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13.xml" ContentType="application/vnd.ms-office.chartstyle+xml"/>
  <Override PartName="/xl/charts/colors13.xml" ContentType="application/vnd.ms-office.chartcolorstyle+xml"/>
  <Override PartName="/xl/charts/chart24.xml" ContentType="application/vnd.openxmlformats-officedocument.drawingml.chart+xml"/>
  <Override PartName="/xl/charts/style14.xml" ContentType="application/vnd.ms-office.chartstyle+xml"/>
  <Override PartName="/xl/charts/colors14.xml" ContentType="application/vnd.ms-office.chartcolorstyle+xml"/>
  <Override PartName="/xl/charts/chart2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26.xml" ContentType="application/vnd.openxmlformats-officedocument.drawingml.chart+xml"/>
  <Override PartName="/xl/charts/style16.xml" ContentType="application/vnd.ms-office.chartstyle+xml"/>
  <Override PartName="/xl/charts/colors16.xml" ContentType="application/vnd.ms-office.chartcolorstyle+xml"/>
  <Override PartName="/xl/charts/chart27.xml" ContentType="application/vnd.openxmlformats-officedocument.drawingml.chart+xml"/>
  <Override PartName="/xl/charts/style17.xml" ContentType="application/vnd.ms-office.chartstyle+xml"/>
  <Override PartName="/xl/charts/colors17.xml" ContentType="application/vnd.ms-office.chartcolorstyle+xml"/>
  <Override PartName="/xl/charts/chart2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19.xml" ContentType="application/vnd.ms-office.chartstyle+xml"/>
  <Override PartName="/xl/charts/colors19.xml" ContentType="application/vnd.ms-office.chartcolorstyle+xml"/>
  <Override PartName="/xl/charts/chart30.xml" ContentType="application/vnd.openxmlformats-officedocument.drawingml.chart+xml"/>
  <Override PartName="/xl/charts/style20.xml" ContentType="application/vnd.ms-office.chartstyle+xml"/>
  <Override PartName="/xl/charts/colors20.xml" ContentType="application/vnd.ms-office.chartcolorstyle+xml"/>
  <Override PartName="/xl/charts/chart31.xml" ContentType="application/vnd.openxmlformats-officedocument.drawingml.chart+xml"/>
  <Override PartName="/xl/charts/style21.xml" ContentType="application/vnd.ms-office.chartstyle+xml"/>
  <Override PartName="/xl/charts/colors2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drawings/drawing9.xml" ContentType="application/vnd.openxmlformats-officedocument.drawing+xml"/>
  <Override PartName="/xl/charts/chart32.xml" ContentType="application/vnd.openxmlformats-officedocument.drawingml.chart+xml"/>
  <Override PartName="/xl/charts/style22.xml" ContentType="application/vnd.ms-office.chartstyle+xml"/>
  <Override PartName="/xl/charts/colors22.xml" ContentType="application/vnd.ms-office.chartcolorstyle+xml"/>
  <Override PartName="/xl/charts/chart33.xml" ContentType="application/vnd.openxmlformats-officedocument.drawingml.chart+xml"/>
  <Override PartName="/xl/charts/style23.xml" ContentType="application/vnd.ms-office.chartstyle+xml"/>
  <Override PartName="/xl/charts/colors23.xml" ContentType="application/vnd.ms-office.chartcolorstyle+xml"/>
  <Override PartName="/xl/persons/person.xml" ContentType="application/vnd.ms-excel.person+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mc:AlternateContent xmlns:mc="http://schemas.openxmlformats.org/markup-compatibility/2006">
    <mc:Choice Requires="x15">
      <x15ac:absPath xmlns:x15ac="http://schemas.microsoft.com/office/spreadsheetml/2010/11/ac" url="C:\Users\AlfonsoSabalbosa\Downloads\"/>
    </mc:Choice>
  </mc:AlternateContent>
  <xr:revisionPtr revIDLastSave="14786" documentId="13_ncr:1_{C703DBC7-3BF8-45DE-A72E-CAE3291085C5}" xr6:coauthVersionLast="47" xr6:coauthVersionMax="47" xr10:uidLastSave="{28A0F607-4263-40F1-9BEC-C96AA659D278}"/>
  <bookViews>
    <workbookView xWindow="210" yWindow="600" windowWidth="34050" windowHeight="21000" tabRatio="821" firstSheet="2" activeTab="7" xr2:uid="{00000000-000D-0000-FFFF-FFFF00000000}"/>
  </bookViews>
  <sheets>
    <sheet name="PLANNING (BUDGET HEARING)" sheetId="34" r:id="rId1"/>
    <sheet name="SUMMARY" sheetId="1" r:id="rId2"/>
    <sheet name="BALER_BAY" sheetId="6" r:id="rId3"/>
    <sheet name="PUDOC_RIVER" sheetId="27" r:id="rId4"/>
    <sheet name="BATAAN_COAST" sheetId="9" r:id="rId5"/>
    <sheet name="BATHING_BEACHES" sheetId="7" r:id="rId6"/>
    <sheet name="JUNESS" sheetId="14" r:id="rId7"/>
    <sheet name="MONTEMAR_BC" sheetId="19" r:id="rId8"/>
    <sheet name="TALISAY_RIVER" sheetId="31" r:id="rId9"/>
    <sheet name="MOUTH_OF_TALISAY" sheetId="22" r:id="rId10"/>
    <sheet name="BULACAN_COAST" sheetId="10" r:id="rId11"/>
    <sheet name="ANGAT_R4L" sheetId="2" r:id="rId12"/>
    <sheet name="ATLAG" sheetId="4" r:id="rId13"/>
    <sheet name="HAGONOY" sheetId="12" r:id="rId14"/>
    <sheet name="BOCAUE" sheetId="8" r:id="rId15"/>
    <sheet name="LABANGAN" sheetId="15" r:id="rId16"/>
    <sheet name="MARILAO" sheetId="17" r:id="rId17"/>
    <sheet name="MEYCAUAYAN" sheetId="18" r:id="rId18"/>
    <sheet name="OBANDO" sheetId="23" r:id="rId19"/>
    <sheet name="SANTA_MARIA_RIVER" sheetId="28" r:id="rId20"/>
    <sheet name="MOUTH_OF_OBANDO" sheetId="20" r:id="rId21"/>
    <sheet name="TALAVERA_RIVER" sheetId="30" r:id="rId22"/>
    <sheet name="PAMPANGA_COAST" sheetId="11" r:id="rId23"/>
    <sheet name="PAMPANGA_RIVER" sheetId="25" r:id="rId24"/>
    <sheet name="PAMPANGA_UPSTREAM" sheetId="26" r:id="rId25"/>
    <sheet name="ASFMSRS" sheetId="3" r:id="rId26"/>
    <sheet name="MOUTH_OF_PAMPANGA" sheetId="21" r:id="rId27"/>
    <sheet name="GUAGUA" sheetId="13" r:id="rId28"/>
    <sheet name="PALAKOL" sheetId="24" r:id="rId29"/>
    <sheet name="LUCONG_RIVER" sheetId="16" r:id="rId30"/>
    <sheet name="BAGSIT" sheetId="5" r:id="rId31"/>
    <sheet name="SUBIC_BAY" sheetId="29" r:id="rId32"/>
    <sheet name="MASINLOC_OYON_BAY" sheetId="33" r:id="rId33"/>
    <sheet name="ZAMBALES BAY" sheetId="32" r:id="rId34"/>
  </sheets>
  <definedNames>
    <definedName name="_xlnm._FilterDatabase" localSheetId="4" hidden="1">BATAAN_COAST!$J$12:$J$18</definedName>
    <definedName name="_xlnm._FilterDatabase" localSheetId="0" hidden="1">'PLANNING (BUDGET HEARING)'!$A$1:$X$129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7" roundtripDataChecksum="Y3jp6tXRp79FvCM7zLZK6n5PCsP7cq8JeN6EXqIl/2w="/>
    </ext>
  </extLst>
</workbook>
</file>

<file path=xl/calcChain.xml><?xml version="1.0" encoding="utf-8"?>
<calcChain xmlns="http://schemas.openxmlformats.org/spreadsheetml/2006/main">
  <c r="R5" i="9" l="1" a="1"/>
  <c r="R5" i="9"/>
  <c r="R38" i="9" a="1"/>
  <c r="R38" i="9"/>
  <c r="R7" i="29" a="1"/>
  <c r="R7" i="29"/>
  <c r="R27" i="32" a="1"/>
  <c r="R27" i="32"/>
  <c r="R28" i="32" a="1"/>
  <c r="R28" i="32"/>
  <c r="R29" i="32" a="1"/>
  <c r="R29" i="32"/>
  <c r="R30" i="32" a="1"/>
  <c r="R30" i="32"/>
  <c r="R8" i="32" a="1"/>
  <c r="R8" i="32"/>
  <c r="R9" i="32" a="1"/>
  <c r="R9" i="32"/>
  <c r="R10" i="32" a="1"/>
  <c r="R10" i="32"/>
  <c r="R11" i="32" a="1"/>
  <c r="R11" i="32"/>
  <c r="R12" i="32" a="1"/>
  <c r="R12" i="32"/>
  <c r="R13" i="32" a="1"/>
  <c r="R13" i="32"/>
  <c r="R14" i="32" a="1"/>
  <c r="R14" i="32"/>
  <c r="R15" i="32" a="1"/>
  <c r="R15" i="32"/>
  <c r="R16" i="32" a="1"/>
  <c r="R16" i="32"/>
  <c r="R17" i="32" a="1"/>
  <c r="R17" i="32"/>
  <c r="R18" i="32" a="1"/>
  <c r="R18" i="32"/>
  <c r="R19" i="32" a="1"/>
  <c r="R19" i="32"/>
  <c r="R20" i="32" a="1"/>
  <c r="R20" i="32"/>
  <c r="R21" i="32" a="1"/>
  <c r="R21" i="32"/>
  <c r="R22" i="32" a="1"/>
  <c r="R22" i="32"/>
  <c r="R23" i="32" a="1"/>
  <c r="R23" i="32"/>
  <c r="R24" i="32" a="1"/>
  <c r="R24" i="32"/>
  <c r="R25" i="32" a="1"/>
  <c r="R25" i="32"/>
  <c r="R26" i="32" a="1"/>
  <c r="R26" i="32"/>
  <c r="R31" i="32" a="1"/>
  <c r="R31" i="32"/>
  <c r="R32" i="32" a="1"/>
  <c r="R32" i="32"/>
  <c r="R33" i="32" a="1"/>
  <c r="R33" i="32"/>
  <c r="R34" i="32" a="1"/>
  <c r="R34" i="32"/>
  <c r="R35" i="32" a="1"/>
  <c r="R35" i="32"/>
  <c r="R36" i="32" a="1"/>
  <c r="R36" i="32"/>
  <c r="R37" i="32" a="1"/>
  <c r="R37" i="32"/>
  <c r="R38" i="32" a="1"/>
  <c r="R38" i="32"/>
  <c r="R7" i="32" a="1"/>
  <c r="R7" i="32"/>
  <c r="R7" i="33" a="1"/>
  <c r="R7" i="33"/>
  <c r="R48" i="33" a="1"/>
  <c r="R48" i="33"/>
  <c r="R49" i="33" a="1"/>
  <c r="R49" i="33"/>
  <c r="R50" i="33" a="1"/>
  <c r="R50" i="33"/>
  <c r="R51" i="33" a="1"/>
  <c r="R51" i="33"/>
  <c r="R52" i="33" a="1"/>
  <c r="R52" i="33"/>
  <c r="R53" i="33" a="1"/>
  <c r="R53" i="33"/>
  <c r="R54" i="33" a="1"/>
  <c r="R54" i="33"/>
  <c r="R47" i="33" a="1"/>
  <c r="R47" i="33"/>
  <c r="R8" i="33" a="1"/>
  <c r="R8" i="33"/>
  <c r="R9" i="33" a="1"/>
  <c r="R9" i="33"/>
  <c r="R10" i="33" a="1"/>
  <c r="R10" i="33"/>
  <c r="R11" i="33" a="1"/>
  <c r="R11" i="33"/>
  <c r="R12" i="33" a="1"/>
  <c r="R12" i="33"/>
  <c r="R13" i="33" a="1"/>
  <c r="R13" i="33"/>
  <c r="R14" i="33" a="1"/>
  <c r="R14" i="33"/>
  <c r="R15" i="33" a="1"/>
  <c r="R15" i="33"/>
  <c r="R16" i="33" a="1"/>
  <c r="R16" i="33"/>
  <c r="R17" i="33" a="1"/>
  <c r="R17" i="33"/>
  <c r="R18" i="33" a="1"/>
  <c r="R18" i="33"/>
  <c r="R19" i="33" a="1"/>
  <c r="R19" i="33"/>
  <c r="R20" i="33" a="1"/>
  <c r="R20" i="33"/>
  <c r="R21" i="33" a="1"/>
  <c r="R21" i="33"/>
  <c r="R22" i="33" a="1"/>
  <c r="R22" i="33"/>
  <c r="R23" i="33" a="1"/>
  <c r="R23" i="33"/>
  <c r="R24" i="33" a="1"/>
  <c r="R24" i="33"/>
  <c r="R25" i="33" a="1"/>
  <c r="R25" i="33"/>
  <c r="R26" i="33" a="1"/>
  <c r="R26" i="33"/>
  <c r="R27" i="33" a="1"/>
  <c r="R27" i="33"/>
  <c r="R28" i="33" a="1"/>
  <c r="R28" i="33"/>
  <c r="R29" i="33" a="1"/>
  <c r="R29" i="33"/>
  <c r="R30" i="33" a="1"/>
  <c r="R30" i="33"/>
  <c r="R31" i="33" a="1"/>
  <c r="R31" i="33"/>
  <c r="R32" i="33" a="1"/>
  <c r="R32" i="33"/>
  <c r="R33" i="33" a="1"/>
  <c r="R33" i="33"/>
  <c r="R34" i="33" a="1"/>
  <c r="R34" i="33"/>
  <c r="R35" i="33" a="1"/>
  <c r="R35" i="33"/>
  <c r="R36" i="33" a="1"/>
  <c r="R36" i="33"/>
  <c r="R37" i="33" a="1"/>
  <c r="R37" i="33"/>
  <c r="R38" i="33" a="1"/>
  <c r="R38" i="33"/>
  <c r="R39" i="33" a="1"/>
  <c r="R39" i="33"/>
  <c r="R40" i="33" a="1"/>
  <c r="R40" i="33"/>
  <c r="R41" i="33" a="1"/>
  <c r="R41" i="33"/>
  <c r="R42" i="33" a="1"/>
  <c r="R42" i="33"/>
  <c r="R43" i="33" a="1"/>
  <c r="R43" i="33"/>
  <c r="R44" i="33" a="1"/>
  <c r="R44" i="33"/>
  <c r="R45" i="33" a="1"/>
  <c r="R45" i="33"/>
  <c r="R46" i="33" a="1"/>
  <c r="R46" i="33"/>
  <c r="R55" i="33" a="1"/>
  <c r="R55" i="33"/>
  <c r="R56" i="33" a="1"/>
  <c r="R56" i="33"/>
  <c r="R57" i="33" a="1"/>
  <c r="R57" i="33"/>
  <c r="R58" i="33" a="1"/>
  <c r="R58" i="33"/>
  <c r="R59" i="33" a="1"/>
  <c r="R59" i="33"/>
  <c r="R60" i="33" a="1"/>
  <c r="R60" i="33"/>
  <c r="R61" i="33" a="1"/>
  <c r="R61" i="33"/>
  <c r="R62" i="33" a="1"/>
  <c r="R62" i="33"/>
  <c r="R63" i="33" a="1"/>
  <c r="R63" i="33"/>
  <c r="R64" i="33" a="1"/>
  <c r="R64" i="33"/>
  <c r="R65" i="33" a="1"/>
  <c r="R65" i="33"/>
  <c r="R66" i="33" a="1"/>
  <c r="R66" i="33"/>
  <c r="R67" i="33" a="1"/>
  <c r="R67" i="33"/>
  <c r="R68" i="33" a="1"/>
  <c r="R68" i="33"/>
  <c r="R69" i="33" a="1"/>
  <c r="R69" i="33"/>
  <c r="R70" i="33" a="1"/>
  <c r="R70" i="33"/>
  <c r="R28" i="29" a="1"/>
  <c r="R28" i="29"/>
  <c r="R29" i="29" a="1"/>
  <c r="R29" i="29"/>
  <c r="R30" i="29" a="1"/>
  <c r="R30" i="29"/>
  <c r="R27" i="29" a="1"/>
  <c r="R27" i="29"/>
  <c r="R8" i="29" a="1"/>
  <c r="R8" i="29"/>
  <c r="R9" i="29" a="1"/>
  <c r="R9" i="29"/>
  <c r="R10" i="29" a="1"/>
  <c r="R10" i="29"/>
  <c r="R11" i="29" a="1"/>
  <c r="R11" i="29"/>
  <c r="R12" i="29" a="1"/>
  <c r="R12" i="29"/>
  <c r="R13" i="29" a="1"/>
  <c r="R13" i="29"/>
  <c r="R14" i="29" a="1"/>
  <c r="R14" i="29"/>
  <c r="R15" i="29" a="1"/>
  <c r="R15" i="29"/>
  <c r="R16" i="29" a="1"/>
  <c r="R16" i="29"/>
  <c r="R17" i="29" a="1"/>
  <c r="R17" i="29"/>
  <c r="R18" i="29" a="1"/>
  <c r="R18" i="29"/>
  <c r="R19" i="29" a="1"/>
  <c r="R19" i="29"/>
  <c r="R20" i="29" a="1"/>
  <c r="R20" i="29"/>
  <c r="R21" i="29" a="1"/>
  <c r="R21" i="29"/>
  <c r="R22" i="29" a="1"/>
  <c r="R22" i="29"/>
  <c r="R23" i="29" a="1"/>
  <c r="R23" i="29"/>
  <c r="R24" i="29" a="1"/>
  <c r="R24" i="29"/>
  <c r="R25" i="29" a="1"/>
  <c r="R25" i="29"/>
  <c r="R26" i="29" a="1"/>
  <c r="R26" i="29"/>
  <c r="R31" i="29" a="1"/>
  <c r="R31" i="29"/>
  <c r="R32" i="29" a="1"/>
  <c r="R32" i="29"/>
  <c r="R33" i="29" a="1"/>
  <c r="R33" i="29"/>
  <c r="R34" i="29" a="1"/>
  <c r="R34" i="29"/>
  <c r="R35" i="29" a="1"/>
  <c r="R35" i="29"/>
  <c r="R36" i="29" a="1"/>
  <c r="R36" i="29"/>
  <c r="R37" i="29" a="1"/>
  <c r="R37" i="29"/>
  <c r="R38" i="29" a="1"/>
  <c r="R38" i="29"/>
  <c r="R7" i="21" a="1"/>
  <c r="R7" i="21"/>
  <c r="J25" i="5" a="1"/>
  <c r="J25" i="5"/>
  <c r="J26" i="5" a="1"/>
  <c r="J26" i="5"/>
  <c r="J24" i="5" a="1"/>
  <c r="J24" i="5"/>
  <c r="J7" i="5" a="1"/>
  <c r="J7" i="5"/>
  <c r="J8" i="5" a="1"/>
  <c r="J8" i="5"/>
  <c r="J9" i="5" a="1"/>
  <c r="J9" i="5"/>
  <c r="J10" i="5" a="1"/>
  <c r="J10" i="5"/>
  <c r="J11" i="5" a="1"/>
  <c r="J11" i="5"/>
  <c r="J12" i="5" a="1"/>
  <c r="J12" i="5"/>
  <c r="J13" i="5" a="1"/>
  <c r="J13" i="5"/>
  <c r="J14" i="5" a="1"/>
  <c r="J14" i="5"/>
  <c r="J15" i="5" a="1"/>
  <c r="J15" i="5"/>
  <c r="J16" i="5" a="1"/>
  <c r="J16" i="5"/>
  <c r="J17" i="5" a="1"/>
  <c r="J17" i="5"/>
  <c r="J18" i="5" a="1"/>
  <c r="J18" i="5"/>
  <c r="J19" i="5" a="1"/>
  <c r="J19" i="5"/>
  <c r="J20" i="5" a="1"/>
  <c r="J20" i="5"/>
  <c r="J21" i="5" a="1"/>
  <c r="J21" i="5"/>
  <c r="J22" i="5" a="1"/>
  <c r="J22" i="5"/>
  <c r="J23" i="5" a="1"/>
  <c r="J23" i="5"/>
  <c r="J27" i="5" a="1"/>
  <c r="J27" i="5"/>
  <c r="J28" i="5" a="1"/>
  <c r="J28" i="5"/>
  <c r="J29" i="5" a="1"/>
  <c r="J29" i="5"/>
  <c r="J30" i="5" a="1"/>
  <c r="J30" i="5"/>
  <c r="J31" i="5" a="1"/>
  <c r="J31" i="5"/>
  <c r="J32" i="5" a="1"/>
  <c r="J32" i="5"/>
  <c r="J33" i="5" a="1"/>
  <c r="J33" i="5"/>
  <c r="J34" i="5" a="1"/>
  <c r="J34" i="5"/>
  <c r="J35" i="5" a="1"/>
  <c r="J35" i="5"/>
  <c r="J6" i="5" a="1"/>
  <c r="J6" i="5"/>
  <c r="J7" i="16" a="1"/>
  <c r="J7" i="16"/>
  <c r="J26" i="16" a="1"/>
  <c r="J26" i="16"/>
  <c r="J27" i="16" a="1"/>
  <c r="J27" i="16"/>
  <c r="J25" i="16" a="1"/>
  <c r="J25" i="16"/>
  <c r="J8" i="16" a="1"/>
  <c r="J8" i="16"/>
  <c r="J9" i="16" a="1"/>
  <c r="J9" i="16"/>
  <c r="J10" i="16" a="1"/>
  <c r="J10" i="16"/>
  <c r="J11" i="16" a="1"/>
  <c r="J11" i="16"/>
  <c r="J12" i="16" a="1"/>
  <c r="J12" i="16"/>
  <c r="J13" i="16" a="1"/>
  <c r="J13" i="16"/>
  <c r="J14" i="16" a="1"/>
  <c r="J14" i="16"/>
  <c r="J15" i="16" a="1"/>
  <c r="J15" i="16"/>
  <c r="J16" i="16" a="1"/>
  <c r="J16" i="16"/>
  <c r="J17" i="16" a="1"/>
  <c r="J17" i="16"/>
  <c r="J18" i="16" a="1"/>
  <c r="J18" i="16"/>
  <c r="J19" i="16" a="1"/>
  <c r="J19" i="16"/>
  <c r="J20" i="16" a="1"/>
  <c r="J20" i="16"/>
  <c r="J21" i="16" a="1"/>
  <c r="J21" i="16"/>
  <c r="J22" i="16" a="1"/>
  <c r="J22" i="16"/>
  <c r="J23" i="16" a="1"/>
  <c r="J23" i="16"/>
  <c r="J24" i="16" a="1"/>
  <c r="J24" i="16"/>
  <c r="J28" i="16" a="1"/>
  <c r="J28" i="16"/>
  <c r="J29" i="16" a="1"/>
  <c r="J29" i="16"/>
  <c r="J30" i="16" a="1"/>
  <c r="J30" i="16"/>
  <c r="J31" i="16" a="1"/>
  <c r="J31" i="16"/>
  <c r="J32" i="16" a="1"/>
  <c r="J32" i="16"/>
  <c r="J33" i="16" a="1"/>
  <c r="J33" i="16"/>
  <c r="J34" i="16" a="1"/>
  <c r="J34" i="16"/>
  <c r="J35" i="16" a="1"/>
  <c r="J35" i="16"/>
  <c r="J36" i="16" a="1"/>
  <c r="J36" i="16"/>
  <c r="J6" i="24" a="1"/>
  <c r="J6" i="24"/>
  <c r="J25" i="24" a="1"/>
  <c r="J25" i="24"/>
  <c r="J26" i="24" a="1"/>
  <c r="J26" i="24"/>
  <c r="J24" i="24" a="1"/>
  <c r="J24" i="24"/>
  <c r="J7" i="24" a="1"/>
  <c r="J7" i="24"/>
  <c r="J8" i="24" a="1"/>
  <c r="J8" i="24"/>
  <c r="J9" i="24" a="1"/>
  <c r="J9" i="24"/>
  <c r="J10" i="24" a="1"/>
  <c r="J10" i="24"/>
  <c r="J11" i="24" a="1"/>
  <c r="J11" i="24"/>
  <c r="J12" i="24" a="1"/>
  <c r="J12" i="24"/>
  <c r="J13" i="24" a="1"/>
  <c r="J13" i="24"/>
  <c r="J14" i="24" a="1"/>
  <c r="J14" i="24"/>
  <c r="J15" i="24" a="1"/>
  <c r="J15" i="24"/>
  <c r="J16" i="24" a="1"/>
  <c r="J16" i="24"/>
  <c r="J17" i="24" a="1"/>
  <c r="J17" i="24"/>
  <c r="J18" i="24" a="1"/>
  <c r="J18" i="24"/>
  <c r="J19" i="24" a="1"/>
  <c r="J19" i="24"/>
  <c r="J20" i="24" a="1"/>
  <c r="J20" i="24"/>
  <c r="J21" i="24" a="1"/>
  <c r="J21" i="24"/>
  <c r="J22" i="24" a="1"/>
  <c r="J22" i="24"/>
  <c r="J23" i="24" a="1"/>
  <c r="J23" i="24"/>
  <c r="J27" i="24" a="1"/>
  <c r="J27" i="24"/>
  <c r="J28" i="24" a="1"/>
  <c r="J28" i="24"/>
  <c r="J29" i="24" a="1"/>
  <c r="J29" i="24"/>
  <c r="J30" i="24" a="1"/>
  <c r="J30" i="24"/>
  <c r="J31" i="24" a="1"/>
  <c r="J31" i="24"/>
  <c r="J32" i="24" a="1"/>
  <c r="J32" i="24"/>
  <c r="J33" i="24" a="1"/>
  <c r="J33" i="24"/>
  <c r="J34" i="24" a="1"/>
  <c r="J34" i="24"/>
  <c r="J35" i="24" a="1"/>
  <c r="J35" i="24"/>
  <c r="J7" i="13" a="1"/>
  <c r="J7" i="13"/>
  <c r="J26" i="13" a="1"/>
  <c r="J26" i="13"/>
  <c r="J27" i="13" a="1"/>
  <c r="J27" i="13"/>
  <c r="J25" i="13" a="1"/>
  <c r="J25" i="13"/>
  <c r="J8" i="13" a="1"/>
  <c r="J8" i="13"/>
  <c r="J9" i="13" a="1"/>
  <c r="J9" i="13"/>
  <c r="J10" i="13" a="1"/>
  <c r="J10" i="13"/>
  <c r="J11" i="13" a="1"/>
  <c r="J11" i="13"/>
  <c r="J12" i="13" a="1"/>
  <c r="J12" i="13"/>
  <c r="J13" i="13" a="1"/>
  <c r="J13" i="13"/>
  <c r="J14" i="13" a="1"/>
  <c r="J14" i="13"/>
  <c r="J15" i="13" a="1"/>
  <c r="J15" i="13"/>
  <c r="J16" i="13" a="1"/>
  <c r="J16" i="13"/>
  <c r="J17" i="13" a="1"/>
  <c r="J17" i="13"/>
  <c r="J18" i="13" a="1"/>
  <c r="J18" i="13"/>
  <c r="J19" i="13" a="1"/>
  <c r="J19" i="13"/>
  <c r="J20" i="13" a="1"/>
  <c r="J20" i="13"/>
  <c r="J21" i="13" a="1"/>
  <c r="J21" i="13"/>
  <c r="J22" i="13" a="1"/>
  <c r="J22" i="13"/>
  <c r="J23" i="13" a="1"/>
  <c r="J23" i="13"/>
  <c r="J24" i="13" a="1"/>
  <c r="J24" i="13"/>
  <c r="J28" i="13" a="1"/>
  <c r="J28" i="13"/>
  <c r="J29" i="13" a="1"/>
  <c r="J29" i="13"/>
  <c r="J30" i="13" a="1"/>
  <c r="J30" i="13"/>
  <c r="J31" i="13" a="1"/>
  <c r="J31" i="13"/>
  <c r="J32" i="13" a="1"/>
  <c r="J32" i="13"/>
  <c r="J33" i="13" a="1"/>
  <c r="J33" i="13"/>
  <c r="J34" i="13" a="1"/>
  <c r="J34" i="13"/>
  <c r="J35" i="13" a="1"/>
  <c r="J35" i="13"/>
  <c r="J36" i="13" a="1"/>
  <c r="J36" i="13"/>
  <c r="J7" i="26" a="1"/>
  <c r="J7" i="26"/>
  <c r="R23" i="21" a="1"/>
  <c r="R23" i="21"/>
  <c r="R24" i="21" a="1"/>
  <c r="R24" i="21"/>
  <c r="R22" i="21" a="1"/>
  <c r="R22" i="21"/>
  <c r="R8" i="21" a="1"/>
  <c r="R8" i="21"/>
  <c r="R9" i="21" a="1"/>
  <c r="R9" i="21"/>
  <c r="R10" i="21" a="1"/>
  <c r="R10" i="21"/>
  <c r="R11" i="21" a="1"/>
  <c r="R11" i="21"/>
  <c r="R12" i="21" a="1"/>
  <c r="R12" i="21"/>
  <c r="R13" i="21" a="1"/>
  <c r="R13" i="21"/>
  <c r="R14" i="21" a="1"/>
  <c r="R14" i="21"/>
  <c r="R15" i="21" a="1"/>
  <c r="R15" i="21"/>
  <c r="R16" i="21" a="1"/>
  <c r="R16" i="21"/>
  <c r="R17" i="21" a="1"/>
  <c r="R17" i="21"/>
  <c r="R18" i="21" a="1"/>
  <c r="R18" i="21"/>
  <c r="R19" i="21" a="1"/>
  <c r="R19" i="21"/>
  <c r="R20" i="21" a="1"/>
  <c r="R20" i="21"/>
  <c r="R21" i="21" a="1"/>
  <c r="R21" i="21"/>
  <c r="R25" i="21" a="1"/>
  <c r="R25" i="21"/>
  <c r="R26" i="21" a="1"/>
  <c r="R26" i="21"/>
  <c r="R27" i="21" a="1"/>
  <c r="R27" i="21"/>
  <c r="R28" i="21" a="1"/>
  <c r="R28" i="21"/>
  <c r="R29" i="21" a="1"/>
  <c r="R29" i="21"/>
  <c r="R30" i="21" a="1"/>
  <c r="R30" i="21"/>
  <c r="R7" i="3" a="1"/>
  <c r="R7" i="3"/>
  <c r="R56" i="3" a="1"/>
  <c r="R56" i="3"/>
  <c r="R57" i="3" a="1"/>
  <c r="R57" i="3"/>
  <c r="R58" i="3" a="1"/>
  <c r="R58" i="3"/>
  <c r="R59" i="3" a="1"/>
  <c r="R59" i="3"/>
  <c r="R60" i="3" a="1"/>
  <c r="R60" i="3"/>
  <c r="R61" i="3" a="1"/>
  <c r="R61" i="3"/>
  <c r="R62" i="3" a="1"/>
  <c r="R62" i="3"/>
  <c r="R55" i="3" a="1"/>
  <c r="R55" i="3"/>
  <c r="R8" i="3" a="1"/>
  <c r="R8" i="3"/>
  <c r="R9" i="3" a="1"/>
  <c r="R9" i="3"/>
  <c r="R10" i="3" a="1"/>
  <c r="R10" i="3"/>
  <c r="R11" i="3" a="1"/>
  <c r="R11" i="3"/>
  <c r="R12" i="3" a="1"/>
  <c r="R12" i="3"/>
  <c r="R13" i="3" a="1"/>
  <c r="R13" i="3"/>
  <c r="R14" i="3" a="1"/>
  <c r="R14" i="3"/>
  <c r="R15" i="3" a="1"/>
  <c r="R15" i="3"/>
  <c r="R16" i="3" a="1"/>
  <c r="R16" i="3"/>
  <c r="R17" i="3" a="1"/>
  <c r="R17" i="3"/>
  <c r="R18" i="3" a="1"/>
  <c r="R18" i="3"/>
  <c r="R19" i="3" a="1"/>
  <c r="R19" i="3"/>
  <c r="R20" i="3" a="1"/>
  <c r="R20" i="3"/>
  <c r="R21" i="3" a="1"/>
  <c r="R21" i="3"/>
  <c r="R22" i="3" a="1"/>
  <c r="R22" i="3"/>
  <c r="R23" i="3" a="1"/>
  <c r="R23" i="3"/>
  <c r="R24" i="3" a="1"/>
  <c r="R24" i="3"/>
  <c r="R25" i="3" a="1"/>
  <c r="R25" i="3"/>
  <c r="R26" i="3" a="1"/>
  <c r="R26" i="3"/>
  <c r="R27" i="3" a="1"/>
  <c r="R27" i="3"/>
  <c r="R28" i="3" a="1"/>
  <c r="R28" i="3"/>
  <c r="R29" i="3" a="1"/>
  <c r="R29" i="3"/>
  <c r="R30" i="3" a="1"/>
  <c r="R30" i="3"/>
  <c r="R31" i="3" a="1"/>
  <c r="R31" i="3"/>
  <c r="R32" i="3" a="1"/>
  <c r="R32" i="3"/>
  <c r="R33" i="3" a="1"/>
  <c r="R33" i="3"/>
  <c r="R34" i="3" a="1"/>
  <c r="R34" i="3"/>
  <c r="R35" i="3" a="1"/>
  <c r="R35" i="3"/>
  <c r="R36" i="3" a="1"/>
  <c r="R36" i="3"/>
  <c r="R37" i="3" a="1"/>
  <c r="R37" i="3"/>
  <c r="R38" i="3" a="1"/>
  <c r="R38" i="3"/>
  <c r="R39" i="3" a="1"/>
  <c r="R39" i="3"/>
  <c r="R40" i="3" a="1"/>
  <c r="R40" i="3"/>
  <c r="R41" i="3" a="1"/>
  <c r="R41" i="3"/>
  <c r="R42" i="3" a="1"/>
  <c r="R42" i="3"/>
  <c r="R43" i="3" a="1"/>
  <c r="R43" i="3"/>
  <c r="R44" i="3" a="1"/>
  <c r="R44" i="3"/>
  <c r="R45" i="3" a="1"/>
  <c r="R45" i="3"/>
  <c r="R46" i="3" a="1"/>
  <c r="R46" i="3"/>
  <c r="R47" i="3" a="1"/>
  <c r="R47" i="3"/>
  <c r="R48" i="3" a="1"/>
  <c r="R48" i="3"/>
  <c r="R49" i="3" a="1"/>
  <c r="R49" i="3"/>
  <c r="R50" i="3" a="1"/>
  <c r="R50" i="3"/>
  <c r="R51" i="3" a="1"/>
  <c r="R51" i="3"/>
  <c r="R52" i="3" a="1"/>
  <c r="R52" i="3"/>
  <c r="R53" i="3" a="1"/>
  <c r="R53" i="3"/>
  <c r="R54" i="3" a="1"/>
  <c r="R54" i="3"/>
  <c r="R63" i="3" a="1"/>
  <c r="R63" i="3"/>
  <c r="R64" i="3" a="1"/>
  <c r="R64" i="3"/>
  <c r="R65" i="3" a="1"/>
  <c r="R65" i="3"/>
  <c r="R66" i="3" a="1"/>
  <c r="R66" i="3"/>
  <c r="R67" i="3" a="1"/>
  <c r="R67" i="3"/>
  <c r="R68" i="3" a="1"/>
  <c r="R68" i="3"/>
  <c r="R69" i="3" a="1"/>
  <c r="R69" i="3"/>
  <c r="R70" i="3" a="1"/>
  <c r="R70" i="3"/>
  <c r="R71" i="3" a="1"/>
  <c r="R71" i="3"/>
  <c r="R72" i="3" a="1"/>
  <c r="R72" i="3"/>
  <c r="R73" i="3" a="1"/>
  <c r="R73" i="3"/>
  <c r="R74" i="3" a="1"/>
  <c r="R74" i="3"/>
  <c r="R75" i="3" a="1"/>
  <c r="R75" i="3"/>
  <c r="R76" i="3" a="1"/>
  <c r="R76" i="3"/>
  <c r="R77" i="3" a="1"/>
  <c r="R77" i="3"/>
  <c r="R78" i="3" a="1"/>
  <c r="R78" i="3"/>
  <c r="R79" i="3" a="1"/>
  <c r="R79" i="3"/>
  <c r="R80" i="3" a="1"/>
  <c r="R80" i="3"/>
  <c r="R81" i="3" a="1"/>
  <c r="R81" i="3"/>
  <c r="R82" i="3" a="1"/>
  <c r="R82" i="3"/>
  <c r="R83" i="3" a="1"/>
  <c r="R83" i="3"/>
  <c r="R84" i="3" a="1"/>
  <c r="R84" i="3"/>
  <c r="R85" i="3" a="1"/>
  <c r="R85" i="3"/>
  <c r="R86" i="3" a="1"/>
  <c r="R86" i="3"/>
  <c r="R7" i="11" a="1"/>
  <c r="R7" i="11"/>
  <c r="J26" i="26" a="1"/>
  <c r="J26" i="26"/>
  <c r="J27" i="26" a="1"/>
  <c r="J27" i="26"/>
  <c r="J25" i="26" a="1"/>
  <c r="J25" i="26"/>
  <c r="J8" i="26" a="1"/>
  <c r="J8" i="26"/>
  <c r="J9" i="26" a="1"/>
  <c r="J9" i="26"/>
  <c r="J10" i="26" a="1"/>
  <c r="J10" i="26"/>
  <c r="J11" i="26" a="1"/>
  <c r="J11" i="26"/>
  <c r="J12" i="26" a="1"/>
  <c r="J12" i="26"/>
  <c r="J13" i="26" a="1"/>
  <c r="J13" i="26"/>
  <c r="J14" i="26" a="1"/>
  <c r="J14" i="26"/>
  <c r="J15" i="26" a="1"/>
  <c r="J15" i="26"/>
  <c r="J16" i="26" a="1"/>
  <c r="J16" i="26"/>
  <c r="J17" i="26" a="1"/>
  <c r="J17" i="26"/>
  <c r="J18" i="26" a="1"/>
  <c r="J18" i="26"/>
  <c r="J19" i="26" a="1"/>
  <c r="J19" i="26"/>
  <c r="J20" i="26" a="1"/>
  <c r="J20" i="26"/>
  <c r="J21" i="26" a="1"/>
  <c r="J21" i="26"/>
  <c r="J22" i="26" a="1"/>
  <c r="J22" i="26"/>
  <c r="J23" i="26" a="1"/>
  <c r="J23" i="26"/>
  <c r="J24" i="26" a="1"/>
  <c r="J24" i="26"/>
  <c r="J28" i="26" a="1"/>
  <c r="J28" i="26"/>
  <c r="J29" i="26" a="1"/>
  <c r="J29" i="26"/>
  <c r="J30" i="26" a="1"/>
  <c r="J30" i="26"/>
  <c r="J31" i="26" a="1"/>
  <c r="J31" i="26"/>
  <c r="J32" i="26" a="1"/>
  <c r="J32" i="26"/>
  <c r="J33" i="26" a="1"/>
  <c r="J33" i="26"/>
  <c r="J34" i="26" a="1"/>
  <c r="J34" i="26"/>
  <c r="J35" i="26" a="1"/>
  <c r="J35" i="26"/>
  <c r="J36" i="26" a="1"/>
  <c r="J36" i="26"/>
  <c r="J7" i="25" a="1"/>
  <c r="J7" i="25"/>
  <c r="J38" i="25" a="1"/>
  <c r="J38" i="25"/>
  <c r="J39" i="25" a="1"/>
  <c r="J39" i="25"/>
  <c r="J40" i="25" a="1"/>
  <c r="J40" i="25"/>
  <c r="J41" i="25" a="1"/>
  <c r="J41" i="25"/>
  <c r="J37" i="25" a="1"/>
  <c r="J37" i="25"/>
  <c r="J8" i="25" a="1"/>
  <c r="J8" i="25"/>
  <c r="J9" i="25" a="1"/>
  <c r="J9" i="25"/>
  <c r="J10" i="25" a="1"/>
  <c r="J10" i="25"/>
  <c r="J11" i="25" a="1"/>
  <c r="J11" i="25"/>
  <c r="J12" i="25" a="1"/>
  <c r="J12" i="25"/>
  <c r="J13" i="25" a="1"/>
  <c r="J13" i="25"/>
  <c r="J14" i="25" a="1"/>
  <c r="J14" i="25"/>
  <c r="J15" i="25" a="1"/>
  <c r="J15" i="25"/>
  <c r="J16" i="25" a="1"/>
  <c r="J16" i="25"/>
  <c r="J17" i="25" a="1"/>
  <c r="J17" i="25"/>
  <c r="J18" i="25" a="1"/>
  <c r="J18" i="25"/>
  <c r="J19" i="25" a="1"/>
  <c r="J19" i="25"/>
  <c r="J20" i="25" a="1"/>
  <c r="J20" i="25"/>
  <c r="J21" i="25" a="1"/>
  <c r="J21" i="25"/>
  <c r="J22" i="25" a="1"/>
  <c r="J22" i="25"/>
  <c r="J23" i="25" a="1"/>
  <c r="J23" i="25"/>
  <c r="J24" i="25" a="1"/>
  <c r="J24" i="25"/>
  <c r="J25" i="25" a="1"/>
  <c r="J25" i="25"/>
  <c r="J26" i="25" a="1"/>
  <c r="J26" i="25"/>
  <c r="J27" i="25" a="1"/>
  <c r="J27" i="25"/>
  <c r="J28" i="25" a="1"/>
  <c r="J28" i="25"/>
  <c r="J29" i="25" a="1"/>
  <c r="J29" i="25"/>
  <c r="J30" i="25" a="1"/>
  <c r="J30" i="25"/>
  <c r="J31" i="25" a="1"/>
  <c r="J31" i="25"/>
  <c r="J32" i="25" a="1"/>
  <c r="J32" i="25"/>
  <c r="J33" i="25" a="1"/>
  <c r="J33" i="25"/>
  <c r="J34" i="25" a="1"/>
  <c r="J34" i="25"/>
  <c r="J35" i="25" a="1"/>
  <c r="J35" i="25"/>
  <c r="J36" i="25" a="1"/>
  <c r="J36" i="25"/>
  <c r="J42" i="25" a="1"/>
  <c r="J42" i="25"/>
  <c r="J43" i="25" a="1"/>
  <c r="J43" i="25"/>
  <c r="J44" i="25" a="1"/>
  <c r="J44" i="25"/>
  <c r="J45" i="25" a="1"/>
  <c r="J45" i="25"/>
  <c r="J46" i="25" a="1"/>
  <c r="J46" i="25"/>
  <c r="J47" i="25" a="1"/>
  <c r="J47" i="25"/>
  <c r="J48" i="25" a="1"/>
  <c r="J48" i="25"/>
  <c r="J49" i="25" a="1"/>
  <c r="J49" i="25"/>
  <c r="J50" i="25" a="1"/>
  <c r="J50" i="25"/>
  <c r="J51" i="25" a="1"/>
  <c r="J51" i="25"/>
  <c r="J52" i="25" a="1"/>
  <c r="J52" i="25"/>
  <c r="J53" i="25" a="1"/>
  <c r="J53" i="25"/>
  <c r="J54" i="25" a="1"/>
  <c r="J54" i="25"/>
  <c r="J55" i="25" a="1"/>
  <c r="J55" i="25"/>
  <c r="J56" i="25" a="1"/>
  <c r="J56" i="25"/>
  <c r="J5" i="30" a="1"/>
  <c r="J5" i="30"/>
  <c r="R23" i="11" a="1"/>
  <c r="R23" i="11"/>
  <c r="R24" i="11" a="1"/>
  <c r="R24" i="11"/>
  <c r="R22" i="11" a="1"/>
  <c r="R22" i="11"/>
  <c r="R8" i="11" a="1"/>
  <c r="R8" i="11"/>
  <c r="R9" i="11" a="1"/>
  <c r="R9" i="11"/>
  <c r="R10" i="11" a="1"/>
  <c r="R10" i="11"/>
  <c r="R11" i="11" a="1"/>
  <c r="R11" i="11"/>
  <c r="R12" i="11" a="1"/>
  <c r="R12" i="11"/>
  <c r="R13" i="11" a="1"/>
  <c r="R13" i="11"/>
  <c r="R14" i="11" a="1"/>
  <c r="R14" i="11"/>
  <c r="R15" i="11" a="1"/>
  <c r="R15" i="11"/>
  <c r="R16" i="11" a="1"/>
  <c r="R16" i="11"/>
  <c r="R17" i="11" a="1"/>
  <c r="R17" i="11"/>
  <c r="R18" i="11" a="1"/>
  <c r="R18" i="11"/>
  <c r="R19" i="11" a="1"/>
  <c r="R19" i="11"/>
  <c r="R20" i="11" a="1"/>
  <c r="R20" i="11"/>
  <c r="R21" i="11" a="1"/>
  <c r="R21" i="11"/>
  <c r="R25" i="11" a="1"/>
  <c r="R25" i="11"/>
  <c r="R26" i="11" a="1"/>
  <c r="R26" i="11"/>
  <c r="R27" i="11" a="1"/>
  <c r="R27" i="11"/>
  <c r="R28" i="11" a="1"/>
  <c r="R28" i="11"/>
  <c r="R29" i="11" a="1"/>
  <c r="R29" i="11"/>
  <c r="R30" i="11" a="1"/>
  <c r="R30" i="11"/>
  <c r="R7" i="20" a="1"/>
  <c r="R7" i="20"/>
  <c r="J24" i="30" a="1"/>
  <c r="J24" i="30"/>
  <c r="J25" i="30" a="1"/>
  <c r="J25" i="30"/>
  <c r="J23" i="30" a="1"/>
  <c r="J23" i="30"/>
  <c r="J6" i="30" a="1"/>
  <c r="J6" i="30"/>
  <c r="J7" i="30" a="1"/>
  <c r="J7" i="30"/>
  <c r="J8" i="30" a="1"/>
  <c r="J8" i="30"/>
  <c r="J9" i="30" a="1"/>
  <c r="J9" i="30"/>
  <c r="J10" i="30" a="1"/>
  <c r="J10" i="30"/>
  <c r="J11" i="30" a="1"/>
  <c r="J11" i="30"/>
  <c r="J12" i="30" a="1"/>
  <c r="J12" i="30"/>
  <c r="J13" i="30" a="1"/>
  <c r="J13" i="30"/>
  <c r="J14" i="30" a="1"/>
  <c r="J14" i="30"/>
  <c r="J15" i="30" a="1"/>
  <c r="J15" i="30"/>
  <c r="J16" i="30" a="1"/>
  <c r="J16" i="30"/>
  <c r="J17" i="30" a="1"/>
  <c r="J17" i="30"/>
  <c r="J18" i="30" a="1"/>
  <c r="J18" i="30"/>
  <c r="J19" i="30" a="1"/>
  <c r="J19" i="30"/>
  <c r="J20" i="30" a="1"/>
  <c r="J20" i="30"/>
  <c r="J21" i="30" a="1"/>
  <c r="J21" i="30"/>
  <c r="J22" i="30" a="1"/>
  <c r="J22" i="30"/>
  <c r="J26" i="30" a="1"/>
  <c r="J26" i="30"/>
  <c r="J27" i="30" a="1"/>
  <c r="J27" i="30"/>
  <c r="J28" i="30" a="1"/>
  <c r="J28" i="30"/>
  <c r="J29" i="30" a="1"/>
  <c r="J29" i="30"/>
  <c r="J30" i="30" a="1"/>
  <c r="J30" i="30"/>
  <c r="J31" i="30" a="1"/>
  <c r="J31" i="30"/>
  <c r="J32" i="30" a="1"/>
  <c r="J32" i="30"/>
  <c r="J33" i="30" a="1"/>
  <c r="J33" i="30"/>
  <c r="J34" i="30" a="1"/>
  <c r="J34" i="30"/>
  <c r="R23" i="20" a="1"/>
  <c r="R23" i="20"/>
  <c r="R24" i="20" a="1"/>
  <c r="R24" i="20"/>
  <c r="R22" i="20" a="1"/>
  <c r="R22" i="20"/>
  <c r="R8" i="20" a="1"/>
  <c r="R8" i="20"/>
  <c r="R9" i="20" a="1"/>
  <c r="R9" i="20"/>
  <c r="R10" i="20" a="1"/>
  <c r="R10" i="20"/>
  <c r="R11" i="20" a="1"/>
  <c r="R11" i="20"/>
  <c r="R12" i="20" a="1"/>
  <c r="R12" i="20"/>
  <c r="R13" i="20" a="1"/>
  <c r="R13" i="20"/>
  <c r="R14" i="20" a="1"/>
  <c r="R14" i="20"/>
  <c r="R15" i="20" a="1"/>
  <c r="R15" i="20"/>
  <c r="R16" i="20" a="1"/>
  <c r="R16" i="20"/>
  <c r="R17" i="20" a="1"/>
  <c r="R17" i="20"/>
  <c r="R18" i="20" a="1"/>
  <c r="R18" i="20"/>
  <c r="R19" i="20" a="1"/>
  <c r="R19" i="20"/>
  <c r="R20" i="20" a="1"/>
  <c r="R20" i="20"/>
  <c r="R21" i="20" a="1"/>
  <c r="R21" i="20"/>
  <c r="R25" i="20" a="1"/>
  <c r="R25" i="20"/>
  <c r="R26" i="20" a="1"/>
  <c r="R26" i="20"/>
  <c r="R27" i="20" a="1"/>
  <c r="R27" i="20"/>
  <c r="R28" i="20" a="1"/>
  <c r="R28" i="20"/>
  <c r="R29" i="20" a="1"/>
  <c r="R29" i="20"/>
  <c r="R30" i="20" a="1"/>
  <c r="R30" i="20"/>
  <c r="R5" i="28" a="1"/>
  <c r="R5" i="28"/>
  <c r="R24" i="28" a="1"/>
  <c r="R24" i="28"/>
  <c r="R25" i="28" a="1"/>
  <c r="R25" i="28"/>
  <c r="R23" i="28" a="1"/>
  <c r="R23" i="28"/>
  <c r="R6" i="28" a="1"/>
  <c r="R6" i="28"/>
  <c r="R7" i="28" a="1"/>
  <c r="R7" i="28"/>
  <c r="R8" i="28" a="1"/>
  <c r="R8" i="28"/>
  <c r="R9" i="28" a="1"/>
  <c r="R9" i="28"/>
  <c r="R10" i="28" a="1"/>
  <c r="R10" i="28"/>
  <c r="R11" i="28" a="1"/>
  <c r="R11" i="28"/>
  <c r="R12" i="28" a="1"/>
  <c r="R12" i="28"/>
  <c r="R13" i="28" a="1"/>
  <c r="R13" i="28"/>
  <c r="R14" i="28" a="1"/>
  <c r="R14" i="28"/>
  <c r="R15" i="28" a="1"/>
  <c r="R15" i="28"/>
  <c r="R16" i="28" a="1"/>
  <c r="R16" i="28"/>
  <c r="R17" i="28" a="1"/>
  <c r="R17" i="28"/>
  <c r="R18" i="28" a="1"/>
  <c r="R18" i="28"/>
  <c r="R19" i="28" a="1"/>
  <c r="R19" i="28"/>
  <c r="R20" i="28" a="1"/>
  <c r="R20" i="28"/>
  <c r="R21" i="28" a="1"/>
  <c r="R21" i="28"/>
  <c r="R22" i="28" a="1"/>
  <c r="R22" i="28"/>
  <c r="R26" i="28" a="1"/>
  <c r="R26" i="28"/>
  <c r="R27" i="28" a="1"/>
  <c r="R27" i="28"/>
  <c r="R28" i="28" a="1"/>
  <c r="R28" i="28"/>
  <c r="R29" i="28" a="1"/>
  <c r="R29" i="28"/>
  <c r="R30" i="28" a="1"/>
  <c r="R30" i="28"/>
  <c r="R31" i="28" a="1"/>
  <c r="R31" i="28"/>
  <c r="R32" i="28" a="1"/>
  <c r="R32" i="28"/>
  <c r="R33" i="28" a="1"/>
  <c r="R33" i="28"/>
  <c r="R34" i="28" a="1"/>
  <c r="R34" i="28"/>
  <c r="R8" i="23" a="1"/>
  <c r="R8" i="23"/>
  <c r="R27" i="23" a="1"/>
  <c r="R27" i="23"/>
  <c r="R28" i="23" a="1"/>
  <c r="R28" i="23"/>
  <c r="R26" i="23" a="1"/>
  <c r="R26" i="23"/>
  <c r="R9" i="23" a="1"/>
  <c r="R9" i="23"/>
  <c r="R10" i="23" a="1"/>
  <c r="R10" i="23"/>
  <c r="R11" i="23" a="1"/>
  <c r="R11" i="23"/>
  <c r="R12" i="23" a="1"/>
  <c r="R12" i="23"/>
  <c r="R13" i="23" a="1"/>
  <c r="R13" i="23"/>
  <c r="R14" i="23" a="1"/>
  <c r="R14" i="23"/>
  <c r="R15" i="23" a="1"/>
  <c r="R15" i="23"/>
  <c r="R16" i="23" a="1"/>
  <c r="R16" i="23"/>
  <c r="R17" i="23" a="1"/>
  <c r="R17" i="23"/>
  <c r="R18" i="23" a="1"/>
  <c r="R18" i="23"/>
  <c r="R19" i="23" a="1"/>
  <c r="R19" i="23"/>
  <c r="R20" i="23" a="1"/>
  <c r="R20" i="23"/>
  <c r="R21" i="23" a="1"/>
  <c r="R21" i="23"/>
  <c r="R22" i="23" a="1"/>
  <c r="R22" i="23"/>
  <c r="R23" i="23" a="1"/>
  <c r="R23" i="23"/>
  <c r="R24" i="23" a="1"/>
  <c r="R24" i="23"/>
  <c r="R25" i="23" a="1"/>
  <c r="R25" i="23"/>
  <c r="R29" i="23" a="1"/>
  <c r="R29" i="23"/>
  <c r="R30" i="23" a="1"/>
  <c r="R30" i="23"/>
  <c r="R31" i="23" a="1"/>
  <c r="R31" i="23"/>
  <c r="R32" i="23" a="1"/>
  <c r="R32" i="23"/>
  <c r="R33" i="23" a="1"/>
  <c r="R33" i="23"/>
  <c r="R34" i="23" a="1"/>
  <c r="R34" i="23"/>
  <c r="R35" i="23" a="1"/>
  <c r="R35" i="23"/>
  <c r="R36" i="23" a="1"/>
  <c r="R36" i="23"/>
  <c r="R37" i="23" a="1"/>
  <c r="R37" i="23"/>
  <c r="R38" i="23" a="1"/>
  <c r="R38" i="23"/>
  <c r="R39" i="23" a="1"/>
  <c r="R39" i="23"/>
  <c r="R40" i="23" a="1"/>
  <c r="R40" i="23"/>
  <c r="R8" i="18" a="1"/>
  <c r="R8" i="18"/>
  <c r="R39" i="18" a="1"/>
  <c r="R39" i="18"/>
  <c r="R40" i="18" a="1"/>
  <c r="R40" i="18"/>
  <c r="R41" i="18" a="1"/>
  <c r="R41" i="18"/>
  <c r="R42" i="18" a="1"/>
  <c r="R42" i="18"/>
  <c r="R38" i="18" a="1"/>
  <c r="R38" i="18"/>
  <c r="R9" i="18" a="1"/>
  <c r="R9" i="18"/>
  <c r="R10" i="18" a="1"/>
  <c r="R10" i="18"/>
  <c r="R11" i="18" a="1"/>
  <c r="R11" i="18"/>
  <c r="R12" i="18" a="1"/>
  <c r="R12" i="18"/>
  <c r="R13" i="18" a="1"/>
  <c r="R13" i="18"/>
  <c r="R14" i="18" a="1"/>
  <c r="R14" i="18"/>
  <c r="R15" i="18" a="1"/>
  <c r="R15" i="18"/>
  <c r="R16" i="18" a="1"/>
  <c r="R16" i="18"/>
  <c r="R17" i="18" a="1"/>
  <c r="R17" i="18"/>
  <c r="R18" i="18" a="1"/>
  <c r="R18" i="18"/>
  <c r="R19" i="18" a="1"/>
  <c r="R19" i="18"/>
  <c r="R20" i="18" a="1"/>
  <c r="R20" i="18"/>
  <c r="R21" i="18" a="1"/>
  <c r="R21" i="18"/>
  <c r="R22" i="18" a="1"/>
  <c r="R22" i="18"/>
  <c r="R23" i="18" a="1"/>
  <c r="R23" i="18"/>
  <c r="R24" i="18" a="1"/>
  <c r="R24" i="18"/>
  <c r="R25" i="18" a="1"/>
  <c r="R25" i="18"/>
  <c r="R26" i="18" a="1"/>
  <c r="R26" i="18"/>
  <c r="R27" i="18" a="1"/>
  <c r="R27" i="18"/>
  <c r="R28" i="18" a="1"/>
  <c r="R28" i="18"/>
  <c r="R29" i="18" a="1"/>
  <c r="R29" i="18"/>
  <c r="R30" i="18" a="1"/>
  <c r="R30" i="18"/>
  <c r="R31" i="18" a="1"/>
  <c r="R31" i="18"/>
  <c r="R32" i="18" a="1"/>
  <c r="R32" i="18"/>
  <c r="R33" i="18" a="1"/>
  <c r="R33" i="18"/>
  <c r="R34" i="18" a="1"/>
  <c r="R34" i="18"/>
  <c r="R35" i="18" a="1"/>
  <c r="R35" i="18"/>
  <c r="R36" i="18" a="1"/>
  <c r="R36" i="18"/>
  <c r="R37" i="18" a="1"/>
  <c r="R37" i="18"/>
  <c r="R43" i="18" a="1"/>
  <c r="R43" i="18"/>
  <c r="R44" i="18" a="1"/>
  <c r="R44" i="18"/>
  <c r="R45" i="18" a="1"/>
  <c r="R45" i="18"/>
  <c r="R46" i="18" a="1"/>
  <c r="R46" i="18"/>
  <c r="R47" i="18" a="1"/>
  <c r="R47" i="18"/>
  <c r="R48" i="18" a="1"/>
  <c r="R48" i="18"/>
  <c r="R49" i="18" a="1"/>
  <c r="R49" i="18"/>
  <c r="R50" i="18" a="1"/>
  <c r="R50" i="18"/>
  <c r="R51" i="18" a="1"/>
  <c r="R51" i="18"/>
  <c r="R52" i="18" a="1"/>
  <c r="R52" i="18"/>
  <c r="R53" i="18" a="1"/>
  <c r="R53" i="18"/>
  <c r="R54" i="18" a="1"/>
  <c r="R54" i="18"/>
  <c r="R55" i="18" a="1"/>
  <c r="R55" i="18"/>
  <c r="R56" i="18" a="1"/>
  <c r="R56" i="18"/>
  <c r="R57" i="18" a="1"/>
  <c r="R57" i="18"/>
  <c r="R58" i="18" a="1"/>
  <c r="R58" i="18"/>
  <c r="R59" i="18" a="1"/>
  <c r="R59" i="18"/>
  <c r="R60" i="18" a="1"/>
  <c r="R60" i="18"/>
  <c r="R61" i="18" a="1"/>
  <c r="R61" i="18"/>
  <c r="R62" i="18" a="1"/>
  <c r="R62" i="18"/>
  <c r="R8" i="17" a="1"/>
  <c r="R8" i="17"/>
  <c r="R39" i="17" a="1"/>
  <c r="R39" i="17"/>
  <c r="R40" i="17" a="1"/>
  <c r="R40" i="17"/>
  <c r="R41" i="17" a="1"/>
  <c r="R41" i="17"/>
  <c r="R42" i="17" a="1"/>
  <c r="R42" i="17"/>
  <c r="R38" i="17" a="1"/>
  <c r="R38" i="17"/>
  <c r="R9" i="17" a="1"/>
  <c r="R9" i="17"/>
  <c r="R10" i="17" a="1"/>
  <c r="R10" i="17"/>
  <c r="R11" i="17" a="1"/>
  <c r="R11" i="17"/>
  <c r="R12" i="17" a="1"/>
  <c r="R12" i="17"/>
  <c r="R13" i="17" a="1"/>
  <c r="R13" i="17"/>
  <c r="R14" i="17" a="1"/>
  <c r="R14" i="17"/>
  <c r="R15" i="17" a="1"/>
  <c r="R15" i="17"/>
  <c r="R16" i="17" a="1"/>
  <c r="R16" i="17"/>
  <c r="R17" i="17" a="1"/>
  <c r="R17" i="17"/>
  <c r="R18" i="17" a="1"/>
  <c r="R18" i="17"/>
  <c r="R19" i="17" a="1"/>
  <c r="R19" i="17"/>
  <c r="R20" i="17" a="1"/>
  <c r="R20" i="17"/>
  <c r="R21" i="17" a="1"/>
  <c r="R21" i="17"/>
  <c r="R22" i="17" a="1"/>
  <c r="R22" i="17"/>
  <c r="R23" i="17" a="1"/>
  <c r="R23" i="17"/>
  <c r="R24" i="17" a="1"/>
  <c r="R24" i="17"/>
  <c r="R25" i="17" a="1"/>
  <c r="R25" i="17"/>
  <c r="R26" i="17" a="1"/>
  <c r="R26" i="17"/>
  <c r="R27" i="17" a="1"/>
  <c r="R27" i="17"/>
  <c r="R28" i="17" a="1"/>
  <c r="R28" i="17"/>
  <c r="R29" i="17" a="1"/>
  <c r="R29" i="17"/>
  <c r="R30" i="17" a="1"/>
  <c r="R30" i="17"/>
  <c r="R31" i="17" a="1"/>
  <c r="R31" i="17"/>
  <c r="R32" i="17" a="1"/>
  <c r="R32" i="17"/>
  <c r="R33" i="17" a="1"/>
  <c r="R33" i="17"/>
  <c r="R34" i="17" a="1"/>
  <c r="R34" i="17"/>
  <c r="R35" i="17" a="1"/>
  <c r="R35" i="17"/>
  <c r="R36" i="17" a="1"/>
  <c r="R36" i="17"/>
  <c r="R37" i="17" a="1"/>
  <c r="R37" i="17"/>
  <c r="R43" i="17" a="1"/>
  <c r="R43" i="17"/>
  <c r="R44" i="17" a="1"/>
  <c r="R44" i="17"/>
  <c r="R45" i="17" a="1"/>
  <c r="R45" i="17"/>
  <c r="R46" i="17" a="1"/>
  <c r="R46" i="17"/>
  <c r="R47" i="17" a="1"/>
  <c r="R47" i="17"/>
  <c r="R48" i="17" a="1"/>
  <c r="R48" i="17"/>
  <c r="R49" i="17" a="1"/>
  <c r="R49" i="17"/>
  <c r="R50" i="17" a="1"/>
  <c r="R50" i="17"/>
  <c r="R51" i="17" a="1"/>
  <c r="R51" i="17"/>
  <c r="R52" i="17" a="1"/>
  <c r="R52" i="17"/>
  <c r="R53" i="17" a="1"/>
  <c r="R53" i="17"/>
  <c r="R54" i="17" a="1"/>
  <c r="R54" i="17"/>
  <c r="R55" i="17" a="1"/>
  <c r="R55" i="17"/>
  <c r="R56" i="17" a="1"/>
  <c r="R56" i="17"/>
  <c r="R57" i="17" a="1"/>
  <c r="R57" i="17"/>
  <c r="R58" i="17" a="1"/>
  <c r="R58" i="17"/>
  <c r="R59" i="17" a="1"/>
  <c r="R59" i="17"/>
  <c r="R60" i="17" a="1"/>
  <c r="R60" i="17"/>
  <c r="R61" i="17" a="1"/>
  <c r="R61" i="17"/>
  <c r="R62" i="17" a="1"/>
  <c r="R62" i="17"/>
  <c r="R5" i="8" a="1"/>
  <c r="R5" i="8"/>
  <c r="J26" i="15" a="1"/>
  <c r="J26" i="15"/>
  <c r="J27" i="15" a="1"/>
  <c r="J27" i="15"/>
  <c r="J25" i="15" a="1"/>
  <c r="J25" i="15"/>
  <c r="J8" i="15" a="1"/>
  <c r="J8" i="15"/>
  <c r="J9" i="15" a="1"/>
  <c r="J9" i="15"/>
  <c r="J10" i="15" a="1"/>
  <c r="J10" i="15"/>
  <c r="J11" i="15" a="1"/>
  <c r="J11" i="15"/>
  <c r="J12" i="15" a="1"/>
  <c r="J12" i="15"/>
  <c r="J13" i="15" a="1"/>
  <c r="J13" i="15"/>
  <c r="J14" i="15" a="1"/>
  <c r="J14" i="15"/>
  <c r="J15" i="15" a="1"/>
  <c r="J15" i="15"/>
  <c r="J16" i="15" a="1"/>
  <c r="J16" i="15"/>
  <c r="J17" i="15" a="1"/>
  <c r="J17" i="15"/>
  <c r="J18" i="15" a="1"/>
  <c r="J18" i="15"/>
  <c r="J19" i="15" a="1"/>
  <c r="J19" i="15"/>
  <c r="J20" i="15" a="1"/>
  <c r="J20" i="15"/>
  <c r="J21" i="15" a="1"/>
  <c r="J21" i="15"/>
  <c r="J22" i="15" a="1"/>
  <c r="J22" i="15"/>
  <c r="J23" i="15" a="1"/>
  <c r="J23" i="15"/>
  <c r="J24" i="15" a="1"/>
  <c r="J24" i="15"/>
  <c r="J28" i="15" a="1"/>
  <c r="J28" i="15"/>
  <c r="J29" i="15" a="1"/>
  <c r="J29" i="15"/>
  <c r="J30" i="15" a="1"/>
  <c r="J30" i="15"/>
  <c r="J31" i="15" a="1"/>
  <c r="J31" i="15"/>
  <c r="J32" i="15" a="1"/>
  <c r="J32" i="15"/>
  <c r="J33" i="15" a="1"/>
  <c r="J33" i="15"/>
  <c r="J34" i="15" a="1"/>
  <c r="J34" i="15"/>
  <c r="J35" i="15" a="1"/>
  <c r="J35" i="15"/>
  <c r="J36" i="15" a="1"/>
  <c r="J36" i="15"/>
  <c r="J7" i="15" a="1"/>
  <c r="J7" i="15"/>
  <c r="J5" i="12" a="1"/>
  <c r="J5" i="12"/>
  <c r="R24" i="8" a="1"/>
  <c r="R24" i="8"/>
  <c r="R25" i="8" a="1"/>
  <c r="R25" i="8"/>
  <c r="R23" i="8" a="1"/>
  <c r="R23" i="8"/>
  <c r="R6" i="8" a="1"/>
  <c r="R6" i="8"/>
  <c r="R7" i="8" a="1"/>
  <c r="R7" i="8"/>
  <c r="R8" i="8" a="1"/>
  <c r="R8" i="8"/>
  <c r="R9" i="8" a="1"/>
  <c r="R9" i="8"/>
  <c r="R10" i="8" a="1"/>
  <c r="R10" i="8"/>
  <c r="R11" i="8" a="1"/>
  <c r="R11" i="8"/>
  <c r="R12" i="8" a="1"/>
  <c r="R12" i="8"/>
  <c r="R13" i="8" a="1"/>
  <c r="R13" i="8"/>
  <c r="R14" i="8" a="1"/>
  <c r="R14" i="8"/>
  <c r="R15" i="8" a="1"/>
  <c r="R15" i="8"/>
  <c r="R16" i="8" a="1"/>
  <c r="R16" i="8"/>
  <c r="R17" i="8" a="1"/>
  <c r="R17" i="8"/>
  <c r="R18" i="8" a="1"/>
  <c r="R18" i="8"/>
  <c r="R19" i="8" a="1"/>
  <c r="R19" i="8"/>
  <c r="R20" i="8" a="1"/>
  <c r="R20" i="8"/>
  <c r="R21" i="8" a="1"/>
  <c r="R21" i="8"/>
  <c r="R22" i="8" a="1"/>
  <c r="R22" i="8"/>
  <c r="R26" i="8" a="1"/>
  <c r="R26" i="8"/>
  <c r="R27" i="8" a="1"/>
  <c r="R27" i="8"/>
  <c r="R28" i="8" a="1"/>
  <c r="R28" i="8"/>
  <c r="R29" i="8" a="1"/>
  <c r="R29" i="8"/>
  <c r="R30" i="8" a="1"/>
  <c r="R30" i="8"/>
  <c r="R31" i="8" a="1"/>
  <c r="R31" i="8"/>
  <c r="R32" i="8" a="1"/>
  <c r="R32" i="8"/>
  <c r="R33" i="8" a="1"/>
  <c r="R33" i="8"/>
  <c r="R34" i="8" a="1"/>
  <c r="R34" i="8"/>
  <c r="R5" i="22" a="1"/>
  <c r="R5" i="22"/>
  <c r="J30" i="12" a="1"/>
  <c r="J30" i="12"/>
  <c r="J31" i="12" a="1"/>
  <c r="J31" i="12"/>
  <c r="J32" i="12" a="1"/>
  <c r="J32" i="12"/>
  <c r="J29" i="12" a="1"/>
  <c r="J29" i="12"/>
  <c r="J6" i="12" a="1"/>
  <c r="J6" i="12"/>
  <c r="J7" i="12" a="1"/>
  <c r="J7" i="12"/>
  <c r="J8" i="12" a="1"/>
  <c r="J8" i="12"/>
  <c r="J9" i="12" a="1"/>
  <c r="J9" i="12"/>
  <c r="J10" i="12" a="1"/>
  <c r="J10" i="12"/>
  <c r="J11" i="12" a="1"/>
  <c r="J11" i="12"/>
  <c r="J12" i="12" a="1"/>
  <c r="J12" i="12"/>
  <c r="J13" i="12" a="1"/>
  <c r="J13" i="12"/>
  <c r="J14" i="12" a="1"/>
  <c r="J14" i="12"/>
  <c r="J15" i="12" a="1"/>
  <c r="J15" i="12"/>
  <c r="J16" i="12" a="1"/>
  <c r="J16" i="12"/>
  <c r="J17" i="12" a="1"/>
  <c r="J17" i="12"/>
  <c r="J18" i="12" a="1"/>
  <c r="J18" i="12"/>
  <c r="J19" i="12" a="1"/>
  <c r="J19" i="12"/>
  <c r="J20" i="12" a="1"/>
  <c r="J20" i="12"/>
  <c r="J21" i="12" a="1"/>
  <c r="J21" i="12"/>
  <c r="J22" i="12" a="1"/>
  <c r="J22" i="12"/>
  <c r="J23" i="12" a="1"/>
  <c r="J23" i="12"/>
  <c r="J24" i="12" a="1"/>
  <c r="J24" i="12"/>
  <c r="J25" i="12" a="1"/>
  <c r="J25" i="12"/>
  <c r="J26" i="12" a="1"/>
  <c r="J26" i="12"/>
  <c r="J27" i="12" a="1"/>
  <c r="J27" i="12"/>
  <c r="J28" i="12" a="1"/>
  <c r="J28" i="12"/>
  <c r="J33" i="12" a="1"/>
  <c r="J33" i="12"/>
  <c r="J34" i="12" a="1"/>
  <c r="J34" i="12"/>
  <c r="J35" i="12" a="1"/>
  <c r="J35" i="12"/>
  <c r="J36" i="12" a="1"/>
  <c r="J36" i="12"/>
  <c r="J37" i="12" a="1"/>
  <c r="J37" i="12"/>
  <c r="J38" i="12" a="1"/>
  <c r="J38" i="12"/>
  <c r="J39" i="12" a="1"/>
  <c r="J39" i="12"/>
  <c r="J40" i="12" a="1"/>
  <c r="J40" i="12"/>
  <c r="J41" i="12" a="1"/>
  <c r="J41" i="12"/>
  <c r="J42" i="12" a="1"/>
  <c r="J42" i="12"/>
  <c r="J43" i="12" a="1"/>
  <c r="J43" i="12"/>
  <c r="J44" i="12" a="1"/>
  <c r="J44" i="12"/>
  <c r="J7" i="4" a="1"/>
  <c r="J7" i="4"/>
  <c r="J26" i="4" a="1"/>
  <c r="J26" i="4"/>
  <c r="J27" i="4" a="1"/>
  <c r="J27" i="4"/>
  <c r="J25" i="4" a="1"/>
  <c r="J25" i="4"/>
  <c r="J8" i="4" a="1"/>
  <c r="J8" i="4"/>
  <c r="J9" i="4" a="1"/>
  <c r="J9" i="4"/>
  <c r="J10" i="4" a="1"/>
  <c r="J10" i="4"/>
  <c r="J11" i="4" a="1"/>
  <c r="J11" i="4"/>
  <c r="J12" i="4" a="1"/>
  <c r="J12" i="4"/>
  <c r="J13" i="4" a="1"/>
  <c r="J13" i="4"/>
  <c r="J14" i="4" a="1"/>
  <c r="J14" i="4"/>
  <c r="J15" i="4" a="1"/>
  <c r="J15" i="4"/>
  <c r="J16" i="4" a="1"/>
  <c r="J16" i="4"/>
  <c r="J17" i="4" a="1"/>
  <c r="J17" i="4"/>
  <c r="J18" i="4" a="1"/>
  <c r="J18" i="4"/>
  <c r="J19" i="4" a="1"/>
  <c r="J19" i="4"/>
  <c r="J20" i="4" a="1"/>
  <c r="J20" i="4"/>
  <c r="J21" i="4" a="1"/>
  <c r="J21" i="4"/>
  <c r="J22" i="4" a="1"/>
  <c r="J22" i="4"/>
  <c r="J23" i="4" a="1"/>
  <c r="J23" i="4"/>
  <c r="J24" i="4" a="1"/>
  <c r="J24" i="4"/>
  <c r="J28" i="4" a="1"/>
  <c r="J28" i="4"/>
  <c r="J29" i="4" a="1"/>
  <c r="J29" i="4"/>
  <c r="J30" i="4" a="1"/>
  <c r="J30" i="4"/>
  <c r="J31" i="4" a="1"/>
  <c r="J31" i="4"/>
  <c r="J32" i="4" a="1"/>
  <c r="J32" i="4"/>
  <c r="J33" i="4" a="1"/>
  <c r="J33" i="4"/>
  <c r="J34" i="4" a="1"/>
  <c r="J34" i="4"/>
  <c r="J35" i="4" a="1"/>
  <c r="J35" i="4"/>
  <c r="J36" i="4" a="1"/>
  <c r="J36" i="4"/>
  <c r="J5" i="2" a="1"/>
  <c r="J5" i="2"/>
  <c r="J24" i="2" a="1"/>
  <c r="J24" i="2"/>
  <c r="J25" i="2" a="1"/>
  <c r="J25" i="2"/>
  <c r="J23" i="2" a="1"/>
  <c r="J23" i="2"/>
  <c r="J6" i="2" a="1"/>
  <c r="J6" i="2"/>
  <c r="J7" i="2" a="1"/>
  <c r="J7" i="2"/>
  <c r="J8" i="2" a="1"/>
  <c r="J8" i="2"/>
  <c r="J9" i="2" a="1"/>
  <c r="J9" i="2"/>
  <c r="J10" i="2" a="1"/>
  <c r="J10" i="2"/>
  <c r="J11" i="2" a="1"/>
  <c r="J11" i="2"/>
  <c r="J12" i="2" a="1"/>
  <c r="J12" i="2"/>
  <c r="J13" i="2" a="1"/>
  <c r="J13" i="2"/>
  <c r="J14" i="2" a="1"/>
  <c r="J14" i="2"/>
  <c r="J15" i="2" a="1"/>
  <c r="J15" i="2"/>
  <c r="J16" i="2" a="1"/>
  <c r="J16" i="2"/>
  <c r="J17" i="2" a="1"/>
  <c r="J17" i="2"/>
  <c r="J18" i="2" a="1"/>
  <c r="J18" i="2"/>
  <c r="J19" i="2" a="1"/>
  <c r="J19" i="2"/>
  <c r="J20" i="2" a="1"/>
  <c r="J20" i="2"/>
  <c r="J21" i="2" a="1"/>
  <c r="J21" i="2"/>
  <c r="J22" i="2" a="1"/>
  <c r="J22" i="2"/>
  <c r="J26" i="2" a="1"/>
  <c r="J26" i="2"/>
  <c r="J27" i="2" a="1"/>
  <c r="J27" i="2"/>
  <c r="J28" i="2" a="1"/>
  <c r="J28" i="2"/>
  <c r="J29" i="2" a="1"/>
  <c r="J29" i="2"/>
  <c r="J30" i="2" a="1"/>
  <c r="J30" i="2"/>
  <c r="J31" i="2" a="1"/>
  <c r="J31" i="2"/>
  <c r="J32" i="2" a="1"/>
  <c r="J32" i="2"/>
  <c r="J33" i="2" a="1"/>
  <c r="J33" i="2"/>
  <c r="J34" i="2" a="1"/>
  <c r="J34" i="2"/>
  <c r="R8" i="10" a="1"/>
  <c r="R8" i="10"/>
  <c r="R34" i="10" a="1"/>
  <c r="R34" i="10"/>
  <c r="R35" i="10" a="1"/>
  <c r="R35" i="10"/>
  <c r="R36" i="10" a="1"/>
  <c r="R36" i="10"/>
  <c r="R37" i="10" a="1"/>
  <c r="R37" i="10"/>
  <c r="R33" i="10" a="1"/>
  <c r="R33" i="10"/>
  <c r="R9" i="10" a="1"/>
  <c r="R9" i="10"/>
  <c r="R10" i="10" a="1"/>
  <c r="R10" i="10"/>
  <c r="R11" i="10" a="1"/>
  <c r="R11" i="10"/>
  <c r="R12" i="10" a="1"/>
  <c r="R12" i="10"/>
  <c r="R13" i="10" a="1"/>
  <c r="R13" i="10"/>
  <c r="R14" i="10" a="1"/>
  <c r="R14" i="10"/>
  <c r="R15" i="10" a="1"/>
  <c r="R15" i="10"/>
  <c r="R16" i="10" a="1"/>
  <c r="R16" i="10"/>
  <c r="R17" i="10" a="1"/>
  <c r="R17" i="10"/>
  <c r="R18" i="10" a="1"/>
  <c r="R18" i="10"/>
  <c r="R19" i="10" a="1"/>
  <c r="R19" i="10"/>
  <c r="R20" i="10" a="1"/>
  <c r="R20" i="10"/>
  <c r="R21" i="10" a="1"/>
  <c r="R21" i="10"/>
  <c r="R22" i="10" a="1"/>
  <c r="R22" i="10"/>
  <c r="R23" i="10" a="1"/>
  <c r="R23" i="10"/>
  <c r="R24" i="10" a="1"/>
  <c r="R24" i="10"/>
  <c r="R25" i="10" a="1"/>
  <c r="R25" i="10"/>
  <c r="R26" i="10" a="1"/>
  <c r="R26" i="10"/>
  <c r="R27" i="10" a="1"/>
  <c r="R27" i="10"/>
  <c r="R28" i="10" a="1"/>
  <c r="R28" i="10"/>
  <c r="R29" i="10" a="1"/>
  <c r="R29" i="10"/>
  <c r="R30" i="10" a="1"/>
  <c r="R30" i="10"/>
  <c r="R31" i="10" a="1"/>
  <c r="R31" i="10"/>
  <c r="R32" i="10" a="1"/>
  <c r="R32" i="10"/>
  <c r="R38" i="10" a="1"/>
  <c r="R38" i="10"/>
  <c r="R39" i="10" a="1"/>
  <c r="R39" i="10"/>
  <c r="R40" i="10" a="1"/>
  <c r="R40" i="10"/>
  <c r="R41" i="10" a="1"/>
  <c r="R41" i="10"/>
  <c r="R42" i="10" a="1"/>
  <c r="R42" i="10"/>
  <c r="R43" i="10" a="1"/>
  <c r="R43" i="10"/>
  <c r="R44" i="10" a="1"/>
  <c r="R44" i="10"/>
  <c r="R45" i="10" a="1"/>
  <c r="R45" i="10"/>
  <c r="R46" i="10" a="1"/>
  <c r="R46" i="10"/>
  <c r="R47" i="10" a="1"/>
  <c r="R47" i="10"/>
  <c r="R21" i="22" a="1"/>
  <c r="R21" i="22"/>
  <c r="R22" i="22" a="1"/>
  <c r="R22" i="22"/>
  <c r="R20" i="22" a="1"/>
  <c r="R20" i="22"/>
  <c r="R6" i="22" a="1"/>
  <c r="R6" i="22"/>
  <c r="R7" i="22" a="1"/>
  <c r="R7" i="22"/>
  <c r="R8" i="22" a="1"/>
  <c r="R8" i="22"/>
  <c r="R9" i="22" a="1"/>
  <c r="R9" i="22"/>
  <c r="R10" i="22" a="1"/>
  <c r="R10" i="22"/>
  <c r="R11" i="22" a="1"/>
  <c r="R11" i="22"/>
  <c r="R12" i="22" a="1"/>
  <c r="R12" i="22"/>
  <c r="R13" i="22" a="1"/>
  <c r="R13" i="22"/>
  <c r="R14" i="22" a="1"/>
  <c r="R14" i="22"/>
  <c r="R15" i="22" a="1"/>
  <c r="R15" i="22"/>
  <c r="R16" i="22" a="1"/>
  <c r="R16" i="22"/>
  <c r="R17" i="22" a="1"/>
  <c r="R17" i="22"/>
  <c r="R18" i="22" a="1"/>
  <c r="R18" i="22"/>
  <c r="R19" i="22" a="1"/>
  <c r="R19" i="22"/>
  <c r="R23" i="22" a="1"/>
  <c r="R23" i="22"/>
  <c r="R24" i="22" a="1"/>
  <c r="R24" i="22"/>
  <c r="R25" i="22" a="1"/>
  <c r="R25" i="22"/>
  <c r="R26" i="22" a="1"/>
  <c r="R26" i="22"/>
  <c r="R27" i="22" a="1"/>
  <c r="R27" i="22"/>
  <c r="R28" i="22" a="1"/>
  <c r="R28" i="22"/>
  <c r="R5" i="31" a="1"/>
  <c r="R5" i="31"/>
  <c r="R36" i="6" a="1"/>
  <c r="R36" i="6"/>
  <c r="R37" i="6" a="1"/>
  <c r="R37" i="6"/>
  <c r="R38" i="6" a="1"/>
  <c r="R38" i="6"/>
  <c r="R39" i="6" a="1"/>
  <c r="R39" i="6"/>
  <c r="R40" i="6" a="1"/>
  <c r="R40" i="6"/>
  <c r="R35" i="6" a="1"/>
  <c r="R35" i="6"/>
  <c r="R6" i="6" a="1"/>
  <c r="R6" i="6"/>
  <c r="R7" i="6" a="1"/>
  <c r="R7" i="6"/>
  <c r="R8" i="6" a="1"/>
  <c r="R8" i="6"/>
  <c r="R9" i="6" a="1"/>
  <c r="R9" i="6"/>
  <c r="R10" i="6" a="1"/>
  <c r="R10" i="6"/>
  <c r="R11" i="6" a="1"/>
  <c r="R11" i="6"/>
  <c r="R12" i="6" a="1"/>
  <c r="R12" i="6"/>
  <c r="R13" i="6" a="1"/>
  <c r="R13" i="6"/>
  <c r="R14" i="6" a="1"/>
  <c r="R14" i="6"/>
  <c r="R15" i="6" a="1"/>
  <c r="R15" i="6"/>
  <c r="R16" i="6" a="1"/>
  <c r="R16" i="6"/>
  <c r="R17" i="6" a="1"/>
  <c r="R17" i="6"/>
  <c r="R18" i="6" a="1"/>
  <c r="R18" i="6"/>
  <c r="R19" i="6" a="1"/>
  <c r="R19" i="6"/>
  <c r="R20" i="6" a="1"/>
  <c r="R20" i="6"/>
  <c r="R21" i="6" a="1"/>
  <c r="R21" i="6"/>
  <c r="R22" i="6" a="1"/>
  <c r="R22" i="6"/>
  <c r="R23" i="6" a="1"/>
  <c r="R23" i="6"/>
  <c r="R24" i="6" a="1"/>
  <c r="R24" i="6"/>
  <c r="R25" i="6" a="1"/>
  <c r="R25" i="6"/>
  <c r="R26" i="6" a="1"/>
  <c r="R26" i="6"/>
  <c r="R27" i="6" a="1"/>
  <c r="R27" i="6"/>
  <c r="R28" i="6" a="1"/>
  <c r="R28" i="6"/>
  <c r="R29" i="6" a="1"/>
  <c r="R29" i="6"/>
  <c r="R30" i="6" a="1"/>
  <c r="R30" i="6"/>
  <c r="R31" i="6" a="1"/>
  <c r="R31" i="6"/>
  <c r="R32" i="6" a="1"/>
  <c r="R32" i="6"/>
  <c r="R33" i="6" a="1"/>
  <c r="R33" i="6"/>
  <c r="R34" i="6" a="1"/>
  <c r="R34" i="6"/>
  <c r="R41" i="6" a="1"/>
  <c r="R41" i="6"/>
  <c r="R42" i="6" a="1"/>
  <c r="R42" i="6"/>
  <c r="R43" i="6" a="1"/>
  <c r="R43" i="6"/>
  <c r="R44" i="6" a="1"/>
  <c r="R44" i="6"/>
  <c r="R45" i="6" a="1"/>
  <c r="R45" i="6"/>
  <c r="R46" i="6" a="1"/>
  <c r="R46" i="6"/>
  <c r="R47" i="6" a="1"/>
  <c r="R47" i="6"/>
  <c r="R48" i="6" a="1"/>
  <c r="R48" i="6"/>
  <c r="R49" i="6" a="1"/>
  <c r="R49" i="6"/>
  <c r="R50" i="6" a="1"/>
  <c r="R50" i="6"/>
  <c r="R51" i="6" a="1"/>
  <c r="R51" i="6"/>
  <c r="R52" i="6" a="1"/>
  <c r="R52" i="6"/>
  <c r="R5" i="6" a="1"/>
  <c r="R5" i="6"/>
  <c r="J6" i="27" a="1"/>
  <c r="J6" i="27"/>
  <c r="J31" i="27" a="1"/>
  <c r="J31" i="27"/>
  <c r="J32" i="27" a="1"/>
  <c r="J32" i="27"/>
  <c r="J33" i="27" a="1"/>
  <c r="J33" i="27"/>
  <c r="J30" i="27" a="1"/>
  <c r="J30" i="27"/>
  <c r="J7" i="27" a="1"/>
  <c r="J7" i="27"/>
  <c r="J8" i="27" a="1"/>
  <c r="J8" i="27"/>
  <c r="J9" i="27" a="1"/>
  <c r="J9" i="27"/>
  <c r="J10" i="27" a="1"/>
  <c r="J10" i="27"/>
  <c r="J11" i="27" a="1"/>
  <c r="J11" i="27"/>
  <c r="J12" i="27" a="1"/>
  <c r="J12" i="27"/>
  <c r="J13" i="27" a="1"/>
  <c r="J13" i="27"/>
  <c r="J14" i="27" a="1"/>
  <c r="J14" i="27"/>
  <c r="J15" i="27" a="1"/>
  <c r="J15" i="27"/>
  <c r="J16" i="27" a="1"/>
  <c r="J16" i="27"/>
  <c r="J17" i="27" a="1"/>
  <c r="J17" i="27"/>
  <c r="J18" i="27" a="1"/>
  <c r="J18" i="27"/>
  <c r="J19" i="27" a="1"/>
  <c r="J19" i="27"/>
  <c r="J20" i="27" a="1"/>
  <c r="J20" i="27"/>
  <c r="J21" i="27" a="1"/>
  <c r="J21" i="27"/>
  <c r="J22" i="27" a="1"/>
  <c r="J22" i="27"/>
  <c r="J23" i="27" a="1"/>
  <c r="J23" i="27"/>
  <c r="J24" i="27" a="1"/>
  <c r="J24" i="27"/>
  <c r="J25" i="27" a="1"/>
  <c r="J25" i="27"/>
  <c r="J26" i="27" a="1"/>
  <c r="J26" i="27"/>
  <c r="J27" i="27" a="1"/>
  <c r="J27" i="27"/>
  <c r="J28" i="27" a="1"/>
  <c r="J28" i="27"/>
  <c r="J29" i="27" a="1"/>
  <c r="J29" i="27"/>
  <c r="J34" i="27" a="1"/>
  <c r="J34" i="27"/>
  <c r="J35" i="27" a="1"/>
  <c r="J35" i="27"/>
  <c r="J36" i="27" a="1"/>
  <c r="J36" i="27"/>
  <c r="J37" i="27" a="1"/>
  <c r="J37" i="27"/>
  <c r="J38" i="27" a="1"/>
  <c r="J38" i="27"/>
  <c r="J39" i="27" a="1"/>
  <c r="J39" i="27"/>
  <c r="J40" i="27" a="1"/>
  <c r="J40" i="27"/>
  <c r="J41" i="27" a="1"/>
  <c r="J41" i="27"/>
  <c r="J42" i="27" a="1"/>
  <c r="J42" i="27"/>
  <c r="J43" i="27" a="1"/>
  <c r="J43" i="27"/>
  <c r="J44" i="27" a="1"/>
  <c r="J44" i="27"/>
  <c r="J45" i="27" a="1"/>
  <c r="J45" i="27"/>
  <c r="R41" i="9" a="1"/>
  <c r="R41" i="9"/>
  <c r="R42" i="9" a="1"/>
  <c r="R42" i="9"/>
  <c r="R43" i="9" a="1"/>
  <c r="R43" i="9"/>
  <c r="R44" i="9" a="1"/>
  <c r="R44" i="9"/>
  <c r="R45" i="9" a="1"/>
  <c r="R45" i="9"/>
  <c r="R46" i="9" a="1"/>
  <c r="R46" i="9"/>
  <c r="R40" i="9" a="1"/>
  <c r="R40" i="9"/>
  <c r="R6" i="9" a="1"/>
  <c r="R6" i="9"/>
  <c r="R7" i="9" a="1"/>
  <c r="R7" i="9"/>
  <c r="R8" i="9" a="1"/>
  <c r="R8" i="9"/>
  <c r="R9" i="9" a="1"/>
  <c r="R9" i="9"/>
  <c r="R10" i="9" a="1"/>
  <c r="R10" i="9"/>
  <c r="R11" i="9" a="1"/>
  <c r="R11" i="9"/>
  <c r="R12" i="9" a="1"/>
  <c r="R12" i="9"/>
  <c r="R13" i="9" a="1"/>
  <c r="R13" i="9"/>
  <c r="R14" i="9" a="1"/>
  <c r="R14" i="9"/>
  <c r="R15" i="9" a="1"/>
  <c r="R15" i="9"/>
  <c r="R16" i="9" a="1"/>
  <c r="R16" i="9"/>
  <c r="R17" i="9" a="1"/>
  <c r="R17" i="9"/>
  <c r="R18" i="9" a="1"/>
  <c r="R18" i="9"/>
  <c r="R19" i="9" a="1"/>
  <c r="R19" i="9"/>
  <c r="R20" i="9" a="1"/>
  <c r="R20" i="9"/>
  <c r="R21" i="9" a="1"/>
  <c r="R21" i="9"/>
  <c r="R22" i="9" a="1"/>
  <c r="R22" i="9"/>
  <c r="R23" i="9" a="1"/>
  <c r="R23" i="9"/>
  <c r="R24" i="9" a="1"/>
  <c r="R24" i="9"/>
  <c r="R25" i="9" a="1"/>
  <c r="R25" i="9"/>
  <c r="R26" i="9" a="1"/>
  <c r="R26" i="9"/>
  <c r="R27" i="9" a="1"/>
  <c r="R27" i="9"/>
  <c r="R28" i="9" a="1"/>
  <c r="R28" i="9"/>
  <c r="R29" i="9" a="1"/>
  <c r="R29" i="9"/>
  <c r="R30" i="9" a="1"/>
  <c r="R30" i="9"/>
  <c r="R31" i="9" a="1"/>
  <c r="R31" i="9"/>
  <c r="R32" i="9" a="1"/>
  <c r="R32" i="9"/>
  <c r="R33" i="9" a="1"/>
  <c r="R33" i="9"/>
  <c r="R34" i="9" a="1"/>
  <c r="R34" i="9"/>
  <c r="R35" i="9" a="1"/>
  <c r="R35" i="9"/>
  <c r="R36" i="9" a="1"/>
  <c r="R36" i="9"/>
  <c r="R37" i="9" a="1"/>
  <c r="R37" i="9"/>
  <c r="R39" i="9" a="1"/>
  <c r="R39" i="9"/>
  <c r="R47" i="9" a="1"/>
  <c r="R47" i="9"/>
  <c r="R48" i="9" a="1"/>
  <c r="R48" i="9"/>
  <c r="R49" i="9" a="1"/>
  <c r="R49" i="9"/>
  <c r="R50" i="9" a="1"/>
  <c r="R50" i="9"/>
  <c r="R51" i="9" a="1"/>
  <c r="R51" i="9"/>
  <c r="R52" i="9" a="1"/>
  <c r="R52" i="9"/>
  <c r="R53" i="9" a="1"/>
  <c r="R53" i="9"/>
  <c r="R54" i="9" a="1"/>
  <c r="R54" i="9"/>
  <c r="R55" i="9" a="1"/>
  <c r="R55" i="9"/>
  <c r="R56" i="9" a="1"/>
  <c r="R56" i="9"/>
  <c r="R57" i="9" a="1"/>
  <c r="R57" i="9"/>
  <c r="R58" i="9" a="1"/>
  <c r="R58" i="9"/>
  <c r="R59" i="9" a="1"/>
  <c r="R59" i="9"/>
  <c r="R60" i="9" a="1"/>
  <c r="R60" i="9"/>
  <c r="R5" i="7" a="1"/>
  <c r="R5" i="7"/>
  <c r="R26" i="7" a="1"/>
  <c r="R26" i="7"/>
  <c r="R27" i="7" a="1"/>
  <c r="R27" i="7"/>
  <c r="R28" i="7" a="1"/>
  <c r="R28" i="7"/>
  <c r="R25" i="7" a="1"/>
  <c r="R25" i="7"/>
  <c r="R6" i="7" a="1"/>
  <c r="R6" i="7"/>
  <c r="R7" i="7" a="1"/>
  <c r="R7" i="7"/>
  <c r="R8" i="7" a="1"/>
  <c r="R8" i="7"/>
  <c r="R9" i="7" a="1"/>
  <c r="R9" i="7"/>
  <c r="R10" i="7" a="1"/>
  <c r="R10" i="7"/>
  <c r="R11" i="7" a="1"/>
  <c r="R11" i="7"/>
  <c r="R12" i="7" a="1"/>
  <c r="R12" i="7"/>
  <c r="R13" i="7" a="1"/>
  <c r="R13" i="7"/>
  <c r="R14" i="7" a="1"/>
  <c r="R14" i="7"/>
  <c r="R15" i="7" a="1"/>
  <c r="R15" i="7"/>
  <c r="R16" i="7" a="1"/>
  <c r="R16" i="7"/>
  <c r="R17" i="7" a="1"/>
  <c r="R17" i="7"/>
  <c r="R18" i="7" a="1"/>
  <c r="R18" i="7"/>
  <c r="R19" i="7" a="1"/>
  <c r="R19" i="7"/>
  <c r="R20" i="7" a="1"/>
  <c r="R20" i="7"/>
  <c r="R21" i="7" a="1"/>
  <c r="R21" i="7"/>
  <c r="R22" i="7" a="1"/>
  <c r="R22" i="7"/>
  <c r="R23" i="7" a="1"/>
  <c r="R23" i="7"/>
  <c r="R24" i="7" a="1"/>
  <c r="R24" i="7"/>
  <c r="R29" i="7" a="1"/>
  <c r="R29" i="7"/>
  <c r="R30" i="7" a="1"/>
  <c r="R30" i="7"/>
  <c r="R31" i="7" a="1"/>
  <c r="R31" i="7"/>
  <c r="R32" i="7" a="1"/>
  <c r="R32" i="7"/>
  <c r="R33" i="7" a="1"/>
  <c r="R33" i="7"/>
  <c r="R34" i="7" a="1"/>
  <c r="R34" i="7"/>
  <c r="R35" i="7" a="1"/>
  <c r="R35" i="7"/>
  <c r="R36" i="7" a="1"/>
  <c r="R36" i="7"/>
  <c r="R5" i="14" a="1"/>
  <c r="R5" i="14"/>
  <c r="R21" i="14" a="1"/>
  <c r="R21" i="14"/>
  <c r="R22" i="14" a="1"/>
  <c r="R22" i="14"/>
  <c r="R20" i="14" a="1"/>
  <c r="R20" i="14"/>
  <c r="R6" i="14" a="1"/>
  <c r="R6" i="14"/>
  <c r="R7" i="14" a="1"/>
  <c r="R7" i="14"/>
  <c r="R8" i="14" a="1"/>
  <c r="R8" i="14"/>
  <c r="R9" i="14" a="1"/>
  <c r="R9" i="14"/>
  <c r="R10" i="14" a="1"/>
  <c r="R10" i="14"/>
  <c r="R11" i="14" a="1"/>
  <c r="R11" i="14"/>
  <c r="R12" i="14" a="1"/>
  <c r="R12" i="14"/>
  <c r="R13" i="14" a="1"/>
  <c r="R13" i="14"/>
  <c r="R14" i="14" a="1"/>
  <c r="R14" i="14"/>
  <c r="R15" i="14" a="1"/>
  <c r="R15" i="14"/>
  <c r="R16" i="14" a="1"/>
  <c r="R16" i="14"/>
  <c r="R17" i="14" a="1"/>
  <c r="R17" i="14"/>
  <c r="R18" i="14" a="1"/>
  <c r="R18" i="14"/>
  <c r="R19" i="14" a="1"/>
  <c r="R19" i="14"/>
  <c r="R23" i="14" a="1"/>
  <c r="R23" i="14"/>
  <c r="R24" i="14" a="1"/>
  <c r="R24" i="14"/>
  <c r="R25" i="14" a="1"/>
  <c r="R25" i="14"/>
  <c r="R26" i="14" a="1"/>
  <c r="R26" i="14"/>
  <c r="R27" i="14" a="1"/>
  <c r="R27" i="14"/>
  <c r="R28" i="14" a="1"/>
  <c r="R28" i="14"/>
  <c r="R5" i="19" a="1"/>
  <c r="R5" i="19"/>
  <c r="R21" i="19" a="1"/>
  <c r="R21" i="19"/>
  <c r="R22" i="19" a="1"/>
  <c r="R22" i="19"/>
  <c r="R20" i="19" a="1"/>
  <c r="R20" i="19"/>
  <c r="R6" i="19" a="1"/>
  <c r="R6" i="19"/>
  <c r="R7" i="19" a="1"/>
  <c r="R7" i="19"/>
  <c r="R8" i="19" a="1"/>
  <c r="R8" i="19"/>
  <c r="R9" i="19" a="1"/>
  <c r="R9" i="19"/>
  <c r="R10" i="19" a="1"/>
  <c r="R10" i="19"/>
  <c r="R11" i="19" a="1"/>
  <c r="R11" i="19"/>
  <c r="R12" i="19" a="1"/>
  <c r="R12" i="19"/>
  <c r="R13" i="19" a="1"/>
  <c r="R13" i="19"/>
  <c r="R14" i="19" a="1"/>
  <c r="R14" i="19"/>
  <c r="R15" i="19" a="1"/>
  <c r="R15" i="19"/>
  <c r="R16" i="19" a="1"/>
  <c r="R16" i="19"/>
  <c r="R17" i="19" a="1"/>
  <c r="R17" i="19"/>
  <c r="R18" i="19" a="1"/>
  <c r="R18" i="19"/>
  <c r="R19" i="19" a="1"/>
  <c r="R19" i="19"/>
  <c r="R23" i="19" a="1"/>
  <c r="R23" i="19"/>
  <c r="R24" i="19" a="1"/>
  <c r="R24" i="19"/>
  <c r="R25" i="19" a="1"/>
  <c r="R25" i="19"/>
  <c r="R26" i="19" a="1"/>
  <c r="R26" i="19"/>
  <c r="R27" i="19" a="1"/>
  <c r="R27" i="19"/>
  <c r="R28" i="19" a="1"/>
  <c r="R28" i="19"/>
  <c r="R36" i="31" a="1"/>
  <c r="R36" i="31"/>
  <c r="R37" i="31" a="1"/>
  <c r="R37" i="31"/>
  <c r="R38" i="31" a="1"/>
  <c r="R38" i="31"/>
  <c r="R39" i="31" a="1"/>
  <c r="R39" i="31"/>
  <c r="R35" i="31" a="1"/>
  <c r="R35" i="31"/>
  <c r="R6" i="31" a="1"/>
  <c r="R6" i="31"/>
  <c r="R7" i="31" a="1"/>
  <c r="R7" i="31"/>
  <c r="R8" i="31" a="1"/>
  <c r="R8" i="31"/>
  <c r="R9" i="31" a="1"/>
  <c r="R9" i="31"/>
  <c r="R10" i="31" a="1"/>
  <c r="R10" i="31"/>
  <c r="R11" i="31" a="1"/>
  <c r="R11" i="31"/>
  <c r="R12" i="31" a="1"/>
  <c r="R12" i="31"/>
  <c r="R13" i="31" a="1"/>
  <c r="R13" i="31"/>
  <c r="R14" i="31" a="1"/>
  <c r="R14" i="31"/>
  <c r="R15" i="31" a="1"/>
  <c r="R15" i="31"/>
  <c r="R16" i="31" a="1"/>
  <c r="R16" i="31"/>
  <c r="R17" i="31" a="1"/>
  <c r="R17" i="31"/>
  <c r="R18" i="31" a="1"/>
  <c r="R18" i="31"/>
  <c r="R19" i="31" a="1"/>
  <c r="R19" i="31"/>
  <c r="R20" i="31" a="1"/>
  <c r="R20" i="31"/>
  <c r="R21" i="31" a="1"/>
  <c r="R21" i="31"/>
  <c r="R22" i="31" a="1"/>
  <c r="R22" i="31"/>
  <c r="R23" i="31" a="1"/>
  <c r="R23" i="31"/>
  <c r="R24" i="31" a="1"/>
  <c r="R24" i="31"/>
  <c r="R25" i="31" a="1"/>
  <c r="R25" i="31"/>
  <c r="R26" i="31" a="1"/>
  <c r="R26" i="31"/>
  <c r="R27" i="31" a="1"/>
  <c r="R27" i="31"/>
  <c r="R28" i="31" a="1"/>
  <c r="R28" i="31"/>
  <c r="R29" i="31" a="1"/>
  <c r="R29" i="31"/>
  <c r="R30" i="31" a="1"/>
  <c r="R30" i="31"/>
  <c r="R31" i="31" a="1"/>
  <c r="R31" i="31"/>
  <c r="R32" i="31" a="1"/>
  <c r="R32" i="31"/>
  <c r="R33" i="31" a="1"/>
  <c r="R33" i="31"/>
  <c r="R34" i="31" a="1"/>
  <c r="R34" i="31"/>
  <c r="R40" i="31" a="1"/>
  <c r="R40" i="31"/>
  <c r="R41" i="31" a="1"/>
  <c r="R41" i="31"/>
  <c r="R42" i="31" a="1"/>
  <c r="R42" i="31"/>
  <c r="R43" i="31" a="1"/>
  <c r="R43" i="31"/>
  <c r="R44" i="31" a="1"/>
  <c r="R44" i="31"/>
  <c r="R45" i="31" a="1"/>
  <c r="R45" i="31"/>
  <c r="R46" i="31" a="1"/>
  <c r="R46" i="31"/>
  <c r="R47" i="31" a="1"/>
  <c r="R47" i="31"/>
  <c r="R48" i="31" a="1"/>
  <c r="R48" i="31"/>
  <c r="R49" i="31" a="1"/>
  <c r="R49" i="31"/>
  <c r="R50" i="31" a="1"/>
  <c r="R50" i="31"/>
  <c r="R51" i="31" a="1"/>
  <c r="R51" i="31"/>
  <c r="R52" i="31" a="1"/>
  <c r="R52" i="31"/>
  <c r="R53" i="31" a="1"/>
  <c r="R53" i="31"/>
  <c r="R54" i="31" a="1"/>
  <c r="R54" i="31"/>
  <c r="N99" i="34"/>
  <c r="L99" i="34"/>
  <c r="D63" i="34"/>
  <c r="E63" i="34"/>
  <c r="W102" i="34"/>
  <c r="W103" i="34"/>
  <c r="W104" i="34"/>
  <c r="V110" i="34"/>
  <c r="W110" i="34" s="1"/>
  <c r="I90" i="33"/>
  <c r="N104" i="34"/>
  <c r="O104" i="34" s="1"/>
  <c r="T82" i="34"/>
  <c r="U82" i="34" s="1"/>
  <c r="T81" i="34"/>
  <c r="U81" i="34" s="1"/>
  <c r="T80" i="34"/>
  <c r="U80" i="34" s="1"/>
  <c r="R82" i="34"/>
  <c r="S82" i="34" s="1"/>
  <c r="R81" i="34"/>
  <c r="S81" i="34" s="1"/>
  <c r="R80" i="34"/>
  <c r="S80" i="34" s="1"/>
  <c r="N82" i="34"/>
  <c r="O82" i="34" s="1"/>
  <c r="N81" i="34"/>
  <c r="O81" i="34" s="1"/>
  <c r="N80" i="34"/>
  <c r="O80" i="34" s="1"/>
  <c r="L82" i="34"/>
  <c r="M82" i="34" s="1"/>
  <c r="L81" i="34"/>
  <c r="M81" i="34" s="1"/>
  <c r="L80" i="34"/>
  <c r="M80" i="34" s="1"/>
  <c r="J82" i="34"/>
  <c r="K82" i="34" s="1"/>
  <c r="J81" i="34"/>
  <c r="K81" i="34" s="1"/>
  <c r="J80" i="34"/>
  <c r="K80" i="34" s="1"/>
  <c r="H82" i="34"/>
  <c r="I82" i="34" s="1"/>
  <c r="H81" i="34"/>
  <c r="I81" i="34" s="1"/>
  <c r="H80" i="34"/>
  <c r="I80" i="34" s="1"/>
  <c r="D82" i="34"/>
  <c r="E82" i="34" s="1"/>
  <c r="D81" i="34"/>
  <c r="E81" i="34" s="1"/>
  <c r="D80" i="34"/>
  <c r="E80" i="34" s="1"/>
  <c r="P82" i="34"/>
  <c r="Q82" i="34" s="1"/>
  <c r="Q92" i="33"/>
  <c r="P92" i="33"/>
  <c r="O92" i="33"/>
  <c r="N92" i="33"/>
  <c r="M92" i="33"/>
  <c r="L92" i="33"/>
  <c r="K92" i="33"/>
  <c r="I92" i="33"/>
  <c r="Q91" i="33"/>
  <c r="P91" i="33"/>
  <c r="O91" i="33"/>
  <c r="N91" i="33"/>
  <c r="M91" i="33"/>
  <c r="L91" i="33"/>
  <c r="K91" i="33"/>
  <c r="I91" i="33"/>
  <c r="Q90" i="33"/>
  <c r="P90" i="33"/>
  <c r="O90" i="33"/>
  <c r="N90" i="33"/>
  <c r="M90" i="33"/>
  <c r="L90" i="33"/>
  <c r="K90" i="33"/>
  <c r="Q89" i="33"/>
  <c r="P89" i="33"/>
  <c r="O89" i="33"/>
  <c r="N89" i="33"/>
  <c r="M89" i="33"/>
  <c r="L89" i="33"/>
  <c r="K89" i="33"/>
  <c r="I89" i="33"/>
  <c r="Q88" i="33"/>
  <c r="P88" i="33"/>
  <c r="O88" i="33"/>
  <c r="N88" i="33"/>
  <c r="M88" i="33"/>
  <c r="L88" i="33"/>
  <c r="K88" i="33"/>
  <c r="I88" i="33"/>
  <c r="Q87" i="33"/>
  <c r="P87" i="33"/>
  <c r="O87" i="33"/>
  <c r="N87" i="33"/>
  <c r="M87" i="33"/>
  <c r="L87" i="33"/>
  <c r="K87" i="33"/>
  <c r="I87" i="33"/>
  <c r="Q86" i="33"/>
  <c r="P86" i="33"/>
  <c r="O86" i="33"/>
  <c r="N86" i="33"/>
  <c r="M86" i="33"/>
  <c r="L86" i="33"/>
  <c r="K86" i="33"/>
  <c r="I86" i="33"/>
  <c r="Q85" i="33"/>
  <c r="P85" i="33"/>
  <c r="O85" i="33"/>
  <c r="N85" i="33"/>
  <c r="M85" i="33"/>
  <c r="M94" i="33" s="1"/>
  <c r="L85" i="33"/>
  <c r="K85" i="33"/>
  <c r="I85" i="33"/>
  <c r="T125" i="34"/>
  <c r="U125" i="34" s="1"/>
  <c r="T124" i="34"/>
  <c r="U124" i="34" s="1"/>
  <c r="T123" i="34"/>
  <c r="U123" i="34" s="1"/>
  <c r="T122" i="34"/>
  <c r="U122" i="34" s="1"/>
  <c r="R125" i="34"/>
  <c r="S125" i="34" s="1"/>
  <c r="R124" i="34"/>
  <c r="S124" i="34" s="1"/>
  <c r="R123" i="34"/>
  <c r="S123" i="34" s="1"/>
  <c r="R122" i="34"/>
  <c r="S122" i="34" s="1"/>
  <c r="P125" i="34"/>
  <c r="Q125" i="34" s="1"/>
  <c r="P124" i="34"/>
  <c r="Q124" i="34" s="1"/>
  <c r="P123" i="34"/>
  <c r="Q123" i="34" s="1"/>
  <c r="P122" i="34"/>
  <c r="Q122" i="34" s="1"/>
  <c r="N125" i="34"/>
  <c r="O125" i="34" s="1"/>
  <c r="N124" i="34"/>
  <c r="O124" i="34" s="1"/>
  <c r="N123" i="34"/>
  <c r="O123" i="34" s="1"/>
  <c r="N122" i="34"/>
  <c r="O122" i="34" s="1"/>
  <c r="L125" i="34"/>
  <c r="M125" i="34" s="1"/>
  <c r="L123" i="34"/>
  <c r="M123" i="34" s="1"/>
  <c r="L122" i="34"/>
  <c r="M122" i="34" s="1"/>
  <c r="L121" i="34"/>
  <c r="M121" i="34" s="1"/>
  <c r="J123" i="34"/>
  <c r="K123" i="34" s="1"/>
  <c r="J122" i="34"/>
  <c r="K122" i="34" s="1"/>
  <c r="J121" i="34"/>
  <c r="K121" i="34" s="1"/>
  <c r="J120" i="34"/>
  <c r="K120" i="34" s="1"/>
  <c r="H125" i="34"/>
  <c r="I125" i="34" s="1"/>
  <c r="H123" i="34"/>
  <c r="I123" i="34" s="1"/>
  <c r="H122" i="34"/>
  <c r="I122" i="34" s="1"/>
  <c r="H121" i="34"/>
  <c r="I121" i="34" s="1"/>
  <c r="D125" i="34"/>
  <c r="E125" i="34" s="1"/>
  <c r="D124" i="34"/>
  <c r="E124" i="34" s="1"/>
  <c r="D123" i="34"/>
  <c r="E123" i="34" s="1"/>
  <c r="D122" i="34"/>
  <c r="E122" i="34" s="1"/>
  <c r="Q52" i="32"/>
  <c r="P52" i="32"/>
  <c r="O52" i="32"/>
  <c r="N52" i="32"/>
  <c r="M52" i="32"/>
  <c r="L52" i="32"/>
  <c r="K52" i="32"/>
  <c r="I52" i="32"/>
  <c r="Q51" i="32"/>
  <c r="P51" i="32"/>
  <c r="O51" i="32"/>
  <c r="N51" i="32"/>
  <c r="M51" i="32"/>
  <c r="L51" i="32"/>
  <c r="K51" i="32"/>
  <c r="I51" i="32"/>
  <c r="Q50" i="32"/>
  <c r="P50" i="32"/>
  <c r="O50" i="32"/>
  <c r="N50" i="32"/>
  <c r="M50" i="32"/>
  <c r="L50" i="32"/>
  <c r="K50" i="32"/>
  <c r="I50" i="32"/>
  <c r="Q49" i="32"/>
  <c r="P49" i="32"/>
  <c r="P56" i="32" s="1"/>
  <c r="O49" i="32"/>
  <c r="N49" i="32"/>
  <c r="N56" i="32" s="1"/>
  <c r="M49" i="32"/>
  <c r="M56" i="32" s="1"/>
  <c r="L49" i="32"/>
  <c r="K49" i="32"/>
  <c r="I49" i="32"/>
  <c r="P86" i="31"/>
  <c r="P85" i="31"/>
  <c r="P84" i="31"/>
  <c r="P83" i="31"/>
  <c r="R70" i="31"/>
  <c r="Q70" i="31"/>
  <c r="P70" i="31"/>
  <c r="O70" i="31"/>
  <c r="N70" i="31"/>
  <c r="M70" i="31"/>
  <c r="L70" i="31"/>
  <c r="K70" i="31"/>
  <c r="J70" i="31"/>
  <c r="I70" i="31"/>
  <c r="R69" i="31"/>
  <c r="Q69" i="31"/>
  <c r="P69" i="31"/>
  <c r="O69" i="31"/>
  <c r="N69" i="31"/>
  <c r="M69" i="31"/>
  <c r="L69" i="31"/>
  <c r="K69" i="31"/>
  <c r="J69" i="31"/>
  <c r="I69" i="31"/>
  <c r="R68" i="31"/>
  <c r="Q68" i="31"/>
  <c r="P68" i="31"/>
  <c r="O68" i="31"/>
  <c r="N68" i="31"/>
  <c r="M68" i="31"/>
  <c r="L68" i="31"/>
  <c r="K68" i="31"/>
  <c r="J68" i="31"/>
  <c r="I68" i="31"/>
  <c r="R67" i="31"/>
  <c r="Q67" i="31"/>
  <c r="P67" i="31"/>
  <c r="O67" i="31"/>
  <c r="N67" i="31"/>
  <c r="M67" i="31"/>
  <c r="L67" i="31"/>
  <c r="K67" i="31"/>
  <c r="J67" i="31"/>
  <c r="I67" i="31"/>
  <c r="R66" i="31"/>
  <c r="Q66" i="31"/>
  <c r="P66" i="31"/>
  <c r="O66" i="31"/>
  <c r="N66" i="31"/>
  <c r="M66" i="31"/>
  <c r="M74" i="31" s="1"/>
  <c r="L66" i="31"/>
  <c r="L73" i="31" s="1"/>
  <c r="K66" i="31"/>
  <c r="J66" i="31"/>
  <c r="J72" i="31" s="1"/>
  <c r="I66" i="31"/>
  <c r="R33" i="34"/>
  <c r="S33" i="34" s="1"/>
  <c r="R32" i="34"/>
  <c r="S32" i="34" s="1"/>
  <c r="R31" i="34"/>
  <c r="S31" i="34" s="1"/>
  <c r="R30" i="34"/>
  <c r="S30" i="34" s="1"/>
  <c r="L31" i="34"/>
  <c r="X79" i="34"/>
  <c r="Y79" i="34" s="1"/>
  <c r="X78" i="34"/>
  <c r="Y78" i="34" s="1"/>
  <c r="X77" i="34"/>
  <c r="Y77" i="34" s="1"/>
  <c r="V79" i="34"/>
  <c r="W79" i="34" s="1"/>
  <c r="V77" i="34"/>
  <c r="W77" i="34" s="1"/>
  <c r="T79" i="34"/>
  <c r="U79" i="34" s="1"/>
  <c r="R79" i="34"/>
  <c r="S79" i="34" s="1"/>
  <c r="AB25" i="30"/>
  <c r="AA25" i="30"/>
  <c r="Z25" i="30"/>
  <c r="AB23" i="30"/>
  <c r="AB11" i="30"/>
  <c r="AA11" i="30"/>
  <c r="Z11" i="30"/>
  <c r="Y11" i="30"/>
  <c r="X11" i="30"/>
  <c r="W11" i="30"/>
  <c r="V11" i="30"/>
  <c r="U11" i="30"/>
  <c r="T11" i="30"/>
  <c r="S11" i="30"/>
  <c r="AB10" i="30"/>
  <c r="AA10" i="30"/>
  <c r="Z10" i="30"/>
  <c r="Y10" i="30"/>
  <c r="X10" i="30"/>
  <c r="W10" i="30"/>
  <c r="V10" i="30"/>
  <c r="U10" i="30"/>
  <c r="T10" i="30"/>
  <c r="S10" i="30"/>
  <c r="AB9" i="30"/>
  <c r="AA9" i="30"/>
  <c r="Z9" i="30"/>
  <c r="Z13" i="30" s="1"/>
  <c r="Y9" i="30"/>
  <c r="Y13" i="30" s="1"/>
  <c r="X9" i="30"/>
  <c r="X13" i="30" s="1"/>
  <c r="W9" i="30"/>
  <c r="W13" i="30" s="1"/>
  <c r="V9" i="30"/>
  <c r="V13" i="30" s="1"/>
  <c r="U9" i="30"/>
  <c r="U15" i="30" s="1"/>
  <c r="T9" i="30"/>
  <c r="T14" i="30" s="1"/>
  <c r="S9" i="30"/>
  <c r="S13" i="30" s="1"/>
  <c r="P54" i="29"/>
  <c r="O54" i="29"/>
  <c r="N54" i="29"/>
  <c r="M54" i="29"/>
  <c r="L54" i="29"/>
  <c r="K54" i="29"/>
  <c r="J54" i="29"/>
  <c r="H54" i="29"/>
  <c r="P53" i="29"/>
  <c r="O53" i="29"/>
  <c r="N53" i="29"/>
  <c r="M53" i="29"/>
  <c r="L53" i="29"/>
  <c r="K53" i="29"/>
  <c r="J53" i="29"/>
  <c r="H53" i="29"/>
  <c r="P52" i="29"/>
  <c r="O52" i="29"/>
  <c r="N52" i="29"/>
  <c r="M52" i="29"/>
  <c r="L52" i="29"/>
  <c r="K52" i="29"/>
  <c r="J52" i="29"/>
  <c r="H52" i="29"/>
  <c r="P51" i="29"/>
  <c r="O51" i="29"/>
  <c r="N51" i="29"/>
  <c r="M51" i="29"/>
  <c r="L51" i="29"/>
  <c r="K51" i="29"/>
  <c r="J51" i="29"/>
  <c r="H51" i="29"/>
  <c r="R46" i="28"/>
  <c r="Q46" i="28"/>
  <c r="P46" i="28"/>
  <c r="O46" i="28"/>
  <c r="N46" i="28"/>
  <c r="M46" i="28"/>
  <c r="L46" i="28"/>
  <c r="K46" i="28"/>
  <c r="J46" i="28"/>
  <c r="I46" i="28"/>
  <c r="R45" i="28"/>
  <c r="Q45" i="28"/>
  <c r="P45" i="28"/>
  <c r="O45" i="28"/>
  <c r="N45" i="28"/>
  <c r="M45" i="28"/>
  <c r="L45" i="28"/>
  <c r="K45" i="28"/>
  <c r="J45" i="28"/>
  <c r="I45" i="28"/>
  <c r="R44" i="28"/>
  <c r="Q44" i="28"/>
  <c r="P44" i="28"/>
  <c r="O44" i="28"/>
  <c r="O48" i="28" s="1"/>
  <c r="N44" i="28"/>
  <c r="M44" i="28"/>
  <c r="L44" i="28"/>
  <c r="K44" i="28"/>
  <c r="J44" i="28"/>
  <c r="J48" i="28" s="1"/>
  <c r="I44" i="28"/>
  <c r="J74" i="27"/>
  <c r="I74" i="27"/>
  <c r="J73" i="27"/>
  <c r="I73" i="27"/>
  <c r="J72" i="27"/>
  <c r="I72" i="27"/>
  <c r="J71" i="27"/>
  <c r="J78" i="27" s="1"/>
  <c r="I71" i="27"/>
  <c r="I78" i="27" s="1"/>
  <c r="J59" i="27"/>
  <c r="I59" i="27"/>
  <c r="J58" i="27"/>
  <c r="I58" i="27"/>
  <c r="J57" i="27"/>
  <c r="I57" i="27"/>
  <c r="J56" i="27"/>
  <c r="I56" i="27"/>
  <c r="I62" i="27" s="1"/>
  <c r="V11" i="34"/>
  <c r="W11" i="34" s="1"/>
  <c r="R11" i="34"/>
  <c r="S11" i="34" s="1"/>
  <c r="R10" i="34"/>
  <c r="S10" i="34" s="1"/>
  <c r="R9" i="34"/>
  <c r="S9" i="34" s="1"/>
  <c r="R8" i="34"/>
  <c r="S8" i="34" s="1"/>
  <c r="P11" i="34"/>
  <c r="Q11" i="34" s="1"/>
  <c r="AC28" i="27"/>
  <c r="AB28" i="27"/>
  <c r="AA28" i="27"/>
  <c r="Z28" i="27"/>
  <c r="Y28" i="27"/>
  <c r="X28" i="27"/>
  <c r="W28" i="27"/>
  <c r="V28" i="27"/>
  <c r="U28" i="27"/>
  <c r="T28" i="27"/>
  <c r="AC27" i="27"/>
  <c r="AB27" i="27"/>
  <c r="AA27" i="27"/>
  <c r="Z27" i="27"/>
  <c r="Y27" i="27"/>
  <c r="X27" i="27"/>
  <c r="W27" i="27"/>
  <c r="V27" i="27"/>
  <c r="U27" i="27"/>
  <c r="T27" i="27"/>
  <c r="N9" i="34"/>
  <c r="O9" i="34" s="1"/>
  <c r="AC26" i="27"/>
  <c r="AB26" i="27"/>
  <c r="AA26" i="27"/>
  <c r="Z26" i="27"/>
  <c r="Y26" i="27"/>
  <c r="X26" i="27"/>
  <c r="W26" i="27"/>
  <c r="V26" i="27"/>
  <c r="U26" i="27"/>
  <c r="T26" i="27"/>
  <c r="AC25" i="27"/>
  <c r="AB25" i="27"/>
  <c r="AA25" i="27"/>
  <c r="Z25" i="27"/>
  <c r="Y25" i="27"/>
  <c r="X25" i="27"/>
  <c r="W25" i="27"/>
  <c r="V25" i="27"/>
  <c r="U25" i="27"/>
  <c r="T25" i="27"/>
  <c r="L11" i="34"/>
  <c r="M11" i="34" s="1"/>
  <c r="L9" i="34"/>
  <c r="M9" i="34" s="1"/>
  <c r="J9" i="34"/>
  <c r="K9" i="34" s="1"/>
  <c r="H11" i="34"/>
  <c r="I11" i="34" s="1"/>
  <c r="AC13" i="27"/>
  <c r="AA13" i="27"/>
  <c r="Z13" i="27"/>
  <c r="X13" i="27"/>
  <c r="V13" i="27"/>
  <c r="AA12" i="27"/>
  <c r="AA11" i="27"/>
  <c r="Y11" i="27"/>
  <c r="X11" i="27"/>
  <c r="W11" i="27"/>
  <c r="AA10" i="27"/>
  <c r="Q64" i="26"/>
  <c r="P64" i="26"/>
  <c r="O64" i="26"/>
  <c r="N64" i="26"/>
  <c r="M64" i="26"/>
  <c r="L64" i="26"/>
  <c r="K64" i="26"/>
  <c r="J64" i="26"/>
  <c r="I64" i="26"/>
  <c r="H64" i="26"/>
  <c r="Q63" i="26"/>
  <c r="P63" i="26"/>
  <c r="O63" i="26"/>
  <c r="N63" i="26"/>
  <c r="M63" i="26"/>
  <c r="L63" i="26"/>
  <c r="K63" i="26"/>
  <c r="J63" i="26"/>
  <c r="I63" i="26"/>
  <c r="H63" i="26"/>
  <c r="Q62" i="26"/>
  <c r="P62" i="26"/>
  <c r="O62" i="26"/>
  <c r="N62" i="26"/>
  <c r="M62" i="26"/>
  <c r="L62" i="26"/>
  <c r="K62" i="26"/>
  <c r="J62" i="26"/>
  <c r="I62" i="26"/>
  <c r="H62" i="26"/>
  <c r="V87" i="34"/>
  <c r="W87" i="34" s="1"/>
  <c r="V85" i="34"/>
  <c r="W85" i="34" s="1"/>
  <c r="V84" i="34"/>
  <c r="W84" i="34" s="1"/>
  <c r="T87" i="34"/>
  <c r="U87" i="34" s="1"/>
  <c r="T86" i="34"/>
  <c r="U86" i="34" s="1"/>
  <c r="T85" i="34"/>
  <c r="U85" i="34" s="1"/>
  <c r="T84" i="34"/>
  <c r="U84" i="34" s="1"/>
  <c r="R87" i="34"/>
  <c r="S87" i="34" s="1"/>
  <c r="R86" i="34"/>
  <c r="S86" i="34" s="1"/>
  <c r="R85" i="34"/>
  <c r="S85" i="34" s="1"/>
  <c r="R83" i="34"/>
  <c r="S83" i="34" s="1"/>
  <c r="P87" i="34"/>
  <c r="Q87" i="34" s="1"/>
  <c r="P85" i="34"/>
  <c r="Q85" i="34" s="1"/>
  <c r="P84" i="34"/>
  <c r="Q84" i="34" s="1"/>
  <c r="P83" i="34"/>
  <c r="Q83" i="34" s="1"/>
  <c r="N87" i="34"/>
  <c r="O87" i="34" s="1"/>
  <c r="N86" i="34"/>
  <c r="O86" i="34" s="1"/>
  <c r="N85" i="34"/>
  <c r="O85" i="34" s="1"/>
  <c r="N84" i="34"/>
  <c r="O84" i="34" s="1"/>
  <c r="N83" i="34"/>
  <c r="O83" i="34" s="1"/>
  <c r="AC31" i="25"/>
  <c r="AB31" i="25"/>
  <c r="AA31" i="25"/>
  <c r="Z31" i="25"/>
  <c r="Y31" i="25"/>
  <c r="X31" i="25"/>
  <c r="W31" i="25"/>
  <c r="V31" i="25"/>
  <c r="U31" i="25"/>
  <c r="T31" i="25"/>
  <c r="L87" i="34"/>
  <c r="M87" i="34" s="1"/>
  <c r="AC30" i="25"/>
  <c r="AB30" i="25"/>
  <c r="AA30" i="25"/>
  <c r="Z30" i="25"/>
  <c r="Y30" i="25"/>
  <c r="X30" i="25"/>
  <c r="W30" i="25"/>
  <c r="V30" i="25"/>
  <c r="U30" i="25"/>
  <c r="T30" i="25"/>
  <c r="AC29" i="25"/>
  <c r="AB29" i="25"/>
  <c r="AA29" i="25"/>
  <c r="Z29" i="25"/>
  <c r="Y29" i="25"/>
  <c r="X29" i="25"/>
  <c r="W29" i="25"/>
  <c r="V29" i="25"/>
  <c r="U29" i="25"/>
  <c r="T29" i="25"/>
  <c r="AC28" i="25"/>
  <c r="AB28" i="25"/>
  <c r="AA28" i="25"/>
  <c r="Z28" i="25"/>
  <c r="Y28" i="25"/>
  <c r="X28" i="25"/>
  <c r="W28" i="25"/>
  <c r="V28" i="25"/>
  <c r="U28" i="25"/>
  <c r="T28" i="25"/>
  <c r="L84" i="34"/>
  <c r="M84" i="34" s="1"/>
  <c r="AC27" i="25"/>
  <c r="AC33" i="25" s="1"/>
  <c r="AB27" i="25"/>
  <c r="AA27" i="25"/>
  <c r="AA33" i="25" s="1"/>
  <c r="Z27" i="25"/>
  <c r="Z33" i="25" s="1"/>
  <c r="Y27" i="25"/>
  <c r="X27" i="25"/>
  <c r="W27" i="25"/>
  <c r="W35" i="25" s="1"/>
  <c r="V27" i="25"/>
  <c r="V34" i="25" s="1"/>
  <c r="U27" i="25"/>
  <c r="T27" i="25"/>
  <c r="T34" i="25" s="1"/>
  <c r="J87" i="34"/>
  <c r="K87" i="34" s="1"/>
  <c r="J84" i="34"/>
  <c r="K84" i="34" s="1"/>
  <c r="J83" i="34"/>
  <c r="K83" i="34" s="1"/>
  <c r="H87" i="34"/>
  <c r="I87" i="34" s="1"/>
  <c r="H86" i="34"/>
  <c r="I86" i="34" s="1"/>
  <c r="H85" i="34"/>
  <c r="I85" i="34" s="1"/>
  <c r="H84" i="34"/>
  <c r="I84" i="34" s="1"/>
  <c r="AC15" i="25"/>
  <c r="AB15" i="25"/>
  <c r="AA15" i="25"/>
  <c r="Z15" i="25"/>
  <c r="Y15" i="25"/>
  <c r="X15" i="25"/>
  <c r="W15" i="25"/>
  <c r="V15" i="25"/>
  <c r="AB14" i="25"/>
  <c r="AA14" i="25"/>
  <c r="Y14" i="25"/>
  <c r="V14" i="25"/>
  <c r="AC13" i="25"/>
  <c r="AB13" i="25"/>
  <c r="AA13" i="25"/>
  <c r="Z13" i="25"/>
  <c r="Y13" i="25"/>
  <c r="V13" i="25"/>
  <c r="F84" i="34"/>
  <c r="G84" i="34" s="1"/>
  <c r="AC12" i="25"/>
  <c r="AB12" i="25"/>
  <c r="Z12" i="25"/>
  <c r="Y12" i="25"/>
  <c r="X12" i="25"/>
  <c r="W12" i="25"/>
  <c r="V12" i="25"/>
  <c r="U12" i="25"/>
  <c r="AA11" i="25"/>
  <c r="Z11" i="25"/>
  <c r="Y11" i="25"/>
  <c r="W11" i="25"/>
  <c r="T106" i="34"/>
  <c r="U106" i="34" s="1"/>
  <c r="AA25" i="24"/>
  <c r="AB12" i="24"/>
  <c r="AA12" i="24"/>
  <c r="Z12" i="24"/>
  <c r="Y12" i="24"/>
  <c r="X12" i="24"/>
  <c r="W12" i="24"/>
  <c r="V12" i="24"/>
  <c r="U12" i="24"/>
  <c r="T12" i="24"/>
  <c r="S12" i="24"/>
  <c r="AB11" i="24"/>
  <c r="AA11" i="24"/>
  <c r="Y11" i="24"/>
  <c r="X11" i="24"/>
  <c r="W11" i="24"/>
  <c r="V11" i="24"/>
  <c r="U11" i="24"/>
  <c r="T11" i="24"/>
  <c r="S11" i="24"/>
  <c r="AB10" i="24"/>
  <c r="AB14" i="24" s="1"/>
  <c r="AA10" i="24"/>
  <c r="AA14" i="24" s="1"/>
  <c r="Y10" i="24"/>
  <c r="Y15" i="24" s="1"/>
  <c r="X10" i="24"/>
  <c r="X15" i="24" s="1"/>
  <c r="W10" i="24"/>
  <c r="W16" i="24" s="1"/>
  <c r="V10" i="24"/>
  <c r="U10" i="24"/>
  <c r="T10" i="24"/>
  <c r="T14" i="24" s="1"/>
  <c r="S10" i="24"/>
  <c r="S14" i="24" s="1"/>
  <c r="R52" i="23"/>
  <c r="Q52" i="23"/>
  <c r="P52" i="23"/>
  <c r="O52" i="23"/>
  <c r="N52" i="23"/>
  <c r="M52" i="23"/>
  <c r="L52" i="23"/>
  <c r="K52" i="23"/>
  <c r="J52" i="23"/>
  <c r="I52" i="23"/>
  <c r="R51" i="23"/>
  <c r="Q51" i="23"/>
  <c r="P51" i="23"/>
  <c r="O51" i="23"/>
  <c r="N51" i="23"/>
  <c r="M51" i="23"/>
  <c r="L51" i="23"/>
  <c r="K51" i="23"/>
  <c r="J51" i="23"/>
  <c r="I51" i="23"/>
  <c r="R50" i="23"/>
  <c r="Q50" i="23"/>
  <c r="P50" i="23"/>
  <c r="O50" i="23"/>
  <c r="N50" i="23"/>
  <c r="N56" i="23" s="1"/>
  <c r="M50" i="23"/>
  <c r="M54" i="23" s="1"/>
  <c r="L50" i="23"/>
  <c r="L56" i="23" s="1"/>
  <c r="K50" i="23"/>
  <c r="J50" i="23"/>
  <c r="I50" i="23"/>
  <c r="X70" i="34"/>
  <c r="Y70" i="34" s="1"/>
  <c r="X69" i="34"/>
  <c r="Y69" i="34" s="1"/>
  <c r="X68" i="34"/>
  <c r="Y68" i="34" s="1"/>
  <c r="R66" i="23"/>
  <c r="R65" i="23"/>
  <c r="R64" i="23"/>
  <c r="Q40" i="22"/>
  <c r="P40" i="22"/>
  <c r="O40" i="22"/>
  <c r="N40" i="22"/>
  <c r="M40" i="22"/>
  <c r="L40" i="22"/>
  <c r="K40" i="22"/>
  <c r="I40" i="22"/>
  <c r="Q39" i="22"/>
  <c r="P39" i="22"/>
  <c r="O39" i="22"/>
  <c r="N39" i="22"/>
  <c r="M39" i="22"/>
  <c r="L39" i="22"/>
  <c r="K39" i="22"/>
  <c r="I39" i="22"/>
  <c r="Q38" i="22"/>
  <c r="Q43" i="22" s="1"/>
  <c r="P38" i="22"/>
  <c r="O38" i="22"/>
  <c r="N38" i="22"/>
  <c r="M38" i="22"/>
  <c r="M43" i="22" s="1"/>
  <c r="L38" i="22"/>
  <c r="L42" i="22" s="1"/>
  <c r="K38" i="22"/>
  <c r="I38" i="22"/>
  <c r="I44" i="22" s="1"/>
  <c r="J36" i="34"/>
  <c r="J35" i="34"/>
  <c r="J34" i="34"/>
  <c r="Q43" i="21"/>
  <c r="P43" i="21"/>
  <c r="O43" i="21"/>
  <c r="N43" i="21"/>
  <c r="M43" i="21"/>
  <c r="L43" i="21"/>
  <c r="K43" i="21"/>
  <c r="I43" i="21"/>
  <c r="Q42" i="21"/>
  <c r="P42" i="21"/>
  <c r="O42" i="21"/>
  <c r="N42" i="21"/>
  <c r="M42" i="21"/>
  <c r="L42" i="21"/>
  <c r="K42" i="21"/>
  <c r="I42" i="21"/>
  <c r="Q41" i="21"/>
  <c r="P41" i="21"/>
  <c r="O41" i="21"/>
  <c r="N41" i="21"/>
  <c r="M41" i="21"/>
  <c r="L41" i="21"/>
  <c r="K41" i="21"/>
  <c r="I41" i="21"/>
  <c r="N57" i="21"/>
  <c r="R56" i="20"/>
  <c r="Q56" i="20"/>
  <c r="P56" i="20"/>
  <c r="O56" i="20"/>
  <c r="N56" i="20"/>
  <c r="M56" i="20"/>
  <c r="L56" i="20"/>
  <c r="K56" i="20"/>
  <c r="I56" i="20"/>
  <c r="R55" i="20"/>
  <c r="Q55" i="20"/>
  <c r="P55" i="20"/>
  <c r="O55" i="20"/>
  <c r="N55" i="20"/>
  <c r="M55" i="20"/>
  <c r="L55" i="20"/>
  <c r="K55" i="20"/>
  <c r="I55" i="20"/>
  <c r="R54" i="20"/>
  <c r="Q54" i="20"/>
  <c r="P54" i="20"/>
  <c r="O54" i="20"/>
  <c r="N54" i="20"/>
  <c r="M54" i="20"/>
  <c r="L54" i="20"/>
  <c r="K54" i="20"/>
  <c r="I54" i="20"/>
  <c r="R42" i="20"/>
  <c r="R41" i="20"/>
  <c r="R40" i="20"/>
  <c r="R71" i="34"/>
  <c r="S71" i="34" s="1"/>
  <c r="Q40" i="19"/>
  <c r="P40" i="19"/>
  <c r="O40" i="19"/>
  <c r="N40" i="19"/>
  <c r="M40" i="19"/>
  <c r="L40" i="19"/>
  <c r="K40" i="19"/>
  <c r="I40" i="19"/>
  <c r="Q39" i="19"/>
  <c r="P39" i="19"/>
  <c r="O39" i="19"/>
  <c r="N39" i="19"/>
  <c r="M39" i="19"/>
  <c r="L39" i="19"/>
  <c r="K39" i="19"/>
  <c r="I39" i="19"/>
  <c r="Q38" i="19"/>
  <c r="Q44" i="19" s="1"/>
  <c r="P38" i="19"/>
  <c r="P42" i="19" s="1"/>
  <c r="O38" i="19"/>
  <c r="O43" i="19" s="1"/>
  <c r="N38" i="19"/>
  <c r="M38" i="19"/>
  <c r="M42" i="19" s="1"/>
  <c r="L38" i="19"/>
  <c r="K38" i="19"/>
  <c r="I38" i="19"/>
  <c r="H28" i="34"/>
  <c r="I28" i="34" s="1"/>
  <c r="H27" i="34"/>
  <c r="I27" i="34" s="1"/>
  <c r="R78" i="18"/>
  <c r="Q78" i="18"/>
  <c r="P78" i="18"/>
  <c r="O78" i="18"/>
  <c r="N78" i="18"/>
  <c r="M78" i="18"/>
  <c r="L78" i="18"/>
  <c r="K78" i="18"/>
  <c r="J78" i="18"/>
  <c r="I78" i="18"/>
  <c r="R77" i="18"/>
  <c r="Q77" i="18"/>
  <c r="P77" i="18"/>
  <c r="O77" i="18"/>
  <c r="N77" i="18"/>
  <c r="M77" i="18"/>
  <c r="L77" i="18"/>
  <c r="K77" i="18"/>
  <c r="J77" i="18"/>
  <c r="I77" i="18"/>
  <c r="R76" i="18"/>
  <c r="Q76" i="18"/>
  <c r="P76" i="18"/>
  <c r="O76" i="18"/>
  <c r="N76" i="18"/>
  <c r="M76" i="18"/>
  <c r="L76" i="18"/>
  <c r="K76" i="18"/>
  <c r="J76" i="18"/>
  <c r="I76" i="18"/>
  <c r="R75" i="18"/>
  <c r="Q75" i="18"/>
  <c r="P75" i="18"/>
  <c r="O75" i="18"/>
  <c r="N75" i="18"/>
  <c r="M75" i="18"/>
  <c r="L75" i="18"/>
  <c r="K75" i="18"/>
  <c r="J75" i="18"/>
  <c r="I75" i="18"/>
  <c r="R74" i="18"/>
  <c r="Q74" i="18"/>
  <c r="P74" i="18"/>
  <c r="P81" i="18" s="1"/>
  <c r="O74" i="18"/>
  <c r="N74" i="18"/>
  <c r="N81" i="18" s="1"/>
  <c r="M74" i="18"/>
  <c r="L74" i="18"/>
  <c r="L80" i="18" s="1"/>
  <c r="K74" i="18"/>
  <c r="J74" i="18"/>
  <c r="I74" i="18"/>
  <c r="X67" i="34"/>
  <c r="Y67" i="34" s="1"/>
  <c r="X66" i="34"/>
  <c r="Y66" i="34" s="1"/>
  <c r="X65" i="34"/>
  <c r="Y65" i="34" s="1"/>
  <c r="X64" i="34"/>
  <c r="Y64" i="34" s="1"/>
  <c r="X63" i="34"/>
  <c r="Y63" i="34" s="1"/>
  <c r="I90" i="18"/>
  <c r="R78" i="17"/>
  <c r="Q78" i="17"/>
  <c r="P78" i="17"/>
  <c r="O78" i="17"/>
  <c r="N78" i="17"/>
  <c r="M78" i="17"/>
  <c r="L78" i="17"/>
  <c r="K78" i="17"/>
  <c r="J78" i="17"/>
  <c r="I78" i="17"/>
  <c r="R77" i="17"/>
  <c r="Q77" i="17"/>
  <c r="P77" i="17"/>
  <c r="O77" i="17"/>
  <c r="N77" i="17"/>
  <c r="M77" i="17"/>
  <c r="L77" i="17"/>
  <c r="K77" i="17"/>
  <c r="J77" i="17"/>
  <c r="I77" i="17"/>
  <c r="R76" i="17"/>
  <c r="Q76" i="17"/>
  <c r="P76" i="17"/>
  <c r="O76" i="17"/>
  <c r="N76" i="17"/>
  <c r="M76" i="17"/>
  <c r="L76" i="17"/>
  <c r="K76" i="17"/>
  <c r="J76" i="17"/>
  <c r="I76" i="17"/>
  <c r="R75" i="17"/>
  <c r="Q75" i="17"/>
  <c r="P75" i="17"/>
  <c r="O75" i="17"/>
  <c r="N75" i="17"/>
  <c r="M75" i="17"/>
  <c r="L75" i="17"/>
  <c r="K75" i="17"/>
  <c r="J75" i="17"/>
  <c r="I75" i="17"/>
  <c r="R74" i="17"/>
  <c r="Q74" i="17"/>
  <c r="Q82" i="17" s="1"/>
  <c r="P74" i="17"/>
  <c r="O74" i="17"/>
  <c r="N74" i="17"/>
  <c r="M74" i="17"/>
  <c r="L74" i="17"/>
  <c r="K74" i="17"/>
  <c r="J74" i="17"/>
  <c r="I74" i="17"/>
  <c r="X62" i="34"/>
  <c r="Y62" i="34" s="1"/>
  <c r="X61" i="34"/>
  <c r="Y61" i="34" s="1"/>
  <c r="X60" i="34"/>
  <c r="Y60" i="34" s="1"/>
  <c r="X59" i="34"/>
  <c r="Y59" i="34" s="1"/>
  <c r="X58" i="34"/>
  <c r="Y58" i="34" s="1"/>
  <c r="T110" i="34"/>
  <c r="U110" i="34" s="1"/>
  <c r="AB27" i="16"/>
  <c r="AA27" i="16"/>
  <c r="Z27" i="16"/>
  <c r="Y27" i="16"/>
  <c r="X27" i="16"/>
  <c r="W27" i="16"/>
  <c r="V27" i="16"/>
  <c r="U27" i="16"/>
  <c r="T27" i="16"/>
  <c r="S27" i="16"/>
  <c r="AB26" i="16"/>
  <c r="AA26" i="16"/>
  <c r="Z26" i="16"/>
  <c r="Y26" i="16"/>
  <c r="X26" i="16"/>
  <c r="W26" i="16"/>
  <c r="V26" i="16"/>
  <c r="U26" i="16"/>
  <c r="T26" i="16"/>
  <c r="S26" i="16"/>
  <c r="P108" i="34"/>
  <c r="Q108" i="34" s="1"/>
  <c r="AB25" i="16"/>
  <c r="AA25" i="16"/>
  <c r="Z25" i="16"/>
  <c r="Y25" i="16"/>
  <c r="Y31" i="16" s="1"/>
  <c r="X25" i="16"/>
  <c r="X31" i="16" s="1"/>
  <c r="W25" i="16"/>
  <c r="V25" i="16"/>
  <c r="U25" i="16"/>
  <c r="T25" i="16"/>
  <c r="S25" i="16"/>
  <c r="N109" i="34"/>
  <c r="O109" i="34" s="1"/>
  <c r="L109" i="34"/>
  <c r="M109" i="34" s="1"/>
  <c r="AA13" i="16"/>
  <c r="X12" i="16"/>
  <c r="W12" i="16"/>
  <c r="AB11" i="16"/>
  <c r="Y11" i="16"/>
  <c r="R55" i="34"/>
  <c r="S55" i="34" s="1"/>
  <c r="AA25" i="15"/>
  <c r="AC13" i="15"/>
  <c r="AB13" i="15"/>
  <c r="AA13" i="15"/>
  <c r="Z13" i="15"/>
  <c r="Y13" i="15"/>
  <c r="X13" i="15"/>
  <c r="W13" i="15"/>
  <c r="V13" i="15"/>
  <c r="U13" i="15"/>
  <c r="T13" i="15"/>
  <c r="AC12" i="15"/>
  <c r="AB12" i="15"/>
  <c r="AA12" i="15"/>
  <c r="Z12" i="15"/>
  <c r="Y12" i="15"/>
  <c r="X12" i="15"/>
  <c r="W12" i="15"/>
  <c r="V12" i="15"/>
  <c r="U12" i="15"/>
  <c r="T12" i="15"/>
  <c r="AC11" i="15"/>
  <c r="AB11" i="15"/>
  <c r="AA11" i="15"/>
  <c r="Z11" i="15"/>
  <c r="Y11" i="15"/>
  <c r="Y17" i="15" s="1"/>
  <c r="X11" i="15"/>
  <c r="X16" i="15" s="1"/>
  <c r="W11" i="15"/>
  <c r="V11" i="15"/>
  <c r="U11" i="15"/>
  <c r="T11" i="15"/>
  <c r="Q40" i="14"/>
  <c r="P40" i="14"/>
  <c r="O40" i="14"/>
  <c r="N40" i="14"/>
  <c r="M40" i="14"/>
  <c r="L40" i="14"/>
  <c r="K40" i="14"/>
  <c r="I40" i="14"/>
  <c r="Q39" i="14"/>
  <c r="P39" i="14"/>
  <c r="O39" i="14"/>
  <c r="N39" i="14"/>
  <c r="M39" i="14"/>
  <c r="L39" i="14"/>
  <c r="K39" i="14"/>
  <c r="I39" i="14"/>
  <c r="Q38" i="14"/>
  <c r="Q44" i="14" s="1"/>
  <c r="P38" i="14"/>
  <c r="O38" i="14"/>
  <c r="O43" i="14" s="1"/>
  <c r="N38" i="14"/>
  <c r="M38" i="14"/>
  <c r="M43" i="14" s="1"/>
  <c r="L38" i="14"/>
  <c r="L42" i="14" s="1"/>
  <c r="K38" i="14"/>
  <c r="K42" i="14" s="1"/>
  <c r="I38" i="14"/>
  <c r="V101" i="34"/>
  <c r="W101" i="34" s="1"/>
  <c r="V100" i="34"/>
  <c r="W100" i="34" s="1"/>
  <c r="AB31" i="13"/>
  <c r="AA31" i="13"/>
  <c r="Z31" i="13"/>
  <c r="Y31" i="13"/>
  <c r="X31" i="13"/>
  <c r="W31" i="13"/>
  <c r="V31" i="13"/>
  <c r="U31" i="13"/>
  <c r="T31" i="13"/>
  <c r="S31" i="13"/>
  <c r="AB30" i="13"/>
  <c r="AA30" i="13"/>
  <c r="Z30" i="13"/>
  <c r="Y30" i="13"/>
  <c r="X30" i="13"/>
  <c r="W30" i="13"/>
  <c r="V30" i="13"/>
  <c r="U30" i="13"/>
  <c r="T30" i="13"/>
  <c r="S30" i="13"/>
  <c r="R101" i="34"/>
  <c r="S101" i="34" s="1"/>
  <c r="AB29" i="13"/>
  <c r="AA29" i="13"/>
  <c r="Z29" i="13"/>
  <c r="Z33" i="13" s="1"/>
  <c r="Y29" i="13"/>
  <c r="Y33" i="13" s="1"/>
  <c r="X29" i="13"/>
  <c r="X33" i="13" s="1"/>
  <c r="W29" i="13"/>
  <c r="W35" i="13" s="1"/>
  <c r="V29" i="13"/>
  <c r="U29" i="13"/>
  <c r="T29" i="13"/>
  <c r="T33" i="13" s="1"/>
  <c r="S29" i="13"/>
  <c r="S34" i="13" s="1"/>
  <c r="P101" i="34"/>
  <c r="Q101" i="34" s="1"/>
  <c r="N101" i="34"/>
  <c r="O101" i="34" s="1"/>
  <c r="O99" i="34"/>
  <c r="J101" i="34"/>
  <c r="K101" i="34" s="1"/>
  <c r="AB17" i="13"/>
  <c r="Z17" i="13"/>
  <c r="Y17" i="13"/>
  <c r="X17" i="13"/>
  <c r="V17" i="13"/>
  <c r="AB16" i="13"/>
  <c r="X15" i="13"/>
  <c r="V54" i="34"/>
  <c r="W54" i="34" s="1"/>
  <c r="V52" i="34"/>
  <c r="W52" i="34" s="1"/>
  <c r="P73" i="12"/>
  <c r="O73" i="12"/>
  <c r="N73" i="12"/>
  <c r="M73" i="12"/>
  <c r="L73" i="12"/>
  <c r="K73" i="12"/>
  <c r="J73" i="12"/>
  <c r="I73" i="12"/>
  <c r="H73" i="12"/>
  <c r="G73" i="12"/>
  <c r="P72" i="12"/>
  <c r="O72" i="12"/>
  <c r="N72" i="12"/>
  <c r="M72" i="12"/>
  <c r="L72" i="12"/>
  <c r="K72" i="12"/>
  <c r="J72" i="12"/>
  <c r="I72" i="12"/>
  <c r="H72" i="12"/>
  <c r="G72" i="12"/>
  <c r="P71" i="12"/>
  <c r="O71" i="12"/>
  <c r="N71" i="12"/>
  <c r="M71" i="12"/>
  <c r="L71" i="12"/>
  <c r="K71" i="12"/>
  <c r="J71" i="12"/>
  <c r="I71" i="12"/>
  <c r="H71" i="12"/>
  <c r="G71" i="12"/>
  <c r="R54" i="34"/>
  <c r="S54" i="34" s="1"/>
  <c r="P70" i="12"/>
  <c r="O70" i="12"/>
  <c r="N70" i="12"/>
  <c r="M70" i="12"/>
  <c r="L70" i="12"/>
  <c r="K70" i="12"/>
  <c r="J70" i="12"/>
  <c r="I70" i="12"/>
  <c r="H70" i="12"/>
  <c r="G70" i="12"/>
  <c r="N51" i="34"/>
  <c r="O51" i="34" s="1"/>
  <c r="P58" i="12"/>
  <c r="N58" i="12"/>
  <c r="P56" i="12"/>
  <c r="L55" i="12"/>
  <c r="Q73" i="11"/>
  <c r="O73" i="11"/>
  <c r="N73" i="11"/>
  <c r="M73" i="11"/>
  <c r="L73" i="11"/>
  <c r="K73" i="11"/>
  <c r="I73" i="11"/>
  <c r="Q72" i="11"/>
  <c r="O72" i="11"/>
  <c r="N72" i="11"/>
  <c r="M72" i="11"/>
  <c r="L72" i="11"/>
  <c r="K72" i="11"/>
  <c r="I72" i="11"/>
  <c r="Q71" i="11"/>
  <c r="O71" i="11"/>
  <c r="N71" i="11"/>
  <c r="M71" i="11"/>
  <c r="L71" i="11"/>
  <c r="K71" i="11"/>
  <c r="I71" i="11"/>
  <c r="Q59" i="11"/>
  <c r="Q58" i="11"/>
  <c r="Q57" i="11"/>
  <c r="P73" i="11"/>
  <c r="P58" i="11"/>
  <c r="P71" i="11"/>
  <c r="O59" i="11"/>
  <c r="N59" i="11"/>
  <c r="N58" i="11"/>
  <c r="N57" i="11"/>
  <c r="M59" i="11"/>
  <c r="M58" i="11"/>
  <c r="M57" i="11"/>
  <c r="L59" i="11"/>
  <c r="L58" i="11"/>
  <c r="L57" i="11"/>
  <c r="K59" i="11"/>
  <c r="K58" i="11"/>
  <c r="K57" i="11"/>
  <c r="I59" i="11"/>
  <c r="I58" i="11"/>
  <c r="I57" i="11"/>
  <c r="P97" i="10"/>
  <c r="O97" i="10"/>
  <c r="N97" i="10"/>
  <c r="M97" i="10"/>
  <c r="L97" i="10"/>
  <c r="K97" i="10"/>
  <c r="J97" i="10"/>
  <c r="H97" i="10"/>
  <c r="P96" i="10"/>
  <c r="O96" i="10"/>
  <c r="N96" i="10"/>
  <c r="M96" i="10"/>
  <c r="L96" i="10"/>
  <c r="K96" i="10"/>
  <c r="J96" i="10"/>
  <c r="H96" i="10"/>
  <c r="P95" i="10"/>
  <c r="O95" i="10"/>
  <c r="N95" i="10"/>
  <c r="M95" i="10"/>
  <c r="L95" i="10"/>
  <c r="K95" i="10"/>
  <c r="J95" i="10"/>
  <c r="H95" i="10"/>
  <c r="P94" i="10"/>
  <c r="O94" i="10"/>
  <c r="N94" i="10"/>
  <c r="M94" i="10"/>
  <c r="L94" i="10"/>
  <c r="K94" i="10"/>
  <c r="J94" i="10"/>
  <c r="H94" i="10"/>
  <c r="P93" i="10"/>
  <c r="O93" i="10"/>
  <c r="N93" i="10"/>
  <c r="M93" i="10"/>
  <c r="L93" i="10"/>
  <c r="K93" i="10"/>
  <c r="J93" i="10"/>
  <c r="H93" i="10"/>
  <c r="Q117" i="9"/>
  <c r="P117" i="9"/>
  <c r="O117" i="9"/>
  <c r="N117" i="9"/>
  <c r="M117" i="9"/>
  <c r="L117" i="9"/>
  <c r="K117" i="9"/>
  <c r="I117" i="9"/>
  <c r="Q116" i="9"/>
  <c r="P116" i="9"/>
  <c r="O116" i="9"/>
  <c r="N116" i="9"/>
  <c r="M116" i="9"/>
  <c r="L116" i="9"/>
  <c r="K116" i="9"/>
  <c r="I116" i="9"/>
  <c r="Q115" i="9"/>
  <c r="P115" i="9"/>
  <c r="O115" i="9"/>
  <c r="N115" i="9"/>
  <c r="M115" i="9"/>
  <c r="L115" i="9"/>
  <c r="K115" i="9"/>
  <c r="I115" i="9"/>
  <c r="Q114" i="9"/>
  <c r="P114" i="9"/>
  <c r="O114" i="9"/>
  <c r="N114" i="9"/>
  <c r="M114" i="9"/>
  <c r="L114" i="9"/>
  <c r="K114" i="9"/>
  <c r="I114" i="9"/>
  <c r="Q113" i="9"/>
  <c r="P113" i="9"/>
  <c r="O113" i="9"/>
  <c r="N113" i="9"/>
  <c r="M113" i="9"/>
  <c r="L113" i="9"/>
  <c r="K113" i="9"/>
  <c r="I113" i="9"/>
  <c r="Q112" i="9"/>
  <c r="P112" i="9"/>
  <c r="O112" i="9"/>
  <c r="N112" i="9"/>
  <c r="M112" i="9"/>
  <c r="L112" i="9"/>
  <c r="K112" i="9"/>
  <c r="I112" i="9"/>
  <c r="Q111" i="9"/>
  <c r="P111" i="9"/>
  <c r="O111" i="9"/>
  <c r="N111" i="9"/>
  <c r="M111" i="9"/>
  <c r="L111" i="9"/>
  <c r="K111" i="9"/>
  <c r="I111" i="9"/>
  <c r="R46" i="8"/>
  <c r="Q46" i="8"/>
  <c r="P46" i="8"/>
  <c r="O46" i="8"/>
  <c r="N46" i="8"/>
  <c r="M46" i="8"/>
  <c r="L46" i="8"/>
  <c r="K46" i="8"/>
  <c r="J46" i="8"/>
  <c r="I46" i="8"/>
  <c r="R45" i="8"/>
  <c r="Q45" i="8"/>
  <c r="P45" i="8"/>
  <c r="O45" i="8"/>
  <c r="N45" i="8"/>
  <c r="M45" i="8"/>
  <c r="L45" i="8"/>
  <c r="K45" i="8"/>
  <c r="J45" i="8"/>
  <c r="I45" i="8"/>
  <c r="R44" i="8"/>
  <c r="Q44" i="8"/>
  <c r="Q49" i="8" s="1"/>
  <c r="P44" i="8"/>
  <c r="O44" i="8"/>
  <c r="N44" i="8"/>
  <c r="M44" i="8"/>
  <c r="L44" i="8"/>
  <c r="K44" i="8"/>
  <c r="K49" i="8" s="1"/>
  <c r="J44" i="8"/>
  <c r="J49" i="8" s="1"/>
  <c r="I44" i="8"/>
  <c r="I50" i="8" s="1"/>
  <c r="O81" i="7"/>
  <c r="N81" i="7"/>
  <c r="M81" i="7"/>
  <c r="L81" i="7"/>
  <c r="K81" i="7"/>
  <c r="J81" i="7"/>
  <c r="I81" i="7"/>
  <c r="G81" i="7"/>
  <c r="O80" i="7"/>
  <c r="N80" i="7"/>
  <c r="M80" i="7"/>
  <c r="L80" i="7"/>
  <c r="K80" i="7"/>
  <c r="J80" i="7"/>
  <c r="I80" i="7"/>
  <c r="G80" i="7"/>
  <c r="O79" i="7"/>
  <c r="N79" i="7"/>
  <c r="M79" i="7"/>
  <c r="L79" i="7"/>
  <c r="K79" i="7"/>
  <c r="J79" i="7"/>
  <c r="I79" i="7"/>
  <c r="G79" i="7"/>
  <c r="O78" i="7"/>
  <c r="N78" i="7"/>
  <c r="M78" i="7"/>
  <c r="L78" i="7"/>
  <c r="K78" i="7"/>
  <c r="J78" i="7"/>
  <c r="I78" i="7"/>
  <c r="G78" i="7"/>
  <c r="Q124" i="6"/>
  <c r="P124" i="6"/>
  <c r="O124" i="6"/>
  <c r="N124" i="6"/>
  <c r="M124" i="6"/>
  <c r="L124" i="6"/>
  <c r="K124" i="6"/>
  <c r="I124" i="6"/>
  <c r="Q123" i="6"/>
  <c r="P123" i="6"/>
  <c r="O123" i="6"/>
  <c r="N123" i="6"/>
  <c r="M123" i="6"/>
  <c r="L123" i="6"/>
  <c r="K123" i="6"/>
  <c r="I123" i="6"/>
  <c r="Q122" i="6"/>
  <c r="P122" i="6"/>
  <c r="O122" i="6"/>
  <c r="N122" i="6"/>
  <c r="M122" i="6"/>
  <c r="L122" i="6"/>
  <c r="K122" i="6"/>
  <c r="I122" i="6"/>
  <c r="Q121" i="6"/>
  <c r="P121" i="6"/>
  <c r="O121" i="6"/>
  <c r="N121" i="6"/>
  <c r="M121" i="6"/>
  <c r="L121" i="6"/>
  <c r="K121" i="6"/>
  <c r="I121" i="6"/>
  <c r="Q120" i="6"/>
  <c r="P120" i="6"/>
  <c r="O120" i="6"/>
  <c r="N120" i="6"/>
  <c r="M120" i="6"/>
  <c r="L120" i="6"/>
  <c r="K120" i="6"/>
  <c r="I120" i="6"/>
  <c r="Q119" i="6"/>
  <c r="P119" i="6"/>
  <c r="O119" i="6"/>
  <c r="N119" i="6"/>
  <c r="M119" i="6"/>
  <c r="L119" i="6"/>
  <c r="K119" i="6"/>
  <c r="I119" i="6"/>
  <c r="AC12" i="5"/>
  <c r="AB12" i="5"/>
  <c r="AA12" i="5"/>
  <c r="Z12" i="5"/>
  <c r="Y12" i="5"/>
  <c r="X12" i="5"/>
  <c r="W12" i="5"/>
  <c r="V12" i="5"/>
  <c r="U12" i="5"/>
  <c r="T12" i="5"/>
  <c r="AC11" i="5"/>
  <c r="AB11" i="5"/>
  <c r="AA11" i="5"/>
  <c r="Z11" i="5"/>
  <c r="Y11" i="5"/>
  <c r="X11" i="5"/>
  <c r="W11" i="5"/>
  <c r="V11" i="5"/>
  <c r="U11" i="5"/>
  <c r="T11" i="5"/>
  <c r="AC10" i="5"/>
  <c r="AB10" i="5"/>
  <c r="AA10" i="5"/>
  <c r="Z10" i="5"/>
  <c r="Y10" i="5"/>
  <c r="X10" i="5"/>
  <c r="W10" i="5"/>
  <c r="V10" i="5"/>
  <c r="U10" i="5"/>
  <c r="T10" i="5"/>
  <c r="Q62" i="4"/>
  <c r="P62" i="4"/>
  <c r="O62" i="4"/>
  <c r="N62" i="4"/>
  <c r="M62" i="4"/>
  <c r="L62" i="4"/>
  <c r="K62" i="4"/>
  <c r="J62" i="4"/>
  <c r="I62" i="4"/>
  <c r="H62" i="4"/>
  <c r="Q61" i="4"/>
  <c r="P61" i="4"/>
  <c r="O61" i="4"/>
  <c r="N61" i="4"/>
  <c r="M61" i="4"/>
  <c r="L61" i="4"/>
  <c r="K61" i="4"/>
  <c r="J61" i="4"/>
  <c r="I61" i="4"/>
  <c r="H61" i="4"/>
  <c r="Q60" i="4"/>
  <c r="P60" i="4"/>
  <c r="O60" i="4"/>
  <c r="N60" i="4"/>
  <c r="M60" i="4"/>
  <c r="L60" i="4"/>
  <c r="K60" i="4"/>
  <c r="J60" i="4"/>
  <c r="I60" i="4"/>
  <c r="H60" i="4"/>
  <c r="V96" i="34"/>
  <c r="V95" i="34"/>
  <c r="V92" i="34"/>
  <c r="V91" i="34"/>
  <c r="T94" i="34"/>
  <c r="T92" i="34"/>
  <c r="T91" i="34"/>
  <c r="R96" i="34"/>
  <c r="R95" i="34"/>
  <c r="R94" i="34"/>
  <c r="R93" i="34"/>
  <c r="P96" i="34"/>
  <c r="P93" i="34"/>
  <c r="P92" i="34"/>
  <c r="P91" i="34"/>
  <c r="N97" i="34"/>
  <c r="N92" i="34"/>
  <c r="N91" i="34"/>
  <c r="L96" i="34"/>
  <c r="L95" i="34"/>
  <c r="L94" i="34"/>
  <c r="L93" i="34"/>
  <c r="L92" i="34"/>
  <c r="L91" i="34"/>
  <c r="J98" i="34"/>
  <c r="J97" i="34"/>
  <c r="AF36" i="3"/>
  <c r="J96" i="34"/>
  <c r="AJ35" i="3"/>
  <c r="AH35" i="3"/>
  <c r="AG35" i="3"/>
  <c r="AE35" i="3"/>
  <c r="J95" i="34"/>
  <c r="AJ34" i="3"/>
  <c r="AH34" i="3"/>
  <c r="AE34" i="3"/>
  <c r="J94" i="34"/>
  <c r="AI33" i="3"/>
  <c r="AH33" i="3"/>
  <c r="AE33" i="3"/>
  <c r="J93" i="34"/>
  <c r="AH32" i="3"/>
  <c r="AG32" i="3"/>
  <c r="AE32" i="3"/>
  <c r="J92" i="34"/>
  <c r="AJ31" i="3"/>
  <c r="AI31" i="3"/>
  <c r="AG31" i="3"/>
  <c r="AF31" i="3"/>
  <c r="J91" i="34"/>
  <c r="AJ30" i="3"/>
  <c r="AI30" i="3"/>
  <c r="AG30" i="3"/>
  <c r="AF30" i="3"/>
  <c r="H98" i="34"/>
  <c r="H97" i="34"/>
  <c r="H96" i="34"/>
  <c r="H95" i="34"/>
  <c r="H94" i="34"/>
  <c r="H93" i="34"/>
  <c r="H92" i="34"/>
  <c r="H91" i="34"/>
  <c r="F98" i="34"/>
  <c r="F97" i="34"/>
  <c r="F96" i="34"/>
  <c r="F95" i="34"/>
  <c r="AJ18" i="3"/>
  <c r="AI18" i="3"/>
  <c r="AH18" i="3"/>
  <c r="AG18" i="3"/>
  <c r="AF18" i="3"/>
  <c r="AE18" i="3"/>
  <c r="AD18" i="3"/>
  <c r="AC18" i="3"/>
  <c r="AB18" i="3"/>
  <c r="AA18" i="3"/>
  <c r="F94" i="34"/>
  <c r="AJ17" i="3"/>
  <c r="AI17" i="3"/>
  <c r="AH17" i="3"/>
  <c r="AG17" i="3"/>
  <c r="AF17" i="3"/>
  <c r="AE17" i="3"/>
  <c r="AD17" i="3"/>
  <c r="AC17" i="3"/>
  <c r="AB17" i="3"/>
  <c r="AA17" i="3"/>
  <c r="F93" i="34"/>
  <c r="AJ16" i="3"/>
  <c r="AI16" i="3"/>
  <c r="AH16" i="3"/>
  <c r="AG16" i="3"/>
  <c r="AF16" i="3"/>
  <c r="AE16" i="3"/>
  <c r="AD16" i="3"/>
  <c r="AC16" i="3"/>
  <c r="AB16" i="3"/>
  <c r="AA16" i="3"/>
  <c r="F92" i="34"/>
  <c r="AJ15" i="3"/>
  <c r="AI15" i="3"/>
  <c r="AH15" i="3"/>
  <c r="AG15" i="3"/>
  <c r="AF15" i="3"/>
  <c r="AE15" i="3"/>
  <c r="AD15" i="3"/>
  <c r="AC15" i="3"/>
  <c r="AB15" i="3"/>
  <c r="AA15" i="3"/>
  <c r="F91" i="34"/>
  <c r="AJ14" i="3"/>
  <c r="AI14" i="3"/>
  <c r="AH14" i="3"/>
  <c r="AG14" i="3"/>
  <c r="AF14" i="3"/>
  <c r="AE14" i="3"/>
  <c r="AD14" i="3"/>
  <c r="AC14" i="3"/>
  <c r="AB14" i="3"/>
  <c r="AA14" i="3"/>
  <c r="AJ13" i="3"/>
  <c r="AI13" i="3"/>
  <c r="AH13" i="3"/>
  <c r="AG13" i="3"/>
  <c r="AF13" i="3"/>
  <c r="AE13" i="3"/>
  <c r="AD13" i="3"/>
  <c r="AC13" i="3"/>
  <c r="AB13" i="3"/>
  <c r="AA13" i="3"/>
  <c r="AJ12" i="3"/>
  <c r="AI12" i="3"/>
  <c r="AH12" i="3"/>
  <c r="AG12" i="3"/>
  <c r="AF12" i="3"/>
  <c r="AE12" i="3"/>
  <c r="AD12" i="3"/>
  <c r="AC12" i="3"/>
  <c r="AB12" i="3"/>
  <c r="AA12" i="3"/>
  <c r="AJ11" i="3"/>
  <c r="AI11" i="3"/>
  <c r="AH11" i="3"/>
  <c r="AG11" i="3"/>
  <c r="AF11" i="3"/>
  <c r="AE11" i="3"/>
  <c r="AD11" i="3"/>
  <c r="AC11" i="3"/>
  <c r="AB11" i="3"/>
  <c r="AB21" i="3" s="1"/>
  <c r="AA11" i="3"/>
  <c r="AD46" i="2"/>
  <c r="AC46" i="2"/>
  <c r="AB46" i="2"/>
  <c r="AA46" i="2"/>
  <c r="Z46" i="2"/>
  <c r="Y46" i="2"/>
  <c r="X46" i="2"/>
  <c r="W46" i="2"/>
  <c r="V46" i="2"/>
  <c r="U46" i="2"/>
  <c r="AD45" i="2"/>
  <c r="AC45" i="2"/>
  <c r="AB45" i="2"/>
  <c r="AA45" i="2"/>
  <c r="Z45" i="2"/>
  <c r="Y45" i="2"/>
  <c r="X45" i="2"/>
  <c r="W45" i="2"/>
  <c r="V45" i="2"/>
  <c r="U45" i="2"/>
  <c r="AD44" i="2"/>
  <c r="AD48" i="2" s="1"/>
  <c r="AC44" i="2"/>
  <c r="AC50" i="2" s="1"/>
  <c r="AB44" i="2"/>
  <c r="AA44" i="2"/>
  <c r="AA50" i="2" s="1"/>
  <c r="Z44" i="2"/>
  <c r="Z49" i="2" s="1"/>
  <c r="Y44" i="2"/>
  <c r="Y48" i="2" s="1"/>
  <c r="X44" i="2"/>
  <c r="X50" i="2" s="1"/>
  <c r="W44" i="2"/>
  <c r="V44" i="2"/>
  <c r="V49" i="2" s="1"/>
  <c r="U44" i="2"/>
  <c r="U48" i="2" s="1"/>
  <c r="AE37" i="3" l="1"/>
  <c r="L98" i="34"/>
  <c r="AE36" i="3"/>
  <c r="L97" i="34"/>
  <c r="AJ37" i="3"/>
  <c r="V98" i="34"/>
  <c r="W98" i="34" s="1"/>
  <c r="AJ36" i="3"/>
  <c r="V97" i="34"/>
  <c r="AJ33" i="3"/>
  <c r="V94" i="34"/>
  <c r="AI37" i="3"/>
  <c r="T98" i="34"/>
  <c r="AI36" i="3"/>
  <c r="T97" i="34"/>
  <c r="AI35" i="3"/>
  <c r="T96" i="34"/>
  <c r="AI34" i="3"/>
  <c r="T95" i="34"/>
  <c r="AH37" i="3"/>
  <c r="R98" i="34"/>
  <c r="AH36" i="3"/>
  <c r="R97" i="34"/>
  <c r="AF37" i="3"/>
  <c r="N98" i="34"/>
  <c r="AF35" i="3"/>
  <c r="N96" i="34"/>
  <c r="AF34" i="3"/>
  <c r="N95" i="34"/>
  <c r="AF33" i="3"/>
  <c r="N94" i="34"/>
  <c r="AJ32" i="3"/>
  <c r="V93" i="34"/>
  <c r="AI32" i="3"/>
  <c r="T93" i="34"/>
  <c r="AH31" i="3"/>
  <c r="R92" i="34"/>
  <c r="AH30" i="3"/>
  <c r="R91" i="34"/>
  <c r="AF32" i="3"/>
  <c r="N93" i="34"/>
  <c r="AG33" i="3"/>
  <c r="P94" i="34"/>
  <c r="AG34" i="3"/>
  <c r="P95" i="34"/>
  <c r="AG36" i="3"/>
  <c r="P97" i="34"/>
  <c r="AG37" i="3"/>
  <c r="P98" i="34"/>
  <c r="S26" i="24"/>
  <c r="D107" i="34"/>
  <c r="E107" i="34" s="1"/>
  <c r="S25" i="24"/>
  <c r="D106" i="34"/>
  <c r="E106" i="34" s="1"/>
  <c r="S24" i="24"/>
  <c r="D105" i="34"/>
  <c r="E105" i="34" s="1"/>
  <c r="U60" i="2"/>
  <c r="D44" i="34"/>
  <c r="E44" i="34" s="1"/>
  <c r="U59" i="2"/>
  <c r="D43" i="34"/>
  <c r="E43" i="34" s="1"/>
  <c r="U58" i="2"/>
  <c r="U62" i="2" s="1"/>
  <c r="D42" i="34"/>
  <c r="E42" i="34" s="1"/>
  <c r="P57" i="12"/>
  <c r="V53" i="34"/>
  <c r="W53" i="34" s="1"/>
  <c r="P55" i="12"/>
  <c r="V51" i="34"/>
  <c r="W51" i="34" s="1"/>
  <c r="O58" i="12"/>
  <c r="T54" i="34"/>
  <c r="U54" i="34" s="1"/>
  <c r="O57" i="12"/>
  <c r="T53" i="34"/>
  <c r="U53" i="34" s="1"/>
  <c r="O56" i="12"/>
  <c r="T52" i="34"/>
  <c r="U52" i="34" s="1"/>
  <c r="O55" i="12"/>
  <c r="T51" i="34"/>
  <c r="U51" i="34" s="1"/>
  <c r="N57" i="12"/>
  <c r="R53" i="34"/>
  <c r="S53" i="34" s="1"/>
  <c r="N56" i="12"/>
  <c r="R52" i="34"/>
  <c r="S52" i="34" s="1"/>
  <c r="N55" i="12"/>
  <c r="R51" i="34"/>
  <c r="S51" i="34" s="1"/>
  <c r="L58" i="12"/>
  <c r="N54" i="34"/>
  <c r="O54" i="34" s="1"/>
  <c r="L57" i="12"/>
  <c r="N53" i="34"/>
  <c r="O53" i="34" s="1"/>
  <c r="L56" i="12"/>
  <c r="N52" i="34"/>
  <c r="O52" i="34" s="1"/>
  <c r="I58" i="12"/>
  <c r="H54" i="34"/>
  <c r="I54" i="34" s="1"/>
  <c r="I57" i="12"/>
  <c r="H53" i="34"/>
  <c r="I53" i="34" s="1"/>
  <c r="I56" i="12"/>
  <c r="H52" i="34"/>
  <c r="I52" i="34" s="1"/>
  <c r="I55" i="12"/>
  <c r="H51" i="34"/>
  <c r="I51" i="34" s="1"/>
  <c r="H58" i="12"/>
  <c r="F54" i="34"/>
  <c r="G54" i="34" s="1"/>
  <c r="H57" i="12"/>
  <c r="F53" i="34"/>
  <c r="G53" i="34" s="1"/>
  <c r="H56" i="12"/>
  <c r="F52" i="34"/>
  <c r="G52" i="34" s="1"/>
  <c r="H55" i="12"/>
  <c r="F51" i="34"/>
  <c r="G51" i="34" s="1"/>
  <c r="D54" i="34"/>
  <c r="E54" i="34" s="1"/>
  <c r="G58" i="12"/>
  <c r="G57" i="12"/>
  <c r="D53" i="34"/>
  <c r="E53" i="34" s="1"/>
  <c r="G56" i="12"/>
  <c r="D52" i="34"/>
  <c r="E52" i="34" s="1"/>
  <c r="G55" i="12"/>
  <c r="D51" i="34"/>
  <c r="E51" i="34" s="1"/>
  <c r="W26" i="24"/>
  <c r="L107" i="34"/>
  <c r="M107" i="34" s="1"/>
  <c r="W25" i="24"/>
  <c r="L106" i="34"/>
  <c r="M106" i="34" s="1"/>
  <c r="W24" i="24"/>
  <c r="W29" i="24" s="1"/>
  <c r="L105" i="34"/>
  <c r="M105" i="34" s="1"/>
  <c r="V26" i="24"/>
  <c r="J107" i="34"/>
  <c r="K107" i="34" s="1"/>
  <c r="V24" i="24"/>
  <c r="J105" i="34"/>
  <c r="K105" i="34" s="1"/>
  <c r="V25" i="24"/>
  <c r="V29" i="24" s="1"/>
  <c r="J106" i="34"/>
  <c r="K106" i="34" s="1"/>
  <c r="AA60" i="2"/>
  <c r="P44" i="34"/>
  <c r="Q44" i="34" s="1"/>
  <c r="AA59" i="2"/>
  <c r="P43" i="34"/>
  <c r="Q43" i="34" s="1"/>
  <c r="AA58" i="2"/>
  <c r="AA62" i="2" s="1"/>
  <c r="P42" i="34"/>
  <c r="Q42" i="34" s="1"/>
  <c r="M58" i="12"/>
  <c r="P54" i="34"/>
  <c r="Q54" i="34" s="1"/>
  <c r="M57" i="12"/>
  <c r="P53" i="34"/>
  <c r="Q53" i="34" s="1"/>
  <c r="M56" i="12"/>
  <c r="P52" i="34"/>
  <c r="Q52" i="34" s="1"/>
  <c r="M55" i="12"/>
  <c r="P51" i="34"/>
  <c r="Q51" i="34" s="1"/>
  <c r="Y60" i="2"/>
  <c r="L44" i="34"/>
  <c r="M44" i="34" s="1"/>
  <c r="Y59" i="2"/>
  <c r="L43" i="34"/>
  <c r="M43" i="34" s="1"/>
  <c r="Y58" i="2"/>
  <c r="Y64" i="2" s="1"/>
  <c r="L42" i="34"/>
  <c r="M42" i="34" s="1"/>
  <c r="X60" i="2"/>
  <c r="J44" i="34"/>
  <c r="K44" i="34" s="1"/>
  <c r="X59" i="2"/>
  <c r="J43" i="34"/>
  <c r="K43" i="34" s="1"/>
  <c r="X58" i="2"/>
  <c r="X63" i="2" s="1"/>
  <c r="J42" i="34"/>
  <c r="K42" i="34" s="1"/>
  <c r="K58" i="12"/>
  <c r="L54" i="34"/>
  <c r="M54" i="34" s="1"/>
  <c r="K57" i="12"/>
  <c r="L53" i="34"/>
  <c r="M53" i="34" s="1"/>
  <c r="K56" i="12"/>
  <c r="L52" i="34"/>
  <c r="M52" i="34" s="1"/>
  <c r="K55" i="12"/>
  <c r="L51" i="34"/>
  <c r="M51" i="34" s="1"/>
  <c r="J58" i="12"/>
  <c r="J54" i="34"/>
  <c r="K54" i="34" s="1"/>
  <c r="J57" i="12"/>
  <c r="J53" i="34"/>
  <c r="K53" i="34" s="1"/>
  <c r="J56" i="12"/>
  <c r="J52" i="34"/>
  <c r="K52" i="34" s="1"/>
  <c r="J55" i="12"/>
  <c r="J51" i="34"/>
  <c r="K51" i="34" s="1"/>
  <c r="AC25" i="15"/>
  <c r="V55" i="34"/>
  <c r="W55" i="34" s="1"/>
  <c r="AC26" i="15"/>
  <c r="V56" i="34"/>
  <c r="W56" i="34" s="1"/>
  <c r="AC27" i="15"/>
  <c r="V57" i="34"/>
  <c r="W57" i="34" s="1"/>
  <c r="AB25" i="15"/>
  <c r="T55" i="34"/>
  <c r="U55" i="34" s="1"/>
  <c r="AB26" i="15"/>
  <c r="T56" i="34"/>
  <c r="U56" i="34" s="1"/>
  <c r="AB27" i="15"/>
  <c r="T57" i="34"/>
  <c r="U57" i="34" s="1"/>
  <c r="AA26" i="15"/>
  <c r="R56" i="34"/>
  <c r="S56" i="34" s="1"/>
  <c r="AA27" i="15"/>
  <c r="R57" i="34"/>
  <c r="S57" i="34" s="1"/>
  <c r="Y25" i="15"/>
  <c r="N55" i="34"/>
  <c r="O55" i="34" s="1"/>
  <c r="Y26" i="15"/>
  <c r="N56" i="34"/>
  <c r="O56" i="34" s="1"/>
  <c r="Y27" i="15"/>
  <c r="N57" i="34"/>
  <c r="O57" i="34" s="1"/>
  <c r="V25" i="15"/>
  <c r="H55" i="34"/>
  <c r="I55" i="34" s="1"/>
  <c r="V26" i="15"/>
  <c r="H56" i="34"/>
  <c r="I56" i="34" s="1"/>
  <c r="V27" i="15"/>
  <c r="H57" i="34"/>
  <c r="I57" i="34" s="1"/>
  <c r="U25" i="15"/>
  <c r="F55" i="34"/>
  <c r="G55" i="34" s="1"/>
  <c r="U26" i="15"/>
  <c r="F56" i="34"/>
  <c r="G56" i="34" s="1"/>
  <c r="U27" i="15"/>
  <c r="F57" i="34"/>
  <c r="G57" i="34" s="1"/>
  <c r="AC27" i="5"/>
  <c r="V113" i="34"/>
  <c r="W113" i="34" s="1"/>
  <c r="AC26" i="5"/>
  <c r="V112" i="34"/>
  <c r="W112" i="34" s="1"/>
  <c r="AC25" i="5"/>
  <c r="V111" i="34"/>
  <c r="W111" i="34" s="1"/>
  <c r="AB26" i="5"/>
  <c r="T112" i="34"/>
  <c r="U112" i="34" s="1"/>
  <c r="AB27" i="5"/>
  <c r="T113" i="34"/>
  <c r="U113" i="34" s="1"/>
  <c r="AB25" i="5"/>
  <c r="T111" i="34"/>
  <c r="U111" i="34" s="1"/>
  <c r="AA26" i="5"/>
  <c r="R112" i="34"/>
  <c r="S112" i="34" s="1"/>
  <c r="AA27" i="5"/>
  <c r="R113" i="34"/>
  <c r="S113" i="34" s="1"/>
  <c r="AA25" i="5"/>
  <c r="R111" i="34"/>
  <c r="S111" i="34" s="1"/>
  <c r="Y27" i="5"/>
  <c r="N113" i="34"/>
  <c r="O113" i="34" s="1"/>
  <c r="Y26" i="5"/>
  <c r="N112" i="34"/>
  <c r="O112" i="34" s="1"/>
  <c r="Y25" i="5"/>
  <c r="N111" i="34"/>
  <c r="O111" i="34" s="1"/>
  <c r="V27" i="5"/>
  <c r="H113" i="34"/>
  <c r="I113" i="34" s="1"/>
  <c r="V26" i="5"/>
  <c r="H112" i="34"/>
  <c r="I112" i="34" s="1"/>
  <c r="V25" i="5"/>
  <c r="H111" i="34"/>
  <c r="I111" i="34" s="1"/>
  <c r="U27" i="5"/>
  <c r="F113" i="34"/>
  <c r="G113" i="34" s="1"/>
  <c r="U26" i="5"/>
  <c r="F112" i="34"/>
  <c r="G112" i="34" s="1"/>
  <c r="U25" i="5"/>
  <c r="F111" i="34"/>
  <c r="G111" i="34" s="1"/>
  <c r="Z27" i="5"/>
  <c r="P113" i="34"/>
  <c r="Q113" i="34" s="1"/>
  <c r="Z26" i="5"/>
  <c r="P112" i="34"/>
  <c r="Q112" i="34" s="1"/>
  <c r="Z25" i="5"/>
  <c r="P111" i="34"/>
  <c r="Q111" i="34" s="1"/>
  <c r="AB13" i="16"/>
  <c r="V109" i="34"/>
  <c r="W109" i="34" s="1"/>
  <c r="AB12" i="16"/>
  <c r="V108" i="34"/>
  <c r="W108" i="34" s="1"/>
  <c r="AA12" i="16"/>
  <c r="T109" i="34"/>
  <c r="U109" i="34" s="1"/>
  <c r="AA11" i="16"/>
  <c r="T108" i="34"/>
  <c r="U108" i="34" s="1"/>
  <c r="Z13" i="16"/>
  <c r="R110" i="34"/>
  <c r="S110" i="34" s="1"/>
  <c r="Z12" i="16"/>
  <c r="R109" i="34"/>
  <c r="S109" i="34" s="1"/>
  <c r="Z11" i="16"/>
  <c r="R108" i="34"/>
  <c r="S108" i="34" s="1"/>
  <c r="X13" i="16"/>
  <c r="N110" i="34"/>
  <c r="O110" i="34" s="1"/>
  <c r="X11" i="16"/>
  <c r="N108" i="34"/>
  <c r="O108" i="34" s="1"/>
  <c r="U13" i="16"/>
  <c r="H110" i="34"/>
  <c r="I110" i="34" s="1"/>
  <c r="U12" i="16"/>
  <c r="H109" i="34"/>
  <c r="I109" i="34" s="1"/>
  <c r="U11" i="16"/>
  <c r="H108" i="34"/>
  <c r="I108" i="34" s="1"/>
  <c r="T13" i="16"/>
  <c r="F110" i="34"/>
  <c r="G110" i="34" s="1"/>
  <c r="T12" i="16"/>
  <c r="F109" i="34"/>
  <c r="G109" i="34" s="1"/>
  <c r="T11" i="16"/>
  <c r="F108" i="34"/>
  <c r="G108" i="34" s="1"/>
  <c r="M50" i="26"/>
  <c r="N90" i="34"/>
  <c r="O90" i="34" s="1"/>
  <c r="M49" i="26"/>
  <c r="N89" i="34"/>
  <c r="O89" i="34" s="1"/>
  <c r="M48" i="26"/>
  <c r="N88" i="34"/>
  <c r="O88" i="34" s="1"/>
  <c r="O49" i="26"/>
  <c r="R89" i="34"/>
  <c r="S89" i="34" s="1"/>
  <c r="O48" i="26"/>
  <c r="R88" i="34"/>
  <c r="S88" i="34" s="1"/>
  <c r="P49" i="26"/>
  <c r="T89" i="34"/>
  <c r="U89" i="34" s="1"/>
  <c r="O50" i="26"/>
  <c r="R90" i="34"/>
  <c r="S90" i="34" s="1"/>
  <c r="P48" i="26"/>
  <c r="T88" i="34"/>
  <c r="U88" i="34" s="1"/>
  <c r="Q50" i="26"/>
  <c r="V90" i="34"/>
  <c r="W90" i="34" s="1"/>
  <c r="Q49" i="26"/>
  <c r="V89" i="34"/>
  <c r="W89" i="34" s="1"/>
  <c r="P50" i="26"/>
  <c r="T90" i="34"/>
  <c r="U90" i="34" s="1"/>
  <c r="Q48" i="26"/>
  <c r="V88" i="34"/>
  <c r="W88" i="34" s="1"/>
  <c r="J50" i="26"/>
  <c r="H90" i="34"/>
  <c r="I90" i="34" s="1"/>
  <c r="J49" i="26"/>
  <c r="H89" i="34"/>
  <c r="I89" i="34" s="1"/>
  <c r="J48" i="26"/>
  <c r="H88" i="34"/>
  <c r="I88" i="34" s="1"/>
  <c r="I50" i="26"/>
  <c r="F90" i="34"/>
  <c r="G90" i="34" s="1"/>
  <c r="I49" i="26"/>
  <c r="F89" i="34"/>
  <c r="G89" i="34" s="1"/>
  <c r="I48" i="26"/>
  <c r="F88" i="34"/>
  <c r="G88" i="34" s="1"/>
  <c r="Z25" i="15"/>
  <c r="P55" i="34"/>
  <c r="Q55" i="34" s="1"/>
  <c r="Z26" i="15"/>
  <c r="P56" i="34"/>
  <c r="Q56" i="34" s="1"/>
  <c r="Z27" i="15"/>
  <c r="P57" i="34"/>
  <c r="Q57" i="34" s="1"/>
  <c r="X27" i="5"/>
  <c r="L113" i="34"/>
  <c r="M113" i="34" s="1"/>
  <c r="X26" i="5"/>
  <c r="L112" i="34"/>
  <c r="M112" i="34" s="1"/>
  <c r="X25" i="5"/>
  <c r="L111" i="34"/>
  <c r="M111" i="34" s="1"/>
  <c r="W27" i="5"/>
  <c r="J113" i="34"/>
  <c r="K113" i="34" s="1"/>
  <c r="W26" i="5"/>
  <c r="J112" i="34"/>
  <c r="K112" i="34" s="1"/>
  <c r="W25" i="5"/>
  <c r="J111" i="34"/>
  <c r="K111" i="34" s="1"/>
  <c r="T27" i="5"/>
  <c r="D113" i="34"/>
  <c r="E113" i="34" s="1"/>
  <c r="T26" i="5"/>
  <c r="D112" i="34"/>
  <c r="E112" i="34" s="1"/>
  <c r="T25" i="5"/>
  <c r="D111" i="34"/>
  <c r="E111" i="34" s="1"/>
  <c r="N50" i="26"/>
  <c r="P90" i="34"/>
  <c r="Q90" i="34" s="1"/>
  <c r="N49" i="26"/>
  <c r="P89" i="34"/>
  <c r="Q89" i="34" s="1"/>
  <c r="N48" i="26"/>
  <c r="P88" i="34"/>
  <c r="Q88" i="34" s="1"/>
  <c r="Y13" i="16"/>
  <c r="P110" i="34"/>
  <c r="Q110" i="34" s="1"/>
  <c r="Y12" i="16"/>
  <c r="P109" i="34"/>
  <c r="Q109" i="34" s="1"/>
  <c r="X27" i="15"/>
  <c r="L57" i="34"/>
  <c r="M57" i="34" s="1"/>
  <c r="X26" i="15"/>
  <c r="L56" i="34"/>
  <c r="M56" i="34" s="1"/>
  <c r="X25" i="15"/>
  <c r="L55" i="34"/>
  <c r="M55" i="34" s="1"/>
  <c r="W27" i="15"/>
  <c r="J57" i="34"/>
  <c r="K57" i="34" s="1"/>
  <c r="W26" i="15"/>
  <c r="J56" i="34"/>
  <c r="K56" i="34" s="1"/>
  <c r="W25" i="15"/>
  <c r="J55" i="34"/>
  <c r="K55" i="34" s="1"/>
  <c r="T27" i="15"/>
  <c r="D57" i="34"/>
  <c r="E57" i="34" s="1"/>
  <c r="T26" i="15"/>
  <c r="D56" i="34"/>
  <c r="E56" i="34" s="1"/>
  <c r="T25" i="15"/>
  <c r="D55" i="34"/>
  <c r="E55" i="34" s="1"/>
  <c r="AB15" i="13"/>
  <c r="V99" i="34"/>
  <c r="W99" i="34" s="1"/>
  <c r="AA17" i="13"/>
  <c r="T101" i="34"/>
  <c r="U101" i="34" s="1"/>
  <c r="AA16" i="13"/>
  <c r="T100" i="34"/>
  <c r="U100" i="34" s="1"/>
  <c r="AA15" i="13"/>
  <c r="T99" i="34"/>
  <c r="U99" i="34" s="1"/>
  <c r="Z16" i="13"/>
  <c r="R100" i="34"/>
  <c r="S100" i="34" s="1"/>
  <c r="Z15" i="13"/>
  <c r="R99" i="34"/>
  <c r="S99" i="34" s="1"/>
  <c r="X16" i="13"/>
  <c r="N100" i="34"/>
  <c r="O100" i="34" s="1"/>
  <c r="U17" i="13"/>
  <c r="H101" i="34"/>
  <c r="I101" i="34" s="1"/>
  <c r="U16" i="13"/>
  <c r="H100" i="34"/>
  <c r="I100" i="34" s="1"/>
  <c r="U15" i="13"/>
  <c r="H99" i="34"/>
  <c r="I99" i="34" s="1"/>
  <c r="T17" i="13"/>
  <c r="F101" i="34"/>
  <c r="G101" i="34" s="1"/>
  <c r="T16" i="13"/>
  <c r="F100" i="34"/>
  <c r="G100" i="34" s="1"/>
  <c r="F99" i="34"/>
  <c r="G99" i="34" s="1"/>
  <c r="T15" i="13"/>
  <c r="W13" i="16"/>
  <c r="L110" i="34"/>
  <c r="M110" i="34" s="1"/>
  <c r="W11" i="16"/>
  <c r="L108" i="34"/>
  <c r="M108" i="34" s="1"/>
  <c r="V13" i="16"/>
  <c r="J110" i="34"/>
  <c r="K110" i="34" s="1"/>
  <c r="V12" i="16"/>
  <c r="J109" i="34"/>
  <c r="K109" i="34" s="1"/>
  <c r="V11" i="16"/>
  <c r="J108" i="34"/>
  <c r="K108" i="34" s="1"/>
  <c r="S13" i="16"/>
  <c r="D110" i="34"/>
  <c r="E110" i="34" s="1"/>
  <c r="S12" i="16"/>
  <c r="D109" i="34"/>
  <c r="E109" i="34" s="1"/>
  <c r="S11" i="16"/>
  <c r="D108" i="34"/>
  <c r="E108" i="34" s="1"/>
  <c r="L50" i="26"/>
  <c r="L90" i="34"/>
  <c r="M90" i="34" s="1"/>
  <c r="L49" i="26"/>
  <c r="L89" i="34"/>
  <c r="M89" i="34" s="1"/>
  <c r="L48" i="26"/>
  <c r="L88" i="34"/>
  <c r="M88" i="34" s="1"/>
  <c r="K50" i="26"/>
  <c r="J90" i="34"/>
  <c r="K90" i="34" s="1"/>
  <c r="K49" i="26"/>
  <c r="J89" i="34"/>
  <c r="K89" i="34" s="1"/>
  <c r="K48" i="26"/>
  <c r="J88" i="34"/>
  <c r="K88" i="34" s="1"/>
  <c r="H50" i="26"/>
  <c r="D90" i="34"/>
  <c r="E90" i="34" s="1"/>
  <c r="H49" i="26"/>
  <c r="D89" i="34"/>
  <c r="E89" i="34" s="1"/>
  <c r="H48" i="26"/>
  <c r="D88" i="34"/>
  <c r="E88" i="34" s="1"/>
  <c r="Y16" i="13"/>
  <c r="P100" i="34"/>
  <c r="Q100" i="34" s="1"/>
  <c r="Y15" i="13"/>
  <c r="P99" i="34"/>
  <c r="Q99" i="34" s="1"/>
  <c r="M99" i="9"/>
  <c r="L21" i="34"/>
  <c r="M21" i="34" s="1"/>
  <c r="M98" i="9"/>
  <c r="L20" i="34"/>
  <c r="M20" i="34" s="1"/>
  <c r="M97" i="9"/>
  <c r="L19" i="34"/>
  <c r="M19" i="34" s="1"/>
  <c r="M96" i="9"/>
  <c r="L18" i="34"/>
  <c r="M18" i="34" s="1"/>
  <c r="M95" i="9"/>
  <c r="L17" i="34"/>
  <c r="M17" i="34" s="1"/>
  <c r="M94" i="9"/>
  <c r="L16" i="34"/>
  <c r="M16" i="34" s="1"/>
  <c r="M93" i="9"/>
  <c r="L15" i="34"/>
  <c r="M15" i="34" s="1"/>
  <c r="L99" i="9"/>
  <c r="J21" i="34"/>
  <c r="K21" i="34" s="1"/>
  <c r="L98" i="9"/>
  <c r="J20" i="34"/>
  <c r="K20" i="34" s="1"/>
  <c r="L97" i="9"/>
  <c r="J19" i="34"/>
  <c r="K19" i="34" s="1"/>
  <c r="L96" i="9"/>
  <c r="J18" i="34"/>
  <c r="K18" i="34" s="1"/>
  <c r="L95" i="9"/>
  <c r="J17" i="34"/>
  <c r="K17" i="34" s="1"/>
  <c r="L94" i="9"/>
  <c r="J16" i="34"/>
  <c r="K16" i="34" s="1"/>
  <c r="L93" i="9"/>
  <c r="J15" i="34"/>
  <c r="K15" i="34" s="1"/>
  <c r="I99" i="9"/>
  <c r="D21" i="34"/>
  <c r="E21" i="34" s="1"/>
  <c r="I98" i="9"/>
  <c r="D20" i="34"/>
  <c r="E20" i="34" s="1"/>
  <c r="I97" i="9"/>
  <c r="D19" i="34"/>
  <c r="E19" i="34" s="1"/>
  <c r="I96" i="9"/>
  <c r="D18" i="34"/>
  <c r="E18" i="34" s="1"/>
  <c r="I95" i="9"/>
  <c r="D17" i="34"/>
  <c r="E17" i="34" s="1"/>
  <c r="I94" i="9"/>
  <c r="D16" i="34"/>
  <c r="E16" i="34" s="1"/>
  <c r="I93" i="9"/>
  <c r="D15" i="34"/>
  <c r="E15" i="34" s="1"/>
  <c r="W17" i="13"/>
  <c r="L101" i="34"/>
  <c r="M101" i="34" s="1"/>
  <c r="W16" i="13"/>
  <c r="L100" i="34"/>
  <c r="M100" i="34" s="1"/>
  <c r="W15" i="13"/>
  <c r="M99" i="34"/>
  <c r="V16" i="13"/>
  <c r="J100" i="34"/>
  <c r="K100" i="34" s="1"/>
  <c r="V15" i="13"/>
  <c r="J99" i="34"/>
  <c r="K99" i="34" s="1"/>
  <c r="S17" i="13"/>
  <c r="D101" i="34"/>
  <c r="E101" i="34" s="1"/>
  <c r="S16" i="13"/>
  <c r="D100" i="34"/>
  <c r="E100" i="34" s="1"/>
  <c r="S15" i="13"/>
  <c r="D99" i="34"/>
  <c r="E99" i="34" s="1"/>
  <c r="Q48" i="4"/>
  <c r="V47" i="34"/>
  <c r="W47" i="34" s="1"/>
  <c r="V46" i="34"/>
  <c r="W46" i="34" s="1"/>
  <c r="Q47" i="4"/>
  <c r="Q46" i="4"/>
  <c r="V45" i="34"/>
  <c r="W45" i="34" s="1"/>
  <c r="P48" i="4"/>
  <c r="T47" i="34"/>
  <c r="U47" i="34" s="1"/>
  <c r="P47" i="4"/>
  <c r="T46" i="34"/>
  <c r="U46" i="34" s="1"/>
  <c r="P46" i="4"/>
  <c r="T45" i="34"/>
  <c r="U45" i="34" s="1"/>
  <c r="O48" i="4"/>
  <c r="R47" i="34"/>
  <c r="S47" i="34" s="1"/>
  <c r="R46" i="34"/>
  <c r="S46" i="34" s="1"/>
  <c r="O47" i="4"/>
  <c r="O46" i="4"/>
  <c r="R45" i="34"/>
  <c r="S45" i="34" s="1"/>
  <c r="M48" i="4"/>
  <c r="N47" i="34"/>
  <c r="O47" i="34" s="1"/>
  <c r="M47" i="4"/>
  <c r="N46" i="34"/>
  <c r="O46" i="34" s="1"/>
  <c r="M46" i="4"/>
  <c r="N45" i="34"/>
  <c r="O45" i="34" s="1"/>
  <c r="J48" i="4"/>
  <c r="H47" i="34"/>
  <c r="I47" i="34" s="1"/>
  <c r="J47" i="4"/>
  <c r="H46" i="34"/>
  <c r="I46" i="34" s="1"/>
  <c r="J46" i="4"/>
  <c r="H45" i="34"/>
  <c r="I45" i="34" s="1"/>
  <c r="I48" i="4"/>
  <c r="F47" i="34"/>
  <c r="G47" i="34" s="1"/>
  <c r="I47" i="4"/>
  <c r="F46" i="34"/>
  <c r="G46" i="34" s="1"/>
  <c r="I46" i="4"/>
  <c r="F45" i="34"/>
  <c r="G45" i="34" s="1"/>
  <c r="M94" i="18"/>
  <c r="L67" i="34"/>
  <c r="M67" i="34" s="1"/>
  <c r="M93" i="18"/>
  <c r="L66" i="34"/>
  <c r="M66" i="34" s="1"/>
  <c r="M92" i="18"/>
  <c r="L65" i="34"/>
  <c r="M65" i="34" s="1"/>
  <c r="M91" i="18"/>
  <c r="L64" i="34"/>
  <c r="M64" i="34" s="1"/>
  <c r="M90" i="18"/>
  <c r="L63" i="34"/>
  <c r="M63" i="34" s="1"/>
  <c r="L94" i="18"/>
  <c r="J67" i="34"/>
  <c r="K67" i="34" s="1"/>
  <c r="L93" i="18"/>
  <c r="J66" i="34"/>
  <c r="K66" i="34" s="1"/>
  <c r="L92" i="18"/>
  <c r="J65" i="34"/>
  <c r="K65" i="34" s="1"/>
  <c r="L91" i="18"/>
  <c r="J64" i="34"/>
  <c r="K64" i="34" s="1"/>
  <c r="L90" i="18"/>
  <c r="J63" i="34"/>
  <c r="K63" i="34" s="1"/>
  <c r="I94" i="18"/>
  <c r="D67" i="34"/>
  <c r="E67" i="34" s="1"/>
  <c r="I93" i="18"/>
  <c r="D66" i="34"/>
  <c r="E66" i="34" s="1"/>
  <c r="I92" i="18"/>
  <c r="D65" i="34"/>
  <c r="E65" i="34" s="1"/>
  <c r="I91" i="18"/>
  <c r="D64" i="34"/>
  <c r="E64" i="34" s="1"/>
  <c r="L58" i="28"/>
  <c r="J74" i="34"/>
  <c r="K74" i="34" s="1"/>
  <c r="L59" i="28"/>
  <c r="J75" i="34"/>
  <c r="K75" i="34" s="1"/>
  <c r="L60" i="28"/>
  <c r="J76" i="34"/>
  <c r="K76" i="34" s="1"/>
  <c r="M58" i="28"/>
  <c r="L74" i="34"/>
  <c r="M74" i="34" s="1"/>
  <c r="M59" i="28"/>
  <c r="L75" i="34"/>
  <c r="M75" i="34" s="1"/>
  <c r="M60" i="28"/>
  <c r="L76" i="34"/>
  <c r="M76" i="34" s="1"/>
  <c r="I58" i="28"/>
  <c r="D74" i="34"/>
  <c r="E74" i="34" s="1"/>
  <c r="I59" i="28"/>
  <c r="D75" i="34"/>
  <c r="E75" i="34" s="1"/>
  <c r="I60" i="28"/>
  <c r="D76" i="34"/>
  <c r="E76" i="34" s="1"/>
  <c r="L58" i="8"/>
  <c r="J48" i="34"/>
  <c r="K48" i="34" s="1"/>
  <c r="L59" i="8"/>
  <c r="J49" i="34"/>
  <c r="K49" i="34" s="1"/>
  <c r="L60" i="8"/>
  <c r="J50" i="34"/>
  <c r="K50" i="34" s="1"/>
  <c r="M58" i="8"/>
  <c r="L48" i="34"/>
  <c r="M48" i="34" s="1"/>
  <c r="M59" i="8"/>
  <c r="L49" i="34"/>
  <c r="M49" i="34" s="1"/>
  <c r="M60" i="8"/>
  <c r="L50" i="34"/>
  <c r="M50" i="34" s="1"/>
  <c r="I58" i="8"/>
  <c r="D48" i="34"/>
  <c r="E48" i="34" s="1"/>
  <c r="I59" i="8"/>
  <c r="D49" i="34"/>
  <c r="E49" i="34" s="1"/>
  <c r="I60" i="8"/>
  <c r="D50" i="34"/>
  <c r="E50" i="34" s="1"/>
  <c r="X14" i="25"/>
  <c r="L86" i="34"/>
  <c r="M86" i="34" s="1"/>
  <c r="X13" i="25"/>
  <c r="L85" i="34"/>
  <c r="M85" i="34" s="1"/>
  <c r="X11" i="25"/>
  <c r="L83" i="34"/>
  <c r="M83" i="34" s="1"/>
  <c r="W14" i="25"/>
  <c r="J86" i="34"/>
  <c r="K86" i="34" s="1"/>
  <c r="W13" i="25"/>
  <c r="W19" i="25" s="1"/>
  <c r="J85" i="34"/>
  <c r="K85" i="34" s="1"/>
  <c r="T15" i="25"/>
  <c r="D87" i="34"/>
  <c r="E87" i="34" s="1"/>
  <c r="T14" i="25"/>
  <c r="D86" i="34"/>
  <c r="E86" i="34" s="1"/>
  <c r="T13" i="25"/>
  <c r="D85" i="34"/>
  <c r="E85" i="34" s="1"/>
  <c r="T12" i="25"/>
  <c r="D84" i="34"/>
  <c r="E84" i="34" s="1"/>
  <c r="T11" i="25"/>
  <c r="T17" i="25" s="1"/>
  <c r="D83" i="34"/>
  <c r="E83" i="34" s="1"/>
  <c r="N48" i="4"/>
  <c r="P47" i="34"/>
  <c r="Q47" i="34" s="1"/>
  <c r="N47" i="4"/>
  <c r="P46" i="34"/>
  <c r="Q46" i="34" s="1"/>
  <c r="N46" i="4"/>
  <c r="P45" i="34"/>
  <c r="Q45" i="34" s="1"/>
  <c r="M66" i="7"/>
  <c r="P25" i="34"/>
  <c r="Q25" i="34" s="1"/>
  <c r="M65" i="7"/>
  <c r="P24" i="34"/>
  <c r="Q24" i="34" s="1"/>
  <c r="M63" i="7"/>
  <c r="P22" i="34"/>
  <c r="Q22" i="34" s="1"/>
  <c r="M42" i="20"/>
  <c r="L73" i="34"/>
  <c r="M73" i="34" s="1"/>
  <c r="M41" i="20"/>
  <c r="L72" i="34"/>
  <c r="M72" i="34" s="1"/>
  <c r="M40" i="20"/>
  <c r="L71" i="34"/>
  <c r="M71" i="34" s="1"/>
  <c r="L42" i="20"/>
  <c r="J73" i="34"/>
  <c r="K73" i="34" s="1"/>
  <c r="L41" i="20"/>
  <c r="J72" i="34"/>
  <c r="K72" i="34" s="1"/>
  <c r="L40" i="20"/>
  <c r="J71" i="34"/>
  <c r="K71" i="34" s="1"/>
  <c r="I42" i="20"/>
  <c r="D73" i="34"/>
  <c r="E73" i="34" s="1"/>
  <c r="I41" i="20"/>
  <c r="D72" i="34"/>
  <c r="E72" i="34" s="1"/>
  <c r="I40" i="20"/>
  <c r="D71" i="34"/>
  <c r="E71" i="34" s="1"/>
  <c r="L81" i="10"/>
  <c r="L41" i="34"/>
  <c r="M41" i="34" s="1"/>
  <c r="L80" i="10"/>
  <c r="L40" i="34"/>
  <c r="M40" i="34" s="1"/>
  <c r="L79" i="10"/>
  <c r="L39" i="34"/>
  <c r="M39" i="34" s="1"/>
  <c r="L78" i="10"/>
  <c r="L38" i="34"/>
  <c r="M38" i="34" s="1"/>
  <c r="L77" i="10"/>
  <c r="L37" i="34"/>
  <c r="M37" i="34" s="1"/>
  <c r="K81" i="10"/>
  <c r="J41" i="34"/>
  <c r="K41" i="34" s="1"/>
  <c r="K80" i="10"/>
  <c r="J40" i="34"/>
  <c r="K40" i="34" s="1"/>
  <c r="K79" i="10"/>
  <c r="J39" i="34"/>
  <c r="K39" i="34" s="1"/>
  <c r="K78" i="10"/>
  <c r="J38" i="34"/>
  <c r="K38" i="34" s="1"/>
  <c r="K77" i="10"/>
  <c r="J37" i="34"/>
  <c r="K37" i="34" s="1"/>
  <c r="H81" i="10"/>
  <c r="D41" i="34"/>
  <c r="E41" i="34" s="1"/>
  <c r="H80" i="10"/>
  <c r="D40" i="34"/>
  <c r="E40" i="34" s="1"/>
  <c r="H79" i="10"/>
  <c r="D39" i="34"/>
  <c r="E39" i="34" s="1"/>
  <c r="H78" i="10"/>
  <c r="D38" i="34"/>
  <c r="E38" i="34" s="1"/>
  <c r="H77" i="10"/>
  <c r="D37" i="34"/>
  <c r="E37" i="34" s="1"/>
  <c r="M57" i="21"/>
  <c r="L104" i="34"/>
  <c r="M104" i="34" s="1"/>
  <c r="M56" i="21"/>
  <c r="L103" i="34"/>
  <c r="M103" i="34" s="1"/>
  <c r="M55" i="21"/>
  <c r="L102" i="34"/>
  <c r="M102" i="34" s="1"/>
  <c r="L57" i="21"/>
  <c r="J104" i="34"/>
  <c r="K104" i="34" s="1"/>
  <c r="L56" i="21"/>
  <c r="J103" i="34"/>
  <c r="K103" i="34" s="1"/>
  <c r="L55" i="21"/>
  <c r="J102" i="34"/>
  <c r="K102" i="34" s="1"/>
  <c r="I57" i="21"/>
  <c r="D104" i="34"/>
  <c r="E104" i="34" s="1"/>
  <c r="I56" i="21"/>
  <c r="D103" i="34"/>
  <c r="E103" i="34" s="1"/>
  <c r="I55" i="21"/>
  <c r="D102" i="34"/>
  <c r="E102" i="34" s="1"/>
  <c r="M66" i="23"/>
  <c r="L70" i="34"/>
  <c r="M70" i="34" s="1"/>
  <c r="M65" i="23"/>
  <c r="L69" i="34"/>
  <c r="M69" i="34" s="1"/>
  <c r="M64" i="23"/>
  <c r="L68" i="34"/>
  <c r="M68" i="34" s="1"/>
  <c r="L66" i="23"/>
  <c r="J70" i="34"/>
  <c r="K70" i="34" s="1"/>
  <c r="L65" i="23"/>
  <c r="J69" i="34"/>
  <c r="K69" i="34" s="1"/>
  <c r="L64" i="23"/>
  <c r="J68" i="34"/>
  <c r="K68" i="34" s="1"/>
  <c r="I66" i="23"/>
  <c r="D70" i="34"/>
  <c r="E70" i="34" s="1"/>
  <c r="I65" i="23"/>
  <c r="D69" i="34"/>
  <c r="E69" i="34" s="1"/>
  <c r="I64" i="23"/>
  <c r="D68" i="34"/>
  <c r="E68" i="34" s="1"/>
  <c r="L48" i="4"/>
  <c r="L47" i="34"/>
  <c r="M47" i="34" s="1"/>
  <c r="L47" i="4"/>
  <c r="L46" i="34"/>
  <c r="M46" i="34" s="1"/>
  <c r="L46" i="4"/>
  <c r="L45" i="34"/>
  <c r="M45" i="34" s="1"/>
  <c r="K48" i="4"/>
  <c r="J47" i="34"/>
  <c r="K47" i="34" s="1"/>
  <c r="K47" i="4"/>
  <c r="J46" i="34"/>
  <c r="K46" i="34" s="1"/>
  <c r="K46" i="4"/>
  <c r="J45" i="34"/>
  <c r="K45" i="34" s="1"/>
  <c r="H48" i="4"/>
  <c r="D47" i="34"/>
  <c r="E47" i="34" s="1"/>
  <c r="H47" i="4"/>
  <c r="D46" i="34"/>
  <c r="E46" i="34" s="1"/>
  <c r="H46" i="4"/>
  <c r="D45" i="34"/>
  <c r="E45" i="34" s="1"/>
  <c r="AC30" i="3"/>
  <c r="O92" i="34"/>
  <c r="M95" i="34"/>
  <c r="K98" i="34"/>
  <c r="AC31" i="3"/>
  <c r="O93" i="34"/>
  <c r="M96" i="34"/>
  <c r="AC32" i="3"/>
  <c r="Q91" i="34"/>
  <c r="O94" i="34"/>
  <c r="M97" i="34"/>
  <c r="AC33" i="3"/>
  <c r="Q92" i="34"/>
  <c r="O95" i="34"/>
  <c r="M98" i="34"/>
  <c r="AC34" i="3"/>
  <c r="Q93" i="34"/>
  <c r="O96" i="34"/>
  <c r="AC35" i="3"/>
  <c r="S91" i="34"/>
  <c r="Q94" i="34"/>
  <c r="O97" i="34"/>
  <c r="AC36" i="3"/>
  <c r="S92" i="34"/>
  <c r="Q95" i="34"/>
  <c r="O98" i="34"/>
  <c r="AB30" i="3"/>
  <c r="I93" i="34"/>
  <c r="G96" i="34"/>
  <c r="AB31" i="3"/>
  <c r="K91" i="34"/>
  <c r="I94" i="34"/>
  <c r="G97" i="34"/>
  <c r="AB32" i="3"/>
  <c r="K92" i="34"/>
  <c r="I95" i="34"/>
  <c r="G98" i="34"/>
  <c r="AB33" i="3"/>
  <c r="K93" i="34"/>
  <c r="I96" i="34"/>
  <c r="AB34" i="3"/>
  <c r="M91" i="34"/>
  <c r="K94" i="34"/>
  <c r="I97" i="34"/>
  <c r="AB35" i="3"/>
  <c r="M92" i="34"/>
  <c r="K95" i="34"/>
  <c r="I98" i="34"/>
  <c r="AB36" i="3"/>
  <c r="M93" i="34"/>
  <c r="K96" i="34"/>
  <c r="AB37" i="3"/>
  <c r="O91" i="34"/>
  <c r="M94" i="34"/>
  <c r="K97" i="34"/>
  <c r="AC37" i="3"/>
  <c r="S93" i="34"/>
  <c r="Q96" i="34"/>
  <c r="J66" i="29"/>
  <c r="H114" i="34"/>
  <c r="I114" i="34" s="1"/>
  <c r="J67" i="29"/>
  <c r="H115" i="34"/>
  <c r="I115" i="34" s="1"/>
  <c r="J68" i="29"/>
  <c r="H116" i="34"/>
  <c r="I116" i="34" s="1"/>
  <c r="J69" i="29"/>
  <c r="H117" i="34"/>
  <c r="I117" i="34" s="1"/>
  <c r="M67" i="29"/>
  <c r="N115" i="34"/>
  <c r="O115" i="34" s="1"/>
  <c r="M68" i="29"/>
  <c r="N116" i="34"/>
  <c r="O116" i="34" s="1"/>
  <c r="M69" i="29"/>
  <c r="N117" i="34"/>
  <c r="O117" i="34" s="1"/>
  <c r="O66" i="29"/>
  <c r="R114" i="34"/>
  <c r="S114" i="34" s="1"/>
  <c r="O67" i="29"/>
  <c r="R115" i="34"/>
  <c r="S115" i="34" s="1"/>
  <c r="O68" i="29"/>
  <c r="R116" i="34"/>
  <c r="S116" i="34" s="1"/>
  <c r="O69" i="29"/>
  <c r="R117" i="34"/>
  <c r="S117" i="34" s="1"/>
  <c r="P66" i="29"/>
  <c r="T114" i="34"/>
  <c r="U114" i="34" s="1"/>
  <c r="P67" i="29"/>
  <c r="T115" i="34"/>
  <c r="U115" i="34" s="1"/>
  <c r="P68" i="29"/>
  <c r="T116" i="34"/>
  <c r="U116" i="34" s="1"/>
  <c r="P69" i="29"/>
  <c r="T117" i="34"/>
  <c r="U117" i="34" s="1"/>
  <c r="N64" i="32"/>
  <c r="N126" i="34"/>
  <c r="O126" i="34" s="1"/>
  <c r="N65" i="32"/>
  <c r="N127" i="34"/>
  <c r="O127" i="34" s="1"/>
  <c r="N66" i="32"/>
  <c r="N128" i="34"/>
  <c r="O128" i="34" s="1"/>
  <c r="P65" i="32"/>
  <c r="R127" i="34"/>
  <c r="S127" i="34" s="1"/>
  <c r="P66" i="32"/>
  <c r="R128" i="34"/>
  <c r="S128" i="34" s="1"/>
  <c r="P67" i="32"/>
  <c r="R129" i="34"/>
  <c r="S129" i="34" s="1"/>
  <c r="Q64" i="32"/>
  <c r="T126" i="34"/>
  <c r="U126" i="34" s="1"/>
  <c r="Q65" i="32"/>
  <c r="T127" i="34"/>
  <c r="U127" i="34" s="1"/>
  <c r="Q66" i="32"/>
  <c r="T128" i="34"/>
  <c r="U128" i="34" s="1"/>
  <c r="Q67" i="32"/>
  <c r="T129" i="34"/>
  <c r="U129" i="34" s="1"/>
  <c r="P64" i="32"/>
  <c r="R126" i="34"/>
  <c r="S126" i="34" s="1"/>
  <c r="N67" i="32"/>
  <c r="N129" i="34"/>
  <c r="O129" i="34" s="1"/>
  <c r="K67" i="32"/>
  <c r="H129" i="34"/>
  <c r="I129" i="34" s="1"/>
  <c r="K65" i="32"/>
  <c r="H127" i="34"/>
  <c r="I127" i="34" s="1"/>
  <c r="K66" i="32"/>
  <c r="H128" i="34"/>
  <c r="I128" i="34" s="1"/>
  <c r="I64" i="7"/>
  <c r="H23" i="34"/>
  <c r="I23" i="34" s="1"/>
  <c r="L64" i="7"/>
  <c r="N23" i="34"/>
  <c r="O23" i="34" s="1"/>
  <c r="M64" i="7"/>
  <c r="P23" i="34"/>
  <c r="Q23" i="34" s="1"/>
  <c r="O66" i="7"/>
  <c r="T25" i="34"/>
  <c r="U25" i="34" s="1"/>
  <c r="O65" i="7"/>
  <c r="T24" i="34"/>
  <c r="U24" i="34" s="1"/>
  <c r="O64" i="7"/>
  <c r="T23" i="34"/>
  <c r="U23" i="34" s="1"/>
  <c r="O63" i="7"/>
  <c r="T22" i="34"/>
  <c r="U22" i="34" s="1"/>
  <c r="N64" i="7"/>
  <c r="R23" i="34"/>
  <c r="S23" i="34" s="1"/>
  <c r="L66" i="7"/>
  <c r="N25" i="34"/>
  <c r="O25" i="34" s="1"/>
  <c r="L65" i="7"/>
  <c r="N24" i="34"/>
  <c r="O24" i="34" s="1"/>
  <c r="L63" i="7"/>
  <c r="N22" i="34"/>
  <c r="O22" i="34" s="1"/>
  <c r="I66" i="7"/>
  <c r="H25" i="34"/>
  <c r="I25" i="34" s="1"/>
  <c r="I65" i="7"/>
  <c r="H24" i="34"/>
  <c r="I24" i="34" s="1"/>
  <c r="I63" i="7"/>
  <c r="H22" i="34"/>
  <c r="I22" i="34" s="1"/>
  <c r="N66" i="7"/>
  <c r="R25" i="34"/>
  <c r="S25" i="34" s="1"/>
  <c r="N65" i="7"/>
  <c r="R24" i="34"/>
  <c r="S24" i="34" s="1"/>
  <c r="N63" i="7"/>
  <c r="R22" i="34"/>
  <c r="S22" i="34" s="1"/>
  <c r="O67" i="32"/>
  <c r="P129" i="34"/>
  <c r="Q129" i="34" s="1"/>
  <c r="O66" i="32"/>
  <c r="P128" i="34"/>
  <c r="Q128" i="34" s="1"/>
  <c r="O65" i="32"/>
  <c r="P127" i="34"/>
  <c r="Q127" i="34" s="1"/>
  <c r="O64" i="32"/>
  <c r="P126" i="34"/>
  <c r="Q126" i="34" s="1"/>
  <c r="N69" i="29"/>
  <c r="P117" i="34"/>
  <c r="Q117" i="34" s="1"/>
  <c r="N68" i="29"/>
  <c r="P116" i="34"/>
  <c r="Q116" i="34" s="1"/>
  <c r="N67" i="29"/>
  <c r="P115" i="34"/>
  <c r="Q115" i="34" s="1"/>
  <c r="N66" i="29"/>
  <c r="N72" i="29" s="1"/>
  <c r="P114" i="34"/>
  <c r="Q114" i="34" s="1"/>
  <c r="AB14" i="30"/>
  <c r="AB13" i="30"/>
  <c r="AB24" i="30"/>
  <c r="V78" i="34"/>
  <c r="W78" i="34" s="1"/>
  <c r="AA24" i="30"/>
  <c r="T78" i="34"/>
  <c r="U78" i="34" s="1"/>
  <c r="AA23" i="30"/>
  <c r="AA27" i="30" s="1"/>
  <c r="T77" i="34"/>
  <c r="U77" i="34" s="1"/>
  <c r="Z23" i="30"/>
  <c r="R77" i="34"/>
  <c r="S77" i="34" s="1"/>
  <c r="Z24" i="30"/>
  <c r="R78" i="34"/>
  <c r="S78" i="34" s="1"/>
  <c r="X23" i="30"/>
  <c r="N77" i="34"/>
  <c r="O77" i="34" s="1"/>
  <c r="X24" i="30"/>
  <c r="N78" i="34"/>
  <c r="O78" i="34" s="1"/>
  <c r="X25" i="30"/>
  <c r="N79" i="34"/>
  <c r="O79" i="34" s="1"/>
  <c r="U23" i="30"/>
  <c r="H77" i="34"/>
  <c r="I77" i="34" s="1"/>
  <c r="U24" i="30"/>
  <c r="H78" i="34"/>
  <c r="I78" i="34" s="1"/>
  <c r="U25" i="30"/>
  <c r="H79" i="34"/>
  <c r="I79" i="34" s="1"/>
  <c r="T23" i="30"/>
  <c r="F77" i="34"/>
  <c r="G77" i="34" s="1"/>
  <c r="T24" i="30"/>
  <c r="F78" i="34"/>
  <c r="G78" i="34" s="1"/>
  <c r="T25" i="30"/>
  <c r="F79" i="34"/>
  <c r="G79" i="34" s="1"/>
  <c r="R90" i="17"/>
  <c r="V58" i="34"/>
  <c r="W58" i="34" s="1"/>
  <c r="R91" i="17"/>
  <c r="V59" i="34"/>
  <c r="W59" i="34" s="1"/>
  <c r="R92" i="17"/>
  <c r="V60" i="34"/>
  <c r="W60" i="34" s="1"/>
  <c r="R93" i="17"/>
  <c r="V61" i="34"/>
  <c r="W61" i="34" s="1"/>
  <c r="R94" i="17"/>
  <c r="V62" i="34"/>
  <c r="W62" i="34" s="1"/>
  <c r="Q90" i="17"/>
  <c r="T58" i="34"/>
  <c r="U58" i="34" s="1"/>
  <c r="Q91" i="17"/>
  <c r="T59" i="34"/>
  <c r="U59" i="34" s="1"/>
  <c r="Q92" i="17"/>
  <c r="T60" i="34"/>
  <c r="U60" i="34" s="1"/>
  <c r="Q93" i="17"/>
  <c r="T61" i="34"/>
  <c r="U61" i="34" s="1"/>
  <c r="Q94" i="17"/>
  <c r="T62" i="34"/>
  <c r="U62" i="34" s="1"/>
  <c r="P94" i="17"/>
  <c r="R62" i="34"/>
  <c r="S62" i="34" s="1"/>
  <c r="P93" i="17"/>
  <c r="R61" i="34"/>
  <c r="S61" i="34" s="1"/>
  <c r="P92" i="17"/>
  <c r="R60" i="34"/>
  <c r="S60" i="34" s="1"/>
  <c r="P91" i="17"/>
  <c r="R59" i="34"/>
  <c r="S59" i="34" s="1"/>
  <c r="P90" i="17"/>
  <c r="R58" i="34"/>
  <c r="S58" i="34" s="1"/>
  <c r="N90" i="17"/>
  <c r="N58" i="34"/>
  <c r="O58" i="34" s="1"/>
  <c r="N91" i="17"/>
  <c r="N59" i="34"/>
  <c r="O59" i="34" s="1"/>
  <c r="N92" i="17"/>
  <c r="N60" i="34"/>
  <c r="O60" i="34" s="1"/>
  <c r="N93" i="17"/>
  <c r="N61" i="34"/>
  <c r="O61" i="34" s="1"/>
  <c r="N94" i="17"/>
  <c r="N62" i="34"/>
  <c r="O62" i="34" s="1"/>
  <c r="K90" i="17"/>
  <c r="H58" i="34"/>
  <c r="I58" i="34" s="1"/>
  <c r="K91" i="17"/>
  <c r="H59" i="34"/>
  <c r="I59" i="34" s="1"/>
  <c r="K92" i="17"/>
  <c r="H60" i="34"/>
  <c r="I60" i="34" s="1"/>
  <c r="K93" i="17"/>
  <c r="H61" i="34"/>
  <c r="I61" i="34" s="1"/>
  <c r="K94" i="17"/>
  <c r="H62" i="34"/>
  <c r="I62" i="34" s="1"/>
  <c r="J90" i="17"/>
  <c r="F58" i="34"/>
  <c r="G58" i="34" s="1"/>
  <c r="J91" i="17"/>
  <c r="F59" i="34"/>
  <c r="G59" i="34" s="1"/>
  <c r="J92" i="17"/>
  <c r="F60" i="34"/>
  <c r="G60" i="34" s="1"/>
  <c r="J93" i="17"/>
  <c r="F61" i="34"/>
  <c r="G61" i="34" s="1"/>
  <c r="J94" i="17"/>
  <c r="F62" i="34"/>
  <c r="G62" i="34" s="1"/>
  <c r="Q107" i="33"/>
  <c r="T121" i="34"/>
  <c r="U121" i="34" s="1"/>
  <c r="Q106" i="33"/>
  <c r="T120" i="34"/>
  <c r="U120" i="34" s="1"/>
  <c r="Q105" i="33"/>
  <c r="T119" i="34"/>
  <c r="U119" i="34" s="1"/>
  <c r="Q104" i="33"/>
  <c r="T118" i="34"/>
  <c r="U118" i="34" s="1"/>
  <c r="P107" i="33"/>
  <c r="R121" i="34"/>
  <c r="S121" i="34" s="1"/>
  <c r="P106" i="33"/>
  <c r="R120" i="34"/>
  <c r="S120" i="34" s="1"/>
  <c r="P105" i="33"/>
  <c r="R119" i="34"/>
  <c r="S119" i="34" s="1"/>
  <c r="P104" i="33"/>
  <c r="R118" i="34"/>
  <c r="S118" i="34" s="1"/>
  <c r="N107" i="33"/>
  <c r="N121" i="34"/>
  <c r="O121" i="34" s="1"/>
  <c r="N106" i="33"/>
  <c r="N120" i="34"/>
  <c r="O120" i="34" s="1"/>
  <c r="N105" i="33"/>
  <c r="N119" i="34"/>
  <c r="O119" i="34" s="1"/>
  <c r="N104" i="33"/>
  <c r="N118" i="34"/>
  <c r="O118" i="34" s="1"/>
  <c r="K107" i="33"/>
  <c r="H124" i="34"/>
  <c r="I124" i="34" s="1"/>
  <c r="K106" i="33"/>
  <c r="H120" i="34"/>
  <c r="I120" i="34" s="1"/>
  <c r="K105" i="33"/>
  <c r="H119" i="34"/>
  <c r="I119" i="34" s="1"/>
  <c r="K104" i="33"/>
  <c r="H118" i="34"/>
  <c r="I118" i="34" s="1"/>
  <c r="Y25" i="30"/>
  <c r="P79" i="34"/>
  <c r="Q79" i="34" s="1"/>
  <c r="Y24" i="30"/>
  <c r="P78" i="34"/>
  <c r="Q78" i="34" s="1"/>
  <c r="P77" i="34"/>
  <c r="Q77" i="34" s="1"/>
  <c r="Y23" i="30"/>
  <c r="O94" i="17"/>
  <c r="P62" i="34"/>
  <c r="Q62" i="34" s="1"/>
  <c r="O93" i="17"/>
  <c r="P61" i="34"/>
  <c r="Q61" i="34" s="1"/>
  <c r="O92" i="17"/>
  <c r="P60" i="34"/>
  <c r="Q60" i="34" s="1"/>
  <c r="O91" i="17"/>
  <c r="P59" i="34"/>
  <c r="Q59" i="34" s="1"/>
  <c r="O90" i="17"/>
  <c r="P58" i="34"/>
  <c r="Q58" i="34" s="1"/>
  <c r="T11" i="27"/>
  <c r="D9" i="34"/>
  <c r="E9" i="34" s="1"/>
  <c r="T12" i="27"/>
  <c r="D10" i="34"/>
  <c r="E10" i="34" s="1"/>
  <c r="T13" i="27"/>
  <c r="D11" i="34"/>
  <c r="E11" i="34" s="1"/>
  <c r="U10" i="27"/>
  <c r="F8" i="34"/>
  <c r="G8" i="34" s="1"/>
  <c r="F9" i="34"/>
  <c r="G9" i="34" s="1"/>
  <c r="U11" i="27"/>
  <c r="U12" i="27"/>
  <c r="F10" i="34"/>
  <c r="G10" i="34" s="1"/>
  <c r="U13" i="27"/>
  <c r="F11" i="34"/>
  <c r="G11" i="34" s="1"/>
  <c r="V10" i="27"/>
  <c r="H8" i="34"/>
  <c r="I8" i="34" s="1"/>
  <c r="V11" i="27"/>
  <c r="H9" i="34"/>
  <c r="I9" i="34" s="1"/>
  <c r="V12" i="27"/>
  <c r="H10" i="34"/>
  <c r="I10" i="34" s="1"/>
  <c r="W10" i="27"/>
  <c r="J8" i="34"/>
  <c r="K8" i="34" s="1"/>
  <c r="W12" i="27"/>
  <c r="J10" i="34"/>
  <c r="K10" i="34" s="1"/>
  <c r="W13" i="27"/>
  <c r="J11" i="34"/>
  <c r="K11" i="34" s="1"/>
  <c r="X10" i="27"/>
  <c r="L8" i="34"/>
  <c r="M8" i="34" s="1"/>
  <c r="X12" i="27"/>
  <c r="L10" i="34"/>
  <c r="M10" i="34" s="1"/>
  <c r="Y10" i="27"/>
  <c r="N8" i="34"/>
  <c r="O8" i="34" s="1"/>
  <c r="Y12" i="27"/>
  <c r="N10" i="34"/>
  <c r="O10" i="34" s="1"/>
  <c r="Y13" i="27"/>
  <c r="N11" i="34"/>
  <c r="O11" i="34" s="1"/>
  <c r="Z10" i="27"/>
  <c r="P8" i="34"/>
  <c r="Q8" i="34" s="1"/>
  <c r="Z11" i="27"/>
  <c r="P9" i="34"/>
  <c r="Q9" i="34" s="1"/>
  <c r="Z12" i="27"/>
  <c r="P10" i="34"/>
  <c r="Q10" i="34" s="1"/>
  <c r="AB10" i="27"/>
  <c r="T8" i="34"/>
  <c r="U8" i="34" s="1"/>
  <c r="AB11" i="27"/>
  <c r="T9" i="34"/>
  <c r="U9" i="34" s="1"/>
  <c r="AB12" i="27"/>
  <c r="T10" i="34"/>
  <c r="U10" i="34" s="1"/>
  <c r="AB13" i="27"/>
  <c r="T11" i="34"/>
  <c r="U11" i="34" s="1"/>
  <c r="AC10" i="27"/>
  <c r="V8" i="34"/>
  <c r="W8" i="34" s="1"/>
  <c r="AC11" i="27"/>
  <c r="V9" i="34"/>
  <c r="W9" i="34" s="1"/>
  <c r="AC12" i="27"/>
  <c r="V10" i="34"/>
  <c r="W10" i="34" s="1"/>
  <c r="J61" i="27"/>
  <c r="W25" i="30"/>
  <c r="L79" i="34"/>
  <c r="M79" i="34" s="1"/>
  <c r="L78" i="34"/>
  <c r="M78" i="34" s="1"/>
  <c r="W24" i="30"/>
  <c r="W23" i="30"/>
  <c r="L77" i="34"/>
  <c r="M77" i="34" s="1"/>
  <c r="V25" i="30"/>
  <c r="J79" i="34"/>
  <c r="K79" i="34" s="1"/>
  <c r="V24" i="30"/>
  <c r="J78" i="34"/>
  <c r="K78" i="34" s="1"/>
  <c r="V23" i="30"/>
  <c r="J77" i="34"/>
  <c r="K77" i="34" s="1"/>
  <c r="S25" i="30"/>
  <c r="D79" i="34"/>
  <c r="E79" i="34" s="1"/>
  <c r="S24" i="30"/>
  <c r="D78" i="34"/>
  <c r="E78" i="34" s="1"/>
  <c r="S23" i="30"/>
  <c r="D77" i="34"/>
  <c r="E77" i="34" s="1"/>
  <c r="AE31" i="3"/>
  <c r="W97" i="34"/>
  <c r="AE30" i="3"/>
  <c r="W96" i="34"/>
  <c r="AD37" i="3"/>
  <c r="W95" i="34"/>
  <c r="U98" i="34"/>
  <c r="AD36" i="3"/>
  <c r="W94" i="34"/>
  <c r="U97" i="34"/>
  <c r="AD35" i="3"/>
  <c r="W93" i="34"/>
  <c r="U96" i="34"/>
  <c r="AD34" i="3"/>
  <c r="W92" i="34"/>
  <c r="U95" i="34"/>
  <c r="S98" i="34"/>
  <c r="AD33" i="3"/>
  <c r="W91" i="34"/>
  <c r="U94" i="34"/>
  <c r="S97" i="34"/>
  <c r="AD32" i="3"/>
  <c r="U93" i="34"/>
  <c r="S96" i="34"/>
  <c r="AD31" i="3"/>
  <c r="U92" i="34"/>
  <c r="S95" i="34"/>
  <c r="Q98" i="34"/>
  <c r="AD30" i="3"/>
  <c r="U91" i="34"/>
  <c r="S94" i="34"/>
  <c r="Q97" i="34"/>
  <c r="AA37" i="3"/>
  <c r="I92" i="34"/>
  <c r="G95" i="34"/>
  <c r="D98" i="34"/>
  <c r="E98" i="34" s="1"/>
  <c r="AA36" i="3"/>
  <c r="I91" i="34"/>
  <c r="G94" i="34"/>
  <c r="D97" i="34"/>
  <c r="E97" i="34" s="1"/>
  <c r="AA35" i="3"/>
  <c r="G93" i="34"/>
  <c r="D96" i="34"/>
  <c r="E96" i="34" s="1"/>
  <c r="AA34" i="3"/>
  <c r="G92" i="34"/>
  <c r="D95" i="34"/>
  <c r="E95" i="34" s="1"/>
  <c r="AA33" i="3"/>
  <c r="G91" i="34"/>
  <c r="D94" i="34"/>
  <c r="E94" i="34" s="1"/>
  <c r="AA32" i="3"/>
  <c r="D93" i="34"/>
  <c r="E93" i="34" s="1"/>
  <c r="AA30" i="3"/>
  <c r="D91" i="34"/>
  <c r="E91" i="34" s="1"/>
  <c r="AA31" i="3"/>
  <c r="D92" i="34"/>
  <c r="E92" i="34" s="1"/>
  <c r="K66" i="7"/>
  <c r="L25" i="34"/>
  <c r="M25" i="34" s="1"/>
  <c r="K65" i="7"/>
  <c r="L24" i="34"/>
  <c r="M24" i="34" s="1"/>
  <c r="K64" i="7"/>
  <c r="L23" i="34"/>
  <c r="M23" i="34" s="1"/>
  <c r="K63" i="7"/>
  <c r="L22" i="34"/>
  <c r="M22" i="34" s="1"/>
  <c r="J66" i="7"/>
  <c r="J25" i="34"/>
  <c r="K25" i="34" s="1"/>
  <c r="J65" i="7"/>
  <c r="J24" i="34"/>
  <c r="K24" i="34" s="1"/>
  <c r="J64" i="7"/>
  <c r="J23" i="34"/>
  <c r="K23" i="34" s="1"/>
  <c r="J63" i="7"/>
  <c r="J22" i="34"/>
  <c r="K22" i="34" s="1"/>
  <c r="G66" i="7"/>
  <c r="D25" i="34"/>
  <c r="E25" i="34" s="1"/>
  <c r="G65" i="7"/>
  <c r="D24" i="34"/>
  <c r="E24" i="34" s="1"/>
  <c r="G64" i="7"/>
  <c r="D23" i="34"/>
  <c r="E23" i="34" s="1"/>
  <c r="G63" i="7"/>
  <c r="D22" i="34"/>
  <c r="E22" i="34" s="1"/>
  <c r="L7" i="34"/>
  <c r="M7" i="34" s="1"/>
  <c r="M141" i="6"/>
  <c r="M140" i="6"/>
  <c r="L6" i="34"/>
  <c r="M6" i="34" s="1"/>
  <c r="M139" i="6"/>
  <c r="L5" i="34"/>
  <c r="M5" i="34" s="1"/>
  <c r="M138" i="6"/>
  <c r="L4" i="34"/>
  <c r="M4" i="34" s="1"/>
  <c r="M137" i="6"/>
  <c r="L3" i="34"/>
  <c r="M3" i="34" s="1"/>
  <c r="M136" i="6"/>
  <c r="L2" i="34"/>
  <c r="M2" i="34" s="1"/>
  <c r="L141" i="6"/>
  <c r="J7" i="34"/>
  <c r="K7" i="34" s="1"/>
  <c r="L140" i="6"/>
  <c r="J6" i="34"/>
  <c r="K6" i="34" s="1"/>
  <c r="L139" i="6"/>
  <c r="J5" i="34"/>
  <c r="K5" i="34" s="1"/>
  <c r="L138" i="6"/>
  <c r="J4" i="34"/>
  <c r="K4" i="34" s="1"/>
  <c r="L137" i="6"/>
  <c r="J3" i="34"/>
  <c r="K3" i="34" s="1"/>
  <c r="L136" i="6"/>
  <c r="J2" i="34"/>
  <c r="K2" i="34" s="1"/>
  <c r="I141" i="6"/>
  <c r="D7" i="34"/>
  <c r="E7" i="34" s="1"/>
  <c r="I140" i="6"/>
  <c r="D6" i="34"/>
  <c r="E6" i="34" s="1"/>
  <c r="D5" i="34"/>
  <c r="E5" i="34" s="1"/>
  <c r="I139" i="6"/>
  <c r="I138" i="6"/>
  <c r="D4" i="34"/>
  <c r="E4" i="34" s="1"/>
  <c r="I137" i="6"/>
  <c r="D3" i="34"/>
  <c r="E3" i="34" s="1"/>
  <c r="I136" i="6"/>
  <c r="D2" i="34"/>
  <c r="E2" i="34" s="1"/>
  <c r="M67" i="32"/>
  <c r="L129" i="34"/>
  <c r="M129" i="34" s="1"/>
  <c r="M66" i="32"/>
  <c r="L128" i="34"/>
  <c r="M128" i="34" s="1"/>
  <c r="M65" i="32"/>
  <c r="L127" i="34"/>
  <c r="M127" i="34" s="1"/>
  <c r="M64" i="32"/>
  <c r="L126" i="34"/>
  <c r="M126" i="34" s="1"/>
  <c r="L67" i="32"/>
  <c r="J129" i="34"/>
  <c r="K129" i="34" s="1"/>
  <c r="L66" i="32"/>
  <c r="J128" i="34"/>
  <c r="K128" i="34" s="1"/>
  <c r="L65" i="32"/>
  <c r="J127" i="34"/>
  <c r="K127" i="34" s="1"/>
  <c r="L64" i="32"/>
  <c r="J126" i="34"/>
  <c r="K126" i="34" s="1"/>
  <c r="L69" i="29"/>
  <c r="L117" i="34"/>
  <c r="M117" i="34" s="1"/>
  <c r="L68" i="29"/>
  <c r="L116" i="34"/>
  <c r="M116" i="34" s="1"/>
  <c r="L67" i="29"/>
  <c r="L115" i="34"/>
  <c r="M115" i="34" s="1"/>
  <c r="L66" i="29"/>
  <c r="L114" i="34"/>
  <c r="M114" i="34" s="1"/>
  <c r="K69" i="29"/>
  <c r="J117" i="34"/>
  <c r="K117" i="34" s="1"/>
  <c r="K68" i="29"/>
  <c r="J116" i="34"/>
  <c r="K116" i="34" s="1"/>
  <c r="K67" i="29"/>
  <c r="J115" i="34"/>
  <c r="K115" i="34" s="1"/>
  <c r="K66" i="29"/>
  <c r="J114" i="34"/>
  <c r="K114" i="34" s="1"/>
  <c r="H69" i="29"/>
  <c r="D117" i="34"/>
  <c r="E117" i="34" s="1"/>
  <c r="H68" i="29"/>
  <c r="D116" i="34"/>
  <c r="E116" i="34" s="1"/>
  <c r="H67" i="29"/>
  <c r="D115" i="34"/>
  <c r="E115" i="34" s="1"/>
  <c r="H66" i="29"/>
  <c r="D114" i="34"/>
  <c r="E114" i="34" s="1"/>
  <c r="M94" i="17"/>
  <c r="L62" i="34"/>
  <c r="M62" i="34" s="1"/>
  <c r="M93" i="17"/>
  <c r="L61" i="34"/>
  <c r="M61" i="34" s="1"/>
  <c r="M92" i="17"/>
  <c r="L60" i="34"/>
  <c r="M60" i="34" s="1"/>
  <c r="M91" i="17"/>
  <c r="L59" i="34"/>
  <c r="M59" i="34" s="1"/>
  <c r="M90" i="17"/>
  <c r="L58" i="34"/>
  <c r="M58" i="34" s="1"/>
  <c r="L94" i="17"/>
  <c r="J62" i="34"/>
  <c r="K62" i="34" s="1"/>
  <c r="L93" i="17"/>
  <c r="J61" i="34"/>
  <c r="K61" i="34" s="1"/>
  <c r="L92" i="17"/>
  <c r="J60" i="34"/>
  <c r="K60" i="34" s="1"/>
  <c r="L91" i="17"/>
  <c r="J59" i="34"/>
  <c r="K59" i="34" s="1"/>
  <c r="L90" i="17"/>
  <c r="L97" i="17" s="1"/>
  <c r="J58" i="34"/>
  <c r="K58" i="34" s="1"/>
  <c r="I94" i="17"/>
  <c r="D62" i="34"/>
  <c r="E62" i="34" s="1"/>
  <c r="I93" i="17"/>
  <c r="D61" i="34"/>
  <c r="E61" i="34" s="1"/>
  <c r="I92" i="17"/>
  <c r="D60" i="34"/>
  <c r="E60" i="34" s="1"/>
  <c r="I91" i="17"/>
  <c r="D59" i="34"/>
  <c r="E59" i="34" s="1"/>
  <c r="I90" i="17"/>
  <c r="D58" i="34"/>
  <c r="E58" i="34" s="1"/>
  <c r="O107" i="33"/>
  <c r="P121" i="34"/>
  <c r="Q121" i="34" s="1"/>
  <c r="O106" i="33"/>
  <c r="P120" i="34"/>
  <c r="Q120" i="34" s="1"/>
  <c r="O105" i="33"/>
  <c r="P119" i="34"/>
  <c r="Q119" i="34" s="1"/>
  <c r="O104" i="33"/>
  <c r="P118" i="34"/>
  <c r="Q118" i="34" s="1"/>
  <c r="M107" i="33"/>
  <c r="L124" i="34"/>
  <c r="M124" i="34" s="1"/>
  <c r="M106" i="33"/>
  <c r="L120" i="34"/>
  <c r="M120" i="34" s="1"/>
  <c r="M105" i="33"/>
  <c r="L119" i="34"/>
  <c r="M119" i="34" s="1"/>
  <c r="M104" i="33"/>
  <c r="L118" i="34"/>
  <c r="M118" i="34" s="1"/>
  <c r="L107" i="33"/>
  <c r="J125" i="34"/>
  <c r="K125" i="34" s="1"/>
  <c r="L106" i="33"/>
  <c r="J124" i="34"/>
  <c r="K124" i="34" s="1"/>
  <c r="L105" i="33"/>
  <c r="J119" i="34"/>
  <c r="K119" i="34" s="1"/>
  <c r="L104" i="33"/>
  <c r="J118" i="34"/>
  <c r="K118" i="34" s="1"/>
  <c r="I107" i="33"/>
  <c r="D121" i="34"/>
  <c r="E121" i="34" s="1"/>
  <c r="I106" i="33"/>
  <c r="D120" i="34"/>
  <c r="E120" i="34" s="1"/>
  <c r="I105" i="33"/>
  <c r="D119" i="34"/>
  <c r="E119" i="34" s="1"/>
  <c r="I104" i="33"/>
  <c r="D118" i="34"/>
  <c r="O86" i="31"/>
  <c r="P33" i="34"/>
  <c r="Q33" i="34" s="1"/>
  <c r="O85" i="31"/>
  <c r="P32" i="34"/>
  <c r="Q32" i="34" s="1"/>
  <c r="O84" i="31"/>
  <c r="P31" i="34"/>
  <c r="Q31" i="34" s="1"/>
  <c r="O83" i="31"/>
  <c r="P30" i="34"/>
  <c r="Q30" i="34" s="1"/>
  <c r="O82" i="31"/>
  <c r="P29" i="34"/>
  <c r="Q29" i="34" s="1"/>
  <c r="R86" i="31"/>
  <c r="V33" i="34"/>
  <c r="W33" i="34" s="1"/>
  <c r="R85" i="31"/>
  <c r="V32" i="34"/>
  <c r="W32" i="34" s="1"/>
  <c r="R84" i="31"/>
  <c r="V31" i="34"/>
  <c r="W31" i="34" s="1"/>
  <c r="R83" i="31"/>
  <c r="V30" i="34"/>
  <c r="W30" i="34" s="1"/>
  <c r="R82" i="31"/>
  <c r="V29" i="34"/>
  <c r="W29" i="34" s="1"/>
  <c r="Q86" i="31"/>
  <c r="T33" i="34"/>
  <c r="U33" i="34" s="1"/>
  <c r="Q85" i="31"/>
  <c r="T32" i="34"/>
  <c r="U32" i="34" s="1"/>
  <c r="Q84" i="31"/>
  <c r="T31" i="34"/>
  <c r="U31" i="34" s="1"/>
  <c r="Q83" i="31"/>
  <c r="T30" i="34"/>
  <c r="U30" i="34" s="1"/>
  <c r="Q82" i="31"/>
  <c r="T29" i="34"/>
  <c r="U29" i="34" s="1"/>
  <c r="P82" i="31"/>
  <c r="R29" i="34"/>
  <c r="S29" i="34" s="1"/>
  <c r="N86" i="31"/>
  <c r="N33" i="34"/>
  <c r="O33" i="34" s="1"/>
  <c r="N85" i="31"/>
  <c r="N32" i="34"/>
  <c r="O32" i="34" s="1"/>
  <c r="N84" i="31"/>
  <c r="N31" i="34"/>
  <c r="O31" i="34" s="1"/>
  <c r="N83" i="31"/>
  <c r="N30" i="34"/>
  <c r="O30" i="34" s="1"/>
  <c r="N82" i="31"/>
  <c r="N88" i="31" s="1"/>
  <c r="N29" i="34"/>
  <c r="O29" i="34" s="1"/>
  <c r="K86" i="31"/>
  <c r="H33" i="34"/>
  <c r="I33" i="34" s="1"/>
  <c r="K85" i="31"/>
  <c r="H32" i="34"/>
  <c r="I32" i="34" s="1"/>
  <c r="K84" i="31"/>
  <c r="H31" i="34"/>
  <c r="I31" i="34" s="1"/>
  <c r="K83" i="31"/>
  <c r="H30" i="34"/>
  <c r="I30" i="34" s="1"/>
  <c r="K82" i="31"/>
  <c r="H29" i="34"/>
  <c r="I29" i="34" s="1"/>
  <c r="J86" i="31"/>
  <c r="F33" i="34"/>
  <c r="G33" i="34" s="1"/>
  <c r="J85" i="31"/>
  <c r="F32" i="34"/>
  <c r="G32" i="34" s="1"/>
  <c r="J84" i="31"/>
  <c r="F31" i="34"/>
  <c r="G31" i="34" s="1"/>
  <c r="J83" i="31"/>
  <c r="F30" i="34"/>
  <c r="G30" i="34" s="1"/>
  <c r="J82" i="31"/>
  <c r="F29" i="34"/>
  <c r="G29" i="34" s="1"/>
  <c r="O54" i="22"/>
  <c r="P36" i="34"/>
  <c r="Q36" i="34" s="1"/>
  <c r="O53" i="22"/>
  <c r="P35" i="34"/>
  <c r="Q35" i="34" s="1"/>
  <c r="O52" i="22"/>
  <c r="P34" i="34"/>
  <c r="Q34" i="34" s="1"/>
  <c r="R94" i="18"/>
  <c r="V67" i="34"/>
  <c r="W67" i="34" s="1"/>
  <c r="R93" i="18"/>
  <c r="V66" i="34"/>
  <c r="W66" i="34" s="1"/>
  <c r="R92" i="18"/>
  <c r="V65" i="34"/>
  <c r="W65" i="34" s="1"/>
  <c r="R91" i="18"/>
  <c r="V64" i="34"/>
  <c r="W64" i="34" s="1"/>
  <c r="R90" i="18"/>
  <c r="V63" i="34"/>
  <c r="W63" i="34" s="1"/>
  <c r="Q94" i="18"/>
  <c r="T67" i="34"/>
  <c r="U67" i="34" s="1"/>
  <c r="Q93" i="18"/>
  <c r="T66" i="34"/>
  <c r="U66" i="34" s="1"/>
  <c r="Q92" i="18"/>
  <c r="T65" i="34"/>
  <c r="U65" i="34" s="1"/>
  <c r="Q91" i="18"/>
  <c r="T64" i="34"/>
  <c r="U64" i="34" s="1"/>
  <c r="Q90" i="18"/>
  <c r="T63" i="34"/>
  <c r="U63" i="34" s="1"/>
  <c r="P94" i="18"/>
  <c r="R67" i="34"/>
  <c r="S67" i="34" s="1"/>
  <c r="P93" i="18"/>
  <c r="R66" i="34"/>
  <c r="S66" i="34" s="1"/>
  <c r="P92" i="18"/>
  <c r="R65" i="34"/>
  <c r="S65" i="34" s="1"/>
  <c r="P91" i="18"/>
  <c r="R64" i="34"/>
  <c r="S64" i="34" s="1"/>
  <c r="P90" i="18"/>
  <c r="R63" i="34"/>
  <c r="S63" i="34" s="1"/>
  <c r="N94" i="18"/>
  <c r="N67" i="34"/>
  <c r="O67" i="34" s="1"/>
  <c r="N93" i="18"/>
  <c r="N66" i="34"/>
  <c r="O66" i="34" s="1"/>
  <c r="N92" i="18"/>
  <c r="N65" i="34"/>
  <c r="O65" i="34" s="1"/>
  <c r="N91" i="18"/>
  <c r="N64" i="34"/>
  <c r="O64" i="34" s="1"/>
  <c r="N90" i="18"/>
  <c r="N63" i="34"/>
  <c r="O63" i="34" s="1"/>
  <c r="K94" i="18"/>
  <c r="H67" i="34"/>
  <c r="I67" i="34" s="1"/>
  <c r="K93" i="18"/>
  <c r="H66" i="34"/>
  <c r="I66" i="34" s="1"/>
  <c r="K92" i="18"/>
  <c r="H65" i="34"/>
  <c r="I65" i="34" s="1"/>
  <c r="K91" i="18"/>
  <c r="H64" i="34"/>
  <c r="I64" i="34" s="1"/>
  <c r="K90" i="18"/>
  <c r="K97" i="18" s="1"/>
  <c r="H63" i="34"/>
  <c r="I63" i="34" s="1"/>
  <c r="J94" i="18"/>
  <c r="F67" i="34"/>
  <c r="G67" i="34" s="1"/>
  <c r="J93" i="18"/>
  <c r="F66" i="34"/>
  <c r="G66" i="34" s="1"/>
  <c r="J92" i="18"/>
  <c r="F65" i="34"/>
  <c r="G65" i="34" s="1"/>
  <c r="J91" i="18"/>
  <c r="F64" i="34"/>
  <c r="G64" i="34" s="1"/>
  <c r="J90" i="18"/>
  <c r="F63" i="34"/>
  <c r="G63" i="34" s="1"/>
  <c r="Q54" i="22"/>
  <c r="T36" i="34"/>
  <c r="U36" i="34" s="1"/>
  <c r="Q53" i="22"/>
  <c r="T35" i="34"/>
  <c r="U35" i="34" s="1"/>
  <c r="Q52" i="22"/>
  <c r="Q56" i="22" s="1"/>
  <c r="T34" i="34"/>
  <c r="U34" i="34" s="1"/>
  <c r="P54" i="22"/>
  <c r="R36" i="34"/>
  <c r="S36" i="34" s="1"/>
  <c r="P53" i="22"/>
  <c r="R35" i="34"/>
  <c r="S35" i="34" s="1"/>
  <c r="P52" i="22"/>
  <c r="R34" i="34"/>
  <c r="S34" i="34" s="1"/>
  <c r="N54" i="22"/>
  <c r="N36" i="34"/>
  <c r="O36" i="34" s="1"/>
  <c r="N53" i="22"/>
  <c r="N35" i="34"/>
  <c r="O35" i="34" s="1"/>
  <c r="N52" i="22"/>
  <c r="N34" i="34"/>
  <c r="O34" i="34" s="1"/>
  <c r="K54" i="22"/>
  <c r="H36" i="34"/>
  <c r="I36" i="34" s="1"/>
  <c r="K53" i="22"/>
  <c r="H35" i="34"/>
  <c r="I35" i="34" s="1"/>
  <c r="K52" i="22"/>
  <c r="H34" i="34"/>
  <c r="I34" i="34" s="1"/>
  <c r="N53" i="14"/>
  <c r="N13" i="34"/>
  <c r="O13" i="34" s="1"/>
  <c r="N12" i="34"/>
  <c r="O12" i="34" s="1"/>
  <c r="N52" i="14"/>
  <c r="Q54" i="14"/>
  <c r="T14" i="34"/>
  <c r="U14" i="34" s="1"/>
  <c r="Q53" i="14"/>
  <c r="T13" i="34"/>
  <c r="U13" i="34" s="1"/>
  <c r="Q52" i="14"/>
  <c r="T12" i="34"/>
  <c r="U12" i="34" s="1"/>
  <c r="P54" i="14"/>
  <c r="R14" i="34"/>
  <c r="S14" i="34" s="1"/>
  <c r="P53" i="14"/>
  <c r="R13" i="34"/>
  <c r="S13" i="34" s="1"/>
  <c r="P52" i="14"/>
  <c r="R12" i="34"/>
  <c r="S12" i="34" s="1"/>
  <c r="P44" i="14"/>
  <c r="P43" i="14"/>
  <c r="K54" i="14"/>
  <c r="H14" i="34"/>
  <c r="I14" i="34" s="1"/>
  <c r="K53" i="14"/>
  <c r="H13" i="34"/>
  <c r="I13" i="34" s="1"/>
  <c r="H12" i="34"/>
  <c r="I12" i="34" s="1"/>
  <c r="K52" i="14"/>
  <c r="K56" i="14" s="1"/>
  <c r="N28" i="34"/>
  <c r="O28" i="34" s="1"/>
  <c r="N54" i="19"/>
  <c r="N53" i="19"/>
  <c r="N27" i="34"/>
  <c r="O27" i="34" s="1"/>
  <c r="N26" i="34"/>
  <c r="O26" i="34" s="1"/>
  <c r="N52" i="19"/>
  <c r="Q54" i="19"/>
  <c r="T28" i="34"/>
  <c r="U28" i="34" s="1"/>
  <c r="Q53" i="19"/>
  <c r="T27" i="34"/>
  <c r="U27" i="34" s="1"/>
  <c r="Q52" i="19"/>
  <c r="T26" i="34"/>
  <c r="U26" i="34" s="1"/>
  <c r="P54" i="19"/>
  <c r="R28" i="34"/>
  <c r="S28" i="34" s="1"/>
  <c r="P53" i="19"/>
  <c r="R27" i="34"/>
  <c r="S27" i="34" s="1"/>
  <c r="P52" i="19"/>
  <c r="R26" i="34"/>
  <c r="S26" i="34" s="1"/>
  <c r="K52" i="19"/>
  <c r="K58" i="19" s="1"/>
  <c r="H26" i="34"/>
  <c r="I26" i="34" s="1"/>
  <c r="O54" i="19"/>
  <c r="P28" i="34"/>
  <c r="Q28" i="34" s="1"/>
  <c r="O53" i="19"/>
  <c r="P27" i="34"/>
  <c r="Q27" i="34" s="1"/>
  <c r="O52" i="19"/>
  <c r="P26" i="34"/>
  <c r="Q26" i="34" s="1"/>
  <c r="O91" i="18"/>
  <c r="P64" i="34"/>
  <c r="Q64" i="34" s="1"/>
  <c r="O92" i="18"/>
  <c r="P65" i="34"/>
  <c r="Q65" i="34" s="1"/>
  <c r="O93" i="18"/>
  <c r="P66" i="34"/>
  <c r="Q66" i="34" s="1"/>
  <c r="O94" i="18"/>
  <c r="P67" i="34"/>
  <c r="Q67" i="34" s="1"/>
  <c r="O90" i="18"/>
  <c r="O98" i="18" s="1"/>
  <c r="P63" i="34"/>
  <c r="Q63" i="34" s="1"/>
  <c r="O54" i="14"/>
  <c r="P14" i="34"/>
  <c r="Q14" i="34" s="1"/>
  <c r="O53" i="14"/>
  <c r="P13" i="34"/>
  <c r="Q13" i="34" s="1"/>
  <c r="O52" i="14"/>
  <c r="P12" i="34"/>
  <c r="Q12" i="34" s="1"/>
  <c r="N54" i="14"/>
  <c r="N14" i="34"/>
  <c r="O14" i="34" s="1"/>
  <c r="X26" i="24"/>
  <c r="N107" i="34"/>
  <c r="O107" i="34" s="1"/>
  <c r="X25" i="24"/>
  <c r="N106" i="34"/>
  <c r="O106" i="34" s="1"/>
  <c r="X24" i="24"/>
  <c r="N105" i="34"/>
  <c r="O105" i="34" s="1"/>
  <c r="AA26" i="24"/>
  <c r="T107" i="34"/>
  <c r="U107" i="34" s="1"/>
  <c r="AA24" i="24"/>
  <c r="T105" i="34"/>
  <c r="U105" i="34" s="1"/>
  <c r="Z26" i="24"/>
  <c r="R107" i="34"/>
  <c r="S107" i="34" s="1"/>
  <c r="Z25" i="24"/>
  <c r="R106" i="34"/>
  <c r="S106" i="34" s="1"/>
  <c r="AB26" i="24"/>
  <c r="V107" i="34"/>
  <c r="W107" i="34" s="1"/>
  <c r="AB25" i="24"/>
  <c r="V106" i="34"/>
  <c r="W106" i="34" s="1"/>
  <c r="AB24" i="24"/>
  <c r="AB28" i="24" s="1"/>
  <c r="V105" i="34"/>
  <c r="W105" i="34" s="1"/>
  <c r="Z24" i="24"/>
  <c r="R105" i="34"/>
  <c r="S105" i="34" s="1"/>
  <c r="U26" i="24"/>
  <c r="H107" i="34"/>
  <c r="I107" i="34" s="1"/>
  <c r="U25" i="24"/>
  <c r="H106" i="34"/>
  <c r="I106" i="34" s="1"/>
  <c r="U24" i="24"/>
  <c r="H105" i="34"/>
  <c r="I105" i="34" s="1"/>
  <c r="T26" i="24"/>
  <c r="F107" i="34"/>
  <c r="G107" i="34" s="1"/>
  <c r="T25" i="24"/>
  <c r="F106" i="34"/>
  <c r="G106" i="34" s="1"/>
  <c r="T24" i="24"/>
  <c r="F105" i="34"/>
  <c r="G105" i="34" s="1"/>
  <c r="N60" i="8"/>
  <c r="N50" i="34"/>
  <c r="O50" i="34" s="1"/>
  <c r="N59" i="8"/>
  <c r="N49" i="34"/>
  <c r="O49" i="34" s="1"/>
  <c r="N58" i="8"/>
  <c r="N48" i="34"/>
  <c r="O48" i="34" s="1"/>
  <c r="R60" i="8"/>
  <c r="V50" i="34"/>
  <c r="W50" i="34" s="1"/>
  <c r="R59" i="8"/>
  <c r="V49" i="34"/>
  <c r="W49" i="34" s="1"/>
  <c r="R58" i="8"/>
  <c r="V48" i="34"/>
  <c r="W48" i="34" s="1"/>
  <c r="Q60" i="8"/>
  <c r="T50" i="34"/>
  <c r="U50" i="34" s="1"/>
  <c r="Q59" i="8"/>
  <c r="T49" i="34"/>
  <c r="U49" i="34" s="1"/>
  <c r="Q58" i="8"/>
  <c r="T48" i="34"/>
  <c r="U48" i="34" s="1"/>
  <c r="P60" i="8"/>
  <c r="R50" i="34"/>
  <c r="S50" i="34" s="1"/>
  <c r="P59" i="8"/>
  <c r="R49" i="34"/>
  <c r="S49" i="34" s="1"/>
  <c r="P58" i="8"/>
  <c r="R48" i="34"/>
  <c r="S48" i="34" s="1"/>
  <c r="K60" i="8"/>
  <c r="H50" i="34"/>
  <c r="I50" i="34" s="1"/>
  <c r="K59" i="8"/>
  <c r="H49" i="34"/>
  <c r="I49" i="34" s="1"/>
  <c r="K58" i="8"/>
  <c r="H48" i="34"/>
  <c r="I48" i="34" s="1"/>
  <c r="J60" i="8"/>
  <c r="F50" i="34"/>
  <c r="G50" i="34" s="1"/>
  <c r="J59" i="8"/>
  <c r="F49" i="34"/>
  <c r="G49" i="34" s="1"/>
  <c r="J58" i="8"/>
  <c r="F48" i="34"/>
  <c r="G48" i="34" s="1"/>
  <c r="N60" i="28"/>
  <c r="N76" i="34"/>
  <c r="O76" i="34" s="1"/>
  <c r="N59" i="28"/>
  <c r="N75" i="34"/>
  <c r="O75" i="34" s="1"/>
  <c r="N58" i="28"/>
  <c r="N63" i="28" s="1"/>
  <c r="N74" i="34"/>
  <c r="O74" i="34" s="1"/>
  <c r="Q60" i="28"/>
  <c r="T76" i="34"/>
  <c r="U76" i="34" s="1"/>
  <c r="Q59" i="28"/>
  <c r="T75" i="34"/>
  <c r="U75" i="34" s="1"/>
  <c r="Q58" i="28"/>
  <c r="T74" i="34"/>
  <c r="U74" i="34" s="1"/>
  <c r="P60" i="28"/>
  <c r="R76" i="34"/>
  <c r="S76" i="34" s="1"/>
  <c r="P59" i="28"/>
  <c r="R75" i="34"/>
  <c r="S75" i="34" s="1"/>
  <c r="P58" i="28"/>
  <c r="P64" i="28" s="1"/>
  <c r="R74" i="34"/>
  <c r="S74" i="34" s="1"/>
  <c r="R60" i="28"/>
  <c r="V76" i="34"/>
  <c r="W76" i="34" s="1"/>
  <c r="R59" i="28"/>
  <c r="V75" i="34"/>
  <c r="W75" i="34" s="1"/>
  <c r="R58" i="28"/>
  <c r="V74" i="34"/>
  <c r="W74" i="34" s="1"/>
  <c r="K59" i="28"/>
  <c r="H75" i="34"/>
  <c r="I75" i="34" s="1"/>
  <c r="K60" i="28"/>
  <c r="H76" i="34"/>
  <c r="I76" i="34" s="1"/>
  <c r="K58" i="28"/>
  <c r="H74" i="34"/>
  <c r="I74" i="34" s="1"/>
  <c r="J60" i="28"/>
  <c r="F76" i="34"/>
  <c r="G76" i="34" s="1"/>
  <c r="J59" i="28"/>
  <c r="F75" i="34"/>
  <c r="G75" i="34" s="1"/>
  <c r="J58" i="28"/>
  <c r="F74" i="34"/>
  <c r="G74" i="34" s="1"/>
  <c r="N42" i="20"/>
  <c r="N73" i="34"/>
  <c r="O73" i="34" s="1"/>
  <c r="N41" i="20"/>
  <c r="N72" i="34"/>
  <c r="O72" i="34" s="1"/>
  <c r="N40" i="20"/>
  <c r="N71" i="34"/>
  <c r="O71" i="34" s="1"/>
  <c r="Q42" i="20"/>
  <c r="T73" i="34"/>
  <c r="U73" i="34" s="1"/>
  <c r="Q41" i="20"/>
  <c r="T72" i="34"/>
  <c r="U72" i="34" s="1"/>
  <c r="Q40" i="20"/>
  <c r="T71" i="34"/>
  <c r="U71" i="34" s="1"/>
  <c r="P41" i="20"/>
  <c r="R73" i="34"/>
  <c r="S73" i="34" s="1"/>
  <c r="P40" i="20"/>
  <c r="R72" i="34"/>
  <c r="S72" i="34" s="1"/>
  <c r="K42" i="20"/>
  <c r="H73" i="34"/>
  <c r="I73" i="34" s="1"/>
  <c r="K41" i="20"/>
  <c r="H72" i="34"/>
  <c r="I72" i="34" s="1"/>
  <c r="K40" i="20"/>
  <c r="H71" i="34"/>
  <c r="I71" i="34" s="1"/>
  <c r="N56" i="21"/>
  <c r="N103" i="34"/>
  <c r="O103" i="34" s="1"/>
  <c r="N55" i="21"/>
  <c r="N102" i="34"/>
  <c r="O102" i="34" s="1"/>
  <c r="Q57" i="21"/>
  <c r="T104" i="34"/>
  <c r="U104" i="34" s="1"/>
  <c r="Q56" i="21"/>
  <c r="T103" i="34"/>
  <c r="U103" i="34" s="1"/>
  <c r="Q55" i="21"/>
  <c r="T102" i="34"/>
  <c r="U102" i="34" s="1"/>
  <c r="P57" i="21"/>
  <c r="R104" i="34"/>
  <c r="S104" i="34" s="1"/>
  <c r="P56" i="21"/>
  <c r="R103" i="34"/>
  <c r="S103" i="34" s="1"/>
  <c r="P55" i="21"/>
  <c r="R102" i="34"/>
  <c r="S102" i="34" s="1"/>
  <c r="K57" i="21"/>
  <c r="H104" i="34"/>
  <c r="I104" i="34" s="1"/>
  <c r="K56" i="21"/>
  <c r="H103" i="34"/>
  <c r="I103" i="34" s="1"/>
  <c r="K55" i="21"/>
  <c r="H102" i="34"/>
  <c r="I102" i="34" s="1"/>
  <c r="M81" i="10"/>
  <c r="N41" i="34"/>
  <c r="O41" i="34" s="1"/>
  <c r="M80" i="10"/>
  <c r="N40" i="34"/>
  <c r="O40" i="34" s="1"/>
  <c r="M79" i="10"/>
  <c r="N39" i="34"/>
  <c r="O39" i="34" s="1"/>
  <c r="M78" i="10"/>
  <c r="N38" i="34"/>
  <c r="O38" i="34" s="1"/>
  <c r="M77" i="10"/>
  <c r="N37" i="34"/>
  <c r="O37" i="34" s="1"/>
  <c r="P81" i="10"/>
  <c r="T41" i="34"/>
  <c r="U41" i="34" s="1"/>
  <c r="P80" i="10"/>
  <c r="T40" i="34"/>
  <c r="U40" i="34" s="1"/>
  <c r="P79" i="10"/>
  <c r="T39" i="34"/>
  <c r="U39" i="34" s="1"/>
  <c r="P78" i="10"/>
  <c r="T38" i="34"/>
  <c r="U38" i="34" s="1"/>
  <c r="P77" i="10"/>
  <c r="T37" i="34"/>
  <c r="U37" i="34" s="1"/>
  <c r="O81" i="10"/>
  <c r="R41" i="34"/>
  <c r="S41" i="34" s="1"/>
  <c r="O80" i="10"/>
  <c r="R40" i="34"/>
  <c r="S40" i="34" s="1"/>
  <c r="O79" i="10"/>
  <c r="R39" i="34"/>
  <c r="S39" i="34" s="1"/>
  <c r="O78" i="10"/>
  <c r="R38" i="34"/>
  <c r="S38" i="34" s="1"/>
  <c r="O77" i="10"/>
  <c r="R37" i="34"/>
  <c r="S37" i="34" s="1"/>
  <c r="J81" i="10"/>
  <c r="H41" i="34"/>
  <c r="I41" i="34" s="1"/>
  <c r="J80" i="10"/>
  <c r="H40" i="34"/>
  <c r="I40" i="34" s="1"/>
  <c r="J79" i="10"/>
  <c r="H39" i="34"/>
  <c r="I39" i="34" s="1"/>
  <c r="J78" i="10"/>
  <c r="H38" i="34"/>
  <c r="I38" i="34" s="1"/>
  <c r="J77" i="10"/>
  <c r="H37" i="34"/>
  <c r="I37" i="34" s="1"/>
  <c r="Z60" i="2"/>
  <c r="N44" i="34"/>
  <c r="O44" i="34" s="1"/>
  <c r="Z59" i="2"/>
  <c r="N43" i="34"/>
  <c r="O43" i="34" s="1"/>
  <c r="Z58" i="2"/>
  <c r="Z63" i="2" s="1"/>
  <c r="N42" i="34"/>
  <c r="O42" i="34" s="1"/>
  <c r="AD60" i="2"/>
  <c r="V44" i="34"/>
  <c r="W44" i="34" s="1"/>
  <c r="AD59" i="2"/>
  <c r="V43" i="34"/>
  <c r="W43" i="34" s="1"/>
  <c r="AD58" i="2"/>
  <c r="AD64" i="2" s="1"/>
  <c r="V42" i="34"/>
  <c r="W42" i="34" s="1"/>
  <c r="AC60" i="2"/>
  <c r="T44" i="34"/>
  <c r="U44" i="34" s="1"/>
  <c r="AC59" i="2"/>
  <c r="T43" i="34"/>
  <c r="U43" i="34" s="1"/>
  <c r="AC58" i="2"/>
  <c r="AC64" i="2" s="1"/>
  <c r="T42" i="34"/>
  <c r="U42" i="34" s="1"/>
  <c r="AB60" i="2"/>
  <c r="R44" i="34"/>
  <c r="S44" i="34" s="1"/>
  <c r="AB59" i="2"/>
  <c r="R43" i="34"/>
  <c r="S43" i="34" s="1"/>
  <c r="AB58" i="2"/>
  <c r="R42" i="34"/>
  <c r="S42" i="34" s="1"/>
  <c r="W60" i="2"/>
  <c r="H44" i="34"/>
  <c r="I44" i="34" s="1"/>
  <c r="W59" i="2"/>
  <c r="H43" i="34"/>
  <c r="I43" i="34" s="1"/>
  <c r="W58" i="2"/>
  <c r="W62" i="2" s="1"/>
  <c r="H42" i="34"/>
  <c r="I42" i="34" s="1"/>
  <c r="W49" i="2"/>
  <c r="W48" i="2"/>
  <c r="V60" i="2"/>
  <c r="F44" i="34"/>
  <c r="G44" i="34" s="1"/>
  <c r="V59" i="2"/>
  <c r="F43" i="34"/>
  <c r="G43" i="34" s="1"/>
  <c r="V58" i="2"/>
  <c r="F42" i="34"/>
  <c r="G42" i="34" s="1"/>
  <c r="N99" i="9"/>
  <c r="N21" i="34"/>
  <c r="O21" i="34" s="1"/>
  <c r="N98" i="9"/>
  <c r="N20" i="34"/>
  <c r="O20" i="34" s="1"/>
  <c r="N97" i="9"/>
  <c r="N19" i="34"/>
  <c r="O19" i="34" s="1"/>
  <c r="N96" i="9"/>
  <c r="N18" i="34"/>
  <c r="O18" i="34" s="1"/>
  <c r="N95" i="9"/>
  <c r="N17" i="34"/>
  <c r="O17" i="34" s="1"/>
  <c r="N94" i="9"/>
  <c r="N16" i="34"/>
  <c r="O16" i="34" s="1"/>
  <c r="N93" i="9"/>
  <c r="N15" i="34"/>
  <c r="O15" i="34" s="1"/>
  <c r="Q99" i="9"/>
  <c r="T21" i="34"/>
  <c r="U21" i="34" s="1"/>
  <c r="Q98" i="9"/>
  <c r="T20" i="34"/>
  <c r="U20" i="34" s="1"/>
  <c r="Q97" i="9"/>
  <c r="T19" i="34"/>
  <c r="U19" i="34" s="1"/>
  <c r="Q96" i="9"/>
  <c r="T18" i="34"/>
  <c r="U18" i="34" s="1"/>
  <c r="Q95" i="9"/>
  <c r="T17" i="34"/>
  <c r="U17" i="34" s="1"/>
  <c r="Q94" i="9"/>
  <c r="T16" i="34"/>
  <c r="U16" i="34" s="1"/>
  <c r="Q93" i="9"/>
  <c r="T15" i="34"/>
  <c r="U15" i="34" s="1"/>
  <c r="P99" i="9"/>
  <c r="R21" i="34"/>
  <c r="S21" i="34" s="1"/>
  <c r="P98" i="9"/>
  <c r="R20" i="34"/>
  <c r="S20" i="34" s="1"/>
  <c r="P97" i="9"/>
  <c r="R19" i="34"/>
  <c r="S19" i="34" s="1"/>
  <c r="P96" i="9"/>
  <c r="R18" i="34"/>
  <c r="S18" i="34" s="1"/>
  <c r="P95" i="9"/>
  <c r="R17" i="34"/>
  <c r="S17" i="34" s="1"/>
  <c r="P94" i="9"/>
  <c r="R16" i="34"/>
  <c r="S16" i="34" s="1"/>
  <c r="P93" i="9"/>
  <c r="R15" i="34"/>
  <c r="S15" i="34" s="1"/>
  <c r="K99" i="9"/>
  <c r="H21" i="34"/>
  <c r="I21" i="34" s="1"/>
  <c r="K98" i="9"/>
  <c r="H20" i="34"/>
  <c r="I20" i="34" s="1"/>
  <c r="K97" i="9"/>
  <c r="H19" i="34"/>
  <c r="I19" i="34" s="1"/>
  <c r="K96" i="9"/>
  <c r="H18" i="34"/>
  <c r="I18" i="34" s="1"/>
  <c r="K95" i="9"/>
  <c r="H17" i="34"/>
  <c r="I17" i="34" s="1"/>
  <c r="K94" i="9"/>
  <c r="H16" i="34"/>
  <c r="I16" i="34" s="1"/>
  <c r="K93" i="9"/>
  <c r="H15" i="34"/>
  <c r="I15" i="34" s="1"/>
  <c r="Y17" i="25"/>
  <c r="Y19" i="25"/>
  <c r="Y33" i="25"/>
  <c r="Y35" i="25"/>
  <c r="AB11" i="25"/>
  <c r="T83" i="34"/>
  <c r="U83" i="34" s="1"/>
  <c r="AA12" i="25"/>
  <c r="AA17" i="25" s="1"/>
  <c r="R84" i="34"/>
  <c r="S84" i="34" s="1"/>
  <c r="AC14" i="25"/>
  <c r="V86" i="34"/>
  <c r="W86" i="34" s="1"/>
  <c r="AC11" i="25"/>
  <c r="V83" i="34"/>
  <c r="W83" i="34" s="1"/>
  <c r="V11" i="25"/>
  <c r="V19" i="25" s="1"/>
  <c r="H83" i="34"/>
  <c r="I83" i="34" s="1"/>
  <c r="U15" i="25"/>
  <c r="F87" i="34"/>
  <c r="G87" i="34" s="1"/>
  <c r="U14" i="25"/>
  <c r="F86" i="34"/>
  <c r="G86" i="34" s="1"/>
  <c r="U13" i="25"/>
  <c r="F85" i="34"/>
  <c r="G85" i="34" s="1"/>
  <c r="U11" i="25"/>
  <c r="F83" i="34"/>
  <c r="G83" i="34" s="1"/>
  <c r="U33" i="25"/>
  <c r="U34" i="25"/>
  <c r="O42" i="20"/>
  <c r="P73" i="34"/>
  <c r="Q73" i="34" s="1"/>
  <c r="O41" i="20"/>
  <c r="P72" i="34"/>
  <c r="Q72" i="34" s="1"/>
  <c r="O40" i="20"/>
  <c r="P71" i="34"/>
  <c r="Q71" i="34" s="1"/>
  <c r="O57" i="21"/>
  <c r="P104" i="34"/>
  <c r="Q104" i="34" s="1"/>
  <c r="O56" i="21"/>
  <c r="P103" i="34"/>
  <c r="Q103" i="34" s="1"/>
  <c r="O55" i="21"/>
  <c r="P102" i="34"/>
  <c r="Q102" i="34" s="1"/>
  <c r="O99" i="9"/>
  <c r="P21" i="34"/>
  <c r="Q21" i="34" s="1"/>
  <c r="O98" i="9"/>
  <c r="P20" i="34"/>
  <c r="Q20" i="34" s="1"/>
  <c r="O97" i="9"/>
  <c r="P19" i="34"/>
  <c r="Q19" i="34" s="1"/>
  <c r="O96" i="9"/>
  <c r="P18" i="34"/>
  <c r="Q18" i="34" s="1"/>
  <c r="O95" i="9"/>
  <c r="P17" i="34"/>
  <c r="Q17" i="34" s="1"/>
  <c r="O94" i="9"/>
  <c r="P16" i="34"/>
  <c r="Q16" i="34" s="1"/>
  <c r="O93" i="9"/>
  <c r="P15" i="34"/>
  <c r="Q15" i="34" s="1"/>
  <c r="O58" i="11"/>
  <c r="P81" i="34"/>
  <c r="Q81" i="34" s="1"/>
  <c r="O57" i="11"/>
  <c r="P80" i="34"/>
  <c r="Q80" i="34" s="1"/>
  <c r="O66" i="23"/>
  <c r="P70" i="34"/>
  <c r="Q70" i="34" s="1"/>
  <c r="O65" i="23"/>
  <c r="P69" i="34"/>
  <c r="Q69" i="34" s="1"/>
  <c r="V70" i="34"/>
  <c r="W70" i="34" s="1"/>
  <c r="O64" i="23"/>
  <c r="V69" i="34"/>
  <c r="W69" i="34" s="1"/>
  <c r="P68" i="34"/>
  <c r="Q68" i="34" s="1"/>
  <c r="O69" i="23"/>
  <c r="Z14" i="25"/>
  <c r="Z17" i="25" s="1"/>
  <c r="P86" i="34"/>
  <c r="Q86" i="34" s="1"/>
  <c r="Y26" i="24"/>
  <c r="P107" i="34"/>
  <c r="Q107" i="34" s="1"/>
  <c r="Y25" i="24"/>
  <c r="P106" i="34"/>
  <c r="Q106" i="34" s="1"/>
  <c r="Y24" i="24"/>
  <c r="P105" i="34"/>
  <c r="Q105" i="34" s="1"/>
  <c r="O60" i="8"/>
  <c r="P50" i="34"/>
  <c r="Q50" i="34" s="1"/>
  <c r="O59" i="8"/>
  <c r="P49" i="34"/>
  <c r="Q49" i="34" s="1"/>
  <c r="O58" i="8"/>
  <c r="P48" i="34"/>
  <c r="Q48" i="34" s="1"/>
  <c r="O59" i="28"/>
  <c r="P75" i="34"/>
  <c r="Q75" i="34" s="1"/>
  <c r="O60" i="28"/>
  <c r="P76" i="34"/>
  <c r="Q76" i="34" s="1"/>
  <c r="O58" i="28"/>
  <c r="O62" i="28" s="1"/>
  <c r="H4" i="1" s="1"/>
  <c r="P74" i="34"/>
  <c r="Q74" i="34" s="1"/>
  <c r="N81" i="10"/>
  <c r="P41" i="34"/>
  <c r="Q41" i="34" s="1"/>
  <c r="N80" i="10"/>
  <c r="P40" i="34"/>
  <c r="Q40" i="34" s="1"/>
  <c r="N79" i="10"/>
  <c r="P39" i="34"/>
  <c r="Q39" i="34" s="1"/>
  <c r="N78" i="10"/>
  <c r="P38" i="34"/>
  <c r="Q38" i="34" s="1"/>
  <c r="N77" i="10"/>
  <c r="P37" i="34"/>
  <c r="Q37" i="34" s="1"/>
  <c r="N66" i="23"/>
  <c r="N70" i="34"/>
  <c r="O70" i="34" s="1"/>
  <c r="V68" i="34"/>
  <c r="W68" i="34" s="1"/>
  <c r="N65" i="23"/>
  <c r="N69" i="34"/>
  <c r="O69" i="34" s="1"/>
  <c r="N64" i="23"/>
  <c r="N68" i="34"/>
  <c r="O68" i="34" s="1"/>
  <c r="Q66" i="23"/>
  <c r="T70" i="34"/>
  <c r="U70" i="34" s="1"/>
  <c r="Q65" i="23"/>
  <c r="T69" i="34"/>
  <c r="U69" i="34" s="1"/>
  <c r="Q64" i="23"/>
  <c r="T68" i="34"/>
  <c r="U68" i="34" s="1"/>
  <c r="P66" i="23"/>
  <c r="R70" i="34"/>
  <c r="S70" i="34" s="1"/>
  <c r="P65" i="23"/>
  <c r="R69" i="34"/>
  <c r="S69" i="34" s="1"/>
  <c r="P64" i="23"/>
  <c r="R68" i="34"/>
  <c r="S68" i="34" s="1"/>
  <c r="K66" i="23"/>
  <c r="H70" i="34"/>
  <c r="I70" i="34" s="1"/>
  <c r="K65" i="23"/>
  <c r="H69" i="34"/>
  <c r="I69" i="34" s="1"/>
  <c r="K64" i="23"/>
  <c r="H68" i="34"/>
  <c r="I68" i="34" s="1"/>
  <c r="J64" i="23"/>
  <c r="F68" i="34"/>
  <c r="G68" i="34" s="1"/>
  <c r="J65" i="23"/>
  <c r="F69" i="34"/>
  <c r="G69" i="34" s="1"/>
  <c r="J66" i="23"/>
  <c r="F70" i="34"/>
  <c r="G70" i="34" s="1"/>
  <c r="M54" i="22"/>
  <c r="L36" i="34"/>
  <c r="M36" i="34" s="1"/>
  <c r="M53" i="22"/>
  <c r="L35" i="34"/>
  <c r="M35" i="34" s="1"/>
  <c r="L34" i="34"/>
  <c r="M34" i="34" s="1"/>
  <c r="M52" i="22"/>
  <c r="L54" i="22"/>
  <c r="K36" i="34"/>
  <c r="L53" i="22"/>
  <c r="K35" i="34"/>
  <c r="L52" i="22"/>
  <c r="K34" i="34"/>
  <c r="I54" i="22"/>
  <c r="D36" i="34"/>
  <c r="E36" i="34" s="1"/>
  <c r="I53" i="22"/>
  <c r="D35" i="34"/>
  <c r="E35" i="34" s="1"/>
  <c r="I52" i="22"/>
  <c r="D34" i="34"/>
  <c r="E34" i="34" s="1"/>
  <c r="M86" i="31"/>
  <c r="L33" i="34"/>
  <c r="M33" i="34" s="1"/>
  <c r="M85" i="31"/>
  <c r="L32" i="34"/>
  <c r="M32" i="34" s="1"/>
  <c r="M84" i="31"/>
  <c r="M31" i="34"/>
  <c r="M83" i="31"/>
  <c r="L30" i="34"/>
  <c r="M30" i="34" s="1"/>
  <c r="M82" i="31"/>
  <c r="L29" i="34"/>
  <c r="M29" i="34" s="1"/>
  <c r="L86" i="31"/>
  <c r="J33" i="34"/>
  <c r="K33" i="34" s="1"/>
  <c r="L85" i="31"/>
  <c r="J32" i="34"/>
  <c r="K32" i="34" s="1"/>
  <c r="L84" i="31"/>
  <c r="J31" i="34"/>
  <c r="K31" i="34" s="1"/>
  <c r="L83" i="31"/>
  <c r="J30" i="34"/>
  <c r="K30" i="34" s="1"/>
  <c r="L82" i="31"/>
  <c r="J29" i="34"/>
  <c r="K29" i="34" s="1"/>
  <c r="I86" i="31"/>
  <c r="D33" i="34"/>
  <c r="E33" i="34" s="1"/>
  <c r="D32" i="34"/>
  <c r="E32" i="34" s="1"/>
  <c r="I85" i="31"/>
  <c r="I84" i="31"/>
  <c r="D31" i="34"/>
  <c r="E31" i="34" s="1"/>
  <c r="I83" i="31"/>
  <c r="D30" i="34"/>
  <c r="E30" i="34" s="1"/>
  <c r="I82" i="31"/>
  <c r="D29" i="34"/>
  <c r="E29" i="34" s="1"/>
  <c r="I73" i="31"/>
  <c r="I72" i="31"/>
  <c r="M54" i="19"/>
  <c r="L28" i="34"/>
  <c r="M28" i="34" s="1"/>
  <c r="M53" i="19"/>
  <c r="L27" i="34"/>
  <c r="M27" i="34" s="1"/>
  <c r="M52" i="19"/>
  <c r="L26" i="34"/>
  <c r="M26" i="34" s="1"/>
  <c r="L54" i="19"/>
  <c r="J28" i="34"/>
  <c r="K28" i="34" s="1"/>
  <c r="L53" i="19"/>
  <c r="J27" i="34"/>
  <c r="K27" i="34" s="1"/>
  <c r="L52" i="19"/>
  <c r="J26" i="34"/>
  <c r="K26" i="34" s="1"/>
  <c r="L57" i="19"/>
  <c r="L44" i="19"/>
  <c r="D28" i="34"/>
  <c r="E28" i="34" s="1"/>
  <c r="I54" i="19"/>
  <c r="D27" i="34"/>
  <c r="E27" i="34" s="1"/>
  <c r="I53" i="19"/>
  <c r="M54" i="14"/>
  <c r="L14" i="34"/>
  <c r="M14" i="34" s="1"/>
  <c r="M53" i="14"/>
  <c r="L13" i="34"/>
  <c r="M13" i="34" s="1"/>
  <c r="M52" i="14"/>
  <c r="L12" i="34"/>
  <c r="M12" i="34" s="1"/>
  <c r="M44" i="14"/>
  <c r="L54" i="14"/>
  <c r="J14" i="34"/>
  <c r="K14" i="34" s="1"/>
  <c r="L53" i="14"/>
  <c r="J13" i="34"/>
  <c r="K13" i="34" s="1"/>
  <c r="L52" i="14"/>
  <c r="J12" i="34"/>
  <c r="K12" i="34" s="1"/>
  <c r="L44" i="14"/>
  <c r="I54" i="14"/>
  <c r="D14" i="34"/>
  <c r="E14" i="34" s="1"/>
  <c r="I53" i="14"/>
  <c r="D13" i="34"/>
  <c r="E13" i="34" s="1"/>
  <c r="I52" i="14"/>
  <c r="D12" i="34"/>
  <c r="E12" i="34" s="1"/>
  <c r="I44" i="14"/>
  <c r="E118" i="34"/>
  <c r="M66" i="29"/>
  <c r="N114" i="34"/>
  <c r="O114" i="34" s="1"/>
  <c r="K64" i="32"/>
  <c r="H126" i="34"/>
  <c r="I126" i="34" s="1"/>
  <c r="I67" i="32"/>
  <c r="D129" i="34"/>
  <c r="E129" i="34" s="1"/>
  <c r="I66" i="32"/>
  <c r="D128" i="34"/>
  <c r="E128" i="34" s="1"/>
  <c r="I65" i="32"/>
  <c r="D127" i="34"/>
  <c r="E127" i="34" s="1"/>
  <c r="I64" i="32"/>
  <c r="D126" i="34"/>
  <c r="E126" i="34" s="1"/>
  <c r="L62" i="28"/>
  <c r="E4" i="1" s="1"/>
  <c r="V15" i="24"/>
  <c r="V16" i="24"/>
  <c r="X33" i="25"/>
  <c r="X34" i="25"/>
  <c r="O50" i="28"/>
  <c r="J55" i="23"/>
  <c r="J54" i="23"/>
  <c r="I81" i="18"/>
  <c r="L49" i="8"/>
  <c r="O57" i="22"/>
  <c r="O43" i="22"/>
  <c r="O141" i="6"/>
  <c r="P7" i="34"/>
  <c r="Q7" i="34" s="1"/>
  <c r="O140" i="6"/>
  <c r="P6" i="34"/>
  <c r="Q6" i="34" s="1"/>
  <c r="O139" i="6"/>
  <c r="P5" i="34"/>
  <c r="Q5" i="34" s="1"/>
  <c r="O138" i="6"/>
  <c r="P4" i="34"/>
  <c r="Q4" i="34" s="1"/>
  <c r="O137" i="6"/>
  <c r="P3" i="34"/>
  <c r="Q3" i="34" s="1"/>
  <c r="O136" i="6"/>
  <c r="P2" i="34"/>
  <c r="Q2" i="34" s="1"/>
  <c r="Q96" i="33"/>
  <c r="R82" i="18"/>
  <c r="Q80" i="18"/>
  <c r="K82" i="18"/>
  <c r="Q141" i="6"/>
  <c r="T7" i="34"/>
  <c r="U7" i="34" s="1"/>
  <c r="Q140" i="6"/>
  <c r="T6" i="34"/>
  <c r="U6" i="34" s="1"/>
  <c r="Q139" i="6"/>
  <c r="T5" i="34"/>
  <c r="U5" i="34" s="1"/>
  <c r="Q138" i="6"/>
  <c r="T4" i="34"/>
  <c r="U4" i="34" s="1"/>
  <c r="Q137" i="6"/>
  <c r="T3" i="34"/>
  <c r="U3" i="34" s="1"/>
  <c r="Q136" i="6"/>
  <c r="T2" i="34"/>
  <c r="U2" i="34" s="1"/>
  <c r="P137" i="6"/>
  <c r="R3" i="34"/>
  <c r="S3" i="34" s="1"/>
  <c r="R4" i="34"/>
  <c r="S4" i="34" s="1"/>
  <c r="P138" i="6"/>
  <c r="P139" i="6"/>
  <c r="R5" i="34"/>
  <c r="S5" i="34" s="1"/>
  <c r="P140" i="6"/>
  <c r="R6" i="34"/>
  <c r="S6" i="34" s="1"/>
  <c r="R7" i="34"/>
  <c r="S7" i="34" s="1"/>
  <c r="P141" i="6"/>
  <c r="P136" i="6"/>
  <c r="R2" i="34"/>
  <c r="S2" i="34" s="1"/>
  <c r="N141" i="6"/>
  <c r="N7" i="34"/>
  <c r="O7" i="34" s="1"/>
  <c r="N140" i="6"/>
  <c r="N6" i="34"/>
  <c r="O6" i="34" s="1"/>
  <c r="N139" i="6"/>
  <c r="N5" i="34"/>
  <c r="O5" i="34" s="1"/>
  <c r="N138" i="6"/>
  <c r="N4" i="34"/>
  <c r="O4" i="34" s="1"/>
  <c r="N137" i="6"/>
  <c r="N3" i="34"/>
  <c r="O3" i="34" s="1"/>
  <c r="N136" i="6"/>
  <c r="N2" i="34"/>
  <c r="O2" i="34" s="1"/>
  <c r="K141" i="6"/>
  <c r="H7" i="34"/>
  <c r="I7" i="34" s="1"/>
  <c r="K140" i="6"/>
  <c r="H6" i="34"/>
  <c r="I6" i="34" s="1"/>
  <c r="K139" i="6"/>
  <c r="H5" i="34"/>
  <c r="I5" i="34" s="1"/>
  <c r="K138" i="6"/>
  <c r="H4" i="34"/>
  <c r="I4" i="34" s="1"/>
  <c r="K137" i="6"/>
  <c r="H3" i="34"/>
  <c r="I3" i="34" s="1"/>
  <c r="K136" i="6"/>
  <c r="H2" i="34"/>
  <c r="I2" i="34" s="1"/>
  <c r="Q49" i="28"/>
  <c r="P50" i="28"/>
  <c r="P74" i="31"/>
  <c r="P42" i="22"/>
  <c r="P81" i="17"/>
  <c r="L56" i="32"/>
  <c r="O55" i="32"/>
  <c r="L54" i="32"/>
  <c r="I55" i="32"/>
  <c r="N54" i="32"/>
  <c r="Q56" i="32"/>
  <c r="M55" i="32"/>
  <c r="L55" i="32"/>
  <c r="L94" i="33"/>
  <c r="O115" i="33"/>
  <c r="N94" i="33"/>
  <c r="I94" i="33"/>
  <c r="Q115" i="33"/>
  <c r="Q95" i="33"/>
  <c r="I96" i="33"/>
  <c r="P94" i="33"/>
  <c r="M96" i="33"/>
  <c r="Q94" i="33"/>
  <c r="I95" i="33"/>
  <c r="P57" i="29"/>
  <c r="N57" i="29"/>
  <c r="H58" i="29"/>
  <c r="P58" i="29"/>
  <c r="J57" i="29"/>
  <c r="N56" i="29"/>
  <c r="L71" i="29"/>
  <c r="H56" i="29"/>
  <c r="J56" i="29"/>
  <c r="M56" i="29"/>
  <c r="L56" i="29"/>
  <c r="P73" i="29"/>
  <c r="AB30" i="16"/>
  <c r="AB16" i="16"/>
  <c r="W29" i="16"/>
  <c r="Y16" i="16"/>
  <c r="X16" i="16"/>
  <c r="S29" i="16"/>
  <c r="AA30" i="16"/>
  <c r="Y15" i="16"/>
  <c r="T15" i="16"/>
  <c r="X15" i="16"/>
  <c r="AB31" i="16"/>
  <c r="AB17" i="16"/>
  <c r="X30" i="16"/>
  <c r="Y17" i="16"/>
  <c r="X29" i="16"/>
  <c r="AB15" i="16"/>
  <c r="AB29" i="16"/>
  <c r="Z16" i="16"/>
  <c r="Z28" i="24"/>
  <c r="Z30" i="24"/>
  <c r="Z11" i="24"/>
  <c r="Z10" i="24"/>
  <c r="Z16" i="24" s="1"/>
  <c r="W15" i="24"/>
  <c r="AA15" i="24"/>
  <c r="X30" i="24"/>
  <c r="X28" i="24"/>
  <c r="AB16" i="24"/>
  <c r="V14" i="24"/>
  <c r="W14" i="24"/>
  <c r="W30" i="24"/>
  <c r="Y16" i="24"/>
  <c r="S35" i="13"/>
  <c r="W33" i="13"/>
  <c r="X35" i="13"/>
  <c r="U34" i="13"/>
  <c r="W34" i="13"/>
  <c r="U17" i="25"/>
  <c r="U18" i="25"/>
  <c r="T33" i="25"/>
  <c r="W33" i="25"/>
  <c r="W17" i="25"/>
  <c r="V35" i="25"/>
  <c r="P72" i="11"/>
  <c r="Z28" i="30"/>
  <c r="Z27" i="30"/>
  <c r="U14" i="30"/>
  <c r="S15" i="30"/>
  <c r="T15" i="30"/>
  <c r="V15" i="30"/>
  <c r="T13" i="30"/>
  <c r="U13" i="30"/>
  <c r="S14" i="30"/>
  <c r="K48" i="28"/>
  <c r="M49" i="28"/>
  <c r="L49" i="28"/>
  <c r="O49" i="28"/>
  <c r="L48" i="28"/>
  <c r="N50" i="28"/>
  <c r="Q63" i="28"/>
  <c r="P48" i="28"/>
  <c r="Q50" i="28"/>
  <c r="N49" i="28"/>
  <c r="P42" i="20"/>
  <c r="O56" i="23"/>
  <c r="Q54" i="23"/>
  <c r="R56" i="23"/>
  <c r="N54" i="23"/>
  <c r="Q55" i="23"/>
  <c r="L55" i="23"/>
  <c r="R54" i="23"/>
  <c r="O55" i="23"/>
  <c r="Q70" i="23"/>
  <c r="Q56" i="23"/>
  <c r="L69" i="23"/>
  <c r="M68" i="23"/>
  <c r="N55" i="23"/>
  <c r="K96" i="18"/>
  <c r="Q81" i="18"/>
  <c r="R80" i="18"/>
  <c r="J98" i="18"/>
  <c r="O80" i="18"/>
  <c r="J80" i="18"/>
  <c r="K80" i="18"/>
  <c r="N80" i="18"/>
  <c r="I98" i="17"/>
  <c r="I80" i="17"/>
  <c r="J96" i="17"/>
  <c r="J98" i="17"/>
  <c r="M81" i="17"/>
  <c r="N98" i="17"/>
  <c r="R96" i="17"/>
  <c r="R81" i="17"/>
  <c r="Q80" i="17"/>
  <c r="L98" i="17"/>
  <c r="Q96" i="17"/>
  <c r="N80" i="17"/>
  <c r="K80" i="17"/>
  <c r="M80" i="17"/>
  <c r="AA15" i="15"/>
  <c r="W31" i="15"/>
  <c r="U15" i="15"/>
  <c r="W15" i="15"/>
  <c r="V16" i="15"/>
  <c r="X15" i="15"/>
  <c r="AB29" i="15"/>
  <c r="X17" i="15"/>
  <c r="Y15" i="15"/>
  <c r="Z15" i="15"/>
  <c r="V30" i="15"/>
  <c r="W17" i="15"/>
  <c r="U29" i="15"/>
  <c r="L44" i="22"/>
  <c r="I43" i="22"/>
  <c r="Q57" i="22"/>
  <c r="M44" i="22"/>
  <c r="Q44" i="22"/>
  <c r="P89" i="31"/>
  <c r="P88" i="31"/>
  <c r="Q90" i="31"/>
  <c r="P90" i="31"/>
  <c r="L74" i="31"/>
  <c r="L72" i="31"/>
  <c r="M72" i="31"/>
  <c r="O72" i="31"/>
  <c r="P72" i="31"/>
  <c r="Q72" i="31"/>
  <c r="R72" i="31"/>
  <c r="P58" i="19"/>
  <c r="K42" i="19"/>
  <c r="L42" i="19"/>
  <c r="Q43" i="19"/>
  <c r="L58" i="19"/>
  <c r="I42" i="14"/>
  <c r="N56" i="14"/>
  <c r="P42" i="14"/>
  <c r="I61" i="27"/>
  <c r="V15" i="27"/>
  <c r="J63" i="27"/>
  <c r="X17" i="27"/>
  <c r="AA15" i="27"/>
  <c r="Z15" i="27"/>
  <c r="I76" i="27"/>
  <c r="W16" i="27"/>
  <c r="J76" i="27"/>
  <c r="K63" i="8"/>
  <c r="P62" i="8"/>
  <c r="I3" i="1" s="1"/>
  <c r="Q48" i="8"/>
  <c r="P48" i="8"/>
  <c r="R49" i="8"/>
  <c r="O48" i="8"/>
  <c r="I48" i="8"/>
  <c r="I49" i="8"/>
  <c r="L48" i="8"/>
  <c r="O64" i="8"/>
  <c r="K50" i="8"/>
  <c r="J62" i="8"/>
  <c r="C3" i="1" s="1"/>
  <c r="AF40" i="3"/>
  <c r="AH20" i="3"/>
  <c r="AC21" i="3"/>
  <c r="AJ20" i="3"/>
  <c r="AC41" i="3"/>
  <c r="AI20" i="3"/>
  <c r="AC20" i="3"/>
  <c r="AD22" i="3"/>
  <c r="AA22" i="3"/>
  <c r="AB20" i="3"/>
  <c r="AD50" i="2"/>
  <c r="V63" i="2"/>
  <c r="V62" i="2"/>
  <c r="AA48" i="2"/>
  <c r="X49" i="2"/>
  <c r="Y49" i="2"/>
  <c r="AA49" i="2"/>
  <c r="AD49" i="2"/>
  <c r="Y50" i="2"/>
  <c r="Z50" i="2"/>
  <c r="V48" i="2"/>
  <c r="AA64" i="2"/>
  <c r="Z48" i="2"/>
  <c r="AE40" i="3"/>
  <c r="AE39" i="3"/>
  <c r="AA40" i="3"/>
  <c r="AA41" i="3"/>
  <c r="AB41" i="3"/>
  <c r="AB39" i="3"/>
  <c r="AD40" i="3"/>
  <c r="AD41" i="3"/>
  <c r="M56" i="19"/>
  <c r="M57" i="19"/>
  <c r="M58" i="19"/>
  <c r="AB48" i="2"/>
  <c r="AB50" i="2"/>
  <c r="AF22" i="3"/>
  <c r="AF20" i="3"/>
  <c r="AF21" i="3"/>
  <c r="AA20" i="3"/>
  <c r="AA39" i="3"/>
  <c r="L62" i="8"/>
  <c r="E3" i="1" s="1"/>
  <c r="L63" i="8"/>
  <c r="L64" i="8"/>
  <c r="X29" i="15"/>
  <c r="X30" i="15"/>
  <c r="X31" i="15"/>
  <c r="R97" i="18"/>
  <c r="R98" i="18"/>
  <c r="R96" i="18"/>
  <c r="I54" i="23"/>
  <c r="I55" i="23"/>
  <c r="AC48" i="2"/>
  <c r="AC49" i="2"/>
  <c r="AG20" i="3"/>
  <c r="AG21" i="3"/>
  <c r="AG22" i="3"/>
  <c r="AD39" i="3"/>
  <c r="M50" i="8"/>
  <c r="M48" i="8"/>
  <c r="M49" i="8"/>
  <c r="M64" i="8"/>
  <c r="M62" i="8"/>
  <c r="F3" i="1" s="1"/>
  <c r="M63" i="8"/>
  <c r="T29" i="15"/>
  <c r="T31" i="15"/>
  <c r="R82" i="17"/>
  <c r="N48" i="8"/>
  <c r="N49" i="8"/>
  <c r="N50" i="8"/>
  <c r="P82" i="17"/>
  <c r="P80" i="17"/>
  <c r="AB40" i="3"/>
  <c r="Z62" i="2"/>
  <c r="O58" i="14"/>
  <c r="O56" i="14"/>
  <c r="O57" i="14"/>
  <c r="T17" i="15"/>
  <c r="T16" i="15"/>
  <c r="R80" i="17"/>
  <c r="I44" i="19"/>
  <c r="I43" i="19"/>
  <c r="N44" i="19"/>
  <c r="N42" i="19"/>
  <c r="I58" i="22"/>
  <c r="I57" i="22"/>
  <c r="K44" i="22"/>
  <c r="K43" i="22"/>
  <c r="K42" i="22"/>
  <c r="N62" i="8"/>
  <c r="G3" i="1" s="1"/>
  <c r="N63" i="8"/>
  <c r="N64" i="8"/>
  <c r="R63" i="8"/>
  <c r="R62" i="8"/>
  <c r="K3" i="1" s="1"/>
  <c r="R50" i="8"/>
  <c r="J64" i="8"/>
  <c r="N43" i="14"/>
  <c r="N44" i="14"/>
  <c r="N42" i="14"/>
  <c r="M96" i="18"/>
  <c r="M97" i="18"/>
  <c r="M98" i="18"/>
  <c r="I56" i="14"/>
  <c r="I57" i="14"/>
  <c r="I58" i="14"/>
  <c r="P113" i="33"/>
  <c r="P114" i="33"/>
  <c r="P115" i="33"/>
  <c r="Q64" i="8"/>
  <c r="Q63" i="8"/>
  <c r="Q62" i="8"/>
  <c r="J3" i="1" s="1"/>
  <c r="J63" i="8"/>
  <c r="S15" i="16"/>
  <c r="S16" i="16"/>
  <c r="S17" i="16"/>
  <c r="AE41" i="3"/>
  <c r="Y63" i="2"/>
  <c r="AA21" i="3"/>
  <c r="AF39" i="3"/>
  <c r="AA15" i="16"/>
  <c r="AA17" i="16"/>
  <c r="AA16" i="16"/>
  <c r="O96" i="17"/>
  <c r="O97" i="17"/>
  <c r="O98" i="17"/>
  <c r="J82" i="17"/>
  <c r="AB62" i="2"/>
  <c r="AB64" i="2"/>
  <c r="AJ21" i="3"/>
  <c r="U30" i="15"/>
  <c r="U31" i="15"/>
  <c r="W63" i="2"/>
  <c r="W64" i="2"/>
  <c r="AC62" i="2"/>
  <c r="AC63" i="2"/>
  <c r="X64" i="2"/>
  <c r="X62" i="2"/>
  <c r="AA63" i="2"/>
  <c r="AB22" i="3"/>
  <c r="AC22" i="3"/>
  <c r="AG40" i="3"/>
  <c r="AG39" i="3"/>
  <c r="AH41" i="3"/>
  <c r="AH39" i="3"/>
  <c r="AH40" i="3"/>
  <c r="R64" i="8"/>
  <c r="L57" i="14"/>
  <c r="L58" i="14"/>
  <c r="L56" i="14"/>
  <c r="P58" i="14"/>
  <c r="P57" i="14"/>
  <c r="P56" i="14"/>
  <c r="W16" i="16"/>
  <c r="W17" i="16"/>
  <c r="W15" i="16"/>
  <c r="Y29" i="16"/>
  <c r="Y30" i="16"/>
  <c r="Z29" i="16"/>
  <c r="Z31" i="16"/>
  <c r="J96" i="18"/>
  <c r="J97" i="18"/>
  <c r="J69" i="23"/>
  <c r="J70" i="23"/>
  <c r="J68" i="23"/>
  <c r="N68" i="23"/>
  <c r="N69" i="23"/>
  <c r="N70" i="23"/>
  <c r="R68" i="23"/>
  <c r="R69" i="23"/>
  <c r="R70" i="23"/>
  <c r="AD63" i="2"/>
  <c r="AD62" i="2"/>
  <c r="I63" i="8"/>
  <c r="I64" i="8"/>
  <c r="I62" i="8"/>
  <c r="B3" i="1" s="1"/>
  <c r="O62" i="8"/>
  <c r="H3" i="1" s="1"/>
  <c r="W27" i="30"/>
  <c r="W28" i="30"/>
  <c r="W29" i="30"/>
  <c r="AB49" i="2"/>
  <c r="AB63" i="2"/>
  <c r="AI39" i="3"/>
  <c r="AI40" i="3"/>
  <c r="AI41" i="3"/>
  <c r="AF41" i="3"/>
  <c r="T34" i="13"/>
  <c r="T35" i="13"/>
  <c r="V35" i="13"/>
  <c r="V33" i="13"/>
  <c r="AC31" i="15"/>
  <c r="AC30" i="15"/>
  <c r="AC29" i="15"/>
  <c r="T30" i="15"/>
  <c r="I42" i="19"/>
  <c r="K69" i="32"/>
  <c r="K70" i="32"/>
  <c r="K71" i="32"/>
  <c r="Y62" i="2"/>
  <c r="P49" i="8"/>
  <c r="R48" i="8"/>
  <c r="U27" i="30"/>
  <c r="U28" i="30"/>
  <c r="U29" i="30"/>
  <c r="L70" i="32"/>
  <c r="L71" i="32"/>
  <c r="L69" i="32"/>
  <c r="Z64" i="2"/>
  <c r="AD20" i="3"/>
  <c r="AD21" i="3"/>
  <c r="AE21" i="3"/>
  <c r="AE22" i="3"/>
  <c r="AE20" i="3"/>
  <c r="AC39" i="3"/>
  <c r="AC40" i="3"/>
  <c r="AJ39" i="3"/>
  <c r="AJ40" i="3"/>
  <c r="AJ41" i="3"/>
  <c r="AG41" i="3"/>
  <c r="J48" i="8"/>
  <c r="J50" i="8"/>
  <c r="L50" i="8"/>
  <c r="U33" i="13"/>
  <c r="K64" i="8"/>
  <c r="K43" i="14"/>
  <c r="K44" i="14"/>
  <c r="AB15" i="15"/>
  <c r="AB16" i="15"/>
  <c r="AB17" i="15"/>
  <c r="Z15" i="16"/>
  <c r="Z30" i="16"/>
  <c r="J97" i="17"/>
  <c r="O96" i="18"/>
  <c r="O97" i="18"/>
  <c r="I98" i="18"/>
  <c r="K98" i="18"/>
  <c r="Q57" i="19"/>
  <c r="Q58" i="19"/>
  <c r="Q56" i="19"/>
  <c r="N56" i="19"/>
  <c r="N57" i="19"/>
  <c r="S27" i="30"/>
  <c r="S29" i="30"/>
  <c r="S28" i="30"/>
  <c r="AB27" i="30"/>
  <c r="AB29" i="30"/>
  <c r="AB28" i="30"/>
  <c r="K55" i="32"/>
  <c r="K54" i="32"/>
  <c r="X48" i="2"/>
  <c r="S33" i="13"/>
  <c r="L43" i="14"/>
  <c r="AC15" i="15"/>
  <c r="AC16" i="15"/>
  <c r="AC17" i="15"/>
  <c r="V29" i="15"/>
  <c r="V31" i="15"/>
  <c r="AA29" i="16"/>
  <c r="Q97" i="17"/>
  <c r="Q98" i="17"/>
  <c r="I80" i="18"/>
  <c r="P57" i="19"/>
  <c r="N58" i="19"/>
  <c r="M42" i="22"/>
  <c r="X17" i="25"/>
  <c r="X19" i="25"/>
  <c r="X18" i="25"/>
  <c r="O44" i="14"/>
  <c r="P64" i="8"/>
  <c r="U16" i="15"/>
  <c r="Y29" i="15"/>
  <c r="Y30" i="15"/>
  <c r="Y31" i="15"/>
  <c r="M96" i="17"/>
  <c r="M97" i="17"/>
  <c r="M98" i="17"/>
  <c r="J80" i="17"/>
  <c r="L96" i="17"/>
  <c r="P96" i="18"/>
  <c r="P97" i="18"/>
  <c r="P98" i="18"/>
  <c r="M80" i="18"/>
  <c r="I96" i="18"/>
  <c r="U14" i="24"/>
  <c r="U15" i="24"/>
  <c r="U16" i="24"/>
  <c r="M71" i="29"/>
  <c r="M72" i="29"/>
  <c r="M73" i="29"/>
  <c r="I114" i="33"/>
  <c r="I115" i="33"/>
  <c r="I113" i="33"/>
  <c r="M114" i="33"/>
  <c r="M115" i="33"/>
  <c r="M113" i="33"/>
  <c r="V34" i="13"/>
  <c r="K48" i="8"/>
  <c r="O50" i="8"/>
  <c r="K62" i="8"/>
  <c r="D3" i="1" s="1"/>
  <c r="V15" i="15"/>
  <c r="AB30" i="15"/>
  <c r="AB31" i="15"/>
  <c r="T29" i="16"/>
  <c r="T30" i="16"/>
  <c r="T31" i="16"/>
  <c r="R97" i="17"/>
  <c r="R98" i="17"/>
  <c r="K56" i="19"/>
  <c r="K57" i="19"/>
  <c r="O57" i="19"/>
  <c r="O58" i="19"/>
  <c r="M43" i="19"/>
  <c r="M44" i="19"/>
  <c r="Y28" i="24"/>
  <c r="Y30" i="24"/>
  <c r="Y29" i="24"/>
  <c r="M89" i="31"/>
  <c r="M90" i="31"/>
  <c r="M88" i="31"/>
  <c r="K71" i="29"/>
  <c r="K72" i="29"/>
  <c r="K73" i="29"/>
  <c r="V50" i="2"/>
  <c r="V64" i="2"/>
  <c r="AH22" i="3"/>
  <c r="P50" i="8"/>
  <c r="O63" i="8"/>
  <c r="K57" i="14"/>
  <c r="K58" i="14"/>
  <c r="W16" i="15"/>
  <c r="U29" i="16"/>
  <c r="U30" i="16"/>
  <c r="U31" i="16"/>
  <c r="V30" i="16"/>
  <c r="K96" i="17"/>
  <c r="K97" i="17"/>
  <c r="K98" i="17"/>
  <c r="L80" i="17"/>
  <c r="N96" i="18"/>
  <c r="N97" i="18"/>
  <c r="N98" i="18"/>
  <c r="O81" i="18"/>
  <c r="N43" i="19"/>
  <c r="O56" i="19"/>
  <c r="L58" i="22"/>
  <c r="P57" i="22"/>
  <c r="P58" i="22"/>
  <c r="P56" i="22"/>
  <c r="M56" i="22"/>
  <c r="H71" i="29"/>
  <c r="H72" i="29"/>
  <c r="H73" i="29"/>
  <c r="O90" i="31"/>
  <c r="O88" i="31"/>
  <c r="O89" i="31"/>
  <c r="AA28" i="24"/>
  <c r="AA29" i="24"/>
  <c r="AA30" i="24"/>
  <c r="O72" i="29"/>
  <c r="O73" i="29"/>
  <c r="O71" i="29"/>
  <c r="U50" i="2"/>
  <c r="U64" i="2"/>
  <c r="U49" i="2"/>
  <c r="W50" i="2"/>
  <c r="U63" i="2"/>
  <c r="AH21" i="3"/>
  <c r="AI22" i="3"/>
  <c r="O49" i="8"/>
  <c r="Q50" i="8"/>
  <c r="P63" i="8"/>
  <c r="P57" i="11"/>
  <c r="M57" i="14"/>
  <c r="M58" i="14"/>
  <c r="M56" i="14"/>
  <c r="Q58" i="14"/>
  <c r="Q56" i="14"/>
  <c r="Q57" i="14"/>
  <c r="U15" i="16"/>
  <c r="U16" i="16"/>
  <c r="U17" i="16"/>
  <c r="Z17" i="16"/>
  <c r="V29" i="16"/>
  <c r="P96" i="17"/>
  <c r="P97" i="17"/>
  <c r="P98" i="17"/>
  <c r="P82" i="18"/>
  <c r="P80" i="18"/>
  <c r="I97" i="18"/>
  <c r="P56" i="19"/>
  <c r="Q42" i="22"/>
  <c r="V28" i="24"/>
  <c r="V30" i="24"/>
  <c r="T15" i="15"/>
  <c r="W29" i="15"/>
  <c r="W30" i="15"/>
  <c r="AI21" i="3"/>
  <c r="AJ22" i="3"/>
  <c r="AA33" i="13"/>
  <c r="AA34" i="13"/>
  <c r="AA35" i="13"/>
  <c r="N57" i="14"/>
  <c r="N58" i="14"/>
  <c r="Z29" i="15"/>
  <c r="Z30" i="15"/>
  <c r="Z31" i="15"/>
  <c r="V15" i="16"/>
  <c r="V16" i="16"/>
  <c r="V17" i="16"/>
  <c r="W30" i="16"/>
  <c r="W31" i="16"/>
  <c r="I96" i="17"/>
  <c r="I97" i="17"/>
  <c r="N81" i="17"/>
  <c r="L96" i="18"/>
  <c r="L97" i="18"/>
  <c r="L98" i="18"/>
  <c r="Q82" i="18"/>
  <c r="I82" i="18"/>
  <c r="L56" i="19"/>
  <c r="P43" i="19"/>
  <c r="P44" i="19"/>
  <c r="N42" i="22"/>
  <c r="N44" i="22"/>
  <c r="Q58" i="22"/>
  <c r="R90" i="31"/>
  <c r="R88" i="31"/>
  <c r="R89" i="31"/>
  <c r="K58" i="22"/>
  <c r="K57" i="22"/>
  <c r="K56" i="22"/>
  <c r="O56" i="29"/>
  <c r="O57" i="29"/>
  <c r="AB33" i="13"/>
  <c r="AB34" i="13"/>
  <c r="AB35" i="13"/>
  <c r="U17" i="15"/>
  <c r="AA29" i="15"/>
  <c r="AA30" i="15"/>
  <c r="AA31" i="15"/>
  <c r="X17" i="16"/>
  <c r="N96" i="17"/>
  <c r="N97" i="17"/>
  <c r="O82" i="17"/>
  <c r="O80" i="17"/>
  <c r="O81" i="17"/>
  <c r="Q96" i="18"/>
  <c r="Q97" i="18"/>
  <c r="Q98" i="18"/>
  <c r="AB33" i="25"/>
  <c r="AB34" i="25"/>
  <c r="AB35" i="25"/>
  <c r="AC17" i="25"/>
  <c r="AC18" i="25"/>
  <c r="AC19" i="25"/>
  <c r="AB15" i="27"/>
  <c r="AB16" i="27"/>
  <c r="AB17" i="27"/>
  <c r="K62" i="28"/>
  <c r="D4" i="1" s="1"/>
  <c r="K63" i="28"/>
  <c r="K64" i="28"/>
  <c r="O63" i="28"/>
  <c r="O64" i="28"/>
  <c r="I48" i="28"/>
  <c r="I49" i="28"/>
  <c r="I50" i="28"/>
  <c r="I62" i="28"/>
  <c r="B4" i="1" s="1"/>
  <c r="I63" i="28"/>
  <c r="I64" i="28"/>
  <c r="Y27" i="30"/>
  <c r="Y28" i="30"/>
  <c r="Y29" i="30"/>
  <c r="K96" i="33"/>
  <c r="K94" i="33"/>
  <c r="K95" i="33"/>
  <c r="O94" i="33"/>
  <c r="O96" i="33"/>
  <c r="U35" i="13"/>
  <c r="M42" i="14"/>
  <c r="Q43" i="14"/>
  <c r="V17" i="15"/>
  <c r="AA31" i="16"/>
  <c r="Q81" i="17"/>
  <c r="R81" i="18"/>
  <c r="O42" i="19"/>
  <c r="K44" i="19"/>
  <c r="M57" i="22"/>
  <c r="P54" i="23"/>
  <c r="P55" i="23"/>
  <c r="P56" i="23"/>
  <c r="AC15" i="27"/>
  <c r="Y15" i="27"/>
  <c r="Y16" i="27"/>
  <c r="Y17" i="27"/>
  <c r="J62" i="28"/>
  <c r="C4" i="1" s="1"/>
  <c r="J63" i="28"/>
  <c r="J64" i="28"/>
  <c r="N64" i="28"/>
  <c r="N62" i="28"/>
  <c r="G4" i="1" s="1"/>
  <c r="R48" i="28"/>
  <c r="R49" i="28"/>
  <c r="R50" i="28"/>
  <c r="K56" i="29"/>
  <c r="K57" i="29"/>
  <c r="K58" i="29"/>
  <c r="K88" i="31"/>
  <c r="K89" i="31"/>
  <c r="K90" i="31"/>
  <c r="I69" i="32"/>
  <c r="I70" i="32"/>
  <c r="I71" i="32"/>
  <c r="O42" i="14"/>
  <c r="I82" i="17"/>
  <c r="J82" i="18"/>
  <c r="Q42" i="19"/>
  <c r="I56" i="22"/>
  <c r="I42" i="22"/>
  <c r="K68" i="23"/>
  <c r="K69" i="23"/>
  <c r="K70" i="23"/>
  <c r="O70" i="23"/>
  <c r="O68" i="23"/>
  <c r="X14" i="24"/>
  <c r="X16" i="24"/>
  <c r="S28" i="24"/>
  <c r="S29" i="24"/>
  <c r="S30" i="24"/>
  <c r="M57" i="29"/>
  <c r="AA13" i="30"/>
  <c r="AA14" i="30"/>
  <c r="AA15" i="30"/>
  <c r="I88" i="31"/>
  <c r="I89" i="31"/>
  <c r="I90" i="31"/>
  <c r="N70" i="32"/>
  <c r="N71" i="32"/>
  <c r="N69" i="32"/>
  <c r="P71" i="32"/>
  <c r="P69" i="32"/>
  <c r="K56" i="32"/>
  <c r="L115" i="33"/>
  <c r="L113" i="33"/>
  <c r="X34" i="13"/>
  <c r="Y35" i="13"/>
  <c r="Q42" i="14"/>
  <c r="Y16" i="15"/>
  <c r="Z17" i="15"/>
  <c r="S31" i="16"/>
  <c r="I81" i="17"/>
  <c r="K82" i="17"/>
  <c r="J81" i="18"/>
  <c r="L82" i="18"/>
  <c r="K43" i="19"/>
  <c r="O44" i="19"/>
  <c r="Q64" i="28"/>
  <c r="O58" i="29"/>
  <c r="T27" i="30"/>
  <c r="T28" i="30"/>
  <c r="AA28" i="30"/>
  <c r="AA29" i="30"/>
  <c r="L95" i="33"/>
  <c r="Y34" i="13"/>
  <c r="Z35" i="13"/>
  <c r="I43" i="14"/>
  <c r="Z16" i="15"/>
  <c r="AA17" i="15"/>
  <c r="T17" i="16"/>
  <c r="S30" i="16"/>
  <c r="J81" i="17"/>
  <c r="L82" i="17"/>
  <c r="K81" i="18"/>
  <c r="M82" i="18"/>
  <c r="L43" i="19"/>
  <c r="O56" i="22"/>
  <c r="O58" i="22"/>
  <c r="M58" i="22"/>
  <c r="L70" i="23"/>
  <c r="L68" i="23"/>
  <c r="I56" i="23"/>
  <c r="X15" i="27"/>
  <c r="K49" i="28"/>
  <c r="R62" i="28"/>
  <c r="K4" i="1" s="1"/>
  <c r="R63" i="28"/>
  <c r="R64" i="28"/>
  <c r="T29" i="30"/>
  <c r="L88" i="31"/>
  <c r="L89" i="31"/>
  <c r="L90" i="31"/>
  <c r="Z34" i="13"/>
  <c r="AA16" i="15"/>
  <c r="T16" i="16"/>
  <c r="K81" i="17"/>
  <c r="M82" i="17"/>
  <c r="L81" i="18"/>
  <c r="N82" i="18"/>
  <c r="N43" i="22"/>
  <c r="N57" i="22"/>
  <c r="N58" i="22"/>
  <c r="P68" i="23"/>
  <c r="P69" i="23"/>
  <c r="P70" i="23"/>
  <c r="U29" i="24"/>
  <c r="U30" i="24"/>
  <c r="U16" i="27"/>
  <c r="U15" i="27"/>
  <c r="L63" i="28"/>
  <c r="L64" i="28"/>
  <c r="P62" i="28"/>
  <c r="I4" i="1" s="1"/>
  <c r="P63" i="28"/>
  <c r="Q88" i="31"/>
  <c r="Q89" i="31"/>
  <c r="K74" i="31"/>
  <c r="K72" i="31"/>
  <c r="O56" i="32"/>
  <c r="K114" i="33"/>
  <c r="K115" i="33"/>
  <c r="K113" i="33"/>
  <c r="N115" i="33"/>
  <c r="N113" i="33"/>
  <c r="N114" i="33"/>
  <c r="P59" i="11"/>
  <c r="V31" i="16"/>
  <c r="L81" i="17"/>
  <c r="N82" i="17"/>
  <c r="M81" i="18"/>
  <c r="O82" i="18"/>
  <c r="O42" i="22"/>
  <c r="K54" i="23"/>
  <c r="K55" i="23"/>
  <c r="K56" i="23"/>
  <c r="T28" i="24"/>
  <c r="T29" i="24"/>
  <c r="T30" i="24"/>
  <c r="AB17" i="25"/>
  <c r="AB18" i="25"/>
  <c r="AB19" i="25"/>
  <c r="W15" i="27"/>
  <c r="J62" i="27"/>
  <c r="M48" i="28"/>
  <c r="V27" i="30"/>
  <c r="V28" i="30"/>
  <c r="V29" i="30"/>
  <c r="J88" i="31"/>
  <c r="J89" i="31"/>
  <c r="J90" i="31"/>
  <c r="O70" i="32"/>
  <c r="O71" i="32"/>
  <c r="P54" i="32"/>
  <c r="P55" i="32"/>
  <c r="O69" i="32"/>
  <c r="O95" i="33"/>
  <c r="L56" i="22"/>
  <c r="L57" i="22"/>
  <c r="P43" i="22"/>
  <c r="P44" i="22"/>
  <c r="N56" i="22"/>
  <c r="I68" i="23"/>
  <c r="I69" i="23"/>
  <c r="I70" i="23"/>
  <c r="M69" i="23"/>
  <c r="M70" i="23"/>
  <c r="Q68" i="23"/>
  <c r="Q69" i="23"/>
  <c r="U28" i="24"/>
  <c r="X16" i="27"/>
  <c r="L72" i="29"/>
  <c r="L73" i="29"/>
  <c r="P71" i="29"/>
  <c r="P72" i="29"/>
  <c r="M73" i="31"/>
  <c r="K73" i="31"/>
  <c r="M69" i="32"/>
  <c r="M70" i="32"/>
  <c r="M71" i="32"/>
  <c r="Q70" i="32"/>
  <c r="Q71" i="32"/>
  <c r="Q69" i="32"/>
  <c r="P70" i="32"/>
  <c r="P95" i="33"/>
  <c r="L96" i="33"/>
  <c r="L114" i="33"/>
  <c r="M55" i="23"/>
  <c r="M56" i="23"/>
  <c r="T18" i="25"/>
  <c r="T19" i="25"/>
  <c r="V18" i="25"/>
  <c r="V17" i="25"/>
  <c r="V17" i="27"/>
  <c r="V16" i="27"/>
  <c r="M62" i="28"/>
  <c r="F4" i="1" s="1"/>
  <c r="M63" i="28"/>
  <c r="M64" i="28"/>
  <c r="J71" i="29"/>
  <c r="J72" i="29"/>
  <c r="J73" i="29"/>
  <c r="N73" i="29"/>
  <c r="N71" i="29"/>
  <c r="N74" i="31"/>
  <c r="N72" i="31"/>
  <c r="N73" i="31"/>
  <c r="L54" i="23"/>
  <c r="Y14" i="24"/>
  <c r="Z15" i="24"/>
  <c r="AA16" i="24"/>
  <c r="W28" i="24"/>
  <c r="X29" i="24"/>
  <c r="W18" i="25"/>
  <c r="V33" i="25"/>
  <c r="W34" i="25"/>
  <c r="X35" i="25"/>
  <c r="W17" i="27"/>
  <c r="N48" i="28"/>
  <c r="P49" i="28"/>
  <c r="P56" i="29"/>
  <c r="O74" i="31"/>
  <c r="I54" i="32"/>
  <c r="N55" i="32"/>
  <c r="N96" i="33"/>
  <c r="O114" i="33"/>
  <c r="AB15" i="24"/>
  <c r="Z29" i="24"/>
  <c r="Y18" i="25"/>
  <c r="Z19" i="25"/>
  <c r="Y34" i="25"/>
  <c r="Z35" i="25"/>
  <c r="J58" i="29"/>
  <c r="V14" i="30"/>
  <c r="W15" i="30"/>
  <c r="O73" i="31"/>
  <c r="Q74" i="31"/>
  <c r="P96" i="33"/>
  <c r="O44" i="22"/>
  <c r="O54" i="23"/>
  <c r="AB30" i="24"/>
  <c r="Z18" i="25"/>
  <c r="AA19" i="25"/>
  <c r="Z34" i="25"/>
  <c r="AA35" i="25"/>
  <c r="Z17" i="27"/>
  <c r="I63" i="27"/>
  <c r="I77" i="27"/>
  <c r="Q48" i="28"/>
  <c r="Q62" i="28"/>
  <c r="J4" i="1" s="1"/>
  <c r="H57" i="29"/>
  <c r="W14" i="30"/>
  <c r="X15" i="30"/>
  <c r="P73" i="31"/>
  <c r="R74" i="31"/>
  <c r="M54" i="32"/>
  <c r="Q55" i="32"/>
  <c r="M95" i="33"/>
  <c r="Q114" i="33"/>
  <c r="L43" i="22"/>
  <c r="R55" i="23"/>
  <c r="S16" i="24"/>
  <c r="AB29" i="24"/>
  <c r="AA18" i="25"/>
  <c r="AA34" i="25"/>
  <c r="AA17" i="27"/>
  <c r="J77" i="27"/>
  <c r="J50" i="28"/>
  <c r="L58" i="29"/>
  <c r="X14" i="30"/>
  <c r="Y15" i="30"/>
  <c r="Q73" i="31"/>
  <c r="I56" i="32"/>
  <c r="N95" i="33"/>
  <c r="S15" i="24"/>
  <c r="T16" i="24"/>
  <c r="AC35" i="25"/>
  <c r="AA16" i="27"/>
  <c r="K50" i="28"/>
  <c r="M58" i="29"/>
  <c r="Y14" i="30"/>
  <c r="Z15" i="30"/>
  <c r="X29" i="30"/>
  <c r="R73" i="31"/>
  <c r="O54" i="32"/>
  <c r="O113" i="33"/>
  <c r="J56" i="23"/>
  <c r="T15" i="24"/>
  <c r="AC34" i="25"/>
  <c r="AC17" i="27"/>
  <c r="J49" i="28"/>
  <c r="L50" i="28"/>
  <c r="L57" i="29"/>
  <c r="N58" i="29"/>
  <c r="Z14" i="30"/>
  <c r="X28" i="30"/>
  <c r="I74" i="31"/>
  <c r="AC16" i="27"/>
  <c r="M50" i="28"/>
  <c r="AB15" i="30"/>
  <c r="Z29" i="30"/>
  <c r="J74" i="31"/>
  <c r="N90" i="31"/>
  <c r="Q54" i="32"/>
  <c r="Q113" i="33"/>
  <c r="T35" i="25"/>
  <c r="U19" i="25"/>
  <c r="U35" i="25"/>
  <c r="J73" i="31"/>
  <c r="N89" i="31"/>
  <c r="X27" i="30" l="1"/>
  <c r="AC3" i="34" a="1"/>
  <c r="BC4" i="34" s="1"/>
  <c r="BC5" i="34" s="1"/>
  <c r="AC3" i="34"/>
  <c r="BM4" i="34"/>
  <c r="BM5" i="34" s="1"/>
  <c r="BL4" i="34"/>
  <c r="BL5" i="34" s="1"/>
  <c r="BK4" i="34"/>
  <c r="BK5" i="34" s="1"/>
  <c r="BJ4" i="34"/>
  <c r="BJ5" i="34" s="1"/>
  <c r="BI4" i="34"/>
  <c r="BI5" i="34" s="1"/>
  <c r="BH4" i="34"/>
  <c r="BH5" i="34" s="1"/>
  <c r="BG4" i="34"/>
  <c r="BG5" i="34" s="1"/>
  <c r="BF4" i="34"/>
  <c r="BF5" i="34" s="1"/>
  <c r="BE4" i="34"/>
  <c r="BE5" i="34" s="1"/>
  <c r="BD4" i="34"/>
  <c r="BD5" i="34" s="1"/>
  <c r="Z16" i="27"/>
  <c r="U17" i="27"/>
  <c r="Z14" i="24"/>
  <c r="I52" i="19"/>
  <c r="D26" i="34"/>
  <c r="E26" i="34" s="1"/>
  <c r="I57" i="19" l="1"/>
  <c r="I56" i="19"/>
  <c r="I58" i="19"/>
  <c r="T10" i="27"/>
  <c r="T16" i="27"/>
  <c r="D8" i="34"/>
  <c r="E8" i="34" s="1"/>
  <c r="T17" i="27" l="1"/>
  <c r="T15"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tc={9E49FA75-56AC-4F32-8C13-9FB619A78650}</author>
  </authors>
  <commentList>
    <comment ref="G24" authorId="0" shapeId="0" xr:uid="{9E49FA75-56AC-4F32-8C13-9FB619A78650}">
      <text>
        <t xml:space="preserve">[Threaded comment]
Your version of Excel allows you to read this threaded comment; however, any edits to it will get removed if the file is opened in a newer version of Excel. Learn more: https://go.microsoft.com/fwlink/?linkid=870924
Comment:
    Pakinote na lang, di naman natin tinentrace yung source ng fc monitoring lang. Pero may potential na tumaas due to presence na din ng mga tao since tourist spot nga sya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<sst xmlns="http://schemas.openxmlformats.org/spreadsheetml/2006/main" count="13974" uniqueCount="1281">
  <si>
    <t>Waterbodies</t>
  </si>
  <si>
    <t>Class</t>
  </si>
  <si>
    <t>Station</t>
  </si>
  <si>
    <t>DO (mg/L)</t>
  </si>
  <si>
    <t>Remarks</t>
  </si>
  <si>
    <t>BOD (mg/L)</t>
  </si>
  <si>
    <t>TSS (mg/L)</t>
  </si>
  <si>
    <t>pH</t>
  </si>
  <si>
    <t>Temp. (°C)</t>
  </si>
  <si>
    <t>Color (TCU)</t>
  </si>
  <si>
    <t>Fecal Coliform (MPN/100mL)</t>
  </si>
  <si>
    <t>NO3-N (mg/L)</t>
  </si>
  <si>
    <t>PO4-P (mg/L)</t>
  </si>
  <si>
    <t>Cl- (mg/L)</t>
  </si>
  <si>
    <t>Oil and Grease</t>
  </si>
  <si>
    <t>Zambales Bay</t>
  </si>
  <si>
    <t>Baler Bay</t>
  </si>
  <si>
    <t>SB</t>
  </si>
  <si>
    <t>Near River Mouths</t>
  </si>
  <si>
    <t>-</t>
  </si>
  <si>
    <t>Within Standard</t>
  </si>
  <si>
    <t>Surfers Hub</t>
  </si>
  <si>
    <t>La Patricia Baler B.R</t>
  </si>
  <si>
    <t>Costa Pacifica</t>
  </si>
  <si>
    <t>Aliya Surf Hotel</t>
  </si>
  <si>
    <t>Playa Azul Hotel</t>
  </si>
  <si>
    <t>Pudoc River</t>
  </si>
  <si>
    <t>C</t>
  </si>
  <si>
    <t>Up-stream (Pudoc Bridge)</t>
  </si>
  <si>
    <t>Mid-stream (Buhangin Bridge)</t>
  </si>
  <si>
    <t>Mid-stream (Daungan Bridge)</t>
  </si>
  <si>
    <t>Down-stream (Near Basketball court)</t>
  </si>
  <si>
    <t>Juness</t>
  </si>
  <si>
    <t>Near Pavillion Main Area</t>
  </si>
  <si>
    <t>Near Open Hall</t>
  </si>
  <si>
    <t>Near Building Area</t>
  </si>
  <si>
    <t>Bataan Coast</t>
  </si>
  <si>
    <t>Mouth of Almacen River</t>
  </si>
  <si>
    <t>Mouth of Kaparangan River</t>
  </si>
  <si>
    <t>Mouth of Samal River</t>
  </si>
  <si>
    <t>Mouth of Calaguiman River</t>
  </si>
  <si>
    <t>Mouth of Wawa River</t>
  </si>
  <si>
    <t>Mouth of Alangan River</t>
  </si>
  <si>
    <t>Mouth of Lamao River</t>
  </si>
  <si>
    <t>Bathing Beaches</t>
  </si>
  <si>
    <t>Villa Carmen Mariveles Bataan</t>
  </si>
  <si>
    <t>Mattel Mariveles Bataan</t>
  </si>
  <si>
    <t>Sitio Babuyan</t>
  </si>
  <si>
    <t>Sitio Aguawan</t>
  </si>
  <si>
    <t>Montemar Beach</t>
  </si>
  <si>
    <t>Near Yatch Club</t>
  </si>
  <si>
    <t>Near Pawikan Hatchery</t>
  </si>
  <si>
    <t>Near Trota Side Residence</t>
  </si>
  <si>
    <t>Talisay River</t>
  </si>
  <si>
    <t>Tanato Bridge</t>
  </si>
  <si>
    <t>Magsaysay Dam</t>
  </si>
  <si>
    <t>Talisay Bridge</t>
  </si>
  <si>
    <t>Camacho Bridge</t>
  </si>
  <si>
    <t>Mouth of Talisay</t>
  </si>
  <si>
    <t>Near Banzon Residence</t>
  </si>
  <si>
    <t>Bulacan Coast</t>
  </si>
  <si>
    <t>Near River Mouth</t>
  </si>
  <si>
    <t>Angat River for Life</t>
  </si>
  <si>
    <t>300 mtrs. away from Stn. 1</t>
  </si>
  <si>
    <t>Atlag River</t>
  </si>
  <si>
    <t>300 mtrs. away from stn. 2</t>
  </si>
  <si>
    <t>Bocaue River</t>
  </si>
  <si>
    <t>Mouth of Capiz River</t>
  </si>
  <si>
    <t>Hagonoy River</t>
  </si>
  <si>
    <t>Mouth of Sta. Cruz Creek</t>
  </si>
  <si>
    <t>Labangan River</t>
  </si>
  <si>
    <t>Mouth of Tibaguin Creek</t>
  </si>
  <si>
    <t>Marilao River</t>
  </si>
  <si>
    <t>Mouth of Pugad Creek</t>
  </si>
  <si>
    <t>Meycauayan River</t>
  </si>
  <si>
    <t>Mouth of San Roque River</t>
  </si>
  <si>
    <t>Obando River</t>
  </si>
  <si>
    <t>Up-stream</t>
  </si>
  <si>
    <t>Mouth of Obando</t>
  </si>
  <si>
    <t>Mid-Stream</t>
  </si>
  <si>
    <t>Santa Maria River</t>
  </si>
  <si>
    <t>Down-Stream</t>
  </si>
  <si>
    <t>Talavera River</t>
  </si>
  <si>
    <t>Bridge near Villa Santiago Compound</t>
  </si>
  <si>
    <t>Pampanga Coast</t>
  </si>
  <si>
    <t>Libo Bridge</t>
  </si>
  <si>
    <t>Pampanga River</t>
  </si>
  <si>
    <t>Atlag Bridge</t>
  </si>
  <si>
    <t>Pampanga Upstream</t>
  </si>
  <si>
    <t>Expressway Bridge</t>
  </si>
  <si>
    <t>ASFMSRS</t>
  </si>
  <si>
    <t>McArthur Bridge</t>
  </si>
  <si>
    <t>Guagua River</t>
  </si>
  <si>
    <t>Bridge near public Market (UBVAS)</t>
  </si>
  <si>
    <t>Mouth of Pampanga</t>
  </si>
  <si>
    <t>Kalsadang Putol Bridge</t>
  </si>
  <si>
    <t>Palakol</t>
  </si>
  <si>
    <t>San Juan Bridge</t>
  </si>
  <si>
    <t>Lucong River</t>
  </si>
  <si>
    <t>San Miguel Bridge</t>
  </si>
  <si>
    <t>Bagsit</t>
  </si>
  <si>
    <t>Bridge near San Agustin Public Market</t>
  </si>
  <si>
    <t>Subic Bay</t>
  </si>
  <si>
    <t>Labangan Bridge</t>
  </si>
  <si>
    <t>Masinloc-Oyon Bay</t>
  </si>
  <si>
    <t>Iba Hanging Bridge</t>
  </si>
  <si>
    <t>Iba Bridge</t>
  </si>
  <si>
    <t>Marilao-Caloocan Bridge</t>
  </si>
  <si>
    <t>Prenza Dam</t>
  </si>
  <si>
    <t>Mc Arthur Bridge</t>
  </si>
  <si>
    <t>Ibayo Bridge</t>
  </si>
  <si>
    <t>Perez Bridge</t>
  </si>
  <si>
    <t>Viente Reales Bridge</t>
  </si>
  <si>
    <t>McArthur Highway</t>
  </si>
  <si>
    <t>Meymart Bridge</t>
  </si>
  <si>
    <t>Polo Bridge</t>
  </si>
  <si>
    <t>Fishport Near Public Market</t>
  </si>
  <si>
    <t>Tawiran Bridge</t>
  </si>
  <si>
    <t>Mouth of Obando River</t>
  </si>
  <si>
    <t>300m away from Station 1</t>
  </si>
  <si>
    <t>300m away from Station 2</t>
  </si>
  <si>
    <t>Catmon Bridge</t>
  </si>
  <si>
    <t>Poblacion Bridge</t>
  </si>
  <si>
    <t>Sta. Clara Bridge</t>
  </si>
  <si>
    <t>Mid-stream</t>
  </si>
  <si>
    <t>Down-stream</t>
  </si>
  <si>
    <t>Bangkung Malapad</t>
  </si>
  <si>
    <t>Macabebe Point</t>
  </si>
  <si>
    <t>Bancal Pugad</t>
  </si>
  <si>
    <t>Sulipan Bridge</t>
  </si>
  <si>
    <t>Calumpit Bridge</t>
  </si>
  <si>
    <t>Near P. Mercado Res/Fish Pond</t>
  </si>
  <si>
    <t>Near Villa Lourdes Resort</t>
  </si>
  <si>
    <t>Bongabon River Irrigation System</t>
  </si>
  <si>
    <t>Vergara Bridge</t>
  </si>
  <si>
    <t>Sta. Rosa Bridge</t>
  </si>
  <si>
    <t>Angeles River 1</t>
  </si>
  <si>
    <t>Angeles River 2</t>
  </si>
  <si>
    <t>Mexico River</t>
  </si>
  <si>
    <t>San fernando River</t>
  </si>
  <si>
    <t>Sto. Tomas River</t>
  </si>
  <si>
    <t>Minalin River</t>
  </si>
  <si>
    <t>Sasmuan River 1</t>
  </si>
  <si>
    <t>Sasmuan River 2</t>
  </si>
  <si>
    <t>Plaza Burgos Bridge</t>
  </si>
  <si>
    <t>Foot Bridge</t>
  </si>
  <si>
    <t>San Pablo Bridge</t>
  </si>
  <si>
    <t>Near Armando Aguinaldo F.P.</t>
  </si>
  <si>
    <t>300 meters away from Station 1</t>
  </si>
  <si>
    <t>300 meters away from Station 2</t>
  </si>
  <si>
    <t>Cut-Cut Bridge</t>
  </si>
  <si>
    <t>Santiago Bridge</t>
  </si>
  <si>
    <t>Near Green Village</t>
  </si>
  <si>
    <t>By the Sea Beach Resort</t>
  </si>
  <si>
    <t>Driftwood Beach resort</t>
  </si>
  <si>
    <t>Sierra Beach Resort</t>
  </si>
  <si>
    <t>Samba Blue Ocean Beach Resort</t>
  </si>
  <si>
    <t>For classification</t>
  </si>
  <si>
    <t>Bani</t>
  </si>
  <si>
    <t>San Miguel</t>
  </si>
  <si>
    <t>San Salvador</t>
  </si>
  <si>
    <t>Luan</t>
  </si>
  <si>
    <t>Port Matalvis</t>
  </si>
  <si>
    <t>Panglit</t>
  </si>
  <si>
    <t>Santo Rosario</t>
  </si>
  <si>
    <t>Bamban</t>
  </si>
  <si>
    <t>Bakasyunan Beach Resort</t>
  </si>
  <si>
    <t>Lindamar By The Sea</t>
  </si>
  <si>
    <t>La Vista Beach Resort</t>
  </si>
  <si>
    <t>FuntaSea (Formerly Sand Valley B.R.)</t>
  </si>
  <si>
    <t>SUMMARY OF ANALYSIS</t>
  </si>
  <si>
    <t>DO</t>
  </si>
  <si>
    <t>BOD</t>
  </si>
  <si>
    <t>TSS</t>
  </si>
  <si>
    <t>TEMP</t>
  </si>
  <si>
    <t>COLOR</t>
  </si>
  <si>
    <t>FECAL COLIFORM</t>
  </si>
  <si>
    <t>NITRATES</t>
  </si>
  <si>
    <t>PHOSPHATES</t>
  </si>
  <si>
    <t>CHLORIDES</t>
  </si>
  <si>
    <t>Priority Water Bodies</t>
  </si>
  <si>
    <t>Other Water Bodies</t>
  </si>
  <si>
    <t>Angat River</t>
  </si>
  <si>
    <t>Bagsit River</t>
  </si>
  <si>
    <t>Palakol River</t>
  </si>
  <si>
    <t>Region</t>
  </si>
  <si>
    <t>Parameter</t>
  </si>
  <si>
    <t>Stn. No.</t>
  </si>
  <si>
    <t>Stn. ID</t>
  </si>
  <si>
    <t>Address</t>
  </si>
  <si>
    <t>F.Y. 2026</t>
  </si>
  <si>
    <t>January</t>
  </si>
  <si>
    <t>February</t>
  </si>
  <si>
    <t>March</t>
  </si>
  <si>
    <t>April</t>
  </si>
  <si>
    <t>May</t>
  </si>
  <si>
    <t>June</t>
  </si>
  <si>
    <t>July</t>
  </si>
  <si>
    <t>August</t>
  </si>
  <si>
    <t>September</t>
  </si>
  <si>
    <t>October</t>
  </si>
  <si>
    <t>November</t>
  </si>
  <si>
    <t>December</t>
  </si>
  <si>
    <t>Average/Geomean</t>
  </si>
  <si>
    <t>Remarks on Exceedance (Passed/Failed)</t>
  </si>
  <si>
    <t>WQG</t>
  </si>
  <si>
    <t>BALER BAY</t>
  </si>
  <si>
    <t>CLASS SB ( 3 STATIONS )</t>
  </si>
  <si>
    <t>III</t>
  </si>
  <si>
    <t>Sabang, Baler, Aurora</t>
  </si>
  <si>
    <t>**</t>
  </si>
  <si>
    <t>Passed</t>
  </si>
  <si>
    <t>Failed</t>
  </si>
  <si>
    <t>Buhangin, Baler, Aurora</t>
  </si>
  <si>
    <t>7.0-8.5</t>
  </si>
  <si>
    <t>26-30</t>
  </si>
  <si>
    <t>&lt;5</t>
  </si>
  <si>
    <t xml:space="preserve"> </t>
  </si>
  <si>
    <t>&lt;0.090</t>
  </si>
  <si>
    <t>&lt;0.014</t>
  </si>
  <si>
    <t>Obserbvations</t>
  </si>
  <si>
    <t>low tide, presence of solid waste, presence of fishing boats</t>
  </si>
  <si>
    <t>low tide, presence of solid waste on shore</t>
  </si>
  <si>
    <t>Wavy, high tide, visible of fishing boats and presence of few solid waste.</t>
  </si>
  <si>
    <t>Low tide, presence of solid waste on shore</t>
  </si>
  <si>
    <t>River mouth, presence of solid waste, residential area, high tide and wavy.</t>
  </si>
  <si>
    <t>Low tide, wavy, visible of fishing boats and people swimming</t>
  </si>
  <si>
    <t>Presence of solid waste, visible of fishing boats, near river mouth, and low tide.</t>
  </si>
  <si>
    <t>River mouth, presence of solid waste, visible of fishing boats, wavy, low tide.</t>
  </si>
  <si>
    <t>Low tide, wavy, visible of fishing boats, there is a few solid waste on the shore</t>
  </si>
  <si>
    <t>low tide, beach resort area</t>
  </si>
  <si>
    <t>Wavy, high tide and visible of fishing boats.</t>
  </si>
  <si>
    <t>Visible of people's catching fish using nets, wavy, and high tide</t>
  </si>
  <si>
    <t>High tide, wavy, visible of people bathing / swimming.</t>
  </si>
  <si>
    <t>Low tide, wavy and presence of solid waste.</t>
  </si>
  <si>
    <t>Low tide, visible of peoples swimming, and surfing, wavy.</t>
  </si>
  <si>
    <t>Low tide, wavy, visible of fishing boats.</t>
  </si>
  <si>
    <t>low tide, wavy, presence of solid waste on shore, swimming/ surfing activity was observed</t>
  </si>
  <si>
    <t>Wavy, high tide, presence of people catching fish, surfing and swimming</t>
  </si>
  <si>
    <t>Low tide, wavy, and visible of people bathing and surfing</t>
  </si>
  <si>
    <t>High tide, wavy, visible of people bathing / swimming / surfing.</t>
  </si>
  <si>
    <t>Low tide, wavy, visible of people swimming / surfing, presence of solid waste on shore.</t>
  </si>
  <si>
    <t>Low tide, wavy, presence of solid waste especially rotten coconut leaves, and rotten water hyacinth</t>
  </si>
  <si>
    <t>Low tide, wavy, presence of debris on shore.</t>
  </si>
  <si>
    <t>Low tide, there is a few solid waste and debris on shore, visible of people surfing, wavy</t>
  </si>
  <si>
    <t>low tide, wavy, swimming/ surfing activity was observed</t>
  </si>
  <si>
    <t>Wavy, high tide and presence of people surfing and swimming</t>
  </si>
  <si>
    <t>Low tide, wavy, and visible of peoples bathing and surfing</t>
  </si>
  <si>
    <t>Low tide, wavy, visible of people swimming and surfing.</t>
  </si>
  <si>
    <t>Low tide, wavy, visible of people bathing and surfing.</t>
  </si>
  <si>
    <t>Low tide, wavy, visible fishing boats</t>
  </si>
  <si>
    <t>Low tide, wavy, visible of peoples surfing</t>
  </si>
  <si>
    <t>High tide, wavy and presence of people surfing and swimming</t>
  </si>
  <si>
    <t>Low tide, wavy, visible of people swimming.</t>
  </si>
  <si>
    <t>Low tide, wavy, visible of people surfing and catching fish</t>
  </si>
  <si>
    <t>Low tide, wavy, visible of people catching fish</t>
  </si>
  <si>
    <t>Low tide, wavy, and visible of peoples catching fish using nets</t>
  </si>
  <si>
    <t>High tide, wavy, visible of people swimming / bathing / surfing.</t>
  </si>
  <si>
    <t>Low tide, wavy, visible of people bathing.</t>
  </si>
  <si>
    <t>Low tide, wavy, visible of peoples catching fish</t>
  </si>
  <si>
    <t>Date of Sampling</t>
  </si>
  <si>
    <t>* results to follow</t>
  </si>
  <si>
    <t>** Monthly Sampling not yet conducted</t>
  </si>
  <si>
    <t>Water Quality Statistical Report</t>
  </si>
  <si>
    <t>1st Semi-Annual 2025</t>
  </si>
  <si>
    <t>PARAMETERS</t>
  </si>
  <si>
    <t>Province / Municipality</t>
  </si>
  <si>
    <t>Waterbody</t>
  </si>
  <si>
    <t>No. of Station</t>
  </si>
  <si>
    <t>Name of Station</t>
  </si>
  <si>
    <t>BALER, AURORA</t>
  </si>
  <si>
    <t>N/A</t>
  </si>
  <si>
    <t>AVERAGE</t>
  </si>
  <si>
    <t>MINIMUM</t>
  </si>
  <si>
    <t>MAXIMUM</t>
  </si>
  <si>
    <t>STANDARD</t>
  </si>
  <si>
    <t>6 mg/L</t>
  </si>
  <si>
    <t>50 mg/L</t>
  </si>
  <si>
    <t>26-30°C</t>
  </si>
  <si>
    <t>50 TCU</t>
  </si>
  <si>
    <t>100 MPN/100 L</t>
  </si>
  <si>
    <t>10 mg/L</t>
  </si>
  <si>
    <t>0.200 mg/L</t>
  </si>
  <si>
    <t>Annual 2025</t>
  </si>
  <si>
    <t>ANALYSIS:</t>
  </si>
  <si>
    <t>1st Quarter</t>
  </si>
  <si>
    <t>2nd Quarter</t>
  </si>
  <si>
    <t>3rd Quarter</t>
  </si>
  <si>
    <t>4th Quarter</t>
  </si>
  <si>
    <t xml:space="preserve">PUDOC RIVER </t>
  </si>
  <si>
    <t>CLASS C ( 4 STATIONS )</t>
  </si>
  <si>
    <t>Pob. V, Baler, Aurora</t>
  </si>
  <si>
    <t>&lt;2</t>
  </si>
  <si>
    <t>PUDOC RIVER</t>
  </si>
  <si>
    <t>B</t>
  </si>
  <si>
    <t>6.5-9.0</t>
  </si>
  <si>
    <t>5 mg/L</t>
  </si>
  <si>
    <t>65 mg/L</t>
  </si>
  <si>
    <t>26-30 °C</t>
  </si>
  <si>
    <t>7 mg/L</t>
  </si>
  <si>
    <t>0.025 mg/L</t>
  </si>
  <si>
    <t>250 mg/L</t>
  </si>
  <si>
    <t>25-31</t>
  </si>
  <si>
    <t>Observations</t>
  </si>
  <si>
    <t>on-going construction of bridge, presence of solid waste and water hyacinth</t>
  </si>
  <si>
    <t>On-going construction of bridge, presence of solid waste and water hyacinth.</t>
  </si>
  <si>
    <t>On-going resettlement of river bank. Presence of few solid waste, and visible of heavy equipment.</t>
  </si>
  <si>
    <t>presence of solid waste and water hyacinth, residential area</t>
  </si>
  <si>
    <t>Presence of solid waste and rotten water hyacinth.</t>
  </si>
  <si>
    <t>Present of solid waste, rotten leaves and rotten water hyacinth.</t>
  </si>
  <si>
    <t>sighting of oil sheen, presence of fishing boats, presence of solid waste, water discharge from drainage canal</t>
  </si>
  <si>
    <t>Visible of boats, rottenwater hyacinth, and residential area.</t>
  </si>
  <si>
    <t>Presence of few few solid waste and rotten water hyacinth. Visible of fishing boats.</t>
  </si>
  <si>
    <t>water discharge from drainage canal, presence of fishing boats, residential area</t>
  </si>
  <si>
    <t>Visible of fishing boats and solid waste, residential area.</t>
  </si>
  <si>
    <t>Presence of few solid waste, and visible of fishing boats.</t>
  </si>
  <si>
    <t>Down-stream (Near Basketball Court)</t>
  </si>
  <si>
    <t>Mid-stream (Duongan Bridge)</t>
  </si>
  <si>
    <t>Up-stream (Pudoc River)</t>
  </si>
  <si>
    <t>350 mg/L</t>
  </si>
  <si>
    <t>COAST OF BATAAN</t>
  </si>
  <si>
    <t>CLASS SB ( 7 STATIONS )</t>
  </si>
  <si>
    <t>Tapulao, Orani, Bataan</t>
  </si>
  <si>
    <t>Kaparangan, Orani, Bataan</t>
  </si>
  <si>
    <t>San Roque Pob., Samal, Bataan</t>
  </si>
  <si>
    <t>West Calaguiman, Samal, Bataan</t>
  </si>
  <si>
    <t>Omboy, Abucay, Bataan</t>
  </si>
  <si>
    <t>Alangan, Limay, Bataan</t>
  </si>
  <si>
    <t>Lamao, Limay, Bataan</t>
  </si>
  <si>
    <t>Temp. (OC)</t>
  </si>
  <si>
    <t>low tide, near mangrove area, near fish pen</t>
  </si>
  <si>
    <t>Low tide, Presence of fish traps</t>
  </si>
  <si>
    <t>High tide, Presence of fish traps and fishing boats</t>
  </si>
  <si>
    <t>High tide, wavy, presence of fishing boats and visible baklad</t>
  </si>
  <si>
    <t>High tide, wavy, visible fishing boats, baklads, presence of few dried leaves and solid wastes.</t>
  </si>
  <si>
    <t>High tide, wavy, visible of fishing boats and baklads</t>
  </si>
  <si>
    <t>Low tide, visible fishing boats and baklads</t>
  </si>
  <si>
    <t>Few solid waste afloat, High tide</t>
  </si>
  <si>
    <t>Low tide, wavy, visible of fishing boats, turbid waster</t>
  </si>
  <si>
    <t>low tide, near mangrove area, near breakwater</t>
  </si>
  <si>
    <t>Low tide, Presence of fish traps and fishing boats</t>
  </si>
  <si>
    <t>High tide, Presence of fishing boats, formation of bubbles</t>
  </si>
  <si>
    <t>Low tide, visible baklads and fishing boats.</t>
  </si>
  <si>
    <t>Near fish traps, High tide</t>
  </si>
  <si>
    <t>Low tide, turbid water, visible of fishing boats, and wavy.</t>
  </si>
  <si>
    <t>near fish pens, near mangrove areas, navigable waters</t>
  </si>
  <si>
    <t>High tide, wavy, presence of dried leaves and fishing boats, visible baklad</t>
  </si>
  <si>
    <t>High tide, wavy, visible fishing boats, and baklads.</t>
  </si>
  <si>
    <t>Low tide, visible fishing boats and baklads, Presence of few floating solid waste.</t>
  </si>
  <si>
    <t>Low tide, visible of fishing boats, wavy, and turbid water</t>
  </si>
  <si>
    <t>low tide, presence of jelly fish, near mangrove area</t>
  </si>
  <si>
    <t>High tide, wavy, and presence of fishing boats</t>
  </si>
  <si>
    <t>High tide, wavy, visible baklads and fishing boats.</t>
  </si>
  <si>
    <t>Low tide, visible of fishing boats and baklads.</t>
  </si>
  <si>
    <t>Low tide, visible of fishing boats, wavy, and turbid water.</t>
  </si>
  <si>
    <t>low tide, near residential area, near mangrove area</t>
  </si>
  <si>
    <t>Low tide, Presence of fish traps and fishing boats, formation of bubbles</t>
  </si>
  <si>
    <t>High tide, wavy, visible fishing boats, baklads, presence of few solid waste.</t>
  </si>
  <si>
    <t>High tide, wavy, visible of heavy equipment dredger, baklads, fishing boats</t>
  </si>
  <si>
    <t>On-going dredging operation, Low tide, visible heavy equipment, fishing boats, Nearby fish traps.</t>
  </si>
  <si>
    <t>Turbid water, low tide, visible of few solid waste and debris</t>
  </si>
  <si>
    <t>low tide, near refinery, near port</t>
  </si>
  <si>
    <t>Low tide, presence of oil tanker/ vessel</t>
  </si>
  <si>
    <t>High tide, Presence of fishing boats and fishing vessels</t>
  </si>
  <si>
    <t>High tide, wavy, presence of oil tanker, tugboats and fishing boats</t>
  </si>
  <si>
    <t>High tide, wavy, visible people bathing / swimming, tug boats, vessel, and presence of few solid waste.</t>
  </si>
  <si>
    <t>High tide, wavy, visible of fishing boats and tug boats</t>
  </si>
  <si>
    <t>Low tide, visible tugboats and fishing boats</t>
  </si>
  <si>
    <t>Low tide, visible of tanker vessel, tugboat, and fishing boats.</t>
  </si>
  <si>
    <t>low tide, near port, near residential area</t>
  </si>
  <si>
    <t>Low tide, presence of oil tanker/ vessel, presence of fishing boats and formation of bubbles</t>
  </si>
  <si>
    <t>High tide, formation of bubbles, sighting of tug boats, presence of few solid waste</t>
  </si>
  <si>
    <t>High tide, wavy, visible fishing boats, people bathing / swimming, tug boats and vessel.</t>
  </si>
  <si>
    <t>High tide, wavy, visible of floating fish cages, tug boats, presence of few solid waste</t>
  </si>
  <si>
    <t>Low tide, visible fishing boats, and presence of floating solid waste.</t>
  </si>
  <si>
    <t>From January to March 2026, the Coast of Bataan (Class SB, 7 stations) generally shows acceptable water quality for most parameters, with pH (6.85–8.18), color (5–15 TCU), nitrate (up to 0.27 mg/L), and phosphate (up to 0.21 mg/L) remaining within safe limits. However, dissolved oxygen declines in March, reaching as low as 4.11–4.19 mg/L in some stations, indicating reduced oxygen levels. Total suspended solids also show occasional high values, reaching up to 58 mg/L, suggesting sediment disturbance in some river mouths. Temperature remains consistently high at 28.1–31.5°C, often exceeding the 30°C guideline, while fecal coliform ranges from 23 to 1,600 MPN/100mL, indicating moderate to high contamination in some areas, especially in Wawa and Lamao Rivers. Field observations show the presence of fish traps, fish pens, fishing boats, mangrove areas, breakwaters, and port-related vessels such as oil tankers and tugboats, along with occasional bubbles, debris, and minor solid waste. Overall, the area is generally stable but already showing signs of environmental influence from fishing activities, port operations, and localized organic and sediment inputs, especially in more active river mouths.</t>
  </si>
  <si>
    <t>ORANI - SAMAL - ABUCAY - LIMAY , BATAAN</t>
  </si>
  <si>
    <t xml:space="preserve">MARIVELES AND LIMAY </t>
  </si>
  <si>
    <t>CLASS SB ( 4 STATIONS )</t>
  </si>
  <si>
    <t>Mt. View, Mariveles, Bataan</t>
  </si>
  <si>
    <t>AFAB, Mariveles, Bataan</t>
  </si>
  <si>
    <t>*</t>
  </si>
  <si>
    <t>Sisiman, Mariveles, Bataan</t>
  </si>
  <si>
    <t>.</t>
  </si>
  <si>
    <t xml:space="preserve">low tide, presence of solid waste, presence of fishing boats </t>
  </si>
  <si>
    <t>High tide, presence of fishing boat and tugboats and presence of few solid waste</t>
  </si>
  <si>
    <t>High tide, presence of people bathing/swimming and presence of solid waste on shore.</t>
  </si>
  <si>
    <t>High tide, visible of fishing boats</t>
  </si>
  <si>
    <t>High tide, presence of people bathing/ swimming, wavy</t>
  </si>
  <si>
    <t>Low tide, wavy, visible of heavy equipment</t>
  </si>
  <si>
    <t>Turbid water, visible fishing boats</t>
  </si>
  <si>
    <t>Low tide, visible of cargo ship and fishing boats</t>
  </si>
  <si>
    <t>low tide, calm waters, presence of solid waste, fishing boats &amp; ship/ vessels was visible from the station</t>
  </si>
  <si>
    <t>low tide, presence of fishing boats</t>
  </si>
  <si>
    <t>High tide, visible fishing boats and vessel, and turbid water due to backfilling near the station</t>
  </si>
  <si>
    <t>High tide, visible of fishing boats, ship / vessel.</t>
  </si>
  <si>
    <t>High tide, on-going land development, presence of fishing boat</t>
  </si>
  <si>
    <t>Low tide, wavy, visible of fishing boats</t>
  </si>
  <si>
    <t>Turbid water, on going land development, visible people bathing / swimming and fishing boats</t>
  </si>
  <si>
    <t>Low tide, on going land development near the station, visible of cargo ship and fishing boats</t>
  </si>
  <si>
    <t>low tide, calm waters, near cottages</t>
  </si>
  <si>
    <t>low tide, presence of fishing boats and large vessels, presence of individuals swimming / bathing</t>
  </si>
  <si>
    <t>High tide, visible few people bathing, presence of few solid waste and presence of fishing boats and tugboats.</t>
  </si>
  <si>
    <t>High tide, presence of people bathing/swimming, presence of solid waste on shore and presence of fishing boats and vessel</t>
  </si>
  <si>
    <t>Visible of fishing boats, vessel and people swimming, high tide.</t>
  </si>
  <si>
    <t>Low tide, wavy, volume of solid wastes present  on shore especially plastic</t>
  </si>
  <si>
    <t>Low tide, visible of fishing boats and barges, turbid water due to quarrying</t>
  </si>
  <si>
    <t>Wavy, Low tide, visible fishing boats, tugboats, presence of volume of solid waste on shore, turbid water</t>
  </si>
  <si>
    <t>Low tide, there is a lot of solid waste especially plastic, visible of cargo vessel and fishing boats, presence of people bathing / swimming</t>
  </si>
  <si>
    <t>**Area Not accesible</t>
  </si>
  <si>
    <t>In 2025, water quality at Mariveles and Limay (Class SB) generally met pH, temperature, color, and nutrient standards, but dissolved oxygen (DO) ranged from a low of 3.62 mg/L at Sitio Babuyan in April to a high of 8.92 mg/L at Sitio Aguawan in September, both showing that some stations were below the 6 mg/L water quality guideline, indicating occasional oxygen stress. Fecal coliform levels were the most critical concern, ranging from 4 MPN/100 mL at Mattel in January to a very high 54,000 MPN/100 mL at Mattel in June, far exceeding the 100 MPN/100 mL limit, showing significant microbial contamination likely from nearby residential areas, recreational activities, and fishing. Total suspended solids were mostly within limits except at Sitio Aguawan, which recorded up to 283 mg/L in June (guideline 50 mg/L), likely influenced by strong waves and nearby construction. Observations noted tidal changes, solid waste along the shore, and frequent boat traffic, highlighting the combined impact of human activity and natural conditions on water quality. Overall, the waters show moderate to high pollution pressures, especially from microbial contamination and sediments, with DO occasionally below the safe limit.</t>
  </si>
  <si>
    <t>MARIVELES, BATAAN</t>
  </si>
  <si>
    <t>BATHING BEACHES</t>
  </si>
  <si>
    <t>Semi-Annual 2025</t>
  </si>
  <si>
    <t>JUNESS BEACH RESORT</t>
  </si>
  <si>
    <t>Nagbalayong, Morong, Bataan</t>
  </si>
  <si>
    <t xml:space="preserve">low tide, few solid waste on shore, sighting of ship </t>
  </si>
  <si>
    <t>high tide, presence of fishing boats, near river mouth</t>
  </si>
  <si>
    <t>High tide, wavy, near river mouth, presence of solid waste on shore, sighting of tugboat and barge.</t>
  </si>
  <si>
    <t>Low tide, visible vessels and fishing boats and presence of few solid waste on shore</t>
  </si>
  <si>
    <t>High tide, calm water and visible fishing boats.</t>
  </si>
  <si>
    <t>High tide, wavy, People bathing / swimming, and presence of solid waste on shore</t>
  </si>
  <si>
    <t>Wavy, high tide, and presence of few solid waste on shore.</t>
  </si>
  <si>
    <t>Low tide, wavy, presence of solid waste on shore</t>
  </si>
  <si>
    <t>Strong waves, heavy rain</t>
  </si>
  <si>
    <t>Low tide, wavy, there is a few solid waste on the shore, visible fishing boat.</t>
  </si>
  <si>
    <t>high tide, presence of fishing boats</t>
  </si>
  <si>
    <t>High tide, wavy, presence of few solid waste and dried leaves on shore</t>
  </si>
  <si>
    <t>Low tide, wavy, there is a few solid waste on the shore, visible fishing boats.</t>
  </si>
  <si>
    <t>high tide</t>
  </si>
  <si>
    <t>Low tide, wavy, there is a few solid waste on the shore, visible of fishing boats.</t>
  </si>
  <si>
    <t>MORONG, BATAAN</t>
  </si>
  <si>
    <t xml:space="preserve">Near Banzon Residence </t>
  </si>
  <si>
    <t xml:space="preserve">Camacho Bridge  </t>
  </si>
  <si>
    <t xml:space="preserve">Talisay Bridge </t>
  </si>
  <si>
    <t>BAGAC, BATAAN</t>
  </si>
  <si>
    <t>MONTEMAR BEACH CLUB</t>
  </si>
  <si>
    <t xml:space="preserve">Interpretation: </t>
  </si>
  <si>
    <t>The water quality monitoring results for Juness Beach Resort show that physico-chemical parameters are generally within standards, indicating acceptable water conditions. Dissolved oxygen, pH, temperature, TSS, color, nitrate, and phosphate all comply with Water Quality Guidelines, suggesting stable and non-polluted coastal conditions in terms of basic water chemistry. However, field observations of low tide/high tide changes, presence of solid waste along the shoreline, and frequent boats and vessels near the river mouth indicate possible sources of contamination.
Despite good physico-chemical results, fecal coliform levels consistently exceed the guideline value across all stations, with higher counts observed near the river mouth and areas with visible waste and vessel activity. This indicates microbial contamination likely influenced by runoff, improper waste disposal, and human or boating activities in the area. Overall, the site is chemically acceptable but microbiologically impaired, requiring improved sanitation and waste management control.</t>
  </si>
  <si>
    <t>Sitio Pasinay, Brgy, Pag-asa, Bagac, Bataan</t>
  </si>
  <si>
    <t>calm water, low tide, sighting of fishing boats</t>
  </si>
  <si>
    <t>high tide, ca;m waters, presence of few solid waste on shore</t>
  </si>
  <si>
    <t>Low tide, calm water, presence of few solid waste on shore</t>
  </si>
  <si>
    <t>Low tide, calm water and visible of fishing boats</t>
  </si>
  <si>
    <t>High tide, calm water, and visible fishing boats.</t>
  </si>
  <si>
    <t>High tide, Wavy, Presence of few solid waste on shore</t>
  </si>
  <si>
    <t>High tide, strong waves, presence of plastic waste, and volume of washed-up seaweed on shore</t>
  </si>
  <si>
    <t>Low tide, wavy, presence of few solid waste, and visible of cargo ship</t>
  </si>
  <si>
    <t>Strong waves, Heavy rain</t>
  </si>
  <si>
    <t>Low tide, wavy, presence of few solid waste on shore, and visible of cargo ship</t>
  </si>
  <si>
    <t>Low tide, wavy, visible of fishing boats, there is a few solid waste and debris on the shore.</t>
  </si>
  <si>
    <t>Low tide, wavy, presence of few solid waste on shore, and visible cargo ship.</t>
  </si>
  <si>
    <t>The water quality results for Montemar Beach Club show that most physico-chemical parameters are within guidelines, indicating generally good coastal water conditions. However, dissolved oxygen is slightly below the standard at 5.82–5.91 mg/L (below 6 mg/L).
Fecal coliform levels are generally low but had one high reading of 2,400 MPN/100 mL at Station 2 (February), which exceeded the guideline of 100 MPN/100 mL. Based on field observations such as calm waters, presence of fishing boats, shoreline solid waste, and tidal changes, the increase in fecal coliform may be due to runoff carrying waste, human activity near the shore, and reduced water mixing that allows bacteria to accumulate temporarily.
Overall, water quality is generally acceptable, with isolated microbial contamination and slightly low dissolved oxygen.</t>
  </si>
  <si>
    <t>TALISAY RIVER</t>
  </si>
  <si>
    <t>CLASS C ( 3 STATIONS )</t>
  </si>
  <si>
    <t>Tanato, Balanga, Bataan</t>
  </si>
  <si>
    <t>Diwa, Pilar, Bataan</t>
  </si>
  <si>
    <t>Ala-uli, Pilar, Bataan</t>
  </si>
  <si>
    <t>Camacho, Balanga, Bataan</t>
  </si>
  <si>
    <t>Balut I, Pilar, Bataan</t>
  </si>
  <si>
    <t>Balanga, Bataan</t>
  </si>
  <si>
    <t>vol. of rotten leaves on river bank</t>
  </si>
  <si>
    <t>Rocky river, presence of individuals swimming / bathing</t>
  </si>
  <si>
    <t>Visible of people bathing and washing clothes. Presence of volume of rotten leaves and few solid waste</t>
  </si>
  <si>
    <t>Visible of people bathing and swimming, presence of rotten leaves and solid wastes</t>
  </si>
  <si>
    <t>Presence of few solid waste, and people bathing / swimming.</t>
  </si>
  <si>
    <t>Presence of rotten leaves and few solid wastes.</t>
  </si>
  <si>
    <t>Surface is turbid, presence of dense vegetation in the banks of the river.</t>
  </si>
  <si>
    <t>Turbid water, strong current, and presence of volume of floating solid waste</t>
  </si>
  <si>
    <t>Large volume of water, rapid current, and presence of people fishing</t>
  </si>
  <si>
    <t>turbid water due to on-going construction of river wall, bubble formation</t>
  </si>
  <si>
    <t>presence of heavy equipments, on-going construction  of river wall</t>
  </si>
  <si>
    <t>Agricultural and Residential Area. Presence of few solid waste</t>
  </si>
  <si>
    <t>Presence of people swimming, on going construction of riverbank protection</t>
  </si>
  <si>
    <t>Presence of water hyacinth and few solid wastes.</t>
  </si>
  <si>
    <t>Presence of water hyacinth, mixed land (Agricultural and Residential)</t>
  </si>
  <si>
    <t>Presence of man-made structure, dense vegetation near site, strong flow of water prior to sampling.</t>
  </si>
  <si>
    <t>Turbid water, strong current, and dense vegetation along the station</t>
  </si>
  <si>
    <t>Large volume of water, rapid flow / current.</t>
  </si>
  <si>
    <t>water discharge from drainage canal, agricultural area</t>
  </si>
  <si>
    <t>formation of bubbles, agricultural area, presence of water hyacinth &amp; solid waste</t>
  </si>
  <si>
    <t>Agricultural area and presence of rotten leaves and few solid waste</t>
  </si>
  <si>
    <t>Agricultural area, presence of few solid waste and water hyacinth</t>
  </si>
  <si>
    <t>Presence of few solid waste and visible bubbles.</t>
  </si>
  <si>
    <t>Presence of water hyacinth, few solid waste, water discharge from drainage canal.</t>
  </si>
  <si>
    <t>Dense vegetation in the banks, mix of residential and industrial areas.</t>
  </si>
  <si>
    <t>Strong current, high tide.</t>
  </si>
  <si>
    <t>Large volume of water, rapid flow.</t>
  </si>
  <si>
    <t>water discharge from drainage canal, presence of solid waste, residential area</t>
  </si>
  <si>
    <t>water discharge from brgy. canal, presence of solid waste</t>
  </si>
  <si>
    <t>Residential Area, Water discharge from canal and Presence of few solid waste</t>
  </si>
  <si>
    <t>Water discharge from municipal canal, presence of solid waste, near residential area</t>
  </si>
  <si>
    <t>Presence of volume of solid waste, dried leaves and water discharge from municipal canal.</t>
  </si>
  <si>
    <t>Presence of solid waste especially plastic, Residential Area, water discharge from municipal canal.</t>
  </si>
  <si>
    <t>Near residential commercial area, presence of solid waste near mason thouroughfare</t>
  </si>
  <si>
    <t>Water discharge from drainage canal, high tide, visible trash trap</t>
  </si>
  <si>
    <t>Large volume of water, solid waste on riverbanks</t>
  </si>
  <si>
    <t>residential area, presence of solid waste</t>
  </si>
  <si>
    <t>Residential Area and Presence of few solid waste</t>
  </si>
  <si>
    <t>Presence of solid waste and near residential area</t>
  </si>
  <si>
    <t>Presence of volume of solid waste, visible dead animal (chicken), and residential area.</t>
  </si>
  <si>
    <t>Residential area, presence of fishing boats and solid waste.</t>
  </si>
  <si>
    <t>Near residential area, presence of solid waste on surface, near mouth of river.</t>
  </si>
  <si>
    <t>High tide, presenmce of few solid waste.</t>
  </si>
  <si>
    <t>Presence of solid wastes on river banks</t>
  </si>
  <si>
    <t>Date of sampling</t>
  </si>
  <si>
    <t>PILAR-BALANGA, BATAAN</t>
  </si>
  <si>
    <t>80 mg/L</t>
  </si>
  <si>
    <t xml:space="preserve">6.5-9.0 </t>
  </si>
  <si>
    <t>25-31 °C</t>
  </si>
  <si>
    <t>75 TCU</t>
  </si>
  <si>
    <t>200 MPN/100 L</t>
  </si>
  <si>
    <t>The water quality of Talisay River (Class C) shows that most physico-chemical parameters such as dissolved oxygen, BOD, TSS, pH, temperature, color, nitrate, and chloride are within Water Quality Guidelines, indicating generally acceptable river conditions in terms of basic water chemistry. However, fecal coliform levels are extremely high across all stations (ranging from hundreds to tens of thousands MPN/100 mL), indicating severe microbial contamination. This is consistent with field observations of people bathing and washing clothes, discharge from drainage canals, residential areas, agricultural runoff, and presence of solid waste, which are direct sources of fecal pollution.
Phosphate levels also exceed the guideline value in all stations, indicating nutrient pollution likely from domestic wastewater, detergents, and agricultural fertilizers, which is supported by observations of nearby agricultural and residential activities, water hyacinth growth, and organic debris such as rotten leaves. Overall, while general water chemistry remains stable, the river is significantly impaired by microbial and nutrient pollution driven by human activities and runoff inputs.</t>
  </si>
  <si>
    <t xml:space="preserve">MOUTH OF TALISAY </t>
  </si>
  <si>
    <t>Tortugas, Balanga City, Bataan</t>
  </si>
  <si>
    <t>low tide, construction of river wall and presence of dredging vessel near the station was observed during sampling, presence of solid waste</t>
  </si>
  <si>
    <t>presence of dreding machine/ equipment, on-going construction of retaining wall/ river wall, presence of solid waste, low tide</t>
  </si>
  <si>
    <t>Low tide, visible of dredging, vessel of fish boats and presence of few solid waste</t>
  </si>
  <si>
    <t>High tide,visible of dredging equipment, and presence of few solid waste</t>
  </si>
  <si>
    <t>Presence of volume of solid waste, and visible heavy equipment dredger.</t>
  </si>
  <si>
    <t>Presence of solid waste, fsihing boats, visible dredger machine, and high tide.</t>
  </si>
  <si>
    <t>Near residential area, Eco Park, and low tide</t>
  </si>
  <si>
    <t>High tide, presence of volume of solid waste, visible heavy equipment</t>
  </si>
  <si>
    <t xml:space="preserve">low tide, construction of river wall and presence of dredging vessel near the station was observed during sampling </t>
  </si>
  <si>
    <t>presence of dreding machine/ equipment, on-going construction of retaining wall/ river wall, low tide</t>
  </si>
  <si>
    <t>Low tide, visible of dredging and vessel of fishing boat.</t>
  </si>
  <si>
    <t>High tide, visible of dredging equipment and fishing boat</t>
  </si>
  <si>
    <t>Presence of few solid waste, and visible heavy equipment.</t>
  </si>
  <si>
    <t>High tide, presence of fishing boats, dredger machine and few solid waste.</t>
  </si>
  <si>
    <t>Near Eco Park, low tide, and presence of solid waste in surface</t>
  </si>
  <si>
    <t>High tide, presence of few solid waste, visible fishing boats and heavy equipment</t>
  </si>
  <si>
    <t>Presence of few solid waste, low tide, and strong winds</t>
  </si>
  <si>
    <t>low tide, presence of dredging equipment/ machine and fishing boats</t>
  </si>
  <si>
    <t>High tide, visible of dredging equipment</t>
  </si>
  <si>
    <t>Presence of few solid wastes, and visible heavy equipment dredger.</t>
  </si>
  <si>
    <t>High tide, presence of fishing boats and few solid waste.</t>
  </si>
  <si>
    <t>Near Eco Park, low tide, presence of fisher folk activity, and presence of floating solid waste.</t>
  </si>
  <si>
    <t>High tide, visible heavy equipment</t>
  </si>
  <si>
    <t>BALANGA, BATAAN</t>
  </si>
  <si>
    <t>MOUTH OF TALISAY RIVER</t>
  </si>
  <si>
    <t>Analysis:</t>
  </si>
  <si>
    <t>The water quality at the Mouth of Talisay (Class SB, CY 2026) is generally acceptable for most chemical parameters, as TSS reached up to 33.75 mg/L (WQG 50 mg/L), pH ranged up to 7.46 (WQG 7.0–8.5), color reached 7.5 TCU (WQG 50 TCU), nitrate peaked at 0.30 mg/L (WQG 10 mg/L), and phosphate reached 0.09 mg/L (WQG 0.2 mg/L), all within standards. However, dissolved oxygen is slightly below the required level with an average of 5.74–5.89 mg/L (WQG 6 mg/L), fecal coliform is very high with the highest recorded at 17,000 MPN/100mL (WQG 100 MPN/100mL), indicating severe contamination from human or sewage sources, and temperature also exceeded the guideline during April, reaching a maximum of 35°C (WQG 26–30°C). Field observations further show ongoing river wall construction, dredging activities, presence of equipment and boats, fishing vessels, and visible solid waste, all suggesting active human disturbance and added pollution input. Overall, the area shows moderate environmental stress, with acceptable basic chemical quality but significant microbiological pollution requiring immediate attention and control measures.</t>
  </si>
  <si>
    <t>SUMMARY REPORT OF WATER QUALITY MONITORING DATA</t>
  </si>
  <si>
    <t>SUBMITTED BY THE REGIONAL OFFICES</t>
  </si>
  <si>
    <t>CY 2026</t>
  </si>
  <si>
    <t>F. Y 2026</t>
  </si>
  <si>
    <t>COAST OF BULACAN</t>
  </si>
  <si>
    <t>CLASS SB ( 5 STATIONS )</t>
  </si>
  <si>
    <t>Pamarawan, Malolos, Bulacan</t>
  </si>
  <si>
    <t>Sta. Cruz, Paombong, Bulacan</t>
  </si>
  <si>
    <t>Tibaguin, Hagonoy, Bulacan</t>
  </si>
  <si>
    <t>Pugad, Hagonoy, Bulacan</t>
  </si>
  <si>
    <t>San Pascual, Hagonoy, Bulacan</t>
  </si>
  <si>
    <t>Temp</t>
  </si>
  <si>
    <t>Malolos, Bulacan</t>
  </si>
  <si>
    <t>Paombong, Bulacan</t>
  </si>
  <si>
    <t>Hagonoy, Bulacan</t>
  </si>
  <si>
    <t>low tide, sighting of fishing boats and fish traps</t>
  </si>
  <si>
    <t>presence of fish traps and ships</t>
  </si>
  <si>
    <t>Sighting of fish traps, high tide</t>
  </si>
  <si>
    <t>High tide, visible heavy equipment, baklad and fishing boats</t>
  </si>
  <si>
    <t>High tide, wavy, and visible of baklad and fishing boats.</t>
  </si>
  <si>
    <t>High tide, wavy, visible of baklad</t>
  </si>
  <si>
    <t>High tide, near residential area</t>
  </si>
  <si>
    <t>Visible of fishing boats, baklad, low tide</t>
  </si>
  <si>
    <t>presence of dredging equipment and fish traps, low tide</t>
  </si>
  <si>
    <t>High tide, visible fishing boats and baklad</t>
  </si>
  <si>
    <t>High tide, near mangrove and residential area.</t>
  </si>
  <si>
    <t>High tide, near mangrove and residential area</t>
  </si>
  <si>
    <t>Visible of fishing boats, on going rehabilitation of river slope protection, turbid water</t>
  </si>
  <si>
    <t>low tide, residential area, sighting of fishing boats</t>
  </si>
  <si>
    <t>presence of fishing boats, near residential area, low tide</t>
  </si>
  <si>
    <t>Sighting of fishing boats and fish traps, high tide, few floating of solid waste, wavy</t>
  </si>
  <si>
    <t>High tide, visible fishing boats and near Residential Area</t>
  </si>
  <si>
    <t>Residential area, wavy, high tide, visible of baklad and fishing boats.</t>
  </si>
  <si>
    <t>High tide, wavy, near residential area</t>
  </si>
  <si>
    <t>High tide, presence of floating solid waste, near residential area</t>
  </si>
  <si>
    <t>Low tide, turbid water, near fish cage / pond, visible of fishing boats</t>
  </si>
  <si>
    <t>presence of fish traps and fishing boats, near residential area, low tide</t>
  </si>
  <si>
    <t>Sighting of fishing boats and fish traps, high tide, wavy</t>
  </si>
  <si>
    <t>High tide, visible baklad and fishing boats.</t>
  </si>
  <si>
    <t>High tide near fish cages</t>
  </si>
  <si>
    <t>Low tide, turbid water, presence of few solid waste, visible of fishing boats</t>
  </si>
  <si>
    <t>presence of fish traps, low tide</t>
  </si>
  <si>
    <t>High tide, visible baklad, fishing boats, and  near fish cages.</t>
  </si>
  <si>
    <t>Near fish pond area, visible of baklad and fishing boats, high tide.</t>
  </si>
  <si>
    <t>High tide, near fish cages</t>
  </si>
  <si>
    <t>Low tide, turbid water, presence of few solid waste, water hyacinth floating.</t>
  </si>
  <si>
    <t>The water quality monitoring results for the Coast of Bulacan (Class SB, 5 stations) show that most physico-chemical parameters are within Water Quality Guidelines, indicating generally acceptable coastal conditions. Dissolved oxygen ranges from 5.33 to 5.84 mg/L, which is slightly below the 6 mg/L guideline, showing mild oxygen depletion across all stations. Total suspended solids are generally within limits, though some stations show elevated values (up to 183 mg/L) linked to tidal changes and resuspension of sediments.
pH (7.25–7.78), temperature (26.7–30.8°C), color (5 TCU), nitrate (0.120–0.256 mg/L), and phosphate (0.094–0.128 mg/L) remain within allowable limits, indicating generally stable chemical conditions. However, fecal coliform levels show significant exceedances, particularly at Tibaguin Creek (up to 2,400 MPN/100 mL) and Capiz River (920 MPN/100 mL), exceeding the 100 MPN/100 mL guideline, indicating strong microbial contamination.
Based on field observations of fishing activities, fish traps, residential areas, drainage discharges, dredging, and presence of solid waste, the elevated fecal coliform is linked to human activities, wastewater inputs, and runoff from nearby communities and aquaculture structures, especially during tidal changes that redistribute contaminants. Overall, the area shows acceptable chemical quality but is microbiologically impaired due to high fecal contamination influenced by surrounding human and coastal activities.</t>
  </si>
  <si>
    <t>ANGAT RIVER</t>
  </si>
  <si>
    <t>Sta. Cruz Poblacion, Angat, Bulacan</t>
  </si>
  <si>
    <t>Marungko, Angat, Bulacan</t>
  </si>
  <si>
    <t>Sighting of cottages &amp; individuals swimming / Bathing, Residential / Agricultural area</t>
  </si>
  <si>
    <t>Mixed land ( Residential / Agricultural Land) presence of few rotten leaves</t>
  </si>
  <si>
    <t>Presence of few floating solid waste, mixed land</t>
  </si>
  <si>
    <t>presence of cottages, on-going construction of bridge</t>
  </si>
  <si>
    <t>On going construction of bridge, visible of boats and few rotten water hyacinth</t>
  </si>
  <si>
    <t>On going construction of bridge, presence of few floating solid waste</t>
  </si>
  <si>
    <t>presence of cottages, few solid waste, near crushing plant</t>
  </si>
  <si>
    <t>Plenty of cottages on riverbank, visible of people swimming, on going construction of riverbank protection</t>
  </si>
  <si>
    <t>Foul smell occur during sampling, near crushing plant, presence of few solid waste</t>
  </si>
  <si>
    <t>Interpretation:</t>
  </si>
  <si>
    <t>1st Semi-Annual 2026</t>
  </si>
  <si>
    <t>The water quality results of the Angat River (Class C, 3 stations) show that most physico-chemical parameters are within Water Quality Guidelines, indicating generally acceptable river conditions. Dissolved oxygen ranges from 5.96 to 6.11 mg/L, which is near or slightly above the 5 mg/L guideline, while BOD is &lt;2 mg/L, indicating low organic pollution. TSS (3–11 mg/L), pH (7.28–7.30), temperature (26.90–27.60°C), color (5 TCU), nitrate (≤0.151 mg/L), and chloride (34–49 mg/L) all comply with standards, showing stable water quality conditions.
Overall, the Angat River shows acceptable physical and chemical water quality but is severely impaired by high fecal coliform levels, indicating significant microbial contamination linked to surrounding activities and land use in the area.
However, fecal coliform levels are very high across all stations, ranging from 2,300 to 3,300 MPN/100 mL, greatly exceeding the 200 MPN/100 mL guideline, indicating significant microbial contamination along the river. This is consistent with field observations of swimming and bathing activities, residential and agricultural areas, ongoing construction, cottages along the river, and presence of solid waste and nearby crushing plant activities. These conditions suggest contamination from human activities, surface runoff, and inadequate sanitation in surrounding communities.</t>
  </si>
  <si>
    <t>ANGAT, BULACAN</t>
  </si>
  <si>
    <t>6.5-8.5</t>
  </si>
  <si>
    <t>55 TCU</t>
  </si>
  <si>
    <t>Annual 2026</t>
  </si>
  <si>
    <t>ATLAG RIVER</t>
  </si>
  <si>
    <t>Remarks on Exceedances (Pass/Failed)</t>
  </si>
  <si>
    <t>Brgy. Balayon, Malolos, Bulacan</t>
  </si>
  <si>
    <t>Brgy. Panasahan, Malolos, Bulacan</t>
  </si>
  <si>
    <t>BOD mg/L</t>
  </si>
  <si>
    <t>heavy silted, residential/agricultural area, floating of algae and solid waste</t>
  </si>
  <si>
    <t>Visible few solid waste and dried leaves, Agricultural area and few poultry animeals (chickens and ducks)</t>
  </si>
  <si>
    <t>Presence of boats, few solid waste, informal settlers houses along the riverbanks</t>
  </si>
  <si>
    <t>presence of solid waste, residential/agricultural area, heavy silted</t>
  </si>
  <si>
    <t>Visible solid waste, Residential and Agricultural area</t>
  </si>
  <si>
    <t>Muddy solid waste, plentitude of plant leaves, and agricultural / residential area.</t>
  </si>
  <si>
    <t>passenger boats observed during sampling, presence of solid waste, residential area</t>
  </si>
  <si>
    <t>Visible few boats, few solid wastes and residential area</t>
  </si>
  <si>
    <t>Agricultural / Residential area, few solid waste, animal cages (duck, chicken, and boiler) visible oil sheen.</t>
  </si>
  <si>
    <t>MALOLOS, BULACAN</t>
  </si>
  <si>
    <t>1st Semi-annual 2025</t>
  </si>
  <si>
    <t>The water quality monitoring results for the Atlag River (Class C) indicate that most physico-chemical parameters, including pH, temperature, total suspended solids, color, nitrate, and chloride, are within the prescribed Water Quality Guidelines, reflecting generally acceptable chemical conditions. However, dissolved oxygen levels range from 3.19 to 3.64 mg/L, which are below the 5 mg/L guideline value, while biochemical oxygen demand ranges from 8 to 13 mg/L, exceeding the allowable limit of 7 mg/L, indicating elevated organic loading and reduced oxygen availability in the river system.
Fecal coliform concentrations are significantly elevated across all monitoring stations, ranging from 9,126.88 to 160,000 MPN/100 mL, which greatly exceed the 200 MPN/100 mL guideline, indicating severe microbial contamination. These results are consistent with field observations documenting the presence of residential and agricultural areas, poultry activities, solid waste accumulation, river siltation, and boat traffic along the river.
Overall, the Atlag River exhibits compliance with most physico-chemical standards; however, it is significantly degraded due to high fecal coliform levels and low dissolved oxygen, reflecting substantial organic pollution and the influence of surrounding anthropogenic activities within the river environment.</t>
  </si>
  <si>
    <t>HAGONOY RIVER</t>
  </si>
  <si>
    <t>Brgy. San Jose, Calumpit, Bulacan</t>
  </si>
  <si>
    <t>Brgy. San Juan, Hagonoy,  Bulacan</t>
  </si>
  <si>
    <t>Brgy. San Miguel, Hagonoy,  Bulacan</t>
  </si>
  <si>
    <t>Brgy. San Agustin, Hagonoy,  Bulacan</t>
  </si>
  <si>
    <r>
      <rPr>
        <b/>
        <sz val="11"/>
        <color theme="1"/>
        <rFont val="Times New Roman"/>
      </rPr>
      <t>Temp. (</t>
    </r>
    <r>
      <rPr>
        <b/>
        <vertAlign val="superscript"/>
        <sz val="11"/>
        <color theme="1"/>
        <rFont val="Times New Roman"/>
      </rPr>
      <t>O</t>
    </r>
    <r>
      <rPr>
        <b/>
        <sz val="11"/>
        <color theme="1"/>
        <rFont val="Times New Roman"/>
      </rPr>
      <t>C)</t>
    </r>
  </si>
  <si>
    <r>
      <rPr>
        <b/>
        <sz val="11"/>
        <color theme="1"/>
        <rFont val="Times New Roman"/>
      </rPr>
      <t>NO</t>
    </r>
    <r>
      <rPr>
        <b/>
        <vertAlign val="subscript"/>
        <sz val="11"/>
        <color theme="1"/>
        <rFont val="Times New Roman"/>
      </rPr>
      <t>3</t>
    </r>
    <r>
      <rPr>
        <b/>
        <sz val="11"/>
        <color theme="1"/>
        <rFont val="Times New Roman"/>
      </rPr>
      <t>-N (mg/L)</t>
    </r>
  </si>
  <si>
    <r>
      <rPr>
        <b/>
        <sz val="11"/>
        <color theme="1"/>
        <rFont val="Times New Roman"/>
      </rPr>
      <t>PO</t>
    </r>
    <r>
      <rPr>
        <b/>
        <vertAlign val="subscript"/>
        <sz val="11"/>
        <color theme="1"/>
        <rFont val="Times New Roman"/>
      </rPr>
      <t>4</t>
    </r>
    <r>
      <rPr>
        <b/>
        <sz val="11"/>
        <color theme="1"/>
        <rFont val="Times New Roman"/>
      </rPr>
      <t>-P (mg/L)</t>
    </r>
  </si>
  <si>
    <t>presence of floating solid waste and water hyacinth</t>
  </si>
  <si>
    <t xml:space="preserve">High tide, presence of water lilies, presence of solid waste in the surface of water and Stations near residential areas with traces of direct domestic wastewater dischcarge
</t>
  </si>
  <si>
    <t>Turbid water, presence of few floating of solid waste, residential area</t>
  </si>
  <si>
    <t>presence of oil on the surface of river</t>
  </si>
  <si>
    <t xml:space="preserve">High tide and Presence of water lilies
</t>
  </si>
  <si>
    <t>Turbid water, presence of few solid waste, water hyacinth, residential area</t>
  </si>
  <si>
    <t>presence of small motorized boat and solid wastes</t>
  </si>
  <si>
    <t xml:space="preserve">High tide and presence of water lilies
</t>
  </si>
  <si>
    <t>site is near market place, floating of solid wastes</t>
  </si>
  <si>
    <t>Turbid water, presence of solid waste, water hyacinth, near public market and residential area.</t>
  </si>
  <si>
    <t>MALOLOS - HAGONOY, BULACAN</t>
  </si>
  <si>
    <t>The Hagonoy River (CY 2026, Class C) generally shows acceptable levels for most physical parameters, with pH ranging from 6.43 to 6.94, temperature from 25.60°C to 27.30°C, color from 20 to 25 TCU, chloride from 14 to 18 mg/L, and nitrate from 0.095 to 0.348 mg/L, all within guideline values. However, dissolved oxygen is slightly low at some stations (2.88 to 4.46 mg/L), indicating reduced oxygen availability due to organic matter decomposition and pollution load in the river.
Fecal coliform levels are extremely high, ranging from 35,000 to 92,000 MPN/100mL, far exceeding the 200 MPN/100mL standard. This increase is mainly attributed to the discharge of untreated domestic wastewater, improper sanitation practices, and the influence of nearby residential areas and market activities. Phosphate levels are also elevated (0.108 to 0.119 mg/L), above the 0.025 mg/L guideline, likely caused by agricultural runoff, detergents, and organic waste inputs from surrounding communities.
Field observations support these findings, showing the presence of solid waste accumulation, water hyacinth growth, oil films on the water surface, small motorized boats, and dense human activity along riverbanks. Overall, the river is significantly affected by anthropogenic activities, resulting in increased microbial contamination and nutrient enrichment, leading to overall water quality degradation.</t>
  </si>
  <si>
    <t>BOCAUE RIVER</t>
  </si>
  <si>
    <t>Brgy. Turo, Bocaue, Bulacan</t>
  </si>
  <si>
    <t>Brgy. Biñang 2nd, Bocaue, Bul.</t>
  </si>
  <si>
    <t>presence of solid waste, residential area</t>
  </si>
  <si>
    <t>near residential area, presence of few solid waste</t>
  </si>
  <si>
    <t>Presence of volume of water hyacinth &amp; solid waste, near residential area</t>
  </si>
  <si>
    <t>Presence of volume of water hyacinth, few solid waste and Residential area.</t>
  </si>
  <si>
    <t>Presence of volume of water hyacinth and few solid waste, residential area</t>
  </si>
  <si>
    <t xml:space="preserve">Presence of volume of solid waste and volume of rotten water hyacinth </t>
  </si>
  <si>
    <t>Turbid water, presence of solid waste and water hyacinth</t>
  </si>
  <si>
    <t>Turbid water, presence of volume of solid waste and few dried leaves</t>
  </si>
  <si>
    <t>There is a few solid waste and water hyacinth, mixed land</t>
  </si>
  <si>
    <t>presence of solid waste, near public market &amp; school, residentia area, water discharge from drainage canal</t>
  </si>
  <si>
    <t>near residential area, school and public market. Water discharge from drainage canal, presence of water hyacinth and solid waste</t>
  </si>
  <si>
    <t>presence of water hyacinth &amp; solid waste, near public market &amp;school, water discharge from drainage canal</t>
  </si>
  <si>
    <t>New public market, Water discharge from municipal canal, and presence of solid waste and water hyacinth.</t>
  </si>
  <si>
    <t xml:space="preserve">Water discharge from drainage canal, presence of few solid waste and water hyacinth, near school / public market </t>
  </si>
  <si>
    <t>Visible trash trap and presence of solid waste and rotten water hyacinth</t>
  </si>
  <si>
    <t>Turbid water, presence of two solid waste, and water hyacinth, near school, residential area, and public market, water discharge from drainage canal</t>
  </si>
  <si>
    <t>Presence of dried leaves and floating solid waste, and turbid water.</t>
  </si>
  <si>
    <t>There is a lot of solid waste especially plastic, water discharge came from canal, near school / residential area / public market.</t>
  </si>
  <si>
    <t>near residential area, presence of volume of water hyacinth and few solid waste</t>
  </si>
  <si>
    <t>presence of water hyacinth &amp; solid waste, near public market and residential area</t>
  </si>
  <si>
    <t>Newar public market / fish port, presence of solid waste and water hyacinth, Visible motorized boats and oil sheen</t>
  </si>
  <si>
    <t>Presence of few floating water hyacinth and solid waste, near fish port and residential area</t>
  </si>
  <si>
    <t>Near public market, presence of few solid waste and water hyacinth</t>
  </si>
  <si>
    <t>Turbid water, presence of few solid waste, and water hyacinth, residential area</t>
  </si>
  <si>
    <t>Turbid water, near public market, presence of dried leaves and floating solid waste.</t>
  </si>
  <si>
    <t>There is a few floating solid waste and water hyacinth, near fishport and municipal market</t>
  </si>
  <si>
    <t>BOCAUE, BULACAN</t>
  </si>
  <si>
    <t>The water quality monitoring results for the Angat River (CY 2026, Class C) show that most physical parameters such as total suspended solids, pH, temperature, and color remain within acceptable guideline values. However, dissolved oxygen is generally low, while biochemical oxygen demand is elevated, indicating the presence of organic pollution in the river.
Fecal coliform levels are extremely high across all monitoring stations, greatly exceeding the guideline value, which indicates severe contamination from human and domestic waste. Elevated phosphate levels also exceed standards, suggesting nutrient enrichment that may be linked to wastewater discharge and runoff from surrounding residential and agricultural areas. Some exceedances in chloride levels were also observed, but these are less consistent.
Field observations show the presence of solid waste, water hyacinth, drainage discharges, and nearby residential, market, and agricultural activities along the river. Overall, the poor water quality is mainly due to untreated domestic wastewater, improper waste disposal, and surrounding land-use activities, which contribute to high pollution levels and river degradation.</t>
  </si>
  <si>
    <t>LABANGAN RIVER</t>
  </si>
  <si>
    <t xml:space="preserve">1st Quarter </t>
  </si>
  <si>
    <t>Iba O'Este, Calumpit, Bulacan</t>
  </si>
  <si>
    <t>Iba Este, Calumpit, Bulacan</t>
  </si>
  <si>
    <t>Iba, Hagonoy, Bulacan</t>
  </si>
  <si>
    <t>CALUMPIT - HGAGONOY BULACAN</t>
  </si>
  <si>
    <t>presence of vol. of water hyacinth and solid waste, near residential/ school</t>
  </si>
  <si>
    <t>Presence of decaying water hyacinth, solid waste, on going construction of PNR bridge, and Residential area.</t>
  </si>
  <si>
    <t>Rapid flow of river, large volume of water</t>
  </si>
  <si>
    <t>presence of solid waste &amp; water hyacinth, residential/ agricultural area</t>
  </si>
  <si>
    <t>Presence of decaying water hyacinth, solid waste, agricultural and residential area, and visible of people swimming</t>
  </si>
  <si>
    <t>Rapid flow of river, volume of water</t>
  </si>
  <si>
    <t>on-going construction of PNR Bridge, presence of water hyacinth and solid waste</t>
  </si>
  <si>
    <t>Presence of decaying water hyacinth and solid waste, residential area, and visible of people swimming</t>
  </si>
  <si>
    <t>Have volume of water hyacinth trapped, rapid flow, large volume of water</t>
  </si>
  <si>
    <t xml:space="preserve">,Interpretation: </t>
  </si>
  <si>
    <t>The water quality of Labangan River shows moderate to high impairment due to surrounding human activities. DO values are slightly low to moderate, with the highest at 5.08 mg/L (Iba Hanging Bridge), indicating better oxygen condition in areas with less waste buildup and more water movement.
BOD values are highest at 6.00 mg/L (Labangan Bridge), likely due to nearby residential, school, and community wastewater inputs. TSS is highest at 29 mg/L (Iba Hanging Bridge), caused by soil runoff, agricultural activity, and solid waste presence.
Fecal coliform is extremely high, with the peak at 7,900 MPN/100mL (Labangan Bridge), indicating strong contamination from untreated domestic wastewater and poor sanitation in nearby settlements. Nutrient levels (nitrate and phosphate) are also elevated, linked to agricultural runoff, detergents, and organic waste decomposition.
Field observations such as water hyacinth growth, floating solid waste, residential areas, and construction activities confirm continuous human impact. Overall, the river is heavily influenced by anthropogenic activities, leading to high microbial contamination and degraded water quality.</t>
  </si>
  <si>
    <t>F. Y. 2026</t>
  </si>
  <si>
    <t>MARILAO RIVER</t>
  </si>
  <si>
    <t>CLASS C ( 5 STATIONS )</t>
  </si>
  <si>
    <t>Loma De Gato, Marilao, Bulacan</t>
  </si>
  <si>
    <t>Prenza II, Marilao, Bulacan</t>
  </si>
  <si>
    <t>Patubig, Marilao, Bulacan</t>
  </si>
  <si>
    <t>&lt;0.1</t>
  </si>
  <si>
    <t>Tabing Ilog, Marilao, Bulacan</t>
  </si>
  <si>
    <t>Ibayo, Marilao, Bulacan</t>
  </si>
  <si>
    <t>Oil &amp; Grease</t>
  </si>
  <si>
    <t>Observation</t>
  </si>
  <si>
    <t>presence of solid wasete, subdivision area</t>
  </si>
  <si>
    <t>water discharge from canal, residential/ subdivision area, presence of solid waste</t>
  </si>
  <si>
    <t>Visible of floating algae, waste deposit from canal and residential area.</t>
  </si>
  <si>
    <t>Visible floating algae and solid waste, waste discharge from household, near subdivision</t>
  </si>
  <si>
    <t>Water discharge from drainage canal, visible of solid waste and floating algae.</t>
  </si>
  <si>
    <t>Presence of solid waste, and visible of floating algae</t>
  </si>
  <si>
    <t>Presence of solid waste, water discharge from drainage canal, and residential area nearby.</t>
  </si>
  <si>
    <t>Turbid water, residential area, presence of floating solid waste</t>
  </si>
  <si>
    <t>Volume of solid waste, foul odor, residential area.</t>
  </si>
  <si>
    <t>presence of solid waste and heavy equipment</t>
  </si>
  <si>
    <t>Visible of heavy equipment on going land development and presence of solid waste</t>
  </si>
  <si>
    <t>Visible heavy equipment, presence of solid wastes and visible of floating algae</t>
  </si>
  <si>
    <t>On going land development near the station, visible of heavy equipment, trucks, and presence of solid waste.</t>
  </si>
  <si>
    <t>Presence of solid waste, land development near the station, and visible heavy equipments.</t>
  </si>
  <si>
    <t>On-going development of land, visible of heavy equipment, presence of solid waste.</t>
  </si>
  <si>
    <t>Turbid water, residential area, on going land development</t>
  </si>
  <si>
    <t>On going land development, dense vegetation along the station, turbid water.</t>
  </si>
  <si>
    <t>presence of solid waste, near dressing plant</t>
  </si>
  <si>
    <t>Near dressing plant and presence of solid dwaste.</t>
  </si>
  <si>
    <t>Presence of solid wastes and water hyacinth, near dressing plant, and visible floating algae</t>
  </si>
  <si>
    <t>Presence of solid waste, and near dressing plant.</t>
  </si>
  <si>
    <t>Presence of solid waste, water hyacinth and near dressing plant</t>
  </si>
  <si>
    <t>Visible of oil sheen and algae, presence of solid waste.</t>
  </si>
  <si>
    <t>Turbid water, presence of floating solid waste</t>
  </si>
  <si>
    <t>On going land development nearby, presence of few floating solid waste, turbid water.</t>
  </si>
  <si>
    <t>foul odor noticeable, presence of solid waste, near residential area &amp; public market</t>
  </si>
  <si>
    <t>presence of solid waste, near commercial/ residential area</t>
  </si>
  <si>
    <t>Residential / commercial area and presence of solid waste.</t>
  </si>
  <si>
    <t>Presence of solid waste and water hyacinth, and visible heavy equipment</t>
  </si>
  <si>
    <t>Presence of few solid waste and water hyacinth, near commercial and residential area.</t>
  </si>
  <si>
    <t>Presence of solid waste, rotten water hyacinth, near residential and public market, visible of water discharge from drainage canal.</t>
  </si>
  <si>
    <t>Turbid water, presence of solid waste especially plastic, and residential area nearby.</t>
  </si>
  <si>
    <t>Presence of floating solid waste, residential area</t>
  </si>
  <si>
    <t>foul odor noticeable during sampling, presence of solid waste, residential area</t>
  </si>
  <si>
    <t>presence of solid waste, near residential area</t>
  </si>
  <si>
    <t>Presence of solid waste and residential area.</t>
  </si>
  <si>
    <t>Presence of solid waste and water hyacinth, and residential area</t>
  </si>
  <si>
    <t>Presence of volume of solid waste especially plastic and residential area.</t>
  </si>
  <si>
    <t>Presence of solid waste, rotten water hyacinth and near residential area.</t>
  </si>
  <si>
    <t>Presence of solid waste especially plastic, turbid water, and residential area nearby</t>
  </si>
  <si>
    <t>High tide, presnece of floating solid waste, turbid water</t>
  </si>
  <si>
    <t>Presence of floating solid waste, residential area.</t>
  </si>
  <si>
    <t>MARILAO, BULACAN</t>
  </si>
  <si>
    <t>The water quality of Marilao River shows significant exceedances in several key parameters, indicating overall degraded river conditions across all monitoring stations.
Dissolved Oxygen (DO) is generally low in downstream stations, indicating reduced capacity to support aquatic life. Biochemical Oxygen Demand (BOD) exceeds acceptable levels in all stations, with the highest values observed at Ibayo Bridge, indicating high organic pollution. Fecal coliform levels greatly exceed the standard limit in all stations, with extremely high concentrations especially at Ibayo Bridge, showing severe microbial contamination.
Phosphate (PO4-P) consistently exceeds the guideline value in all stations, indicating nutrient enrichment. In addition, chloride levels exceed the standard in McArthur and Ibayo Bridge stations, suggesting influence from wastewater discharge and urban runoff.
Overall, the exceedances are mainly associated with domestic wastewater discharge, solid waste accumulation, drainage inflows, and surrounding residential, commercial, and light industrial activities, resulting in poor water quality conditions along the river.</t>
  </si>
  <si>
    <t>MEYCAUAYAN RIVER</t>
  </si>
  <si>
    <t>Pantoc, Meycauayan, Bulacan</t>
  </si>
  <si>
    <t>Lawa, Meycauayan, Bulacan</t>
  </si>
  <si>
    <t>Viente Reales, Valenzuela, Metro Manila</t>
  </si>
  <si>
    <t>Calvario, Meycauayan, Bulacan</t>
  </si>
  <si>
    <t>Poblacion, Meycauayan, Bulacan</t>
  </si>
  <si>
    <t>27..30</t>
  </si>
  <si>
    <t>low level of water, accumulation of solid waste on bridge column</t>
  </si>
  <si>
    <t>presence of solid waste &amp; rotten fish, water discharge from canal</t>
  </si>
  <si>
    <t>Formation of bubbles and presence of solid waste, water discharge from canal, residential area</t>
  </si>
  <si>
    <t>Visible bubbles and solid waste. Discharge from drainage canal.</t>
  </si>
  <si>
    <t>Dead animal (Cat), Bridge under construction and presence of volume of solid waste.</t>
  </si>
  <si>
    <t>On going construction of bridge, visible of floating algae, presence of solid waste</t>
  </si>
  <si>
    <t>On-going construction and presence of solid wastes.</t>
  </si>
  <si>
    <t>Presence of solid waste, water hyacinth, and on going construction of bridge</t>
  </si>
  <si>
    <t>Near hospital, public market, slaughterhouse, residential area, presence of few floating solid waste.</t>
  </si>
  <si>
    <t>Presence of solid waste, debris, water discharge came from drainage canal.</t>
  </si>
  <si>
    <t>near commercial/residential area, presence of solid waste</t>
  </si>
  <si>
    <t>Floating of algae, presence of solid waste, heavily silted</t>
  </si>
  <si>
    <t>Floating of algae, presence of solid waste and vol. of water hyacinth</t>
  </si>
  <si>
    <t>Visible volume of water hyacinth and solid waste. Residential area</t>
  </si>
  <si>
    <t>Presence of volume of water hyacinth and solid waste, presence of oil sheens, presence of informal settlers.</t>
  </si>
  <si>
    <t>Presence of solid waste especially plastic and water hyacinth, visible of floating algae</t>
  </si>
  <si>
    <t>Presence of algae and water hyacinth and presence of solid waste.</t>
  </si>
  <si>
    <t>Presence of solid waste, and rotten water hyacinth</t>
  </si>
  <si>
    <t>Presence of few solid waste and water hyacinth, water discharge from pumping station.</t>
  </si>
  <si>
    <t>Visible of solid waste, floating algae, heavy silted.</t>
  </si>
  <si>
    <t>near commercial/ industrial area</t>
  </si>
  <si>
    <t>Sighting of oil sheen, floating of algae, near gasoline station</t>
  </si>
  <si>
    <t>Sighting of oil sheen, floating of algae, scattered microplastic, water discharge from canal</t>
  </si>
  <si>
    <t>Visible floating algae and boat.</t>
  </si>
  <si>
    <t>Presence of algae, oil sheen and few solid waste.</t>
  </si>
  <si>
    <t>Presence of solid waste, visible of oil sheen and floating algae, water discharge from drainage canal</t>
  </si>
  <si>
    <t>Presence of solid wastes and invasive aquatic plants, near gasoline station</t>
  </si>
  <si>
    <t>Visible of oil sheen, near gasoline station, industrial and residential area.</t>
  </si>
  <si>
    <t>Near gasolie station, industrial area, presence of few floating solid waste,</t>
  </si>
  <si>
    <t>Visible of floating algae, oil sheen, near gasoline station and industrial area.</t>
  </si>
  <si>
    <t>near commercial area</t>
  </si>
  <si>
    <t>presence of solid waste, floating of algae</t>
  </si>
  <si>
    <t>Presence of water hyacinth and solid waste, on-going backfilling near the station</t>
  </si>
  <si>
    <t>Presence of solid waste and water hyacinth. Visible oil sheen.</t>
  </si>
  <si>
    <t>Few solid waste, near water discharge from pumping station.</t>
  </si>
  <si>
    <t>Water discharge from pumping station, presence of few solid waste and water hyacinth, foul odor occur during sampling.</t>
  </si>
  <si>
    <t>Foul smell, presence of water hyacinth and various solid wastes</t>
  </si>
  <si>
    <t>Presence of solid waste, water hyacinth, and Mixed land.</t>
  </si>
  <si>
    <t>Presence of solid waste especially plastic, bottled styro, visible of floating algae</t>
  </si>
  <si>
    <t>Presence of few solid waste, rotten water hyacinth, water discharge came from the pumping station.</t>
  </si>
  <si>
    <t>solid waste floating on surface, near commercial area</t>
  </si>
  <si>
    <t>sighting of oil sheen and solid waste, near hospital &amp; public market</t>
  </si>
  <si>
    <t>Presence of water hyacinth and solid waste, near hospital &amp; public market</t>
  </si>
  <si>
    <t>Near Hospital, Market and Shopping mall. Presence of solid waste and water hyacinth.</t>
  </si>
  <si>
    <t>Volume of solid waste, presence of water hyacith, and near public market and hospital.</t>
  </si>
  <si>
    <t>Presence of solid waste and water hyacinth, near hospital / public market.</t>
  </si>
  <si>
    <t>Presence of water hyacinth and solid waste, foul smell, near hospital and public market</t>
  </si>
  <si>
    <t>Presence of solid waste and water hyacinth, near hospital, public market, and residential area.</t>
  </si>
  <si>
    <t>Presence of solid waste, industrial and residential area</t>
  </si>
  <si>
    <t>Presence of solid waste, rotten water hyacinth, near hospital, public market, and slaughter house.</t>
  </si>
  <si>
    <t>MEYCAUAYAN, BULACAN</t>
  </si>
  <si>
    <t xml:space="preserve">Interpretatiopn: </t>
  </si>
  <si>
    <t>The water quality of Meycauayan River shows overall poor and degraded conditions, with several key parameters exceeding Water Quality Guidelines (WQG) across all monitoring stations.
Dissolved Oxygen (DO) is low (2.32–4.27 mg/L), indicating reduced ability to support aquatic life. Biochemical Oxygen Demand (BOD) is very high (66.25–97.75 mg/L), showing strong organic pollution. Fecal coliform is extremely elevated (1.7 million–11 million MPN/100mL), indicating severe contamination from sewage and waste discharge.
Phosphate levels (0.96–2.39 mg/L) are also high, indicating nutrient pollution, while Chloride shows exceedances in some stations (up to 465 mg/L), suggesting influence of wastewater and urban runoff. Oil and Grease is likewise elevated (3.0–10.7 mg/L), consistent with observed oil sheen and nearby commercial and residential activities.
Other parameters such as pH, temperature, TSS, and nitrate remain within standards, but field observations consistently show solid waste, algae, water hyacinth, and nearby human activities contributing to pollution.
Overall, the exceedances indicate that the river is heavily affected by domestic wastewater, solid waste accumulation, and surrounding urban activities, resulting in poor water quality conditions.</t>
  </si>
  <si>
    <t>F.Y 2026</t>
  </si>
  <si>
    <t>OBANDO RIVER</t>
  </si>
  <si>
    <t>Polo, Valenzuela City, Metro Manila</t>
  </si>
  <si>
    <t>Paliwas, Obando, Bulacan</t>
  </si>
  <si>
    <t>Tawiran, Obando, Bulacan</t>
  </si>
  <si>
    <t>&lt;2.6</t>
  </si>
  <si>
    <t>presence of solid waste and rotten leaves, commercial/residential area, sighting of oil sheen</t>
  </si>
  <si>
    <t>strong winds, ships docked nearby, on-going bridge rehabilitation</t>
  </si>
  <si>
    <t>presence of solid waste and rotten leaves, commercial/residential area</t>
  </si>
  <si>
    <t>Commercial area, visible few solid waste and algae</t>
  </si>
  <si>
    <t>Presence of solid waste and rotten leaves, and commercial / residential area.</t>
  </si>
  <si>
    <t>Accumulation of solid waste, predominantly plastics, presence of floating algae, and proximity to commercial and residential areas.</t>
  </si>
  <si>
    <t>Presence of boats, plentitude of small fish, near to the residential / commercial area, trash trap and few solid wastes.</t>
  </si>
  <si>
    <t>Visible of solid waste, dried leaves, residential, and commercial area.</t>
  </si>
  <si>
    <t>Presence of solid waste, near residential / commercial area, water discharge from pumping station</t>
  </si>
  <si>
    <t>presence of solid waste, near fishport and passenger boat terminal</t>
  </si>
  <si>
    <t>docking of small boats, og-going hauling of solid waste nearby</t>
  </si>
  <si>
    <t>presence of solid waste and passenger boats, near fishport and public market</t>
  </si>
  <si>
    <t>Presence of volume of solid wastes, Boat terminal and Fish port</t>
  </si>
  <si>
    <t>Presence of solid waste, near boat's terminal / municipal fish port, and foul odor due to volume of mixed waste.</t>
  </si>
  <si>
    <t>Presence of motorized boats, accumulation of floating solid waste, and intensified anthropogenic activities at the station.</t>
  </si>
  <si>
    <t>Presence of boats / fishing, few solid waste, and near to the public market</t>
  </si>
  <si>
    <t>Presence of solid waste, visible of passenger boats, near fishport, public market, and residential area.</t>
  </si>
  <si>
    <t>Presence of few solid waste, visible of passenger boats, near fish port, public market, and residential area</t>
  </si>
  <si>
    <t>on-going construction of bridge, presence of fishing boat &amp; dredging vessel, few solid waste</t>
  </si>
  <si>
    <t>minimal floating of solid waste, residential/ commercial area</t>
  </si>
  <si>
    <t>on-going construction of bridge, presence of fishing boat &amp; few solid waste</t>
  </si>
  <si>
    <t>On-going bridge construction, visible heavy equipment and few solid wastes. Visible tugboat and fishing boats.</t>
  </si>
  <si>
    <t>Visible dredger vessel, heavy equipment, fishing boats, and on going construction of bridge</t>
  </si>
  <si>
    <t>Strong water flow rate, ongoing construction activities, and proximity to mixed-use land (commercial and residential).</t>
  </si>
  <si>
    <t>High tide, presence of fishing boat, rusty ferry boat, on-going construction, and few solid waste</t>
  </si>
  <si>
    <t>Presence of solid waste, visible excavator, dredger, boats, and on going construction of bridge.</t>
  </si>
  <si>
    <t>Presence of solid waste and water hyacinth, on going construction of bridge, visible of dredger, bulk carrier ships, and fishing boats</t>
  </si>
  <si>
    <t>OBANDO, BULACAN</t>
  </si>
  <si>
    <t>Interpertation:</t>
  </si>
  <si>
    <t>The water quality of Obando River shows generally poor conditions, with several parameters exceeding standards.
DO is low in some stations (2.65–3.38 mg/L, FAILED) while only one station passed (6.52 mg/L), indicating stressed river conditions. BOD is high in all stations (11.00–43.25 mg/L, FAILED), with the highest at the Fishport area (43.25 mg/L), showing strong organic pollution.
Fecal coliform is very high (35,215–102,145 MPN/100mL, FAILED), highest at Fishport (102,145 MPN/100mL), indicating sewage contamination. Phosphate is also high (0.32–0.74 mg/L, FAILED), showing nutrient pollution. Oil and Grease is present (0.50–1.60 mg/L), highest at Polo Bridge (1.60 mg/L), linked to commercial and boat activities.
Other parameters like pH, temperature, nitrate, chloride, and TSS are mostly within limits but still show influence from nearby human activities.
Overall, poor water quality is mainly caused by fishport operations, wastewater discharge, boat traffic, and solid waste, leading to polluted river conditions.</t>
  </si>
  <si>
    <t>SANTA MARIA RIVER</t>
  </si>
  <si>
    <t>Catmon, Sta. Maria, Bulacan</t>
  </si>
  <si>
    <t>Poblacion, Sta. Maria, Bulacan</t>
  </si>
  <si>
    <t>Sta. Clara, Sta. Maria, Bulacan</t>
  </si>
  <si>
    <t>presence of solid waste, floating of algae, sighting of oil sheen, residential area</t>
  </si>
  <si>
    <t>residential area, floating of algae and few solid waste</t>
  </si>
  <si>
    <t>Presence of floating algae and solid waste, residential area</t>
  </si>
  <si>
    <t>Visible floating algae and presence of solid waste</t>
  </si>
  <si>
    <t>Presence of solid waste, presence of organic matter in the water</t>
  </si>
  <si>
    <t>Presence of few solid waste, water hyacinth, and visible floating algae</t>
  </si>
  <si>
    <t>Presence of solid waste, visible of floating agae, and water discharge from drainage canal</t>
  </si>
  <si>
    <t>There is a few floating of solid waste. water hyacinth, residential area, water discharge from canal</t>
  </si>
  <si>
    <t>presence of solid waste, water discharge from drainage canal, sighting of informal settlers</t>
  </si>
  <si>
    <t>near residential area, informal shelters at the river bank, presence of solid waste</t>
  </si>
  <si>
    <t>presence of few solid waste, water discharge from drainage canal, sighting of informal settlers, near jeep terminal</t>
  </si>
  <si>
    <t>Visible informal settlers, presence of solid waste, water hyacinth and near jeep terminal</t>
  </si>
  <si>
    <t>Visible of people swimming, presence of few solid waste and water hyacinth, informal settlers in the river bank.</t>
  </si>
  <si>
    <t>Presence of few solid waste, dry leaves, and informal settlers</t>
  </si>
  <si>
    <t>Presence of solid waste, near jeepney terminal, informal settlers on riverbank, turbid water, water discharge from drainage canal</t>
  </si>
  <si>
    <t>Turbid water, Fisherfolk activity near station, presence of floating solid waste</t>
  </si>
  <si>
    <t>There is a few solid waste floating, near jeep terminal, residential area, visible of people catching fish, informal settlers, water discharge from canal</t>
  </si>
  <si>
    <t>presence of solid waste and water hyacinth afloat, residential area</t>
  </si>
  <si>
    <t>presence of few solid waste, residential area</t>
  </si>
  <si>
    <t>Presence of few solid waste, water hyacinth and Residentail area.</t>
  </si>
  <si>
    <t>On going road barrier laying, solid waste in the river banks and few water hyacinth</t>
  </si>
  <si>
    <t xml:space="preserve">Presence of few solid waste, water hyacinth and dry leaves </t>
  </si>
  <si>
    <t>Presence of solid waste and water hyacinth, mixed land and turbid water</t>
  </si>
  <si>
    <t>Turbid water, presence of dried leaves, and floating solid waste</t>
  </si>
  <si>
    <t>There is a few solid waste on the river bank, water discharge came from barangay canal, mixed land</t>
  </si>
  <si>
    <t>STA. MARIA, BULACAN</t>
  </si>
  <si>
    <t>STA. MARIA RIVER</t>
  </si>
  <si>
    <t>Based on the observations, the Santa Maria River shows generally degraded water quality linked to surrounding human activities. DO is low in some stations (2.31–4.11 mg/L), indicating reduced oxygen levels likely affected by organic waste and stagnant conditions. Fecal coliform is very high (up to 3,500,000 MPN/100mL), consistent with observations of residential areas, drainage discharge, informal settlements, and solid waste along the river. Phosphate is also elevated (1.586–2.157 mg/L), suggesting nutrient input from domestic wastewater and runoff, which matches the presence of household discharges and algae growth. Although BOD is moderately high (13.5–41 mg/L), TSS remains low to moderate (13.5–26.5 mg/L), but visual observations of floating algae, water hyacinth, and solid waste support ongoing pollution. Overall, the river condition is mainly influenced by residential settlements, improper waste disposal, and drainage inflows, leading to degraded water quality.</t>
  </si>
  <si>
    <t>MOUTH OF OBANDO</t>
  </si>
  <si>
    <t>Brgy. Salambao, Obando, Bulacan</t>
  </si>
  <si>
    <t>7..16</t>
  </si>
  <si>
    <t>low tide, few floating of solid waste, sighting of fishing boats and fish traps</t>
  </si>
  <si>
    <t>low tide, presence of few floating solid waste, fish traps and fishing boats sighted during sampling</t>
  </si>
  <si>
    <t xml:space="preserve">Presence of “baklad”/ Fish trap &amp; fishing boats, High tide, Few floating of solid waste
</t>
  </si>
  <si>
    <t>High tide, visible baklad, fishing boats and dredging machine and equipment.</t>
  </si>
  <si>
    <t>High tide, wavy, visible baklad, fishing boats and cargo vessel.</t>
  </si>
  <si>
    <t>High tide, wavy, visible of fishing boats and baklad</t>
  </si>
  <si>
    <t>High tide, near former SLF, residential area, Presence of floating organic matter.</t>
  </si>
  <si>
    <t>Near residential area, high tide, strong waves</t>
  </si>
  <si>
    <t>Low tide, visible of bulk carrier ship, fishing boats, baklad, presence of few floating solid waste.</t>
  </si>
  <si>
    <t>low tide, fish traps and fishing boats observed during sampling</t>
  </si>
  <si>
    <t xml:space="preserve">Presence of “baklad”/ Fish trap &amp; fishing boats and dredging vessel, High tide, Few floating of solid waste
</t>
  </si>
  <si>
    <t>High tide, visible baklad, dredging machine and equipment and boats.</t>
  </si>
  <si>
    <t>High tide, wavy, visible of few floating solid waste, fishing boats and baklads</t>
  </si>
  <si>
    <t>High tide, near mangrove area, near residential area</t>
  </si>
  <si>
    <t>Near mangrove area, near residential area, strong waves</t>
  </si>
  <si>
    <t xml:space="preserve">Presence of “baklad”/ Fish trap &amp; fishing boats and dredging vessel, High tide
</t>
  </si>
  <si>
    <t>High tide, wavy, Visible of boats and baklads</t>
  </si>
  <si>
    <t>High near fish pens, strong waves, near former SLF</t>
  </si>
  <si>
    <t>near fish pens and strong waves</t>
  </si>
  <si>
    <t>Low tide, visible of bulk carrier ship, fishing boats, solid waste</t>
  </si>
  <si>
    <t>Obando River Mouth of Obando River Brgy Salambao Obando Bulacan</t>
  </si>
  <si>
    <t>300 m away from Station 1 Brgy. Salambao Obando Bulacan</t>
  </si>
  <si>
    <t>300 m away from Station 2 Brgy. Salambao Obando Bulacan</t>
  </si>
  <si>
    <t>1st Semi- Annual 2025</t>
  </si>
  <si>
    <t>The Obando River shows generally degraded water quality, with exceedances mainly observed in dissolved oxygen (DO), fecal coliform, and total suspended solids (TSS). DO is low in some stations, with values as low as 1.76–2.80 mg/L, below the 6 mg/L standard, indicating reduced ability to support aquatic life. Fecal coliform exceeds the guideline in some areas, reaching up to 311.90 MPN/100mL, showing contamination likely from nearby fishport activities, boats, and surrounding communities. TSS also exceeds the standard at certain stations, with a maximum value of 130 mg/L compared to the 50 mg/L limit, indicating high sediment and waste presence in the river. Other parameters such as pH (7.08–7.45), temperature, nitrate, and phosphate remain within acceptable limits. Overall, the exceedances are mainly associated with fishport operations, fishing structures (“baklad”), dredging activities, boat traffic, and floating solid waste, contributing to the overall decline in water quality.</t>
  </si>
  <si>
    <t>TALAVERA RIVER</t>
  </si>
  <si>
    <t>Capintalan, Carranglan, Nueva Ecija</t>
  </si>
  <si>
    <t>Tayabo, San Jose, Nueva Ecija</t>
  </si>
  <si>
    <t>Pag-asa, Talavera, Nueva Ecija</t>
  </si>
  <si>
    <t>NUEVA ECIJA</t>
  </si>
  <si>
    <t>Rocky river, strong current of water and agricultural land</t>
  </si>
  <si>
    <t>Agricultural area, Rocky river</t>
  </si>
  <si>
    <t>Large volume of water, lush vegetation on riverbank</t>
  </si>
  <si>
    <t>Strong current of water, on-going excavation of bridge</t>
  </si>
  <si>
    <t>On going construction of bridge, Agricultural area</t>
  </si>
  <si>
    <t>Large volume of water, no unusual activity</t>
  </si>
  <si>
    <t>Agricultural land, and presence of solid waste.</t>
  </si>
  <si>
    <t>Agricultural area, presence of few solid waste, turbid water due to rain</t>
  </si>
  <si>
    <t>no unusual activity, mountainous area.</t>
  </si>
  <si>
    <t>Based on the observations, the Talavera River generally shows good water quality in terms of DO, BOD, and physical conditions, but with notable exceedances in fecal coliform and phosphate. DO levels remain high across all stations (6.73–7.11 mg/L), indicating good oxygen conditions supported by strong river flow and rocky upstream areas. However, fecal coliform is elevated in all stations, ranging from 3,500 to 23,000 MPN/100mL, with the highest level at the mid-stream area, likely influenced by nearby agricultural land, excavation activities, and possible domestic runoff. Phosphate also exceeds the guideline, with values from 0.068 to 0.075 mg/L, suggesting nutrient input from agricultural and surrounding land use. Other parameters such as BOD (1–4 mg/L), TSS (3–24 mg/L), pH (7.03–7.41), temperature, nitrate, and chloride remain within acceptable limits. Overall, the exceedances are mainly linked to agricultural activities, land disturbance from construction, and runoff from nearby areas, though the river still maintains generally good physical water conditions.</t>
  </si>
  <si>
    <t>COAST OF PAMPANGA</t>
  </si>
  <si>
    <t>Batang 2nd, Sasmuan, Pampanga</t>
  </si>
  <si>
    <t>Consuelo, Macabebe, Pampanga</t>
  </si>
  <si>
    <t>Bancal Pugad, Lubao, Pampanga</t>
  </si>
  <si>
    <t>near RAMSAR site, near river, low tide</t>
  </si>
  <si>
    <t>Low tide, presence of fishing boats and fish traps</t>
  </si>
  <si>
    <t>High tide, presence of fishing boats</t>
  </si>
  <si>
    <t>High tide, wavy and presence of Baklad</t>
  </si>
  <si>
    <t>High tide, wavy, visible baklads, fishing boats</t>
  </si>
  <si>
    <t>Low tide, visible baklads</t>
  </si>
  <si>
    <t>High tide, near fish traps</t>
  </si>
  <si>
    <t>Turbid, visible of fishing boats, and low tide</t>
  </si>
  <si>
    <t>near fish pens, low tide</t>
  </si>
  <si>
    <t>Low tide, presence of fishing boats</t>
  </si>
  <si>
    <t>High tide, presence of fishing boats and fish traps</t>
  </si>
  <si>
    <t>High tide, wavy, presence of fishing boats, and visible heavy equipments and baklad</t>
  </si>
  <si>
    <t>High tide, wavy, visible heavy equipment backhoe, baklads, and fishing boats.</t>
  </si>
  <si>
    <t>Turbid, visible of fishing boats, low tide, and wavy</t>
  </si>
  <si>
    <t>High tide, presence of fishing boats and fish traps, presence of few solid waste</t>
  </si>
  <si>
    <t>Low tide, visible of fishing boats and baklads</t>
  </si>
  <si>
    <t>Turbid, low tide, wavy, and visible of fishing boats</t>
  </si>
  <si>
    <t>The coastal waters of Pampanga show generally moderate to poor water quality conditions based on the monitoring results and field observations across all stations.
Dissolved Oxygen (DO) is mostly below or near the minimum standard at some stations, indicating reduced capacity to support marine life in certain areas. Biochemical Oxygen Demand (BOD) remains within acceptable limits but shows relatively higher values in some locations, suggesting localized organic loading. Total Suspended Solids (TSS) are generally within standards but show occasional increases, especially in Bancal Pugad, indicating periodic sediment disturbance.
Fecal coliform levels exceed the guideline in all stations, with elevated values especially during certain sampling months, indicating consistent microbial contamination likely from domestic and aquaculture-related discharges. Phosphate (PO4-P) slightly exceeds the standard in all stations, showing mild nutrient enrichment. Other parameters such as pH, temperature, nitrate, and chloride generally remain within acceptable limits.
Based on observations, the area is influenced by fishing activities, fish pens, fish traps, and aquaculture structures, along with tidal movements and occasional presence of solid waste. Overall, the exceedances—particularly in fecal coliform and phosphorus—suggest ongoing influence from human and aquaculture activities, leading to moderate water quality stress in the coastal environment.</t>
  </si>
  <si>
    <t>SASMUAN-MACABEBE-LUBAO, PAMPANGA</t>
  </si>
  <si>
    <t>n/a</t>
  </si>
  <si>
    <t>PAMPANGA RIVER</t>
  </si>
  <si>
    <t>Remarks on Exceedances (Passed/Failed)</t>
  </si>
  <si>
    <t>San Juan - Tabuyuc, Apalit, Pampanga</t>
  </si>
  <si>
    <t>Sulipan, Apalit, Pampanga</t>
  </si>
  <si>
    <t>Gatbuca-Pobalcion, Calumpit, Bulacan</t>
  </si>
  <si>
    <t>San Vicente, Macabebe, Pampanga</t>
  </si>
  <si>
    <t>Batasan, Macabebe, Pampanga</t>
  </si>
  <si>
    <t>CALUMPIT, BULACAN - APALIT - MACABEBE, PAMPANGA</t>
  </si>
  <si>
    <t>Presence of water hyacinth &amp; solid waste, residential area</t>
  </si>
  <si>
    <t>Presence of few solid waste</t>
  </si>
  <si>
    <t>Presence of water hyacinth and solid waste, residential area</t>
  </si>
  <si>
    <t>Presence of vol. of water hyacinth &amp; solid waste, presence of heavy equipment</t>
  </si>
  <si>
    <t>Visible dredging equipment, presence of water hyacinth and few solid wastes</t>
  </si>
  <si>
    <t>Visible heavy equipment, presence of water hyacinth</t>
  </si>
  <si>
    <t>Presence of vol. of water hyacinth &amp; solid waste, residential area</t>
  </si>
  <si>
    <t>Water discharge from pumping station, Presence of dredging equipment, water hyacinth, solid waste and people bathing/swimming</t>
  </si>
  <si>
    <t>Presence of volume of water hyacinth, few floating solid waste</t>
  </si>
  <si>
    <t>Presence of water hyacinth &amp; solid waste, residential/ agricultural area</t>
  </si>
  <si>
    <t>Presence of water hyacinth and solid waste</t>
  </si>
  <si>
    <t>High tide, presence of floating solid waste, water hyacinth, visible fishing boats</t>
  </si>
  <si>
    <t>Presence of water hyacinth, solid waste and boats</t>
  </si>
  <si>
    <t>High tide, presence of floating solid waste, water hyacinth, residential area.</t>
  </si>
  <si>
    <t>Ana</t>
  </si>
  <si>
    <t>Based on the monitoring results and field observations, the Pampanga River generally shows degraded water quality conditions across all stations.
Dissolved Oxygen (DO) is slightly below the standard at most stations, indicating reduced capacity to support aquatic life, especially in downstream areas. Biochemical Oxygen Demand (BOD) remains within allowable limits but shows moderate values, suggesting ongoing organic pollution inputs. Total Suspended Solids (TSS) are generally within standards, though slightly higher in upstream sections, indicating occasional sediment and waste disturbance.
Fecal coliform levels are consistently very high across all stations, indicating severe microbial contamination, likely from domestic wastewater, agricultural runoff, and nearby residential activities. Phosphate (PO4-P) also exceeds the guideline in all stations, showing clear nutrient enrichment. Chloride levels are within limits but show localized increases in downstream and populated areas.
Based on observations, the river is heavily influenced by water hyacinth proliferation, solid waste accumulation, residential and agricultural activities, and dredging or water management operations. Overall, the exceedances—particularly in fecal coliform and phosphorus indicate significant pollution stress and continuing degradation of water quality along the river system.</t>
  </si>
  <si>
    <t>PAMPANGA RIVER UP-STREAM (NUEVA ECIJA)</t>
  </si>
  <si>
    <t>Palayan City, Nueva Ecija</t>
  </si>
  <si>
    <t>Cabanatuan City, Nueva Ecija</t>
  </si>
  <si>
    <t>Santa Rosa, Nueva Ecija</t>
  </si>
  <si>
    <t>- agricultural area, presence of debris and few solid waste</t>
  </si>
  <si>
    <t>Agricultural area, presence of solid waste, and near mini dam</t>
  </si>
  <si>
    <t>Mixed land, presence of few solid waste.</t>
  </si>
  <si>
    <t>- presence of livestocks, presence of few solid waste</t>
  </si>
  <si>
    <t>Agriculturtural area, presence of solid waste and rotten water hyacinth</t>
  </si>
  <si>
    <t>Presence of few solid waste, water hyacinth, Agricultural area, and turbid water.</t>
  </si>
  <si>
    <t>- presence of few solid waste, agricultural / residential area</t>
  </si>
  <si>
    <t>Agricultural area / residential area, visible of children / peoples swimming, presence of solid waste and rotten water hyacinth.</t>
  </si>
  <si>
    <t>Presence of few solid waste and water hyacinth, and mixed land</t>
  </si>
  <si>
    <t>Water Quality Satistical Report</t>
  </si>
  <si>
    <t>Palayab City - Cabanatuan City - Sta. Rosa, Nueva Ecija</t>
  </si>
  <si>
    <t>Pampanga River Up-stream</t>
  </si>
  <si>
    <t>Based on observations, the upstream Pampanga River generally shows acceptable water quality but with clear pollution concerns.
DO is within acceptable levels, while BOD and TSS are low, indicating relatively good river conditions upstream. Most chemical parameters such as pH, nitrate, temperature, and chloride are within standards.
However, fecal coliform is very high in all stations, with the highest at Vergara Bridge, indicating strong microbial contamination likely from livestock, residential runoff, and human activities. Phosphate slightly exceeds the standard in some areas, showing mild nutrient pollution.
Overall, the river is still relatively cleaner upstream, but it is already affected by significant fecal contamination and localized agricultural and residential impacts.</t>
  </si>
  <si>
    <t>ASFMSRS WQMA</t>
  </si>
  <si>
    <t>CLASS C ( 8 STATIONS )</t>
  </si>
  <si>
    <t>Remarks on Exceedance (Pass/Failed)</t>
  </si>
  <si>
    <t>Angeles, Pampanga</t>
  </si>
  <si>
    <t>Mexico, Pampanga</t>
  </si>
  <si>
    <t>San Fernando, Pampanga</t>
  </si>
  <si>
    <t>Sto. Tomas, Pampanga</t>
  </si>
  <si>
    <t>PAMPANGA</t>
  </si>
  <si>
    <t>Minalin, Pampanga</t>
  </si>
  <si>
    <t>Sasmuan, Pampanga</t>
  </si>
  <si>
    <t>presence of solid waste and oil sheen</t>
  </si>
  <si>
    <t>presence of solid waste, formation of bubbles</t>
  </si>
  <si>
    <t>Presence of solid waste and residential area nearby</t>
  </si>
  <si>
    <t>Presence of solid waste, floating water hyacinth.</t>
  </si>
  <si>
    <t>Presence of solid waste, water hyacinths and residential area.</t>
  </si>
  <si>
    <t>presence of few solid waste and oil sheen</t>
  </si>
  <si>
    <t>Presence of volume of solid waste, dense vegetation along river</t>
  </si>
  <si>
    <t>Turbid water, presence of volume of floating solid waste</t>
  </si>
  <si>
    <t>Slightly turbid, presence of solid waste</t>
  </si>
  <si>
    <t>presence of solid waste, formation of bubbles, presence of individuals swimming/bathing</t>
  </si>
  <si>
    <t>Presence of solid waste and near residential area.</t>
  </si>
  <si>
    <t>Presence of few solid waste and water hyacinth. Floating algae and presence of farm animal (carabao)</t>
  </si>
  <si>
    <t>Presence of solid waste, water hyacinth and residential area.</t>
  </si>
  <si>
    <t>presence of solid waste (plastic waste in particular), sighting of oil sheen</t>
  </si>
  <si>
    <t>Visible people bathing, presence of volume of solid waste, dense vegetation along the river</t>
  </si>
  <si>
    <t>vegetation on river banks, presence of solid waste</t>
  </si>
  <si>
    <t>Presence of few solid waste and Kans grass along both river bank</t>
  </si>
  <si>
    <t>Presence of volume of solid waste, presence of water hyacinth and normal level of water.</t>
  </si>
  <si>
    <t>Presence of solid waste, water hyacinth and residentiak area.</t>
  </si>
  <si>
    <t>presence of foul odor, solid waste, dried leaves and near residential area</t>
  </si>
  <si>
    <t>Turbid water, dense vegetation along the riverbank, presence of solid waste</t>
  </si>
  <si>
    <t>Volume of floating solid waste and water hyacinth</t>
  </si>
  <si>
    <t>Slightly turbid, presence of solid waste and water hyacinth</t>
  </si>
  <si>
    <t>presence of floating algae, solid waste and water hyacinth</t>
  </si>
  <si>
    <t>presence of solid waste, near residential area, heavily silted, floating of algae</t>
  </si>
  <si>
    <t>Heavy silted, presence of volume of rotten leaves and few solid waste, visible algae.</t>
  </si>
  <si>
    <t>Presence of solid waste and rotten leaves. Visible floatng algae. Stagnant water and heavy silted</t>
  </si>
  <si>
    <t>Visible dried leaves, water hyacinth, solid waste, floating algae, and residential area.</t>
  </si>
  <si>
    <t>Foul odor during sampling, volume of solid waste, presence of algae and water hyacinth.</t>
  </si>
  <si>
    <t>Visible trash trap, presence of floating solid waste, visible floating organic matter</t>
  </si>
  <si>
    <t>Presence of few floating solid waste, foul odor during sampling</t>
  </si>
  <si>
    <t>Foul odor during sampling, visible floating algae, presence of water hyacinth and solid waste</t>
  </si>
  <si>
    <t>vol. of water hyacinth, noticeable foul odor, presence of dredging equipment</t>
  </si>
  <si>
    <t>vol. of water hyacinth, presence of dredging equipment, occurrence of foul odor during sampling</t>
  </si>
  <si>
    <t>Visible of dredging equipment and presence of volume of water hyacinth</t>
  </si>
  <si>
    <t>Presence of volume of water hyacinth. Presence of few solid waste</t>
  </si>
  <si>
    <t>Near fish pond area, presence of volume of rotten water hyacinth, solid waste and visible of dredger machine.</t>
  </si>
  <si>
    <t>Foul odor during sampling, volume of water hyacinth</t>
  </si>
  <si>
    <t>Presence of volume of water hyacinth and few floating solid waste</t>
  </si>
  <si>
    <t>Presence of volume of water hyacinth, solid waste, residential area</t>
  </si>
  <si>
    <t>vol. of water hyacinth, near poultry farm</t>
  </si>
  <si>
    <t>vol. water hyacinth, near fish pond and poultry farm</t>
  </si>
  <si>
    <t>Near poultry farm, presence of rotten water hyacinth.</t>
  </si>
  <si>
    <t>Presence of few solid waste and water hyacinth. Presence of rotten water hyacinth. Near livestock farm (poultry)</t>
  </si>
  <si>
    <t>Near fish pond area, presence of decaying of water hyacinth, solid waste and visible poultry farm.</t>
  </si>
  <si>
    <t>Presence of water hyacinth, floating solid wastes, near fish pond and poultry farm, visible boats.</t>
  </si>
  <si>
    <t>Near fish pond area, visible water hyacinth and few floating solid waste</t>
  </si>
  <si>
    <t>Overflowing river, presence of few floating solid waste</t>
  </si>
  <si>
    <t>Visible floating solid waste, water hyacinth, near fish pond</t>
  </si>
  <si>
    <t>presence of fishing boats, near fish pond area, presence of water hyacinth</t>
  </si>
  <si>
    <t>presence of fishing boats, water hyacinth and solid waste, near fish pond</t>
  </si>
  <si>
    <t xml:space="preserve">Visible fishing boats, presence of water hyacinth and solid waste, nearby fish pond </t>
  </si>
  <si>
    <t>Presence of people bathing/swimming. Visible motor boats. Presence of solid waste</t>
  </si>
  <si>
    <t>Near fish pond area, visible of solid waste and water hyacinth.</t>
  </si>
  <si>
    <t>Floating solid wastes and visible boats and small houses.</t>
  </si>
  <si>
    <t>Visible motor boats passing, presence of few floating solid waste</t>
  </si>
  <si>
    <t>Visible fishing boats, presence of dried leaves and solid waste</t>
  </si>
  <si>
    <t>Visible of fishing, presence of few sol</t>
  </si>
  <si>
    <t>-presence of fishing boats and heavy equipment, vol. of solid waste on river bank</t>
  </si>
  <si>
    <t>presence of fishing boats, water hyacinth and solid waste</t>
  </si>
  <si>
    <t>Visible of heavy equipment and fishing boats, presence of water hyacinth and solid waste.</t>
  </si>
  <si>
    <t>Visible of fishing boats, heavy equipment, presence of water hyacinth, solid waste, near school, barangay hall, and residential area.</t>
  </si>
  <si>
    <t>Floating solid wastes and visible boats</t>
  </si>
  <si>
    <t>Overflowing river, visible fishing boats, and residential area.</t>
  </si>
  <si>
    <t>Based on field observations, most river stations show clear human impacts such as solid waste, floating water hyacinth, occasional oil sheen, and nearby residential and agricultural areas. Many sites also have fish pens, fishing boats, dredging activities, informal settlers, and some cases of people bathing in the river. These conditions show that the rivers are heavily used and influenced by daily human activities.
Based on the water quality results, these observations explain the poor water conditions. High fecal coliform levels are linked to waste from households, animals, and settlements. Elevated nutrients (nitrate and phosphate) come from agriculture and domestic runoff. High BOD reflects organic pollution from waste and decaying materials, while higher TSS is related to dredging, waste, and sediment disturbance. Overall, the rivers show clear signs of pollution caused by human activities along and within the river system.</t>
  </si>
  <si>
    <t>MOUTH OF PAMPANGA</t>
  </si>
  <si>
    <t>Brgy. Consuelo, Macabebe, Pampanga</t>
  </si>
  <si>
    <t>near mangrove area, low tide</t>
  </si>
  <si>
    <t>low tide, presence of heavy equipment and fishing boats</t>
  </si>
  <si>
    <t>High tide, wavy, presence of few floating solid waste</t>
  </si>
  <si>
    <t>High tide,Visible of fishing boat and bubbles.</t>
  </si>
  <si>
    <t>High tide, visible of fishing boats and dredger vessel.</t>
  </si>
  <si>
    <t>High tide, wavy, visible of dredger ship / machine</t>
  </si>
  <si>
    <t>Near mangrove area, high tide, presence of fishing vessels seen</t>
  </si>
  <si>
    <t>High tide, near mangrove</t>
  </si>
  <si>
    <t>Turbid water, visible of dredger, fishing boat, presence of few floating solid waste, low tide</t>
  </si>
  <si>
    <t>High tide, Visible of fishing boats.</t>
  </si>
  <si>
    <t>Near mangrove, high tide, visible signs of dredging operations</t>
  </si>
  <si>
    <t>Turbid water, low tide, visible dredger, fishing boats, presence of few floating solid waste.</t>
  </si>
  <si>
    <t>near mangrove area, low tide, near fish pens</t>
  </si>
  <si>
    <t>High tide, near mangrove area.</t>
  </si>
  <si>
    <t>Low tide, turbid water, visible of dredger, fishing boats, presence of few solid waste floating</t>
  </si>
  <si>
    <t>MOUTH OF PAMPANGA RIVER</t>
  </si>
  <si>
    <t>Near Armando Aguinaldo F.P. Brgy. Consuelo Macabebe Pampanga</t>
  </si>
  <si>
    <t>300 meters away from Station 1 Brgy. Consuelo Macabebe Pampanga</t>
  </si>
  <si>
    <t>300 meters away from Station 2 Brgy. Consuelo Macabebe Pampanga</t>
  </si>
  <si>
    <t>CONSUELO, MACABEBE, PAMPANGA</t>
  </si>
  <si>
    <t>iNTERPRETATION:</t>
  </si>
  <si>
    <t>The Mouth of Pampanga stations show generally good to fair water quality conditions. Dissolved oxygen (DO) levels are all above the standard, indicating sufficient oxygen to support aquatic life. pH values are within the acceptable range, and temperature readings are generally within or slightly near the upper limit. Total suspended solids (TSS) are moderate, with one station approaching the standard but still within allowable levels. Fecal coliform values are low compared to inland river systems and remain within acceptable limits, though some fluctuations are observed. Nutrient levels (nitrate and phosphate) are generally low to moderate, with most values within standards.
Based on field observations, the area is influenced by coastal and estuarine conditions such as mangroves, fish pens, fishing boats, and changing tidal conditions (low and high tide). Some floating solid waste and occasional bubbles were observed, along with presence of fishing activities and nearby mangrove ecosystems. Overall, despite visible human and fishing activities, the water quality in the Mouth of Pampanga is relatively better compared to upstream river stations, likely due to dilution and tidal flushing effects.</t>
  </si>
  <si>
    <t>GUAGUA RIVER</t>
  </si>
  <si>
    <t>Brgy. San Pablo, Guagua, Pampanga</t>
  </si>
  <si>
    <t>Brgy. San Pedro, Guagua, Pampanga</t>
  </si>
  <si>
    <t>Brgy. San Juan(Gandara), Guagua, Pampanga</t>
  </si>
  <si>
    <t>GUAGUA, PAMPANGA</t>
  </si>
  <si>
    <t>GUAGUA, RIVER</t>
  </si>
  <si>
    <t>presence of solid waste, water hyacinth, floating alagae and oil sheen was observed</t>
  </si>
  <si>
    <t>Presence of solid waste and commercial area.</t>
  </si>
  <si>
    <t>Presence of plastic waste / solid wastes, presence of algae, invasive aquatic plants, and residential and commercial area.</t>
  </si>
  <si>
    <t xml:space="preserve">heavily silted, presence of water hyacinth, solid waste, floating of algae and presence of oil sheen </t>
  </si>
  <si>
    <t>Presence of solid waste and dried leaves, Visible oil sheen</t>
  </si>
  <si>
    <t>Presence of water hyacinth, presence of plastic waste / solid wastes, presence of dried leaves and floating algae</t>
  </si>
  <si>
    <t>Presence of solid waste and dried leaves, residential area, and visible floating algae</t>
  </si>
  <si>
    <t>The Guagua River shows generally poor water quality across all stations. Dissolved oxygen is low to moderate, with some stations falling below the standard, indicating limited ability to support aquatic life. Biochemical oxygen demand (BOD) is elevated in all stations, especially in the downstream area, showing high organic pollution. Total suspended solids (TSS) are also high in some locations, suggesting sediment disturbance and waste accumulation. Fecal coliform levels are extremely high across all stations, indicating severe contamination from human and animal waste. Phosphate levels are also very high, showing strong nutrient pollution that can promote algal growth.
Based on field observations, these results are consistent with visible conditions in the river. All stations show the presence of solid waste, water hyacinth, floating algae, and oil sheen. Several areas are heavily silted and located near residential or commercial zones. Overall, the river is strongly affected by domestic waste, runoff, and continuous human activity, resulting in degraded water quality from upstream to downstream.</t>
  </si>
  <si>
    <t>GUMAIN RIVER (PALAKOL RIVER)</t>
  </si>
  <si>
    <t>NO RIVER CLASSIFICATION ( 4 STATIONS )</t>
  </si>
  <si>
    <t>San Jose, Floridablanca, Pampanga</t>
  </si>
  <si>
    <t>Pabanlag, Floridablanca, Pampanga</t>
  </si>
  <si>
    <t>Sto. Cristo, Lubao, Pampanga</t>
  </si>
  <si>
    <t>&lt;2.00</t>
  </si>
  <si>
    <t>LUBAO-FLORIDABLANCA, PAMPANGA</t>
  </si>
  <si>
    <t>PALAKOL RIVER</t>
  </si>
  <si>
    <t>Agricultural area, presence of livestock on vegetated area</t>
  </si>
  <si>
    <t>Presence of plenty of people swimming/bathing, and plentitude of cottage near the station</t>
  </si>
  <si>
    <t>Presence of people bathing / swimming, strong current / rapid flow</t>
  </si>
  <si>
    <t>Agricultural area, presence of livestock on vegetated area, near quarrying area, sighting of passing hauling trucks</t>
  </si>
  <si>
    <t>Presence of individuals washing clothes, lush riparian vegetation</t>
  </si>
  <si>
    <t>No unusual activity</t>
  </si>
  <si>
    <t>Volume of people swimming, few solid waste</t>
  </si>
  <si>
    <t>Presence of livestock/cattle, lush vegetation, on-going quarry operation near the station</t>
  </si>
  <si>
    <t>Quarrying activity near the sampling station.</t>
  </si>
  <si>
    <t>The Gumain River is mainly surrounded by agricultural land with livestock, especially in the upstream and midstream areas. Field observations also show quarrying activities and heavy truck movement in the midstream section, while the downstream area is used by people for swimming and domestic activities, with visible solid waste in some parts.
These activities are reflected in the water quality results. The river has generally acceptable physical conditions, such as normal pH, temperature, low BOD, and low suspended solids, which means the water is still relatively clear and not heavily loaded with organic matter.
However, the presence of livestock and human activities directly explains the very high fecal coliform levels, indicating contamination from animal waste and possible human waste. The elevated phosphate levels are also consistent with runoff from agricultural areas, fertilizers, and waste coming from nearby land use.
Overall, the field observations show that the river is mainly affected by agricultural runoff, livestock waste, quarry-related disturbance, and human activity, which together are causing bacterial and nutrient pollution, even though the basic water quality parameters remain within acceptable conditions.</t>
  </si>
  <si>
    <t>LUCONG RIVER</t>
  </si>
  <si>
    <t>San Rafael, Capas, Tarlac</t>
  </si>
  <si>
    <t>Santiago, Concepcion, Tarlac</t>
  </si>
  <si>
    <t>San Jose Poblacion, Concepcion, Tarlac</t>
  </si>
  <si>
    <t>No. of Stn.</t>
  </si>
  <si>
    <t>CAPAS-CONCEPCION, TARLAC</t>
  </si>
  <si>
    <t>Presence of water hyacinth and solid waste, floating of algae and formation of bubbles</t>
  </si>
  <si>
    <t>Presence of rotten leaves, water hyacinth and solid waste, Residential area.</t>
  </si>
  <si>
    <t>Turbid water, presence of few solid waste, and water discharge from drainage canal</t>
  </si>
  <si>
    <t>presence of water hyacinth and solid waste, near residential area</t>
  </si>
  <si>
    <t>Presence of volume of rotten water hyacinth and visible of people swimming.</t>
  </si>
  <si>
    <t>Turbid water, presence of few solid waste and volume of water hyacinth, residential area.</t>
  </si>
  <si>
    <t>presence of water hyacinth and solid waste, near dressing plant</t>
  </si>
  <si>
    <t>Near dressing plant and presence of solid waste and water hyacinth</t>
  </si>
  <si>
    <t>Turbid water, presence of few solid waste and water hyacinth, near dressing plant.</t>
  </si>
  <si>
    <t>The 1st quarter data for Lucong River shows generally degraded water quality due to pollution from nearby human activities. Dissolved oxygen levels are low to moderate, indicating limited oxygen in some areas, while BOD levels suggest moderate organic pollution from waste and decaying materials. Although TSS, pH, temperature, nitrate, and chloride remain within acceptable limits, fecal coliform levels are extremely high, showing severe contamination from human or animal waste. Phosphate levels are also elevated, indicating nutrient pollution that can lead to algal growth. Field observations support these results, with the presence of water hyacinth, algae, solid waste, nearby residential areas, a dressing plant, and people swimming. Overall, the river is mainly affected by domestic and possible industrial activities, resulting in significant bacterial and nutrient pollution despite relatively normal basic water conditions.</t>
  </si>
  <si>
    <t>BAGSIT RIVER</t>
  </si>
  <si>
    <t>Brgy. Salaza, Palauig, Zambales</t>
  </si>
  <si>
    <t xml:space="preserve">- </t>
  </si>
  <si>
    <t>Brgy. San Agustin, Iba, Zambales</t>
  </si>
  <si>
    <t>PAKAUIG - IBA, ZAMBALES</t>
  </si>
  <si>
    <t>presence of individuals swimming/ bathing, rocky river</t>
  </si>
  <si>
    <t>Presence of few solid waste, and visible people bathing / swimming.</t>
  </si>
  <si>
    <t>Presence of swimmers, visitor cabins in the vicinity, abundance of vegetation near banks of river</t>
  </si>
  <si>
    <t>rocky river, presence of trucks hauling aggregates, presence of livestocks</t>
  </si>
  <si>
    <t>Visible of people swimming / bathing, and presence of poultry animals (Ducks)</t>
  </si>
  <si>
    <t>Dense vegetation near banks, near households, near quarry site.</t>
  </si>
  <si>
    <t>presence of few floating of solid waste, fishing activity was observed</t>
  </si>
  <si>
    <t>Presence of few solid waste and dried leaves.</t>
  </si>
  <si>
    <t>Dense vegetation on both banks, presence of fisherfolk in the station, and floating organic matter</t>
  </si>
  <si>
    <t>SUBIC BAY</t>
  </si>
  <si>
    <t>Barreto, Olongapo City, Zambales</t>
  </si>
  <si>
    <t>Kalaklan, Olongapo City, Zambales</t>
  </si>
  <si>
    <t>Low tide, Water discharge from canal, Presence of fishing boats and people swimming</t>
  </si>
  <si>
    <t>Low tide, water discharge from canal, presence of fishing boats and people swimming.</t>
  </si>
  <si>
    <t>Near municipal canal, high tide, presence of solid waste on shore and wavy.</t>
  </si>
  <si>
    <t>High tide, visible people swimming and water activities. Presence of solid waste and Water discharge from municipal canal</t>
  </si>
  <si>
    <t>High tide, water discharge from brgy. canal, presence of solid waste on shore, wavy.</t>
  </si>
  <si>
    <t>High tide, wavy, presence of few solid waste on shore, Visible fishing boats</t>
  </si>
  <si>
    <t>High tide, wavy, volume of solid waste onshore, and visible fishing boats</t>
  </si>
  <si>
    <t>Visible fishing boats, high tide, wavy, volume of solid waste on shore</t>
  </si>
  <si>
    <t>Low tide, there is a lot of solid waste on the shore, water discharge</t>
  </si>
  <si>
    <t>Low tide, Presence of fishing boats and people swimming, Presence of solid waste on shore</t>
  </si>
  <si>
    <t>Low tide, presence of fishing boats and people swimming</t>
  </si>
  <si>
    <t>Visible of fishing boats, people surfing, high tide, wavy, and presence of solid waste on shore.</t>
  </si>
  <si>
    <t>Visible people swiming and fishing boats. Presence of few solid waste and high tide</t>
  </si>
  <si>
    <t>High tide, visible of boat and people swimming, wavy.</t>
  </si>
  <si>
    <t>High tide, wavy, presence of solid waste on shore, visible people bathing / swimming</t>
  </si>
  <si>
    <t>High tide, wavy, presence of solid waste onshore, and visible fishing boats and jetski.</t>
  </si>
  <si>
    <t>Visible people bathing / swimming presence of few solid waste onshore, high tide, wavy</t>
  </si>
  <si>
    <t>Low tide, there is a lot of solid waste on the shore, visible of people swimming / bathing and fishing boats</t>
  </si>
  <si>
    <t>Low tide, Presence of solid waste on shore, Near river mouth</t>
  </si>
  <si>
    <t>Low tide, presence of fishing boats and near river mouth</t>
  </si>
  <si>
    <t>Near river mouth, high tide, presence of few solid waste and visible of fishing boats.</t>
  </si>
  <si>
    <t xml:space="preserve">High tide, visible of fishing boats, near river mouth and presence of few solid waste. </t>
  </si>
  <si>
    <t>High tide, near river mouth, wavy, presence of few solid waste on shore.</t>
  </si>
  <si>
    <t>High tide wavy visible of people bathing / swimming</t>
  </si>
  <si>
    <t>High tide, wavy, presence of solid waste onshore, and visible fishing boats.</t>
  </si>
  <si>
    <t>Near river mouth, Turbid water, high tide, wavy, and visible fishing boats.</t>
  </si>
  <si>
    <t>Low tide, there is a lot of solid waste on the shore, near river mouth</t>
  </si>
  <si>
    <t>Low tide, Presence of fishing boats and people swimming</t>
  </si>
  <si>
    <t>Low tide and wavy</t>
  </si>
  <si>
    <t>High tide, visible of fishing boats and ships, presence of few solid waste.</t>
  </si>
  <si>
    <t>High tide, visible of fishing boats and people swimming, and presence of solid waste</t>
  </si>
  <si>
    <t>High tide, visible of boats and ship, presence of solid waste on shore, wavy.</t>
  </si>
  <si>
    <t>High tide wavy visible fishing boats</t>
  </si>
  <si>
    <t>High tide, wavy, presence of few solid waste onshore and visible fishing boats.</t>
  </si>
  <si>
    <t>Turbid water, high tide, wavy, visible fishing boats.</t>
  </si>
  <si>
    <t>Low tide, there is a few solid waste on shore, visible of fishing boats.</t>
  </si>
  <si>
    <t>MASINLOC -OYON BAY</t>
  </si>
  <si>
    <t>FOR CLASSIFICATION  ( 8 STATIONS )</t>
  </si>
  <si>
    <t>Taltal</t>
  </si>
  <si>
    <t>Brgy. Bani, Masinloc, Zambales</t>
  </si>
  <si>
    <t>San Miguel, Masinloc, Zambales</t>
  </si>
  <si>
    <t>San Salvador Island, Masinloc, Zambales</t>
  </si>
  <si>
    <t>Luan Island, Palauig, Zambales</t>
  </si>
  <si>
    <t>Matalvis Island, Masinloc, Zambales</t>
  </si>
  <si>
    <t>Panglit, Masinloc, Zambales</t>
  </si>
  <si>
    <t>Brgy. Santo Rosario, Masinloc, Zambales</t>
  </si>
  <si>
    <t>Brgy. Bamban, Masinloc, Zambales</t>
  </si>
  <si>
    <t>- Near fish cages, Ship/vessels sighted during sampling</t>
  </si>
  <si>
    <t>near Masinloc Power Plant, sighting of fishing boats, vessels and barges</t>
  </si>
  <si>
    <t>Low tide, near floating fish cages and visible tugboats</t>
  </si>
  <si>
    <t>High tide, wavy, near floating fish cage, visible tugboats and fishing boats</t>
  </si>
  <si>
    <t>High tide, visible oil sheen, near floating fish cages, visible tugboats and vessel.</t>
  </si>
  <si>
    <t>Wavy, high tide, visible of cargo ships and tugboats, near floating fish cages.</t>
  </si>
  <si>
    <t>Visible fish cages, fishing boats, High tide</t>
  </si>
  <si>
    <t>Low tide, near floating fish cages.visible tanker ship and tugboats</t>
  </si>
  <si>
    <t>- Near Masinloc Power Plant, Ship/vessels sighted during sampling</t>
  </si>
  <si>
    <t>wavy, Near Masinloc Power Plant, presence of heavy equipment</t>
  </si>
  <si>
    <t>Low tide, wavy, visible tugboats and near Masinloc powerplant</t>
  </si>
  <si>
    <t>Wavy, High tide, Visible of heavy equipment vessel tug boats, near masinloc power plant</t>
  </si>
  <si>
    <t>High tide, wavy, visible of heavy equipment near power plant.</t>
  </si>
  <si>
    <t>Wavy, high tide, visible of heavy equipment, cargo ships, and tugboats.</t>
  </si>
  <si>
    <t>High tide, wavy, near masinloc power plant</t>
  </si>
  <si>
    <t>Low tide, visible of tanker ships and tugboats</t>
  </si>
  <si>
    <t>- Hight tide, Sighting of fishing boats</t>
  </si>
  <si>
    <t>near residential area, presence of fish cages</t>
  </si>
  <si>
    <t>Low tide, wavy, and visible floating fishing cages.</t>
  </si>
  <si>
    <t>High tide, wavy, visible of fishing boat</t>
  </si>
  <si>
    <t>High tide, wavy, visible boats.</t>
  </si>
  <si>
    <t>High tide, presence of few sea grass, visible of fishing boats.</t>
  </si>
  <si>
    <t>High tide, wavy, visible fishing boats</t>
  </si>
  <si>
    <t>- Near fish cages, Residential area, Hight tide</t>
  </si>
  <si>
    <t>Presence of  fish cages and fishing boats</t>
  </si>
  <si>
    <t>Low tide, wavy, visible floating fish cages, and near residential area.</t>
  </si>
  <si>
    <t>High tide, near residential area and floating fish cage, visible of fishing boats</t>
  </si>
  <si>
    <t>High tide, near residential area, visible of floating fish cages and boats.</t>
  </si>
  <si>
    <t>Near residential area, visible of floating fish cages, high tide</t>
  </si>
  <si>
    <t>High tide, wavy, visible fish cages, fishing boats, residential area nearby</t>
  </si>
  <si>
    <t>Low tide, near residential area, visible of fishing boats</t>
  </si>
  <si>
    <t>- Near fish cages, High tide</t>
  </si>
  <si>
    <t>near fish cages</t>
  </si>
  <si>
    <t>Low tide, and near floating fish cage</t>
  </si>
  <si>
    <t>High tide, near floating fish cages</t>
  </si>
  <si>
    <t>High tide, near floating fish cages.</t>
  </si>
  <si>
    <t>Near floating fish cages, visible of fishing boats high tide.</t>
  </si>
  <si>
    <t>High tide, visible fish cages, fishing boats, presence of dried leaves</t>
  </si>
  <si>
    <t>Low tide, near floating fish cage, visible of fishing boats</t>
  </si>
  <si>
    <t>- Sighting of fishing boats, Near fish cages, High tide</t>
  </si>
  <si>
    <t>Low tide, visible of floating fish cages and fishing boats.</t>
  </si>
  <si>
    <t>High tide, visible of fishing cage and fishing boats</t>
  </si>
  <si>
    <t>High tide, visible of floating fish cages.</t>
  </si>
  <si>
    <t>Visible of floating fish cages, high tide.</t>
  </si>
  <si>
    <t>High tide, visible fishing boats</t>
  </si>
  <si>
    <t>Low tide, visible of fishing boats</t>
  </si>
  <si>
    <t>- Wavy, Near fish cages, High tide</t>
  </si>
  <si>
    <t>Low tide and visible of floating fish cages.</t>
  </si>
  <si>
    <t>High tide, wavy, near floating fish cages</t>
  </si>
  <si>
    <t>High tide, wavy, visible dredger machine, near floating fish cages.</t>
  </si>
  <si>
    <t>High tide, near floating fish cages, high tide.</t>
  </si>
  <si>
    <t>High tide, visible fish cagesm fishing boats, presence of dried leaves</t>
  </si>
  <si>
    <t>Low tide, visible of fishing boats, near floating fish cages</t>
  </si>
  <si>
    <t>Low tide, and near floating fish cages.</t>
  </si>
  <si>
    <t>High tide, wavy, near floating fish cages.</t>
  </si>
  <si>
    <t>High tide, visible fish cages, fishing boats, presence of few floating solid waste</t>
  </si>
  <si>
    <t>There is a foul odor while sampling is currently on going, near floating fish cage, low tide</t>
  </si>
  <si>
    <t>Masinloc/Palauig, Zambales</t>
  </si>
  <si>
    <t>For Classification</t>
  </si>
  <si>
    <t>BEACH MONITORING (ZAMBALES BAY)</t>
  </si>
  <si>
    <t>Sitio Lawak, Amungan, Iba, Zambales</t>
  </si>
  <si>
    <t>Bangantaliga, Iba, Zambales</t>
  </si>
  <si>
    <t>4..74</t>
  </si>
  <si>
    <t>Sto. Rosario, Iba, Zambales</t>
  </si>
  <si>
    <t>low tide, wavy, presence of solid waste on shore</t>
  </si>
  <si>
    <t>low tide, wavy, near beach resort, presence of fishing boats and few solid waste on shore</t>
  </si>
  <si>
    <t>Low tide, presence of few solid wastes on shore and wavy.</t>
  </si>
  <si>
    <t>Visible fishing boats, presence of solid waste on shore , high tide and wavy.</t>
  </si>
  <si>
    <t>High tide, wavy, presence of few solid waste on shore and visible fishing boats.</t>
  </si>
  <si>
    <t>High tide, wavy, presence of few solid waste on shore</t>
  </si>
  <si>
    <t>Low tide, wavy, presence of few solid waste on shore</t>
  </si>
  <si>
    <t>Low tide, wavy, presence of volume of dried leaves onshore</t>
  </si>
  <si>
    <t>Low tide, wavy, there is a lot of solid waste and debris on shore</t>
  </si>
  <si>
    <t>low tide, wavy, near beach resort, presence of fishing boats</t>
  </si>
  <si>
    <t>High tide, wavy, presence of people bathing / swimming.</t>
  </si>
  <si>
    <t>High tide, wavy, visible fishing boats, presence of few solid waste on shore</t>
  </si>
  <si>
    <t>Low tide, strong waves, presence of solid waste on shore, presence of swimmmers</t>
  </si>
  <si>
    <t>Low tide, there is a lot of solid waste and debris on shore</t>
  </si>
  <si>
    <t>low tide, wavy, near beach resort, presence of fishing boats and individuals bathing / swimming</t>
  </si>
  <si>
    <t>High tide, wavy, presence of volume of solid waste mostly plastic bottles, and visible people bathing / swimming</t>
  </si>
  <si>
    <t>High tide wavy, visible people bathing / swimming</t>
  </si>
  <si>
    <t>Visible fishing boats, high tide and wavy.</t>
  </si>
  <si>
    <t>High tide, wavy, presence of few solid waste.</t>
  </si>
  <si>
    <t>High tide wavy, presence of solid waste on shore, visible fishing boats</t>
  </si>
  <si>
    <t>IBA, ZAMBALES</t>
  </si>
  <si>
    <t>BEACH MONITORING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</si>
</sst>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0.000"/>
    <numFmt numFmtId="165" formatCode="_-* #,##0.00_-;\-* #,##0.00_-;_-* &quot;-&quot;??_-;_-@"/>
    <numFmt numFmtId="166" formatCode="#,##0.000"/>
    <numFmt numFmtId="167" formatCode="mmm\ d"/>
    <numFmt numFmtId="168" formatCode="0.0000"/>
    <numFmt numFmtId="169" formatCode="0.0"/>
    <numFmt numFmtId="170" formatCode="#,##0.00000"/>
    <numFmt numFmtId="171" formatCode="#,##0.0"/>
  </numFmts>
  <fonts count="40">
    <font>
      <sz val="11"/>
      <color theme="1"/>
      <name val="Calibri"/>
      <scheme val="minor"/>
    </font>
    <font>
      <sz val="11"/>
      <color theme="1"/>
      <name val="Calibri"/>
      <family val="2"/>
      <scheme val="minor"/>
    </font>
    <font>
      <sz val="11"/>
      <color theme="1"/>
      <name val="Calibri"/>
    </font>
    <font>
      <sz val="11"/>
      <color theme="1"/>
      <name val="Times New Roman"/>
    </font>
    <font>
      <b/>
      <sz val="11"/>
      <color rgb="FF000000"/>
      <name val="Times New Roman"/>
    </font>
    <font>
      <sz val="11"/>
      <color rgb="FF000000"/>
      <name val="Calibri"/>
    </font>
    <font>
      <sz val="11"/>
      <name val="Calibri"/>
    </font>
    <font>
      <sz val="11"/>
      <color rgb="FF000000"/>
      <name val="Times New Roman"/>
    </font>
    <font>
      <b/>
      <sz val="11"/>
      <color theme="1"/>
      <name val="Times New Roman"/>
    </font>
    <font>
      <b/>
      <sz val="11"/>
      <color rgb="FF000000"/>
      <name val="&quot;Times New Roman&quot;"/>
    </font>
    <font>
      <sz val="11"/>
      <color rgb="FF000000"/>
      <name val="&quot;Times New Roman&quot;"/>
    </font>
    <font>
      <sz val="11"/>
      <color theme="1"/>
      <name val="Calibri"/>
      <scheme val="minor"/>
    </font>
    <font>
      <b/>
      <vertAlign val="superscript"/>
      <sz val="11"/>
      <color theme="1"/>
      <name val="Times New Roman"/>
    </font>
    <font>
      <b/>
      <vertAlign val="subscript"/>
      <sz val="11"/>
      <color theme="1"/>
      <name val="Times New Roman"/>
    </font>
    <font>
      <sz val="11"/>
      <color rgb="FF000000"/>
      <name val="Times New Roman"/>
      <family val="1"/>
    </font>
    <font>
      <sz val="11"/>
      <color rgb="FF000000"/>
      <name val="Calibri"/>
      <family val="2"/>
    </font>
    <font>
      <b/>
      <sz val="11"/>
      <color rgb="FF000000"/>
      <name val="Times New Roman"/>
      <family val="1"/>
    </font>
    <font>
      <b/>
      <sz val="12"/>
      <color rgb="FF000000"/>
      <name val="Times New Roman"/>
      <family val="1"/>
    </font>
    <font>
      <b/>
      <sz val="11"/>
      <name val="Times New Roman"/>
      <family val="1"/>
    </font>
    <font>
      <b/>
      <i/>
      <sz val="11"/>
      <color rgb="FF000000"/>
      <name val="Times New Roman"/>
      <family val="1"/>
    </font>
    <font>
      <b/>
      <i/>
      <sz val="11"/>
      <color theme="1"/>
      <name val="Times New Roman"/>
      <family val="1"/>
    </font>
    <font>
      <sz val="11"/>
      <color theme="1"/>
      <name val="Times New Roman"/>
      <family val="1"/>
    </font>
    <font>
      <sz val="11"/>
      <name val="Times New Roman"/>
      <family val="1"/>
    </font>
    <font>
      <sz val="12"/>
      <color theme="1"/>
      <name val="Times New Roman"/>
      <family val="1"/>
    </font>
    <font>
      <b/>
      <sz val="11"/>
      <color theme="1"/>
      <name val="Times New Roman"/>
      <family val="1"/>
    </font>
    <font>
      <sz val="12"/>
      <name val="Times New Roman"/>
      <family val="1"/>
    </font>
    <font>
      <sz val="12"/>
      <color theme="1"/>
      <name val="Calibri"/>
      <family val="2"/>
      <charset val="1"/>
    </font>
    <font>
      <b/>
      <sz val="11"/>
      <color theme="1"/>
      <name val="Calibri"/>
      <scheme val="minor"/>
    </font>
    <font>
      <b/>
      <sz val="14"/>
      <color theme="1"/>
      <name val="Calibri"/>
      <scheme val="minor"/>
    </font>
    <font>
      <sz val="14"/>
      <color theme="1"/>
      <name val="Calibri"/>
      <scheme val="minor"/>
    </font>
    <font>
      <sz val="9"/>
      <name val="Calibri"/>
      <family val="2"/>
      <charset val="1"/>
    </font>
    <font>
      <sz val="11"/>
      <name val="Calibri"/>
      <family val="2"/>
      <charset val="1"/>
    </font>
    <font>
      <b/>
      <sz val="12"/>
      <color theme="1"/>
      <name val="Calibri"/>
      <scheme val="minor"/>
    </font>
    <font>
      <b/>
      <sz val="10"/>
      <color theme="1"/>
      <name val="Calibri"/>
      <scheme val="minor"/>
    </font>
    <font>
      <b/>
      <sz val="8"/>
      <color theme="1"/>
      <name val="Calibri"/>
      <scheme val="minor"/>
    </font>
    <font>
      <sz val="8"/>
      <color theme="1"/>
      <name val="Calibri"/>
      <scheme val="minor"/>
    </font>
    <font>
      <sz val="11"/>
      <color rgb="FF242424"/>
      <name val="Consolas"/>
      <charset val="1"/>
    </font>
    <font>
      <sz val="11"/>
      <color rgb="FF000000"/>
      <name val="Calibri"/>
      <charset val="1"/>
    </font>
    <font>
      <b/>
      <sz val="12"/>
      <color rgb="FF000000"/>
      <name val="Times New Roman"/>
    </font>
    <font>
      <b/>
      <sz val="14"/>
      <color rgb="FF000000"/>
      <name val="Times New Roman"/>
    </font>
  </fonts>
  <fills count="19">
    <fill>
      <patternFill patternType="none"/>
    </fill>
    <fill>
      <patternFill patternType="gray125"/>
    </fill>
    <fill>
      <patternFill patternType="solid">
        <fgColor rgb="FFFFC000"/>
        <bgColor rgb="FFFFC000"/>
      </patternFill>
    </fill>
    <fill>
      <patternFill patternType="solid">
        <fgColor rgb="FFFFFF00"/>
        <bgColor rgb="FFFFFF00"/>
      </patternFill>
    </fill>
    <fill>
      <patternFill patternType="solid">
        <fgColor rgb="FFC5E0B3"/>
        <bgColor rgb="FFC5E0B3"/>
      </patternFill>
    </fill>
    <fill>
      <patternFill patternType="solid">
        <fgColor rgb="FFC6E0B4"/>
        <bgColor rgb="FFC6E0B4"/>
      </patternFill>
    </fill>
    <fill>
      <patternFill patternType="solid">
        <fgColor theme="4"/>
        <bgColor theme="4"/>
      </patternFill>
    </fill>
    <fill>
      <patternFill patternType="solid">
        <fgColor rgb="FFFFFFFF"/>
        <bgColor rgb="FFFFFFFF"/>
      </patternFill>
    </fill>
    <fill>
      <patternFill patternType="solid">
        <fgColor rgb="FF9BC2E6"/>
        <bgColor rgb="FF9BC2E6"/>
      </patternFill>
    </fill>
    <fill>
      <patternFill patternType="solid">
        <fgColor rgb="FF5B9BD5"/>
        <bgColor rgb="FF5B9BD5"/>
      </patternFill>
    </fill>
    <fill>
      <patternFill patternType="solid">
        <fgColor rgb="FFB6D7A8"/>
        <bgColor rgb="FFB6D7A8"/>
      </patternFill>
    </fill>
    <fill>
      <patternFill patternType="solid">
        <fgColor theme="0"/>
        <bgColor theme="0"/>
      </patternFill>
    </fill>
    <fill>
      <patternFill patternType="solid">
        <fgColor theme="9" tint="0.59999389629810485"/>
        <bgColor rgb="FFC6E0B4"/>
      </patternFill>
    </fill>
    <fill>
      <patternFill patternType="solid">
        <fgColor theme="9" tint="0.59999389629810485"/>
        <bgColor rgb="FFC5E0B3"/>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6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top/>
      <bottom style="thin">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diagonal/>
    </border>
    <border>
      <left/>
      <right style="thin">
        <color indexed="64"/>
      </right>
      <top/>
      <bottom style="thin">
        <color indexed="64"/>
      </bottom>
      <diagonal/>
    </border>
    <border>
      <left/>
      <right/>
      <top/>
      <bottom style="medium">
        <color indexed="64"/>
      </bottom>
      <diagonal/>
    </border>
    <border>
      <left/>
      <right style="thin">
        <color rgb="FF000000"/>
      </right>
      <top/>
      <bottom style="medium">
        <color indexed="64"/>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rgb="FF000000"/>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style="thin">
        <color rgb="FF000000"/>
      </right>
      <top style="thin">
        <color indexed="64"/>
      </top>
      <bottom/>
      <diagonal/>
    </border>
    <border>
      <left style="thin">
        <color rgb="FF000000"/>
      </left>
      <right/>
      <top style="thin">
        <color indexed="64"/>
      </top>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indexed="64"/>
      </bottom>
      <diagonal/>
    </border>
    <border>
      <left style="thin">
        <color indexed="64"/>
      </left>
      <right style="thin">
        <color rgb="FF000000"/>
      </right>
      <top/>
      <bottom style="thin">
        <color rgb="FF000000"/>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1">
    <xf numFmtId="0" fontId="0" fillId="0" borderId="0"/>
  </cellStyleXfs>
  <cellXfs count="1418">
    <xf numFmtId="0" fontId="0" fillId="0" borderId="0" xfId="0"/>
    <xf numFmtId="0" fontId="2" fillId="0" borderId="0" xfId="0" applyFont="1"/>
    <xf numFmtId="0" fontId="3" fillId="0" borderId="1" xfId="0" applyFont="1" applyBorder="1"/>
    <xf numFmtId="4" fontId="2" fillId="0" borderId="0" xfId="0" applyNumberFormat="1" applyFont="1"/>
    <xf numFmtId="164" fontId="2" fillId="0" borderId="0" xfId="0" applyNumberFormat="1" applyFont="1"/>
    <xf numFmtId="2" fontId="2" fillId="0" borderId="0" xfId="0" applyNumberFormat="1" applyFont="1"/>
    <xf numFmtId="165" fontId="2" fillId="0" borderId="0" xfId="0" applyNumberFormat="1" applyFont="1"/>
    <xf numFmtId="0" fontId="4" fillId="2" borderId="2" xfId="0" applyFont="1" applyFill="1" applyBorder="1" applyAlignment="1">
      <alignment horizontal="center"/>
    </xf>
    <xf numFmtId="0" fontId="4" fillId="2" borderId="0" xfId="0" applyFont="1" applyFill="1" applyAlignment="1">
      <alignment horizontal="center"/>
    </xf>
    <xf numFmtId="0" fontId="4" fillId="0" borderId="0" xfId="0" applyFont="1" applyAlignment="1">
      <alignment horizontal="center"/>
    </xf>
    <xf numFmtId="0" fontId="5" fillId="0" borderId="0" xfId="0" applyFont="1"/>
    <xf numFmtId="0" fontId="4" fillId="2" borderId="3" xfId="0" applyFont="1" applyFill="1" applyBorder="1" applyAlignment="1">
      <alignment horizontal="center"/>
    </xf>
    <xf numFmtId="0" fontId="4" fillId="0" borderId="2" xfId="0" applyFont="1" applyBorder="1" applyAlignment="1">
      <alignment horizontal="center"/>
    </xf>
    <xf numFmtId="0" fontId="7" fillId="4" borderId="1" xfId="0" applyFont="1" applyFill="1" applyBorder="1" applyAlignment="1">
      <alignment horizontal="left"/>
    </xf>
    <xf numFmtId="0" fontId="4" fillId="0" borderId="4" xfId="0" applyFont="1" applyBorder="1" applyAlignment="1">
      <alignment horizontal="center"/>
    </xf>
    <xf numFmtId="0" fontId="4" fillId="4" borderId="1" xfId="0" applyFont="1" applyFill="1" applyBorder="1" applyAlignment="1">
      <alignment horizontal="center"/>
    </xf>
    <xf numFmtId="4" fontId="7" fillId="4" borderId="1" xfId="0" applyNumberFormat="1" applyFont="1" applyFill="1" applyBorder="1" applyAlignment="1">
      <alignment horizontal="right"/>
    </xf>
    <xf numFmtId="0" fontId="7" fillId="4" borderId="1" xfId="0" applyFont="1" applyFill="1" applyBorder="1" applyAlignment="1">
      <alignment horizontal="right"/>
    </xf>
    <xf numFmtId="0" fontId="7" fillId="0" borderId="1" xfId="0" applyFont="1" applyBorder="1" applyAlignment="1">
      <alignment horizontal="center"/>
    </xf>
    <xf numFmtId="0" fontId="4" fillId="0" borderId="1" xfId="0" applyFont="1" applyBorder="1" applyAlignment="1">
      <alignment horizontal="center"/>
    </xf>
    <xf numFmtId="4" fontId="7" fillId="0" borderId="1" xfId="0" applyNumberFormat="1" applyFont="1" applyBorder="1" applyAlignment="1">
      <alignment horizontal="right"/>
    </xf>
    <xf numFmtId="0" fontId="7" fillId="0" borderId="1" xfId="0" applyFont="1" applyBorder="1" applyAlignment="1">
      <alignment horizontal="right"/>
    </xf>
    <xf numFmtId="164" fontId="7" fillId="0" borderId="1" xfId="0" applyNumberFormat="1" applyFont="1" applyBorder="1" applyAlignment="1">
      <alignment horizontal="center"/>
    </xf>
    <xf numFmtId="1" fontId="4" fillId="4" borderId="1" xfId="0" applyNumberFormat="1" applyFont="1" applyFill="1" applyBorder="1" applyAlignment="1">
      <alignment horizontal="center"/>
    </xf>
    <xf numFmtId="164" fontId="7" fillId="4" borderId="1" xfId="0" applyNumberFormat="1" applyFont="1" applyFill="1" applyBorder="1" applyAlignment="1">
      <alignment horizontal="right"/>
    </xf>
    <xf numFmtId="164" fontId="5" fillId="0" borderId="0" xfId="0" applyNumberFormat="1" applyFont="1"/>
    <xf numFmtId="1" fontId="4" fillId="0" borderId="1" xfId="0" applyNumberFormat="1" applyFont="1" applyBorder="1" applyAlignment="1">
      <alignment horizontal="center"/>
    </xf>
    <xf numFmtId="164" fontId="7" fillId="0" borderId="1" xfId="0" applyNumberFormat="1" applyFont="1" applyBorder="1" applyAlignment="1">
      <alignment horizontal="right"/>
    </xf>
    <xf numFmtId="0" fontId="7" fillId="0" borderId="0" xfId="0" applyFont="1"/>
    <xf numFmtId="0" fontId="3" fillId="0" borderId="0" xfId="0" applyFont="1"/>
    <xf numFmtId="0" fontId="3" fillId="0" borderId="1" xfId="0" applyFont="1" applyBorder="1" applyAlignment="1">
      <alignment horizontal="left"/>
    </xf>
    <xf numFmtId="0" fontId="3" fillId="0" borderId="1" xfId="0" applyFont="1" applyBorder="1" applyAlignment="1">
      <alignment wrapText="1"/>
    </xf>
    <xf numFmtId="4" fontId="3" fillId="0" borderId="1" xfId="0" applyNumberFormat="1" applyFont="1" applyBorder="1"/>
    <xf numFmtId="164" fontId="4" fillId="0" borderId="1" xfId="0" applyNumberFormat="1" applyFont="1" applyBorder="1" applyAlignment="1">
      <alignment horizontal="center"/>
    </xf>
    <xf numFmtId="2" fontId="3" fillId="0" borderId="1" xfId="0" applyNumberFormat="1" applyFont="1" applyBorder="1"/>
    <xf numFmtId="165" fontId="3" fillId="0" borderId="1" xfId="0" applyNumberFormat="1" applyFont="1" applyBorder="1"/>
    <xf numFmtId="166" fontId="3" fillId="0" borderId="1" xfId="0" applyNumberFormat="1" applyFont="1" applyBorder="1"/>
    <xf numFmtId="0" fontId="4" fillId="4" borderId="12" xfId="0" applyFont="1" applyFill="1" applyBorder="1" applyAlignment="1">
      <alignment horizontal="center"/>
    </xf>
    <xf numFmtId="4" fontId="7" fillId="4" borderId="12" xfId="0" applyNumberFormat="1" applyFont="1" applyFill="1" applyBorder="1" applyAlignment="1">
      <alignment horizontal="right"/>
    </xf>
    <xf numFmtId="0" fontId="7" fillId="4" borderId="12" xfId="0" applyFont="1" applyFill="1" applyBorder="1" applyAlignment="1">
      <alignment horizontal="right"/>
    </xf>
    <xf numFmtId="0" fontId="4" fillId="0" borderId="12" xfId="0" applyFont="1" applyBorder="1" applyAlignment="1">
      <alignment horizontal="center"/>
    </xf>
    <xf numFmtId="0" fontId="7" fillId="0" borderId="12" xfId="0" applyFont="1" applyBorder="1"/>
    <xf numFmtId="4" fontId="7" fillId="0" borderId="12" xfId="0" applyNumberFormat="1" applyFont="1" applyBorder="1" applyAlignment="1">
      <alignment horizontal="right"/>
    </xf>
    <xf numFmtId="0" fontId="7" fillId="0" borderId="12" xfId="0" applyFont="1" applyBorder="1" applyAlignment="1">
      <alignment horizontal="right"/>
    </xf>
    <xf numFmtId="4" fontId="3" fillId="0" borderId="1" xfId="0" applyNumberFormat="1" applyFont="1" applyBorder="1" applyAlignment="1">
      <alignment wrapText="1"/>
    </xf>
    <xf numFmtId="3" fontId="3" fillId="0" borderId="1" xfId="0" applyNumberFormat="1" applyFont="1" applyBorder="1"/>
    <xf numFmtId="0" fontId="8" fillId="0" borderId="1" xfId="0" applyFont="1" applyBorder="1" applyAlignment="1">
      <alignment horizontal="center"/>
    </xf>
    <xf numFmtId="11" fontId="3" fillId="0" borderId="1" xfId="0" applyNumberFormat="1" applyFont="1" applyBorder="1"/>
    <xf numFmtId="164" fontId="3" fillId="0" borderId="1" xfId="0" applyNumberFormat="1" applyFont="1" applyBorder="1"/>
    <xf numFmtId="4" fontId="5" fillId="0" borderId="0" xfId="0" applyNumberFormat="1" applyFont="1"/>
    <xf numFmtId="0" fontId="5" fillId="5" borderId="1" xfId="0" applyFont="1" applyFill="1" applyBorder="1"/>
    <xf numFmtId="0" fontId="5" fillId="0" borderId="1" xfId="0" applyFont="1" applyBorder="1"/>
    <xf numFmtId="4" fontId="7" fillId="0" borderId="1" xfId="0" applyNumberFormat="1" applyFont="1" applyBorder="1"/>
    <xf numFmtId="4" fontId="7" fillId="0" borderId="1" xfId="0" applyNumberFormat="1" applyFont="1" applyBorder="1" applyAlignment="1">
      <alignment horizontal="left"/>
    </xf>
    <xf numFmtId="0" fontId="5" fillId="0" borderId="0" xfId="0" applyFont="1" applyAlignment="1">
      <alignment horizontal="right"/>
    </xf>
    <xf numFmtId="4" fontId="7" fillId="0" borderId="4" xfId="0" applyNumberFormat="1" applyFont="1" applyBorder="1" applyAlignment="1">
      <alignment horizontal="right"/>
    </xf>
    <xf numFmtId="4" fontId="7" fillId="4" borderId="6" xfId="0" applyNumberFormat="1" applyFont="1" applyFill="1" applyBorder="1" applyAlignment="1">
      <alignment horizontal="right"/>
    </xf>
    <xf numFmtId="4" fontId="7" fillId="0" borderId="6" xfId="0" applyNumberFormat="1" applyFont="1" applyBorder="1" applyAlignment="1">
      <alignment horizontal="right"/>
    </xf>
    <xf numFmtId="2" fontId="5" fillId="0" borderId="0" xfId="0" applyNumberFormat="1" applyFont="1"/>
    <xf numFmtId="165" fontId="5" fillId="0" borderId="0" xfId="0" applyNumberFormat="1" applyFont="1"/>
    <xf numFmtId="166" fontId="5" fillId="0" borderId="0" xfId="0" applyNumberFormat="1" applyFont="1"/>
    <xf numFmtId="0" fontId="7" fillId="0" borderId="1" xfId="0" applyFont="1" applyBorder="1"/>
    <xf numFmtId="4" fontId="7" fillId="0" borderId="4" xfId="0" applyNumberFormat="1" applyFont="1" applyBorder="1"/>
    <xf numFmtId="0" fontId="7" fillId="0" borderId="1" xfId="0" applyFont="1" applyBorder="1" applyAlignment="1">
      <alignment horizontal="left"/>
    </xf>
    <xf numFmtId="4" fontId="7" fillId="5" borderId="1" xfId="0" applyNumberFormat="1" applyFont="1" applyFill="1" applyBorder="1" applyAlignment="1">
      <alignment horizontal="right"/>
    </xf>
    <xf numFmtId="0" fontId="7" fillId="0" borderId="4" xfId="0" applyFont="1" applyBorder="1" applyAlignment="1">
      <alignment horizontal="center"/>
    </xf>
    <xf numFmtId="2" fontId="7" fillId="0" borderId="1" xfId="0" applyNumberFormat="1" applyFont="1" applyBorder="1" applyAlignment="1">
      <alignment horizontal="left"/>
    </xf>
    <xf numFmtId="2" fontId="7" fillId="0" borderId="1" xfId="0" applyNumberFormat="1" applyFont="1" applyBorder="1"/>
    <xf numFmtId="2" fontId="7" fillId="0" borderId="1" xfId="0" applyNumberFormat="1" applyFont="1" applyBorder="1" applyAlignment="1">
      <alignment horizontal="right"/>
    </xf>
    <xf numFmtId="165" fontId="7" fillId="0" borderId="1" xfId="0" applyNumberFormat="1" applyFont="1" applyBorder="1" applyAlignment="1">
      <alignment horizontal="right"/>
    </xf>
    <xf numFmtId="165" fontId="7" fillId="0" borderId="1" xfId="0" applyNumberFormat="1" applyFont="1" applyBorder="1"/>
    <xf numFmtId="164" fontId="7" fillId="0" borderId="1" xfId="0" applyNumberFormat="1" applyFont="1" applyBorder="1" applyAlignment="1">
      <alignment horizontal="left"/>
    </xf>
    <xf numFmtId="164" fontId="7" fillId="0" borderId="1" xfId="0" applyNumberFormat="1" applyFont="1" applyBorder="1"/>
    <xf numFmtId="166" fontId="7" fillId="0" borderId="1" xfId="0" applyNumberFormat="1" applyFont="1" applyBorder="1"/>
    <xf numFmtId="166" fontId="7" fillId="0" borderId="1" xfId="0" applyNumberFormat="1" applyFont="1" applyBorder="1" applyAlignment="1">
      <alignment horizontal="right"/>
    </xf>
    <xf numFmtId="0" fontId="3" fillId="0" borderId="0" xfId="0" applyFont="1" applyAlignment="1">
      <alignment wrapText="1"/>
    </xf>
    <xf numFmtId="2" fontId="3" fillId="0" borderId="0" xfId="0" applyNumberFormat="1" applyFont="1" applyAlignment="1">
      <alignment horizontal="right" vertical="center" wrapText="1"/>
    </xf>
    <xf numFmtId="164" fontId="3" fillId="0" borderId="0" xfId="0" applyNumberFormat="1" applyFont="1" applyAlignment="1">
      <alignment horizontal="right" vertical="center" wrapText="1"/>
    </xf>
    <xf numFmtId="0" fontId="4" fillId="0" borderId="6" xfId="0" applyFont="1" applyBorder="1" applyAlignment="1">
      <alignment horizontal="center"/>
    </xf>
    <xf numFmtId="0" fontId="4" fillId="0" borderId="11" xfId="0" applyFont="1" applyBorder="1" applyAlignment="1">
      <alignment horizontal="center"/>
    </xf>
    <xf numFmtId="0" fontId="7" fillId="0" borderId="2" xfId="0" applyFont="1" applyBorder="1"/>
    <xf numFmtId="4" fontId="7" fillId="4" borderId="1" xfId="0" applyNumberFormat="1" applyFont="1" applyFill="1" applyBorder="1"/>
    <xf numFmtId="166" fontId="7" fillId="4" borderId="1" xfId="0" applyNumberFormat="1" applyFont="1" applyFill="1" applyBorder="1"/>
    <xf numFmtId="164" fontId="3" fillId="0" borderId="0" xfId="0" applyNumberFormat="1" applyFont="1"/>
    <xf numFmtId="164" fontId="7" fillId="0" borderId="2" xfId="0" applyNumberFormat="1" applyFont="1" applyBorder="1"/>
    <xf numFmtId="0" fontId="7" fillId="0" borderId="4" xfId="0" applyFont="1" applyBorder="1"/>
    <xf numFmtId="0" fontId="4" fillId="0" borderId="1" xfId="0" applyFont="1" applyBorder="1"/>
    <xf numFmtId="0" fontId="10" fillId="0" borderId="1" xfId="0" applyFont="1" applyBorder="1"/>
    <xf numFmtId="0" fontId="10" fillId="0" borderId="4" xfId="0" applyFont="1" applyBorder="1"/>
    <xf numFmtId="0" fontId="10" fillId="0" borderId="1" xfId="0" applyFont="1" applyBorder="1" applyAlignment="1">
      <alignment horizontal="left"/>
    </xf>
    <xf numFmtId="4" fontId="10" fillId="0" borderId="1" xfId="0" applyNumberFormat="1" applyFont="1" applyBorder="1" applyAlignment="1">
      <alignment horizontal="right"/>
    </xf>
    <xf numFmtId="166" fontId="10" fillId="0" borderId="1" xfId="0" applyNumberFormat="1" applyFont="1" applyBorder="1" applyAlignment="1">
      <alignment horizontal="right"/>
    </xf>
    <xf numFmtId="0" fontId="10" fillId="0" borderId="7" xfId="0" applyFont="1" applyBorder="1"/>
    <xf numFmtId="0" fontId="10" fillId="0" borderId="1" xfId="0" applyFont="1" applyBorder="1" applyAlignment="1">
      <alignment horizontal="right"/>
    </xf>
    <xf numFmtId="0" fontId="9" fillId="0" borderId="1" xfId="0" applyFont="1" applyBorder="1"/>
    <xf numFmtId="0" fontId="9" fillId="0" borderId="1" xfId="0" applyFont="1" applyBorder="1" applyAlignment="1">
      <alignment horizontal="center"/>
    </xf>
    <xf numFmtId="0" fontId="10" fillId="0" borderId="0" xfId="0" applyFont="1"/>
    <xf numFmtId="0" fontId="7" fillId="4" borderId="12" xfId="0" applyFont="1" applyFill="1" applyBorder="1" applyAlignment="1">
      <alignment horizontal="center"/>
    </xf>
    <xf numFmtId="4" fontId="7" fillId="4" borderId="12" xfId="0" applyNumberFormat="1" applyFont="1" applyFill="1" applyBorder="1" applyAlignment="1">
      <alignment horizontal="center"/>
    </xf>
    <xf numFmtId="0" fontId="5" fillId="4" borderId="12" xfId="0" applyFont="1" applyFill="1" applyBorder="1" applyAlignment="1">
      <alignment horizontal="center"/>
    </xf>
    <xf numFmtId="0" fontId="7" fillId="0" borderId="12" xfId="0" applyFont="1" applyBorder="1" applyAlignment="1">
      <alignment horizontal="center"/>
    </xf>
    <xf numFmtId="4" fontId="7" fillId="0" borderId="12" xfId="0" applyNumberFormat="1" applyFont="1" applyBorder="1" applyAlignment="1">
      <alignment horizontal="center"/>
    </xf>
    <xf numFmtId="0" fontId="5" fillId="0" borderId="12" xfId="0" applyFont="1" applyBorder="1" applyAlignment="1">
      <alignment horizontal="center"/>
    </xf>
    <xf numFmtId="0" fontId="5" fillId="0" borderId="12" xfId="0" applyFont="1" applyBorder="1"/>
    <xf numFmtId="0" fontId="7" fillId="4" borderId="12" xfId="0" applyFont="1" applyFill="1" applyBorder="1"/>
    <xf numFmtId="0" fontId="5" fillId="0" borderId="2" xfId="0" applyFont="1" applyBorder="1"/>
    <xf numFmtId="164" fontId="7" fillId="0" borderId="7" xfId="0" applyNumberFormat="1" applyFont="1" applyBorder="1"/>
    <xf numFmtId="4" fontId="7" fillId="4" borderId="1" xfId="0" applyNumberFormat="1" applyFont="1" applyFill="1" applyBorder="1" applyAlignment="1">
      <alignment horizontal="left"/>
    </xf>
    <xf numFmtId="0" fontId="7" fillId="4" borderId="1" xfId="0" applyFont="1" applyFill="1" applyBorder="1" applyAlignment="1">
      <alignment horizontal="center"/>
    </xf>
    <xf numFmtId="0" fontId="7" fillId="4" borderId="1" xfId="0" applyFont="1" applyFill="1" applyBorder="1"/>
    <xf numFmtId="4" fontId="7" fillId="4" borderId="1" xfId="0" applyNumberFormat="1" applyFont="1" applyFill="1" applyBorder="1" applyAlignment="1">
      <alignment horizontal="center"/>
    </xf>
    <xf numFmtId="4" fontId="7" fillId="0" borderId="1" xfId="0" applyNumberFormat="1" applyFont="1" applyBorder="1" applyAlignment="1">
      <alignment horizontal="center"/>
    </xf>
    <xf numFmtId="166" fontId="7" fillId="4" borderId="1" xfId="0" applyNumberFormat="1" applyFont="1" applyFill="1" applyBorder="1" applyAlignment="1">
      <alignment horizontal="center"/>
    </xf>
    <xf numFmtId="166" fontId="7" fillId="0" borderId="1" xfId="0" applyNumberFormat="1" applyFont="1" applyBorder="1" applyAlignment="1">
      <alignment horizontal="center"/>
    </xf>
    <xf numFmtId="0" fontId="5" fillId="0" borderId="1" xfId="0" applyFont="1" applyBorder="1" applyAlignment="1">
      <alignment horizontal="left"/>
    </xf>
    <xf numFmtId="0" fontId="5" fillId="0" borderId="9" xfId="0" applyFont="1" applyBorder="1" applyAlignment="1">
      <alignment horizontal="center" vertical="top"/>
    </xf>
    <xf numFmtId="0" fontId="5" fillId="0" borderId="0" xfId="0" applyFont="1" applyAlignment="1">
      <alignment horizontal="center" vertical="top"/>
    </xf>
    <xf numFmtId="0" fontId="7" fillId="0" borderId="1" xfId="0" applyFont="1" applyBorder="1" applyAlignment="1">
      <alignment vertical="top"/>
    </xf>
    <xf numFmtId="0" fontId="5" fillId="0" borderId="1" xfId="0" applyFont="1" applyBorder="1" applyAlignment="1">
      <alignment vertical="top"/>
    </xf>
    <xf numFmtId="0" fontId="5" fillId="0" borderId="0" xfId="0" applyFont="1" applyAlignment="1">
      <alignment vertical="top"/>
    </xf>
    <xf numFmtId="0" fontId="5" fillId="0" borderId="9" xfId="0" applyFont="1" applyBorder="1" applyAlignment="1">
      <alignment horizontal="center"/>
    </xf>
    <xf numFmtId="0" fontId="5" fillId="0" borderId="0" xfId="0" applyFont="1" applyAlignment="1">
      <alignment horizontal="center"/>
    </xf>
    <xf numFmtId="0" fontId="8" fillId="0" borderId="1" xfId="0" applyFont="1" applyBorder="1" applyAlignment="1">
      <alignment horizontal="center" vertical="center" wrapText="1"/>
    </xf>
    <xf numFmtId="0" fontId="8" fillId="4" borderId="1" xfId="0" applyFont="1" applyFill="1" applyBorder="1" applyAlignment="1">
      <alignment horizontal="center" vertical="center"/>
    </xf>
    <xf numFmtId="0" fontId="7" fillId="4" borderId="14" xfId="0" applyFont="1" applyFill="1" applyBorder="1" applyAlignment="1">
      <alignment vertical="center"/>
    </xf>
    <xf numFmtId="4" fontId="3" fillId="4" borderId="1" xfId="0" applyNumberFormat="1" applyFont="1" applyFill="1" applyBorder="1"/>
    <xf numFmtId="0" fontId="3" fillId="4" borderId="1" xfId="0" applyFont="1" applyFill="1" applyBorder="1"/>
    <xf numFmtId="0" fontId="3" fillId="0" borderId="1" xfId="0" applyFont="1" applyBorder="1" applyAlignment="1">
      <alignment horizontal="center" vertical="center"/>
    </xf>
    <xf numFmtId="0" fontId="8" fillId="0" borderId="1" xfId="0" applyFont="1" applyBorder="1" applyAlignment="1">
      <alignment horizontal="center" vertical="center"/>
    </xf>
    <xf numFmtId="4" fontId="3" fillId="0" borderId="1" xfId="0" applyNumberFormat="1" applyFont="1" applyBorder="1" applyAlignment="1">
      <alignment horizontal="right" vertical="center"/>
    </xf>
    <xf numFmtId="0" fontId="8" fillId="0" borderId="4" xfId="0" applyFont="1" applyBorder="1" applyAlignment="1">
      <alignment horizontal="center" vertical="center" wrapText="1"/>
    </xf>
    <xf numFmtId="2" fontId="3" fillId="4" borderId="1" xfId="0" applyNumberFormat="1" applyFont="1" applyFill="1" applyBorder="1"/>
    <xf numFmtId="2" fontId="3" fillId="4" borderId="1" xfId="0" applyNumberFormat="1" applyFont="1" applyFill="1" applyBorder="1" applyAlignment="1">
      <alignment horizontal="right" vertical="center" wrapText="1"/>
    </xf>
    <xf numFmtId="2" fontId="3" fillId="0" borderId="1" xfId="0" applyNumberFormat="1" applyFont="1" applyBorder="1" applyAlignment="1">
      <alignment horizontal="right" vertical="center" wrapText="1"/>
    </xf>
    <xf numFmtId="2" fontId="10" fillId="0" borderId="1" xfId="0" applyNumberFormat="1" applyFont="1" applyBorder="1" applyAlignment="1">
      <alignment horizontal="right"/>
    </xf>
    <xf numFmtId="0" fontId="10" fillId="0" borderId="1" xfId="0" applyFont="1" applyBorder="1" applyAlignment="1">
      <alignment wrapText="1"/>
    </xf>
    <xf numFmtId="0" fontId="5" fillId="0" borderId="1" xfId="0" applyFont="1" applyBorder="1" applyAlignment="1">
      <alignment wrapText="1"/>
    </xf>
    <xf numFmtId="165" fontId="3" fillId="4" borderId="1" xfId="0" applyNumberFormat="1" applyFont="1" applyFill="1" applyBorder="1"/>
    <xf numFmtId="0" fontId="11" fillId="0" borderId="1" xfId="0" applyFont="1" applyBorder="1"/>
    <xf numFmtId="0" fontId="8" fillId="4" borderId="15" xfId="0" applyFont="1" applyFill="1" applyBorder="1" applyAlignment="1">
      <alignment horizontal="center" vertical="center"/>
    </xf>
    <xf numFmtId="4" fontId="3" fillId="4" borderId="15" xfId="0" applyNumberFormat="1" applyFont="1" applyFill="1" applyBorder="1" applyAlignment="1">
      <alignment horizontal="right" vertical="center" wrapText="1"/>
    </xf>
    <xf numFmtId="0" fontId="3" fillId="4" borderId="15" xfId="0" applyFont="1" applyFill="1" applyBorder="1"/>
    <xf numFmtId="4" fontId="3" fillId="0" borderId="1" xfId="0" applyNumberFormat="1" applyFont="1" applyBorder="1" applyAlignment="1">
      <alignment horizontal="right" vertical="center" wrapText="1"/>
    </xf>
    <xf numFmtId="164" fontId="10" fillId="0" borderId="1" xfId="0" applyNumberFormat="1" applyFont="1" applyBorder="1" applyAlignment="1">
      <alignment horizontal="right"/>
    </xf>
    <xf numFmtId="0" fontId="3" fillId="0" borderId="1" xfId="0" applyFont="1" applyBorder="1" applyAlignment="1">
      <alignment vertical="center" wrapText="1"/>
    </xf>
    <xf numFmtId="164" fontId="3" fillId="0" borderId="1" xfId="0" applyNumberFormat="1" applyFont="1" applyBorder="1" applyAlignment="1">
      <alignment horizontal="center" vertical="center"/>
    </xf>
    <xf numFmtId="164" fontId="3" fillId="4" borderId="1" xfId="0" applyNumberFormat="1" applyFont="1" applyFill="1" applyBorder="1"/>
    <xf numFmtId="2" fontId="7" fillId="4" borderId="1" xfId="0" applyNumberFormat="1" applyFont="1" applyFill="1" applyBorder="1" applyAlignment="1">
      <alignment horizontal="right"/>
    </xf>
    <xf numFmtId="166" fontId="7" fillId="4" borderId="1" xfId="0" applyNumberFormat="1" applyFont="1" applyFill="1" applyBorder="1" applyAlignment="1">
      <alignment horizontal="right"/>
    </xf>
    <xf numFmtId="4" fontId="7" fillId="4" borderId="1" xfId="0" applyNumberFormat="1" applyFont="1" applyFill="1" applyBorder="1" applyAlignment="1">
      <alignment horizontal="left" wrapText="1"/>
    </xf>
    <xf numFmtId="4" fontId="7" fillId="4" borderId="1" xfId="0" applyNumberFormat="1" applyFont="1" applyFill="1" applyBorder="1" applyAlignment="1">
      <alignment horizontal="right" wrapText="1"/>
    </xf>
    <xf numFmtId="4" fontId="7" fillId="0" borderId="1" xfId="0" applyNumberFormat="1" applyFont="1" applyBorder="1" applyAlignment="1">
      <alignment horizontal="left" wrapText="1"/>
    </xf>
    <xf numFmtId="4" fontId="7" fillId="0" borderId="1" xfId="0" applyNumberFormat="1" applyFont="1" applyBorder="1" applyAlignment="1">
      <alignment horizontal="right" wrapText="1"/>
    </xf>
    <xf numFmtId="0" fontId="8" fillId="0" borderId="1" xfId="0" applyFont="1" applyBorder="1"/>
    <xf numFmtId="0" fontId="3" fillId="4" borderId="1" xfId="0" applyFont="1" applyFill="1" applyBorder="1" applyAlignment="1">
      <alignment horizontal="left" vertical="center" wrapText="1"/>
    </xf>
    <xf numFmtId="4" fontId="3" fillId="4"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4" fontId="3" fillId="0" borderId="1" xfId="0" applyNumberFormat="1" applyFont="1" applyBorder="1" applyAlignment="1">
      <alignment horizontal="center" vertical="center" wrapText="1"/>
    </xf>
    <xf numFmtId="1" fontId="8" fillId="4"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0" fontId="11" fillId="0" borderId="0" xfId="0" applyFont="1" applyAlignment="1">
      <alignment wrapText="1"/>
    </xf>
    <xf numFmtId="0" fontId="5" fillId="4" borderId="12" xfId="0" applyFont="1" applyFill="1" applyBorder="1"/>
    <xf numFmtId="0" fontId="5" fillId="4" borderId="1" xfId="0" applyFont="1" applyFill="1" applyBorder="1"/>
    <xf numFmtId="165" fontId="3" fillId="0" borderId="0" xfId="0" applyNumberFormat="1" applyFont="1" applyAlignment="1">
      <alignment horizontal="right" vertical="center" wrapText="1"/>
    </xf>
    <xf numFmtId="4" fontId="3" fillId="0" borderId="0" xfId="0" applyNumberFormat="1" applyFont="1" applyAlignment="1">
      <alignment horizontal="right" vertical="center" wrapText="1"/>
    </xf>
    <xf numFmtId="165" fontId="3" fillId="0" borderId="0" xfId="0" applyNumberFormat="1" applyFont="1" applyAlignment="1">
      <alignment horizontal="center" vertical="center" wrapText="1"/>
    </xf>
    <xf numFmtId="2" fontId="3" fillId="0" borderId="0" xfId="0" applyNumberFormat="1" applyFont="1" applyAlignment="1">
      <alignment horizontal="right" vertical="center"/>
    </xf>
    <xf numFmtId="49" fontId="3" fillId="0" borderId="0" xfId="0" applyNumberFormat="1" applyFont="1" applyAlignment="1">
      <alignment horizontal="right" vertical="center"/>
    </xf>
    <xf numFmtId="3" fontId="7" fillId="4" borderId="1" xfId="0" applyNumberFormat="1" applyFont="1" applyFill="1" applyBorder="1" applyAlignment="1">
      <alignment horizontal="right"/>
    </xf>
    <xf numFmtId="3" fontId="7" fillId="0" borderId="1" xfId="0" applyNumberFormat="1" applyFont="1" applyBorder="1" applyAlignment="1">
      <alignment horizontal="right"/>
    </xf>
    <xf numFmtId="2" fontId="3" fillId="0" borderId="0" xfId="0" applyNumberFormat="1" applyFont="1" applyAlignment="1">
      <alignment horizontal="right"/>
    </xf>
    <xf numFmtId="49" fontId="3" fillId="0" borderId="0" xfId="0" applyNumberFormat="1" applyFont="1" applyAlignment="1">
      <alignment horizontal="right"/>
    </xf>
    <xf numFmtId="165" fontId="3" fillId="0" borderId="0" xfId="0" applyNumberFormat="1" applyFont="1" applyAlignment="1">
      <alignment horizontal="right"/>
    </xf>
    <xf numFmtId="165" fontId="7" fillId="4" borderId="1" xfId="0" applyNumberFormat="1" applyFont="1" applyFill="1" applyBorder="1" applyAlignment="1">
      <alignment horizontal="right"/>
    </xf>
    <xf numFmtId="0" fontId="3" fillId="0" borderId="0" xfId="0" applyFont="1" applyAlignment="1">
      <alignment horizontal="right" vertical="center"/>
    </xf>
    <xf numFmtId="11" fontId="7" fillId="0" borderId="1" xfId="0" applyNumberFormat="1" applyFont="1" applyBorder="1" applyAlignment="1">
      <alignment horizontal="right"/>
    </xf>
    <xf numFmtId="164" fontId="3" fillId="0" borderId="0" xfId="0" applyNumberFormat="1" applyFont="1" applyAlignment="1">
      <alignment horizontal="right" vertical="center"/>
    </xf>
    <xf numFmtId="164" fontId="3" fillId="0" borderId="0" xfId="0" applyNumberFormat="1" applyFont="1" applyAlignment="1">
      <alignment horizontal="right"/>
    </xf>
    <xf numFmtId="0" fontId="5" fillId="7" borderId="12" xfId="0" applyFont="1" applyFill="1" applyBorder="1" applyAlignment="1">
      <alignment horizontal="center"/>
    </xf>
    <xf numFmtId="0" fontId="10" fillId="0" borderId="12" xfId="0" applyFont="1" applyBorder="1"/>
    <xf numFmtId="0" fontId="10" fillId="0" borderId="2" xfId="0" applyFont="1" applyBorder="1"/>
    <xf numFmtId="1" fontId="3" fillId="0" borderId="1" xfId="0" applyNumberFormat="1" applyFont="1" applyBorder="1"/>
    <xf numFmtId="166" fontId="7" fillId="4" borderId="12" xfId="0" applyNumberFormat="1" applyFont="1" applyFill="1" applyBorder="1" applyAlignment="1">
      <alignment horizontal="center"/>
    </xf>
    <xf numFmtId="166" fontId="7" fillId="0" borderId="12" xfId="0" applyNumberFormat="1" applyFont="1" applyBorder="1" applyAlignment="1">
      <alignment horizontal="center"/>
    </xf>
    <xf numFmtId="0" fontId="5" fillId="4" borderId="1" xfId="0" applyFont="1" applyFill="1" applyBorder="1" applyAlignment="1">
      <alignment horizontal="center"/>
    </xf>
    <xf numFmtId="0" fontId="5" fillId="0" borderId="1" xfId="0" applyFont="1" applyBorder="1" applyAlignment="1">
      <alignment horizontal="center"/>
    </xf>
    <xf numFmtId="16" fontId="5" fillId="0" borderId="0" xfId="0" applyNumberFormat="1" applyFont="1" applyAlignment="1">
      <alignment horizontal="right"/>
    </xf>
    <xf numFmtId="2" fontId="3" fillId="11" borderId="0" xfId="0" applyNumberFormat="1" applyFont="1" applyFill="1" applyAlignment="1">
      <alignment horizontal="right" vertical="center" wrapText="1"/>
    </xf>
    <xf numFmtId="0" fontId="3" fillId="11" borderId="0" xfId="0" applyFont="1" applyFill="1"/>
    <xf numFmtId="0" fontId="7" fillId="11" borderId="15" xfId="0" applyFont="1" applyFill="1" applyBorder="1" applyAlignment="1">
      <alignment vertical="center"/>
    </xf>
    <xf numFmtId="0" fontId="7" fillId="11" borderId="1" xfId="0" applyFont="1" applyFill="1" applyBorder="1" applyAlignment="1">
      <alignment vertical="center"/>
    </xf>
    <xf numFmtId="0" fontId="3" fillId="0" borderId="1" xfId="0" applyFont="1" applyBorder="1" applyAlignment="1">
      <alignment horizontal="center" wrapText="1"/>
    </xf>
    <xf numFmtId="164" fontId="7" fillId="4" borderId="1" xfId="0" applyNumberFormat="1" applyFont="1" applyFill="1" applyBorder="1" applyAlignment="1">
      <alignment horizontal="left"/>
    </xf>
    <xf numFmtId="166" fontId="7" fillId="4" borderId="1" xfId="0" applyNumberFormat="1" applyFont="1" applyFill="1" applyBorder="1" applyAlignment="1">
      <alignment horizontal="left"/>
    </xf>
    <xf numFmtId="166" fontId="7" fillId="0" borderId="1" xfId="0" applyNumberFormat="1" applyFont="1" applyBorder="1" applyAlignment="1">
      <alignment horizontal="left"/>
    </xf>
    <xf numFmtId="4" fontId="3" fillId="4" borderId="1" xfId="0" applyNumberFormat="1" applyFont="1" applyFill="1" applyBorder="1" applyAlignment="1">
      <alignment horizontal="left" vertical="center" wrapText="1"/>
    </xf>
    <xf numFmtId="4" fontId="3" fillId="0" borderId="1" xfId="0" applyNumberFormat="1" applyFont="1" applyBorder="1" applyAlignment="1">
      <alignment horizontal="left" vertical="center" wrapText="1"/>
    </xf>
    <xf numFmtId="0" fontId="7" fillId="4" borderId="15" xfId="0" applyFont="1" applyFill="1" applyBorder="1" applyAlignment="1">
      <alignment vertical="center"/>
    </xf>
    <xf numFmtId="0" fontId="7" fillId="0" borderId="1" xfId="0" applyFont="1" applyBorder="1" applyAlignment="1">
      <alignment vertical="center"/>
    </xf>
    <xf numFmtId="166" fontId="3" fillId="4" borderId="15" xfId="0" applyNumberFormat="1" applyFont="1" applyFill="1" applyBorder="1" applyAlignment="1">
      <alignment horizontal="right" vertical="center" wrapText="1"/>
    </xf>
    <xf numFmtId="166" fontId="3" fillId="0" borderId="1" xfId="0" applyNumberFormat="1" applyFont="1" applyBorder="1" applyAlignment="1">
      <alignment horizontal="right" vertical="center" wrapText="1"/>
    </xf>
    <xf numFmtId="4" fontId="3" fillId="4" borderId="15" xfId="0" applyNumberFormat="1" applyFont="1" applyFill="1" applyBorder="1" applyAlignment="1">
      <alignment horizontal="left" vertical="center" wrapText="1"/>
    </xf>
    <xf numFmtId="166" fontId="3" fillId="0" borderId="0" xfId="0" applyNumberFormat="1" applyFont="1"/>
    <xf numFmtId="0" fontId="3" fillId="4" borderId="15" xfId="0" applyFont="1" applyFill="1" applyBorder="1" applyAlignment="1">
      <alignment vertical="center"/>
    </xf>
    <xf numFmtId="2" fontId="3" fillId="4" borderId="15" xfId="0" applyNumberFormat="1" applyFont="1" applyFill="1" applyBorder="1" applyAlignment="1">
      <alignment horizontal="right" vertical="center" wrapText="1"/>
    </xf>
    <xf numFmtId="2" fontId="3" fillId="4" borderId="15" xfId="0" applyNumberFormat="1" applyFont="1" applyFill="1" applyBorder="1"/>
    <xf numFmtId="0" fontId="3" fillId="0" borderId="1" xfId="0" applyFont="1" applyBorder="1" applyAlignment="1">
      <alignment vertical="center"/>
    </xf>
    <xf numFmtId="2" fontId="3" fillId="0" borderId="15" xfId="0" applyNumberFormat="1" applyFont="1" applyBorder="1"/>
    <xf numFmtId="164" fontId="3" fillId="4" borderId="15" xfId="0" applyNumberFormat="1" applyFont="1" applyFill="1" applyBorder="1"/>
    <xf numFmtId="164" fontId="3" fillId="0" borderId="15" xfId="0" applyNumberFormat="1" applyFont="1" applyBorder="1"/>
    <xf numFmtId="2" fontId="3" fillId="4" borderId="15" xfId="0" applyNumberFormat="1" applyFont="1" applyFill="1" applyBorder="1" applyAlignment="1">
      <alignment horizontal="left" vertical="center" wrapText="1"/>
    </xf>
    <xf numFmtId="2" fontId="3" fillId="0" borderId="1" xfId="0" applyNumberFormat="1" applyFont="1" applyBorder="1" applyAlignment="1">
      <alignment horizontal="left" vertical="center" wrapText="1"/>
    </xf>
    <xf numFmtId="0" fontId="3" fillId="11" borderId="15" xfId="0" applyFont="1" applyFill="1" applyBorder="1" applyAlignment="1">
      <alignment vertical="center"/>
    </xf>
    <xf numFmtId="0" fontId="3" fillId="11" borderId="1" xfId="0" applyFont="1" applyFill="1" applyBorder="1" applyAlignment="1">
      <alignment vertical="center"/>
    </xf>
    <xf numFmtId="0" fontId="6" fillId="0" borderId="2" xfId="0" applyFont="1" applyBorder="1"/>
    <xf numFmtId="0" fontId="6" fillId="0" borderId="13" xfId="0" applyFont="1" applyBorder="1"/>
    <xf numFmtId="0" fontId="7" fillId="4" borderId="17" xfId="0" applyFont="1" applyFill="1" applyBorder="1" applyAlignment="1">
      <alignment horizontal="left"/>
    </xf>
    <xf numFmtId="0" fontId="4" fillId="0" borderId="17" xfId="0" applyFont="1" applyBorder="1" applyAlignment="1">
      <alignment horizontal="center"/>
    </xf>
    <xf numFmtId="0" fontId="4" fillId="4" borderId="17" xfId="0" applyFont="1" applyFill="1" applyBorder="1" applyAlignment="1">
      <alignment horizontal="center"/>
    </xf>
    <xf numFmtId="0" fontId="7" fillId="5" borderId="17" xfId="0" applyFont="1" applyFill="1" applyBorder="1"/>
    <xf numFmtId="4" fontId="7" fillId="5" borderId="17" xfId="0" applyNumberFormat="1" applyFont="1" applyFill="1" applyBorder="1"/>
    <xf numFmtId="0" fontId="7" fillId="4" borderId="17" xfId="0" applyFont="1" applyFill="1" applyBorder="1" applyAlignment="1">
      <alignment horizontal="right"/>
    </xf>
    <xf numFmtId="0" fontId="7" fillId="0" borderId="17" xfId="0" applyFont="1" applyBorder="1" applyAlignment="1">
      <alignment horizontal="center"/>
    </xf>
    <xf numFmtId="0" fontId="7" fillId="0" borderId="17" xfId="0" applyFont="1" applyBorder="1"/>
    <xf numFmtId="4" fontId="7" fillId="0" borderId="17" xfId="0" applyNumberFormat="1" applyFont="1" applyBorder="1"/>
    <xf numFmtId="0" fontId="7" fillId="0" borderId="17" xfId="0" applyFont="1" applyBorder="1" applyAlignment="1">
      <alignment horizontal="right"/>
    </xf>
    <xf numFmtId="164" fontId="7" fillId="0" borderId="17" xfId="0" applyNumberFormat="1" applyFont="1" applyBorder="1" applyAlignment="1">
      <alignment horizontal="center"/>
    </xf>
    <xf numFmtId="1" fontId="4" fillId="4" borderId="17" xfId="0" applyNumberFormat="1" applyFont="1" applyFill="1" applyBorder="1" applyAlignment="1">
      <alignment horizontal="center"/>
    </xf>
    <xf numFmtId="164" fontId="7" fillId="4" borderId="17" xfId="0" applyNumberFormat="1" applyFont="1" applyFill="1" applyBorder="1" applyAlignment="1">
      <alignment horizontal="right"/>
    </xf>
    <xf numFmtId="1" fontId="4" fillId="0" borderId="17" xfId="0" applyNumberFormat="1" applyFont="1" applyBorder="1" applyAlignment="1">
      <alignment horizontal="center"/>
    </xf>
    <xf numFmtId="164" fontId="7" fillId="0" borderId="17" xfId="0" applyNumberFormat="1" applyFont="1" applyBorder="1"/>
    <xf numFmtId="164" fontId="7" fillId="0" borderId="17" xfId="0" applyNumberFormat="1" applyFont="1" applyBorder="1" applyAlignment="1">
      <alignment horizontal="right"/>
    </xf>
    <xf numFmtId="0" fontId="7" fillId="4" borderId="17" xfId="0" applyFont="1" applyFill="1" applyBorder="1" applyAlignment="1">
      <alignment horizontal="center"/>
    </xf>
    <xf numFmtId="0" fontId="4" fillId="4" borderId="17" xfId="0" applyFont="1" applyFill="1" applyBorder="1" applyAlignment="1">
      <alignment horizontal="center" vertical="center"/>
    </xf>
    <xf numFmtId="4" fontId="7" fillId="13" borderId="17" xfId="0" applyNumberFormat="1" applyFont="1" applyFill="1" applyBorder="1" applyAlignment="1">
      <alignment horizontal="right" vertical="center"/>
    </xf>
    <xf numFmtId="0" fontId="5" fillId="0" borderId="0" xfId="0" applyFont="1" applyAlignment="1">
      <alignment vertical="center"/>
    </xf>
    <xf numFmtId="0" fontId="0" fillId="0" borderId="0" xfId="0" applyAlignment="1">
      <alignment vertical="center"/>
    </xf>
    <xf numFmtId="0" fontId="4" fillId="0" borderId="17" xfId="0" applyFont="1" applyBorder="1" applyAlignment="1">
      <alignment horizontal="center" vertical="center"/>
    </xf>
    <xf numFmtId="0" fontId="7" fillId="0" borderId="17" xfId="0" applyFont="1" applyBorder="1" applyAlignment="1">
      <alignment vertical="center"/>
    </xf>
    <xf numFmtId="4" fontId="7" fillId="0" borderId="17" xfId="0" applyNumberFormat="1" applyFont="1" applyBorder="1" applyAlignment="1">
      <alignment vertical="center"/>
    </xf>
    <xf numFmtId="4" fontId="7" fillId="0" borderId="17" xfId="0" applyNumberFormat="1" applyFont="1" applyBorder="1" applyAlignment="1">
      <alignment horizontal="right" vertical="center"/>
    </xf>
    <xf numFmtId="4" fontId="7" fillId="0" borderId="17" xfId="0" applyNumberFormat="1" applyFont="1" applyBorder="1" applyAlignment="1">
      <alignment horizontal="left" vertical="center"/>
    </xf>
    <xf numFmtId="0" fontId="7" fillId="14" borderId="17"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horizontal="center" vertical="center"/>
    </xf>
    <xf numFmtId="0" fontId="7" fillId="0" borderId="17" xfId="0" applyFont="1" applyBorder="1" applyAlignment="1">
      <alignment horizontal="center" vertical="center"/>
    </xf>
    <xf numFmtId="4" fontId="7" fillId="0" borderId="17" xfId="0" applyNumberFormat="1" applyFont="1" applyBorder="1" applyAlignment="1">
      <alignment horizontal="center" vertical="center"/>
    </xf>
    <xf numFmtId="0" fontId="7" fillId="12" borderId="17" xfId="0" applyFont="1" applyFill="1" applyBorder="1" applyAlignment="1">
      <alignment horizontal="left" vertical="center"/>
    </xf>
    <xf numFmtId="4" fontId="7" fillId="12" borderId="17" xfId="0" applyNumberFormat="1" applyFont="1" applyFill="1" applyBorder="1" applyAlignment="1">
      <alignment horizontal="left" vertical="center"/>
    </xf>
    <xf numFmtId="0" fontId="7" fillId="0" borderId="17" xfId="0" applyFont="1" applyBorder="1" applyAlignment="1">
      <alignment horizontal="left" vertical="center"/>
    </xf>
    <xf numFmtId="0" fontId="4" fillId="3" borderId="1" xfId="0" applyFont="1" applyFill="1" applyBorder="1" applyAlignment="1">
      <alignment horizontal="center" vertical="center" wrapText="1"/>
    </xf>
    <xf numFmtId="164" fontId="7" fillId="4" borderId="17" xfId="0" applyNumberFormat="1" applyFont="1" applyFill="1" applyBorder="1" applyAlignment="1">
      <alignment horizontal="center"/>
    </xf>
    <xf numFmtId="0" fontId="0" fillId="0" borderId="0" xfId="0" applyAlignment="1">
      <alignment horizontal="center"/>
    </xf>
    <xf numFmtId="0" fontId="7" fillId="0" borderId="18" xfId="0" applyFont="1" applyBorder="1"/>
    <xf numFmtId="0" fontId="7" fillId="4" borderId="15" xfId="0" applyFont="1" applyFill="1" applyBorder="1" applyAlignment="1">
      <alignment horizontal="center"/>
    </xf>
    <xf numFmtId="0" fontId="7" fillId="4" borderId="15" xfId="0" applyFont="1" applyFill="1" applyBorder="1" applyAlignment="1">
      <alignment horizontal="center" vertical="center"/>
    </xf>
    <xf numFmtId="0" fontId="5" fillId="0" borderId="0" xfId="0" applyFont="1" applyAlignment="1">
      <alignment wrapText="1"/>
    </xf>
    <xf numFmtId="0" fontId="0" fillId="0" borderId="0" xfId="0" applyAlignment="1">
      <alignment wrapText="1"/>
    </xf>
    <xf numFmtId="0" fontId="5" fillId="0" borderId="0" xfId="0" applyFont="1" applyAlignment="1">
      <alignment vertical="center" wrapText="1"/>
    </xf>
    <xf numFmtId="0" fontId="0" fillId="0" borderId="0" xfId="0" applyAlignment="1">
      <alignment vertical="center" wrapText="1"/>
    </xf>
    <xf numFmtId="0" fontId="0" fillId="0" borderId="0" xfId="0" applyAlignment="1">
      <alignment horizontal="left"/>
    </xf>
    <xf numFmtId="0" fontId="4" fillId="4" borderId="12" xfId="0" applyFont="1" applyFill="1" applyBorder="1" applyAlignment="1">
      <alignment horizontal="center" vertical="center"/>
    </xf>
    <xf numFmtId="0" fontId="7" fillId="5" borderId="12" xfId="0" applyFont="1" applyFill="1" applyBorder="1" applyAlignment="1">
      <alignment horizontal="left" vertical="center"/>
    </xf>
    <xf numFmtId="4" fontId="7" fillId="5" borderId="12" xfId="0" applyNumberFormat="1" applyFont="1" applyFill="1" applyBorder="1" applyAlignment="1">
      <alignment horizontal="left" vertical="center"/>
    </xf>
    <xf numFmtId="4" fontId="7" fillId="5" borderId="12" xfId="0" applyNumberFormat="1" applyFont="1" applyFill="1" applyBorder="1" applyAlignment="1">
      <alignment horizontal="right" vertical="center"/>
    </xf>
    <xf numFmtId="4" fontId="7" fillId="4" borderId="12" xfId="0" applyNumberFormat="1" applyFont="1" applyFill="1" applyBorder="1" applyAlignment="1">
      <alignment horizontal="right" vertical="center"/>
    </xf>
    <xf numFmtId="0" fontId="4" fillId="0" borderId="12" xfId="0" applyFont="1" applyBorder="1" applyAlignment="1">
      <alignment horizontal="center" vertical="center"/>
    </xf>
    <xf numFmtId="0" fontId="7" fillId="0" borderId="12" xfId="0" applyFont="1" applyBorder="1" applyAlignment="1">
      <alignment horizontal="left" vertical="center"/>
    </xf>
    <xf numFmtId="4" fontId="7" fillId="0" borderId="12" xfId="0" applyNumberFormat="1" applyFont="1" applyBorder="1" applyAlignment="1">
      <alignment horizontal="left" vertical="center"/>
    </xf>
    <xf numFmtId="4" fontId="7" fillId="0" borderId="12" xfId="0" applyNumberFormat="1" applyFont="1" applyBorder="1" applyAlignment="1">
      <alignment horizontal="right" vertical="center"/>
    </xf>
    <xf numFmtId="0" fontId="7" fillId="7" borderId="12" xfId="0" applyFont="1" applyFill="1" applyBorder="1" applyAlignment="1">
      <alignment horizontal="left" vertical="center"/>
    </xf>
    <xf numFmtId="3" fontId="7" fillId="5" borderId="12" xfId="0" applyNumberFormat="1" applyFont="1" applyFill="1" applyBorder="1" applyAlignment="1">
      <alignment horizontal="left" vertical="center"/>
    </xf>
    <xf numFmtId="3" fontId="7" fillId="0" borderId="12" xfId="0" applyNumberFormat="1" applyFont="1" applyBorder="1" applyAlignment="1">
      <alignment horizontal="left" vertical="center"/>
    </xf>
    <xf numFmtId="3" fontId="7" fillId="4" borderId="12" xfId="0" applyNumberFormat="1" applyFont="1" applyFill="1" applyBorder="1" applyAlignment="1">
      <alignment horizontal="left" vertical="center"/>
    </xf>
    <xf numFmtId="4" fontId="7" fillId="4" borderId="12" xfId="0" applyNumberFormat="1" applyFont="1" applyFill="1" applyBorder="1" applyAlignment="1">
      <alignment horizontal="left" vertical="center"/>
    </xf>
    <xf numFmtId="164" fontId="7" fillId="5" borderId="12" xfId="0" applyNumberFormat="1" applyFont="1" applyFill="1" applyBorder="1" applyAlignment="1">
      <alignment horizontal="left" vertical="center"/>
    </xf>
    <xf numFmtId="166" fontId="7" fillId="4" borderId="12" xfId="0" applyNumberFormat="1" applyFont="1" applyFill="1" applyBorder="1" applyAlignment="1">
      <alignment horizontal="left" vertical="center"/>
    </xf>
    <xf numFmtId="164" fontId="7" fillId="0" borderId="12" xfId="0" applyNumberFormat="1" applyFont="1" applyBorder="1" applyAlignment="1">
      <alignment horizontal="left" vertical="center"/>
    </xf>
    <xf numFmtId="166" fontId="7" fillId="0" borderId="12" xfId="0" applyNumberFormat="1" applyFont="1" applyBorder="1" applyAlignment="1">
      <alignment horizontal="left" vertical="center"/>
    </xf>
    <xf numFmtId="164" fontId="7" fillId="7" borderId="12" xfId="0" applyNumberFormat="1" applyFont="1" applyFill="1" applyBorder="1" applyAlignment="1">
      <alignment horizontal="left" vertical="center"/>
    </xf>
    <xf numFmtId="4" fontId="7" fillId="7" borderId="12" xfId="0" applyNumberFormat="1" applyFont="1" applyFill="1" applyBorder="1" applyAlignment="1">
      <alignment horizontal="left" vertical="center"/>
    </xf>
    <xf numFmtId="4" fontId="7" fillId="5" borderId="12" xfId="0" applyNumberFormat="1" applyFont="1" applyFill="1" applyBorder="1" applyAlignment="1">
      <alignment horizontal="left" vertical="center" wrapText="1"/>
    </xf>
    <xf numFmtId="4" fontId="7" fillId="0" borderId="12" xfId="0" applyNumberFormat="1" applyFont="1" applyBorder="1" applyAlignment="1">
      <alignment horizontal="left" vertical="center" wrapText="1"/>
    </xf>
    <xf numFmtId="4" fontId="7" fillId="0" borderId="1" xfId="0" applyNumberFormat="1" applyFont="1" applyBorder="1" applyAlignment="1">
      <alignment vertical="center"/>
    </xf>
    <xf numFmtId="0" fontId="4" fillId="4" borderId="12" xfId="0" applyFont="1" applyFill="1" applyBorder="1" applyAlignment="1">
      <alignment horizontal="center" vertical="center" wrapText="1"/>
    </xf>
    <xf numFmtId="4" fontId="7" fillId="4" borderId="12" xfId="0" applyNumberFormat="1" applyFont="1" applyFill="1" applyBorder="1" applyAlignment="1">
      <alignment horizontal="left" vertical="center" wrapText="1"/>
    </xf>
    <xf numFmtId="4" fontId="7" fillId="5" borderId="12" xfId="0" applyNumberFormat="1" applyFont="1" applyFill="1" applyBorder="1" applyAlignment="1">
      <alignment horizontal="right" vertical="center" wrapText="1"/>
    </xf>
    <xf numFmtId="4" fontId="7" fillId="4" borderId="12" xfId="0" applyNumberFormat="1" applyFont="1" applyFill="1" applyBorder="1" applyAlignment="1">
      <alignment horizontal="right" vertical="center" wrapText="1"/>
    </xf>
    <xf numFmtId="0" fontId="4" fillId="0" borderId="12" xfId="0" applyFont="1" applyBorder="1" applyAlignment="1">
      <alignment horizontal="center" vertical="center" wrapText="1"/>
    </xf>
    <xf numFmtId="4" fontId="7" fillId="0" borderId="12" xfId="0" applyNumberFormat="1" applyFont="1" applyBorder="1" applyAlignment="1">
      <alignment horizontal="right" vertical="center" wrapText="1"/>
    </xf>
    <xf numFmtId="0" fontId="5" fillId="0" borderId="1" xfId="0" applyFont="1" applyBorder="1" applyAlignment="1">
      <alignment vertical="center" wrapText="1"/>
    </xf>
    <xf numFmtId="4" fontId="7" fillId="0" borderId="1" xfId="0" applyNumberFormat="1" applyFont="1" applyBorder="1" applyAlignment="1">
      <alignment horizontal="left" vertical="center" wrapText="1"/>
    </xf>
    <xf numFmtId="0" fontId="7" fillId="4" borderId="12" xfId="0" applyFont="1" applyFill="1" applyBorder="1" applyAlignment="1">
      <alignment horizontal="center" vertical="center"/>
    </xf>
    <xf numFmtId="0" fontId="7" fillId="0" borderId="12" xfId="0" applyFont="1" applyBorder="1" applyAlignment="1">
      <alignment horizontal="center" vertical="center"/>
    </xf>
    <xf numFmtId="164" fontId="7" fillId="4" borderId="12" xfId="0" applyNumberFormat="1" applyFont="1" applyFill="1" applyBorder="1" applyAlignment="1">
      <alignment horizontal="center" vertical="center"/>
    </xf>
    <xf numFmtId="164" fontId="7" fillId="0" borderId="12" xfId="0" applyNumberFormat="1" applyFont="1" applyBorder="1" applyAlignment="1">
      <alignment horizontal="center" vertical="center"/>
    </xf>
    <xf numFmtId="4" fontId="7" fillId="4" borderId="12" xfId="0" applyNumberFormat="1" applyFont="1" applyFill="1" applyBorder="1" applyAlignment="1">
      <alignment horizontal="center" vertical="center"/>
    </xf>
    <xf numFmtId="4" fontId="7" fillId="0" borderId="12" xfId="0" applyNumberFormat="1" applyFont="1" applyBorder="1" applyAlignment="1">
      <alignment horizontal="center" vertical="center"/>
    </xf>
    <xf numFmtId="4" fontId="7" fillId="0" borderId="11" xfId="0" applyNumberFormat="1" applyFont="1" applyBorder="1" applyAlignment="1">
      <alignment horizontal="center" vertical="center"/>
    </xf>
    <xf numFmtId="0" fontId="5" fillId="0" borderId="1" xfId="0" applyFont="1" applyBorder="1" applyAlignment="1">
      <alignment horizontal="center" vertical="center" wrapText="1"/>
    </xf>
    <xf numFmtId="0" fontId="7" fillId="4" borderId="17" xfId="0" applyFont="1" applyFill="1" applyBorder="1"/>
    <xf numFmtId="4" fontId="7" fillId="4" borderId="17" xfId="0" applyNumberFormat="1" applyFont="1" applyFill="1" applyBorder="1"/>
    <xf numFmtId="4" fontId="7" fillId="5" borderId="17" xfId="0" applyNumberFormat="1" applyFont="1" applyFill="1" applyBorder="1" applyAlignment="1">
      <alignment horizontal="center"/>
    </xf>
    <xf numFmtId="4" fontId="7" fillId="0" borderId="17" xfId="0" applyNumberFormat="1" applyFont="1" applyBorder="1" applyAlignment="1">
      <alignment horizontal="center"/>
    </xf>
    <xf numFmtId="0" fontId="7" fillId="4" borderId="17" xfId="0" applyFont="1" applyFill="1" applyBorder="1" applyAlignment="1">
      <alignment vertical="center"/>
    </xf>
    <xf numFmtId="4" fontId="7" fillId="4" borderId="17" xfId="0" applyNumberFormat="1" applyFont="1" applyFill="1" applyBorder="1" applyAlignment="1">
      <alignment vertical="center"/>
    </xf>
    <xf numFmtId="4" fontId="5" fillId="0" borderId="0" xfId="0" applyNumberFormat="1" applyFont="1" applyAlignment="1">
      <alignment vertical="center"/>
    </xf>
    <xf numFmtId="4" fontId="7" fillId="5" borderId="17" xfId="0" applyNumberFormat="1" applyFont="1" applyFill="1" applyBorder="1" applyAlignment="1">
      <alignment horizontal="center" vertical="center" wrapText="1"/>
    </xf>
    <xf numFmtId="4" fontId="7" fillId="0" borderId="17" xfId="0" applyNumberFormat="1" applyFont="1" applyBorder="1" applyAlignment="1">
      <alignment horizontal="center" vertical="center" wrapText="1"/>
    </xf>
    <xf numFmtId="0" fontId="4" fillId="3" borderId="17" xfId="0" applyFont="1" applyFill="1" applyBorder="1" applyAlignment="1">
      <alignment vertical="center" wrapText="1"/>
    </xf>
    <xf numFmtId="0" fontId="4" fillId="3" borderId="17" xfId="0" applyFont="1" applyFill="1" applyBorder="1" applyAlignment="1">
      <alignment horizontal="center" vertical="center" wrapText="1"/>
    </xf>
    <xf numFmtId="0" fontId="4" fillId="0" borderId="1" xfId="0" applyFont="1" applyBorder="1" applyAlignment="1">
      <alignment horizontal="center" vertical="center"/>
    </xf>
    <xf numFmtId="0" fontId="4" fillId="5" borderId="17" xfId="0" applyFont="1" applyFill="1" applyBorder="1" applyAlignment="1">
      <alignment horizontal="center"/>
    </xf>
    <xf numFmtId="1" fontId="4" fillId="5" borderId="17" xfId="0" applyNumberFormat="1" applyFont="1" applyFill="1" applyBorder="1" applyAlignment="1">
      <alignment horizontal="center"/>
    </xf>
    <xf numFmtId="166" fontId="7" fillId="5" borderId="17" xfId="0" applyNumberFormat="1" applyFont="1" applyFill="1" applyBorder="1"/>
    <xf numFmtId="166" fontId="7" fillId="0" borderId="17" xfId="0" applyNumberFormat="1" applyFont="1" applyBorder="1"/>
    <xf numFmtId="0" fontId="7" fillId="5" borderId="17" xfId="0" applyFont="1" applyFill="1" applyBorder="1" applyAlignment="1">
      <alignment vertical="center"/>
    </xf>
    <xf numFmtId="4" fontId="7" fillId="5" borderId="17" xfId="0" applyNumberFormat="1" applyFont="1" applyFill="1" applyBorder="1" applyAlignment="1">
      <alignment vertical="center"/>
    </xf>
    <xf numFmtId="4" fontId="7" fillId="0" borderId="17" xfId="0" applyNumberFormat="1" applyFont="1" applyBorder="1" applyAlignment="1">
      <alignment horizontal="left" vertical="center" wrapText="1"/>
    </xf>
    <xf numFmtId="0" fontId="4" fillId="5" borderId="17" xfId="0"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4" xfId="0" applyFont="1" applyFill="1" applyBorder="1" applyAlignment="1">
      <alignment horizontal="center" vertical="center" wrapText="1"/>
    </xf>
    <xf numFmtId="166" fontId="7" fillId="5" borderId="17" xfId="0" applyNumberFormat="1" applyFont="1" applyFill="1" applyBorder="1" applyAlignment="1">
      <alignment horizontal="center"/>
    </xf>
    <xf numFmtId="166" fontId="7" fillId="0" borderId="17" xfId="0" applyNumberFormat="1" applyFont="1" applyBorder="1" applyAlignment="1">
      <alignment horizontal="center"/>
    </xf>
    <xf numFmtId="4" fontId="5" fillId="0" borderId="17" xfId="0" applyNumberFormat="1" applyFont="1" applyBorder="1" applyAlignment="1">
      <alignment horizontal="center" vertical="center"/>
    </xf>
    <xf numFmtId="0" fontId="3" fillId="0" borderId="0" xfId="0" applyFont="1" applyAlignment="1">
      <alignment horizontal="center"/>
    </xf>
    <xf numFmtId="4" fontId="7" fillId="0" borderId="1" xfId="0" applyNumberFormat="1" applyFont="1" applyBorder="1" applyAlignment="1">
      <alignment horizontal="center" vertical="center"/>
    </xf>
    <xf numFmtId="0" fontId="4" fillId="4" borderId="1" xfId="0" applyFont="1" applyFill="1" applyBorder="1" applyAlignment="1">
      <alignment horizontal="center" vertical="center"/>
    </xf>
    <xf numFmtId="4" fontId="7" fillId="4" borderId="1" xfId="0" applyNumberFormat="1" applyFont="1" applyFill="1" applyBorder="1" applyAlignment="1">
      <alignment vertical="center"/>
    </xf>
    <xf numFmtId="0" fontId="3" fillId="0" borderId="0" xfId="0" applyFont="1" applyAlignment="1">
      <alignment vertical="center" wrapText="1"/>
    </xf>
    <xf numFmtId="0" fontId="7" fillId="0" borderId="1" xfId="0" applyFont="1" applyBorder="1" applyAlignment="1">
      <alignment horizontal="right" vertical="center"/>
    </xf>
    <xf numFmtId="0" fontId="7" fillId="4" borderId="1" xfId="0" applyFont="1" applyFill="1" applyBorder="1" applyAlignment="1">
      <alignment horizontal="right" vertical="center"/>
    </xf>
    <xf numFmtId="0" fontId="7" fillId="4" borderId="1" xfId="0" applyFont="1" applyFill="1" applyBorder="1" applyAlignment="1">
      <alignment vertical="center"/>
    </xf>
    <xf numFmtId="0" fontId="7" fillId="0" borderId="1" xfId="0" applyFont="1" applyBorder="1" applyAlignment="1">
      <alignment horizontal="center" vertical="center"/>
    </xf>
    <xf numFmtId="0" fontId="7" fillId="4" borderId="1" xfId="0" applyFont="1" applyFill="1" applyBorder="1" applyAlignment="1">
      <alignment horizontal="center" vertical="center"/>
    </xf>
    <xf numFmtId="164" fontId="7" fillId="4" borderId="1" xfId="0" applyNumberFormat="1" applyFont="1" applyFill="1" applyBorder="1" applyAlignment="1">
      <alignment horizontal="center" vertical="center"/>
    </xf>
    <xf numFmtId="164" fontId="7" fillId="0" borderId="1" xfId="0" applyNumberFormat="1" applyFont="1" applyBorder="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4" fontId="7" fillId="4" borderId="17" xfId="0" applyNumberFormat="1" applyFont="1" applyFill="1" applyBorder="1" applyAlignment="1">
      <alignment horizontal="center"/>
    </xf>
    <xf numFmtId="0" fontId="7" fillId="5" borderId="17" xfId="0" applyFont="1" applyFill="1" applyBorder="1" applyAlignment="1">
      <alignment horizontal="center"/>
    </xf>
    <xf numFmtId="0" fontId="5" fillId="4" borderId="17" xfId="0" applyFont="1" applyFill="1" applyBorder="1" applyAlignment="1">
      <alignment horizontal="center"/>
    </xf>
    <xf numFmtId="0" fontId="5" fillId="0" borderId="17" xfId="0" applyFont="1" applyBorder="1" applyAlignment="1">
      <alignment horizontal="center"/>
    </xf>
    <xf numFmtId="0" fontId="16" fillId="4" borderId="17" xfId="0" applyFont="1" applyFill="1" applyBorder="1" applyAlignment="1">
      <alignment horizontal="center" vertical="center"/>
    </xf>
    <xf numFmtId="0" fontId="16" fillId="0" borderId="17" xfId="0" applyFont="1" applyBorder="1" applyAlignment="1">
      <alignment horizontal="center" vertical="center"/>
    </xf>
    <xf numFmtId="0" fontId="7" fillId="0" borderId="17" xfId="0" applyFont="1" applyBorder="1" applyAlignment="1">
      <alignment horizontal="left"/>
    </xf>
    <xf numFmtId="0" fontId="1" fillId="15" borderId="25" xfId="0" applyFont="1" applyFill="1" applyBorder="1" applyAlignment="1">
      <alignment horizontal="center" vertical="center" wrapText="1"/>
    </xf>
    <xf numFmtId="0" fontId="1" fillId="15" borderId="26" xfId="0" applyFont="1" applyFill="1" applyBorder="1" applyAlignment="1">
      <alignment horizontal="center" vertical="center" wrapText="1"/>
    </xf>
    <xf numFmtId="14" fontId="15" fillId="15" borderId="25" xfId="0" applyNumberFormat="1" applyFont="1" applyFill="1" applyBorder="1" applyAlignment="1">
      <alignment horizontal="center" vertical="center" wrapText="1"/>
    </xf>
    <xf numFmtId="0" fontId="4" fillId="4" borderId="14" xfId="0" applyFont="1" applyFill="1" applyBorder="1" applyAlignment="1">
      <alignment horizontal="center" vertical="center"/>
    </xf>
    <xf numFmtId="0" fontId="4" fillId="0" borderId="14" xfId="0" applyFont="1" applyBorder="1" applyAlignment="1">
      <alignment horizontal="center" vertical="center"/>
    </xf>
    <xf numFmtId="166" fontId="7" fillId="0" borderId="4" xfId="0" applyNumberFormat="1" applyFont="1" applyBorder="1"/>
    <xf numFmtId="4" fontId="7" fillId="0" borderId="10" xfId="0" applyNumberFormat="1" applyFont="1" applyBorder="1" applyAlignment="1">
      <alignment horizontal="right"/>
    </xf>
    <xf numFmtId="164" fontId="7" fillId="0" borderId="4" xfId="0" applyNumberFormat="1" applyFont="1" applyBorder="1" applyAlignment="1">
      <alignment horizontal="center" vertical="center"/>
    </xf>
    <xf numFmtId="164" fontId="7" fillId="0" borderId="4" xfId="0" applyNumberFormat="1" applyFont="1" applyBorder="1" applyAlignment="1">
      <alignment horizontal="right"/>
    </xf>
    <xf numFmtId="164" fontId="7" fillId="4" borderId="17" xfId="0" applyNumberFormat="1" applyFont="1" applyFill="1" applyBorder="1" applyAlignment="1">
      <alignment vertical="center"/>
    </xf>
    <xf numFmtId="4" fontId="7" fillId="4" borderId="17" xfId="0" applyNumberFormat="1" applyFont="1" applyFill="1" applyBorder="1" applyAlignment="1">
      <alignment horizontal="left" vertical="center" wrapText="1"/>
    </xf>
    <xf numFmtId="4" fontId="7" fillId="4" borderId="17" xfId="0" applyNumberFormat="1" applyFont="1" applyFill="1" applyBorder="1" applyAlignment="1">
      <alignment horizontal="center" vertical="center"/>
    </xf>
    <xf numFmtId="0" fontId="3" fillId="0" borderId="17" xfId="0" applyFont="1" applyBorder="1"/>
    <xf numFmtId="164" fontId="7" fillId="0" borderId="17" xfId="0" applyNumberFormat="1" applyFont="1" applyBorder="1" applyAlignment="1">
      <alignment vertical="center"/>
    </xf>
    <xf numFmtId="0" fontId="14" fillId="0" borderId="0" xfId="0" applyFont="1"/>
    <xf numFmtId="0" fontId="4" fillId="0" borderId="7" xfId="0" applyFont="1" applyBorder="1" applyAlignment="1">
      <alignment horizontal="center" vertical="center"/>
    </xf>
    <xf numFmtId="164" fontId="7" fillId="0" borderId="18" xfId="0" applyNumberFormat="1" applyFont="1" applyBorder="1" applyAlignment="1">
      <alignment vertical="center"/>
    </xf>
    <xf numFmtId="4" fontId="7" fillId="0" borderId="18" xfId="0" applyNumberFormat="1" applyFont="1" applyBorder="1" applyAlignment="1">
      <alignment vertical="center"/>
    </xf>
    <xf numFmtId="4" fontId="7" fillId="0" borderId="18" xfId="0" applyNumberFormat="1" applyFont="1" applyBorder="1" applyAlignment="1">
      <alignment horizontal="left" vertical="center" wrapText="1"/>
    </xf>
    <xf numFmtId="4" fontId="7" fillId="0" borderId="18" xfId="0" applyNumberFormat="1" applyFont="1" applyBorder="1" applyAlignment="1">
      <alignment horizontal="center" vertical="center"/>
    </xf>
    <xf numFmtId="0" fontId="7" fillId="0" borderId="18" xfId="0" applyFont="1" applyBorder="1" applyAlignment="1">
      <alignment horizontal="center" vertical="center"/>
    </xf>
    <xf numFmtId="0" fontId="3" fillId="0" borderId="18" xfId="0" applyFont="1" applyBorder="1"/>
    <xf numFmtId="0" fontId="4" fillId="0" borderId="4" xfId="0" applyFont="1" applyBorder="1" applyAlignment="1">
      <alignment horizontal="center" vertical="center" wrapText="1"/>
    </xf>
    <xf numFmtId="0" fontId="7" fillId="0" borderId="0" xfId="0" applyFont="1" applyAlignment="1">
      <alignment wrapText="1"/>
    </xf>
    <xf numFmtId="14" fontId="7" fillId="15" borderId="25" xfId="0" applyNumberFormat="1" applyFont="1" applyFill="1" applyBorder="1" applyAlignment="1">
      <alignment horizontal="right" vertical="center"/>
    </xf>
    <xf numFmtId="0" fontId="7" fillId="15" borderId="25" xfId="0" applyFont="1" applyFill="1" applyBorder="1" applyAlignment="1">
      <alignment horizontal="right" vertical="center"/>
    </xf>
    <xf numFmtId="0" fontId="7" fillId="15" borderId="25" xfId="0" applyFont="1" applyFill="1" applyBorder="1" applyAlignment="1">
      <alignment vertical="center"/>
    </xf>
    <xf numFmtId="0" fontId="7" fillId="15" borderId="25" xfId="0" applyFont="1" applyFill="1" applyBorder="1" applyAlignment="1">
      <alignment horizontal="center" vertical="center"/>
    </xf>
    <xf numFmtId="0" fontId="3" fillId="15" borderId="26" xfId="0" applyFont="1" applyFill="1" applyBorder="1" applyAlignment="1">
      <alignment vertical="center"/>
    </xf>
    <xf numFmtId="0" fontId="4" fillId="0" borderId="10" xfId="0" applyFont="1" applyBorder="1" applyAlignment="1">
      <alignment horizontal="center" vertical="center" wrapText="1"/>
    </xf>
    <xf numFmtId="14" fontId="7" fillId="15" borderId="30" xfId="0" applyNumberFormat="1" applyFont="1" applyFill="1" applyBorder="1" applyAlignment="1">
      <alignment horizontal="center" vertical="center"/>
    </xf>
    <xf numFmtId="14" fontId="7" fillId="15" borderId="25" xfId="0" applyNumberFormat="1" applyFont="1" applyFill="1" applyBorder="1" applyAlignment="1">
      <alignment horizontal="center" vertical="center"/>
    </xf>
    <xf numFmtId="0" fontId="7" fillId="0" borderId="18" xfId="0" applyFont="1" applyBorder="1" applyAlignment="1">
      <alignment horizontal="left" vertical="center"/>
    </xf>
    <xf numFmtId="0" fontId="7" fillId="0" borderId="18" xfId="0" applyFont="1" applyBorder="1" applyAlignment="1">
      <alignment vertical="center"/>
    </xf>
    <xf numFmtId="0" fontId="16" fillId="0" borderId="17" xfId="0" applyFont="1" applyBorder="1" applyAlignment="1">
      <alignment horizontal="center" vertical="center" wrapText="1"/>
    </xf>
    <xf numFmtId="0" fontId="7" fillId="4" borderId="17" xfId="0" applyFont="1" applyFill="1" applyBorder="1" applyAlignment="1">
      <alignment horizontal="left" vertical="center" wrapText="1"/>
    </xf>
    <xf numFmtId="0" fontId="7" fillId="0" borderId="17" xfId="0" applyFont="1" applyBorder="1" applyAlignment="1">
      <alignment vertical="center" wrapText="1"/>
    </xf>
    <xf numFmtId="0" fontId="5" fillId="0" borderId="17" xfId="0" applyFont="1" applyBorder="1" applyAlignment="1">
      <alignment vertical="center" wrapText="1"/>
    </xf>
    <xf numFmtId="0" fontId="7" fillId="0" borderId="17" xfId="0" applyFont="1" applyBorder="1" applyAlignment="1">
      <alignment horizontal="left"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7" fillId="0" borderId="18" xfId="0" applyFont="1" applyBorder="1" applyAlignment="1">
      <alignment horizontal="left" vertical="center" wrapText="1"/>
    </xf>
    <xf numFmtId="0" fontId="7" fillId="0" borderId="18" xfId="0" applyFont="1" applyBorder="1" applyAlignment="1">
      <alignment vertical="center" wrapText="1"/>
    </xf>
    <xf numFmtId="0" fontId="5" fillId="0" borderId="18" xfId="0" applyFont="1" applyBorder="1" applyAlignment="1">
      <alignment vertical="center" wrapText="1"/>
    </xf>
    <xf numFmtId="0" fontId="4" fillId="0" borderId="18" xfId="0" applyFont="1" applyBorder="1" applyAlignment="1">
      <alignment horizontal="center" vertical="center"/>
    </xf>
    <xf numFmtId="4" fontId="7" fillId="0" borderId="18" xfId="0" applyNumberFormat="1" applyFont="1" applyBorder="1" applyAlignment="1">
      <alignment horizontal="center" vertical="center" wrapText="1"/>
    </xf>
    <xf numFmtId="4" fontId="5" fillId="0" borderId="18" xfId="0" applyNumberFormat="1" applyFont="1" applyBorder="1" applyAlignment="1">
      <alignment horizontal="center" vertical="center"/>
    </xf>
    <xf numFmtId="14" fontId="7" fillId="15" borderId="25" xfId="0" applyNumberFormat="1" applyFont="1" applyFill="1" applyBorder="1" applyAlignment="1">
      <alignment vertical="center"/>
    </xf>
    <xf numFmtId="0" fontId="5" fillId="15" borderId="26" xfId="0" applyFont="1" applyFill="1" applyBorder="1" applyAlignment="1">
      <alignment horizontal="center" vertical="center"/>
    </xf>
    <xf numFmtId="4" fontId="7" fillId="4" borderId="17" xfId="0" applyNumberFormat="1" applyFont="1" applyFill="1" applyBorder="1" applyAlignment="1">
      <alignment horizontal="center" vertical="center" wrapText="1"/>
    </xf>
    <xf numFmtId="4" fontId="5" fillId="0" borderId="17" xfId="0" applyNumberFormat="1" applyFont="1" applyBorder="1" applyAlignment="1">
      <alignment horizontal="center" vertical="center" wrapText="1"/>
    </xf>
    <xf numFmtId="4" fontId="5" fillId="0" borderId="18" xfId="0" applyNumberFormat="1" applyFont="1" applyBorder="1" applyAlignment="1">
      <alignment horizontal="center" vertical="center" wrapText="1"/>
    </xf>
    <xf numFmtId="4" fontId="5" fillId="5" borderId="17" xfId="0" applyNumberFormat="1" applyFont="1" applyFill="1" applyBorder="1" applyAlignment="1">
      <alignment horizontal="center" vertical="center"/>
    </xf>
    <xf numFmtId="0" fontId="0" fillId="15" borderId="25" xfId="0" applyFill="1" applyBorder="1" applyAlignment="1">
      <alignment vertical="center"/>
    </xf>
    <xf numFmtId="0" fontId="0" fillId="15" borderId="26" xfId="0" applyFill="1" applyBorder="1" applyAlignment="1">
      <alignment vertical="center"/>
    </xf>
    <xf numFmtId="0" fontId="4" fillId="0" borderId="11" xfId="0" applyFont="1" applyBorder="1" applyAlignment="1">
      <alignment horizontal="center" vertical="center" wrapText="1"/>
    </xf>
    <xf numFmtId="4" fontId="7" fillId="7" borderId="11" xfId="0" applyNumberFormat="1" applyFont="1" applyFill="1" applyBorder="1" applyAlignment="1">
      <alignment horizontal="left" vertical="center" wrapText="1"/>
    </xf>
    <xf numFmtId="4" fontId="7" fillId="0" borderId="11" xfId="0" applyNumberFormat="1" applyFont="1" applyBorder="1" applyAlignment="1">
      <alignment horizontal="left" vertical="center" wrapText="1"/>
    </xf>
    <xf numFmtId="4" fontId="7" fillId="0" borderId="11" xfId="0" applyNumberFormat="1" applyFont="1" applyBorder="1" applyAlignment="1">
      <alignment horizontal="right" vertical="center" wrapText="1"/>
    </xf>
    <xf numFmtId="4" fontId="7" fillId="0" borderId="4" xfId="0" applyNumberFormat="1" applyFont="1" applyBorder="1" applyAlignment="1">
      <alignment horizontal="left" vertical="center" wrapText="1"/>
    </xf>
    <xf numFmtId="0" fontId="5" fillId="0" borderId="4" xfId="0" applyFont="1" applyBorder="1" applyAlignment="1">
      <alignment horizontal="center" vertical="center" wrapText="1"/>
    </xf>
    <xf numFmtId="14" fontId="14" fillId="15" borderId="25" xfId="0" applyNumberFormat="1" applyFont="1" applyFill="1" applyBorder="1" applyAlignment="1">
      <alignment horizontal="center" vertical="center"/>
    </xf>
    <xf numFmtId="0" fontId="14" fillId="15" borderId="25" xfId="0" applyFont="1" applyFill="1" applyBorder="1" applyAlignment="1">
      <alignment horizontal="center" vertical="center"/>
    </xf>
    <xf numFmtId="0" fontId="14" fillId="15" borderId="26" xfId="0" applyFont="1" applyFill="1" applyBorder="1" applyAlignment="1">
      <alignment horizontal="center" vertical="center"/>
    </xf>
    <xf numFmtId="4" fontId="5" fillId="5" borderId="1" xfId="0" applyNumberFormat="1" applyFont="1" applyFill="1" applyBorder="1" applyAlignment="1">
      <alignment horizontal="right" vertical="center" wrapText="1"/>
    </xf>
    <xf numFmtId="4" fontId="5" fillId="0" borderId="1" xfId="0" applyNumberFormat="1" applyFont="1" applyBorder="1" applyAlignment="1">
      <alignment horizontal="right" vertical="center" wrapText="1"/>
    </xf>
    <xf numFmtId="4" fontId="7" fillId="0" borderId="1" xfId="0" applyNumberFormat="1" applyFont="1" applyBorder="1" applyAlignment="1">
      <alignment horizontal="right" vertical="center" wrapText="1"/>
    </xf>
    <xf numFmtId="4" fontId="7" fillId="0" borderId="4" xfId="0" applyNumberFormat="1" applyFont="1" applyBorder="1" applyAlignment="1">
      <alignment horizontal="right" vertical="center" wrapText="1"/>
    </xf>
    <xf numFmtId="14" fontId="14" fillId="15" borderId="25" xfId="0" applyNumberFormat="1" applyFont="1" applyFill="1" applyBorder="1" applyAlignment="1">
      <alignment vertical="center"/>
    </xf>
    <xf numFmtId="4" fontId="7" fillId="5" borderId="12" xfId="0" applyNumberFormat="1" applyFont="1" applyFill="1" applyBorder="1" applyAlignment="1">
      <alignment horizontal="center" vertical="center"/>
    </xf>
    <xf numFmtId="166" fontId="7" fillId="5" borderId="12" xfId="0" applyNumberFormat="1" applyFont="1" applyFill="1" applyBorder="1" applyAlignment="1">
      <alignment horizontal="center" vertical="center"/>
    </xf>
    <xf numFmtId="166" fontId="7" fillId="0" borderId="12" xfId="0" applyNumberFormat="1" applyFont="1" applyBorder="1" applyAlignment="1">
      <alignment horizontal="center" vertical="center"/>
    </xf>
    <xf numFmtId="4" fontId="7" fillId="5" borderId="12" xfId="0" applyNumberFormat="1" applyFont="1" applyFill="1" applyBorder="1" applyAlignment="1">
      <alignment horizontal="center" vertical="center" wrapText="1"/>
    </xf>
    <xf numFmtId="4" fontId="7" fillId="0" borderId="12" xfId="0" applyNumberFormat="1" applyFont="1" applyBorder="1" applyAlignment="1">
      <alignment horizontal="center" vertical="center" wrapText="1"/>
    </xf>
    <xf numFmtId="4" fontId="7" fillId="0" borderId="11" xfId="0" applyNumberFormat="1" applyFont="1" applyBorder="1" applyAlignment="1">
      <alignment horizontal="center" vertical="center" wrapText="1"/>
    </xf>
    <xf numFmtId="4" fontId="7" fillId="0" borderId="18" xfId="0" applyNumberFormat="1" applyFont="1" applyBorder="1" applyAlignment="1">
      <alignment horizontal="left" vertical="center"/>
    </xf>
    <xf numFmtId="4" fontId="7" fillId="0" borderId="18" xfId="0" applyNumberFormat="1" applyFont="1" applyBorder="1" applyAlignment="1">
      <alignment horizontal="right" vertical="center"/>
    </xf>
    <xf numFmtId="0" fontId="7" fillId="15" borderId="25" xfId="0" applyFont="1" applyFill="1" applyBorder="1"/>
    <xf numFmtId="0" fontId="7" fillId="15" borderId="26" xfId="0" applyFont="1" applyFill="1" applyBorder="1"/>
    <xf numFmtId="0" fontId="7" fillId="15" borderId="25" xfId="0" applyFont="1" applyFill="1" applyBorder="1" applyAlignment="1">
      <alignment horizontal="center"/>
    </xf>
    <xf numFmtId="0" fontId="7" fillId="4" borderId="17" xfId="0" applyFont="1" applyFill="1" applyBorder="1" applyAlignment="1">
      <alignment horizontal="center" vertical="center"/>
    </xf>
    <xf numFmtId="4" fontId="7" fillId="0" borderId="1" xfId="0" applyNumberFormat="1" applyFont="1" applyBorder="1" applyAlignment="1">
      <alignment horizontal="right" vertical="center"/>
    </xf>
    <xf numFmtId="0" fontId="4" fillId="4" borderId="1" xfId="0" applyFont="1" applyFill="1" applyBorder="1" applyAlignment="1">
      <alignment horizontal="center" vertical="center" wrapText="1"/>
    </xf>
    <xf numFmtId="4" fontId="7" fillId="4" borderId="1" xfId="0" applyNumberFormat="1" applyFont="1" applyFill="1" applyBorder="1" applyAlignment="1">
      <alignment horizontal="left" vertical="center" wrapText="1"/>
    </xf>
    <xf numFmtId="4" fontId="7" fillId="4" borderId="1" xfId="0" applyNumberFormat="1" applyFont="1" applyFill="1" applyBorder="1" applyAlignment="1">
      <alignment horizontal="right" vertical="center" wrapText="1"/>
    </xf>
    <xf numFmtId="0" fontId="4" fillId="0" borderId="1" xfId="0" applyFont="1" applyBorder="1" applyAlignment="1">
      <alignment horizontal="center" vertical="center" wrapText="1"/>
    </xf>
    <xf numFmtId="0" fontId="7" fillId="0" borderId="7" xfId="0" applyFont="1" applyBorder="1" applyAlignment="1">
      <alignment vertical="center" wrapText="1"/>
    </xf>
    <xf numFmtId="4" fontId="7" fillId="0" borderId="7" xfId="0" applyNumberFormat="1" applyFont="1" applyBorder="1" applyAlignment="1">
      <alignment vertical="center" wrapText="1"/>
    </xf>
    <xf numFmtId="0" fontId="7" fillId="15" borderId="26" xfId="0" applyFont="1" applyFill="1" applyBorder="1" applyAlignment="1">
      <alignment horizontal="center" vertical="center"/>
    </xf>
    <xf numFmtId="0" fontId="1" fillId="0" borderId="13" xfId="0" applyFont="1" applyBorder="1" applyAlignment="1">
      <alignment horizontal="center" vertical="center" wrapText="1"/>
    </xf>
    <xf numFmtId="0" fontId="15" fillId="0" borderId="13" xfId="0" applyFont="1" applyBorder="1" applyAlignment="1">
      <alignment horizontal="center" vertical="center" wrapText="1"/>
    </xf>
    <xf numFmtId="0" fontId="5" fillId="0" borderId="13" xfId="0" applyFont="1" applyBorder="1" applyAlignment="1">
      <alignment vertical="center" wrapText="1"/>
    </xf>
    <xf numFmtId="0" fontId="5" fillId="0" borderId="13" xfId="0" applyFont="1" applyBorder="1" applyAlignment="1">
      <alignment horizontal="center" vertical="center" wrapText="1"/>
    </xf>
    <xf numFmtId="0" fontId="0" fillId="0" borderId="13" xfId="0" applyBorder="1" applyAlignment="1">
      <alignment horizontal="center" vertical="center" wrapText="1"/>
    </xf>
    <xf numFmtId="0" fontId="5" fillId="0" borderId="23" xfId="0" applyFont="1" applyBorder="1" applyAlignment="1">
      <alignment vertical="center" wrapText="1"/>
    </xf>
    <xf numFmtId="14" fontId="7" fillId="15" borderId="26" xfId="0" applyNumberFormat="1" applyFont="1" applyFill="1" applyBorder="1" applyAlignment="1">
      <alignment horizontal="center" vertical="center"/>
    </xf>
    <xf numFmtId="0" fontId="16" fillId="3" borderId="1" xfId="0"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164" fontId="7" fillId="4" borderId="1" xfId="0" applyNumberFormat="1" applyFont="1" applyFill="1" applyBorder="1" applyAlignment="1">
      <alignment horizontal="center"/>
    </xf>
    <xf numFmtId="0" fontId="16" fillId="3" borderId="17" xfId="0" applyFont="1" applyFill="1" applyBorder="1" applyAlignment="1">
      <alignment horizontal="center" vertical="center" wrapText="1"/>
    </xf>
    <xf numFmtId="0" fontId="4" fillId="0" borderId="4" xfId="0" applyFont="1" applyBorder="1" applyAlignment="1">
      <alignment horizontal="center" vertical="center"/>
    </xf>
    <xf numFmtId="4" fontId="7" fillId="0" borderId="7" xfId="0" applyNumberFormat="1" applyFont="1" applyBorder="1" applyAlignment="1">
      <alignment vertical="center"/>
    </xf>
    <xf numFmtId="14" fontId="14" fillId="15" borderId="25" xfId="0" applyNumberFormat="1" applyFont="1" applyFill="1" applyBorder="1" applyAlignment="1">
      <alignment horizontal="right" vertical="center"/>
    </xf>
    <xf numFmtId="14" fontId="14" fillId="15" borderId="26" xfId="0" applyNumberFormat="1" applyFont="1" applyFill="1" applyBorder="1" applyAlignment="1">
      <alignment vertical="center"/>
    </xf>
    <xf numFmtId="0" fontId="3" fillId="0" borderId="0" xfId="0" applyFont="1" applyAlignment="1">
      <alignment horizontal="center" vertical="center" wrapText="1"/>
    </xf>
    <xf numFmtId="2" fontId="7" fillId="4" borderId="1" xfId="0" applyNumberFormat="1" applyFont="1" applyFill="1" applyBorder="1" applyAlignment="1">
      <alignment horizontal="center"/>
    </xf>
    <xf numFmtId="2" fontId="7" fillId="0" borderId="1" xfId="0" applyNumberFormat="1" applyFont="1" applyBorder="1" applyAlignment="1">
      <alignment horizontal="center"/>
    </xf>
    <xf numFmtId="1" fontId="7" fillId="4" borderId="1" xfId="0" applyNumberFormat="1" applyFont="1" applyFill="1" applyBorder="1" applyAlignment="1">
      <alignment horizontal="center"/>
    </xf>
    <xf numFmtId="1" fontId="7" fillId="0" borderId="1" xfId="0" applyNumberFormat="1" applyFont="1" applyBorder="1" applyAlignment="1">
      <alignment horizontal="center"/>
    </xf>
    <xf numFmtId="0" fontId="7" fillId="4" borderId="16" xfId="0" applyFont="1" applyFill="1" applyBorder="1"/>
    <xf numFmtId="4" fontId="7" fillId="14" borderId="15" xfId="0" applyNumberFormat="1" applyFont="1" applyFill="1" applyBorder="1"/>
    <xf numFmtId="4" fontId="7" fillId="4" borderId="15" xfId="0" applyNumberFormat="1" applyFont="1" applyFill="1" applyBorder="1" applyAlignment="1">
      <alignment horizontal="right"/>
    </xf>
    <xf numFmtId="0" fontId="7" fillId="4" borderId="15" xfId="0" applyFont="1" applyFill="1" applyBorder="1" applyAlignment="1">
      <alignment horizontal="right"/>
    </xf>
    <xf numFmtId="0" fontId="4" fillId="4" borderId="15" xfId="0" applyFont="1" applyFill="1" applyBorder="1" applyAlignment="1">
      <alignment horizontal="center"/>
    </xf>
    <xf numFmtId="4" fontId="7" fillId="4" borderId="16" xfId="0" applyNumberFormat="1" applyFont="1" applyFill="1" applyBorder="1"/>
    <xf numFmtId="2" fontId="7" fillId="4" borderId="15" xfId="0" applyNumberFormat="1" applyFont="1" applyFill="1" applyBorder="1" applyAlignment="1">
      <alignment horizontal="center"/>
    </xf>
    <xf numFmtId="0" fontId="0" fillId="0" borderId="13" xfId="0" applyBorder="1"/>
    <xf numFmtId="0" fontId="4" fillId="4" borderId="15" xfId="0" applyFont="1" applyFill="1" applyBorder="1" applyAlignment="1">
      <alignment horizontal="center" vertical="center"/>
    </xf>
    <xf numFmtId="4" fontId="7" fillId="4" borderId="15" xfId="0" applyNumberFormat="1" applyFont="1" applyFill="1" applyBorder="1" applyAlignment="1">
      <alignment horizontal="center" vertical="center"/>
    </xf>
    <xf numFmtId="0" fontId="5" fillId="0" borderId="13" xfId="0" applyFont="1" applyBorder="1" applyAlignment="1">
      <alignment horizontal="center" vertical="center"/>
    </xf>
    <xf numFmtId="4" fontId="7" fillId="4" borderId="15" xfId="0" applyNumberFormat="1" applyFont="1" applyFill="1" applyBorder="1" applyAlignment="1">
      <alignment vertical="center"/>
    </xf>
    <xf numFmtId="166" fontId="7" fillId="4" borderId="1" xfId="0" applyNumberFormat="1" applyFont="1" applyFill="1" applyBorder="1" applyAlignment="1">
      <alignment vertical="center"/>
    </xf>
    <xf numFmtId="166" fontId="7" fillId="0" borderId="1" xfId="0" applyNumberFormat="1" applyFont="1" applyBorder="1" applyAlignment="1">
      <alignment vertical="center"/>
    </xf>
    <xf numFmtId="0" fontId="16" fillId="0" borderId="2" xfId="0" applyFont="1" applyBorder="1" applyAlignment="1">
      <alignment horizontal="center"/>
    </xf>
    <xf numFmtId="0" fontId="16" fillId="4" borderId="15" xfId="0" applyFont="1" applyFill="1" applyBorder="1" applyAlignment="1">
      <alignment horizontal="center" vertical="center"/>
    </xf>
    <xf numFmtId="0" fontId="14" fillId="4" borderId="15" xfId="0" applyFont="1" applyFill="1" applyBorder="1" applyAlignment="1">
      <alignment horizontal="left" vertical="center"/>
    </xf>
    <xf numFmtId="4" fontId="14" fillId="4" borderId="15" xfId="0" applyNumberFormat="1" applyFont="1" applyFill="1" applyBorder="1" applyAlignment="1">
      <alignment horizontal="left" vertical="center"/>
    </xf>
    <xf numFmtId="0" fontId="16" fillId="7" borderId="1" xfId="0" applyFont="1" applyFill="1" applyBorder="1" applyAlignment="1">
      <alignment horizontal="center" vertical="center"/>
    </xf>
    <xf numFmtId="0" fontId="14" fillId="0" borderId="1" xfId="0" applyFont="1" applyBorder="1" applyAlignment="1">
      <alignment horizontal="left" vertical="center"/>
    </xf>
    <xf numFmtId="4" fontId="14" fillId="0" borderId="1" xfId="0" applyNumberFormat="1" applyFont="1" applyBorder="1" applyAlignment="1">
      <alignment horizontal="left" vertical="center"/>
    </xf>
    <xf numFmtId="0" fontId="16" fillId="4" borderId="12" xfId="0" applyFont="1" applyFill="1" applyBorder="1" applyAlignment="1">
      <alignment horizontal="center" vertical="center"/>
    </xf>
    <xf numFmtId="0" fontId="14" fillId="4" borderId="12" xfId="0" applyFont="1" applyFill="1" applyBorder="1" applyAlignment="1">
      <alignment horizontal="left" vertical="center"/>
    </xf>
    <xf numFmtId="0" fontId="14" fillId="4" borderId="1" xfId="0" applyFont="1" applyFill="1" applyBorder="1" applyAlignment="1">
      <alignment horizontal="left" vertical="center"/>
    </xf>
    <xf numFmtId="4" fontId="14" fillId="4" borderId="1" xfId="0" applyNumberFormat="1" applyFont="1" applyFill="1" applyBorder="1" applyAlignment="1">
      <alignment horizontal="left" vertical="center"/>
    </xf>
    <xf numFmtId="0" fontId="16" fillId="7" borderId="12" xfId="0" applyFont="1" applyFill="1" applyBorder="1" applyAlignment="1">
      <alignment horizontal="center" vertical="center"/>
    </xf>
    <xf numFmtId="0" fontId="14" fillId="0" borderId="12" xfId="0" applyFont="1" applyBorder="1" applyAlignment="1">
      <alignment horizontal="left" vertical="center"/>
    </xf>
    <xf numFmtId="0" fontId="16" fillId="4" borderId="6" xfId="0" applyFont="1" applyFill="1" applyBorder="1" applyAlignment="1">
      <alignment horizontal="center" vertical="center"/>
    </xf>
    <xf numFmtId="0" fontId="14" fillId="4" borderId="6" xfId="0" applyFont="1" applyFill="1" applyBorder="1" applyAlignment="1">
      <alignment horizontal="left" vertical="center"/>
    </xf>
    <xf numFmtId="0" fontId="16" fillId="4" borderId="1" xfId="0" applyFont="1" applyFill="1" applyBorder="1" applyAlignment="1">
      <alignment horizontal="center" vertical="center"/>
    </xf>
    <xf numFmtId="0" fontId="14" fillId="5" borderId="1" xfId="0" applyFont="1" applyFill="1" applyBorder="1" applyAlignment="1">
      <alignment horizontal="left" vertical="center"/>
    </xf>
    <xf numFmtId="0" fontId="14" fillId="5" borderId="12" xfId="0" applyFont="1" applyFill="1" applyBorder="1" applyAlignment="1">
      <alignment horizontal="left" vertical="center"/>
    </xf>
    <xf numFmtId="0" fontId="14" fillId="0" borderId="0" xfId="0" applyFont="1" applyAlignment="1">
      <alignment horizontal="left" vertical="center"/>
    </xf>
    <xf numFmtId="0" fontId="16" fillId="7" borderId="4" xfId="0" applyFont="1" applyFill="1" applyBorder="1" applyAlignment="1">
      <alignment horizontal="center" vertical="center"/>
    </xf>
    <xf numFmtId="0" fontId="14" fillId="0" borderId="4" xfId="0" applyFont="1" applyBorder="1" applyAlignment="1">
      <alignment horizontal="left" vertical="center"/>
    </xf>
    <xf numFmtId="0" fontId="14" fillId="0" borderId="11" xfId="0" applyFont="1" applyBorder="1" applyAlignment="1">
      <alignment horizontal="left" vertical="center"/>
    </xf>
    <xf numFmtId="0" fontId="21" fillId="15" borderId="25" xfId="0" applyFont="1" applyFill="1" applyBorder="1" applyAlignment="1">
      <alignment horizontal="left" vertical="center"/>
    </xf>
    <xf numFmtId="0" fontId="21" fillId="15" borderId="26" xfId="0" applyFont="1" applyFill="1" applyBorder="1" applyAlignment="1">
      <alignment horizontal="left" vertical="center"/>
    </xf>
    <xf numFmtId="0" fontId="14" fillId="0" borderId="0" xfId="0" applyFont="1" applyAlignment="1">
      <alignment horizontal="center" vertical="center"/>
    </xf>
    <xf numFmtId="4" fontId="14" fillId="5" borderId="12" xfId="0" applyNumberFormat="1" applyFont="1" applyFill="1" applyBorder="1" applyAlignment="1">
      <alignment horizontal="left" vertical="center" wrapText="1"/>
    </xf>
    <xf numFmtId="4" fontId="14" fillId="5" borderId="1" xfId="0" applyNumberFormat="1" applyFont="1" applyFill="1" applyBorder="1" applyAlignment="1">
      <alignment horizontal="left" vertical="center" wrapText="1"/>
    </xf>
    <xf numFmtId="4" fontId="14" fillId="0" borderId="12" xfId="0" applyNumberFormat="1" applyFont="1" applyBorder="1" applyAlignment="1">
      <alignment horizontal="left" vertical="center" wrapText="1"/>
    </xf>
    <xf numFmtId="4" fontId="14" fillId="0" borderId="1" xfId="0" applyNumberFormat="1" applyFont="1" applyBorder="1" applyAlignment="1">
      <alignment horizontal="left" vertical="center" wrapText="1"/>
    </xf>
    <xf numFmtId="4" fontId="14" fillId="0" borderId="3" xfId="0" applyNumberFormat="1" applyFont="1" applyBorder="1" applyAlignment="1">
      <alignment horizontal="left" vertical="center" wrapText="1"/>
    </xf>
    <xf numFmtId="4" fontId="14" fillId="0" borderId="11" xfId="0" applyNumberFormat="1" applyFont="1" applyBorder="1" applyAlignment="1">
      <alignment horizontal="left" vertical="center" wrapText="1"/>
    </xf>
    <xf numFmtId="4" fontId="14" fillId="0" borderId="8" xfId="0" applyNumberFormat="1" applyFont="1" applyBorder="1" applyAlignment="1">
      <alignment horizontal="left" vertical="center" wrapText="1"/>
    </xf>
    <xf numFmtId="4" fontId="14" fillId="0" borderId="13" xfId="0" applyNumberFormat="1" applyFont="1" applyBorder="1" applyAlignment="1">
      <alignment horizontal="left" vertical="center" wrapText="1"/>
    </xf>
    <xf numFmtId="4" fontId="14" fillId="0" borderId="4" xfId="0" applyNumberFormat="1" applyFont="1" applyBorder="1" applyAlignment="1">
      <alignment horizontal="left" vertical="center" wrapText="1"/>
    </xf>
    <xf numFmtId="0" fontId="7" fillId="0" borderId="4" xfId="0" applyFont="1" applyBorder="1" applyAlignment="1">
      <alignment vertical="center"/>
    </xf>
    <xf numFmtId="0" fontId="7" fillId="0" borderId="4" xfId="0" applyFont="1" applyBorder="1" applyAlignment="1">
      <alignment horizontal="center" vertical="center"/>
    </xf>
    <xf numFmtId="4" fontId="14" fillId="4" borderId="15" xfId="0" applyNumberFormat="1" applyFont="1" applyFill="1" applyBorder="1" applyAlignment="1">
      <alignment horizontal="center" vertical="center"/>
    </xf>
    <xf numFmtId="4" fontId="14" fillId="0" borderId="1" xfId="0" applyNumberFormat="1" applyFont="1" applyBorder="1" applyAlignment="1">
      <alignment horizontal="center" vertical="center"/>
    </xf>
    <xf numFmtId="4" fontId="14" fillId="4" borderId="1" xfId="0" applyNumberFormat="1" applyFont="1" applyFill="1" applyBorder="1" applyAlignment="1">
      <alignment horizontal="center" vertical="center"/>
    </xf>
    <xf numFmtId="166" fontId="14" fillId="4" borderId="1" xfId="0" applyNumberFormat="1" applyFont="1" applyFill="1" applyBorder="1" applyAlignment="1">
      <alignment horizontal="center" vertical="center"/>
    </xf>
    <xf numFmtId="166" fontId="14" fillId="0" borderId="1" xfId="0" applyNumberFormat="1" applyFont="1" applyBorder="1" applyAlignment="1">
      <alignment horizontal="center" vertical="center"/>
    </xf>
    <xf numFmtId="4" fontId="14" fillId="5" borderId="12" xfId="0" applyNumberFormat="1" applyFont="1" applyFill="1" applyBorder="1" applyAlignment="1">
      <alignment horizontal="center" vertical="center" wrapText="1"/>
    </xf>
    <xf numFmtId="4" fontId="14" fillId="0" borderId="12" xfId="0" applyNumberFormat="1" applyFont="1" applyBorder="1" applyAlignment="1">
      <alignment horizontal="center" vertical="center" wrapText="1"/>
    </xf>
    <xf numFmtId="4" fontId="14" fillId="0" borderId="11" xfId="0" applyNumberFormat="1" applyFont="1" applyBorder="1" applyAlignment="1">
      <alignment horizontal="center" vertical="center" wrapText="1"/>
    </xf>
    <xf numFmtId="0" fontId="5" fillId="0" borderId="0" xfId="0" applyFont="1" applyAlignment="1">
      <alignment horizontal="center" wrapText="1"/>
    </xf>
    <xf numFmtId="0" fontId="0" fillId="0" borderId="0" xfId="0" applyAlignment="1">
      <alignment horizontal="center" wrapText="1"/>
    </xf>
    <xf numFmtId="0" fontId="14" fillId="4" borderId="15" xfId="0" applyFont="1" applyFill="1" applyBorder="1" applyAlignment="1">
      <alignment horizontal="center" vertical="center"/>
    </xf>
    <xf numFmtId="0" fontId="14" fillId="0" borderId="1" xfId="0" applyFont="1" applyBorder="1" applyAlignment="1">
      <alignment horizontal="center" vertical="center"/>
    </xf>
    <xf numFmtId="0" fontId="14" fillId="4" borderId="1" xfId="0" applyFont="1" applyFill="1" applyBorder="1" applyAlignment="1">
      <alignment horizontal="center" vertical="center"/>
    </xf>
    <xf numFmtId="4" fontId="7" fillId="0" borderId="4" xfId="0" applyNumberFormat="1" applyFont="1" applyBorder="1" applyAlignment="1">
      <alignment horizontal="left" wrapText="1"/>
    </xf>
    <xf numFmtId="4" fontId="7" fillId="0" borderId="4" xfId="0" applyNumberFormat="1" applyFont="1" applyBorder="1" applyAlignment="1">
      <alignment horizontal="right" wrapText="1"/>
    </xf>
    <xf numFmtId="0" fontId="7" fillId="0" borderId="4" xfId="0" applyFont="1" applyBorder="1" applyAlignment="1">
      <alignment horizontal="right"/>
    </xf>
    <xf numFmtId="164" fontId="7" fillId="0" borderId="7" xfId="0" applyNumberFormat="1" applyFont="1" applyBorder="1" applyAlignment="1">
      <alignment vertical="center"/>
    </xf>
    <xf numFmtId="0" fontId="7" fillId="4" borderId="16" xfId="0" applyFont="1" applyFill="1" applyBorder="1" applyAlignment="1">
      <alignment vertical="center"/>
    </xf>
    <xf numFmtId="4" fontId="7" fillId="4" borderId="16" xfId="0" applyNumberFormat="1" applyFont="1" applyFill="1" applyBorder="1" applyAlignment="1">
      <alignment vertical="center"/>
    </xf>
    <xf numFmtId="2" fontId="7" fillId="4" borderId="15" xfId="0" applyNumberFormat="1" applyFont="1" applyFill="1" applyBorder="1" applyAlignment="1">
      <alignment horizontal="right"/>
    </xf>
    <xf numFmtId="4" fontId="7" fillId="0" borderId="4" xfId="0" applyNumberFormat="1" applyFont="1" applyBorder="1" applyAlignment="1">
      <alignment vertical="center" wrapText="1"/>
    </xf>
    <xf numFmtId="4" fontId="7" fillId="0" borderId="4" xfId="0" applyNumberFormat="1" applyFont="1" applyBorder="1" applyAlignment="1">
      <alignment vertical="center"/>
    </xf>
    <xf numFmtId="2" fontId="7" fillId="0" borderId="1" xfId="0" applyNumberFormat="1" applyFont="1" applyBorder="1" applyAlignment="1">
      <alignment horizontal="center" vertical="center"/>
    </xf>
    <xf numFmtId="4" fontId="7" fillId="0" borderId="4" xfId="0" applyNumberFormat="1" applyFont="1" applyBorder="1" applyAlignment="1">
      <alignment horizontal="center" vertical="center" wrapText="1"/>
    </xf>
    <xf numFmtId="4" fontId="7" fillId="0" borderId="4" xfId="0" applyNumberFormat="1" applyFont="1" applyBorder="1" applyAlignment="1">
      <alignment horizontal="center" vertical="center"/>
    </xf>
    <xf numFmtId="2" fontId="7" fillId="4" borderId="15" xfId="0" applyNumberFormat="1" applyFont="1" applyFill="1" applyBorder="1" applyAlignment="1">
      <alignment horizontal="center" vertical="center"/>
    </xf>
    <xf numFmtId="14" fontId="7" fillId="15" borderId="39" xfId="0" applyNumberFormat="1" applyFont="1" applyFill="1" applyBorder="1" applyAlignment="1">
      <alignment horizontal="center" vertical="center"/>
    </xf>
    <xf numFmtId="14" fontId="7" fillId="15" borderId="40" xfId="0" applyNumberFormat="1" applyFont="1" applyFill="1" applyBorder="1" applyAlignment="1">
      <alignment horizontal="center" vertical="center"/>
    </xf>
    <xf numFmtId="14" fontId="7" fillId="15" borderId="26" xfId="0" applyNumberFormat="1" applyFont="1" applyFill="1" applyBorder="1" applyAlignment="1">
      <alignment vertical="center"/>
    </xf>
    <xf numFmtId="0" fontId="7" fillId="0" borderId="4" xfId="0" applyFont="1" applyBorder="1" applyAlignment="1">
      <alignment horizontal="right" vertical="center"/>
    </xf>
    <xf numFmtId="2" fontId="7" fillId="4" borderId="1" xfId="0" applyNumberFormat="1" applyFont="1" applyFill="1" applyBorder="1" applyAlignment="1">
      <alignment horizontal="center" vertical="center"/>
    </xf>
    <xf numFmtId="2" fontId="7" fillId="0" borderId="1" xfId="0" applyNumberFormat="1" applyFont="1" applyBorder="1" applyAlignment="1">
      <alignment horizontal="center" vertical="center" wrapText="1"/>
    </xf>
    <xf numFmtId="2" fontId="7" fillId="0" borderId="4" xfId="0" applyNumberFormat="1" applyFont="1" applyBorder="1" applyAlignment="1">
      <alignment horizontal="center" vertical="center" wrapText="1"/>
    </xf>
    <xf numFmtId="4" fontId="7" fillId="4" borderId="1" xfId="0" applyNumberFormat="1" applyFont="1" applyFill="1" applyBorder="1" applyAlignment="1">
      <alignment horizontal="center" vertical="center" wrapText="1"/>
    </xf>
    <xf numFmtId="4" fontId="7" fillId="0" borderId="1" xfId="0" applyNumberFormat="1" applyFont="1" applyBorder="1" applyAlignment="1">
      <alignment horizontal="center" vertical="center" wrapText="1"/>
    </xf>
    <xf numFmtId="0" fontId="7" fillId="0" borderId="7" xfId="0" applyFont="1" applyBorder="1" applyAlignment="1">
      <alignment vertical="center"/>
    </xf>
    <xf numFmtId="3" fontId="4" fillId="4" borderId="1" xfId="0" applyNumberFormat="1" applyFont="1" applyFill="1" applyBorder="1" applyAlignment="1">
      <alignment horizontal="center" vertical="center"/>
    </xf>
    <xf numFmtId="3" fontId="4" fillId="0" borderId="1" xfId="0" applyNumberFormat="1" applyFont="1" applyBorder="1" applyAlignment="1">
      <alignment horizontal="center" vertical="center"/>
    </xf>
    <xf numFmtId="0" fontId="14" fillId="4" borderId="1" xfId="0" applyFont="1" applyFill="1" applyBorder="1" applyAlignment="1">
      <alignment vertical="top"/>
    </xf>
    <xf numFmtId="0" fontId="14" fillId="4" borderId="12" xfId="0" applyFont="1" applyFill="1" applyBorder="1" applyAlignment="1">
      <alignment vertical="top"/>
    </xf>
    <xf numFmtId="0" fontId="14" fillId="4" borderId="12" xfId="0" applyFont="1" applyFill="1" applyBorder="1" applyAlignment="1">
      <alignment horizontal="right"/>
    </xf>
    <xf numFmtId="4" fontId="14" fillId="4" borderId="12" xfId="0" applyNumberFormat="1" applyFont="1" applyFill="1" applyBorder="1" applyAlignment="1">
      <alignment horizontal="right"/>
    </xf>
    <xf numFmtId="0" fontId="14" fillId="5" borderId="12" xfId="0" applyFont="1" applyFill="1" applyBorder="1" applyAlignment="1">
      <alignment horizontal="right"/>
    </xf>
    <xf numFmtId="0" fontId="14" fillId="0" borderId="1" xfId="0" applyFont="1" applyBorder="1" applyAlignment="1">
      <alignment vertical="top"/>
    </xf>
    <xf numFmtId="0" fontId="14" fillId="0" borderId="12" xfId="0" applyFont="1" applyBorder="1" applyAlignment="1">
      <alignment vertical="top"/>
    </xf>
    <xf numFmtId="0" fontId="14" fillId="0" borderId="12" xfId="0" applyFont="1" applyBorder="1" applyAlignment="1">
      <alignment horizontal="right"/>
    </xf>
    <xf numFmtId="4" fontId="14" fillId="0" borderId="12" xfId="0" applyNumberFormat="1" applyFont="1" applyBorder="1" applyAlignment="1">
      <alignment horizontal="right"/>
    </xf>
    <xf numFmtId="0" fontId="14" fillId="4" borderId="12" xfId="0" applyFont="1" applyFill="1" applyBorder="1"/>
    <xf numFmtId="0" fontId="14" fillId="0" borderId="12" xfId="0" applyFont="1" applyBorder="1"/>
    <xf numFmtId="4" fontId="14" fillId="5" borderId="12" xfId="0" applyNumberFormat="1" applyFont="1" applyFill="1" applyBorder="1" applyAlignment="1">
      <alignment horizontal="right"/>
    </xf>
    <xf numFmtId="0" fontId="14" fillId="5" borderId="12" xfId="0" applyFont="1" applyFill="1" applyBorder="1"/>
    <xf numFmtId="166" fontId="14" fillId="4" borderId="12" xfId="0" applyNumberFormat="1" applyFont="1" applyFill="1" applyBorder="1" applyAlignment="1">
      <alignment horizontal="right"/>
    </xf>
    <xf numFmtId="166" fontId="14" fillId="0" borderId="12" xfId="0" applyNumberFormat="1" applyFont="1" applyBorder="1" applyAlignment="1">
      <alignment horizontal="right"/>
    </xf>
    <xf numFmtId="0" fontId="14" fillId="4" borderId="1" xfId="0" applyFont="1" applyFill="1" applyBorder="1" applyAlignment="1">
      <alignment vertical="center" wrapText="1"/>
    </xf>
    <xf numFmtId="0" fontId="14" fillId="4" borderId="12" xfId="0" applyFont="1" applyFill="1" applyBorder="1" applyAlignment="1">
      <alignment vertical="center" wrapText="1"/>
    </xf>
    <xf numFmtId="0" fontId="14" fillId="10" borderId="12" xfId="0" applyFont="1" applyFill="1" applyBorder="1" applyAlignment="1">
      <alignment vertical="center" wrapText="1"/>
    </xf>
    <xf numFmtId="0" fontId="14" fillId="0" borderId="1" xfId="0" applyFont="1" applyBorder="1" applyAlignment="1">
      <alignment vertical="center" wrapText="1"/>
    </xf>
    <xf numFmtId="0" fontId="14" fillId="0" borderId="12" xfId="0" applyFont="1" applyBorder="1" applyAlignment="1">
      <alignment vertical="center" wrapText="1"/>
    </xf>
    <xf numFmtId="0" fontId="14" fillId="0" borderId="4" xfId="0" applyFont="1" applyBorder="1" applyAlignment="1">
      <alignment vertical="center" wrapText="1"/>
    </xf>
    <xf numFmtId="0" fontId="14" fillId="0" borderId="11" xfId="0" applyFont="1" applyBorder="1" applyAlignment="1">
      <alignment vertical="center" wrapText="1"/>
    </xf>
    <xf numFmtId="14" fontId="14" fillId="15" borderId="24" xfId="0" applyNumberFormat="1" applyFont="1" applyFill="1" applyBorder="1" applyAlignment="1">
      <alignment horizontal="center" vertical="center"/>
    </xf>
    <xf numFmtId="0" fontId="14" fillId="4" borderId="12" xfId="0" applyFont="1" applyFill="1" applyBorder="1" applyAlignment="1">
      <alignment horizontal="right" vertical="center"/>
    </xf>
    <xf numFmtId="0" fontId="14" fillId="4" borderId="12" xfId="0" applyFont="1" applyFill="1" applyBorder="1" applyAlignment="1">
      <alignment horizontal="center" vertical="center"/>
    </xf>
    <xf numFmtId="0" fontId="14" fillId="0" borderId="12" xfId="0" applyFont="1" applyBorder="1" applyAlignment="1">
      <alignment horizontal="center" vertical="center"/>
    </xf>
    <xf numFmtId="0" fontId="14" fillId="5" borderId="12" xfId="0" applyFont="1" applyFill="1" applyBorder="1" applyAlignment="1">
      <alignment horizontal="center" vertical="center"/>
    </xf>
    <xf numFmtId="0" fontId="16" fillId="3" borderId="8" xfId="0" applyFont="1" applyFill="1" applyBorder="1" applyAlignment="1">
      <alignment vertical="center" wrapText="1"/>
    </xf>
    <xf numFmtId="0" fontId="16" fillId="3" borderId="1" xfId="0" applyFont="1" applyFill="1" applyBorder="1" applyAlignment="1">
      <alignment vertical="center" wrapText="1"/>
    </xf>
    <xf numFmtId="0" fontId="16" fillId="3" borderId="12" xfId="0" applyFont="1" applyFill="1" applyBorder="1" applyAlignment="1">
      <alignment horizontal="center" vertical="center" wrapText="1"/>
    </xf>
    <xf numFmtId="0" fontId="16" fillId="4" borderId="1" xfId="0" applyFont="1" applyFill="1" applyBorder="1" applyAlignment="1">
      <alignment horizontal="center" vertical="top"/>
    </xf>
    <xf numFmtId="0" fontId="16" fillId="7" borderId="1" xfId="0" applyFont="1" applyFill="1" applyBorder="1" applyAlignment="1">
      <alignment horizontal="center" vertical="top"/>
    </xf>
    <xf numFmtId="0" fontId="16" fillId="4" borderId="6" xfId="0" applyFont="1" applyFill="1" applyBorder="1" applyAlignment="1">
      <alignment horizontal="center" vertical="top"/>
    </xf>
    <xf numFmtId="0" fontId="16" fillId="7" borderId="6" xfId="0" applyFont="1" applyFill="1" applyBorder="1" applyAlignment="1">
      <alignment horizontal="center" vertical="top"/>
    </xf>
    <xf numFmtId="0" fontId="16" fillId="7" borderId="10" xfId="0" applyFont="1" applyFill="1" applyBorder="1" applyAlignment="1">
      <alignment horizontal="center" vertical="top"/>
    </xf>
    <xf numFmtId="0" fontId="7" fillId="0" borderId="1" xfId="0" applyFont="1" applyBorder="1" applyAlignment="1">
      <alignment horizontal="center" wrapText="1"/>
    </xf>
    <xf numFmtId="0" fontId="4" fillId="3" borderId="41" xfId="0" applyFont="1" applyFill="1" applyBorder="1" applyAlignment="1">
      <alignment horizontal="center" vertical="center" wrapText="1"/>
    </xf>
    <xf numFmtId="2" fontId="3" fillId="0" borderId="1" xfId="0" applyNumberFormat="1" applyFont="1" applyBorder="1" applyAlignment="1">
      <alignment horizontal="center"/>
    </xf>
    <xf numFmtId="0" fontId="0" fillId="0" borderId="34" xfId="0" applyBorder="1" applyAlignment="1">
      <alignment horizontal="center" vertical="center" wrapText="1"/>
    </xf>
    <xf numFmtId="0" fontId="8" fillId="4" borderId="1" xfId="0" applyFont="1" applyFill="1" applyBorder="1" applyAlignment="1">
      <alignment horizontal="center" vertical="center" wrapText="1"/>
    </xf>
    <xf numFmtId="0" fontId="7" fillId="4" borderId="14" xfId="0" applyFont="1" applyFill="1" applyBorder="1" applyAlignment="1">
      <alignment vertical="center" wrapText="1"/>
    </xf>
    <xf numFmtId="4" fontId="3" fillId="0" borderId="7" xfId="0" applyNumberFormat="1" applyFont="1" applyBorder="1" applyAlignment="1">
      <alignment horizontal="left" vertical="center" wrapText="1"/>
    </xf>
    <xf numFmtId="4" fontId="3" fillId="0" borderId="4" xfId="0" applyNumberFormat="1" applyFont="1" applyBorder="1" applyAlignment="1">
      <alignment horizontal="right" vertical="center" wrapText="1"/>
    </xf>
    <xf numFmtId="0" fontId="10" fillId="0" borderId="1" xfId="0" applyFont="1" applyBorder="1" applyAlignment="1">
      <alignment horizontal="left" vertical="center" wrapText="1"/>
    </xf>
    <xf numFmtId="0" fontId="10" fillId="0" borderId="1" xfId="0" applyFont="1" applyBorder="1" applyAlignment="1">
      <alignment vertical="center" wrapText="1"/>
    </xf>
    <xf numFmtId="4" fontId="10" fillId="0" borderId="1" xfId="0" applyNumberFormat="1" applyFont="1" applyBorder="1" applyAlignment="1">
      <alignment horizontal="right" vertical="center" wrapText="1"/>
    </xf>
    <xf numFmtId="2" fontId="10" fillId="0" borderId="1" xfId="0" applyNumberFormat="1" applyFont="1" applyBorder="1" applyAlignment="1">
      <alignment horizontal="right" vertical="center" wrapText="1"/>
    </xf>
    <xf numFmtId="0" fontId="5" fillId="0" borderId="1" xfId="0" applyFont="1" applyBorder="1" applyAlignment="1">
      <alignment horizontal="left" vertical="center" wrapText="1"/>
    </xf>
    <xf numFmtId="0" fontId="10" fillId="0" borderId="1" xfId="0" applyFont="1" applyBorder="1" applyAlignment="1">
      <alignment horizontal="right" vertical="center" wrapText="1"/>
    </xf>
    <xf numFmtId="0" fontId="9" fillId="0" borderId="1" xfId="0" applyFont="1" applyBorder="1" applyAlignment="1">
      <alignment horizontal="center" vertical="center" wrapText="1"/>
    </xf>
    <xf numFmtId="14" fontId="21" fillId="0" borderId="25" xfId="0" applyNumberFormat="1" applyFont="1" applyBorder="1" applyAlignment="1">
      <alignment horizontal="center" vertical="center"/>
    </xf>
    <xf numFmtId="14" fontId="21" fillId="0" borderId="26" xfId="0" applyNumberFormat="1" applyFont="1" applyBorder="1" applyAlignment="1">
      <alignment horizontal="center" vertical="center"/>
    </xf>
    <xf numFmtId="4" fontId="3" fillId="4" borderId="1" xfId="0" applyNumberFormat="1" applyFont="1" applyFill="1" applyBorder="1" applyAlignment="1">
      <alignment horizontal="center" vertical="center"/>
    </xf>
    <xf numFmtId="4" fontId="3" fillId="0" borderId="1" xfId="0" applyNumberFormat="1" applyFont="1" applyBorder="1" applyAlignment="1">
      <alignment horizontal="center" vertical="center"/>
    </xf>
    <xf numFmtId="4" fontId="3" fillId="0" borderId="4" xfId="0" applyNumberFormat="1" applyFont="1" applyBorder="1" applyAlignment="1">
      <alignment horizontal="center" vertical="center" wrapText="1"/>
    </xf>
    <xf numFmtId="0" fontId="3" fillId="4" borderId="1" xfId="0" applyFont="1" applyFill="1" applyBorder="1" applyAlignment="1">
      <alignment horizontal="center"/>
    </xf>
    <xf numFmtId="0" fontId="8" fillId="0" borderId="4" xfId="0" applyFont="1" applyBorder="1" applyAlignment="1">
      <alignment horizontal="center" vertical="center"/>
    </xf>
    <xf numFmtId="0" fontId="3" fillId="0" borderId="4" xfId="0" applyFont="1" applyBorder="1" applyAlignment="1">
      <alignment horizontal="left" vertical="center" wrapText="1"/>
    </xf>
    <xf numFmtId="14" fontId="3" fillId="15" borderId="25" xfId="0" applyNumberFormat="1" applyFont="1" applyFill="1" applyBorder="1" applyAlignment="1">
      <alignment horizontal="center" vertical="center"/>
    </xf>
    <xf numFmtId="14" fontId="3" fillId="15" borderId="26" xfId="0" applyNumberFormat="1" applyFont="1" applyFill="1" applyBorder="1" applyAlignment="1">
      <alignment horizontal="center" vertical="center"/>
    </xf>
    <xf numFmtId="0" fontId="8" fillId="3" borderId="15" xfId="0" applyFont="1" applyFill="1" applyBorder="1" applyAlignment="1">
      <alignment horizontal="center" vertical="center" wrapText="1"/>
    </xf>
    <xf numFmtId="2"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2" fontId="3" fillId="4" borderId="1" xfId="0" applyNumberFormat="1" applyFont="1" applyFill="1" applyBorder="1" applyAlignment="1">
      <alignment horizontal="center" vertical="center" wrapText="1"/>
    </xf>
    <xf numFmtId="2" fontId="3" fillId="0" borderId="1" xfId="0" applyNumberFormat="1" applyFont="1" applyBorder="1" applyAlignment="1">
      <alignment horizontal="center" vertical="center" wrapText="1"/>
    </xf>
    <xf numFmtId="164" fontId="3" fillId="4" borderId="1" xfId="0" applyNumberFormat="1" applyFont="1" applyFill="1" applyBorder="1" applyAlignment="1">
      <alignment horizontal="center" vertical="center"/>
    </xf>
    <xf numFmtId="2" fontId="3" fillId="0" borderId="0" xfId="0" applyNumberFormat="1" applyFont="1" applyAlignment="1">
      <alignment horizontal="center" vertical="center" wrapText="1"/>
    </xf>
    <xf numFmtId="164" fontId="3" fillId="0" borderId="0" xfId="0" applyNumberFormat="1" applyFont="1" applyAlignment="1">
      <alignment horizontal="center" vertical="center" wrapText="1"/>
    </xf>
    <xf numFmtId="4" fontId="7" fillId="4" borderId="15" xfId="0" applyNumberFormat="1" applyFont="1" applyFill="1" applyBorder="1" applyAlignment="1">
      <alignment horizontal="center"/>
    </xf>
    <xf numFmtId="4" fontId="7" fillId="0" borderId="1" xfId="0" applyNumberFormat="1" applyFont="1" applyBorder="1" applyAlignment="1">
      <alignment horizontal="center" vertical="top" wrapText="1"/>
    </xf>
    <xf numFmtId="4" fontId="7" fillId="0" borderId="4" xfId="0" applyNumberFormat="1" applyFont="1" applyBorder="1" applyAlignment="1">
      <alignment horizontal="center" vertical="top" wrapText="1"/>
    </xf>
    <xf numFmtId="0" fontId="3" fillId="0" borderId="1" xfId="0" applyFont="1" applyBorder="1" applyAlignment="1">
      <alignment horizontal="center"/>
    </xf>
    <xf numFmtId="11" fontId="7" fillId="0" borderId="1" xfId="0" applyNumberFormat="1" applyFont="1" applyBorder="1" applyAlignment="1">
      <alignment horizontal="center"/>
    </xf>
    <xf numFmtId="4" fontId="7" fillId="0" borderId="4" xfId="0" applyNumberFormat="1" applyFont="1" applyBorder="1" applyAlignment="1">
      <alignment horizontal="right" vertical="center"/>
    </xf>
    <xf numFmtId="0" fontId="7" fillId="4" borderId="15" xfId="0" applyFont="1" applyFill="1" applyBorder="1"/>
    <xf numFmtId="4" fontId="7" fillId="4" borderId="15" xfId="0" applyNumberFormat="1" applyFont="1" applyFill="1" applyBorder="1"/>
    <xf numFmtId="0" fontId="7" fillId="0" borderId="12" xfId="0" applyFont="1" applyBorder="1" applyAlignment="1">
      <alignment horizontal="center" wrapText="1"/>
    </xf>
    <xf numFmtId="0" fontId="14" fillId="4" borderId="12" xfId="0" applyFont="1" applyFill="1" applyBorder="1" applyAlignment="1">
      <alignment horizontal="left" wrapText="1"/>
    </xf>
    <xf numFmtId="0" fontId="14" fillId="0" borderId="12" xfId="0" applyFont="1" applyBorder="1" applyAlignment="1">
      <alignment horizontal="left" wrapText="1"/>
    </xf>
    <xf numFmtId="0" fontId="16" fillId="4" borderId="12" xfId="0" applyFont="1" applyFill="1" applyBorder="1" applyAlignment="1">
      <alignment horizontal="center"/>
    </xf>
    <xf numFmtId="0" fontId="16" fillId="0" borderId="12" xfId="0" applyFont="1" applyBorder="1" applyAlignment="1">
      <alignment horizontal="center"/>
    </xf>
    <xf numFmtId="0" fontId="5" fillId="0" borderId="12" xfId="0" applyFont="1" applyBorder="1" applyAlignment="1">
      <alignment horizontal="center" vertical="center" wrapText="1"/>
    </xf>
    <xf numFmtId="0" fontId="16" fillId="0" borderId="11" xfId="0" applyFont="1" applyBorder="1" applyAlignment="1">
      <alignment horizontal="center"/>
    </xf>
    <xf numFmtId="0" fontId="7" fillId="0" borderId="11" xfId="0" applyFont="1" applyBorder="1" applyAlignment="1">
      <alignment horizontal="center" wrapText="1"/>
    </xf>
    <xf numFmtId="0" fontId="14" fillId="0" borderId="12" xfId="0" applyFont="1" applyBorder="1" applyAlignment="1">
      <alignment horizontal="left" vertical="center" wrapText="1"/>
    </xf>
    <xf numFmtId="0" fontId="16" fillId="0" borderId="18" xfId="0" applyFont="1" applyBorder="1" applyAlignment="1">
      <alignment horizontal="center" vertical="center" wrapText="1"/>
    </xf>
    <xf numFmtId="14" fontId="14" fillId="15" borderId="30" xfId="0" applyNumberFormat="1" applyFont="1" applyFill="1" applyBorder="1" applyAlignment="1">
      <alignment horizontal="center" vertical="center"/>
    </xf>
    <xf numFmtId="0" fontId="14" fillId="15" borderId="25" xfId="0" applyFont="1" applyFill="1" applyBorder="1" applyAlignment="1">
      <alignment horizontal="center" vertical="center" wrapText="1"/>
    </xf>
    <xf numFmtId="0" fontId="7" fillId="0" borderId="11"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3" xfId="0" applyFont="1" applyBorder="1" applyAlignment="1">
      <alignment wrapText="1"/>
    </xf>
    <xf numFmtId="0" fontId="0" fillId="0" borderId="13" xfId="0" applyBorder="1" applyAlignment="1">
      <alignment wrapText="1"/>
    </xf>
    <xf numFmtId="0" fontId="0" fillId="0" borderId="13" xfId="0" applyBorder="1" applyAlignment="1">
      <alignment horizontal="center" vertical="center"/>
    </xf>
    <xf numFmtId="0" fontId="7" fillId="0" borderId="11" xfId="0" applyFont="1" applyBorder="1" applyAlignment="1">
      <alignment horizontal="center" vertical="center"/>
    </xf>
    <xf numFmtId="0" fontId="7" fillId="0" borderId="3" xfId="0" applyFont="1" applyBorder="1" applyAlignment="1">
      <alignment horizontal="center" vertical="center"/>
    </xf>
    <xf numFmtId="2" fontId="7" fillId="10" borderId="1" xfId="0" applyNumberFormat="1" applyFont="1" applyFill="1" applyBorder="1" applyAlignment="1">
      <alignment vertical="center" wrapText="1"/>
    </xf>
    <xf numFmtId="2" fontId="7" fillId="0" borderId="1" xfId="0" applyNumberFormat="1" applyFont="1" applyBorder="1" applyAlignment="1">
      <alignment vertical="center" wrapText="1"/>
    </xf>
    <xf numFmtId="2" fontId="7" fillId="0" borderId="4" xfId="0" applyNumberFormat="1" applyFont="1" applyBorder="1" applyAlignment="1">
      <alignment vertical="center" wrapText="1"/>
    </xf>
    <xf numFmtId="0" fontId="7" fillId="4" borderId="1" xfId="0" applyFont="1" applyFill="1" applyBorder="1" applyAlignment="1">
      <alignment horizontal="left" vertical="center" wrapText="1"/>
    </xf>
    <xf numFmtId="2" fontId="7" fillId="10" borderId="1" xfId="0" applyNumberFormat="1" applyFont="1" applyFill="1" applyBorder="1" applyAlignment="1">
      <alignment horizontal="left" vertical="center" wrapText="1"/>
    </xf>
    <xf numFmtId="0" fontId="7" fillId="10" borderId="1" xfId="0" applyFont="1" applyFill="1" applyBorder="1" applyAlignment="1">
      <alignment vertical="center" wrapText="1"/>
    </xf>
    <xf numFmtId="0" fontId="7" fillId="0" borderId="1" xfId="0" applyFont="1" applyBorder="1" applyAlignment="1">
      <alignment horizontal="left" vertical="center" wrapText="1"/>
    </xf>
    <xf numFmtId="2" fontId="7" fillId="0" borderId="1" xfId="0" applyNumberFormat="1" applyFont="1" applyBorder="1" applyAlignment="1">
      <alignment horizontal="left" vertical="center" wrapText="1"/>
    </xf>
    <xf numFmtId="0" fontId="7" fillId="0" borderId="1" xfId="0" applyFont="1" applyBorder="1" applyAlignment="1">
      <alignment vertical="center" wrapText="1"/>
    </xf>
    <xf numFmtId="0" fontId="7" fillId="0" borderId="4" xfId="0" applyFont="1" applyBorder="1" applyAlignment="1">
      <alignment horizontal="left" vertical="center" wrapText="1"/>
    </xf>
    <xf numFmtId="2" fontId="7" fillId="0" borderId="4" xfId="0" applyNumberFormat="1" applyFont="1" applyBorder="1" applyAlignment="1">
      <alignment horizontal="left" vertical="center" wrapText="1"/>
    </xf>
    <xf numFmtId="0" fontId="7" fillId="0" borderId="4" xfId="0" applyFont="1" applyBorder="1" applyAlignment="1">
      <alignment vertical="center" wrapText="1"/>
    </xf>
    <xf numFmtId="2" fontId="7" fillId="10" borderId="1" xfId="0" applyNumberFormat="1" applyFont="1" applyFill="1" applyBorder="1" applyAlignment="1">
      <alignment horizontal="center" vertical="center" wrapText="1"/>
    </xf>
    <xf numFmtId="4" fontId="21" fillId="4" borderId="15" xfId="0" applyNumberFormat="1" applyFont="1" applyFill="1" applyBorder="1" applyAlignment="1">
      <alignment horizontal="left" wrapText="1"/>
    </xf>
    <xf numFmtId="4" fontId="21" fillId="0" borderId="1" xfId="0" applyNumberFormat="1" applyFont="1" applyBorder="1" applyAlignment="1">
      <alignment horizontal="left" wrapText="1"/>
    </xf>
    <xf numFmtId="4" fontId="3" fillId="0" borderId="4" xfId="0" applyNumberFormat="1" applyFont="1" applyBorder="1" applyAlignment="1">
      <alignment horizontal="left" vertical="center" wrapText="1"/>
    </xf>
    <xf numFmtId="0" fontId="3" fillId="4" borderId="15" xfId="0" applyFont="1" applyFill="1" applyBorder="1" applyAlignment="1">
      <alignment horizontal="center"/>
    </xf>
    <xf numFmtId="164" fontId="3" fillId="4" borderId="1" xfId="0" applyNumberFormat="1" applyFont="1" applyFill="1" applyBorder="1" applyAlignment="1">
      <alignment horizontal="center"/>
    </xf>
    <xf numFmtId="164" fontId="3" fillId="0" borderId="1" xfId="0" applyNumberFormat="1" applyFont="1" applyBorder="1" applyAlignment="1">
      <alignment horizontal="center"/>
    </xf>
    <xf numFmtId="0" fontId="4" fillId="2" borderId="16" xfId="0" applyFont="1" applyFill="1" applyBorder="1" applyAlignment="1">
      <alignment horizontal="center"/>
    </xf>
    <xf numFmtId="0" fontId="5" fillId="0" borderId="13" xfId="0" applyFont="1" applyBorder="1"/>
    <xf numFmtId="0" fontId="7" fillId="4" borderId="17" xfId="0" applyFont="1" applyFill="1" applyBorder="1" applyAlignment="1">
      <alignment vertical="top"/>
    </xf>
    <xf numFmtId="0" fontId="7" fillId="0" borderId="17" xfId="0" applyFont="1" applyBorder="1" applyAlignment="1">
      <alignment vertical="top"/>
    </xf>
    <xf numFmtId="0" fontId="5" fillId="0" borderId="17" xfId="0" applyFont="1" applyBorder="1"/>
    <xf numFmtId="0" fontId="5" fillId="0" borderId="17" xfId="0" applyFont="1" applyBorder="1" applyAlignment="1">
      <alignment horizontal="right"/>
    </xf>
    <xf numFmtId="0" fontId="7" fillId="10" borderId="15" xfId="0" applyFont="1" applyFill="1" applyBorder="1" applyAlignment="1">
      <alignment vertical="center" wrapText="1"/>
    </xf>
    <xf numFmtId="0" fontId="7" fillId="10" borderId="12" xfId="0" applyFont="1" applyFill="1" applyBorder="1" applyAlignment="1">
      <alignment vertical="center" wrapText="1"/>
    </xf>
    <xf numFmtId="0" fontId="5" fillId="10" borderId="12" xfId="0" applyFont="1" applyFill="1" applyBorder="1" applyAlignment="1">
      <alignment vertical="center" wrapText="1"/>
    </xf>
    <xf numFmtId="0" fontId="4" fillId="0" borderId="6" xfId="0" applyFont="1" applyBorder="1" applyAlignment="1">
      <alignment horizontal="center" vertical="center" wrapText="1"/>
    </xf>
    <xf numFmtId="0" fontId="7" fillId="0" borderId="12" xfId="0" applyFont="1" applyBorder="1" applyAlignment="1">
      <alignment vertical="center" wrapText="1"/>
    </xf>
    <xf numFmtId="0" fontId="5" fillId="0" borderId="12" xfId="0" applyFont="1" applyBorder="1" applyAlignment="1">
      <alignment vertical="center" wrapText="1"/>
    </xf>
    <xf numFmtId="0" fontId="7" fillId="0" borderId="11" xfId="0" applyFont="1" applyBorder="1" applyAlignment="1">
      <alignment vertical="center" wrapText="1"/>
    </xf>
    <xf numFmtId="0" fontId="5" fillId="0" borderId="11" xfId="0" applyFont="1" applyBorder="1" applyAlignment="1">
      <alignment vertical="center" wrapText="1"/>
    </xf>
    <xf numFmtId="0" fontId="5" fillId="0" borderId="13" xfId="0" applyFont="1" applyBorder="1" applyAlignment="1">
      <alignment horizontal="center" wrapText="1"/>
    </xf>
    <xf numFmtId="0" fontId="14" fillId="10" borderId="12" xfId="0" applyFont="1" applyFill="1" applyBorder="1" applyAlignment="1">
      <alignment horizontal="center" vertical="center" wrapText="1"/>
    </xf>
    <xf numFmtId="0" fontId="14" fillId="0" borderId="12" xfId="0" applyFont="1" applyBorder="1" applyAlignment="1">
      <alignment horizontal="center" vertical="center" wrapText="1"/>
    </xf>
    <xf numFmtId="0" fontId="14" fillId="0" borderId="11" xfId="0" applyFont="1" applyBorder="1" applyAlignment="1">
      <alignment horizontal="center" vertical="center" wrapText="1"/>
    </xf>
    <xf numFmtId="14" fontId="21" fillId="15" borderId="25" xfId="0" applyNumberFormat="1" applyFont="1" applyFill="1" applyBorder="1" applyAlignment="1">
      <alignment horizontal="center" vertical="center"/>
    </xf>
    <xf numFmtId="0" fontId="7" fillId="0" borderId="0" xfId="0" applyFont="1" applyAlignment="1">
      <alignment horizontal="center"/>
    </xf>
    <xf numFmtId="0" fontId="3" fillId="0" borderId="0" xfId="0" applyFont="1" applyAlignment="1">
      <alignment vertical="center"/>
    </xf>
    <xf numFmtId="4" fontId="7" fillId="4" borderId="1" xfId="0" applyNumberFormat="1" applyFont="1" applyFill="1" applyBorder="1" applyAlignment="1">
      <alignment horizontal="left" vertical="center"/>
    </xf>
    <xf numFmtId="0" fontId="10" fillId="0" borderId="1" xfId="0" applyFont="1" applyBorder="1" applyAlignment="1">
      <alignment horizontal="center"/>
    </xf>
    <xf numFmtId="0" fontId="7" fillId="4" borderId="12" xfId="0" applyFont="1" applyFill="1" applyBorder="1" applyAlignment="1">
      <alignment horizontal="left"/>
    </xf>
    <xf numFmtId="0" fontId="7" fillId="0" borderId="12" xfId="0" applyFont="1" applyBorder="1" applyAlignment="1">
      <alignment horizontal="left"/>
    </xf>
    <xf numFmtId="4" fontId="10" fillId="0" borderId="1" xfId="0" applyNumberFormat="1" applyFont="1" applyBorder="1" applyAlignment="1">
      <alignment horizontal="center"/>
    </xf>
    <xf numFmtId="0" fontId="4" fillId="4" borderId="6" xfId="0" applyFont="1" applyFill="1" applyBorder="1" applyAlignment="1">
      <alignment horizontal="center"/>
    </xf>
    <xf numFmtId="0" fontId="5" fillId="0" borderId="4" xfId="0" applyFont="1" applyBorder="1"/>
    <xf numFmtId="0" fontId="21" fillId="15" borderId="26" xfId="0" applyFont="1" applyFill="1" applyBorder="1" applyAlignment="1">
      <alignment vertical="center"/>
    </xf>
    <xf numFmtId="0" fontId="4" fillId="4" borderId="6" xfId="0" applyFont="1" applyFill="1" applyBorder="1" applyAlignment="1">
      <alignment horizontal="center" vertical="center" wrapText="1"/>
    </xf>
    <xf numFmtId="0" fontId="23" fillId="0" borderId="1" xfId="0" applyFont="1" applyBorder="1" applyAlignment="1">
      <alignment vertical="center" wrapText="1"/>
    </xf>
    <xf numFmtId="0" fontId="23" fillId="0" borderId="4" xfId="0" applyFont="1" applyBorder="1" applyAlignment="1">
      <alignment vertical="center" wrapText="1"/>
    </xf>
    <xf numFmtId="0" fontId="5" fillId="0" borderId="4" xfId="0" applyFont="1" applyBorder="1" applyAlignment="1">
      <alignment vertical="center" wrapText="1"/>
    </xf>
    <xf numFmtId="0" fontId="7" fillId="4" borderId="12" xfId="0" applyFont="1" applyFill="1" applyBorder="1" applyAlignment="1">
      <alignment horizontal="left" vertical="center"/>
    </xf>
    <xf numFmtId="0" fontId="5" fillId="4" borderId="12" xfId="0" applyFont="1" applyFill="1" applyBorder="1" applyAlignment="1">
      <alignment horizontal="center" vertical="center"/>
    </xf>
    <xf numFmtId="0" fontId="5" fillId="0" borderId="12" xfId="0" applyFont="1" applyBorder="1" applyAlignment="1">
      <alignment horizontal="center" vertical="center"/>
    </xf>
    <xf numFmtId="0" fontId="4" fillId="3" borderId="17" xfId="0" applyFont="1" applyFill="1" applyBorder="1" applyAlignment="1">
      <alignment horizontal="left" vertical="center"/>
    </xf>
    <xf numFmtId="4" fontId="3" fillId="4" borderId="16" xfId="0" applyNumberFormat="1" applyFont="1" applyFill="1" applyBorder="1" applyAlignment="1">
      <alignment horizontal="left" vertical="center" wrapText="1"/>
    </xf>
    <xf numFmtId="0" fontId="3" fillId="0" borderId="7" xfId="0" applyFont="1" applyBorder="1" applyAlignment="1">
      <alignment vertical="center" wrapText="1"/>
    </xf>
    <xf numFmtId="0" fontId="4" fillId="3" borderId="1" xfId="0" applyFont="1" applyFill="1" applyBorder="1" applyAlignment="1">
      <alignment vertical="center" wrapText="1"/>
    </xf>
    <xf numFmtId="4" fontId="3" fillId="4" borderId="15" xfId="0" applyNumberFormat="1" applyFont="1" applyFill="1" applyBorder="1" applyAlignment="1">
      <alignment horizontal="center"/>
    </xf>
    <xf numFmtId="4" fontId="3" fillId="4" borderId="16" xfId="0" applyNumberFormat="1" applyFont="1" applyFill="1" applyBorder="1" applyAlignment="1">
      <alignment horizontal="center" vertical="center" wrapText="1"/>
    </xf>
    <xf numFmtId="166" fontId="3" fillId="4" borderId="16" xfId="0" applyNumberFormat="1" applyFont="1" applyFill="1" applyBorder="1" applyAlignment="1">
      <alignment horizontal="center" vertical="center" wrapText="1"/>
    </xf>
    <xf numFmtId="4" fontId="3" fillId="0" borderId="7" xfId="0" applyNumberFormat="1" applyFont="1" applyBorder="1" applyAlignment="1">
      <alignment horizontal="center" vertical="center" wrapText="1"/>
    </xf>
    <xf numFmtId="167" fontId="11" fillId="15" borderId="25"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4" fillId="4" borderId="17" xfId="0" applyFont="1" applyFill="1" applyBorder="1" applyAlignment="1">
      <alignment horizontal="right"/>
    </xf>
    <xf numFmtId="0" fontId="7" fillId="5" borderId="17" xfId="0" applyFont="1" applyFill="1" applyBorder="1" applyAlignment="1">
      <alignment horizontal="right"/>
    </xf>
    <xf numFmtId="0" fontId="5" fillId="4" borderId="17" xfId="0" applyFont="1" applyFill="1" applyBorder="1" applyAlignment="1">
      <alignment horizontal="right"/>
    </xf>
    <xf numFmtId="0" fontId="5" fillId="4" borderId="17" xfId="0" applyFont="1" applyFill="1" applyBorder="1"/>
    <xf numFmtId="0" fontId="4" fillId="0" borderId="17" xfId="0" applyFont="1" applyBorder="1" applyAlignment="1">
      <alignment horizontal="right"/>
    </xf>
    <xf numFmtId="0" fontId="7" fillId="7" borderId="17" xfId="0" applyFont="1" applyFill="1" applyBorder="1" applyAlignment="1">
      <alignment horizontal="right"/>
    </xf>
    <xf numFmtId="0" fontId="5" fillId="7" borderId="17" xfId="0" applyFont="1" applyFill="1" applyBorder="1" applyAlignment="1">
      <alignment horizontal="right"/>
    </xf>
    <xf numFmtId="0" fontId="5" fillId="7" borderId="17" xfId="0" applyFont="1" applyFill="1" applyBorder="1"/>
    <xf numFmtId="0" fontId="4" fillId="4" borderId="20" xfId="0" applyFont="1" applyFill="1" applyBorder="1" applyAlignment="1">
      <alignment horizontal="right"/>
    </xf>
    <xf numFmtId="0" fontId="7" fillId="4" borderId="20" xfId="0" applyFont="1" applyFill="1" applyBorder="1"/>
    <xf numFmtId="0" fontId="7" fillId="4" borderId="20" xfId="0" applyFont="1" applyFill="1" applyBorder="1" applyAlignment="1">
      <alignment horizontal="right"/>
    </xf>
    <xf numFmtId="0" fontId="7" fillId="5" borderId="20" xfId="0" applyFont="1" applyFill="1" applyBorder="1" applyAlignment="1">
      <alignment horizontal="right"/>
    </xf>
    <xf numFmtId="0" fontId="5" fillId="4" borderId="20" xfId="0" applyFont="1" applyFill="1" applyBorder="1" applyAlignment="1">
      <alignment horizontal="right"/>
    </xf>
    <xf numFmtId="0" fontId="5" fillId="4" borderId="20" xfId="0" applyFont="1" applyFill="1" applyBorder="1"/>
    <xf numFmtId="4" fontId="7" fillId="4" borderId="20" xfId="0" applyNumberFormat="1" applyFont="1" applyFill="1" applyBorder="1" applyAlignment="1">
      <alignment horizontal="center" vertical="center"/>
    </xf>
    <xf numFmtId="0" fontId="7" fillId="4" borderId="20" xfId="0" applyFont="1" applyFill="1" applyBorder="1" applyAlignment="1">
      <alignment horizontal="center" vertical="center"/>
    </xf>
    <xf numFmtId="0" fontId="5" fillId="0" borderId="17" xfId="0" applyFont="1" applyBorder="1" applyAlignment="1">
      <alignment vertical="center"/>
    </xf>
    <xf numFmtId="0" fontId="14" fillId="4" borderId="20" xfId="0" applyFont="1" applyFill="1" applyBorder="1"/>
    <xf numFmtId="0" fontId="14" fillId="0" borderId="17" xfId="0" applyFont="1" applyBorder="1"/>
    <xf numFmtId="0" fontId="4" fillId="4" borderId="17" xfId="0" applyFont="1" applyFill="1" applyBorder="1" applyAlignment="1">
      <alignment horizontal="right" vertical="center"/>
    </xf>
    <xf numFmtId="0" fontId="5" fillId="5" borderId="17" xfId="0" applyFont="1" applyFill="1" applyBorder="1" applyAlignment="1">
      <alignment vertical="center"/>
    </xf>
    <xf numFmtId="0" fontId="5" fillId="5" borderId="17" xfId="0" applyFont="1" applyFill="1" applyBorder="1" applyAlignment="1">
      <alignment vertical="center" wrapText="1"/>
    </xf>
    <xf numFmtId="0" fontId="5" fillId="0" borderId="13" xfId="0" applyFont="1" applyBorder="1" applyAlignment="1">
      <alignment vertical="center"/>
    </xf>
    <xf numFmtId="0" fontId="0" fillId="0" borderId="13" xfId="0" applyBorder="1" applyAlignment="1">
      <alignment vertical="center"/>
    </xf>
    <xf numFmtId="0" fontId="4" fillId="0" borderId="17" xfId="0" applyFont="1" applyBorder="1" applyAlignment="1">
      <alignment horizontal="right" vertical="center"/>
    </xf>
    <xf numFmtId="0" fontId="4" fillId="0" borderId="18" xfId="0" applyFont="1" applyBorder="1" applyAlignment="1">
      <alignment horizontal="right" vertical="center"/>
    </xf>
    <xf numFmtId="0" fontId="5" fillId="0" borderId="18" xfId="0" applyFont="1" applyBorder="1" applyAlignment="1">
      <alignment vertical="center"/>
    </xf>
    <xf numFmtId="0" fontId="7" fillId="5" borderId="17" xfId="0" applyFont="1" applyFill="1" applyBorder="1" applyAlignment="1">
      <alignment vertical="center" wrapText="1"/>
    </xf>
    <xf numFmtId="0" fontId="7" fillId="0" borderId="17" xfId="0" applyFont="1" applyBorder="1" applyAlignment="1">
      <alignment wrapText="1"/>
    </xf>
    <xf numFmtId="4" fontId="7" fillId="4" borderId="20" xfId="0" applyNumberFormat="1" applyFont="1" applyFill="1" applyBorder="1" applyAlignment="1">
      <alignment horizontal="center" wrapText="1"/>
    </xf>
    <xf numFmtId="4" fontId="7" fillId="0" borderId="17" xfId="0" applyNumberFormat="1" applyFont="1" applyBorder="1" applyAlignment="1">
      <alignment horizontal="center" wrapText="1"/>
    </xf>
    <xf numFmtId="4" fontId="7" fillId="4" borderId="17" xfId="0" applyNumberFormat="1" applyFont="1" applyFill="1" applyBorder="1" applyAlignment="1">
      <alignment horizontal="center" wrapText="1"/>
    </xf>
    <xf numFmtId="0" fontId="7" fillId="4" borderId="17" xfId="0" applyFont="1" applyFill="1" applyBorder="1" applyAlignment="1">
      <alignment horizontal="center" wrapText="1"/>
    </xf>
    <xf numFmtId="0" fontId="7" fillId="0" borderId="17" xfId="0" applyFont="1" applyBorder="1" applyAlignment="1">
      <alignment horizontal="center" wrapText="1"/>
    </xf>
    <xf numFmtId="0" fontId="7" fillId="5" borderId="17" xfId="0" applyFont="1" applyFill="1" applyBorder="1" applyAlignment="1">
      <alignment horizontal="center" vertical="center" wrapText="1"/>
    </xf>
    <xf numFmtId="0" fontId="7" fillId="0" borderId="17" xfId="0" applyFont="1" applyBorder="1" applyAlignment="1">
      <alignment horizontal="center" vertical="center" wrapText="1"/>
    </xf>
    <xf numFmtId="0" fontId="7" fillId="0" borderId="18" xfId="0" applyFont="1" applyBorder="1" applyAlignment="1">
      <alignment horizontal="center" vertical="center" wrapText="1"/>
    </xf>
    <xf numFmtId="14" fontId="14" fillId="15" borderId="25" xfId="0" applyNumberFormat="1" applyFont="1" applyFill="1" applyBorder="1" applyAlignment="1">
      <alignment horizontal="center" vertical="center" wrapText="1"/>
    </xf>
    <xf numFmtId="0" fontId="10" fillId="0" borderId="1" xfId="0" applyFont="1" applyBorder="1" applyAlignment="1">
      <alignment horizontal="center" wrapText="1"/>
    </xf>
    <xf numFmtId="0" fontId="5" fillId="15" borderId="40" xfId="0" applyFont="1" applyFill="1" applyBorder="1" applyAlignment="1">
      <alignment vertical="center"/>
    </xf>
    <xf numFmtId="4" fontId="7" fillId="0" borderId="1" xfId="0" applyNumberFormat="1" applyFont="1" applyBorder="1" applyAlignment="1">
      <alignment horizontal="left" vertical="center"/>
    </xf>
    <xf numFmtId="4" fontId="7" fillId="0" borderId="4" xfId="0" applyNumberFormat="1" applyFont="1" applyBorder="1" applyAlignment="1">
      <alignment horizontal="left" vertical="center"/>
    </xf>
    <xf numFmtId="0" fontId="4" fillId="3" borderId="12" xfId="0" applyFont="1" applyFill="1" applyBorder="1" applyAlignment="1">
      <alignment horizontal="center" vertical="center" wrapText="1"/>
    </xf>
    <xf numFmtId="14" fontId="5" fillId="15" borderId="26" xfId="0" applyNumberFormat="1" applyFont="1" applyFill="1" applyBorder="1"/>
    <xf numFmtId="14" fontId="5" fillId="15" borderId="25" xfId="0" applyNumberFormat="1" applyFont="1" applyFill="1" applyBorder="1" applyAlignment="1">
      <alignment vertical="center"/>
    </xf>
    <xf numFmtId="0" fontId="7" fillId="5" borderId="17" xfId="0" applyFont="1" applyFill="1" applyBorder="1" applyAlignment="1">
      <alignment wrapText="1"/>
    </xf>
    <xf numFmtId="0" fontId="3" fillId="0" borderId="0" xfId="0" applyFont="1" applyAlignment="1">
      <alignment horizontal="center" vertical="top"/>
    </xf>
    <xf numFmtId="0" fontId="0" fillId="0" borderId="0" xfId="0" applyAlignment="1">
      <alignment horizontal="center" vertical="top"/>
    </xf>
    <xf numFmtId="0" fontId="3" fillId="4" borderId="14" xfId="0" applyFont="1" applyFill="1" applyBorder="1" applyAlignment="1">
      <alignment horizontal="left" vertical="center"/>
    </xf>
    <xf numFmtId="0" fontId="21" fillId="4" borderId="14" xfId="0" applyFont="1" applyFill="1" applyBorder="1" applyAlignment="1">
      <alignment horizontal="left" vertical="center"/>
    </xf>
    <xf numFmtId="4" fontId="21" fillId="4" borderId="15" xfId="0" applyNumberFormat="1" applyFont="1" applyFill="1" applyBorder="1" applyAlignment="1">
      <alignment horizontal="left" vertical="center" wrapText="1"/>
    </xf>
    <xf numFmtId="0" fontId="3" fillId="0" borderId="0" xfId="0" applyFont="1" applyAlignment="1">
      <alignment horizontal="left"/>
    </xf>
    <xf numFmtId="4" fontId="3" fillId="4" borderId="15" xfId="0" applyNumberFormat="1" applyFont="1" applyFill="1" applyBorder="1" applyAlignment="1">
      <alignment horizontal="center" vertical="center" wrapText="1"/>
    </xf>
    <xf numFmtId="4" fontId="25" fillId="4" borderId="1" xfId="0" applyNumberFormat="1" applyFont="1" applyFill="1" applyBorder="1" applyAlignment="1">
      <alignment horizontal="center" vertical="center" wrapText="1"/>
    </xf>
    <xf numFmtId="4" fontId="25" fillId="0" borderId="1" xfId="0" applyNumberFormat="1" applyFont="1" applyBorder="1" applyAlignment="1">
      <alignment horizontal="center" vertical="center" wrapText="1"/>
    </xf>
    <xf numFmtId="14" fontId="3" fillId="0" borderId="0" xfId="0" applyNumberFormat="1" applyFont="1" applyAlignment="1">
      <alignment horizontal="center" vertical="center"/>
    </xf>
    <xf numFmtId="0" fontId="16" fillId="3" borderId="8" xfId="0" applyFont="1" applyFill="1" applyBorder="1" applyAlignment="1">
      <alignment horizontal="center" vertical="center" wrapText="1"/>
    </xf>
    <xf numFmtId="0" fontId="3" fillId="0" borderId="13" xfId="0" applyFont="1" applyBorder="1"/>
    <xf numFmtId="0" fontId="8" fillId="0" borderId="13" xfId="0" applyFont="1" applyBorder="1"/>
    <xf numFmtId="1" fontId="3" fillId="4" borderId="1" xfId="0" applyNumberFormat="1" applyFont="1" applyFill="1" applyBorder="1" applyAlignment="1">
      <alignment horizontal="center" vertical="center" wrapText="1"/>
    </xf>
    <xf numFmtId="1" fontId="3" fillId="0" borderId="1" xfId="0" applyNumberFormat="1" applyFont="1" applyBorder="1" applyAlignment="1">
      <alignment horizontal="center" vertical="center" wrapText="1"/>
    </xf>
    <xf numFmtId="0" fontId="3" fillId="0" borderId="7" xfId="0" applyFont="1" applyBorder="1" applyAlignment="1">
      <alignment horizontal="left" vertical="center" wrapText="1"/>
    </xf>
    <xf numFmtId="4" fontId="25" fillId="0" borderId="4" xfId="0" applyNumberFormat="1" applyFont="1" applyBorder="1" applyAlignment="1">
      <alignment horizontal="center" vertical="center" wrapText="1"/>
    </xf>
    <xf numFmtId="14" fontId="24" fillId="15" borderId="25" xfId="0" applyNumberFormat="1" applyFont="1" applyFill="1" applyBorder="1" applyAlignment="1">
      <alignment vertical="center"/>
    </xf>
    <xf numFmtId="14" fontId="24" fillId="15" borderId="26" xfId="0" applyNumberFormat="1" applyFont="1" applyFill="1" applyBorder="1" applyAlignment="1">
      <alignment vertical="center"/>
    </xf>
    <xf numFmtId="2" fontId="21" fillId="4" borderId="15" xfId="0" applyNumberFormat="1" applyFont="1" applyFill="1" applyBorder="1" applyAlignment="1">
      <alignment horizontal="right" vertical="center" wrapText="1"/>
    </xf>
    <xf numFmtId="2" fontId="21" fillId="0" borderId="1" xfId="0" applyNumberFormat="1" applyFont="1" applyBorder="1" applyAlignment="1">
      <alignment horizontal="right" vertical="center" wrapText="1"/>
    </xf>
    <xf numFmtId="2" fontId="3" fillId="4" borderId="15" xfId="0" applyNumberFormat="1" applyFont="1" applyFill="1" applyBorder="1" applyAlignment="1">
      <alignment horizontal="center" vertical="center" wrapText="1"/>
    </xf>
    <xf numFmtId="2" fontId="23" fillId="4" borderId="1" xfId="0" applyNumberFormat="1" applyFont="1" applyFill="1" applyBorder="1" applyAlignment="1">
      <alignment horizontal="center" vertical="center" wrapText="1"/>
    </xf>
    <xf numFmtId="2" fontId="23" fillId="0" borderId="1" xfId="0" applyNumberFormat="1" applyFont="1" applyBorder="1" applyAlignment="1">
      <alignment horizontal="center" vertical="center" wrapText="1"/>
    </xf>
    <xf numFmtId="2" fontId="21" fillId="0" borderId="1" xfId="0" applyNumberFormat="1" applyFont="1" applyBorder="1" applyAlignment="1">
      <alignment horizontal="left" vertical="center" wrapText="1"/>
    </xf>
    <xf numFmtId="2" fontId="3" fillId="0" borderId="4" xfId="0" applyNumberFormat="1" applyFont="1" applyBorder="1"/>
    <xf numFmtId="2" fontId="3" fillId="0" borderId="17" xfId="0" applyNumberFormat="1" applyFont="1" applyBorder="1"/>
    <xf numFmtId="0" fontId="3" fillId="0" borderId="4" xfId="0" applyFont="1" applyBorder="1" applyAlignment="1">
      <alignment horizontal="center"/>
    </xf>
    <xf numFmtId="0" fontId="4" fillId="3" borderId="17" xfId="0" applyFont="1" applyFill="1" applyBorder="1" applyAlignment="1">
      <alignment horizontal="left" vertical="center" wrapText="1"/>
    </xf>
    <xf numFmtId="0" fontId="3" fillId="4" borderId="15" xfId="0" applyFont="1" applyFill="1" applyBorder="1" applyAlignment="1">
      <alignment horizontal="left" vertical="center"/>
    </xf>
    <xf numFmtId="0" fontId="3" fillId="0" borderId="1" xfId="0" applyFont="1" applyBorder="1" applyAlignment="1">
      <alignment horizontal="left" vertical="center"/>
    </xf>
    <xf numFmtId="164" fontId="3" fillId="4" borderId="15" xfId="0" applyNumberFormat="1"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4" fillId="2" borderId="0" xfId="0" applyFont="1" applyFill="1" applyAlignment="1">
      <alignment horizontal="center" wrapText="1"/>
    </xf>
    <xf numFmtId="0" fontId="4" fillId="2" borderId="3" xfId="0" applyFont="1" applyFill="1" applyBorder="1" applyAlignment="1">
      <alignment horizontal="center" wrapText="1"/>
    </xf>
    <xf numFmtId="0" fontId="4" fillId="0" borderId="0" xfId="0" applyFont="1" applyAlignment="1">
      <alignment horizontal="center" wrapText="1"/>
    </xf>
    <xf numFmtId="2" fontId="3" fillId="0" borderId="4" xfId="0" applyNumberFormat="1" applyFont="1" applyBorder="1" applyAlignment="1">
      <alignment horizontal="center" vertical="center" wrapText="1"/>
    </xf>
    <xf numFmtId="2" fontId="3" fillId="0" borderId="4" xfId="0" applyNumberFormat="1" applyFont="1" applyBorder="1" applyAlignment="1">
      <alignment horizontal="right" vertical="center" wrapText="1"/>
    </xf>
    <xf numFmtId="0" fontId="3" fillId="0" borderId="4" xfId="0" applyFont="1" applyBorder="1" applyAlignment="1">
      <alignment vertical="center"/>
    </xf>
    <xf numFmtId="2" fontId="3" fillId="0" borderId="4" xfId="0" applyNumberFormat="1" applyFont="1" applyBorder="1" applyAlignment="1">
      <alignment horizontal="left" vertical="center" wrapText="1"/>
    </xf>
    <xf numFmtId="0" fontId="3" fillId="15" borderId="25" xfId="0" applyFont="1" applyFill="1" applyBorder="1" applyAlignment="1">
      <alignment horizontal="center" vertical="center"/>
    </xf>
    <xf numFmtId="0" fontId="3" fillId="15" borderId="26" xfId="0" applyFont="1" applyFill="1" applyBorder="1" applyAlignment="1">
      <alignment horizontal="center" vertical="center"/>
    </xf>
    <xf numFmtId="2" fontId="3" fillId="4" borderId="15" xfId="0" applyNumberFormat="1" applyFont="1" applyFill="1" applyBorder="1" applyAlignment="1">
      <alignment horizontal="center"/>
    </xf>
    <xf numFmtId="2" fontId="3" fillId="0" borderId="15" xfId="0" applyNumberFormat="1" applyFont="1" applyBorder="1" applyAlignment="1">
      <alignment horizontal="center"/>
    </xf>
    <xf numFmtId="2" fontId="3" fillId="14" borderId="15" xfId="0" applyNumberFormat="1" applyFont="1" applyFill="1" applyBorder="1" applyAlignment="1">
      <alignment horizontal="center"/>
    </xf>
    <xf numFmtId="4" fontId="14" fillId="4" borderId="1" xfId="0" applyNumberFormat="1" applyFont="1" applyFill="1" applyBorder="1" applyAlignment="1">
      <alignment horizontal="center" vertical="center" wrapText="1"/>
    </xf>
    <xf numFmtId="0" fontId="7" fillId="0" borderId="14" xfId="0" applyFont="1" applyBorder="1"/>
    <xf numFmtId="4" fontId="7" fillId="0" borderId="15" xfId="0" applyNumberFormat="1" applyFont="1" applyBorder="1" applyAlignment="1">
      <alignment horizontal="right"/>
    </xf>
    <xf numFmtId="0" fontId="7" fillId="0" borderId="15" xfId="0" applyFont="1" applyBorder="1" applyAlignment="1">
      <alignment horizontal="center" vertical="center"/>
    </xf>
    <xf numFmtId="0" fontId="7" fillId="0" borderId="15" xfId="0" applyFont="1" applyBorder="1" applyAlignment="1">
      <alignment horizontal="right"/>
    </xf>
    <xf numFmtId="0" fontId="7" fillId="4" borderId="14" xfId="0" applyFont="1" applyFill="1" applyBorder="1"/>
    <xf numFmtId="164" fontId="7" fillId="4" borderId="14" xfId="0" applyNumberFormat="1" applyFont="1" applyFill="1" applyBorder="1"/>
    <xf numFmtId="164" fontId="7" fillId="0" borderId="14" xfId="0" applyNumberFormat="1" applyFont="1" applyBorder="1"/>
    <xf numFmtId="0" fontId="2" fillId="0" borderId="1" xfId="0" applyFont="1" applyBorder="1"/>
    <xf numFmtId="4" fontId="7" fillId="0" borderId="14" xfId="0" applyNumberFormat="1" applyFont="1" applyBorder="1"/>
    <xf numFmtId="4" fontId="7" fillId="4" borderId="14" xfId="0" applyNumberFormat="1" applyFont="1" applyFill="1" applyBorder="1"/>
    <xf numFmtId="166" fontId="7" fillId="4" borderId="14" xfId="0" applyNumberFormat="1" applyFont="1" applyFill="1" applyBorder="1"/>
    <xf numFmtId="166" fontId="7" fillId="0" borderId="14" xfId="0" applyNumberFormat="1" applyFont="1" applyBorder="1"/>
    <xf numFmtId="4" fontId="7" fillId="4" borderId="14" xfId="0" applyNumberFormat="1" applyFont="1" applyFill="1" applyBorder="1" applyAlignment="1">
      <alignment vertical="center" wrapText="1"/>
    </xf>
    <xf numFmtId="0" fontId="7" fillId="0" borderId="14" xfId="0" applyFont="1" applyBorder="1" applyAlignment="1">
      <alignment vertical="center" wrapText="1"/>
    </xf>
    <xf numFmtId="4" fontId="7" fillId="0" borderId="14" xfId="0" applyNumberFormat="1" applyFont="1" applyBorder="1" applyAlignment="1">
      <alignment vertical="center" wrapText="1"/>
    </xf>
    <xf numFmtId="4" fontId="14" fillId="0" borderId="15" xfId="0" applyNumberFormat="1" applyFont="1" applyBorder="1" applyAlignment="1">
      <alignment horizontal="left" vertical="center" wrapText="1"/>
    </xf>
    <xf numFmtId="0" fontId="2" fillId="0" borderId="14" xfId="0" applyFont="1" applyBorder="1"/>
    <xf numFmtId="0" fontId="2" fillId="0" borderId="5" xfId="0" applyFont="1" applyBorder="1"/>
    <xf numFmtId="0" fontId="7" fillId="0" borderId="14" xfId="0" applyFont="1" applyBorder="1" applyAlignment="1">
      <alignment vertical="center"/>
    </xf>
    <xf numFmtId="4" fontId="7" fillId="0" borderId="14" xfId="0" applyNumberFormat="1" applyFont="1" applyBorder="1" applyAlignment="1">
      <alignment vertical="center"/>
    </xf>
    <xf numFmtId="4" fontId="7" fillId="4" borderId="14" xfId="0" applyNumberFormat="1" applyFont="1" applyFill="1" applyBorder="1" applyAlignment="1">
      <alignment vertical="center"/>
    </xf>
    <xf numFmtId="164" fontId="7" fillId="4" borderId="14" xfId="0" applyNumberFormat="1" applyFont="1" applyFill="1" applyBorder="1" applyAlignment="1">
      <alignment vertical="center"/>
    </xf>
    <xf numFmtId="166" fontId="7" fillId="4" borderId="14" xfId="0" applyNumberFormat="1" applyFont="1" applyFill="1" applyBorder="1" applyAlignment="1">
      <alignment vertical="center"/>
    </xf>
    <xf numFmtId="164" fontId="7" fillId="0" borderId="14" xfId="0" applyNumberFormat="1" applyFont="1" applyBorder="1" applyAlignment="1">
      <alignment vertical="center"/>
    </xf>
    <xf numFmtId="166" fontId="7" fillId="0" borderId="14" xfId="0" applyNumberFormat="1" applyFont="1" applyBorder="1" applyAlignment="1">
      <alignment vertical="center"/>
    </xf>
    <xf numFmtId="4" fontId="7" fillId="0" borderId="14" xfId="0" applyNumberFormat="1" applyFont="1" applyBorder="1" applyAlignment="1">
      <alignment horizontal="right"/>
    </xf>
    <xf numFmtId="4" fontId="7" fillId="0" borderId="14" xfId="0" applyNumberFormat="1" applyFont="1" applyBorder="1" applyAlignment="1">
      <alignment horizontal="center" vertical="center"/>
    </xf>
    <xf numFmtId="2" fontId="7" fillId="0" borderId="14" xfId="0" applyNumberFormat="1" applyFont="1" applyBorder="1" applyAlignment="1">
      <alignment horizontal="center" vertical="center"/>
    </xf>
    <xf numFmtId="166" fontId="7" fillId="4" borderId="16" xfId="0" applyNumberFormat="1" applyFont="1" applyFill="1" applyBorder="1"/>
    <xf numFmtId="166" fontId="7" fillId="4" borderId="15" xfId="0" applyNumberFormat="1" applyFont="1" applyFill="1" applyBorder="1" applyAlignment="1">
      <alignment horizontal="right"/>
    </xf>
    <xf numFmtId="164" fontId="7" fillId="4" borderId="15" xfId="0" applyNumberFormat="1" applyFont="1" applyFill="1" applyBorder="1" applyAlignment="1">
      <alignment horizontal="center" vertical="center"/>
    </xf>
    <xf numFmtId="164" fontId="7" fillId="0" borderId="14" xfId="0" applyNumberFormat="1" applyFont="1" applyBorder="1" applyAlignment="1">
      <alignment horizontal="center" vertical="center"/>
    </xf>
    <xf numFmtId="4" fontId="7" fillId="4" borderId="15" xfId="0" applyNumberFormat="1" applyFont="1" applyFill="1" applyBorder="1" applyAlignment="1">
      <alignment vertical="center" wrapText="1"/>
    </xf>
    <xf numFmtId="4" fontId="7" fillId="4" borderId="15" xfId="0" applyNumberFormat="1" applyFont="1" applyFill="1" applyBorder="1" applyAlignment="1">
      <alignment horizontal="center" vertical="center" wrapText="1"/>
    </xf>
    <xf numFmtId="4" fontId="7" fillId="0" borderId="14" xfId="0" applyNumberFormat="1" applyFont="1" applyBorder="1" applyAlignment="1">
      <alignment horizontal="center" vertical="center" wrapText="1"/>
    </xf>
    <xf numFmtId="0" fontId="4" fillId="3" borderId="15" xfId="0" applyFont="1" applyFill="1" applyBorder="1" applyAlignment="1">
      <alignment horizontal="center" vertical="center" wrapText="1"/>
    </xf>
    <xf numFmtId="3" fontId="7" fillId="4" borderId="14" xfId="0" applyNumberFormat="1" applyFont="1" applyFill="1" applyBorder="1" applyAlignment="1">
      <alignment vertical="center"/>
    </xf>
    <xf numFmtId="3" fontId="7" fillId="0" borderId="14" xfId="0" applyNumberFormat="1" applyFont="1" applyBorder="1" applyAlignment="1">
      <alignment vertical="center"/>
    </xf>
    <xf numFmtId="0" fontId="16" fillId="3" borderId="15" xfId="0" applyFont="1" applyFill="1" applyBorder="1" applyAlignment="1">
      <alignment horizontal="center" vertical="center" wrapText="1"/>
    </xf>
    <xf numFmtId="164" fontId="7" fillId="4" borderId="16" xfId="0" applyNumberFormat="1" applyFont="1" applyFill="1" applyBorder="1"/>
    <xf numFmtId="0" fontId="7" fillId="4" borderId="16" xfId="0" applyFont="1" applyFill="1" applyBorder="1" applyAlignment="1">
      <alignment vertical="center" wrapText="1"/>
    </xf>
    <xf numFmtId="4" fontId="7" fillId="4" borderId="16" xfId="0" applyNumberFormat="1" applyFont="1" applyFill="1" applyBorder="1" applyAlignment="1">
      <alignment vertical="center" wrapText="1"/>
    </xf>
    <xf numFmtId="4" fontId="21" fillId="4" borderId="14" xfId="0" applyNumberFormat="1" applyFont="1" applyFill="1" applyBorder="1" applyAlignment="1">
      <alignment horizontal="left" vertical="center"/>
    </xf>
    <xf numFmtId="4" fontId="21" fillId="0" borderId="14" xfId="0" applyNumberFormat="1" applyFont="1" applyBorder="1" applyAlignment="1">
      <alignment horizontal="left" vertical="center"/>
    </xf>
    <xf numFmtId="4" fontId="3" fillId="0" borderId="14" xfId="0" applyNumberFormat="1" applyFont="1" applyBorder="1" applyAlignment="1">
      <alignment horizontal="left" vertical="center"/>
    </xf>
    <xf numFmtId="4" fontId="3" fillId="4" borderId="14" xfId="0" applyNumberFormat="1" applyFont="1" applyFill="1" applyBorder="1" applyAlignment="1">
      <alignment horizontal="left" vertical="center"/>
    </xf>
    <xf numFmtId="4" fontId="3" fillId="4" borderId="14" xfId="0" applyNumberFormat="1" applyFont="1" applyFill="1" applyBorder="1" applyAlignment="1">
      <alignment horizontal="left" vertical="center" wrapText="1"/>
    </xf>
    <xf numFmtId="4" fontId="3" fillId="0" borderId="14" xfId="0" applyNumberFormat="1" applyFont="1" applyBorder="1" applyAlignment="1">
      <alignment horizontal="left" vertical="center" wrapText="1"/>
    </xf>
    <xf numFmtId="164" fontId="7" fillId="4" borderId="15" xfId="0" applyNumberFormat="1" applyFont="1" applyFill="1" applyBorder="1"/>
    <xf numFmtId="166" fontId="7" fillId="4" borderId="15" xfId="0" applyNumberFormat="1" applyFont="1" applyFill="1" applyBorder="1"/>
    <xf numFmtId="0" fontId="7" fillId="4" borderId="15" xfId="0" applyFont="1" applyFill="1" applyBorder="1" applyAlignment="1">
      <alignment vertical="center" wrapText="1"/>
    </xf>
    <xf numFmtId="4" fontId="7" fillId="4" borderId="15" xfId="0" applyNumberFormat="1" applyFont="1" applyFill="1" applyBorder="1" applyAlignment="1">
      <alignment horizontal="right" vertical="center" wrapText="1"/>
    </xf>
    <xf numFmtId="4" fontId="7" fillId="4" borderId="15" xfId="0" applyNumberFormat="1" applyFont="1" applyFill="1" applyBorder="1" applyAlignment="1">
      <alignment horizontal="right" vertical="center"/>
    </xf>
    <xf numFmtId="0" fontId="2" fillId="0" borderId="1" xfId="0" applyFont="1" applyBorder="1" applyAlignment="1">
      <alignment horizontal="center"/>
    </xf>
    <xf numFmtId="0" fontId="4" fillId="3" borderId="15" xfId="0" applyFont="1" applyFill="1" applyBorder="1" applyAlignment="1">
      <alignment vertical="center" wrapText="1"/>
    </xf>
    <xf numFmtId="0" fontId="4" fillId="3" borderId="15" xfId="0" applyFont="1" applyFill="1" applyBorder="1" applyAlignment="1">
      <alignment horizontal="center" wrapText="1"/>
    </xf>
    <xf numFmtId="0" fontId="16" fillId="3" borderId="15" xfId="0" applyFont="1" applyFill="1" applyBorder="1" applyAlignment="1">
      <alignment horizontal="center" wrapText="1"/>
    </xf>
    <xf numFmtId="3" fontId="7" fillId="4" borderId="14" xfId="0" applyNumberFormat="1" applyFont="1" applyFill="1" applyBorder="1"/>
    <xf numFmtId="3" fontId="7" fillId="0" borderId="14" xfId="0" applyNumberFormat="1" applyFont="1" applyBorder="1"/>
    <xf numFmtId="0" fontId="2" fillId="0" borderId="0" xfId="0" applyFont="1" applyAlignment="1">
      <alignment horizontal="left"/>
    </xf>
    <xf numFmtId="0" fontId="2" fillId="0" borderId="0" xfId="0" applyFont="1" applyAlignment="1">
      <alignment horizontal="center"/>
    </xf>
    <xf numFmtId="0" fontId="3" fillId="4" borderId="16" xfId="0" applyFont="1" applyFill="1" applyBorder="1" applyAlignment="1">
      <alignment vertical="center"/>
    </xf>
    <xf numFmtId="0" fontId="3" fillId="0" borderId="14" xfId="0" applyFont="1" applyBorder="1" applyAlignment="1">
      <alignment vertical="center"/>
    </xf>
    <xf numFmtId="4" fontId="3" fillId="0" borderId="14" xfId="0" applyNumberFormat="1" applyFont="1" applyBorder="1" applyAlignment="1">
      <alignment horizontal="center" vertical="center" wrapText="1"/>
    </xf>
    <xf numFmtId="164" fontId="3" fillId="4" borderId="16" xfId="0" applyNumberFormat="1" applyFont="1" applyFill="1" applyBorder="1" applyAlignment="1">
      <alignment vertical="center"/>
    </xf>
    <xf numFmtId="164" fontId="3" fillId="0" borderId="14" xfId="0" applyNumberFormat="1" applyFont="1" applyBorder="1" applyAlignment="1">
      <alignment vertical="center"/>
    </xf>
    <xf numFmtId="166" fontId="3" fillId="0" borderId="14" xfId="0" applyNumberFormat="1" applyFont="1" applyBorder="1" applyAlignment="1">
      <alignment horizontal="center" vertical="center" wrapText="1"/>
    </xf>
    <xf numFmtId="0" fontId="3" fillId="4" borderId="16" xfId="0" applyFont="1" applyFill="1" applyBorder="1" applyAlignment="1">
      <alignment vertical="center" wrapText="1"/>
    </xf>
    <xf numFmtId="0" fontId="3" fillId="0" borderId="14" xfId="0" applyFont="1" applyBorder="1" applyAlignment="1">
      <alignment vertical="center" wrapText="1"/>
    </xf>
    <xf numFmtId="0" fontId="2" fillId="0" borderId="8" xfId="0" applyFont="1" applyBorder="1"/>
    <xf numFmtId="0" fontId="2" fillId="0" borderId="15" xfId="0" applyFont="1" applyBorder="1"/>
    <xf numFmtId="0" fontId="10" fillId="0" borderId="16" xfId="0" applyFont="1" applyBorder="1"/>
    <xf numFmtId="2" fontId="2" fillId="0" borderId="1" xfId="0" applyNumberFormat="1" applyFont="1" applyBorder="1"/>
    <xf numFmtId="164" fontId="2" fillId="0" borderId="1" xfId="0" applyNumberFormat="1" applyFont="1" applyBorder="1"/>
    <xf numFmtId="0" fontId="3" fillId="0" borderId="14" xfId="0" applyFont="1" applyBorder="1" applyAlignment="1">
      <alignment horizontal="left" vertical="center"/>
    </xf>
    <xf numFmtId="4" fontId="3" fillId="0" borderId="14" xfId="0" applyNumberFormat="1" applyFont="1" applyBorder="1" applyAlignment="1">
      <alignment horizontal="center" vertical="center"/>
    </xf>
    <xf numFmtId="4" fontId="3" fillId="0" borderId="14" xfId="0" applyNumberFormat="1" applyFont="1" applyBorder="1" applyAlignment="1">
      <alignment horizontal="right" vertical="center"/>
    </xf>
    <xf numFmtId="0" fontId="21" fillId="0" borderId="14" xfId="0" applyFont="1" applyBorder="1" applyAlignment="1">
      <alignment horizontal="left" vertical="center" wrapText="1"/>
    </xf>
    <xf numFmtId="4" fontId="21" fillId="0" borderId="15" xfId="0" applyNumberFormat="1" applyFont="1" applyBorder="1" applyAlignment="1">
      <alignment horizontal="left" vertical="center" wrapText="1"/>
    </xf>
    <xf numFmtId="4" fontId="3" fillId="0" borderId="15" xfId="0" applyNumberFormat="1" applyFont="1" applyBorder="1" applyAlignment="1">
      <alignment horizontal="center" vertical="center" wrapText="1"/>
    </xf>
    <xf numFmtId="4" fontId="3" fillId="0" borderId="15" xfId="0" applyNumberFormat="1" applyFont="1" applyBorder="1" applyAlignment="1">
      <alignment horizontal="right" vertical="center" wrapText="1"/>
    </xf>
    <xf numFmtId="0" fontId="3" fillId="0" borderId="14" xfId="0" applyFont="1" applyBorder="1" applyAlignment="1">
      <alignment horizontal="left" vertical="center" wrapText="1"/>
    </xf>
    <xf numFmtId="4" fontId="3" fillId="0" borderId="15" xfId="0" applyNumberFormat="1" applyFont="1" applyBorder="1" applyAlignment="1">
      <alignment horizontal="left" vertical="center" wrapText="1"/>
    </xf>
    <xf numFmtId="4" fontId="3" fillId="0" borderId="14" xfId="0" applyNumberFormat="1" applyFont="1" applyBorder="1" applyAlignment="1">
      <alignment horizontal="right" vertical="center" wrapText="1"/>
    </xf>
    <xf numFmtId="0" fontId="3" fillId="0" borderId="15" xfId="0" applyFont="1" applyBorder="1" applyAlignment="1">
      <alignment horizontal="center"/>
    </xf>
    <xf numFmtId="0" fontId="3" fillId="0" borderId="15" xfId="0" applyFont="1" applyBorder="1" applyAlignment="1">
      <alignment horizontal="left" vertical="center"/>
    </xf>
    <xf numFmtId="2" fontId="3" fillId="0" borderId="15" xfId="0" applyNumberFormat="1" applyFont="1" applyBorder="1" applyAlignment="1">
      <alignment horizontal="left" vertical="center" wrapText="1"/>
    </xf>
    <xf numFmtId="2" fontId="3" fillId="0" borderId="15" xfId="0" applyNumberFormat="1" applyFont="1" applyBorder="1" applyAlignment="1">
      <alignment horizontal="center" vertical="center" wrapText="1"/>
    </xf>
    <xf numFmtId="2" fontId="3" fillId="0" borderId="15" xfId="0" applyNumberFormat="1" applyFont="1" applyBorder="1" applyAlignment="1">
      <alignment horizontal="right" vertical="center" wrapText="1"/>
    </xf>
    <xf numFmtId="0" fontId="8" fillId="0" borderId="15" xfId="0" applyFont="1" applyBorder="1" applyAlignment="1">
      <alignment horizontal="center" vertical="center"/>
    </xf>
    <xf numFmtId="0" fontId="4" fillId="3" borderId="15" xfId="0" applyFont="1" applyFill="1" applyBorder="1" applyAlignment="1">
      <alignment horizontal="left" vertical="center" wrapText="1"/>
    </xf>
    <xf numFmtId="0" fontId="26" fillId="0" borderId="0" xfId="0" quotePrefix="1" applyFont="1"/>
    <xf numFmtId="14" fontId="3" fillId="0" borderId="0" xfId="0" applyNumberFormat="1" applyFont="1" applyAlignment="1">
      <alignment vertical="center"/>
    </xf>
    <xf numFmtId="14" fontId="7" fillId="15" borderId="25" xfId="0" applyNumberFormat="1" applyFont="1" applyFill="1" applyBorder="1"/>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9" fillId="0" borderId="1" xfId="0" applyFont="1" applyBorder="1" applyAlignment="1">
      <alignment horizontal="center" vertical="center"/>
    </xf>
    <xf numFmtId="4" fontId="29" fillId="0" borderId="1" xfId="0" applyNumberFormat="1" applyFont="1" applyBorder="1" applyAlignment="1">
      <alignment horizontal="center" vertical="center"/>
    </xf>
    <xf numFmtId="0" fontId="0" fillId="0" borderId="1" xfId="0" applyBorder="1" applyAlignment="1">
      <alignment horizontal="center" vertical="center"/>
    </xf>
    <xf numFmtId="0" fontId="29" fillId="0" borderId="4" xfId="0" applyFont="1" applyBorder="1" applyAlignment="1">
      <alignment horizontal="center" vertical="center"/>
    </xf>
    <xf numFmtId="4" fontId="29" fillId="0" borderId="4" xfId="0" applyNumberFormat="1" applyFont="1" applyBorder="1" applyAlignment="1">
      <alignment horizontal="center" vertical="center"/>
    </xf>
    <xf numFmtId="166" fontId="7" fillId="5" borderId="12" xfId="0" applyNumberFormat="1" applyFont="1" applyFill="1" applyBorder="1" applyAlignment="1">
      <alignment horizontal="right" vertical="center"/>
    </xf>
    <xf numFmtId="166" fontId="7" fillId="0" borderId="12" xfId="0" applyNumberFormat="1" applyFont="1" applyBorder="1" applyAlignment="1">
      <alignment horizontal="right" vertical="center"/>
    </xf>
    <xf numFmtId="2" fontId="7" fillId="4" borderId="17" xfId="0" applyNumberFormat="1" applyFont="1" applyFill="1" applyBorder="1" applyAlignment="1">
      <alignment horizontal="center"/>
    </xf>
    <xf numFmtId="2" fontId="7" fillId="0" borderId="17" xfId="0" applyNumberFormat="1" applyFont="1" applyBorder="1" applyAlignment="1">
      <alignment horizontal="center"/>
    </xf>
    <xf numFmtId="14" fontId="0" fillId="15" borderId="25" xfId="0" applyNumberFormat="1" applyFill="1" applyBorder="1" applyAlignment="1">
      <alignment vertical="center"/>
    </xf>
    <xf numFmtId="164" fontId="3" fillId="4" borderId="15" xfId="0" applyNumberFormat="1" applyFont="1" applyFill="1" applyBorder="1" applyAlignment="1">
      <alignment horizontal="right" vertical="center" wrapText="1"/>
    </xf>
    <xf numFmtId="164" fontId="3" fillId="0" borderId="1" xfId="0" applyNumberFormat="1" applyFont="1" applyBorder="1" applyAlignment="1">
      <alignment horizontal="right" vertical="center" wrapText="1"/>
    </xf>
    <xf numFmtId="164" fontId="3" fillId="0" borderId="15" xfId="0" applyNumberFormat="1" applyFont="1" applyBorder="1" applyAlignment="1">
      <alignment horizontal="right" vertical="center" wrapText="1"/>
    </xf>
    <xf numFmtId="168" fontId="3" fillId="4" borderId="15" xfId="0" applyNumberFormat="1" applyFont="1" applyFill="1" applyBorder="1" applyAlignment="1">
      <alignment horizontal="right" vertical="center" wrapText="1"/>
    </xf>
    <xf numFmtId="168" fontId="3" fillId="0" borderId="1" xfId="0" applyNumberFormat="1" applyFont="1" applyBorder="1" applyAlignment="1">
      <alignment horizontal="right" vertical="center" wrapText="1"/>
    </xf>
    <xf numFmtId="166" fontId="3" fillId="0" borderId="14" xfId="0" applyNumberFormat="1" applyFont="1" applyBorder="1" applyAlignment="1">
      <alignment horizontal="right" vertical="center"/>
    </xf>
    <xf numFmtId="166" fontId="7" fillId="0" borderId="4" xfId="0" applyNumberFormat="1" applyFont="1" applyBorder="1" applyAlignment="1">
      <alignment horizontal="right"/>
    </xf>
    <xf numFmtId="43" fontId="7" fillId="4" borderId="1" xfId="0" applyNumberFormat="1" applyFont="1" applyFill="1" applyBorder="1" applyAlignment="1">
      <alignment horizontal="center"/>
    </xf>
    <xf numFmtId="43" fontId="7" fillId="0" borderId="1" xfId="0" applyNumberFormat="1" applyFont="1" applyBorder="1" applyAlignment="1">
      <alignment horizontal="center"/>
    </xf>
    <xf numFmtId="2" fontId="7" fillId="4" borderId="1" xfId="0" applyNumberFormat="1" applyFont="1" applyFill="1" applyBorder="1" applyAlignment="1">
      <alignment horizontal="right" vertical="center"/>
    </xf>
    <xf numFmtId="2" fontId="7" fillId="0" borderId="1" xfId="0" applyNumberFormat="1" applyFont="1" applyBorder="1" applyAlignment="1">
      <alignment horizontal="right" vertical="center"/>
    </xf>
    <xf numFmtId="166" fontId="3" fillId="4" borderId="1" xfId="0" applyNumberFormat="1" applyFont="1" applyFill="1" applyBorder="1" applyAlignment="1">
      <alignment horizontal="center" vertical="center"/>
    </xf>
    <xf numFmtId="166" fontId="3" fillId="0" borderId="1" xfId="0" applyNumberFormat="1" applyFont="1" applyBorder="1" applyAlignment="1">
      <alignment horizontal="center" vertical="center"/>
    </xf>
    <xf numFmtId="2" fontId="14" fillId="5" borderId="12" xfId="0" applyNumberFormat="1" applyFont="1" applyFill="1" applyBorder="1" applyAlignment="1">
      <alignment horizontal="right"/>
    </xf>
    <xf numFmtId="2" fontId="14" fillId="0" borderId="12" xfId="0" applyNumberFormat="1" applyFont="1" applyBorder="1" applyAlignment="1">
      <alignment horizontal="right"/>
    </xf>
    <xf numFmtId="2" fontId="5" fillId="10" borderId="1" xfId="0" applyNumberFormat="1" applyFont="1" applyFill="1" applyBorder="1" applyAlignment="1">
      <alignment vertical="center" wrapText="1"/>
    </xf>
    <xf numFmtId="2" fontId="5" fillId="10" borderId="3" xfId="0" applyNumberFormat="1" applyFont="1" applyFill="1" applyBorder="1" applyAlignment="1">
      <alignment vertical="center" wrapText="1"/>
    </xf>
    <xf numFmtId="2" fontId="5" fillId="0" borderId="3" xfId="0" applyNumberFormat="1" applyFont="1" applyBorder="1" applyAlignment="1">
      <alignment vertical="center" wrapText="1"/>
    </xf>
    <xf numFmtId="2" fontId="5" fillId="0" borderId="13" xfId="0" applyNumberFormat="1" applyFont="1" applyBorder="1" applyAlignment="1">
      <alignment vertical="center" wrapText="1"/>
    </xf>
    <xf numFmtId="0" fontId="7" fillId="0" borderId="18" xfId="0" applyFont="1" applyBorder="1" applyAlignment="1">
      <alignment horizontal="center"/>
    </xf>
    <xf numFmtId="14" fontId="5" fillId="15" borderId="39" xfId="0" applyNumberFormat="1" applyFont="1" applyFill="1" applyBorder="1" applyAlignment="1">
      <alignment horizontal="right" vertical="center"/>
    </xf>
    <xf numFmtId="0" fontId="29" fillId="0" borderId="6" xfId="0" applyFont="1" applyBorder="1" applyAlignment="1">
      <alignment horizontal="center" vertical="center"/>
    </xf>
    <xf numFmtId="0" fontId="29" fillId="0" borderId="10" xfId="0" applyFont="1" applyBorder="1" applyAlignment="1">
      <alignment horizontal="center" vertical="center"/>
    </xf>
    <xf numFmtId="0" fontId="27" fillId="0" borderId="6" xfId="0" applyFont="1" applyBorder="1" applyAlignment="1">
      <alignment horizontal="center" vertical="center"/>
    </xf>
    <xf numFmtId="2" fontId="29" fillId="0" borderId="6" xfId="0" applyNumberFormat="1" applyFont="1" applyBorder="1" applyAlignment="1">
      <alignment horizontal="center" vertical="center"/>
    </xf>
    <xf numFmtId="0" fontId="27" fillId="0" borderId="14" xfId="0" applyFont="1" applyBorder="1" applyAlignment="1">
      <alignment horizontal="center" vertical="center"/>
    </xf>
    <xf numFmtId="0" fontId="0" fillId="0" borderId="14" xfId="0" applyBorder="1" applyAlignment="1">
      <alignment horizontal="center" vertical="center"/>
    </xf>
    <xf numFmtId="0" fontId="0" fillId="0" borderId="7" xfId="0" applyBorder="1" applyAlignment="1">
      <alignment horizontal="center" vertical="center"/>
    </xf>
    <xf numFmtId="2" fontId="29" fillId="0" borderId="5" xfId="0" applyNumberFormat="1" applyFont="1" applyBorder="1" applyAlignment="1">
      <alignment horizontal="center" vertical="center"/>
    </xf>
    <xf numFmtId="0" fontId="0" fillId="16" borderId="1" xfId="0" applyFill="1" applyBorder="1" applyAlignment="1">
      <alignment horizontal="center" vertical="center" wrapText="1"/>
    </xf>
    <xf numFmtId="0" fontId="0" fillId="16" borderId="6" xfId="0" applyFill="1" applyBorder="1" applyAlignment="1">
      <alignment horizontal="center" vertical="center" wrapText="1"/>
    </xf>
    <xf numFmtId="0" fontId="0" fillId="16" borderId="14" xfId="0" applyFill="1" applyBorder="1" applyAlignment="1">
      <alignment horizontal="center" vertical="center" wrapText="1"/>
    </xf>
    <xf numFmtId="0" fontId="32" fillId="0" borderId="1" xfId="0" applyFont="1" applyBorder="1" applyAlignment="1">
      <alignment horizontal="center" vertical="center" wrapText="1"/>
    </xf>
    <xf numFmtId="0" fontId="32" fillId="0" borderId="1" xfId="0" applyFont="1" applyBorder="1" applyAlignment="1">
      <alignment horizontal="center" vertical="center"/>
    </xf>
    <xf numFmtId="0" fontId="32" fillId="0" borderId="14" xfId="0" applyFont="1" applyBorder="1" applyAlignment="1">
      <alignment horizontal="center" vertical="center"/>
    </xf>
    <xf numFmtId="0" fontId="32" fillId="0" borderId="15" xfId="0" applyFont="1" applyBorder="1" applyAlignment="1">
      <alignment horizontal="center" vertical="center"/>
    </xf>
    <xf numFmtId="0" fontId="33" fillId="0" borderId="1" xfId="0" applyFont="1" applyBorder="1" applyAlignment="1">
      <alignment horizontal="center" vertical="center"/>
    </xf>
    <xf numFmtId="0" fontId="33" fillId="0" borderId="4" xfId="0" applyFont="1" applyBorder="1" applyAlignment="1">
      <alignment horizontal="center" vertical="center"/>
    </xf>
    <xf numFmtId="0" fontId="34" fillId="0" borderId="4" xfId="0" applyFont="1" applyBorder="1" applyAlignment="1">
      <alignment horizontal="center" vertical="center" wrapText="1"/>
    </xf>
    <xf numFmtId="4" fontId="29" fillId="0" borderId="6" xfId="0" applyNumberFormat="1" applyFont="1" applyBorder="1" applyAlignment="1">
      <alignment horizontal="center" vertical="center"/>
    </xf>
    <xf numFmtId="0" fontId="28" fillId="0" borderId="0" xfId="0" applyFont="1" applyAlignment="1">
      <alignment horizontal="center" vertical="center" wrapText="1"/>
    </xf>
    <xf numFmtId="0" fontId="28" fillId="0" borderId="0" xfId="0" applyFont="1" applyAlignment="1">
      <alignment horizontal="center" vertical="center"/>
    </xf>
    <xf numFmtId="0" fontId="35" fillId="0" borderId="0" xfId="0" applyFont="1" applyAlignment="1">
      <alignment horizontal="center" vertical="center" wrapText="1"/>
    </xf>
    <xf numFmtId="2" fontId="29" fillId="0" borderId="1" xfId="0" applyNumberFormat="1" applyFont="1" applyBorder="1" applyAlignment="1">
      <alignment horizontal="center" vertical="center"/>
    </xf>
    <xf numFmtId="164" fontId="14" fillId="0" borderId="12" xfId="0" applyNumberFormat="1" applyFont="1" applyBorder="1" applyAlignment="1">
      <alignment horizontal="right"/>
    </xf>
    <xf numFmtId="2" fontId="7" fillId="4" borderId="12" xfId="0" applyNumberFormat="1" applyFont="1" applyFill="1" applyBorder="1" applyAlignment="1">
      <alignment horizontal="center"/>
    </xf>
    <xf numFmtId="2" fontId="7" fillId="0" borderId="12" xfId="0" applyNumberFormat="1" applyFont="1" applyBorder="1" applyAlignment="1">
      <alignment horizontal="center"/>
    </xf>
    <xf numFmtId="2" fontId="7" fillId="4" borderId="17" xfId="0" applyNumberFormat="1" applyFont="1" applyFill="1" applyBorder="1" applyAlignment="1">
      <alignment horizontal="right"/>
    </xf>
    <xf numFmtId="2" fontId="7" fillId="0" borderId="17" xfId="0" applyNumberFormat="1" applyFont="1" applyBorder="1" applyAlignment="1">
      <alignment horizontal="right"/>
    </xf>
    <xf numFmtId="2" fontId="7" fillId="4" borderId="17" xfId="0" applyNumberFormat="1" applyFont="1" applyFill="1" applyBorder="1" applyAlignment="1">
      <alignment horizontal="center" wrapText="1"/>
    </xf>
    <xf numFmtId="2" fontId="7" fillId="0" borderId="17" xfId="0" applyNumberFormat="1" applyFont="1" applyBorder="1" applyAlignment="1">
      <alignment horizontal="center" wrapText="1"/>
    </xf>
    <xf numFmtId="166" fontId="7" fillId="4" borderId="15" xfId="0" applyNumberFormat="1" applyFont="1" applyFill="1" applyBorder="1" applyAlignment="1">
      <alignment horizontal="center" vertical="center"/>
    </xf>
    <xf numFmtId="166" fontId="7" fillId="0" borderId="14" xfId="0" applyNumberFormat="1" applyFont="1" applyBorder="1" applyAlignment="1">
      <alignment horizontal="center" vertical="center"/>
    </xf>
    <xf numFmtId="166" fontId="7" fillId="0" borderId="1" xfId="0" applyNumberFormat="1" applyFont="1" applyBorder="1" applyAlignment="1">
      <alignment horizontal="center" vertical="center"/>
    </xf>
    <xf numFmtId="14" fontId="21" fillId="15" borderId="25" xfId="0" applyNumberFormat="1" applyFont="1" applyFill="1" applyBorder="1" applyAlignment="1">
      <alignment vertical="center"/>
    </xf>
    <xf numFmtId="169" fontId="7" fillId="4" borderId="17" xfId="0" applyNumberFormat="1" applyFont="1" applyFill="1" applyBorder="1" applyAlignment="1">
      <alignment horizontal="center"/>
    </xf>
    <xf numFmtId="169" fontId="7" fillId="0" borderId="17" xfId="0" applyNumberFormat="1" applyFont="1" applyBorder="1" applyAlignment="1">
      <alignment horizontal="center"/>
    </xf>
    <xf numFmtId="14" fontId="1" fillId="15" borderId="25" xfId="0" applyNumberFormat="1" applyFont="1" applyFill="1" applyBorder="1" applyAlignment="1">
      <alignment horizontal="center" vertical="center" wrapText="1"/>
    </xf>
    <xf numFmtId="14" fontId="3" fillId="15" borderId="25" xfId="0" applyNumberFormat="1" applyFont="1" applyFill="1" applyBorder="1" applyAlignment="1">
      <alignment vertical="center"/>
    </xf>
    <xf numFmtId="0" fontId="7" fillId="0" borderId="12" xfId="0" applyFont="1" applyBorder="1" applyAlignment="1">
      <alignment horizontal="center" vertical="center" wrapText="1"/>
    </xf>
    <xf numFmtId="0" fontId="37" fillId="0" borderId="0" xfId="0" applyFont="1"/>
    <xf numFmtId="166" fontId="7" fillId="4" borderId="17" xfId="0" applyNumberFormat="1" applyFont="1" applyFill="1" applyBorder="1" applyAlignment="1">
      <alignment horizontal="center" vertical="center"/>
    </xf>
    <xf numFmtId="166" fontId="7" fillId="0" borderId="17" xfId="0" applyNumberFormat="1" applyFont="1" applyBorder="1" applyAlignment="1">
      <alignment horizontal="center" vertical="center"/>
    </xf>
    <xf numFmtId="2" fontId="14" fillId="4" borderId="12" xfId="0" applyNumberFormat="1" applyFont="1" applyFill="1" applyBorder="1" applyAlignment="1">
      <alignment horizontal="right"/>
    </xf>
    <xf numFmtId="2" fontId="7" fillId="4" borderId="20" xfId="0" applyNumberFormat="1" applyFont="1" applyFill="1" applyBorder="1" applyAlignment="1">
      <alignment horizontal="right"/>
    </xf>
    <xf numFmtId="164" fontId="7" fillId="4" borderId="12" xfId="0" applyNumberFormat="1" applyFont="1" applyFill="1" applyBorder="1" applyAlignment="1">
      <alignment horizontal="center"/>
    </xf>
    <xf numFmtId="164" fontId="7" fillId="0" borderId="12" xfId="0" applyNumberFormat="1" applyFont="1" applyBorder="1" applyAlignment="1">
      <alignment horizontal="center"/>
    </xf>
    <xf numFmtId="14" fontId="0" fillId="0" borderId="0" xfId="0" applyNumberFormat="1"/>
    <xf numFmtId="14" fontId="0" fillId="15" borderId="25" xfId="0" applyNumberFormat="1" applyFill="1" applyBorder="1" applyAlignment="1">
      <alignment horizontal="center" vertical="center"/>
    </xf>
    <xf numFmtId="0" fontId="30" fillId="0" borderId="1" xfId="0" applyFont="1" applyBorder="1" applyAlignment="1">
      <alignment vertical="center" wrapText="1"/>
    </xf>
    <xf numFmtId="0" fontId="31" fillId="0" borderId="1" xfId="0" quotePrefix="1" applyFont="1" applyBorder="1" applyAlignment="1">
      <alignment vertical="center" wrapText="1"/>
    </xf>
    <xf numFmtId="0" fontId="36" fillId="0" borderId="0" xfId="0" applyFont="1" applyAlignment="1">
      <alignment horizontal="right"/>
    </xf>
    <xf numFmtId="166" fontId="3" fillId="4" borderId="15" xfId="0" applyNumberFormat="1" applyFont="1" applyFill="1" applyBorder="1" applyAlignment="1">
      <alignment vertical="center" wrapText="1"/>
    </xf>
    <xf numFmtId="166" fontId="3" fillId="0" borderId="14" xfId="0" applyNumberFormat="1" applyFont="1" applyBorder="1" applyAlignment="1">
      <alignment vertical="center"/>
    </xf>
    <xf numFmtId="166" fontId="3" fillId="0" borderId="1" xfId="0" applyNumberFormat="1" applyFont="1" applyBorder="1" applyAlignment="1">
      <alignment vertical="center" wrapText="1"/>
    </xf>
    <xf numFmtId="43" fontId="7" fillId="4" borderId="1" xfId="0" applyNumberFormat="1" applyFont="1" applyFill="1" applyBorder="1" applyAlignment="1">
      <alignment horizontal="right"/>
    </xf>
    <xf numFmtId="43" fontId="7" fillId="0" borderId="1" xfId="0" applyNumberFormat="1" applyFont="1" applyBorder="1" applyAlignment="1">
      <alignment horizontal="right"/>
    </xf>
    <xf numFmtId="2" fontId="7" fillId="4" borderId="12" xfId="0" applyNumberFormat="1" applyFont="1" applyFill="1" applyBorder="1"/>
    <xf numFmtId="2" fontId="7" fillId="0" borderId="12" xfId="0" applyNumberFormat="1" applyFont="1" applyBorder="1"/>
    <xf numFmtId="170" fontId="7" fillId="0" borderId="1" xfId="0" applyNumberFormat="1" applyFont="1" applyBorder="1" applyAlignment="1">
      <alignment horizontal="center" vertical="center"/>
    </xf>
    <xf numFmtId="43" fontId="7" fillId="4" borderId="17" xfId="0" applyNumberFormat="1" applyFont="1" applyFill="1" applyBorder="1" applyAlignment="1">
      <alignment horizontal="center"/>
    </xf>
    <xf numFmtId="43" fontId="7" fillId="0" borderId="17" xfId="0" applyNumberFormat="1" applyFont="1" applyBorder="1" applyAlignment="1">
      <alignment horizontal="center"/>
    </xf>
    <xf numFmtId="4" fontId="7" fillId="14" borderId="1" xfId="0" applyNumberFormat="1" applyFont="1" applyFill="1" applyBorder="1" applyAlignment="1">
      <alignment horizontal="center"/>
    </xf>
    <xf numFmtId="3" fontId="14" fillId="4" borderId="1" xfId="0" applyNumberFormat="1" applyFont="1" applyFill="1" applyBorder="1" applyAlignment="1">
      <alignment horizontal="center" vertical="center"/>
    </xf>
    <xf numFmtId="3" fontId="14" fillId="0" borderId="1" xfId="0" applyNumberFormat="1" applyFont="1" applyBorder="1" applyAlignment="1">
      <alignment horizontal="center" vertical="center"/>
    </xf>
    <xf numFmtId="169" fontId="7" fillId="4" borderId="1" xfId="0" applyNumberFormat="1" applyFont="1" applyFill="1" applyBorder="1" applyAlignment="1">
      <alignment horizontal="right"/>
    </xf>
    <xf numFmtId="169" fontId="7" fillId="0" borderId="1" xfId="0" applyNumberFormat="1" applyFont="1" applyBorder="1" applyAlignment="1">
      <alignment horizontal="right"/>
    </xf>
    <xf numFmtId="4" fontId="14" fillId="17" borderId="1" xfId="0" applyNumberFormat="1" applyFont="1" applyFill="1" applyBorder="1" applyAlignment="1">
      <alignment horizontal="center" vertical="center"/>
    </xf>
    <xf numFmtId="2" fontId="7" fillId="5" borderId="12" xfId="0" applyNumberFormat="1" applyFont="1" applyFill="1" applyBorder="1" applyAlignment="1">
      <alignment horizontal="center"/>
    </xf>
    <xf numFmtId="2" fontId="7" fillId="5" borderId="17" xfId="0" applyNumberFormat="1" applyFont="1" applyFill="1" applyBorder="1" applyAlignment="1">
      <alignment horizontal="right"/>
    </xf>
    <xf numFmtId="14" fontId="7" fillId="15" borderId="25" xfId="0" applyNumberFormat="1" applyFont="1" applyFill="1" applyBorder="1" applyAlignment="1">
      <alignment horizontal="right"/>
    </xf>
    <xf numFmtId="4" fontId="14" fillId="5" borderId="1" xfId="0" applyNumberFormat="1" applyFont="1" applyFill="1" applyBorder="1" applyAlignment="1">
      <alignment horizontal="center" vertical="center"/>
    </xf>
    <xf numFmtId="2" fontId="7" fillId="5" borderId="17" xfId="0" applyNumberFormat="1" applyFont="1" applyFill="1" applyBorder="1" applyAlignment="1">
      <alignment horizontal="center"/>
    </xf>
    <xf numFmtId="171" fontId="7" fillId="0" borderId="1" xfId="0" applyNumberFormat="1" applyFont="1" applyBorder="1" applyAlignment="1">
      <alignment horizontal="right"/>
    </xf>
    <xf numFmtId="171" fontId="7" fillId="4" borderId="15" xfId="0" applyNumberFormat="1" applyFont="1" applyFill="1" applyBorder="1" applyAlignment="1">
      <alignment horizontal="right"/>
    </xf>
    <xf numFmtId="0" fontId="7" fillId="0" borderId="8" xfId="0" applyFont="1" applyBorder="1" applyAlignment="1">
      <alignment vertical="top"/>
    </xf>
    <xf numFmtId="0" fontId="7" fillId="0" borderId="15" xfId="0" applyFont="1" applyBorder="1" applyAlignment="1">
      <alignment vertical="top"/>
    </xf>
    <xf numFmtId="0" fontId="7" fillId="0" borderId="9" xfId="0" applyFont="1" applyBorder="1" applyAlignment="1">
      <alignment vertical="top"/>
    </xf>
    <xf numFmtId="0" fontId="7" fillId="0" borderId="13" xfId="0" applyFont="1" applyBorder="1" applyAlignment="1">
      <alignment vertical="top"/>
    </xf>
    <xf numFmtId="0" fontId="7" fillId="0" borderId="22" xfId="0" applyFont="1" applyBorder="1" applyAlignment="1">
      <alignment vertical="top"/>
    </xf>
    <xf numFmtId="0" fontId="7" fillId="0" borderId="17" xfId="0" applyFont="1" applyBorder="1" applyAlignment="1">
      <alignment vertical="top" wrapText="1"/>
    </xf>
    <xf numFmtId="0" fontId="7" fillId="0" borderId="4" xfId="0" applyFont="1" applyBorder="1" applyAlignment="1">
      <alignment vertical="top"/>
    </xf>
    <xf numFmtId="0" fontId="4" fillId="0" borderId="2" xfId="0" applyFont="1" applyBorder="1"/>
    <xf numFmtId="166" fontId="3" fillId="0" borderId="15" xfId="0" applyNumberFormat="1" applyFont="1" applyBorder="1" applyAlignment="1">
      <alignment horizontal="right" vertical="center" wrapText="1"/>
    </xf>
    <xf numFmtId="0" fontId="3" fillId="0" borderId="17" xfId="0" applyFont="1" applyBorder="1" applyAlignment="1">
      <alignment vertical="top"/>
    </xf>
    <xf numFmtId="2" fontId="7" fillId="4" borderId="1" xfId="0" applyNumberFormat="1" applyFont="1" applyFill="1" applyBorder="1"/>
    <xf numFmtId="0" fontId="7" fillId="0" borderId="20" xfId="0" applyFont="1" applyBorder="1" applyAlignment="1">
      <alignment vertical="top"/>
    </xf>
    <xf numFmtId="0" fontId="7" fillId="0" borderId="32" xfId="0" applyFont="1" applyBorder="1" applyAlignment="1">
      <alignment vertical="top"/>
    </xf>
    <xf numFmtId="2" fontId="3" fillId="4" borderId="1" xfId="0" applyNumberFormat="1" applyFont="1" applyFill="1" applyBorder="1" applyAlignment="1">
      <alignment horizontal="right"/>
    </xf>
    <xf numFmtId="2" fontId="3" fillId="0" borderId="1" xfId="0" applyNumberFormat="1" applyFont="1" applyBorder="1" applyAlignment="1">
      <alignment horizontal="right"/>
    </xf>
    <xf numFmtId="164" fontId="3" fillId="4" borderId="1" xfId="0" applyNumberFormat="1" applyFont="1" applyFill="1" applyBorder="1" applyAlignment="1">
      <alignment horizontal="right"/>
    </xf>
    <xf numFmtId="164" fontId="3" fillId="0" borderId="1" xfId="0" applyNumberFormat="1" applyFont="1" applyBorder="1" applyAlignment="1">
      <alignment horizontal="right"/>
    </xf>
    <xf numFmtId="0" fontId="3" fillId="0" borderId="4" xfId="0" applyFont="1" applyBorder="1" applyAlignment="1">
      <alignment vertical="top"/>
    </xf>
    <xf numFmtId="0" fontId="3" fillId="0" borderId="8" xfId="0" applyFont="1" applyBorder="1" applyAlignment="1">
      <alignment vertical="top"/>
    </xf>
    <xf numFmtId="0" fontId="3" fillId="0" borderId="15" xfId="0" applyFont="1" applyBorder="1" applyAlignment="1">
      <alignment vertical="top"/>
    </xf>
    <xf numFmtId="0" fontId="7" fillId="0" borderId="14" xfId="0" applyFont="1" applyBorder="1" applyAlignment="1">
      <alignment horizontal="center"/>
    </xf>
    <xf numFmtId="0" fontId="4" fillId="3" borderId="46" xfId="0" applyFont="1" applyFill="1" applyBorder="1" applyAlignment="1">
      <alignment horizontal="center" vertical="center" wrapText="1"/>
    </xf>
    <xf numFmtId="0" fontId="3" fillId="0" borderId="13" xfId="0" applyFont="1" applyBorder="1" applyAlignment="1">
      <alignment horizontal="center" vertical="center" wrapText="1"/>
    </xf>
    <xf numFmtId="2" fontId="3" fillId="0" borderId="13" xfId="0" applyNumberFormat="1" applyFont="1" applyBorder="1" applyAlignment="1">
      <alignment horizontal="right" vertical="center" wrapText="1"/>
    </xf>
    <xf numFmtId="164" fontId="3" fillId="0" borderId="13" xfId="0" applyNumberFormat="1" applyFont="1" applyBorder="1"/>
    <xf numFmtId="164" fontId="3" fillId="0" borderId="13" xfId="0" applyNumberFormat="1" applyFont="1" applyBorder="1" applyAlignment="1">
      <alignment horizontal="right" vertical="center" wrapText="1"/>
    </xf>
    <xf numFmtId="4" fontId="3" fillId="0" borderId="13" xfId="0" applyNumberFormat="1" applyFont="1" applyBorder="1" applyAlignment="1">
      <alignment horizontal="right" vertical="center" wrapText="1"/>
    </xf>
    <xf numFmtId="4" fontId="7" fillId="4" borderId="15" xfId="0" applyNumberFormat="1" applyFont="1" applyFill="1" applyBorder="1" applyAlignment="1">
      <alignment horizontal="center" vertical="top" wrapText="1"/>
    </xf>
    <xf numFmtId="0" fontId="7" fillId="0" borderId="13" xfId="0" applyFont="1" applyBorder="1"/>
    <xf numFmtId="0" fontId="3" fillId="0" borderId="13" xfId="0" applyFont="1" applyBorder="1" applyAlignment="1">
      <alignment horizontal="center"/>
    </xf>
    <xf numFmtId="0" fontId="7" fillId="0" borderId="15" xfId="0" applyFont="1" applyBorder="1" applyAlignment="1">
      <alignment horizontal="center"/>
    </xf>
    <xf numFmtId="4" fontId="7" fillId="0" borderId="4" xfId="0" applyNumberFormat="1" applyFont="1" applyBorder="1" applyAlignment="1">
      <alignment horizontal="center"/>
    </xf>
    <xf numFmtId="0" fontId="0" fillId="0" borderId="1" xfId="0" applyBorder="1"/>
    <xf numFmtId="0" fontId="7" fillId="0" borderId="7" xfId="0" applyFont="1" applyBorder="1"/>
    <xf numFmtId="0" fontId="0" fillId="0" borderId="0" xfId="0" applyAlignment="1">
      <alignment horizontal="left" vertical="center" wrapText="1"/>
    </xf>
    <xf numFmtId="164" fontId="3" fillId="0" borderId="15" xfId="0" applyNumberFormat="1" applyFont="1" applyBorder="1" applyAlignment="1">
      <alignment horizontal="center" vertical="center" wrapText="1"/>
    </xf>
    <xf numFmtId="0" fontId="3" fillId="0" borderId="42" xfId="0" applyFont="1" applyBorder="1" applyAlignment="1">
      <alignment vertical="top"/>
    </xf>
    <xf numFmtId="0" fontId="3" fillId="0" borderId="13" xfId="0" applyFont="1" applyBorder="1" applyAlignment="1">
      <alignment vertical="center" wrapText="1"/>
    </xf>
    <xf numFmtId="0" fontId="4" fillId="3" borderId="18" xfId="0" applyFont="1" applyFill="1" applyBorder="1" applyAlignment="1">
      <alignment horizontal="center" vertical="center" wrapText="1"/>
    </xf>
    <xf numFmtId="2" fontId="3" fillId="0" borderId="13" xfId="0" applyNumberFormat="1" applyFont="1" applyBorder="1"/>
    <xf numFmtId="2" fontId="0" fillId="0" borderId="13" xfId="0" applyNumberFormat="1" applyBorder="1"/>
    <xf numFmtId="4" fontId="7" fillId="4" borderId="1" xfId="0" applyNumberFormat="1" applyFont="1" applyFill="1" applyBorder="1" applyAlignment="1">
      <alignment horizontal="center" vertical="center"/>
    </xf>
    <xf numFmtId="0" fontId="16" fillId="0" borderId="1" xfId="0" applyFont="1" applyBorder="1" applyAlignment="1">
      <alignment horizontal="center" vertical="center" wrapText="1"/>
    </xf>
    <xf numFmtId="0" fontId="3" fillId="0" borderId="13" xfId="0" applyFont="1" applyBorder="1" applyAlignment="1">
      <alignment horizontal="center" vertical="center"/>
    </xf>
    <xf numFmtId="0" fontId="7" fillId="4" borderId="15" xfId="0" applyFont="1" applyFill="1" applyBorder="1" applyAlignment="1">
      <alignment horizontal="left"/>
    </xf>
    <xf numFmtId="4" fontId="7" fillId="4" borderId="15" xfId="0" applyNumberFormat="1" applyFont="1" applyFill="1" applyBorder="1" applyAlignment="1">
      <alignment horizontal="left"/>
    </xf>
    <xf numFmtId="4" fontId="21" fillId="4" borderId="16" xfId="0" applyNumberFormat="1" applyFont="1" applyFill="1" applyBorder="1" applyAlignment="1">
      <alignment horizontal="left" vertical="center"/>
    </xf>
    <xf numFmtId="4" fontId="3" fillId="4" borderId="15" xfId="0" applyNumberFormat="1" applyFont="1" applyFill="1" applyBorder="1" applyAlignment="1">
      <alignment horizontal="center" vertical="center"/>
    </xf>
    <xf numFmtId="0" fontId="3" fillId="0" borderId="20" xfId="0" applyFont="1" applyBorder="1" applyAlignment="1">
      <alignment vertical="top" wrapText="1"/>
    </xf>
    <xf numFmtId="0" fontId="3" fillId="0" borderId="17" xfId="0" applyFont="1" applyBorder="1" applyAlignment="1">
      <alignment vertical="top" wrapText="1"/>
    </xf>
    <xf numFmtId="0" fontId="16" fillId="0" borderId="1" xfId="0" applyFont="1" applyBorder="1" applyAlignment="1">
      <alignment horizontal="left" vertical="center" wrapText="1"/>
    </xf>
    <xf numFmtId="0" fontId="3" fillId="4" borderId="1" xfId="0" applyFont="1" applyFill="1" applyBorder="1" applyAlignment="1">
      <alignment horizontal="left" vertical="center"/>
    </xf>
    <xf numFmtId="2" fontId="3" fillId="4" borderId="1" xfId="0" applyNumberFormat="1" applyFont="1" applyFill="1" applyBorder="1" applyAlignment="1">
      <alignment horizontal="left" vertical="center" wrapText="1"/>
    </xf>
    <xf numFmtId="0" fontId="0" fillId="0" borderId="0" xfId="0" applyAlignment="1">
      <alignment horizontal="left" vertical="center"/>
    </xf>
    <xf numFmtId="0" fontId="10" fillId="0" borderId="1" xfId="0" applyFont="1" applyBorder="1" applyAlignment="1">
      <alignment horizontal="left" vertical="center"/>
    </xf>
    <xf numFmtId="2" fontId="10" fillId="0" borderId="1" xfId="0" applyNumberFormat="1" applyFont="1" applyBorder="1" applyAlignment="1">
      <alignment horizontal="left" vertical="center" wrapText="1"/>
    </xf>
    <xf numFmtId="0" fontId="9" fillId="0" borderId="1" xfId="0" applyFont="1" applyBorder="1" applyAlignment="1">
      <alignment horizontal="left" vertical="center" wrapText="1"/>
    </xf>
    <xf numFmtId="4" fontId="10" fillId="0" borderId="1" xfId="0" applyNumberFormat="1" applyFont="1" applyBorder="1" applyAlignment="1">
      <alignment horizontal="left" vertical="center"/>
    </xf>
    <xf numFmtId="0" fontId="11" fillId="0" borderId="1" xfId="0" applyFont="1" applyBorder="1" applyAlignment="1">
      <alignment horizontal="left" vertical="center"/>
    </xf>
    <xf numFmtId="4" fontId="3" fillId="4" borderId="15" xfId="0" applyNumberFormat="1" applyFont="1" applyFill="1" applyBorder="1" applyAlignment="1">
      <alignment horizontal="center" wrapText="1"/>
    </xf>
    <xf numFmtId="171" fontId="3" fillId="4" borderId="15" xfId="0" applyNumberFormat="1" applyFont="1" applyFill="1" applyBorder="1" applyAlignment="1">
      <alignment horizontal="center" wrapText="1"/>
    </xf>
    <xf numFmtId="4" fontId="3" fillId="0" borderId="1" xfId="0" applyNumberFormat="1" applyFont="1" applyBorder="1" applyAlignment="1">
      <alignment horizontal="center" wrapText="1"/>
    </xf>
    <xf numFmtId="171" fontId="3" fillId="0" borderId="1" xfId="0" applyNumberFormat="1" applyFont="1" applyBorder="1" applyAlignment="1">
      <alignment horizontal="center" wrapText="1"/>
    </xf>
    <xf numFmtId="3" fontId="3" fillId="4" borderId="15" xfId="0"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166" fontId="3" fillId="4" borderId="15" xfId="0" applyNumberFormat="1" applyFont="1" applyFill="1" applyBorder="1" applyAlignment="1">
      <alignment horizontal="center" vertical="center" wrapText="1"/>
    </xf>
    <xf numFmtId="166" fontId="3" fillId="0" borderId="1" xfId="0" applyNumberFormat="1" applyFont="1" applyBorder="1" applyAlignment="1">
      <alignment horizontal="center" vertical="center" wrapText="1"/>
    </xf>
    <xf numFmtId="0" fontId="3" fillId="0" borderId="13" xfId="0" applyFont="1" applyBorder="1" applyAlignment="1">
      <alignment vertical="top"/>
    </xf>
    <xf numFmtId="166" fontId="7" fillId="4" borderId="17" xfId="0" applyNumberFormat="1" applyFont="1" applyFill="1" applyBorder="1" applyAlignment="1">
      <alignment horizontal="center"/>
    </xf>
    <xf numFmtId="166" fontId="3" fillId="0" borderId="13" xfId="0" applyNumberFormat="1" applyFont="1" applyBorder="1"/>
    <xf numFmtId="2" fontId="7" fillId="4" borderId="15" xfId="0" applyNumberFormat="1" applyFont="1" applyFill="1" applyBorder="1" applyAlignment="1">
      <alignment horizontal="center" vertical="center" wrapText="1"/>
    </xf>
    <xf numFmtId="0" fontId="7" fillId="0" borderId="7" xfId="0" applyFont="1" applyBorder="1" applyAlignment="1">
      <alignment vertical="top"/>
    </xf>
    <xf numFmtId="0" fontId="7" fillId="0" borderId="2" xfId="0" applyFont="1" applyBorder="1" applyAlignment="1">
      <alignment vertical="top"/>
    </xf>
    <xf numFmtId="0" fontId="7" fillId="0" borderId="16" xfId="0" applyFont="1" applyBorder="1" applyAlignment="1">
      <alignment vertical="top"/>
    </xf>
    <xf numFmtId="0" fontId="4" fillId="0" borderId="22" xfId="0" applyFont="1" applyBorder="1" applyAlignment="1">
      <alignment horizontal="center"/>
    </xf>
    <xf numFmtId="0" fontId="4" fillId="0" borderId="17" xfId="0" applyFont="1" applyBorder="1" applyAlignment="1">
      <alignment horizontal="center" vertical="center" wrapText="1"/>
    </xf>
    <xf numFmtId="0" fontId="4" fillId="3" borderId="2" xfId="0" applyFont="1" applyFill="1" applyBorder="1" applyAlignment="1">
      <alignment horizontal="center" vertical="center" wrapText="1"/>
    </xf>
    <xf numFmtId="0" fontId="4" fillId="3" borderId="13" xfId="0" applyFont="1" applyFill="1" applyBorder="1" applyAlignment="1">
      <alignment horizontal="center" vertical="center" wrapText="1"/>
    </xf>
    <xf numFmtId="4" fontId="14" fillId="5" borderId="15" xfId="0" applyNumberFormat="1" applyFont="1" applyFill="1" applyBorder="1" applyAlignment="1">
      <alignment horizontal="center" vertical="center"/>
    </xf>
    <xf numFmtId="166" fontId="14" fillId="5" borderId="1" xfId="0" applyNumberFormat="1" applyFont="1" applyFill="1" applyBorder="1" applyAlignment="1">
      <alignment horizontal="center" vertical="center"/>
    </xf>
    <xf numFmtId="0" fontId="4" fillId="3" borderId="16" xfId="0" applyFont="1" applyFill="1" applyBorder="1" applyAlignment="1">
      <alignment horizontal="center" vertical="center" wrapText="1"/>
    </xf>
    <xf numFmtId="0" fontId="4" fillId="3" borderId="32" xfId="0" applyFont="1" applyFill="1" applyBorder="1" applyAlignment="1">
      <alignment horizontal="center" vertical="center" wrapText="1"/>
    </xf>
    <xf numFmtId="0" fontId="4" fillId="0" borderId="47" xfId="0" applyFont="1" applyBorder="1" applyAlignment="1">
      <alignment horizontal="center" vertical="center" wrapText="1"/>
    </xf>
    <xf numFmtId="0" fontId="3" fillId="0" borderId="9" xfId="0" applyFont="1" applyBorder="1" applyAlignment="1">
      <alignment vertical="top"/>
    </xf>
    <xf numFmtId="0" fontId="7" fillId="0" borderId="10" xfId="0" applyFont="1" applyBorder="1" applyAlignment="1">
      <alignment vertical="top"/>
    </xf>
    <xf numFmtId="0" fontId="7" fillId="0" borderId="11" xfId="0" applyFont="1" applyBorder="1" applyAlignment="1">
      <alignment vertical="top"/>
    </xf>
    <xf numFmtId="0" fontId="7" fillId="0" borderId="12" xfId="0" applyFont="1" applyBorder="1" applyAlignment="1">
      <alignment vertical="top"/>
    </xf>
    <xf numFmtId="0" fontId="7" fillId="0" borderId="18" xfId="0" applyFont="1" applyBorder="1" applyAlignment="1">
      <alignment vertical="top"/>
    </xf>
    <xf numFmtId="0" fontId="7" fillId="0" borderId="19" xfId="0" applyFont="1" applyBorder="1" applyAlignment="1">
      <alignment vertical="top"/>
    </xf>
    <xf numFmtId="0" fontId="14" fillId="0" borderId="17" xfId="0" applyFont="1" applyBorder="1" applyAlignment="1">
      <alignment vertical="top"/>
    </xf>
    <xf numFmtId="0" fontId="7" fillId="0" borderId="27" xfId="0" applyFont="1" applyBorder="1" applyAlignment="1">
      <alignment vertical="top"/>
    </xf>
    <xf numFmtId="0" fontId="7" fillId="0" borderId="28" xfId="0" applyFont="1" applyBorder="1" applyAlignment="1">
      <alignment vertical="top"/>
    </xf>
    <xf numFmtId="0" fontId="7" fillId="0" borderId="36" xfId="0" applyFont="1" applyBorder="1" applyAlignment="1">
      <alignment vertical="top"/>
    </xf>
    <xf numFmtId="4" fontId="7" fillId="0" borderId="5" xfId="0" applyNumberFormat="1" applyFont="1" applyBorder="1" applyAlignment="1">
      <alignment horizontal="center" vertical="center" wrapText="1"/>
    </xf>
    <xf numFmtId="166" fontId="7" fillId="4" borderId="14" xfId="0" applyNumberFormat="1" applyFont="1" applyFill="1" applyBorder="1" applyAlignment="1">
      <alignment horizontal="right"/>
    </xf>
    <xf numFmtId="166" fontId="7" fillId="0" borderId="14" xfId="0" applyNumberFormat="1" applyFont="1" applyBorder="1" applyAlignment="1">
      <alignment horizontal="right"/>
    </xf>
    <xf numFmtId="0" fontId="5" fillId="5" borderId="1" xfId="0" applyFont="1" applyFill="1" applyBorder="1" applyAlignment="1">
      <alignment vertical="center" wrapText="1"/>
    </xf>
    <xf numFmtId="0" fontId="5" fillId="5" borderId="1" xfId="0" applyFont="1" applyFill="1" applyBorder="1" applyAlignment="1">
      <alignment wrapText="1"/>
    </xf>
    <xf numFmtId="0" fontId="5" fillId="0" borderId="4" xfId="0" applyFont="1" applyBorder="1" applyAlignment="1">
      <alignment wrapText="1"/>
    </xf>
    <xf numFmtId="14" fontId="5" fillId="15" borderId="25" xfId="0" applyNumberFormat="1" applyFont="1" applyFill="1" applyBorder="1" applyAlignment="1">
      <alignment horizontal="center" vertical="center"/>
    </xf>
    <xf numFmtId="2" fontId="7" fillId="7" borderId="17" xfId="0" applyNumberFormat="1" applyFont="1" applyFill="1" applyBorder="1" applyAlignment="1">
      <alignment horizontal="center"/>
    </xf>
    <xf numFmtId="4" fontId="7" fillId="17" borderId="12" xfId="0" applyNumberFormat="1" applyFont="1" applyFill="1" applyBorder="1" applyAlignment="1">
      <alignment horizontal="center" vertical="center" wrapText="1"/>
    </xf>
    <xf numFmtId="4" fontId="7" fillId="17" borderId="11" xfId="0" applyNumberFormat="1" applyFont="1" applyFill="1" applyBorder="1" applyAlignment="1">
      <alignment horizontal="center" vertical="center" wrapText="1"/>
    </xf>
    <xf numFmtId="4" fontId="7" fillId="14" borderId="12" xfId="0" applyNumberFormat="1" applyFont="1" applyFill="1" applyBorder="1" applyAlignment="1">
      <alignment horizontal="center" vertical="center" wrapText="1"/>
    </xf>
    <xf numFmtId="0" fontId="5" fillId="14" borderId="1" xfId="0" applyFont="1" applyFill="1" applyBorder="1" applyAlignment="1">
      <alignment horizontal="center" vertical="center" wrapText="1"/>
    </xf>
    <xf numFmtId="0" fontId="26" fillId="14" borderId="0" xfId="0" quotePrefix="1" applyFont="1" applyFill="1"/>
    <xf numFmtId="0" fontId="7" fillId="14" borderId="17" xfId="0" applyFont="1" applyFill="1" applyBorder="1" applyAlignment="1">
      <alignment vertical="center" wrapText="1"/>
    </xf>
    <xf numFmtId="0" fontId="0" fillId="18" borderId="0" xfId="0" applyFill="1"/>
    <xf numFmtId="43" fontId="7" fillId="4" borderId="12" xfId="0" applyNumberFormat="1" applyFont="1" applyFill="1" applyBorder="1" applyAlignment="1">
      <alignment horizontal="right" vertical="center"/>
    </xf>
    <xf numFmtId="43" fontId="7" fillId="4" borderId="12" xfId="0" applyNumberFormat="1" applyFont="1" applyFill="1" applyBorder="1"/>
    <xf numFmtId="43" fontId="7" fillId="0" borderId="12" xfId="0" applyNumberFormat="1" applyFont="1" applyBorder="1" applyAlignment="1">
      <alignment horizontal="right" vertical="center"/>
    </xf>
    <xf numFmtId="43" fontId="7" fillId="0" borderId="12" xfId="0" applyNumberFormat="1" applyFont="1" applyBorder="1"/>
    <xf numFmtId="43" fontId="5" fillId="4" borderId="12" xfId="0" applyNumberFormat="1" applyFont="1" applyFill="1" applyBorder="1" applyAlignment="1">
      <alignment horizontal="center" vertical="center"/>
    </xf>
    <xf numFmtId="43" fontId="5" fillId="0" borderId="12" xfId="0" applyNumberFormat="1" applyFont="1" applyBorder="1" applyAlignment="1">
      <alignment horizontal="center" vertical="center"/>
    </xf>
    <xf numFmtId="2" fontId="5" fillId="4" borderId="12" xfId="0" applyNumberFormat="1" applyFont="1" applyFill="1" applyBorder="1" applyAlignment="1">
      <alignment horizontal="center" vertical="center"/>
    </xf>
    <xf numFmtId="2" fontId="5" fillId="0" borderId="12" xfId="0" applyNumberFormat="1" applyFont="1" applyBorder="1" applyAlignment="1">
      <alignment horizontal="center" vertical="center"/>
    </xf>
    <xf numFmtId="2" fontId="5" fillId="0" borderId="12" xfId="0" applyNumberFormat="1" applyFont="1" applyBorder="1" applyAlignment="1">
      <alignment horizontal="center"/>
    </xf>
    <xf numFmtId="2" fontId="5" fillId="4" borderId="12" xfId="0" applyNumberFormat="1" applyFont="1" applyFill="1" applyBorder="1" applyAlignment="1">
      <alignment horizontal="center"/>
    </xf>
    <xf numFmtId="2" fontId="3" fillId="14" borderId="1" xfId="0" applyNumberFormat="1" applyFont="1" applyFill="1" applyBorder="1" applyAlignment="1">
      <alignment horizontal="right" vertical="center" wrapText="1"/>
    </xf>
    <xf numFmtId="2" fontId="5" fillId="0" borderId="17" xfId="0" applyNumberFormat="1" applyFont="1" applyBorder="1" applyAlignment="1">
      <alignment horizontal="center"/>
    </xf>
    <xf numFmtId="2" fontId="5" fillId="4" borderId="17" xfId="0" applyNumberFormat="1" applyFont="1" applyFill="1" applyBorder="1" applyAlignment="1">
      <alignment horizontal="center"/>
    </xf>
    <xf numFmtId="2" fontId="5" fillId="4" borderId="17" xfId="0" applyNumberFormat="1" applyFont="1" applyFill="1" applyBorder="1" applyAlignment="1">
      <alignment horizontal="right"/>
    </xf>
    <xf numFmtId="166" fontId="3" fillId="4" borderId="1" xfId="0" applyNumberFormat="1" applyFont="1" applyFill="1" applyBorder="1" applyAlignment="1">
      <alignment horizontal="center" vertical="center" wrapText="1"/>
    </xf>
    <xf numFmtId="4" fontId="14" fillId="5" borderId="12" xfId="0" applyNumberFormat="1" applyFont="1" applyFill="1" applyBorder="1" applyAlignment="1">
      <alignment vertical="center" wrapText="1"/>
    </xf>
    <xf numFmtId="4" fontId="14" fillId="0" borderId="12" xfId="0" applyNumberFormat="1" applyFont="1" applyBorder="1" applyAlignment="1">
      <alignment vertical="center" wrapText="1"/>
    </xf>
    <xf numFmtId="4" fontId="14" fillId="0" borderId="11" xfId="0" applyNumberFormat="1" applyFont="1" applyBorder="1" applyAlignment="1">
      <alignment vertical="center" wrapText="1"/>
    </xf>
    <xf numFmtId="0" fontId="4" fillId="0" borderId="1" xfId="0" applyFont="1" applyBorder="1" applyAlignment="1">
      <alignment vertical="center"/>
    </xf>
    <xf numFmtId="166" fontId="7" fillId="4" borderId="12" xfId="0" applyNumberFormat="1" applyFont="1" applyFill="1" applyBorder="1" applyAlignment="1">
      <alignment horizontal="right" vertical="center"/>
    </xf>
    <xf numFmtId="2" fontId="7" fillId="0" borderId="15" xfId="0" applyNumberFormat="1" applyFont="1" applyBorder="1" applyAlignment="1">
      <alignment horizontal="center" vertical="center"/>
    </xf>
    <xf numFmtId="4" fontId="3" fillId="0" borderId="0" xfId="0" applyNumberFormat="1" applyFont="1"/>
    <xf numFmtId="2" fontId="7" fillId="0" borderId="15" xfId="0" applyNumberFormat="1" applyFont="1" applyBorder="1" applyAlignment="1">
      <alignment horizontal="center"/>
    </xf>
    <xf numFmtId="4" fontId="14" fillId="0" borderId="15" xfId="0" applyNumberFormat="1" applyFont="1" applyBorder="1" applyAlignment="1">
      <alignment horizontal="center" vertical="center"/>
    </xf>
    <xf numFmtId="0" fontId="14" fillId="0" borderId="12" xfId="0" applyFont="1" applyBorder="1" applyAlignment="1">
      <alignment horizontal="right" vertical="center"/>
    </xf>
    <xf numFmtId="4" fontId="3" fillId="0" borderId="15" xfId="0" applyNumberFormat="1" applyFont="1" applyBorder="1" applyAlignment="1">
      <alignment horizontal="center"/>
    </xf>
    <xf numFmtId="2" fontId="3" fillId="0" borderId="1" xfId="0" applyNumberFormat="1" applyFont="1" applyBorder="1" applyAlignment="1">
      <alignment horizontal="center" vertical="center"/>
    </xf>
    <xf numFmtId="4" fontId="7" fillId="0" borderId="15" xfId="0" applyNumberFormat="1" applyFont="1" applyBorder="1" applyAlignment="1">
      <alignment horizontal="center"/>
    </xf>
    <xf numFmtId="4" fontId="7" fillId="0" borderId="20" xfId="0" applyNumberFormat="1" applyFont="1" applyBorder="1" applyAlignment="1">
      <alignment horizontal="center" vertical="center"/>
    </xf>
    <xf numFmtId="0" fontId="4" fillId="3" borderId="20" xfId="0" applyFont="1" applyFill="1" applyBorder="1" applyAlignment="1">
      <alignment horizontal="center" vertical="center" wrapText="1"/>
    </xf>
    <xf numFmtId="0" fontId="16" fillId="3" borderId="20" xfId="0" applyFont="1" applyFill="1" applyBorder="1" applyAlignment="1">
      <alignment horizontal="center" vertical="center" wrapText="1"/>
    </xf>
    <xf numFmtId="0" fontId="16" fillId="0" borderId="1" xfId="0" applyFont="1" applyBorder="1" applyAlignment="1">
      <alignment horizontal="center"/>
    </xf>
    <xf numFmtId="0" fontId="16" fillId="0" borderId="1" xfId="0" applyFont="1" applyBorder="1" applyAlignment="1">
      <alignment horizontal="center" wrapText="1"/>
    </xf>
    <xf numFmtId="0" fontId="14" fillId="0" borderId="1" xfId="0" applyFont="1" applyBorder="1"/>
    <xf numFmtId="0" fontId="21" fillId="0" borderId="1" xfId="0" applyFont="1" applyBorder="1"/>
    <xf numFmtId="0" fontId="14" fillId="0" borderId="20" xfId="0" applyFont="1" applyBorder="1" applyAlignment="1">
      <alignment vertical="top"/>
    </xf>
    <xf numFmtId="0" fontId="5" fillId="14" borderId="17" xfId="0" applyFont="1" applyFill="1" applyBorder="1" applyAlignment="1">
      <alignment vertical="center" wrapText="1"/>
    </xf>
    <xf numFmtId="164" fontId="5" fillId="4" borderId="12" xfId="0" applyNumberFormat="1" applyFont="1" applyFill="1" applyBorder="1" applyAlignment="1">
      <alignment horizontal="center"/>
    </xf>
    <xf numFmtId="164" fontId="5" fillId="0" borderId="12" xfId="0" applyNumberFormat="1" applyFont="1" applyBorder="1" applyAlignment="1">
      <alignment horizontal="center"/>
    </xf>
    <xf numFmtId="164" fontId="5" fillId="4" borderId="17" xfId="0" applyNumberFormat="1" applyFont="1" applyFill="1" applyBorder="1" applyAlignment="1">
      <alignment horizontal="center"/>
    </xf>
    <xf numFmtId="4" fontId="3" fillId="17" borderId="15" xfId="0" applyNumberFormat="1" applyFont="1" applyFill="1" applyBorder="1" applyAlignment="1">
      <alignment horizontal="center"/>
    </xf>
    <xf numFmtId="14" fontId="5" fillId="15" borderId="39" xfId="0" applyNumberFormat="1" applyFont="1" applyFill="1" applyBorder="1" applyAlignment="1">
      <alignment vertical="center"/>
    </xf>
    <xf numFmtId="4" fontId="7" fillId="14" borderId="12" xfId="0" applyNumberFormat="1" applyFont="1" applyFill="1" applyBorder="1" applyAlignment="1">
      <alignment horizontal="center" vertical="center"/>
    </xf>
    <xf numFmtId="4" fontId="7" fillId="14" borderId="17" xfId="0" applyNumberFormat="1" applyFont="1" applyFill="1" applyBorder="1" applyAlignment="1">
      <alignment horizontal="center"/>
    </xf>
    <xf numFmtId="166" fontId="14" fillId="4" borderId="1" xfId="0" applyNumberFormat="1" applyFont="1" applyFill="1" applyBorder="1" applyAlignment="1">
      <alignment horizontal="left" vertical="center"/>
    </xf>
    <xf numFmtId="166" fontId="14" fillId="0" borderId="1" xfId="0" applyNumberFormat="1" applyFont="1" applyBorder="1" applyAlignment="1">
      <alignment horizontal="left" vertical="center"/>
    </xf>
    <xf numFmtId="43" fontId="5" fillId="4" borderId="17" xfId="0" applyNumberFormat="1" applyFont="1" applyFill="1" applyBorder="1" applyAlignment="1">
      <alignment horizontal="center"/>
    </xf>
    <xf numFmtId="43" fontId="5" fillId="0" borderId="17" xfId="0" applyNumberFormat="1" applyFont="1" applyBorder="1" applyAlignment="1">
      <alignment horizontal="center"/>
    </xf>
    <xf numFmtId="164" fontId="7" fillId="5" borderId="12" xfId="0" applyNumberFormat="1" applyFont="1" applyFill="1" applyBorder="1" applyAlignment="1">
      <alignment horizontal="center"/>
    </xf>
    <xf numFmtId="166" fontId="7" fillId="4" borderId="6" xfId="0" applyNumberFormat="1" applyFont="1" applyFill="1" applyBorder="1" applyAlignment="1">
      <alignment horizontal="right"/>
    </xf>
    <xf numFmtId="166" fontId="7" fillId="0" borderId="12" xfId="0" applyNumberFormat="1" applyFont="1" applyBorder="1" applyAlignment="1">
      <alignment horizontal="right"/>
    </xf>
    <xf numFmtId="166" fontId="7" fillId="0" borderId="15" xfId="0" applyNumberFormat="1" applyFont="1" applyBorder="1" applyAlignment="1">
      <alignment horizontal="right"/>
    </xf>
    <xf numFmtId="0" fontId="4" fillId="9" borderId="14" xfId="0" applyFont="1" applyFill="1" applyBorder="1" applyAlignment="1">
      <alignment horizontal="center"/>
    </xf>
    <xf numFmtId="0" fontId="10" fillId="0" borderId="4" xfId="0" applyFont="1" applyBorder="1" applyAlignment="1">
      <alignment horizontal="center"/>
    </xf>
    <xf numFmtId="0" fontId="5" fillId="0" borderId="7" xfId="0" applyFont="1" applyBorder="1" applyAlignment="1">
      <alignment horizontal="center" wrapText="1"/>
    </xf>
    <xf numFmtId="0" fontId="9" fillId="0" borderId="14" xfId="0" applyFont="1" applyBorder="1" applyAlignment="1">
      <alignment horizontal="center"/>
    </xf>
    <xf numFmtId="0" fontId="10" fillId="0" borderId="14" xfId="0" applyFont="1" applyBorder="1" applyAlignment="1">
      <alignment horizontal="center"/>
    </xf>
    <xf numFmtId="0" fontId="7" fillId="0" borderId="14" xfId="0" applyFont="1" applyBorder="1" applyAlignment="1">
      <alignment horizontal="center"/>
    </xf>
    <xf numFmtId="0" fontId="9" fillId="9" borderId="14" xfId="0" applyFont="1" applyFill="1" applyBorder="1" applyAlignment="1">
      <alignment horizontal="center"/>
    </xf>
    <xf numFmtId="0" fontId="7" fillId="0" borderId="4" xfId="0" applyFont="1" applyBorder="1" applyAlignment="1">
      <alignment horizontal="center"/>
    </xf>
    <xf numFmtId="0" fontId="4" fillId="0" borderId="10" xfId="0" applyFont="1" applyBorder="1" applyAlignment="1">
      <alignment horizontal="center" vertical="center" wrapText="1"/>
    </xf>
    <xf numFmtId="0" fontId="6" fillId="0" borderId="11" xfId="0" applyFont="1" applyBorder="1" applyAlignment="1">
      <alignment vertical="center" wrapText="1"/>
    </xf>
    <xf numFmtId="0" fontId="6" fillId="0" borderId="12" xfId="0" applyFont="1" applyBorder="1" applyAlignment="1">
      <alignment vertical="center" wrapText="1"/>
    </xf>
    <xf numFmtId="164" fontId="4" fillId="0" borderId="10" xfId="0" applyNumberFormat="1" applyFont="1" applyBorder="1" applyAlignment="1">
      <alignment horizontal="center" vertical="center" wrapText="1"/>
    </xf>
    <xf numFmtId="0" fontId="4" fillId="0" borderId="14" xfId="0" applyFont="1" applyBorder="1" applyAlignment="1">
      <alignment horizontal="center"/>
    </xf>
    <xf numFmtId="164" fontId="4" fillId="0" borderId="10" xfId="0" applyNumberFormat="1" applyFont="1" applyBorder="1" applyAlignment="1">
      <alignment horizontal="center" vertical="top" wrapText="1"/>
    </xf>
    <xf numFmtId="164" fontId="4" fillId="0" borderId="11" xfId="0" applyNumberFormat="1" applyFont="1" applyBorder="1" applyAlignment="1">
      <alignment horizontal="center" vertical="top" wrapText="1"/>
    </xf>
    <xf numFmtId="0" fontId="19" fillId="15" borderId="31" xfId="0" applyFont="1" applyFill="1" applyBorder="1" applyAlignment="1">
      <alignment horizontal="center" vertical="center" wrapText="1"/>
    </xf>
    <xf numFmtId="0" fontId="19" fillId="15" borderId="29" xfId="0" applyFont="1" applyFill="1" applyBorder="1" applyAlignment="1">
      <alignment horizontal="center" vertical="center" wrapText="1"/>
    </xf>
    <xf numFmtId="0" fontId="19" fillId="15" borderId="33" xfId="0" applyFont="1" applyFill="1" applyBorder="1" applyAlignment="1">
      <alignment horizontal="center" vertical="center" wrapText="1"/>
    </xf>
    <xf numFmtId="0" fontId="4" fillId="0" borderId="11" xfId="0" applyFont="1" applyBorder="1" applyAlignment="1">
      <alignment horizontal="center" vertical="center"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0" xfId="0" applyFont="1" applyAlignment="1">
      <alignment horizontal="center"/>
    </xf>
    <xf numFmtId="0" fontId="4" fillId="0" borderId="48"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1"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2" xfId="0" applyFont="1" applyBorder="1" applyAlignment="1">
      <alignment horizontal="center" vertical="center" wrapText="1"/>
    </xf>
    <xf numFmtId="164" fontId="4" fillId="0" borderId="11" xfId="0" applyNumberFormat="1" applyFont="1" applyBorder="1" applyAlignment="1">
      <alignment horizontal="center" vertical="center" wrapText="1"/>
    </xf>
    <xf numFmtId="164" fontId="4" fillId="0" borderId="12" xfId="0" applyNumberFormat="1" applyFont="1" applyBorder="1" applyAlignment="1">
      <alignment horizontal="center" vertical="center" wrapText="1"/>
    </xf>
    <xf numFmtId="0" fontId="4" fillId="0" borderId="10" xfId="0" applyFont="1" applyBorder="1" applyAlignment="1">
      <alignment horizontal="center" vertical="top" wrapText="1"/>
    </xf>
    <xf numFmtId="0" fontId="4" fillId="0" borderId="11" xfId="0" applyFont="1" applyBorder="1" applyAlignment="1">
      <alignment horizontal="center" vertical="top" wrapText="1"/>
    </xf>
    <xf numFmtId="0" fontId="19" fillId="15" borderId="30" xfId="0" applyFont="1" applyFill="1" applyBorder="1" applyAlignment="1">
      <alignment horizontal="center" vertical="center"/>
    </xf>
    <xf numFmtId="0" fontId="19" fillId="15" borderId="25" xfId="0" applyFont="1" applyFill="1" applyBorder="1" applyAlignment="1">
      <alignment horizontal="center" vertical="center"/>
    </xf>
    <xf numFmtId="0" fontId="3" fillId="0" borderId="4" xfId="0" applyFont="1" applyBorder="1" applyAlignment="1">
      <alignment wrapText="1"/>
    </xf>
    <xf numFmtId="0" fontId="3" fillId="0" borderId="4" xfId="0" applyFont="1" applyBorder="1" applyAlignment="1">
      <alignment horizontal="center" wrapText="1"/>
    </xf>
    <xf numFmtId="0" fontId="6" fillId="0" borderId="8" xfId="0" applyFont="1" applyBorder="1" applyAlignment="1">
      <alignment horizontal="center"/>
    </xf>
    <xf numFmtId="0" fontId="6" fillId="0" borderId="15" xfId="0" applyFont="1" applyBorder="1" applyAlignment="1">
      <alignment horizontal="center"/>
    </xf>
    <xf numFmtId="0" fontId="8" fillId="0" borderId="14" xfId="0" applyFont="1" applyBorder="1" applyAlignment="1">
      <alignment horizontal="center"/>
    </xf>
    <xf numFmtId="0" fontId="3" fillId="0" borderId="14" xfId="0" applyFont="1" applyBorder="1" applyAlignment="1">
      <alignment horizontal="center"/>
    </xf>
    <xf numFmtId="0" fontId="10" fillId="0" borderId="4" xfId="0" applyFont="1" applyBorder="1" applyAlignment="1">
      <alignment horizontal="center" wrapText="1"/>
    </xf>
    <xf numFmtId="0" fontId="6" fillId="0" borderId="8" xfId="0" applyFont="1" applyBorder="1" applyAlignment="1">
      <alignment wrapText="1"/>
    </xf>
    <xf numFmtId="0" fontId="9" fillId="8" borderId="14" xfId="0" applyFont="1" applyFill="1" applyBorder="1" applyAlignment="1">
      <alignment horizontal="center"/>
    </xf>
    <xf numFmtId="0" fontId="4" fillId="0" borderId="15" xfId="0" applyFont="1" applyBorder="1" applyAlignment="1">
      <alignment horizontal="center"/>
    </xf>
    <xf numFmtId="0" fontId="20" fillId="15" borderId="30" xfId="0" applyFont="1" applyFill="1" applyBorder="1" applyAlignment="1">
      <alignment horizontal="center" vertical="center"/>
    </xf>
    <xf numFmtId="0" fontId="20" fillId="15" borderId="25" xfId="0" applyFont="1" applyFill="1" applyBorder="1" applyAlignment="1">
      <alignment horizontal="center" vertical="center"/>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37" xfId="0" applyFont="1" applyBorder="1" applyAlignment="1">
      <alignment horizontal="center" vertical="center" wrapText="1"/>
    </xf>
    <xf numFmtId="0" fontId="7" fillId="0" borderId="16" xfId="0" applyFont="1" applyBorder="1" applyAlignment="1">
      <alignment horizontal="center"/>
    </xf>
    <xf numFmtId="0" fontId="7" fillId="0" borderId="7" xfId="0" applyFont="1" applyBorder="1" applyAlignment="1">
      <alignment horizontal="center"/>
    </xf>
    <xf numFmtId="0" fontId="7" fillId="0" borderId="4" xfId="0" applyFont="1" applyBorder="1" applyAlignment="1">
      <alignment horizontal="center" vertical="center"/>
    </xf>
    <xf numFmtId="0" fontId="6" fillId="0" borderId="8" xfId="0" applyFont="1" applyBorder="1" applyAlignment="1">
      <alignment horizontal="center" vertical="center"/>
    </xf>
    <xf numFmtId="0" fontId="5" fillId="0" borderId="7" xfId="0" applyFont="1" applyBorder="1" applyAlignment="1">
      <alignment horizontal="center" vertical="center" wrapText="1"/>
    </xf>
    <xf numFmtId="0" fontId="6" fillId="0" borderId="9" xfId="0" applyFont="1" applyBorder="1" applyAlignment="1">
      <alignment vertical="center"/>
    </xf>
    <xf numFmtId="0" fontId="6" fillId="0" borderId="2" xfId="0" applyFont="1" applyBorder="1" applyAlignment="1">
      <alignment vertical="center"/>
    </xf>
    <xf numFmtId="0" fontId="0" fillId="0" borderId="0" xfId="0" applyAlignment="1">
      <alignment vertical="center"/>
    </xf>
    <xf numFmtId="0" fontId="22" fillId="0" borderId="11" xfId="0" applyFont="1" applyBorder="1" applyAlignment="1">
      <alignment horizontal="center" vertical="center" wrapText="1"/>
    </xf>
    <xf numFmtId="0" fontId="22" fillId="0" borderId="12" xfId="0" applyFont="1" applyBorder="1" applyAlignment="1">
      <alignment horizontal="center" vertical="center" wrapText="1"/>
    </xf>
    <xf numFmtId="0" fontId="16" fillId="0" borderId="1" xfId="0" applyFont="1" applyBorder="1" applyAlignment="1">
      <alignment horizontal="center"/>
    </xf>
    <xf numFmtId="0" fontId="4" fillId="0" borderId="18"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20" xfId="0" applyFont="1" applyBorder="1" applyAlignment="1">
      <alignment horizontal="center" vertical="center" wrapText="1"/>
    </xf>
    <xf numFmtId="0" fontId="20" fillId="15" borderId="24" xfId="0" applyFont="1" applyFill="1" applyBorder="1" applyAlignment="1">
      <alignment horizontal="center" vertical="center"/>
    </xf>
    <xf numFmtId="0" fontId="4" fillId="0" borderId="13" xfId="0" applyFont="1" applyBorder="1" applyAlignment="1">
      <alignment horizontal="center"/>
    </xf>
    <xf numFmtId="0" fontId="3" fillId="0" borderId="0" xfId="0" applyFont="1" applyAlignment="1">
      <alignment horizontal="center" vertical="center" wrapText="1"/>
    </xf>
    <xf numFmtId="0" fontId="8" fillId="6" borderId="14" xfId="0" applyFont="1" applyFill="1" applyBorder="1" applyAlignment="1">
      <alignment horizontal="center"/>
    </xf>
    <xf numFmtId="0" fontId="4" fillId="0" borderId="14" xfId="0" applyFont="1" applyBorder="1" applyAlignment="1">
      <alignment horizontal="center" vertical="center" wrapText="1"/>
    </xf>
    <xf numFmtId="0" fontId="4" fillId="0" borderId="5" xfId="0" applyFont="1" applyBorder="1" applyAlignment="1">
      <alignment horizontal="center" vertical="center" wrapText="1"/>
    </xf>
    <xf numFmtId="0" fontId="19" fillId="15" borderId="29" xfId="0" applyFont="1" applyFill="1" applyBorder="1" applyAlignment="1">
      <alignment horizontal="center" vertical="center"/>
    </xf>
    <xf numFmtId="0" fontId="19" fillId="15" borderId="38" xfId="0" applyFont="1" applyFill="1" applyBorder="1" applyAlignment="1">
      <alignment horizontal="center" vertical="center"/>
    </xf>
    <xf numFmtId="0" fontId="3" fillId="0" borderId="0" xfId="0" applyFont="1" applyAlignment="1">
      <alignment horizontal="center" vertical="center"/>
    </xf>
    <xf numFmtId="0" fontId="4" fillId="0" borderId="8" xfId="0" applyFont="1" applyBorder="1" applyAlignment="1">
      <alignment horizontal="center" vertical="top" wrapText="1"/>
    </xf>
    <xf numFmtId="0" fontId="19" fillId="15" borderId="24" xfId="0" applyFont="1" applyFill="1" applyBorder="1" applyAlignment="1">
      <alignment horizontal="center" vertical="center"/>
    </xf>
    <xf numFmtId="166" fontId="4" fillId="0" borderId="1"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0" fontId="0" fillId="0" borderId="0" xfId="0" applyAlignment="1">
      <alignment horizontal="center" wrapText="1"/>
    </xf>
    <xf numFmtId="4" fontId="4" fillId="0" borderId="4" xfId="0" applyNumberFormat="1" applyFont="1" applyBorder="1" applyAlignment="1">
      <alignment horizontal="center" vertical="center" wrapText="1"/>
    </xf>
    <xf numFmtId="4" fontId="4" fillId="0" borderId="8" xfId="0" applyNumberFormat="1" applyFont="1" applyBorder="1" applyAlignment="1">
      <alignment horizontal="center" vertical="center" wrapText="1"/>
    </xf>
    <xf numFmtId="4" fontId="4" fillId="0" borderId="15" xfId="0" applyNumberFormat="1" applyFont="1" applyBorder="1" applyAlignment="1">
      <alignment horizontal="center" vertical="center" wrapText="1"/>
    </xf>
    <xf numFmtId="0" fontId="4" fillId="0" borderId="4"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4" xfId="0" applyFont="1" applyBorder="1" applyAlignment="1">
      <alignment horizontal="center" vertical="top" wrapText="1"/>
    </xf>
    <xf numFmtId="0" fontId="7" fillId="0" borderId="9" xfId="0" applyFont="1" applyBorder="1" applyAlignment="1">
      <alignment horizontal="center" vertical="top"/>
    </xf>
    <xf numFmtId="0" fontId="7" fillId="0" borderId="13" xfId="0" applyFont="1" applyBorder="1" applyAlignment="1">
      <alignment horizontal="center" vertical="top"/>
    </xf>
    <xf numFmtId="0" fontId="16" fillId="0" borderId="55" xfId="0" applyFont="1" applyBorder="1" applyAlignment="1">
      <alignment vertical="center" wrapText="1"/>
    </xf>
    <xf numFmtId="0" fontId="16" fillId="0" borderId="56" xfId="0" applyFont="1" applyBorder="1" applyAlignment="1">
      <alignment vertical="center" wrapText="1"/>
    </xf>
    <xf numFmtId="0" fontId="16" fillId="0" borderId="58" xfId="0" applyFont="1" applyBorder="1" applyAlignment="1">
      <alignment vertical="center" wrapText="1"/>
    </xf>
    <xf numFmtId="0" fontId="16" fillId="0" borderId="57" xfId="0" applyFont="1" applyBorder="1" applyAlignment="1">
      <alignment vertical="center" wrapText="1"/>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0" borderId="58" xfId="0" applyFont="1" applyBorder="1" applyAlignment="1">
      <alignment horizontal="center" vertical="center" wrapText="1"/>
    </xf>
    <xf numFmtId="0" fontId="16" fillId="2" borderId="2" xfId="0" applyFont="1" applyFill="1" applyBorder="1" applyAlignment="1">
      <alignment horizontal="center"/>
    </xf>
    <xf numFmtId="0" fontId="16" fillId="2" borderId="13" xfId="0" applyFont="1" applyFill="1" applyBorder="1" applyAlignment="1">
      <alignment horizontal="center"/>
    </xf>
    <xf numFmtId="0" fontId="7" fillId="0" borderId="4" xfId="0" applyFont="1" applyBorder="1" applyAlignment="1">
      <alignment horizontal="center" wrapText="1"/>
    </xf>
    <xf numFmtId="0" fontId="6" fillId="0" borderId="8" xfId="0" applyFont="1" applyBorder="1" applyAlignment="1">
      <alignment horizontal="center" wrapText="1"/>
    </xf>
    <xf numFmtId="0" fontId="6" fillId="0" borderId="15" xfId="0" applyFont="1" applyBorder="1" applyAlignment="1">
      <alignment horizontal="center" wrapText="1"/>
    </xf>
    <xf numFmtId="0" fontId="16" fillId="3" borderId="13" xfId="0" applyFont="1" applyFill="1" applyBorder="1" applyAlignment="1">
      <alignment horizontal="center" vertical="center" wrapText="1"/>
    </xf>
    <xf numFmtId="0" fontId="16" fillId="3" borderId="3" xfId="0" applyFont="1" applyFill="1" applyBorder="1" applyAlignment="1">
      <alignment horizontal="center" vertical="center" wrapText="1"/>
    </xf>
    <xf numFmtId="0" fontId="16" fillId="0" borderId="13" xfId="0" applyFont="1" applyBorder="1" applyAlignment="1">
      <alignment horizontal="center"/>
    </xf>
    <xf numFmtId="0" fontId="20" fillId="15" borderId="31" xfId="0" applyFont="1" applyFill="1" applyBorder="1" applyAlignment="1">
      <alignment horizontal="center" vertical="center"/>
    </xf>
    <xf numFmtId="0" fontId="20" fillId="15" borderId="29" xfId="0" applyFont="1" applyFill="1" applyBorder="1" applyAlignment="1">
      <alignment horizontal="center" vertical="center"/>
    </xf>
    <xf numFmtId="0" fontId="20" fillId="15" borderId="33" xfId="0" applyFont="1" applyFill="1" applyBorder="1" applyAlignment="1">
      <alignment horizontal="center" vertical="center"/>
    </xf>
    <xf numFmtId="0" fontId="16" fillId="0" borderId="18" xfId="0" applyFont="1" applyBorder="1" applyAlignment="1">
      <alignment horizontal="center" vertical="top" wrapText="1"/>
    </xf>
    <xf numFmtId="0" fontId="16" fillId="0" borderId="19" xfId="0" applyFont="1" applyBorder="1" applyAlignment="1">
      <alignment horizontal="center" vertical="top" wrapText="1"/>
    </xf>
    <xf numFmtId="0" fontId="16" fillId="0" borderId="45" xfId="0" applyFont="1" applyBorder="1" applyAlignment="1">
      <alignment horizontal="center" vertical="top" wrapText="1"/>
    </xf>
    <xf numFmtId="0" fontId="16" fillId="0" borderId="2" xfId="0" applyFont="1" applyBorder="1" applyAlignment="1">
      <alignment horizontal="center"/>
    </xf>
    <xf numFmtId="0" fontId="14" fillId="0" borderId="59" xfId="0" applyFont="1" applyBorder="1" applyAlignment="1">
      <alignment horizontal="center" vertical="top"/>
    </xf>
    <xf numFmtId="0" fontId="14" fillId="0" borderId="60" xfId="0" applyFont="1" applyBorder="1" applyAlignment="1">
      <alignment horizontal="center" vertical="top"/>
    </xf>
    <xf numFmtId="0" fontId="14" fillId="0" borderId="61" xfId="0" applyFont="1" applyBorder="1" applyAlignment="1">
      <alignment horizontal="center" vertical="top"/>
    </xf>
    <xf numFmtId="0" fontId="4" fillId="0" borderId="27"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35" xfId="0" applyFont="1" applyBorder="1" applyAlignment="1">
      <alignment horizontal="center" vertical="center" wrapText="1"/>
    </xf>
    <xf numFmtId="0" fontId="0" fillId="0" borderId="0" xfId="0" applyAlignment="1">
      <alignment horizontal="left" wrapText="1"/>
    </xf>
    <xf numFmtId="0" fontId="0" fillId="0" borderId="0" xfId="0" applyAlignment="1">
      <alignment horizontal="left"/>
    </xf>
    <xf numFmtId="164" fontId="4" fillId="0" borderId="27" xfId="0" applyNumberFormat="1" applyFont="1" applyBorder="1" applyAlignment="1">
      <alignment horizontal="center" vertical="center" wrapText="1"/>
    </xf>
    <xf numFmtId="164" fontId="4" fillId="0" borderId="28" xfId="0" applyNumberFormat="1" applyFont="1" applyBorder="1" applyAlignment="1">
      <alignment horizontal="center" vertical="center" wrapText="1"/>
    </xf>
    <xf numFmtId="164" fontId="4" fillId="0" borderId="35" xfId="0" applyNumberFormat="1" applyFont="1" applyBorder="1" applyAlignment="1">
      <alignment horizontal="center" vertical="center" wrapText="1"/>
    </xf>
    <xf numFmtId="0" fontId="4" fillId="0" borderId="7" xfId="0" applyFont="1" applyBorder="1" applyAlignment="1">
      <alignment horizontal="center"/>
    </xf>
    <xf numFmtId="0" fontId="4" fillId="0" borderId="9" xfId="0" applyFont="1" applyBorder="1" applyAlignment="1">
      <alignment horizontal="center"/>
    </xf>
    <xf numFmtId="4" fontId="7" fillId="0" borderId="14" xfId="0" applyNumberFormat="1" applyFont="1" applyBorder="1" applyAlignment="1">
      <alignment horizontal="center"/>
    </xf>
    <xf numFmtId="2" fontId="7" fillId="0" borderId="4" xfId="0" applyNumberFormat="1" applyFont="1" applyBorder="1" applyAlignment="1">
      <alignment horizontal="center"/>
    </xf>
    <xf numFmtId="0" fontId="4" fillId="8" borderId="14" xfId="0" applyFont="1" applyFill="1" applyBorder="1" applyAlignment="1">
      <alignment horizontal="center"/>
    </xf>
    <xf numFmtId="4" fontId="4" fillId="8" borderId="14" xfId="0" applyNumberFormat="1" applyFont="1" applyFill="1" applyBorder="1" applyAlignment="1">
      <alignment horizontal="center"/>
    </xf>
    <xf numFmtId="0" fontId="4" fillId="0" borderId="17" xfId="0" applyFont="1" applyBorder="1" applyAlignment="1">
      <alignment horizontal="center" vertical="center" wrapText="1"/>
    </xf>
    <xf numFmtId="0" fontId="6" fillId="0" borderId="17" xfId="0" applyFont="1" applyBorder="1" applyAlignment="1">
      <alignment vertical="center" wrapText="1"/>
    </xf>
    <xf numFmtId="0" fontId="0" fillId="0" borderId="0" xfId="0" applyAlignment="1">
      <alignment horizontal="center" vertical="center" wrapText="1"/>
    </xf>
    <xf numFmtId="0" fontId="4" fillId="2" borderId="13" xfId="0" applyFont="1" applyFill="1" applyBorder="1" applyAlignment="1">
      <alignment horizont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0" xfId="0" applyFont="1" applyBorder="1" applyAlignment="1">
      <alignment horizontal="center" vertical="center" wrapText="1"/>
    </xf>
    <xf numFmtId="0" fontId="20" fillId="0" borderId="30" xfId="0" applyFont="1" applyBorder="1" applyAlignment="1">
      <alignment horizontal="center" vertical="center"/>
    </xf>
    <xf numFmtId="0" fontId="20" fillId="0" borderId="25" xfId="0" applyFont="1" applyBorder="1" applyAlignment="1">
      <alignment horizontal="center" vertical="center"/>
    </xf>
    <xf numFmtId="0" fontId="10" fillId="0" borderId="4" xfId="0" applyFont="1" applyBorder="1" applyAlignment="1">
      <alignment horizontal="center" vertical="center" wrapText="1"/>
    </xf>
    <xf numFmtId="0" fontId="6" fillId="0" borderId="8" xfId="0" applyFont="1" applyBorder="1" applyAlignment="1">
      <alignment vertical="center" wrapText="1"/>
    </xf>
    <xf numFmtId="0" fontId="10" fillId="0" borderId="14" xfId="0" applyFont="1" applyBorder="1" applyAlignment="1">
      <alignment horizontal="center" vertical="center" wrapText="1"/>
    </xf>
    <xf numFmtId="0" fontId="6" fillId="0" borderId="5" xfId="0" applyFont="1" applyBorder="1" applyAlignment="1">
      <alignment vertical="center" wrapText="1"/>
    </xf>
    <xf numFmtId="0" fontId="6" fillId="0" borderId="6" xfId="0" applyFont="1" applyBorder="1" applyAlignment="1">
      <alignment vertical="center" wrapText="1"/>
    </xf>
    <xf numFmtId="0" fontId="7" fillId="0" borderId="4" xfId="0" applyFont="1" applyBorder="1" applyAlignment="1">
      <alignment horizontal="center" vertical="top"/>
    </xf>
    <xf numFmtId="0" fontId="7" fillId="0" borderId="8" xfId="0" applyFont="1" applyBorder="1" applyAlignment="1">
      <alignment horizontal="center" vertical="top"/>
    </xf>
    <xf numFmtId="164" fontId="4" fillId="0" borderId="4" xfId="0" applyNumberFormat="1" applyFont="1" applyBorder="1" applyAlignment="1">
      <alignment horizontal="center" vertical="center" wrapText="1"/>
    </xf>
    <xf numFmtId="164" fontId="4" fillId="0" borderId="8" xfId="0" applyNumberFormat="1" applyFont="1" applyBorder="1" applyAlignment="1">
      <alignment horizontal="center" vertical="center" wrapText="1"/>
    </xf>
    <xf numFmtId="164" fontId="4" fillId="0" borderId="15" xfId="0" applyNumberFormat="1"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5" xfId="0" applyFont="1" applyBorder="1" applyAlignment="1">
      <alignment horizontal="center"/>
    </xf>
    <xf numFmtId="0" fontId="4" fillId="0" borderId="6" xfId="0" applyFont="1" applyBorder="1" applyAlignment="1">
      <alignment horizontal="center"/>
    </xf>
    <xf numFmtId="0" fontId="3" fillId="0" borderId="14" xfId="0" applyFont="1" applyBorder="1" applyAlignment="1">
      <alignment wrapText="1"/>
    </xf>
    <xf numFmtId="0" fontId="8" fillId="6" borderId="14" xfId="0" applyFont="1" applyFill="1" applyBorder="1" applyAlignment="1">
      <alignment horizontal="center" wrapText="1"/>
    </xf>
    <xf numFmtId="0" fontId="8" fillId="0" borderId="14" xfId="0" applyFont="1" applyBorder="1" applyAlignment="1">
      <alignment horizontal="center" wrapText="1"/>
    </xf>
    <xf numFmtId="0" fontId="4" fillId="2" borderId="2" xfId="0" applyFont="1" applyFill="1" applyBorder="1" applyAlignment="1">
      <alignment horizontal="center"/>
    </xf>
    <xf numFmtId="0" fontId="11" fillId="0" borderId="0" xfId="0" applyFont="1" applyAlignment="1">
      <alignment horizontal="left" wrapText="1"/>
    </xf>
    <xf numFmtId="164" fontId="8" fillId="0" borderId="10" xfId="0" applyNumberFormat="1" applyFont="1" applyBorder="1" applyAlignment="1">
      <alignment horizontal="center" vertical="center" wrapText="1"/>
    </xf>
    <xf numFmtId="164" fontId="8" fillId="0" borderId="11" xfId="0" applyNumberFormat="1" applyFont="1" applyBorder="1" applyAlignment="1">
      <alignment horizontal="center" vertical="center" wrapText="1"/>
    </xf>
    <xf numFmtId="164" fontId="8" fillId="0" borderId="12" xfId="0" applyNumberFormat="1" applyFont="1" applyBorder="1" applyAlignment="1">
      <alignment horizontal="center" vertical="center" wrapText="1"/>
    </xf>
    <xf numFmtId="0" fontId="4" fillId="0" borderId="8" xfId="0" applyFont="1" applyBorder="1" applyAlignment="1">
      <alignment horizontal="center" wrapText="1"/>
    </xf>
    <xf numFmtId="0" fontId="4" fillId="0" borderId="15" xfId="0" applyFont="1" applyBorder="1" applyAlignment="1">
      <alignment horizontal="center" wrapText="1"/>
    </xf>
    <xf numFmtId="0" fontId="38" fillId="0" borderId="52" xfId="0" applyFont="1" applyBorder="1" applyAlignment="1">
      <alignment horizontal="center"/>
    </xf>
    <xf numFmtId="0" fontId="38" fillId="0" borderId="34" xfId="0" applyFont="1" applyBorder="1" applyAlignment="1">
      <alignment horizontal="center"/>
    </xf>
    <xf numFmtId="0" fontId="38" fillId="0" borderId="51" xfId="0" applyFont="1" applyBorder="1" applyAlignment="1">
      <alignment horizontal="center"/>
    </xf>
    <xf numFmtId="0" fontId="4" fillId="0" borderId="13" xfId="0" applyFont="1" applyBorder="1" applyAlignment="1">
      <alignment horizontal="center" vertical="center" wrapText="1"/>
    </xf>
    <xf numFmtId="0" fontId="4" fillId="0" borderId="22" xfId="0" applyFont="1" applyBorder="1" applyAlignment="1">
      <alignment horizontal="center" vertical="center" wrapText="1"/>
    </xf>
    <xf numFmtId="0" fontId="39" fillId="0" borderId="53" xfId="0" applyFont="1" applyBorder="1" applyAlignment="1">
      <alignment horizontal="center"/>
    </xf>
    <xf numFmtId="0" fontId="39" fillId="0" borderId="54" xfId="0" applyFont="1" applyBorder="1" applyAlignment="1">
      <alignment horizontal="center"/>
    </xf>
    <xf numFmtId="0" fontId="14" fillId="15" borderId="24" xfId="0" applyFont="1" applyFill="1" applyBorder="1" applyAlignment="1">
      <alignment horizontal="center" vertical="center"/>
    </xf>
    <xf numFmtId="0" fontId="7" fillId="15" borderId="25" xfId="0" applyFont="1" applyFill="1" applyBorder="1" applyAlignment="1">
      <alignment horizontal="center" vertical="center"/>
    </xf>
    <xf numFmtId="0" fontId="38" fillId="0" borderId="16" xfId="0" applyFont="1" applyBorder="1" applyAlignment="1">
      <alignment horizontal="center"/>
    </xf>
    <xf numFmtId="0" fontId="38" fillId="0" borderId="3" xfId="0" applyFont="1" applyBorder="1" applyAlignment="1">
      <alignment horizontal="center"/>
    </xf>
    <xf numFmtId="0" fontId="38" fillId="0" borderId="12" xfId="0" applyFont="1" applyBorder="1" applyAlignment="1">
      <alignment horizontal="center"/>
    </xf>
    <xf numFmtId="0" fontId="38" fillId="0" borderId="2" xfId="0" applyFont="1" applyBorder="1" applyAlignment="1">
      <alignment horizontal="center"/>
    </xf>
    <xf numFmtId="0" fontId="38" fillId="0" borderId="13" xfId="0" applyFont="1" applyBorder="1" applyAlignment="1">
      <alignment horizontal="center"/>
    </xf>
    <xf numFmtId="0" fontId="39" fillId="0" borderId="1" xfId="0" applyFont="1" applyBorder="1" applyAlignment="1">
      <alignment horizontal="center"/>
    </xf>
    <xf numFmtId="0" fontId="28" fillId="0" borderId="1" xfId="0" applyFont="1" applyBorder="1" applyAlignment="1">
      <alignment horizontal="center"/>
    </xf>
    <xf numFmtId="0" fontId="4" fillId="0" borderId="43" xfId="0" applyFont="1" applyBorder="1" applyAlignment="1">
      <alignment horizontal="center" vertical="top" wrapText="1"/>
    </xf>
    <xf numFmtId="0" fontId="17" fillId="0" borderId="10" xfId="0" applyFont="1" applyBorder="1" applyAlignment="1">
      <alignment horizontal="center" vertical="top" wrapText="1"/>
    </xf>
    <xf numFmtId="0" fontId="17" fillId="0" borderId="11" xfId="0" applyFont="1" applyBorder="1" applyAlignment="1">
      <alignment horizontal="center" vertical="top" wrapText="1"/>
    </xf>
    <xf numFmtId="0" fontId="7" fillId="0" borderId="19" xfId="0" applyFont="1" applyBorder="1" applyAlignment="1">
      <alignment horizontal="center" vertical="top" wrapText="1"/>
    </xf>
    <xf numFmtId="0" fontId="7" fillId="0" borderId="20" xfId="0" applyFont="1" applyBorder="1" applyAlignment="1">
      <alignment horizontal="center" vertical="top" wrapText="1"/>
    </xf>
    <xf numFmtId="0" fontId="0" fillId="0" borderId="0" xfId="0" applyAlignment="1">
      <alignment horizontal="left" vertical="center" wrapText="1"/>
    </xf>
    <xf numFmtId="0" fontId="20" fillId="15" borderId="31" xfId="0" applyFont="1" applyFill="1" applyBorder="1" applyAlignment="1">
      <alignment horizontal="center" vertical="center" wrapText="1"/>
    </xf>
    <xf numFmtId="0" fontId="20" fillId="15" borderId="29" xfId="0" applyFont="1" applyFill="1" applyBorder="1" applyAlignment="1">
      <alignment horizontal="center" vertical="center" wrapText="1"/>
    </xf>
    <xf numFmtId="0" fontId="20" fillId="15" borderId="33" xfId="0" applyFont="1" applyFill="1" applyBorder="1" applyAlignment="1">
      <alignment horizontal="center" vertical="center" wrapText="1"/>
    </xf>
    <xf numFmtId="0" fontId="4" fillId="0" borderId="21" xfId="0" applyFont="1" applyBorder="1" applyAlignment="1">
      <alignment horizontal="center"/>
    </xf>
    <xf numFmtId="0" fontId="4" fillId="0" borderId="22" xfId="0" applyFont="1" applyBorder="1" applyAlignment="1">
      <alignment horizontal="center"/>
    </xf>
    <xf numFmtId="0" fontId="10" fillId="0" borderId="4" xfId="0" applyFont="1" applyBorder="1" applyAlignment="1">
      <alignment wrapText="1"/>
    </xf>
    <xf numFmtId="0" fontId="6" fillId="0" borderId="15" xfId="0" applyFont="1" applyBorder="1" applyAlignment="1">
      <alignment wrapText="1"/>
    </xf>
    <xf numFmtId="0" fontId="8" fillId="0" borderId="4"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5" xfId="0" applyFont="1" applyBorder="1" applyAlignment="1">
      <alignment horizontal="center" vertical="center" wrapText="1"/>
    </xf>
    <xf numFmtId="164" fontId="8" fillId="0" borderId="4" xfId="0" applyNumberFormat="1" applyFont="1" applyBorder="1" applyAlignment="1">
      <alignment horizontal="center" vertical="center" wrapText="1"/>
    </xf>
    <xf numFmtId="164" fontId="8" fillId="0" borderId="8" xfId="0" applyNumberFormat="1" applyFont="1" applyBorder="1" applyAlignment="1">
      <alignment horizontal="center" vertical="center" wrapText="1"/>
    </xf>
    <xf numFmtId="164" fontId="8" fillId="0" borderId="15" xfId="0" applyNumberFormat="1" applyFont="1" applyBorder="1" applyAlignment="1">
      <alignment horizontal="center" vertical="center" wrapText="1"/>
    </xf>
    <xf numFmtId="0" fontId="8" fillId="0" borderId="43" xfId="0" applyFont="1" applyBorder="1" applyAlignment="1">
      <alignment horizontal="center" vertical="center" wrapText="1"/>
    </xf>
    <xf numFmtId="0" fontId="5" fillId="0" borderId="0" xfId="0" applyFont="1" applyAlignment="1">
      <alignment horizontal="left" vertical="top" wrapText="1"/>
    </xf>
    <xf numFmtId="0" fontId="7" fillId="0" borderId="17" xfId="0" applyFont="1" applyBorder="1" applyAlignment="1">
      <alignment horizontal="center" vertical="top"/>
    </xf>
    <xf numFmtId="0" fontId="4" fillId="0" borderId="44" xfId="0" applyFont="1" applyBorder="1" applyAlignment="1">
      <alignment horizontal="center" vertical="center"/>
    </xf>
    <xf numFmtId="0" fontId="6" fillId="0" borderId="44" xfId="0" applyFont="1" applyBorder="1" applyAlignment="1">
      <alignment horizontal="center" vertical="center"/>
    </xf>
    <xf numFmtId="0" fontId="4" fillId="0" borderId="16" xfId="0" applyFont="1" applyBorder="1" applyAlignment="1">
      <alignment horizontal="center"/>
    </xf>
    <xf numFmtId="0" fontId="4" fillId="0" borderId="3" xfId="0" applyFont="1" applyBorder="1" applyAlignment="1">
      <alignment horizontal="center"/>
    </xf>
    <xf numFmtId="0" fontId="9" fillId="9" borderId="2" xfId="0" applyFont="1" applyFill="1" applyBorder="1" applyAlignment="1">
      <alignment horizontal="center"/>
    </xf>
    <xf numFmtId="0" fontId="10" fillId="0" borderId="7" xfId="0" applyFont="1" applyBorder="1" applyAlignment="1">
      <alignment horizontal="center"/>
    </xf>
    <xf numFmtId="0" fontId="10" fillId="9" borderId="14" xfId="0" applyFont="1" applyFill="1" applyBorder="1" applyAlignment="1">
      <alignment horizontal="center"/>
    </xf>
    <xf numFmtId="0" fontId="4" fillId="0" borderId="45" xfId="0" applyFont="1" applyBorder="1" applyAlignment="1">
      <alignment horizontal="center" vertical="center" wrapText="1"/>
    </xf>
    <xf numFmtId="0" fontId="7" fillId="0" borderId="18" xfId="0" applyFont="1" applyBorder="1" applyAlignment="1">
      <alignment horizontal="center" vertical="top"/>
    </xf>
    <xf numFmtId="0" fontId="7" fillId="0" borderId="19" xfId="0" applyFont="1" applyBorder="1" applyAlignment="1">
      <alignment horizontal="center" vertical="top"/>
    </xf>
    <xf numFmtId="0" fontId="7" fillId="0" borderId="20" xfId="0" applyFont="1" applyBorder="1" applyAlignment="1">
      <alignment horizontal="center" vertical="top"/>
    </xf>
    <xf numFmtId="0" fontId="4" fillId="0" borderId="11" xfId="0" applyFont="1" applyBorder="1" applyAlignment="1">
      <alignment horizontal="center" vertical="center"/>
    </xf>
    <xf numFmtId="0" fontId="6" fillId="0" borderId="11" xfId="0" applyFont="1" applyBorder="1" applyAlignment="1">
      <alignment vertical="center"/>
    </xf>
    <xf numFmtId="0" fontId="6" fillId="0" borderId="12" xfId="0" applyFont="1" applyBorder="1" applyAlignment="1">
      <alignment vertical="center"/>
    </xf>
    <xf numFmtId="0" fontId="4" fillId="0" borderId="10" xfId="0" applyFont="1" applyBorder="1" applyAlignment="1">
      <alignment horizontal="center" vertical="center"/>
    </xf>
    <xf numFmtId="4" fontId="4" fillId="0" borderId="10" xfId="0" applyNumberFormat="1" applyFont="1" applyBorder="1" applyAlignment="1">
      <alignment horizontal="center" vertical="top" wrapText="1"/>
    </xf>
    <xf numFmtId="4" fontId="4" fillId="0" borderId="11" xfId="0" applyNumberFormat="1" applyFont="1" applyBorder="1" applyAlignment="1">
      <alignment horizontal="center" vertical="top" wrapText="1"/>
    </xf>
    <xf numFmtId="164" fontId="4" fillId="0" borderId="10" xfId="0" applyNumberFormat="1" applyFont="1" applyBorder="1" applyAlignment="1">
      <alignment horizontal="center" vertical="center"/>
    </xf>
    <xf numFmtId="4" fontId="4" fillId="0" borderId="10" xfId="0" applyNumberFormat="1" applyFont="1" applyBorder="1" applyAlignment="1">
      <alignment horizontal="center" vertical="center"/>
    </xf>
    <xf numFmtId="0" fontId="0" fillId="0" borderId="13" xfId="0" applyBorder="1" applyAlignment="1">
      <alignment horizontal="center" wrapText="1"/>
    </xf>
    <xf numFmtId="0" fontId="7" fillId="0" borderId="2" xfId="0" applyFont="1" applyBorder="1" applyAlignment="1">
      <alignment horizontal="center" vertical="top"/>
    </xf>
    <xf numFmtId="0" fontId="7" fillId="0" borderId="16" xfId="0" applyFont="1" applyBorder="1" applyAlignment="1">
      <alignment horizontal="center" vertical="top"/>
    </xf>
    <xf numFmtId="0" fontId="0" fillId="0" borderId="0" xfId="0" applyAlignment="1">
      <alignment horizontal="center"/>
    </xf>
    <xf numFmtId="0" fontId="19" fillId="15" borderId="31" xfId="0" applyFont="1" applyFill="1" applyBorder="1" applyAlignment="1">
      <alignment horizontal="center" vertical="center"/>
    </xf>
    <xf numFmtId="0" fontId="16" fillId="0" borderId="4" xfId="0" applyFont="1" applyBorder="1" applyAlignment="1">
      <alignment horizontal="center" vertical="center" wrapText="1"/>
    </xf>
    <xf numFmtId="0" fontId="16" fillId="0" borderId="8" xfId="0" applyFont="1" applyBorder="1" applyAlignment="1">
      <alignment horizontal="center" vertical="center" wrapText="1"/>
    </xf>
    <xf numFmtId="0" fontId="6" fillId="0" borderId="15" xfId="0" applyFont="1" applyBorder="1" applyAlignment="1">
      <alignment vertical="center" wrapText="1"/>
    </xf>
    <xf numFmtId="0" fontId="5" fillId="0" borderId="7" xfId="0" applyFont="1" applyBorder="1" applyAlignment="1">
      <alignment horizontal="left" wrapText="1"/>
    </xf>
    <xf numFmtId="164" fontId="4" fillId="0" borderId="17" xfId="0" applyNumberFormat="1" applyFont="1" applyBorder="1" applyAlignment="1">
      <alignment horizontal="center" vertical="center" wrapText="1"/>
    </xf>
    <xf numFmtId="2" fontId="7" fillId="0" borderId="14" xfId="0" applyNumberFormat="1" applyFont="1" applyBorder="1" applyAlignment="1">
      <alignment horizontal="center"/>
    </xf>
    <xf numFmtId="164" fontId="7" fillId="0" borderId="14" xfId="0" applyNumberFormat="1" applyFont="1" applyBorder="1" applyAlignment="1">
      <alignment horizontal="center"/>
    </xf>
    <xf numFmtId="164" fontId="7" fillId="0" borderId="7" xfId="0" applyNumberFormat="1" applyFont="1" applyBorder="1" applyAlignment="1">
      <alignment horizontal="center"/>
    </xf>
    <xf numFmtId="0" fontId="4" fillId="2" borderId="3" xfId="0" applyFont="1" applyFill="1" applyBorder="1" applyAlignment="1">
      <alignment horizontal="center"/>
    </xf>
    <xf numFmtId="0" fontId="3" fillId="0" borderId="4" xfId="0" applyFont="1" applyBorder="1" applyAlignment="1">
      <alignment horizontal="center" vertical="center" wrapText="1"/>
    </xf>
    <xf numFmtId="0" fontId="6" fillId="0" borderId="15" xfId="0" applyFont="1" applyBorder="1" applyAlignment="1">
      <alignment horizontal="center" vertical="center"/>
    </xf>
    <xf numFmtId="0" fontId="3" fillId="0" borderId="4" xfId="0" applyFont="1" applyBorder="1" applyAlignment="1">
      <alignment horizontal="left" vertical="center" wrapText="1"/>
    </xf>
    <xf numFmtId="0" fontId="6" fillId="0" borderId="8" xfId="0" applyFont="1" applyBorder="1" applyAlignment="1">
      <alignment horizontal="left"/>
    </xf>
    <xf numFmtId="0" fontId="6" fillId="0" borderId="15" xfId="0" applyFont="1" applyBorder="1" applyAlignment="1">
      <alignment horizontal="left"/>
    </xf>
    <xf numFmtId="0" fontId="3" fillId="0" borderId="4" xfId="0" applyFont="1" applyBorder="1" applyAlignment="1">
      <alignment vertical="center" wrapText="1"/>
    </xf>
    <xf numFmtId="0" fontId="3" fillId="0" borderId="9" xfId="0" applyFont="1" applyBorder="1" applyAlignment="1">
      <alignment horizontal="center" vertical="center"/>
    </xf>
    <xf numFmtId="0" fontId="8" fillId="0" borderId="42" xfId="0" applyFont="1" applyBorder="1" applyAlignment="1">
      <alignment horizontal="center" vertical="center" wrapText="1"/>
    </xf>
    <xf numFmtId="0" fontId="3" fillId="0" borderId="4" xfId="0" applyFont="1" applyBorder="1" applyAlignment="1">
      <alignment horizontal="left" wrapText="1"/>
    </xf>
    <xf numFmtId="0" fontId="6" fillId="0" borderId="5" xfId="0" applyFont="1" applyBorder="1" applyAlignment="1"/>
    <xf numFmtId="0" fontId="6" fillId="0" borderId="6" xfId="0" applyFont="1" applyBorder="1" applyAlignment="1"/>
    <xf numFmtId="0" fontId="7" fillId="0" borderId="4" xfId="0" applyFont="1" applyBorder="1" applyAlignment="1"/>
    <xf numFmtId="0" fontId="6" fillId="0" borderId="8" xfId="0" applyFont="1" applyBorder="1" applyAlignment="1"/>
    <xf numFmtId="0" fontId="6" fillId="0" borderId="15" xfId="0" applyFont="1" applyBorder="1" applyAlignment="1"/>
    <xf numFmtId="0" fontId="7" fillId="0" borderId="7" xfId="0" applyFont="1" applyBorder="1" applyAlignment="1"/>
    <xf numFmtId="0" fontId="6" fillId="0" borderId="9" xfId="0" applyFont="1" applyBorder="1" applyAlignment="1"/>
    <xf numFmtId="0" fontId="6" fillId="0" borderId="10" xfId="0" applyFont="1" applyBorder="1" applyAlignment="1"/>
    <xf numFmtId="0" fontId="6" fillId="0" borderId="2" xfId="0" applyFont="1" applyBorder="1" applyAlignment="1"/>
    <xf numFmtId="0" fontId="0" fillId="0" borderId="0" xfId="0" applyAlignment="1"/>
    <xf numFmtId="0" fontId="6" fillId="0" borderId="11" xfId="0" applyFont="1" applyBorder="1" applyAlignment="1"/>
    <xf numFmtId="0" fontId="6" fillId="0" borderId="16" xfId="0" applyFont="1" applyBorder="1" applyAlignment="1"/>
    <xf numFmtId="0" fontId="6" fillId="0" borderId="3" xfId="0" applyFont="1" applyBorder="1" applyAlignment="1"/>
    <xf numFmtId="0" fontId="6" fillId="0" borderId="12" xfId="0" applyFont="1" applyBorder="1" applyAlignment="1"/>
    <xf numFmtId="0" fontId="10" fillId="0" borderId="4" xfId="0" applyFont="1" applyBorder="1" applyAlignment="1"/>
    <xf numFmtId="0" fontId="10" fillId="0" borderId="7" xfId="0" applyFont="1" applyBorder="1" applyAlignment="1"/>
    <xf numFmtId="0" fontId="3" fillId="0" borderId="14" xfId="0" applyFont="1" applyBorder="1" applyAlignment="1"/>
    <xf numFmtId="0" fontId="3" fillId="0" borderId="7" xfId="0" applyFont="1" applyBorder="1" applyAlignment="1"/>
    <xf numFmtId="0" fontId="21" fillId="0" borderId="1" xfId="0" applyFont="1" applyBorder="1" applyAlignment="1"/>
    <xf numFmtId="4" fontId="7" fillId="0" borderId="4" xfId="0" applyNumberFormat="1" applyFont="1" applyBorder="1" applyAlignment="1"/>
    <xf numFmtId="4" fontId="7" fillId="0" borderId="7" xfId="0" applyNumberFormat="1" applyFont="1" applyBorder="1" applyAlignment="1"/>
    <xf numFmtId="0" fontId="10" fillId="0" borderId="14" xfId="0" applyFont="1" applyBorder="1" applyAlignment="1"/>
  </cellXfs>
  <cellStyles count="1">
    <cellStyle name="Normal" xfId="0" builtinId="0"/>
  </cellStyles>
  <dxfs count="0"/>
  <tableStyles count="0" defaultTableStyle="TableStyleMedium2" defaultPivotStyle="PivotStyleLight16"/>
  <colors>
    <mruColors>
      <color rgb="FFFF9999"/>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10/relationships/person" Target="persons/perso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customschemas.google.com/relationships/workbookmetadata" Target="metadata"/><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2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3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3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Baler Bay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BALER_BAY!$W$5</c:f>
              <c:strCache>
                <c:ptCount val="1"/>
                <c:pt idx="0">
                  <c:v>Near River Mouths</c:v>
                </c:pt>
              </c:strCache>
            </c:strRef>
          </c:tx>
          <c:spPr>
            <a:solidFill>
              <a:schemeClr val="accent1"/>
            </a:solidFill>
            <a:ln>
              <a:noFill/>
            </a:ln>
            <a:effectLst/>
          </c:spPr>
          <c:invertIfNegative val="0"/>
          <c:cat>
            <c:strRef>
              <c:f>BALER_BAY!#REF!</c:f>
              <c:strCache>
                <c:ptCount val="1"/>
                <c:pt idx="0">
                  <c:v>#REF!</c:v>
                </c:pt>
              </c:strCache>
            </c:strRef>
          </c:cat>
          <c:val>
            <c:numRef>
              <c:f>BALER_BAY!$X$5:$AC$5</c:f>
              <c:numCache>
                <c:formatCode>#,##0.00</c:formatCode>
                <c:ptCount val="6"/>
                <c:pt idx="0">
                  <c:v>6.14</c:v>
                </c:pt>
                <c:pt idx="1">
                  <c:v>6.11</c:v>
                </c:pt>
                <c:pt idx="2">
                  <c:v>6.71</c:v>
                </c:pt>
                <c:pt idx="3">
                  <c:v>5.93</c:v>
                </c:pt>
                <c:pt idx="4">
                  <c:v>5.89</c:v>
                </c:pt>
                <c:pt idx="5">
                  <c:v>6</c:v>
                </c:pt>
              </c:numCache>
            </c:numRef>
          </c:val>
          <c:extLst>
            <c:ext xmlns:c16="http://schemas.microsoft.com/office/drawing/2014/chart" uri="{C3380CC4-5D6E-409C-BE32-E72D297353CC}">
              <c16:uniqueId val="{00000000-7D5A-4CDD-BE05-57EA942FFBAA}"/>
            </c:ext>
          </c:extLst>
        </c:ser>
        <c:ser>
          <c:idx val="1"/>
          <c:order val="1"/>
          <c:tx>
            <c:strRef>
              <c:f>BALER_BAY!$W$6</c:f>
              <c:strCache>
                <c:ptCount val="1"/>
                <c:pt idx="0">
                  <c:v>Surfers Hub</c:v>
                </c:pt>
              </c:strCache>
            </c:strRef>
          </c:tx>
          <c:spPr>
            <a:solidFill>
              <a:schemeClr val="accent2"/>
            </a:solidFill>
            <a:ln>
              <a:noFill/>
            </a:ln>
            <a:effectLst/>
          </c:spPr>
          <c:invertIfNegative val="0"/>
          <c:cat>
            <c:strRef>
              <c:f>BALER_BAY!#REF!</c:f>
              <c:strCache>
                <c:ptCount val="1"/>
                <c:pt idx="0">
                  <c:v>#REF!</c:v>
                </c:pt>
              </c:strCache>
            </c:strRef>
          </c:cat>
          <c:val>
            <c:numRef>
              <c:f>BALER_BAY!$X$6:$AC$6</c:f>
              <c:numCache>
                <c:formatCode>#,##0.00</c:formatCode>
                <c:ptCount val="6"/>
                <c:pt idx="0">
                  <c:v>5.99</c:v>
                </c:pt>
                <c:pt idx="1">
                  <c:v>6.01</c:v>
                </c:pt>
                <c:pt idx="2">
                  <c:v>6.78</c:v>
                </c:pt>
                <c:pt idx="3">
                  <c:v>5.9</c:v>
                </c:pt>
                <c:pt idx="4">
                  <c:v>5.78</c:v>
                </c:pt>
                <c:pt idx="5">
                  <c:v>5.6</c:v>
                </c:pt>
              </c:numCache>
            </c:numRef>
          </c:val>
          <c:extLst>
            <c:ext xmlns:c16="http://schemas.microsoft.com/office/drawing/2014/chart" uri="{C3380CC4-5D6E-409C-BE32-E72D297353CC}">
              <c16:uniqueId val="{00000002-7D5A-4CDD-BE05-57EA942FFBAA}"/>
            </c:ext>
          </c:extLst>
        </c:ser>
        <c:ser>
          <c:idx val="2"/>
          <c:order val="2"/>
          <c:tx>
            <c:strRef>
              <c:f>BALER_BAY!$W$7</c:f>
              <c:strCache>
                <c:ptCount val="1"/>
                <c:pt idx="0">
                  <c:v>La Patricia Baler B.R</c:v>
                </c:pt>
              </c:strCache>
            </c:strRef>
          </c:tx>
          <c:spPr>
            <a:solidFill>
              <a:schemeClr val="accent3"/>
            </a:solidFill>
            <a:ln>
              <a:noFill/>
            </a:ln>
            <a:effectLst/>
          </c:spPr>
          <c:invertIfNegative val="0"/>
          <c:cat>
            <c:strRef>
              <c:f>BALER_BAY!#REF!</c:f>
              <c:strCache>
                <c:ptCount val="1"/>
                <c:pt idx="0">
                  <c:v>#REF!</c:v>
                </c:pt>
              </c:strCache>
            </c:strRef>
          </c:cat>
          <c:val>
            <c:numRef>
              <c:f>BALER_BAY!$X$7:$AC$7</c:f>
              <c:numCache>
                <c:formatCode>#,##0.00</c:formatCode>
                <c:ptCount val="6"/>
                <c:pt idx="0">
                  <c:v>5.89</c:v>
                </c:pt>
                <c:pt idx="1">
                  <c:v>5.99</c:v>
                </c:pt>
                <c:pt idx="2">
                  <c:v>6.81</c:v>
                </c:pt>
                <c:pt idx="3">
                  <c:v>5.95</c:v>
                </c:pt>
                <c:pt idx="4">
                  <c:v>5.39</c:v>
                </c:pt>
                <c:pt idx="5">
                  <c:v>5.0999999999999996</c:v>
                </c:pt>
              </c:numCache>
            </c:numRef>
          </c:val>
          <c:extLst>
            <c:ext xmlns:c16="http://schemas.microsoft.com/office/drawing/2014/chart" uri="{C3380CC4-5D6E-409C-BE32-E72D297353CC}">
              <c16:uniqueId val="{00000004-7D5A-4CDD-BE05-57EA942FFBAA}"/>
            </c:ext>
          </c:extLst>
        </c:ser>
        <c:ser>
          <c:idx val="3"/>
          <c:order val="3"/>
          <c:tx>
            <c:strRef>
              <c:f>BALER_BAY!$W$8</c:f>
              <c:strCache>
                <c:ptCount val="1"/>
                <c:pt idx="0">
                  <c:v>Costa Pacifica</c:v>
                </c:pt>
              </c:strCache>
            </c:strRef>
          </c:tx>
          <c:spPr>
            <a:solidFill>
              <a:schemeClr val="accent4"/>
            </a:solidFill>
            <a:ln>
              <a:noFill/>
            </a:ln>
            <a:effectLst/>
          </c:spPr>
          <c:invertIfNegative val="0"/>
          <c:cat>
            <c:strRef>
              <c:f>BALER_BAY!#REF!</c:f>
              <c:strCache>
                <c:ptCount val="1"/>
                <c:pt idx="0">
                  <c:v>#REF!</c:v>
                </c:pt>
              </c:strCache>
            </c:strRef>
          </c:cat>
          <c:val>
            <c:numRef>
              <c:f>BALER_BAY!$X$8:$AC$8</c:f>
              <c:numCache>
                <c:formatCode>#,##0.00</c:formatCode>
                <c:ptCount val="6"/>
                <c:pt idx="0">
                  <c:v>6.05</c:v>
                </c:pt>
                <c:pt idx="1">
                  <c:v>6.1</c:v>
                </c:pt>
                <c:pt idx="2">
                  <c:v>6.73</c:v>
                </c:pt>
                <c:pt idx="3">
                  <c:v>6.01</c:v>
                </c:pt>
                <c:pt idx="4">
                  <c:v>5.43</c:v>
                </c:pt>
                <c:pt idx="5">
                  <c:v>5.4</c:v>
                </c:pt>
              </c:numCache>
            </c:numRef>
          </c:val>
          <c:extLst>
            <c:ext xmlns:c16="http://schemas.microsoft.com/office/drawing/2014/chart" uri="{C3380CC4-5D6E-409C-BE32-E72D297353CC}">
              <c16:uniqueId val="{00000006-7D5A-4CDD-BE05-57EA942FFBAA}"/>
            </c:ext>
          </c:extLst>
        </c:ser>
        <c:ser>
          <c:idx val="4"/>
          <c:order val="4"/>
          <c:tx>
            <c:strRef>
              <c:f>BALER_BAY!$W$9</c:f>
              <c:strCache>
                <c:ptCount val="1"/>
                <c:pt idx="0">
                  <c:v>Aliya Surf Hotel</c:v>
                </c:pt>
              </c:strCache>
            </c:strRef>
          </c:tx>
          <c:spPr>
            <a:solidFill>
              <a:schemeClr val="accent5"/>
            </a:solidFill>
            <a:ln>
              <a:noFill/>
            </a:ln>
            <a:effectLst/>
          </c:spPr>
          <c:invertIfNegative val="0"/>
          <c:cat>
            <c:strRef>
              <c:f>BALER_BAY!#REF!</c:f>
              <c:strCache>
                <c:ptCount val="1"/>
                <c:pt idx="0">
                  <c:v>#REF!</c:v>
                </c:pt>
              </c:strCache>
            </c:strRef>
          </c:cat>
          <c:val>
            <c:numRef>
              <c:f>BALER_BAY!$X$9:$AC$9</c:f>
              <c:numCache>
                <c:formatCode>#,##0.00</c:formatCode>
                <c:ptCount val="6"/>
                <c:pt idx="0">
                  <c:v>6.09</c:v>
                </c:pt>
                <c:pt idx="1">
                  <c:v>6.11</c:v>
                </c:pt>
                <c:pt idx="2">
                  <c:v>6.59</c:v>
                </c:pt>
                <c:pt idx="3">
                  <c:v>5.98</c:v>
                </c:pt>
                <c:pt idx="4">
                  <c:v>5.25</c:v>
                </c:pt>
                <c:pt idx="5">
                  <c:v>5.3</c:v>
                </c:pt>
              </c:numCache>
            </c:numRef>
          </c:val>
          <c:extLst>
            <c:ext xmlns:c16="http://schemas.microsoft.com/office/drawing/2014/chart" uri="{C3380CC4-5D6E-409C-BE32-E72D297353CC}">
              <c16:uniqueId val="{00000008-7D5A-4CDD-BE05-57EA942FFBAA}"/>
            </c:ext>
          </c:extLst>
        </c:ser>
        <c:ser>
          <c:idx val="5"/>
          <c:order val="5"/>
          <c:tx>
            <c:strRef>
              <c:f>BALER_BAY!$W$10</c:f>
              <c:strCache>
                <c:ptCount val="1"/>
                <c:pt idx="0">
                  <c:v>Playa Azul Hotel</c:v>
                </c:pt>
              </c:strCache>
            </c:strRef>
          </c:tx>
          <c:spPr>
            <a:solidFill>
              <a:schemeClr val="accent6"/>
            </a:solidFill>
            <a:ln>
              <a:noFill/>
            </a:ln>
            <a:effectLst/>
          </c:spPr>
          <c:invertIfNegative val="0"/>
          <c:cat>
            <c:strRef>
              <c:f>BALER_BAY!#REF!</c:f>
              <c:strCache>
                <c:ptCount val="1"/>
                <c:pt idx="0">
                  <c:v>#REF!</c:v>
                </c:pt>
              </c:strCache>
            </c:strRef>
          </c:cat>
          <c:val>
            <c:numRef>
              <c:f>BALER_BAY!$X$10:$AC$10</c:f>
              <c:numCache>
                <c:formatCode>#,##0.00</c:formatCode>
                <c:ptCount val="6"/>
                <c:pt idx="0">
                  <c:v>6.08</c:v>
                </c:pt>
                <c:pt idx="1">
                  <c:v>5.98</c:v>
                </c:pt>
                <c:pt idx="2">
                  <c:v>6.38</c:v>
                </c:pt>
                <c:pt idx="3">
                  <c:v>5.95</c:v>
                </c:pt>
                <c:pt idx="4">
                  <c:v>5.19</c:v>
                </c:pt>
                <c:pt idx="5">
                  <c:v>4.2</c:v>
                </c:pt>
              </c:numCache>
            </c:numRef>
          </c:val>
          <c:extLst>
            <c:ext xmlns:c16="http://schemas.microsoft.com/office/drawing/2014/chart" uri="{C3380CC4-5D6E-409C-BE32-E72D297353CC}">
              <c16:uniqueId val="{0000000A-7D5A-4CDD-BE05-57EA942FFBAA}"/>
            </c:ext>
          </c:extLst>
        </c:ser>
        <c:dLbls>
          <c:showLegendKey val="0"/>
          <c:showVal val="0"/>
          <c:showCatName val="0"/>
          <c:showSerName val="0"/>
          <c:showPercent val="0"/>
          <c:showBubbleSize val="0"/>
        </c:dLbls>
        <c:gapWidth val="219"/>
        <c:overlap val="-27"/>
        <c:axId val="2037495816"/>
        <c:axId val="2037497864"/>
      </c:barChart>
      <c:lineChart>
        <c:grouping val="standard"/>
        <c:varyColors val="0"/>
        <c:ser>
          <c:idx val="6"/>
          <c:order val="6"/>
          <c:tx>
            <c:v>WQG</c:v>
          </c:tx>
          <c:spPr>
            <a:ln w="28575" cap="rnd">
              <a:solidFill>
                <a:schemeClr val="accent1">
                  <a:lumMod val="60000"/>
                </a:schemeClr>
              </a:solidFill>
              <a:round/>
            </a:ln>
            <a:effectLst/>
          </c:spPr>
          <c:marker>
            <c:symbol val="none"/>
          </c:marker>
          <c:cat>
            <c:strRef>
              <c:f>BALER_BAY!#REF!</c:f>
              <c:strCache>
                <c:ptCount val="1"/>
                <c:pt idx="0">
                  <c:v>#REF!</c:v>
                </c:pt>
              </c:strCache>
            </c:strRef>
          </c:cat>
          <c:val>
            <c:numRef>
              <c:f>BALER_BAY!X11:AC11</c:f>
              <c:numCache>
                <c:formatCode>0.00</c:formatCode>
                <c:ptCount val="6"/>
                <c:pt idx="0">
                  <c:v>6</c:v>
                </c:pt>
                <c:pt idx="1">
                  <c:v>6</c:v>
                </c:pt>
                <c:pt idx="2">
                  <c:v>6</c:v>
                </c:pt>
                <c:pt idx="3">
                  <c:v>6</c:v>
                </c:pt>
                <c:pt idx="4">
                  <c:v>6</c:v>
                </c:pt>
                <c:pt idx="5">
                  <c:v>6</c:v>
                </c:pt>
              </c:numCache>
            </c:numRef>
          </c:val>
          <c:smooth val="0"/>
          <c:extLst>
            <c:ext xmlns:c16="http://schemas.microsoft.com/office/drawing/2014/chart" uri="{C3380CC4-5D6E-409C-BE32-E72D297353CC}">
              <c16:uniqueId val="{00000000-E8BB-48A8-90AF-2FB892A44DA0}"/>
            </c:ext>
          </c:extLst>
        </c:ser>
        <c:dLbls>
          <c:showLegendKey val="0"/>
          <c:showVal val="0"/>
          <c:showCatName val="0"/>
          <c:showSerName val="0"/>
          <c:showPercent val="0"/>
          <c:showBubbleSize val="0"/>
        </c:dLbls>
        <c:marker val="1"/>
        <c:smooth val="0"/>
        <c:axId val="2037495816"/>
        <c:axId val="2037497864"/>
      </c:lineChart>
      <c:catAx>
        <c:axId val="2037495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497864"/>
        <c:crosses val="autoZero"/>
        <c:auto val="1"/>
        <c:lblAlgn val="ctr"/>
        <c:lblOffset val="100"/>
        <c:noMultiLvlLbl val="0"/>
      </c:catAx>
      <c:valAx>
        <c:axId val="2037497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495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Baler Bay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BALER_BAY!$W$21</c:f>
              <c:strCache>
                <c:ptCount val="1"/>
                <c:pt idx="0">
                  <c:v>Near River Mouths</c:v>
                </c:pt>
              </c:strCache>
            </c:strRef>
          </c:tx>
          <c:spPr>
            <a:solidFill>
              <a:schemeClr val="accent1"/>
            </a:solidFill>
            <a:ln>
              <a:noFill/>
            </a:ln>
            <a:effectLst/>
          </c:spPr>
          <c:invertIfNegative val="0"/>
          <c:cat>
            <c:strRef>
              <c:f>BALER_BAY!$X$20:$AC$20</c:f>
              <c:strCache>
                <c:ptCount val="6"/>
                <c:pt idx="0">
                  <c:v>January</c:v>
                </c:pt>
                <c:pt idx="1">
                  <c:v>February</c:v>
                </c:pt>
                <c:pt idx="2">
                  <c:v>March</c:v>
                </c:pt>
                <c:pt idx="3">
                  <c:v>April</c:v>
                </c:pt>
                <c:pt idx="4">
                  <c:v>May</c:v>
                </c:pt>
                <c:pt idx="5">
                  <c:v>June</c:v>
                </c:pt>
              </c:strCache>
            </c:strRef>
          </c:cat>
          <c:val>
            <c:numRef>
              <c:f>BALER_BAY!$X$21:$AC$21</c:f>
              <c:numCache>
                <c:formatCode>#,##0.00</c:formatCode>
                <c:ptCount val="6"/>
                <c:pt idx="0">
                  <c:v>33</c:v>
                </c:pt>
                <c:pt idx="1">
                  <c:v>350</c:v>
                </c:pt>
                <c:pt idx="2">
                  <c:v>16000</c:v>
                </c:pt>
                <c:pt idx="3">
                  <c:v>2100</c:v>
                </c:pt>
                <c:pt idx="4">
                  <c:v>540</c:v>
                </c:pt>
                <c:pt idx="5">
                  <c:v>1600</c:v>
                </c:pt>
              </c:numCache>
            </c:numRef>
          </c:val>
          <c:extLst>
            <c:ext xmlns:c16="http://schemas.microsoft.com/office/drawing/2014/chart" uri="{C3380CC4-5D6E-409C-BE32-E72D297353CC}">
              <c16:uniqueId val="{00000000-D03F-4541-BDF4-064531D2DF18}"/>
            </c:ext>
          </c:extLst>
        </c:ser>
        <c:ser>
          <c:idx val="1"/>
          <c:order val="1"/>
          <c:tx>
            <c:strRef>
              <c:f>BALER_BAY!$W$22</c:f>
              <c:strCache>
                <c:ptCount val="1"/>
                <c:pt idx="0">
                  <c:v>Surfers Hub</c:v>
                </c:pt>
              </c:strCache>
            </c:strRef>
          </c:tx>
          <c:spPr>
            <a:solidFill>
              <a:schemeClr val="accent2"/>
            </a:solidFill>
            <a:ln>
              <a:noFill/>
            </a:ln>
            <a:effectLst/>
          </c:spPr>
          <c:invertIfNegative val="0"/>
          <c:cat>
            <c:strRef>
              <c:f>BALER_BAY!$X$20:$AC$20</c:f>
              <c:strCache>
                <c:ptCount val="6"/>
                <c:pt idx="0">
                  <c:v>January</c:v>
                </c:pt>
                <c:pt idx="1">
                  <c:v>February</c:v>
                </c:pt>
                <c:pt idx="2">
                  <c:v>March</c:v>
                </c:pt>
                <c:pt idx="3">
                  <c:v>April</c:v>
                </c:pt>
                <c:pt idx="4">
                  <c:v>May</c:v>
                </c:pt>
                <c:pt idx="5">
                  <c:v>June</c:v>
                </c:pt>
              </c:strCache>
            </c:strRef>
          </c:cat>
          <c:val>
            <c:numRef>
              <c:f>BALER_BAY!$X$22:$AC$22</c:f>
              <c:numCache>
                <c:formatCode>#,##0.00</c:formatCode>
                <c:ptCount val="6"/>
                <c:pt idx="0">
                  <c:v>23</c:v>
                </c:pt>
                <c:pt idx="1">
                  <c:v>4.5</c:v>
                </c:pt>
                <c:pt idx="2">
                  <c:v>79</c:v>
                </c:pt>
                <c:pt idx="3">
                  <c:v>1600</c:v>
                </c:pt>
                <c:pt idx="4">
                  <c:v>350</c:v>
                </c:pt>
                <c:pt idx="5">
                  <c:v>49</c:v>
                </c:pt>
              </c:numCache>
            </c:numRef>
          </c:val>
          <c:extLst>
            <c:ext xmlns:c16="http://schemas.microsoft.com/office/drawing/2014/chart" uri="{C3380CC4-5D6E-409C-BE32-E72D297353CC}">
              <c16:uniqueId val="{00000002-D03F-4541-BDF4-064531D2DF18}"/>
            </c:ext>
          </c:extLst>
        </c:ser>
        <c:ser>
          <c:idx val="2"/>
          <c:order val="2"/>
          <c:tx>
            <c:strRef>
              <c:f>BALER_BAY!$W$23</c:f>
              <c:strCache>
                <c:ptCount val="1"/>
                <c:pt idx="0">
                  <c:v>La Patricia Baler B.R</c:v>
                </c:pt>
              </c:strCache>
            </c:strRef>
          </c:tx>
          <c:spPr>
            <a:solidFill>
              <a:schemeClr val="accent3"/>
            </a:solidFill>
            <a:ln>
              <a:noFill/>
            </a:ln>
            <a:effectLst/>
          </c:spPr>
          <c:invertIfNegative val="0"/>
          <c:cat>
            <c:strRef>
              <c:f>BALER_BAY!$X$20:$AC$20</c:f>
              <c:strCache>
                <c:ptCount val="6"/>
                <c:pt idx="0">
                  <c:v>January</c:v>
                </c:pt>
                <c:pt idx="1">
                  <c:v>February</c:v>
                </c:pt>
                <c:pt idx="2">
                  <c:v>March</c:v>
                </c:pt>
                <c:pt idx="3">
                  <c:v>April</c:v>
                </c:pt>
                <c:pt idx="4">
                  <c:v>May</c:v>
                </c:pt>
                <c:pt idx="5">
                  <c:v>June</c:v>
                </c:pt>
              </c:strCache>
            </c:strRef>
          </c:cat>
          <c:val>
            <c:numRef>
              <c:f>BALER_BAY!$X$23:$AC$23</c:f>
              <c:numCache>
                <c:formatCode>#,##0.00</c:formatCode>
                <c:ptCount val="6"/>
                <c:pt idx="0">
                  <c:v>33</c:v>
                </c:pt>
                <c:pt idx="1">
                  <c:v>5400</c:v>
                </c:pt>
                <c:pt idx="2">
                  <c:v>33</c:v>
                </c:pt>
                <c:pt idx="3">
                  <c:v>700</c:v>
                </c:pt>
                <c:pt idx="4">
                  <c:v>130</c:v>
                </c:pt>
                <c:pt idx="5">
                  <c:v>33</c:v>
                </c:pt>
              </c:numCache>
            </c:numRef>
          </c:val>
          <c:extLst>
            <c:ext xmlns:c16="http://schemas.microsoft.com/office/drawing/2014/chart" uri="{C3380CC4-5D6E-409C-BE32-E72D297353CC}">
              <c16:uniqueId val="{00000004-D03F-4541-BDF4-064531D2DF18}"/>
            </c:ext>
          </c:extLst>
        </c:ser>
        <c:ser>
          <c:idx val="3"/>
          <c:order val="3"/>
          <c:tx>
            <c:strRef>
              <c:f>BALER_BAY!$W$24</c:f>
              <c:strCache>
                <c:ptCount val="1"/>
                <c:pt idx="0">
                  <c:v>Costa Pacifica</c:v>
                </c:pt>
              </c:strCache>
            </c:strRef>
          </c:tx>
          <c:spPr>
            <a:solidFill>
              <a:schemeClr val="accent4"/>
            </a:solidFill>
            <a:ln>
              <a:noFill/>
            </a:ln>
            <a:effectLst/>
          </c:spPr>
          <c:invertIfNegative val="0"/>
          <c:cat>
            <c:strRef>
              <c:f>BALER_BAY!$X$20:$AC$20</c:f>
              <c:strCache>
                <c:ptCount val="6"/>
                <c:pt idx="0">
                  <c:v>January</c:v>
                </c:pt>
                <c:pt idx="1">
                  <c:v>February</c:v>
                </c:pt>
                <c:pt idx="2">
                  <c:v>March</c:v>
                </c:pt>
                <c:pt idx="3">
                  <c:v>April</c:v>
                </c:pt>
                <c:pt idx="4">
                  <c:v>May</c:v>
                </c:pt>
                <c:pt idx="5">
                  <c:v>June</c:v>
                </c:pt>
              </c:strCache>
            </c:strRef>
          </c:cat>
          <c:val>
            <c:numRef>
              <c:f>BALER_BAY!$X$24:$AC$24</c:f>
              <c:numCache>
                <c:formatCode>#,##0.00</c:formatCode>
                <c:ptCount val="6"/>
                <c:pt idx="0">
                  <c:v>33</c:v>
                </c:pt>
                <c:pt idx="1">
                  <c:v>70</c:v>
                </c:pt>
                <c:pt idx="2">
                  <c:v>130</c:v>
                </c:pt>
                <c:pt idx="3">
                  <c:v>1600</c:v>
                </c:pt>
                <c:pt idx="4">
                  <c:v>920</c:v>
                </c:pt>
                <c:pt idx="5">
                  <c:v>23</c:v>
                </c:pt>
              </c:numCache>
            </c:numRef>
          </c:val>
          <c:extLst>
            <c:ext xmlns:c16="http://schemas.microsoft.com/office/drawing/2014/chart" uri="{C3380CC4-5D6E-409C-BE32-E72D297353CC}">
              <c16:uniqueId val="{00000006-D03F-4541-BDF4-064531D2DF18}"/>
            </c:ext>
          </c:extLst>
        </c:ser>
        <c:ser>
          <c:idx val="4"/>
          <c:order val="4"/>
          <c:tx>
            <c:strRef>
              <c:f>BALER_BAY!$W$25</c:f>
              <c:strCache>
                <c:ptCount val="1"/>
                <c:pt idx="0">
                  <c:v>Aliya Surf Hotel</c:v>
                </c:pt>
              </c:strCache>
            </c:strRef>
          </c:tx>
          <c:spPr>
            <a:solidFill>
              <a:schemeClr val="accent5"/>
            </a:solidFill>
            <a:ln>
              <a:noFill/>
            </a:ln>
            <a:effectLst/>
          </c:spPr>
          <c:invertIfNegative val="0"/>
          <c:cat>
            <c:strRef>
              <c:f>BALER_BAY!$X$20:$AC$20</c:f>
              <c:strCache>
                <c:ptCount val="6"/>
                <c:pt idx="0">
                  <c:v>January</c:v>
                </c:pt>
                <c:pt idx="1">
                  <c:v>February</c:v>
                </c:pt>
                <c:pt idx="2">
                  <c:v>March</c:v>
                </c:pt>
                <c:pt idx="3">
                  <c:v>April</c:v>
                </c:pt>
                <c:pt idx="4">
                  <c:v>May</c:v>
                </c:pt>
                <c:pt idx="5">
                  <c:v>June</c:v>
                </c:pt>
              </c:strCache>
            </c:strRef>
          </c:cat>
          <c:val>
            <c:numRef>
              <c:f>BALER_BAY!$X$25:$AC$25</c:f>
              <c:numCache>
                <c:formatCode>#,##0.00</c:formatCode>
                <c:ptCount val="6"/>
                <c:pt idx="0">
                  <c:v>49</c:v>
                </c:pt>
                <c:pt idx="1">
                  <c:v>7.8</c:v>
                </c:pt>
                <c:pt idx="2">
                  <c:v>79</c:v>
                </c:pt>
                <c:pt idx="3">
                  <c:v>350</c:v>
                </c:pt>
                <c:pt idx="4">
                  <c:v>350</c:v>
                </c:pt>
                <c:pt idx="5">
                  <c:v>7.8</c:v>
                </c:pt>
              </c:numCache>
            </c:numRef>
          </c:val>
          <c:extLst>
            <c:ext xmlns:c16="http://schemas.microsoft.com/office/drawing/2014/chart" uri="{C3380CC4-5D6E-409C-BE32-E72D297353CC}">
              <c16:uniqueId val="{00000008-D03F-4541-BDF4-064531D2DF18}"/>
            </c:ext>
          </c:extLst>
        </c:ser>
        <c:ser>
          <c:idx val="5"/>
          <c:order val="5"/>
          <c:tx>
            <c:strRef>
              <c:f>BALER_BAY!$W$26</c:f>
              <c:strCache>
                <c:ptCount val="1"/>
                <c:pt idx="0">
                  <c:v>Playa Azul Hotel</c:v>
                </c:pt>
              </c:strCache>
            </c:strRef>
          </c:tx>
          <c:spPr>
            <a:solidFill>
              <a:schemeClr val="accent6"/>
            </a:solidFill>
            <a:ln>
              <a:noFill/>
            </a:ln>
            <a:effectLst/>
          </c:spPr>
          <c:invertIfNegative val="0"/>
          <c:cat>
            <c:strRef>
              <c:f>BALER_BAY!$X$20:$AC$20</c:f>
              <c:strCache>
                <c:ptCount val="6"/>
                <c:pt idx="0">
                  <c:v>January</c:v>
                </c:pt>
                <c:pt idx="1">
                  <c:v>February</c:v>
                </c:pt>
                <c:pt idx="2">
                  <c:v>March</c:v>
                </c:pt>
                <c:pt idx="3">
                  <c:v>April</c:v>
                </c:pt>
                <c:pt idx="4">
                  <c:v>May</c:v>
                </c:pt>
                <c:pt idx="5">
                  <c:v>June</c:v>
                </c:pt>
              </c:strCache>
            </c:strRef>
          </c:cat>
          <c:val>
            <c:numRef>
              <c:f>BALER_BAY!$X$26:$AC$26</c:f>
              <c:numCache>
                <c:formatCode>#,##0.00</c:formatCode>
                <c:ptCount val="6"/>
                <c:pt idx="0">
                  <c:v>1700</c:v>
                </c:pt>
                <c:pt idx="1">
                  <c:v>140</c:v>
                </c:pt>
                <c:pt idx="2">
                  <c:v>540</c:v>
                </c:pt>
                <c:pt idx="3">
                  <c:v>49</c:v>
                </c:pt>
                <c:pt idx="4">
                  <c:v>1600</c:v>
                </c:pt>
                <c:pt idx="5">
                  <c:v>7.8</c:v>
                </c:pt>
              </c:numCache>
            </c:numRef>
          </c:val>
          <c:extLst>
            <c:ext xmlns:c16="http://schemas.microsoft.com/office/drawing/2014/chart" uri="{C3380CC4-5D6E-409C-BE32-E72D297353CC}">
              <c16:uniqueId val="{0000000A-D03F-4541-BDF4-064531D2DF18}"/>
            </c:ext>
          </c:extLst>
        </c:ser>
        <c:dLbls>
          <c:showLegendKey val="0"/>
          <c:showVal val="0"/>
          <c:showCatName val="0"/>
          <c:showSerName val="0"/>
          <c:showPercent val="0"/>
          <c:showBubbleSize val="0"/>
        </c:dLbls>
        <c:gapWidth val="219"/>
        <c:overlap val="-27"/>
        <c:axId val="965670408"/>
        <c:axId val="1062183944"/>
      </c:barChart>
      <c:lineChart>
        <c:grouping val="standard"/>
        <c:varyColors val="0"/>
        <c:ser>
          <c:idx val="6"/>
          <c:order val="6"/>
          <c:tx>
            <c:v>WQG</c:v>
          </c:tx>
          <c:spPr>
            <a:ln w="28575" cap="rnd">
              <a:solidFill>
                <a:schemeClr val="accent1">
                  <a:lumMod val="60000"/>
                </a:schemeClr>
              </a:solidFill>
              <a:round/>
            </a:ln>
            <a:effectLst/>
          </c:spPr>
          <c:marker>
            <c:symbol val="none"/>
          </c:marker>
          <c:cat>
            <c:strRef>
              <c:f>BALER_BAY!$X$20:$AC$20</c:f>
              <c:strCache>
                <c:ptCount val="6"/>
                <c:pt idx="0">
                  <c:v>January</c:v>
                </c:pt>
                <c:pt idx="1">
                  <c:v>February</c:v>
                </c:pt>
                <c:pt idx="2">
                  <c:v>March</c:v>
                </c:pt>
                <c:pt idx="3">
                  <c:v>April</c:v>
                </c:pt>
                <c:pt idx="4">
                  <c:v>May</c:v>
                </c:pt>
                <c:pt idx="5">
                  <c:v>June</c:v>
                </c:pt>
              </c:strCache>
            </c:strRef>
          </c:cat>
          <c:val>
            <c:numRef>
              <c:f>BALER_BAY!X27:AC27</c:f>
              <c:numCache>
                <c:formatCode>0.00</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D-D03F-4541-BDF4-064531D2DF18}"/>
            </c:ext>
          </c:extLst>
        </c:ser>
        <c:dLbls>
          <c:showLegendKey val="0"/>
          <c:showVal val="0"/>
          <c:showCatName val="0"/>
          <c:showSerName val="0"/>
          <c:showPercent val="0"/>
          <c:showBubbleSize val="0"/>
        </c:dLbls>
        <c:marker val="1"/>
        <c:smooth val="0"/>
        <c:axId val="965670408"/>
        <c:axId val="1062183944"/>
      </c:lineChart>
      <c:catAx>
        <c:axId val="965670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83944"/>
        <c:crosses val="autoZero"/>
        <c:auto val="1"/>
        <c:lblAlgn val="ctr"/>
        <c:lblOffset val="100"/>
        <c:noMultiLvlLbl val="0"/>
      </c:catAx>
      <c:valAx>
        <c:axId val="10621839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70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Morong Bay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JUNESS!$W$6</c:f>
              <c:strCache>
                <c:ptCount val="1"/>
                <c:pt idx="0">
                  <c:v>Near Pavillion Main Area</c:v>
                </c:pt>
              </c:strCache>
            </c:strRef>
          </c:tx>
          <c:spPr>
            <a:solidFill>
              <a:schemeClr val="accent1"/>
            </a:solidFill>
            <a:ln>
              <a:noFill/>
            </a:ln>
            <a:effectLst/>
          </c:spPr>
          <c:invertIfNegative val="0"/>
          <c:cat>
            <c:strRef>
              <c:f>JUNESS!$X$5:$AC$5</c:f>
              <c:strCache>
                <c:ptCount val="6"/>
                <c:pt idx="0">
                  <c:v>January</c:v>
                </c:pt>
                <c:pt idx="1">
                  <c:v>February</c:v>
                </c:pt>
                <c:pt idx="2">
                  <c:v>March</c:v>
                </c:pt>
                <c:pt idx="3">
                  <c:v>April</c:v>
                </c:pt>
                <c:pt idx="4">
                  <c:v>May</c:v>
                </c:pt>
                <c:pt idx="5">
                  <c:v>June</c:v>
                </c:pt>
              </c:strCache>
            </c:strRef>
          </c:cat>
          <c:val>
            <c:numRef>
              <c:f>JUNESS!$X$6:$AC$6</c:f>
              <c:numCache>
                <c:formatCode>#,##0.00</c:formatCode>
                <c:ptCount val="6"/>
                <c:pt idx="0">
                  <c:v>5.71</c:v>
                </c:pt>
                <c:pt idx="1">
                  <c:v>5.83</c:v>
                </c:pt>
                <c:pt idx="2">
                  <c:v>6.11</c:v>
                </c:pt>
                <c:pt idx="3">
                  <c:v>6.11</c:v>
                </c:pt>
                <c:pt idx="4">
                  <c:v>5.52</c:v>
                </c:pt>
                <c:pt idx="5" formatCode="#,##0.0">
                  <c:v>6.2</c:v>
                </c:pt>
              </c:numCache>
            </c:numRef>
          </c:val>
          <c:extLst>
            <c:ext xmlns:c16="http://schemas.microsoft.com/office/drawing/2014/chart" uri="{C3380CC4-5D6E-409C-BE32-E72D297353CC}">
              <c16:uniqueId val="{00000000-8995-4842-B6FA-6DBC2A826A6A}"/>
            </c:ext>
          </c:extLst>
        </c:ser>
        <c:ser>
          <c:idx val="1"/>
          <c:order val="1"/>
          <c:tx>
            <c:strRef>
              <c:f>JUNESS!$W$7</c:f>
              <c:strCache>
                <c:ptCount val="1"/>
                <c:pt idx="0">
                  <c:v>Near Open Hall</c:v>
                </c:pt>
              </c:strCache>
            </c:strRef>
          </c:tx>
          <c:spPr>
            <a:solidFill>
              <a:schemeClr val="accent2"/>
            </a:solidFill>
            <a:ln>
              <a:noFill/>
            </a:ln>
            <a:effectLst/>
          </c:spPr>
          <c:invertIfNegative val="0"/>
          <c:cat>
            <c:strRef>
              <c:f>JUNESS!$X$5:$AC$5</c:f>
              <c:strCache>
                <c:ptCount val="6"/>
                <c:pt idx="0">
                  <c:v>January</c:v>
                </c:pt>
                <c:pt idx="1">
                  <c:v>February</c:v>
                </c:pt>
                <c:pt idx="2">
                  <c:v>March</c:v>
                </c:pt>
                <c:pt idx="3">
                  <c:v>April</c:v>
                </c:pt>
                <c:pt idx="4">
                  <c:v>May</c:v>
                </c:pt>
                <c:pt idx="5">
                  <c:v>June</c:v>
                </c:pt>
              </c:strCache>
            </c:strRef>
          </c:cat>
          <c:val>
            <c:numRef>
              <c:f>JUNESS!$X$7:$AC$7</c:f>
              <c:numCache>
                <c:formatCode>#,##0.00</c:formatCode>
                <c:ptCount val="6"/>
                <c:pt idx="0">
                  <c:v>6.05</c:v>
                </c:pt>
                <c:pt idx="1">
                  <c:v>5.79</c:v>
                </c:pt>
                <c:pt idx="2">
                  <c:v>6.01</c:v>
                </c:pt>
                <c:pt idx="3">
                  <c:v>6.23</c:v>
                </c:pt>
                <c:pt idx="4">
                  <c:v>5.57</c:v>
                </c:pt>
                <c:pt idx="5" formatCode="#,##0.0">
                  <c:v>5.8</c:v>
                </c:pt>
              </c:numCache>
            </c:numRef>
          </c:val>
          <c:extLst>
            <c:ext xmlns:c16="http://schemas.microsoft.com/office/drawing/2014/chart" uri="{C3380CC4-5D6E-409C-BE32-E72D297353CC}">
              <c16:uniqueId val="{00000002-8995-4842-B6FA-6DBC2A826A6A}"/>
            </c:ext>
          </c:extLst>
        </c:ser>
        <c:ser>
          <c:idx val="2"/>
          <c:order val="2"/>
          <c:tx>
            <c:strRef>
              <c:f>JUNESS!$W$8</c:f>
              <c:strCache>
                <c:ptCount val="1"/>
                <c:pt idx="0">
                  <c:v>Near Building Area</c:v>
                </c:pt>
              </c:strCache>
            </c:strRef>
          </c:tx>
          <c:spPr>
            <a:solidFill>
              <a:schemeClr val="accent3"/>
            </a:solidFill>
            <a:ln>
              <a:noFill/>
            </a:ln>
            <a:effectLst/>
          </c:spPr>
          <c:invertIfNegative val="0"/>
          <c:cat>
            <c:strRef>
              <c:f>JUNESS!$X$5:$AC$5</c:f>
              <c:strCache>
                <c:ptCount val="6"/>
                <c:pt idx="0">
                  <c:v>January</c:v>
                </c:pt>
                <c:pt idx="1">
                  <c:v>February</c:v>
                </c:pt>
                <c:pt idx="2">
                  <c:v>March</c:v>
                </c:pt>
                <c:pt idx="3">
                  <c:v>April</c:v>
                </c:pt>
                <c:pt idx="4">
                  <c:v>May</c:v>
                </c:pt>
                <c:pt idx="5">
                  <c:v>June</c:v>
                </c:pt>
              </c:strCache>
            </c:strRef>
          </c:cat>
          <c:val>
            <c:numRef>
              <c:f>JUNESS!$X$8:$AC$8</c:f>
              <c:numCache>
                <c:formatCode>#,##0.00</c:formatCode>
                <c:ptCount val="6"/>
                <c:pt idx="0">
                  <c:v>5.89</c:v>
                </c:pt>
                <c:pt idx="1">
                  <c:v>5.8</c:v>
                </c:pt>
                <c:pt idx="2">
                  <c:v>6.05</c:v>
                </c:pt>
                <c:pt idx="3">
                  <c:v>6.14</c:v>
                </c:pt>
                <c:pt idx="4">
                  <c:v>6.01</c:v>
                </c:pt>
                <c:pt idx="5" formatCode="#,##0.0">
                  <c:v>6.3</c:v>
                </c:pt>
              </c:numCache>
            </c:numRef>
          </c:val>
          <c:extLst>
            <c:ext xmlns:c16="http://schemas.microsoft.com/office/drawing/2014/chart" uri="{C3380CC4-5D6E-409C-BE32-E72D297353CC}">
              <c16:uniqueId val="{00000004-8995-4842-B6FA-6DBC2A826A6A}"/>
            </c:ext>
          </c:extLst>
        </c:ser>
        <c:dLbls>
          <c:showLegendKey val="0"/>
          <c:showVal val="0"/>
          <c:showCatName val="0"/>
          <c:showSerName val="0"/>
          <c:showPercent val="0"/>
          <c:showBubbleSize val="0"/>
        </c:dLbls>
        <c:gapWidth val="219"/>
        <c:overlap val="-27"/>
        <c:axId val="1469689352"/>
        <c:axId val="1614653960"/>
      </c:barChart>
      <c:lineChart>
        <c:grouping val="standard"/>
        <c:varyColors val="0"/>
        <c:ser>
          <c:idx val="3"/>
          <c:order val="3"/>
          <c:tx>
            <c:strRef>
              <c:f>JUNESS!$W$9</c:f>
              <c:strCache>
                <c:ptCount val="1"/>
                <c:pt idx="0">
                  <c:v>WQG</c:v>
                </c:pt>
              </c:strCache>
            </c:strRef>
          </c:tx>
          <c:spPr>
            <a:ln w="28575" cap="rnd">
              <a:solidFill>
                <a:schemeClr val="accent4"/>
              </a:solidFill>
              <a:round/>
            </a:ln>
            <a:effectLst/>
          </c:spPr>
          <c:marker>
            <c:symbol val="none"/>
          </c:marker>
          <c:cat>
            <c:strRef>
              <c:f>JUNESS!$X$5:$AC$5</c:f>
              <c:strCache>
                <c:ptCount val="6"/>
                <c:pt idx="0">
                  <c:v>January</c:v>
                </c:pt>
                <c:pt idx="1">
                  <c:v>February</c:v>
                </c:pt>
                <c:pt idx="2">
                  <c:v>March</c:v>
                </c:pt>
                <c:pt idx="3">
                  <c:v>April</c:v>
                </c:pt>
                <c:pt idx="4">
                  <c:v>May</c:v>
                </c:pt>
                <c:pt idx="5">
                  <c:v>June</c:v>
                </c:pt>
              </c:strCache>
            </c:strRef>
          </c:cat>
          <c:val>
            <c:numRef>
              <c:f>JUNESS!$X$9:$AC$9</c:f>
              <c:numCache>
                <c:formatCode>General</c:formatCode>
                <c:ptCount val="6"/>
                <c:pt idx="0">
                  <c:v>6</c:v>
                </c:pt>
                <c:pt idx="1">
                  <c:v>6</c:v>
                </c:pt>
                <c:pt idx="2">
                  <c:v>6</c:v>
                </c:pt>
                <c:pt idx="3">
                  <c:v>6</c:v>
                </c:pt>
                <c:pt idx="4">
                  <c:v>6</c:v>
                </c:pt>
                <c:pt idx="5">
                  <c:v>6</c:v>
                </c:pt>
              </c:numCache>
            </c:numRef>
          </c:val>
          <c:smooth val="0"/>
          <c:extLst>
            <c:ext xmlns:c16="http://schemas.microsoft.com/office/drawing/2014/chart" uri="{C3380CC4-5D6E-409C-BE32-E72D297353CC}">
              <c16:uniqueId val="{00000006-8995-4842-B6FA-6DBC2A826A6A}"/>
            </c:ext>
          </c:extLst>
        </c:ser>
        <c:dLbls>
          <c:showLegendKey val="0"/>
          <c:showVal val="0"/>
          <c:showCatName val="0"/>
          <c:showSerName val="0"/>
          <c:showPercent val="0"/>
          <c:showBubbleSize val="0"/>
        </c:dLbls>
        <c:marker val="1"/>
        <c:smooth val="0"/>
        <c:axId val="1469689352"/>
        <c:axId val="1614653960"/>
      </c:lineChart>
      <c:catAx>
        <c:axId val="1469689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53960"/>
        <c:crosses val="autoZero"/>
        <c:auto val="1"/>
        <c:lblAlgn val="ctr"/>
        <c:lblOffset val="100"/>
        <c:noMultiLvlLbl val="0"/>
      </c:catAx>
      <c:valAx>
        <c:axId val="16146539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9689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Morong Bay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JUNESS!$W$21</c:f>
              <c:strCache>
                <c:ptCount val="1"/>
                <c:pt idx="0">
                  <c:v>Near Pavillion Main Area</c:v>
                </c:pt>
              </c:strCache>
            </c:strRef>
          </c:tx>
          <c:spPr>
            <a:solidFill>
              <a:schemeClr val="accent1"/>
            </a:solidFill>
            <a:ln>
              <a:noFill/>
            </a:ln>
            <a:effectLst/>
          </c:spPr>
          <c:invertIfNegative val="0"/>
          <c:cat>
            <c:strRef>
              <c:f>JUNESS!$X$20:$AC$20</c:f>
              <c:strCache>
                <c:ptCount val="6"/>
                <c:pt idx="0">
                  <c:v>January</c:v>
                </c:pt>
                <c:pt idx="1">
                  <c:v>February</c:v>
                </c:pt>
                <c:pt idx="2">
                  <c:v>March</c:v>
                </c:pt>
                <c:pt idx="3">
                  <c:v>April</c:v>
                </c:pt>
                <c:pt idx="4">
                  <c:v>May</c:v>
                </c:pt>
                <c:pt idx="5">
                  <c:v>June</c:v>
                </c:pt>
              </c:strCache>
            </c:strRef>
          </c:cat>
          <c:val>
            <c:numRef>
              <c:f>JUNESS!$X$21:$AC$21</c:f>
              <c:numCache>
                <c:formatCode>#,##0.00</c:formatCode>
                <c:ptCount val="6"/>
                <c:pt idx="0">
                  <c:v>33</c:v>
                </c:pt>
                <c:pt idx="1">
                  <c:v>920</c:v>
                </c:pt>
                <c:pt idx="2">
                  <c:v>170</c:v>
                </c:pt>
                <c:pt idx="3">
                  <c:v>350</c:v>
                </c:pt>
                <c:pt idx="4">
                  <c:v>33</c:v>
                </c:pt>
                <c:pt idx="5">
                  <c:v>16000</c:v>
                </c:pt>
              </c:numCache>
            </c:numRef>
          </c:val>
          <c:extLst>
            <c:ext xmlns:c16="http://schemas.microsoft.com/office/drawing/2014/chart" uri="{C3380CC4-5D6E-409C-BE32-E72D297353CC}">
              <c16:uniqueId val="{00000000-B371-4ED4-83D9-D62AB12C5D57}"/>
            </c:ext>
          </c:extLst>
        </c:ser>
        <c:ser>
          <c:idx val="1"/>
          <c:order val="1"/>
          <c:tx>
            <c:strRef>
              <c:f>JUNESS!$W$22</c:f>
              <c:strCache>
                <c:ptCount val="1"/>
                <c:pt idx="0">
                  <c:v>Near Open Hall</c:v>
                </c:pt>
              </c:strCache>
            </c:strRef>
          </c:tx>
          <c:spPr>
            <a:solidFill>
              <a:schemeClr val="accent2"/>
            </a:solidFill>
            <a:ln>
              <a:noFill/>
            </a:ln>
            <a:effectLst/>
          </c:spPr>
          <c:invertIfNegative val="0"/>
          <c:cat>
            <c:strRef>
              <c:f>JUNESS!$X$20:$AC$20</c:f>
              <c:strCache>
                <c:ptCount val="6"/>
                <c:pt idx="0">
                  <c:v>January</c:v>
                </c:pt>
                <c:pt idx="1">
                  <c:v>February</c:v>
                </c:pt>
                <c:pt idx="2">
                  <c:v>March</c:v>
                </c:pt>
                <c:pt idx="3">
                  <c:v>April</c:v>
                </c:pt>
                <c:pt idx="4">
                  <c:v>May</c:v>
                </c:pt>
                <c:pt idx="5">
                  <c:v>June</c:v>
                </c:pt>
              </c:strCache>
            </c:strRef>
          </c:cat>
          <c:val>
            <c:numRef>
              <c:f>JUNESS!$X$22:$AC$22</c:f>
              <c:numCache>
                <c:formatCode>#,##0.00</c:formatCode>
                <c:ptCount val="6"/>
                <c:pt idx="0">
                  <c:v>23</c:v>
                </c:pt>
                <c:pt idx="1">
                  <c:v>240</c:v>
                </c:pt>
                <c:pt idx="2">
                  <c:v>79</c:v>
                </c:pt>
                <c:pt idx="3">
                  <c:v>350</c:v>
                </c:pt>
                <c:pt idx="4">
                  <c:v>33</c:v>
                </c:pt>
                <c:pt idx="5">
                  <c:v>16000</c:v>
                </c:pt>
              </c:numCache>
            </c:numRef>
          </c:val>
          <c:extLst>
            <c:ext xmlns:c16="http://schemas.microsoft.com/office/drawing/2014/chart" uri="{C3380CC4-5D6E-409C-BE32-E72D297353CC}">
              <c16:uniqueId val="{00000002-B371-4ED4-83D9-D62AB12C5D57}"/>
            </c:ext>
          </c:extLst>
        </c:ser>
        <c:ser>
          <c:idx val="2"/>
          <c:order val="2"/>
          <c:tx>
            <c:strRef>
              <c:f>JUNESS!$W$23</c:f>
              <c:strCache>
                <c:ptCount val="1"/>
                <c:pt idx="0">
                  <c:v>Near Building Area</c:v>
                </c:pt>
              </c:strCache>
            </c:strRef>
          </c:tx>
          <c:spPr>
            <a:solidFill>
              <a:schemeClr val="accent3"/>
            </a:solidFill>
            <a:ln>
              <a:noFill/>
            </a:ln>
            <a:effectLst/>
          </c:spPr>
          <c:invertIfNegative val="0"/>
          <c:cat>
            <c:strRef>
              <c:f>JUNESS!$X$20:$AC$20</c:f>
              <c:strCache>
                <c:ptCount val="6"/>
                <c:pt idx="0">
                  <c:v>January</c:v>
                </c:pt>
                <c:pt idx="1">
                  <c:v>February</c:v>
                </c:pt>
                <c:pt idx="2">
                  <c:v>March</c:v>
                </c:pt>
                <c:pt idx="3">
                  <c:v>April</c:v>
                </c:pt>
                <c:pt idx="4">
                  <c:v>May</c:v>
                </c:pt>
                <c:pt idx="5">
                  <c:v>June</c:v>
                </c:pt>
              </c:strCache>
            </c:strRef>
          </c:cat>
          <c:val>
            <c:numRef>
              <c:f>JUNESS!$X$23:$AC$23</c:f>
              <c:numCache>
                <c:formatCode>#,##0.00</c:formatCode>
                <c:ptCount val="6"/>
                <c:pt idx="0">
                  <c:v>49</c:v>
                </c:pt>
                <c:pt idx="1">
                  <c:v>920</c:v>
                </c:pt>
                <c:pt idx="2">
                  <c:v>79</c:v>
                </c:pt>
                <c:pt idx="3">
                  <c:v>920</c:v>
                </c:pt>
                <c:pt idx="4">
                  <c:v>33</c:v>
                </c:pt>
                <c:pt idx="5">
                  <c:v>16000</c:v>
                </c:pt>
              </c:numCache>
            </c:numRef>
          </c:val>
          <c:extLst>
            <c:ext xmlns:c16="http://schemas.microsoft.com/office/drawing/2014/chart" uri="{C3380CC4-5D6E-409C-BE32-E72D297353CC}">
              <c16:uniqueId val="{00000004-B371-4ED4-83D9-D62AB12C5D57}"/>
            </c:ext>
          </c:extLst>
        </c:ser>
        <c:dLbls>
          <c:showLegendKey val="0"/>
          <c:showVal val="0"/>
          <c:showCatName val="0"/>
          <c:showSerName val="0"/>
          <c:showPercent val="0"/>
          <c:showBubbleSize val="0"/>
        </c:dLbls>
        <c:gapWidth val="219"/>
        <c:overlap val="-27"/>
        <c:axId val="1686617095"/>
        <c:axId val="1686624775"/>
      </c:barChart>
      <c:lineChart>
        <c:grouping val="standard"/>
        <c:varyColors val="0"/>
        <c:ser>
          <c:idx val="3"/>
          <c:order val="3"/>
          <c:tx>
            <c:strRef>
              <c:f>JUNESS!$W$24</c:f>
              <c:strCache>
                <c:ptCount val="1"/>
                <c:pt idx="0">
                  <c:v>WQG</c:v>
                </c:pt>
              </c:strCache>
            </c:strRef>
          </c:tx>
          <c:spPr>
            <a:ln w="28575" cap="rnd">
              <a:solidFill>
                <a:schemeClr val="accent4"/>
              </a:solidFill>
              <a:round/>
            </a:ln>
            <a:effectLst/>
          </c:spPr>
          <c:marker>
            <c:symbol val="none"/>
          </c:marker>
          <c:cat>
            <c:strRef>
              <c:f>JUNESS!$X$20:$AC$20</c:f>
              <c:strCache>
                <c:ptCount val="6"/>
                <c:pt idx="0">
                  <c:v>January</c:v>
                </c:pt>
                <c:pt idx="1">
                  <c:v>February</c:v>
                </c:pt>
                <c:pt idx="2">
                  <c:v>March</c:v>
                </c:pt>
                <c:pt idx="3">
                  <c:v>April</c:v>
                </c:pt>
                <c:pt idx="4">
                  <c:v>May</c:v>
                </c:pt>
                <c:pt idx="5">
                  <c:v>June</c:v>
                </c:pt>
              </c:strCache>
            </c:strRef>
          </c:cat>
          <c:val>
            <c:numRef>
              <c:f>JUNESS!$X$24:$AC$24</c:f>
              <c:numCache>
                <c:formatCode>General</c:formatCode>
                <c:ptCount val="6"/>
                <c:pt idx="0">
                  <c:v>100</c:v>
                </c:pt>
                <c:pt idx="1">
                  <c:v>100</c:v>
                </c:pt>
                <c:pt idx="2">
                  <c:v>100</c:v>
                </c:pt>
                <c:pt idx="3">
                  <c:v>100</c:v>
                </c:pt>
                <c:pt idx="4">
                  <c:v>100</c:v>
                </c:pt>
                <c:pt idx="5">
                  <c:v>100</c:v>
                </c:pt>
              </c:numCache>
            </c:numRef>
          </c:val>
          <c:smooth val="0"/>
          <c:extLst>
            <c:ext xmlns:c16="http://schemas.microsoft.com/office/drawing/2014/chart" uri="{C3380CC4-5D6E-409C-BE32-E72D297353CC}">
              <c16:uniqueId val="{00000006-B371-4ED4-83D9-D62AB12C5D57}"/>
            </c:ext>
          </c:extLst>
        </c:ser>
        <c:dLbls>
          <c:showLegendKey val="0"/>
          <c:showVal val="0"/>
          <c:showCatName val="0"/>
          <c:showSerName val="0"/>
          <c:showPercent val="0"/>
          <c:showBubbleSize val="0"/>
        </c:dLbls>
        <c:marker val="1"/>
        <c:smooth val="0"/>
        <c:axId val="1686617095"/>
        <c:axId val="1686624775"/>
      </c:lineChart>
      <c:catAx>
        <c:axId val="1686617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624775"/>
        <c:crosses val="autoZero"/>
        <c:auto val="1"/>
        <c:lblAlgn val="ctr"/>
        <c:lblOffset val="100"/>
        <c:noMultiLvlLbl val="0"/>
      </c:catAx>
      <c:valAx>
        <c:axId val="1686624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617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Bagac Bay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MONTEMAR_BC!$X$6</c:f>
              <c:strCache>
                <c:ptCount val="1"/>
                <c:pt idx="0">
                  <c:v>Near Yatch Club</c:v>
                </c:pt>
              </c:strCache>
            </c:strRef>
          </c:tx>
          <c:spPr>
            <a:solidFill>
              <a:schemeClr val="accent1"/>
            </a:solidFill>
            <a:ln>
              <a:noFill/>
            </a:ln>
            <a:effectLst/>
          </c:spPr>
          <c:invertIfNegative val="0"/>
          <c:cat>
            <c:strRef>
              <c:f>MONTEMAR_BC!$Y$5:$AD$5</c:f>
              <c:strCache>
                <c:ptCount val="6"/>
                <c:pt idx="0">
                  <c:v>January</c:v>
                </c:pt>
                <c:pt idx="1">
                  <c:v>February</c:v>
                </c:pt>
                <c:pt idx="2">
                  <c:v>March</c:v>
                </c:pt>
                <c:pt idx="3">
                  <c:v>April</c:v>
                </c:pt>
                <c:pt idx="4">
                  <c:v>May</c:v>
                </c:pt>
                <c:pt idx="5">
                  <c:v>June</c:v>
                </c:pt>
              </c:strCache>
            </c:strRef>
          </c:cat>
          <c:val>
            <c:numRef>
              <c:f>MONTEMAR_BC!$Y$6:$AD$6</c:f>
              <c:numCache>
                <c:formatCode>#,##0.00</c:formatCode>
                <c:ptCount val="6"/>
                <c:pt idx="0">
                  <c:v>5.97</c:v>
                </c:pt>
                <c:pt idx="1">
                  <c:v>5.65</c:v>
                </c:pt>
                <c:pt idx="2">
                  <c:v>5.8</c:v>
                </c:pt>
                <c:pt idx="3">
                  <c:v>5.85</c:v>
                </c:pt>
                <c:pt idx="4">
                  <c:v>5.75</c:v>
                </c:pt>
                <c:pt idx="5">
                  <c:v>6</c:v>
                </c:pt>
              </c:numCache>
            </c:numRef>
          </c:val>
          <c:extLst>
            <c:ext xmlns:c16="http://schemas.microsoft.com/office/drawing/2014/chart" uri="{C3380CC4-5D6E-409C-BE32-E72D297353CC}">
              <c16:uniqueId val="{00000000-6987-4F4D-9179-6E75BBCF294E}"/>
            </c:ext>
          </c:extLst>
        </c:ser>
        <c:ser>
          <c:idx val="1"/>
          <c:order val="1"/>
          <c:tx>
            <c:strRef>
              <c:f>MONTEMAR_BC!$X$7</c:f>
              <c:strCache>
                <c:ptCount val="1"/>
                <c:pt idx="0">
                  <c:v>Near Pawikan Hatchery</c:v>
                </c:pt>
              </c:strCache>
            </c:strRef>
          </c:tx>
          <c:spPr>
            <a:solidFill>
              <a:schemeClr val="accent2"/>
            </a:solidFill>
            <a:ln>
              <a:noFill/>
            </a:ln>
            <a:effectLst/>
          </c:spPr>
          <c:invertIfNegative val="0"/>
          <c:cat>
            <c:strRef>
              <c:f>MONTEMAR_BC!$Y$5:$AD$5</c:f>
              <c:strCache>
                <c:ptCount val="6"/>
                <c:pt idx="0">
                  <c:v>January</c:v>
                </c:pt>
                <c:pt idx="1">
                  <c:v>February</c:v>
                </c:pt>
                <c:pt idx="2">
                  <c:v>March</c:v>
                </c:pt>
                <c:pt idx="3">
                  <c:v>April</c:v>
                </c:pt>
                <c:pt idx="4">
                  <c:v>May</c:v>
                </c:pt>
                <c:pt idx="5">
                  <c:v>June</c:v>
                </c:pt>
              </c:strCache>
            </c:strRef>
          </c:cat>
          <c:val>
            <c:numRef>
              <c:f>MONTEMAR_BC!$Y$7:$AD$7</c:f>
              <c:numCache>
                <c:formatCode>#,##0.00</c:formatCode>
                <c:ptCount val="6"/>
                <c:pt idx="0">
                  <c:v>5.83</c:v>
                </c:pt>
                <c:pt idx="1">
                  <c:v>5.79</c:v>
                </c:pt>
                <c:pt idx="2">
                  <c:v>5.83</c:v>
                </c:pt>
                <c:pt idx="3">
                  <c:v>5.96</c:v>
                </c:pt>
                <c:pt idx="4">
                  <c:v>5.78</c:v>
                </c:pt>
                <c:pt idx="5">
                  <c:v>5.8</c:v>
                </c:pt>
              </c:numCache>
            </c:numRef>
          </c:val>
          <c:extLst>
            <c:ext xmlns:c16="http://schemas.microsoft.com/office/drawing/2014/chart" uri="{C3380CC4-5D6E-409C-BE32-E72D297353CC}">
              <c16:uniqueId val="{00000002-6987-4F4D-9179-6E75BBCF294E}"/>
            </c:ext>
          </c:extLst>
        </c:ser>
        <c:ser>
          <c:idx val="2"/>
          <c:order val="2"/>
          <c:tx>
            <c:strRef>
              <c:f>MONTEMAR_BC!$X$8</c:f>
              <c:strCache>
                <c:ptCount val="1"/>
                <c:pt idx="0">
                  <c:v>Near Trota Side Residence</c:v>
                </c:pt>
              </c:strCache>
            </c:strRef>
          </c:tx>
          <c:spPr>
            <a:solidFill>
              <a:schemeClr val="accent3"/>
            </a:solidFill>
            <a:ln>
              <a:noFill/>
            </a:ln>
            <a:effectLst/>
          </c:spPr>
          <c:invertIfNegative val="0"/>
          <c:cat>
            <c:strRef>
              <c:f>MONTEMAR_BC!$Y$5:$AD$5</c:f>
              <c:strCache>
                <c:ptCount val="6"/>
                <c:pt idx="0">
                  <c:v>January</c:v>
                </c:pt>
                <c:pt idx="1">
                  <c:v>February</c:v>
                </c:pt>
                <c:pt idx="2">
                  <c:v>March</c:v>
                </c:pt>
                <c:pt idx="3">
                  <c:v>April</c:v>
                </c:pt>
                <c:pt idx="4">
                  <c:v>May</c:v>
                </c:pt>
                <c:pt idx="5">
                  <c:v>June</c:v>
                </c:pt>
              </c:strCache>
            </c:strRef>
          </c:cat>
          <c:val>
            <c:numRef>
              <c:f>MONTEMAR_BC!$Y$8:$AD$8</c:f>
              <c:numCache>
                <c:formatCode>#,##0.00</c:formatCode>
                <c:ptCount val="6"/>
                <c:pt idx="0">
                  <c:v>6.03</c:v>
                </c:pt>
                <c:pt idx="1">
                  <c:v>5.75</c:v>
                </c:pt>
                <c:pt idx="2">
                  <c:v>6.03</c:v>
                </c:pt>
                <c:pt idx="3">
                  <c:v>5.83</c:v>
                </c:pt>
                <c:pt idx="4">
                  <c:v>5.81</c:v>
                </c:pt>
                <c:pt idx="5">
                  <c:v>5.7</c:v>
                </c:pt>
              </c:numCache>
            </c:numRef>
          </c:val>
          <c:extLst>
            <c:ext xmlns:c16="http://schemas.microsoft.com/office/drawing/2014/chart" uri="{C3380CC4-5D6E-409C-BE32-E72D297353CC}">
              <c16:uniqueId val="{00000004-6987-4F4D-9179-6E75BBCF294E}"/>
            </c:ext>
          </c:extLst>
        </c:ser>
        <c:dLbls>
          <c:showLegendKey val="0"/>
          <c:showVal val="0"/>
          <c:showCatName val="0"/>
          <c:showSerName val="0"/>
          <c:showPercent val="0"/>
          <c:showBubbleSize val="0"/>
        </c:dLbls>
        <c:gapWidth val="219"/>
        <c:overlap val="-27"/>
        <c:axId val="488971783"/>
        <c:axId val="489006599"/>
      </c:barChart>
      <c:lineChart>
        <c:grouping val="standard"/>
        <c:varyColors val="0"/>
        <c:ser>
          <c:idx val="3"/>
          <c:order val="3"/>
          <c:tx>
            <c:strRef>
              <c:f>MONTEMAR_BC!$X$9</c:f>
              <c:strCache>
                <c:ptCount val="1"/>
                <c:pt idx="0">
                  <c:v>WQG</c:v>
                </c:pt>
              </c:strCache>
            </c:strRef>
          </c:tx>
          <c:spPr>
            <a:ln w="28575" cap="rnd">
              <a:solidFill>
                <a:schemeClr val="accent4"/>
              </a:solidFill>
              <a:round/>
            </a:ln>
            <a:effectLst/>
          </c:spPr>
          <c:marker>
            <c:symbol val="none"/>
          </c:marker>
          <c:cat>
            <c:strRef>
              <c:f>MONTEMAR_BC!$Y$5:$AD$5</c:f>
              <c:strCache>
                <c:ptCount val="6"/>
                <c:pt idx="0">
                  <c:v>January</c:v>
                </c:pt>
                <c:pt idx="1">
                  <c:v>February</c:v>
                </c:pt>
                <c:pt idx="2">
                  <c:v>March</c:v>
                </c:pt>
                <c:pt idx="3">
                  <c:v>April</c:v>
                </c:pt>
                <c:pt idx="4">
                  <c:v>May</c:v>
                </c:pt>
                <c:pt idx="5">
                  <c:v>June</c:v>
                </c:pt>
              </c:strCache>
            </c:strRef>
          </c:cat>
          <c:val>
            <c:numRef>
              <c:f>MONTEMAR_BC!$Y$9:$AD$9</c:f>
              <c:numCache>
                <c:formatCode>General</c:formatCode>
                <c:ptCount val="6"/>
                <c:pt idx="0">
                  <c:v>6</c:v>
                </c:pt>
                <c:pt idx="1">
                  <c:v>6</c:v>
                </c:pt>
                <c:pt idx="2">
                  <c:v>6</c:v>
                </c:pt>
                <c:pt idx="3">
                  <c:v>6</c:v>
                </c:pt>
                <c:pt idx="4">
                  <c:v>6</c:v>
                </c:pt>
                <c:pt idx="5">
                  <c:v>6</c:v>
                </c:pt>
              </c:numCache>
            </c:numRef>
          </c:val>
          <c:smooth val="0"/>
          <c:extLst>
            <c:ext xmlns:c16="http://schemas.microsoft.com/office/drawing/2014/chart" uri="{C3380CC4-5D6E-409C-BE32-E72D297353CC}">
              <c16:uniqueId val="{00000006-6987-4F4D-9179-6E75BBCF294E}"/>
            </c:ext>
          </c:extLst>
        </c:ser>
        <c:dLbls>
          <c:showLegendKey val="0"/>
          <c:showVal val="0"/>
          <c:showCatName val="0"/>
          <c:showSerName val="0"/>
          <c:showPercent val="0"/>
          <c:showBubbleSize val="0"/>
        </c:dLbls>
        <c:marker val="1"/>
        <c:smooth val="0"/>
        <c:axId val="488971783"/>
        <c:axId val="489006599"/>
      </c:lineChart>
      <c:catAx>
        <c:axId val="488971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006599"/>
        <c:crosses val="autoZero"/>
        <c:auto val="1"/>
        <c:lblAlgn val="ctr"/>
        <c:lblOffset val="100"/>
        <c:noMultiLvlLbl val="0"/>
      </c:catAx>
      <c:valAx>
        <c:axId val="4890065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8971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Bagac Bay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MONTEMAR_BC!$X$21</c:f>
              <c:strCache>
                <c:ptCount val="1"/>
                <c:pt idx="0">
                  <c:v>Near Yatch Club</c:v>
                </c:pt>
              </c:strCache>
            </c:strRef>
          </c:tx>
          <c:spPr>
            <a:solidFill>
              <a:schemeClr val="accent1"/>
            </a:solidFill>
            <a:ln>
              <a:noFill/>
            </a:ln>
            <a:effectLst/>
          </c:spPr>
          <c:invertIfNegative val="0"/>
          <c:cat>
            <c:strRef>
              <c:f>MONTEMAR_BC!$Y$20:$AD$20</c:f>
              <c:strCache>
                <c:ptCount val="6"/>
                <c:pt idx="0">
                  <c:v>January</c:v>
                </c:pt>
                <c:pt idx="1">
                  <c:v>February</c:v>
                </c:pt>
                <c:pt idx="2">
                  <c:v>March</c:v>
                </c:pt>
                <c:pt idx="3">
                  <c:v>April</c:v>
                </c:pt>
                <c:pt idx="4">
                  <c:v>May</c:v>
                </c:pt>
                <c:pt idx="5">
                  <c:v>June</c:v>
                </c:pt>
              </c:strCache>
            </c:strRef>
          </c:cat>
          <c:val>
            <c:numRef>
              <c:f>MONTEMAR_BC!$Y$21:$AD$21</c:f>
              <c:numCache>
                <c:formatCode>#,##0.00</c:formatCode>
                <c:ptCount val="6"/>
                <c:pt idx="0">
                  <c:v>22</c:v>
                </c:pt>
                <c:pt idx="1">
                  <c:v>49</c:v>
                </c:pt>
                <c:pt idx="2">
                  <c:v>2</c:v>
                </c:pt>
                <c:pt idx="3">
                  <c:v>21</c:v>
                </c:pt>
                <c:pt idx="4">
                  <c:v>170</c:v>
                </c:pt>
                <c:pt idx="5">
                  <c:v>49</c:v>
                </c:pt>
              </c:numCache>
            </c:numRef>
          </c:val>
          <c:extLst>
            <c:ext xmlns:c16="http://schemas.microsoft.com/office/drawing/2014/chart" uri="{C3380CC4-5D6E-409C-BE32-E72D297353CC}">
              <c16:uniqueId val="{00000000-A952-46C3-9F02-B8A06191C236}"/>
            </c:ext>
          </c:extLst>
        </c:ser>
        <c:ser>
          <c:idx val="1"/>
          <c:order val="1"/>
          <c:tx>
            <c:strRef>
              <c:f>MONTEMAR_BC!$X$22</c:f>
              <c:strCache>
                <c:ptCount val="1"/>
                <c:pt idx="0">
                  <c:v>Near Pawikan Hatchery</c:v>
                </c:pt>
              </c:strCache>
            </c:strRef>
          </c:tx>
          <c:spPr>
            <a:solidFill>
              <a:schemeClr val="accent2"/>
            </a:solidFill>
            <a:ln>
              <a:noFill/>
            </a:ln>
            <a:effectLst/>
          </c:spPr>
          <c:invertIfNegative val="0"/>
          <c:cat>
            <c:strRef>
              <c:f>MONTEMAR_BC!$Y$20:$AD$20</c:f>
              <c:strCache>
                <c:ptCount val="6"/>
                <c:pt idx="0">
                  <c:v>January</c:v>
                </c:pt>
                <c:pt idx="1">
                  <c:v>February</c:v>
                </c:pt>
                <c:pt idx="2">
                  <c:v>March</c:v>
                </c:pt>
                <c:pt idx="3">
                  <c:v>April</c:v>
                </c:pt>
                <c:pt idx="4">
                  <c:v>May</c:v>
                </c:pt>
                <c:pt idx="5">
                  <c:v>June</c:v>
                </c:pt>
              </c:strCache>
            </c:strRef>
          </c:cat>
          <c:val>
            <c:numRef>
              <c:f>MONTEMAR_BC!$Y$22:$AD$22</c:f>
              <c:numCache>
                <c:formatCode>#,##0.00</c:formatCode>
                <c:ptCount val="6"/>
                <c:pt idx="0">
                  <c:v>23</c:v>
                </c:pt>
                <c:pt idx="1">
                  <c:v>2400</c:v>
                </c:pt>
                <c:pt idx="2">
                  <c:v>2</c:v>
                </c:pt>
                <c:pt idx="3">
                  <c:v>79</c:v>
                </c:pt>
                <c:pt idx="4">
                  <c:v>540</c:v>
                </c:pt>
                <c:pt idx="5">
                  <c:v>79</c:v>
                </c:pt>
              </c:numCache>
            </c:numRef>
          </c:val>
          <c:extLst>
            <c:ext xmlns:c16="http://schemas.microsoft.com/office/drawing/2014/chart" uri="{C3380CC4-5D6E-409C-BE32-E72D297353CC}">
              <c16:uniqueId val="{00000002-A952-46C3-9F02-B8A06191C236}"/>
            </c:ext>
          </c:extLst>
        </c:ser>
        <c:ser>
          <c:idx val="2"/>
          <c:order val="2"/>
          <c:tx>
            <c:strRef>
              <c:f>MONTEMAR_BC!$X$23</c:f>
              <c:strCache>
                <c:ptCount val="1"/>
                <c:pt idx="0">
                  <c:v>Near Trota Side Residence</c:v>
                </c:pt>
              </c:strCache>
            </c:strRef>
          </c:tx>
          <c:spPr>
            <a:solidFill>
              <a:schemeClr val="accent3"/>
            </a:solidFill>
            <a:ln>
              <a:noFill/>
            </a:ln>
            <a:effectLst/>
          </c:spPr>
          <c:invertIfNegative val="0"/>
          <c:cat>
            <c:strRef>
              <c:f>MONTEMAR_BC!$Y$20:$AD$20</c:f>
              <c:strCache>
                <c:ptCount val="6"/>
                <c:pt idx="0">
                  <c:v>January</c:v>
                </c:pt>
                <c:pt idx="1">
                  <c:v>February</c:v>
                </c:pt>
                <c:pt idx="2">
                  <c:v>March</c:v>
                </c:pt>
                <c:pt idx="3">
                  <c:v>April</c:v>
                </c:pt>
                <c:pt idx="4">
                  <c:v>May</c:v>
                </c:pt>
                <c:pt idx="5">
                  <c:v>June</c:v>
                </c:pt>
              </c:strCache>
            </c:strRef>
          </c:cat>
          <c:val>
            <c:numRef>
              <c:f>MONTEMAR_BC!$Y$23:$AD$23</c:f>
              <c:numCache>
                <c:formatCode>#,##0.00</c:formatCode>
                <c:ptCount val="6"/>
                <c:pt idx="0">
                  <c:v>33</c:v>
                </c:pt>
                <c:pt idx="1">
                  <c:v>49</c:v>
                </c:pt>
                <c:pt idx="2">
                  <c:v>33</c:v>
                </c:pt>
                <c:pt idx="3">
                  <c:v>13</c:v>
                </c:pt>
                <c:pt idx="4">
                  <c:v>2400</c:v>
                </c:pt>
                <c:pt idx="5">
                  <c:v>79</c:v>
                </c:pt>
              </c:numCache>
            </c:numRef>
          </c:val>
          <c:extLst>
            <c:ext xmlns:c16="http://schemas.microsoft.com/office/drawing/2014/chart" uri="{C3380CC4-5D6E-409C-BE32-E72D297353CC}">
              <c16:uniqueId val="{00000004-A952-46C3-9F02-B8A06191C236}"/>
            </c:ext>
          </c:extLst>
        </c:ser>
        <c:ser>
          <c:idx val="3"/>
          <c:order val="3"/>
          <c:tx>
            <c:strRef>
              <c:f>MONTEMAR_BC!$X$24</c:f>
              <c:strCache>
                <c:ptCount val="1"/>
                <c:pt idx="0">
                  <c:v>WQG</c:v>
                </c:pt>
              </c:strCache>
            </c:strRef>
          </c:tx>
          <c:spPr>
            <a:solidFill>
              <a:schemeClr val="accent4"/>
            </a:solidFill>
            <a:ln>
              <a:noFill/>
            </a:ln>
            <a:effectLst/>
          </c:spPr>
          <c:invertIfNegative val="0"/>
          <c:cat>
            <c:strRef>
              <c:f>MONTEMAR_BC!$Y$20:$AD$20</c:f>
              <c:strCache>
                <c:ptCount val="6"/>
                <c:pt idx="0">
                  <c:v>January</c:v>
                </c:pt>
                <c:pt idx="1">
                  <c:v>February</c:v>
                </c:pt>
                <c:pt idx="2">
                  <c:v>March</c:v>
                </c:pt>
                <c:pt idx="3">
                  <c:v>April</c:v>
                </c:pt>
                <c:pt idx="4">
                  <c:v>May</c:v>
                </c:pt>
                <c:pt idx="5">
                  <c:v>June</c:v>
                </c:pt>
              </c:strCache>
            </c:strRef>
          </c:cat>
          <c:val>
            <c:numRef>
              <c:f>MONTEMAR_BC!$Y$24:$AD$24</c:f>
              <c:numCache>
                <c:formatCode>General</c:formatCode>
                <c:ptCount val="6"/>
                <c:pt idx="0">
                  <c:v>6</c:v>
                </c:pt>
                <c:pt idx="1">
                  <c:v>6</c:v>
                </c:pt>
                <c:pt idx="2">
                  <c:v>6</c:v>
                </c:pt>
                <c:pt idx="3">
                  <c:v>6</c:v>
                </c:pt>
                <c:pt idx="4">
                  <c:v>6</c:v>
                </c:pt>
                <c:pt idx="5">
                  <c:v>6</c:v>
                </c:pt>
              </c:numCache>
            </c:numRef>
          </c:val>
          <c:extLst>
            <c:ext xmlns:c16="http://schemas.microsoft.com/office/drawing/2014/chart" uri="{C3380CC4-5D6E-409C-BE32-E72D297353CC}">
              <c16:uniqueId val="{00000006-A952-46C3-9F02-B8A06191C236}"/>
            </c:ext>
          </c:extLst>
        </c:ser>
        <c:dLbls>
          <c:showLegendKey val="0"/>
          <c:showVal val="0"/>
          <c:showCatName val="0"/>
          <c:showSerName val="0"/>
          <c:showPercent val="0"/>
          <c:showBubbleSize val="0"/>
        </c:dLbls>
        <c:gapWidth val="219"/>
        <c:overlap val="-27"/>
        <c:axId val="2028122632"/>
        <c:axId val="2028124680"/>
      </c:barChart>
      <c:catAx>
        <c:axId val="2028122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24680"/>
        <c:crosses val="autoZero"/>
        <c:auto val="1"/>
        <c:lblAlgn val="ctr"/>
        <c:lblOffset val="100"/>
        <c:noMultiLvlLbl val="0"/>
      </c:catAx>
      <c:valAx>
        <c:axId val="20281246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22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Bocaue River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BOCAUE!$W$6</c:f>
              <c:strCache>
                <c:ptCount val="1"/>
                <c:pt idx="0">
                  <c:v>Expressway Bridge</c:v>
                </c:pt>
              </c:strCache>
            </c:strRef>
          </c:tx>
          <c:spPr>
            <a:solidFill>
              <a:schemeClr val="accent1"/>
            </a:solidFill>
            <a:ln>
              <a:noFill/>
            </a:ln>
            <a:effectLst/>
          </c:spPr>
          <c:invertIfNegative val="0"/>
          <c:cat>
            <c:strRef>
              <c:f>BOCAUE!$X$5:$AC$5</c:f>
              <c:strCache>
                <c:ptCount val="6"/>
                <c:pt idx="0">
                  <c:v>January</c:v>
                </c:pt>
                <c:pt idx="1">
                  <c:v>February</c:v>
                </c:pt>
                <c:pt idx="2">
                  <c:v>March</c:v>
                </c:pt>
                <c:pt idx="3">
                  <c:v>April</c:v>
                </c:pt>
                <c:pt idx="4">
                  <c:v>May</c:v>
                </c:pt>
                <c:pt idx="5">
                  <c:v>June</c:v>
                </c:pt>
              </c:strCache>
            </c:strRef>
          </c:cat>
          <c:val>
            <c:numRef>
              <c:f>BOCAUE!$X$6:$AC$6</c:f>
              <c:numCache>
                <c:formatCode>#,##0.00</c:formatCode>
                <c:ptCount val="6"/>
                <c:pt idx="0">
                  <c:v>3.27</c:v>
                </c:pt>
                <c:pt idx="1">
                  <c:v>3.47</c:v>
                </c:pt>
                <c:pt idx="2">
                  <c:v>3.61</c:v>
                </c:pt>
                <c:pt idx="3">
                  <c:v>4.8899999999999997</c:v>
                </c:pt>
                <c:pt idx="4">
                  <c:v>4.3</c:v>
                </c:pt>
                <c:pt idx="5">
                  <c:v>5.6</c:v>
                </c:pt>
              </c:numCache>
            </c:numRef>
          </c:val>
          <c:extLst>
            <c:ext xmlns:c16="http://schemas.microsoft.com/office/drawing/2014/chart" uri="{C3380CC4-5D6E-409C-BE32-E72D297353CC}">
              <c16:uniqueId val="{00000000-F5B1-42C1-8CC1-E335859E2F67}"/>
            </c:ext>
          </c:extLst>
        </c:ser>
        <c:ser>
          <c:idx val="1"/>
          <c:order val="1"/>
          <c:tx>
            <c:strRef>
              <c:f>BOCAUE!$W$7</c:f>
              <c:strCache>
                <c:ptCount val="1"/>
                <c:pt idx="0">
                  <c:v>McArthur Bridge</c:v>
                </c:pt>
              </c:strCache>
            </c:strRef>
          </c:tx>
          <c:spPr>
            <a:solidFill>
              <a:schemeClr val="accent2"/>
            </a:solidFill>
            <a:ln>
              <a:noFill/>
            </a:ln>
            <a:effectLst/>
          </c:spPr>
          <c:invertIfNegative val="0"/>
          <c:cat>
            <c:strRef>
              <c:f>BOCAUE!$X$5:$AC$5</c:f>
              <c:strCache>
                <c:ptCount val="6"/>
                <c:pt idx="0">
                  <c:v>January</c:v>
                </c:pt>
                <c:pt idx="1">
                  <c:v>February</c:v>
                </c:pt>
                <c:pt idx="2">
                  <c:v>March</c:v>
                </c:pt>
                <c:pt idx="3">
                  <c:v>April</c:v>
                </c:pt>
                <c:pt idx="4">
                  <c:v>May</c:v>
                </c:pt>
                <c:pt idx="5">
                  <c:v>June</c:v>
                </c:pt>
              </c:strCache>
            </c:strRef>
          </c:cat>
          <c:val>
            <c:numRef>
              <c:f>BOCAUE!$X$7:$AC$7</c:f>
              <c:numCache>
                <c:formatCode>#,##0.00</c:formatCode>
                <c:ptCount val="6"/>
                <c:pt idx="0">
                  <c:v>3.43</c:v>
                </c:pt>
                <c:pt idx="1">
                  <c:v>3.52</c:v>
                </c:pt>
                <c:pt idx="2">
                  <c:v>3.58</c:v>
                </c:pt>
                <c:pt idx="3">
                  <c:v>4.8499999999999996</c:v>
                </c:pt>
                <c:pt idx="4">
                  <c:v>5.4</c:v>
                </c:pt>
                <c:pt idx="5">
                  <c:v>5.2</c:v>
                </c:pt>
              </c:numCache>
            </c:numRef>
          </c:val>
          <c:extLst>
            <c:ext xmlns:c16="http://schemas.microsoft.com/office/drawing/2014/chart" uri="{C3380CC4-5D6E-409C-BE32-E72D297353CC}">
              <c16:uniqueId val="{00000002-F5B1-42C1-8CC1-E335859E2F67}"/>
            </c:ext>
          </c:extLst>
        </c:ser>
        <c:ser>
          <c:idx val="2"/>
          <c:order val="2"/>
          <c:tx>
            <c:strRef>
              <c:f>BOCAUE!$W$8</c:f>
              <c:strCache>
                <c:ptCount val="1"/>
                <c:pt idx="0">
                  <c:v>Bridge near public Market (UBVAS)</c:v>
                </c:pt>
              </c:strCache>
            </c:strRef>
          </c:tx>
          <c:spPr>
            <a:solidFill>
              <a:schemeClr val="accent3"/>
            </a:solidFill>
            <a:ln>
              <a:noFill/>
            </a:ln>
            <a:effectLst/>
          </c:spPr>
          <c:invertIfNegative val="0"/>
          <c:cat>
            <c:strRef>
              <c:f>BOCAUE!$X$5:$AC$5</c:f>
              <c:strCache>
                <c:ptCount val="6"/>
                <c:pt idx="0">
                  <c:v>January</c:v>
                </c:pt>
                <c:pt idx="1">
                  <c:v>February</c:v>
                </c:pt>
                <c:pt idx="2">
                  <c:v>March</c:v>
                </c:pt>
                <c:pt idx="3">
                  <c:v>April</c:v>
                </c:pt>
                <c:pt idx="4">
                  <c:v>May</c:v>
                </c:pt>
                <c:pt idx="5">
                  <c:v>June</c:v>
                </c:pt>
              </c:strCache>
            </c:strRef>
          </c:cat>
          <c:val>
            <c:numRef>
              <c:f>BOCAUE!$X$8:$AC$8</c:f>
              <c:numCache>
                <c:formatCode>#,##0.00</c:formatCode>
                <c:ptCount val="6"/>
                <c:pt idx="0">
                  <c:v>3.5</c:v>
                </c:pt>
                <c:pt idx="1">
                  <c:v>3.41</c:v>
                </c:pt>
                <c:pt idx="2">
                  <c:v>3.95</c:v>
                </c:pt>
                <c:pt idx="3">
                  <c:v>5.03</c:v>
                </c:pt>
                <c:pt idx="4">
                  <c:v>4.7</c:v>
                </c:pt>
                <c:pt idx="5">
                  <c:v>5.2</c:v>
                </c:pt>
              </c:numCache>
            </c:numRef>
          </c:val>
          <c:extLst>
            <c:ext xmlns:c16="http://schemas.microsoft.com/office/drawing/2014/chart" uri="{C3380CC4-5D6E-409C-BE32-E72D297353CC}">
              <c16:uniqueId val="{00000004-F5B1-42C1-8CC1-E335859E2F67}"/>
            </c:ext>
          </c:extLst>
        </c:ser>
        <c:dLbls>
          <c:showLegendKey val="0"/>
          <c:showVal val="0"/>
          <c:showCatName val="0"/>
          <c:showSerName val="0"/>
          <c:showPercent val="0"/>
          <c:showBubbleSize val="0"/>
        </c:dLbls>
        <c:gapWidth val="219"/>
        <c:overlap val="-27"/>
        <c:axId val="940711431"/>
        <c:axId val="1686308871"/>
      </c:barChart>
      <c:lineChart>
        <c:grouping val="standard"/>
        <c:varyColors val="0"/>
        <c:ser>
          <c:idx val="3"/>
          <c:order val="3"/>
          <c:tx>
            <c:strRef>
              <c:f>BOCAUE!$W$9</c:f>
              <c:strCache>
                <c:ptCount val="1"/>
                <c:pt idx="0">
                  <c:v>WQG</c:v>
                </c:pt>
              </c:strCache>
            </c:strRef>
          </c:tx>
          <c:spPr>
            <a:ln w="28575" cap="rnd">
              <a:solidFill>
                <a:schemeClr val="accent4"/>
              </a:solidFill>
              <a:round/>
            </a:ln>
            <a:effectLst/>
          </c:spPr>
          <c:marker>
            <c:symbol val="none"/>
          </c:marker>
          <c:cat>
            <c:strRef>
              <c:f>BOCAUE!$X$5:$AC$5</c:f>
              <c:strCache>
                <c:ptCount val="6"/>
                <c:pt idx="0">
                  <c:v>January</c:v>
                </c:pt>
                <c:pt idx="1">
                  <c:v>February</c:v>
                </c:pt>
                <c:pt idx="2">
                  <c:v>March</c:v>
                </c:pt>
                <c:pt idx="3">
                  <c:v>April</c:v>
                </c:pt>
                <c:pt idx="4">
                  <c:v>May</c:v>
                </c:pt>
                <c:pt idx="5">
                  <c:v>June</c:v>
                </c:pt>
              </c:strCache>
            </c:strRef>
          </c:cat>
          <c:val>
            <c:numRef>
              <c:f>BOCAUE!$X$9:$AC$9</c:f>
              <c:numCache>
                <c:formatCode>General</c:formatCode>
                <c:ptCount val="6"/>
                <c:pt idx="0">
                  <c:v>5</c:v>
                </c:pt>
                <c:pt idx="1">
                  <c:v>5</c:v>
                </c:pt>
                <c:pt idx="2">
                  <c:v>5</c:v>
                </c:pt>
                <c:pt idx="3">
                  <c:v>5</c:v>
                </c:pt>
                <c:pt idx="4">
                  <c:v>5</c:v>
                </c:pt>
                <c:pt idx="5">
                  <c:v>5</c:v>
                </c:pt>
              </c:numCache>
            </c:numRef>
          </c:val>
          <c:smooth val="0"/>
          <c:extLst>
            <c:ext xmlns:c16="http://schemas.microsoft.com/office/drawing/2014/chart" uri="{C3380CC4-5D6E-409C-BE32-E72D297353CC}">
              <c16:uniqueId val="{00000006-F5B1-42C1-8CC1-E335859E2F67}"/>
            </c:ext>
          </c:extLst>
        </c:ser>
        <c:dLbls>
          <c:showLegendKey val="0"/>
          <c:showVal val="0"/>
          <c:showCatName val="0"/>
          <c:showSerName val="0"/>
          <c:showPercent val="0"/>
          <c:showBubbleSize val="0"/>
        </c:dLbls>
        <c:marker val="1"/>
        <c:smooth val="0"/>
        <c:axId val="940711431"/>
        <c:axId val="1686308871"/>
      </c:lineChart>
      <c:catAx>
        <c:axId val="940711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308871"/>
        <c:crosses val="autoZero"/>
        <c:auto val="1"/>
        <c:lblAlgn val="ctr"/>
        <c:lblOffset val="100"/>
        <c:noMultiLvlLbl val="0"/>
      </c:catAx>
      <c:valAx>
        <c:axId val="1686308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11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Bocaue River - Biochemical Oxygen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BOCAUE!$W$18</c:f>
              <c:strCache>
                <c:ptCount val="1"/>
                <c:pt idx="0">
                  <c:v>Expressway Bridge</c:v>
                </c:pt>
              </c:strCache>
            </c:strRef>
          </c:tx>
          <c:spPr>
            <a:solidFill>
              <a:schemeClr val="accent1"/>
            </a:solidFill>
            <a:ln>
              <a:noFill/>
            </a:ln>
            <a:effectLst/>
          </c:spPr>
          <c:invertIfNegative val="0"/>
          <c:cat>
            <c:strRef>
              <c:f>BOCAUE!$X$17:$AC$17</c:f>
              <c:strCache>
                <c:ptCount val="6"/>
                <c:pt idx="0">
                  <c:v>January</c:v>
                </c:pt>
                <c:pt idx="1">
                  <c:v>February</c:v>
                </c:pt>
                <c:pt idx="2">
                  <c:v>March</c:v>
                </c:pt>
                <c:pt idx="3">
                  <c:v>April</c:v>
                </c:pt>
                <c:pt idx="4">
                  <c:v>May</c:v>
                </c:pt>
                <c:pt idx="5">
                  <c:v>June</c:v>
                </c:pt>
              </c:strCache>
            </c:strRef>
          </c:cat>
          <c:val>
            <c:numRef>
              <c:f>BOCAUE!$X$18:$AC$18</c:f>
              <c:numCache>
                <c:formatCode>#,##0.00</c:formatCode>
                <c:ptCount val="6"/>
                <c:pt idx="0">
                  <c:v>7</c:v>
                </c:pt>
                <c:pt idx="1">
                  <c:v>8</c:v>
                </c:pt>
                <c:pt idx="2">
                  <c:v>17</c:v>
                </c:pt>
                <c:pt idx="3">
                  <c:v>12</c:v>
                </c:pt>
                <c:pt idx="4">
                  <c:v>10</c:v>
                </c:pt>
                <c:pt idx="5">
                  <c:v>7</c:v>
                </c:pt>
              </c:numCache>
            </c:numRef>
          </c:val>
          <c:extLst>
            <c:ext xmlns:c16="http://schemas.microsoft.com/office/drawing/2014/chart" uri="{C3380CC4-5D6E-409C-BE32-E72D297353CC}">
              <c16:uniqueId val="{00000000-ADC3-4746-A6F9-A163491FF132}"/>
            </c:ext>
          </c:extLst>
        </c:ser>
        <c:ser>
          <c:idx val="1"/>
          <c:order val="1"/>
          <c:tx>
            <c:strRef>
              <c:f>BOCAUE!$W$19</c:f>
              <c:strCache>
                <c:ptCount val="1"/>
                <c:pt idx="0">
                  <c:v>McArthur Bridge</c:v>
                </c:pt>
              </c:strCache>
            </c:strRef>
          </c:tx>
          <c:spPr>
            <a:solidFill>
              <a:schemeClr val="accent2"/>
            </a:solidFill>
            <a:ln>
              <a:noFill/>
            </a:ln>
            <a:effectLst/>
          </c:spPr>
          <c:invertIfNegative val="0"/>
          <c:cat>
            <c:strRef>
              <c:f>BOCAUE!$X$17:$AC$17</c:f>
              <c:strCache>
                <c:ptCount val="6"/>
                <c:pt idx="0">
                  <c:v>January</c:v>
                </c:pt>
                <c:pt idx="1">
                  <c:v>February</c:v>
                </c:pt>
                <c:pt idx="2">
                  <c:v>March</c:v>
                </c:pt>
                <c:pt idx="3">
                  <c:v>April</c:v>
                </c:pt>
                <c:pt idx="4">
                  <c:v>May</c:v>
                </c:pt>
                <c:pt idx="5">
                  <c:v>June</c:v>
                </c:pt>
              </c:strCache>
            </c:strRef>
          </c:cat>
          <c:val>
            <c:numRef>
              <c:f>BOCAUE!$X$19:$AC$19</c:f>
              <c:numCache>
                <c:formatCode>#,##0.00</c:formatCode>
                <c:ptCount val="6"/>
                <c:pt idx="0">
                  <c:v>7</c:v>
                </c:pt>
                <c:pt idx="1">
                  <c:v>6</c:v>
                </c:pt>
                <c:pt idx="2">
                  <c:v>18</c:v>
                </c:pt>
                <c:pt idx="3">
                  <c:v>10</c:v>
                </c:pt>
                <c:pt idx="4">
                  <c:v>9</c:v>
                </c:pt>
                <c:pt idx="5">
                  <c:v>10</c:v>
                </c:pt>
              </c:numCache>
            </c:numRef>
          </c:val>
          <c:extLst>
            <c:ext xmlns:c16="http://schemas.microsoft.com/office/drawing/2014/chart" uri="{C3380CC4-5D6E-409C-BE32-E72D297353CC}">
              <c16:uniqueId val="{00000002-ADC3-4746-A6F9-A163491FF132}"/>
            </c:ext>
          </c:extLst>
        </c:ser>
        <c:ser>
          <c:idx val="2"/>
          <c:order val="2"/>
          <c:tx>
            <c:strRef>
              <c:f>BOCAUE!$W$20</c:f>
              <c:strCache>
                <c:ptCount val="1"/>
                <c:pt idx="0">
                  <c:v>Bridge near public Market (UBVAS)</c:v>
                </c:pt>
              </c:strCache>
            </c:strRef>
          </c:tx>
          <c:spPr>
            <a:solidFill>
              <a:schemeClr val="accent3"/>
            </a:solidFill>
            <a:ln>
              <a:noFill/>
            </a:ln>
            <a:effectLst/>
          </c:spPr>
          <c:invertIfNegative val="0"/>
          <c:cat>
            <c:strRef>
              <c:f>BOCAUE!$X$17:$AC$17</c:f>
              <c:strCache>
                <c:ptCount val="6"/>
                <c:pt idx="0">
                  <c:v>January</c:v>
                </c:pt>
                <c:pt idx="1">
                  <c:v>February</c:v>
                </c:pt>
                <c:pt idx="2">
                  <c:v>March</c:v>
                </c:pt>
                <c:pt idx="3">
                  <c:v>April</c:v>
                </c:pt>
                <c:pt idx="4">
                  <c:v>May</c:v>
                </c:pt>
                <c:pt idx="5">
                  <c:v>June</c:v>
                </c:pt>
              </c:strCache>
            </c:strRef>
          </c:cat>
          <c:val>
            <c:numRef>
              <c:f>BOCAUE!$X$20:$AC$20</c:f>
              <c:numCache>
                <c:formatCode>#,##0.00</c:formatCode>
                <c:ptCount val="6"/>
                <c:pt idx="0">
                  <c:v>7</c:v>
                </c:pt>
                <c:pt idx="1">
                  <c:v>7</c:v>
                </c:pt>
                <c:pt idx="2">
                  <c:v>16</c:v>
                </c:pt>
                <c:pt idx="3">
                  <c:v>9</c:v>
                </c:pt>
                <c:pt idx="4">
                  <c:v>18</c:v>
                </c:pt>
                <c:pt idx="5">
                  <c:v>9</c:v>
                </c:pt>
              </c:numCache>
            </c:numRef>
          </c:val>
          <c:extLst>
            <c:ext xmlns:c16="http://schemas.microsoft.com/office/drawing/2014/chart" uri="{C3380CC4-5D6E-409C-BE32-E72D297353CC}">
              <c16:uniqueId val="{00000004-ADC3-4746-A6F9-A163491FF132}"/>
            </c:ext>
          </c:extLst>
        </c:ser>
        <c:dLbls>
          <c:showLegendKey val="0"/>
          <c:showVal val="0"/>
          <c:showCatName val="0"/>
          <c:showSerName val="0"/>
          <c:showPercent val="0"/>
          <c:showBubbleSize val="0"/>
        </c:dLbls>
        <c:gapWidth val="219"/>
        <c:overlap val="-27"/>
        <c:axId val="317918727"/>
        <c:axId val="1062195208"/>
      </c:barChart>
      <c:lineChart>
        <c:grouping val="standard"/>
        <c:varyColors val="0"/>
        <c:ser>
          <c:idx val="3"/>
          <c:order val="3"/>
          <c:tx>
            <c:strRef>
              <c:f>BOCAUE!$W$21</c:f>
              <c:strCache>
                <c:ptCount val="1"/>
                <c:pt idx="0">
                  <c:v>WQG</c:v>
                </c:pt>
              </c:strCache>
            </c:strRef>
          </c:tx>
          <c:spPr>
            <a:ln w="28575" cap="rnd">
              <a:solidFill>
                <a:schemeClr val="accent4"/>
              </a:solidFill>
              <a:round/>
            </a:ln>
            <a:effectLst/>
          </c:spPr>
          <c:marker>
            <c:symbol val="none"/>
          </c:marker>
          <c:cat>
            <c:strRef>
              <c:f>BOCAUE!$X$17:$AC$17</c:f>
              <c:strCache>
                <c:ptCount val="6"/>
                <c:pt idx="0">
                  <c:v>January</c:v>
                </c:pt>
                <c:pt idx="1">
                  <c:v>February</c:v>
                </c:pt>
                <c:pt idx="2">
                  <c:v>March</c:v>
                </c:pt>
                <c:pt idx="3">
                  <c:v>April</c:v>
                </c:pt>
                <c:pt idx="4">
                  <c:v>May</c:v>
                </c:pt>
                <c:pt idx="5">
                  <c:v>June</c:v>
                </c:pt>
              </c:strCache>
            </c:strRef>
          </c:cat>
          <c:val>
            <c:numRef>
              <c:f>BOCAUE!$X$21:$AC$21</c:f>
              <c:numCache>
                <c:formatCode>General</c:formatCode>
                <c:ptCount val="6"/>
                <c:pt idx="0">
                  <c:v>7</c:v>
                </c:pt>
                <c:pt idx="1">
                  <c:v>7</c:v>
                </c:pt>
                <c:pt idx="2">
                  <c:v>7</c:v>
                </c:pt>
                <c:pt idx="3">
                  <c:v>7</c:v>
                </c:pt>
                <c:pt idx="4">
                  <c:v>7</c:v>
                </c:pt>
                <c:pt idx="5">
                  <c:v>7</c:v>
                </c:pt>
              </c:numCache>
            </c:numRef>
          </c:val>
          <c:smooth val="0"/>
          <c:extLst>
            <c:ext xmlns:c16="http://schemas.microsoft.com/office/drawing/2014/chart" uri="{C3380CC4-5D6E-409C-BE32-E72D297353CC}">
              <c16:uniqueId val="{00000006-ADC3-4746-A6F9-A163491FF132}"/>
            </c:ext>
          </c:extLst>
        </c:ser>
        <c:dLbls>
          <c:showLegendKey val="0"/>
          <c:showVal val="0"/>
          <c:showCatName val="0"/>
          <c:showSerName val="0"/>
          <c:showPercent val="0"/>
          <c:showBubbleSize val="0"/>
        </c:dLbls>
        <c:marker val="1"/>
        <c:smooth val="0"/>
        <c:axId val="317918727"/>
        <c:axId val="1062195208"/>
      </c:lineChart>
      <c:catAx>
        <c:axId val="317918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2195208"/>
        <c:crosses val="autoZero"/>
        <c:auto val="1"/>
        <c:lblAlgn val="ctr"/>
        <c:lblOffset val="100"/>
        <c:noMultiLvlLbl val="0"/>
      </c:catAx>
      <c:valAx>
        <c:axId val="1062195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187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Bocaue River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BOCAUE!$W$31</c:f>
              <c:strCache>
                <c:ptCount val="1"/>
                <c:pt idx="0">
                  <c:v>Expressway Bridge</c:v>
                </c:pt>
              </c:strCache>
            </c:strRef>
          </c:tx>
          <c:spPr>
            <a:solidFill>
              <a:schemeClr val="accent1"/>
            </a:solidFill>
            <a:ln>
              <a:noFill/>
            </a:ln>
            <a:effectLst/>
          </c:spPr>
          <c:invertIfNegative val="0"/>
          <c:cat>
            <c:strRef>
              <c:f>BOCAUE!$X$30:$AC$30</c:f>
              <c:strCache>
                <c:ptCount val="6"/>
                <c:pt idx="0">
                  <c:v>January</c:v>
                </c:pt>
                <c:pt idx="1">
                  <c:v>February</c:v>
                </c:pt>
                <c:pt idx="2">
                  <c:v>March</c:v>
                </c:pt>
                <c:pt idx="3">
                  <c:v>April</c:v>
                </c:pt>
                <c:pt idx="4">
                  <c:v>May</c:v>
                </c:pt>
                <c:pt idx="5">
                  <c:v>June</c:v>
                </c:pt>
              </c:strCache>
            </c:strRef>
          </c:cat>
          <c:val>
            <c:numRef>
              <c:f>BOCAUE!$X$31:$AC$31</c:f>
              <c:numCache>
                <c:formatCode>#,##0.00</c:formatCode>
                <c:ptCount val="6"/>
                <c:pt idx="0">
                  <c:v>2200000</c:v>
                </c:pt>
                <c:pt idx="1">
                  <c:v>1600000</c:v>
                </c:pt>
                <c:pt idx="2">
                  <c:v>1600000</c:v>
                </c:pt>
                <c:pt idx="3">
                  <c:v>920000</c:v>
                </c:pt>
                <c:pt idx="4">
                  <c:v>130</c:v>
                </c:pt>
                <c:pt idx="5">
                  <c:v>17000</c:v>
                </c:pt>
              </c:numCache>
            </c:numRef>
          </c:val>
          <c:extLst>
            <c:ext xmlns:c16="http://schemas.microsoft.com/office/drawing/2014/chart" uri="{C3380CC4-5D6E-409C-BE32-E72D297353CC}">
              <c16:uniqueId val="{00000000-826D-49F4-951D-3667BA7C6B98}"/>
            </c:ext>
          </c:extLst>
        </c:ser>
        <c:ser>
          <c:idx val="1"/>
          <c:order val="1"/>
          <c:tx>
            <c:strRef>
              <c:f>BOCAUE!$W$32</c:f>
              <c:strCache>
                <c:ptCount val="1"/>
                <c:pt idx="0">
                  <c:v>McArthur Bridge</c:v>
                </c:pt>
              </c:strCache>
            </c:strRef>
          </c:tx>
          <c:spPr>
            <a:solidFill>
              <a:schemeClr val="accent2"/>
            </a:solidFill>
            <a:ln>
              <a:noFill/>
            </a:ln>
            <a:effectLst/>
          </c:spPr>
          <c:invertIfNegative val="0"/>
          <c:cat>
            <c:strRef>
              <c:f>BOCAUE!$X$30:$AC$30</c:f>
              <c:strCache>
                <c:ptCount val="6"/>
                <c:pt idx="0">
                  <c:v>January</c:v>
                </c:pt>
                <c:pt idx="1">
                  <c:v>February</c:v>
                </c:pt>
                <c:pt idx="2">
                  <c:v>March</c:v>
                </c:pt>
                <c:pt idx="3">
                  <c:v>April</c:v>
                </c:pt>
                <c:pt idx="4">
                  <c:v>May</c:v>
                </c:pt>
                <c:pt idx="5">
                  <c:v>June</c:v>
                </c:pt>
              </c:strCache>
            </c:strRef>
          </c:cat>
          <c:val>
            <c:numRef>
              <c:f>BOCAUE!$X$32:$AC$32</c:f>
              <c:numCache>
                <c:formatCode>#,##0.00</c:formatCode>
                <c:ptCount val="6"/>
                <c:pt idx="0">
                  <c:v>1400000</c:v>
                </c:pt>
                <c:pt idx="1">
                  <c:v>920000</c:v>
                </c:pt>
                <c:pt idx="2">
                  <c:v>240000</c:v>
                </c:pt>
                <c:pt idx="3">
                  <c:v>170000</c:v>
                </c:pt>
                <c:pt idx="4">
                  <c:v>49</c:v>
                </c:pt>
                <c:pt idx="5">
                  <c:v>35000</c:v>
                </c:pt>
              </c:numCache>
            </c:numRef>
          </c:val>
          <c:extLst>
            <c:ext xmlns:c16="http://schemas.microsoft.com/office/drawing/2014/chart" uri="{C3380CC4-5D6E-409C-BE32-E72D297353CC}">
              <c16:uniqueId val="{00000002-826D-49F4-951D-3667BA7C6B98}"/>
            </c:ext>
          </c:extLst>
        </c:ser>
        <c:ser>
          <c:idx val="2"/>
          <c:order val="2"/>
          <c:tx>
            <c:strRef>
              <c:f>BOCAUE!$W$33</c:f>
              <c:strCache>
                <c:ptCount val="1"/>
                <c:pt idx="0">
                  <c:v>Bridge near public Market (UBVAS)</c:v>
                </c:pt>
              </c:strCache>
            </c:strRef>
          </c:tx>
          <c:spPr>
            <a:solidFill>
              <a:schemeClr val="accent3"/>
            </a:solidFill>
            <a:ln>
              <a:noFill/>
            </a:ln>
            <a:effectLst/>
          </c:spPr>
          <c:invertIfNegative val="0"/>
          <c:cat>
            <c:strRef>
              <c:f>BOCAUE!$X$30:$AC$30</c:f>
              <c:strCache>
                <c:ptCount val="6"/>
                <c:pt idx="0">
                  <c:v>January</c:v>
                </c:pt>
                <c:pt idx="1">
                  <c:v>February</c:v>
                </c:pt>
                <c:pt idx="2">
                  <c:v>March</c:v>
                </c:pt>
                <c:pt idx="3">
                  <c:v>April</c:v>
                </c:pt>
                <c:pt idx="4">
                  <c:v>May</c:v>
                </c:pt>
                <c:pt idx="5">
                  <c:v>June</c:v>
                </c:pt>
              </c:strCache>
            </c:strRef>
          </c:cat>
          <c:val>
            <c:numRef>
              <c:f>BOCAUE!$X$33:$AC$33</c:f>
              <c:numCache>
                <c:formatCode>#,##0.00</c:formatCode>
                <c:ptCount val="6"/>
                <c:pt idx="0">
                  <c:v>3500000</c:v>
                </c:pt>
                <c:pt idx="1">
                  <c:v>1100000</c:v>
                </c:pt>
                <c:pt idx="2">
                  <c:v>1100000</c:v>
                </c:pt>
                <c:pt idx="3">
                  <c:v>220000</c:v>
                </c:pt>
                <c:pt idx="4">
                  <c:v>49</c:v>
                </c:pt>
                <c:pt idx="5">
                  <c:v>54000</c:v>
                </c:pt>
              </c:numCache>
            </c:numRef>
          </c:val>
          <c:extLst>
            <c:ext xmlns:c16="http://schemas.microsoft.com/office/drawing/2014/chart" uri="{C3380CC4-5D6E-409C-BE32-E72D297353CC}">
              <c16:uniqueId val="{00000004-826D-49F4-951D-3667BA7C6B98}"/>
            </c:ext>
          </c:extLst>
        </c:ser>
        <c:dLbls>
          <c:showLegendKey val="0"/>
          <c:showVal val="0"/>
          <c:showCatName val="0"/>
          <c:showSerName val="0"/>
          <c:showPercent val="0"/>
          <c:showBubbleSize val="0"/>
        </c:dLbls>
        <c:gapWidth val="219"/>
        <c:overlap val="-27"/>
        <c:axId val="258585607"/>
        <c:axId val="258587655"/>
      </c:barChart>
      <c:lineChart>
        <c:grouping val="standard"/>
        <c:varyColors val="0"/>
        <c:ser>
          <c:idx val="3"/>
          <c:order val="3"/>
          <c:tx>
            <c:strRef>
              <c:f>BOCAUE!$W$34</c:f>
              <c:strCache>
                <c:ptCount val="1"/>
                <c:pt idx="0">
                  <c:v>WQG</c:v>
                </c:pt>
              </c:strCache>
            </c:strRef>
          </c:tx>
          <c:spPr>
            <a:ln w="28575" cap="rnd">
              <a:solidFill>
                <a:schemeClr val="accent4"/>
              </a:solidFill>
              <a:round/>
            </a:ln>
            <a:effectLst/>
          </c:spPr>
          <c:marker>
            <c:symbol val="none"/>
          </c:marker>
          <c:cat>
            <c:strRef>
              <c:f>BOCAUE!$X$30:$AC$30</c:f>
              <c:strCache>
                <c:ptCount val="6"/>
                <c:pt idx="0">
                  <c:v>January</c:v>
                </c:pt>
                <c:pt idx="1">
                  <c:v>February</c:v>
                </c:pt>
                <c:pt idx="2">
                  <c:v>March</c:v>
                </c:pt>
                <c:pt idx="3">
                  <c:v>April</c:v>
                </c:pt>
                <c:pt idx="4">
                  <c:v>May</c:v>
                </c:pt>
                <c:pt idx="5">
                  <c:v>June</c:v>
                </c:pt>
              </c:strCache>
            </c:strRef>
          </c:cat>
          <c:val>
            <c:numRef>
              <c:f>BOCAUE!$X$34:$AC$34</c:f>
              <c:numCache>
                <c:formatCode>General</c:formatCode>
                <c:ptCount val="6"/>
                <c:pt idx="0">
                  <c:v>200</c:v>
                </c:pt>
                <c:pt idx="1">
                  <c:v>200</c:v>
                </c:pt>
                <c:pt idx="2">
                  <c:v>200</c:v>
                </c:pt>
                <c:pt idx="3">
                  <c:v>200</c:v>
                </c:pt>
                <c:pt idx="4">
                  <c:v>200</c:v>
                </c:pt>
                <c:pt idx="5">
                  <c:v>200</c:v>
                </c:pt>
              </c:numCache>
            </c:numRef>
          </c:val>
          <c:smooth val="0"/>
          <c:extLst>
            <c:ext xmlns:c16="http://schemas.microsoft.com/office/drawing/2014/chart" uri="{C3380CC4-5D6E-409C-BE32-E72D297353CC}">
              <c16:uniqueId val="{00000006-826D-49F4-951D-3667BA7C6B98}"/>
            </c:ext>
          </c:extLst>
        </c:ser>
        <c:dLbls>
          <c:showLegendKey val="0"/>
          <c:showVal val="0"/>
          <c:showCatName val="0"/>
          <c:showSerName val="0"/>
          <c:showPercent val="0"/>
          <c:showBubbleSize val="0"/>
        </c:dLbls>
        <c:marker val="1"/>
        <c:smooth val="0"/>
        <c:axId val="258585607"/>
        <c:axId val="258587655"/>
      </c:lineChart>
      <c:catAx>
        <c:axId val="258585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587655"/>
        <c:crosses val="autoZero"/>
        <c:auto val="1"/>
        <c:lblAlgn val="ctr"/>
        <c:lblOffset val="100"/>
        <c:noMultiLvlLbl val="0"/>
      </c:catAx>
      <c:valAx>
        <c:axId val="2585876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5856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Marilao River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MARILAO!$X$8</c:f>
              <c:strCache>
                <c:ptCount val="1"/>
                <c:pt idx="0">
                  <c:v>Marilao-Caloocan Bridge</c:v>
                </c:pt>
              </c:strCache>
            </c:strRef>
          </c:tx>
          <c:spPr>
            <a:solidFill>
              <a:schemeClr val="accent1"/>
            </a:solidFill>
            <a:ln>
              <a:noFill/>
            </a:ln>
            <a:effectLst/>
          </c:spPr>
          <c:invertIfNegative val="0"/>
          <c:cat>
            <c:strRef>
              <c:f>MARILAO!$Y$5:$AD$5</c:f>
              <c:strCache>
                <c:ptCount val="6"/>
                <c:pt idx="0">
                  <c:v>January</c:v>
                </c:pt>
                <c:pt idx="1">
                  <c:v>February</c:v>
                </c:pt>
                <c:pt idx="2">
                  <c:v>March</c:v>
                </c:pt>
                <c:pt idx="3">
                  <c:v>April</c:v>
                </c:pt>
                <c:pt idx="4">
                  <c:v>May</c:v>
                </c:pt>
                <c:pt idx="5">
                  <c:v>June</c:v>
                </c:pt>
              </c:strCache>
            </c:strRef>
          </c:cat>
          <c:val>
            <c:numRef>
              <c:f>MARILAO!$Y$8:$AD$8</c:f>
              <c:numCache>
                <c:formatCode>#,##0.00</c:formatCode>
                <c:ptCount val="6"/>
                <c:pt idx="0">
                  <c:v>4.22</c:v>
                </c:pt>
                <c:pt idx="1">
                  <c:v>4.01</c:v>
                </c:pt>
                <c:pt idx="2">
                  <c:v>4.58</c:v>
                </c:pt>
                <c:pt idx="3">
                  <c:v>4.28</c:v>
                </c:pt>
                <c:pt idx="4">
                  <c:v>3.58</c:v>
                </c:pt>
                <c:pt idx="5">
                  <c:v>0</c:v>
                </c:pt>
              </c:numCache>
            </c:numRef>
          </c:val>
          <c:extLst>
            <c:ext xmlns:c16="http://schemas.microsoft.com/office/drawing/2014/chart" uri="{C3380CC4-5D6E-409C-BE32-E72D297353CC}">
              <c16:uniqueId val="{00000000-80CB-4F5E-BC4F-BAC21D0FF955}"/>
            </c:ext>
          </c:extLst>
        </c:ser>
        <c:ser>
          <c:idx val="1"/>
          <c:order val="1"/>
          <c:tx>
            <c:strRef>
              <c:f>MARILAO!$X$9</c:f>
              <c:strCache>
                <c:ptCount val="1"/>
                <c:pt idx="0">
                  <c:v>Prenza Dam</c:v>
                </c:pt>
              </c:strCache>
            </c:strRef>
          </c:tx>
          <c:spPr>
            <a:solidFill>
              <a:schemeClr val="accent2"/>
            </a:solidFill>
            <a:ln>
              <a:noFill/>
            </a:ln>
            <a:effectLst/>
          </c:spPr>
          <c:invertIfNegative val="0"/>
          <c:cat>
            <c:strRef>
              <c:f>MARILAO!$Y$5:$AD$5</c:f>
              <c:strCache>
                <c:ptCount val="6"/>
                <c:pt idx="0">
                  <c:v>January</c:v>
                </c:pt>
                <c:pt idx="1">
                  <c:v>February</c:v>
                </c:pt>
                <c:pt idx="2">
                  <c:v>March</c:v>
                </c:pt>
                <c:pt idx="3">
                  <c:v>April</c:v>
                </c:pt>
                <c:pt idx="4">
                  <c:v>May</c:v>
                </c:pt>
                <c:pt idx="5">
                  <c:v>June</c:v>
                </c:pt>
              </c:strCache>
            </c:strRef>
          </c:cat>
          <c:val>
            <c:numRef>
              <c:f>MARILAO!$Y$9:$AD$9</c:f>
              <c:numCache>
                <c:formatCode>#,##0.00</c:formatCode>
                <c:ptCount val="6"/>
                <c:pt idx="0">
                  <c:v>4.2</c:v>
                </c:pt>
                <c:pt idx="1">
                  <c:v>3.95</c:v>
                </c:pt>
                <c:pt idx="2">
                  <c:v>4.1900000000000004</c:v>
                </c:pt>
                <c:pt idx="3">
                  <c:v>4.21</c:v>
                </c:pt>
                <c:pt idx="4">
                  <c:v>3.5</c:v>
                </c:pt>
                <c:pt idx="5">
                  <c:v>0</c:v>
                </c:pt>
              </c:numCache>
            </c:numRef>
          </c:val>
          <c:extLst>
            <c:ext xmlns:c16="http://schemas.microsoft.com/office/drawing/2014/chart" uri="{C3380CC4-5D6E-409C-BE32-E72D297353CC}">
              <c16:uniqueId val="{00000002-80CB-4F5E-BC4F-BAC21D0FF955}"/>
            </c:ext>
          </c:extLst>
        </c:ser>
        <c:ser>
          <c:idx val="2"/>
          <c:order val="2"/>
          <c:tx>
            <c:strRef>
              <c:f>MARILAO!$X$10</c:f>
              <c:strCache>
                <c:ptCount val="1"/>
                <c:pt idx="0">
                  <c:v>Expressway Bridge</c:v>
                </c:pt>
              </c:strCache>
            </c:strRef>
          </c:tx>
          <c:spPr>
            <a:solidFill>
              <a:schemeClr val="accent3"/>
            </a:solidFill>
            <a:ln>
              <a:noFill/>
            </a:ln>
            <a:effectLst/>
          </c:spPr>
          <c:invertIfNegative val="0"/>
          <c:cat>
            <c:strRef>
              <c:f>MARILAO!$Y$5:$AD$5</c:f>
              <c:strCache>
                <c:ptCount val="6"/>
                <c:pt idx="0">
                  <c:v>January</c:v>
                </c:pt>
                <c:pt idx="1">
                  <c:v>February</c:v>
                </c:pt>
                <c:pt idx="2">
                  <c:v>March</c:v>
                </c:pt>
                <c:pt idx="3">
                  <c:v>April</c:v>
                </c:pt>
                <c:pt idx="4">
                  <c:v>May</c:v>
                </c:pt>
                <c:pt idx="5">
                  <c:v>June</c:v>
                </c:pt>
              </c:strCache>
            </c:strRef>
          </c:cat>
          <c:val>
            <c:numRef>
              <c:f>MARILAO!$Y$10:$AD$10</c:f>
              <c:numCache>
                <c:formatCode>#,##0.00</c:formatCode>
                <c:ptCount val="6"/>
                <c:pt idx="0">
                  <c:v>2.2599999999999998</c:v>
                </c:pt>
                <c:pt idx="1">
                  <c:v>2.63</c:v>
                </c:pt>
                <c:pt idx="2">
                  <c:v>2.98</c:v>
                </c:pt>
                <c:pt idx="3">
                  <c:v>1.58</c:v>
                </c:pt>
                <c:pt idx="4">
                  <c:v>1.81</c:v>
                </c:pt>
                <c:pt idx="5">
                  <c:v>0</c:v>
                </c:pt>
              </c:numCache>
            </c:numRef>
          </c:val>
          <c:extLst>
            <c:ext xmlns:c16="http://schemas.microsoft.com/office/drawing/2014/chart" uri="{C3380CC4-5D6E-409C-BE32-E72D297353CC}">
              <c16:uniqueId val="{00000004-80CB-4F5E-BC4F-BAC21D0FF955}"/>
            </c:ext>
          </c:extLst>
        </c:ser>
        <c:ser>
          <c:idx val="3"/>
          <c:order val="3"/>
          <c:tx>
            <c:strRef>
              <c:f>MARILAO!$X$11</c:f>
              <c:strCache>
                <c:ptCount val="1"/>
                <c:pt idx="0">
                  <c:v>Mc Arthur Bridge</c:v>
                </c:pt>
              </c:strCache>
            </c:strRef>
          </c:tx>
          <c:spPr>
            <a:solidFill>
              <a:schemeClr val="accent4"/>
            </a:solidFill>
            <a:ln>
              <a:noFill/>
            </a:ln>
            <a:effectLst/>
          </c:spPr>
          <c:invertIfNegative val="0"/>
          <c:cat>
            <c:strRef>
              <c:f>MARILAO!$Y$5:$AD$5</c:f>
              <c:strCache>
                <c:ptCount val="6"/>
                <c:pt idx="0">
                  <c:v>January</c:v>
                </c:pt>
                <c:pt idx="1">
                  <c:v>February</c:v>
                </c:pt>
                <c:pt idx="2">
                  <c:v>March</c:v>
                </c:pt>
                <c:pt idx="3">
                  <c:v>April</c:v>
                </c:pt>
                <c:pt idx="4">
                  <c:v>May</c:v>
                </c:pt>
                <c:pt idx="5">
                  <c:v>June</c:v>
                </c:pt>
              </c:strCache>
            </c:strRef>
          </c:cat>
          <c:val>
            <c:numRef>
              <c:f>MARILAO!$Y$11:$AD$11</c:f>
              <c:numCache>
                <c:formatCode>#,##0.00</c:formatCode>
                <c:ptCount val="6"/>
                <c:pt idx="0">
                  <c:v>2.37</c:v>
                </c:pt>
                <c:pt idx="1">
                  <c:v>2.7</c:v>
                </c:pt>
                <c:pt idx="2">
                  <c:v>3.29</c:v>
                </c:pt>
                <c:pt idx="3">
                  <c:v>1.93</c:v>
                </c:pt>
                <c:pt idx="4">
                  <c:v>2.83</c:v>
                </c:pt>
                <c:pt idx="5">
                  <c:v>0</c:v>
                </c:pt>
              </c:numCache>
            </c:numRef>
          </c:val>
          <c:extLst>
            <c:ext xmlns:c16="http://schemas.microsoft.com/office/drawing/2014/chart" uri="{C3380CC4-5D6E-409C-BE32-E72D297353CC}">
              <c16:uniqueId val="{00000006-80CB-4F5E-BC4F-BAC21D0FF955}"/>
            </c:ext>
          </c:extLst>
        </c:ser>
        <c:ser>
          <c:idx val="4"/>
          <c:order val="4"/>
          <c:tx>
            <c:strRef>
              <c:f>MARILAO!$X$12</c:f>
              <c:strCache>
                <c:ptCount val="1"/>
                <c:pt idx="0">
                  <c:v>Ibayo Bridge</c:v>
                </c:pt>
              </c:strCache>
            </c:strRef>
          </c:tx>
          <c:spPr>
            <a:solidFill>
              <a:schemeClr val="accent5"/>
            </a:solidFill>
            <a:ln>
              <a:noFill/>
            </a:ln>
            <a:effectLst/>
          </c:spPr>
          <c:invertIfNegative val="0"/>
          <c:cat>
            <c:strRef>
              <c:f>MARILAO!$Y$5:$AD$5</c:f>
              <c:strCache>
                <c:ptCount val="6"/>
                <c:pt idx="0">
                  <c:v>January</c:v>
                </c:pt>
                <c:pt idx="1">
                  <c:v>February</c:v>
                </c:pt>
                <c:pt idx="2">
                  <c:v>March</c:v>
                </c:pt>
                <c:pt idx="3">
                  <c:v>April</c:v>
                </c:pt>
                <c:pt idx="4">
                  <c:v>May</c:v>
                </c:pt>
                <c:pt idx="5">
                  <c:v>June</c:v>
                </c:pt>
              </c:strCache>
            </c:strRef>
          </c:cat>
          <c:val>
            <c:numRef>
              <c:f>MARILAO!$Y$12:$AD$12</c:f>
              <c:numCache>
                <c:formatCode>#,##0.00</c:formatCode>
                <c:ptCount val="6"/>
                <c:pt idx="0">
                  <c:v>2.2599999999999998</c:v>
                </c:pt>
                <c:pt idx="1">
                  <c:v>2.11</c:v>
                </c:pt>
                <c:pt idx="2">
                  <c:v>3.25</c:v>
                </c:pt>
                <c:pt idx="3">
                  <c:v>2.5099999999999998</c:v>
                </c:pt>
                <c:pt idx="4">
                  <c:v>3.15</c:v>
                </c:pt>
                <c:pt idx="5">
                  <c:v>0</c:v>
                </c:pt>
              </c:numCache>
            </c:numRef>
          </c:val>
          <c:extLst>
            <c:ext xmlns:c16="http://schemas.microsoft.com/office/drawing/2014/chart" uri="{C3380CC4-5D6E-409C-BE32-E72D297353CC}">
              <c16:uniqueId val="{00000008-80CB-4F5E-BC4F-BAC21D0FF955}"/>
            </c:ext>
          </c:extLst>
        </c:ser>
        <c:dLbls>
          <c:showLegendKey val="0"/>
          <c:showVal val="0"/>
          <c:showCatName val="0"/>
          <c:showSerName val="0"/>
          <c:showPercent val="0"/>
          <c:showBubbleSize val="0"/>
        </c:dLbls>
        <c:gapWidth val="219"/>
        <c:overlap val="-27"/>
        <c:axId val="1780252679"/>
        <c:axId val="1780254727"/>
      </c:barChart>
      <c:lineChart>
        <c:grouping val="standard"/>
        <c:varyColors val="0"/>
        <c:ser>
          <c:idx val="5"/>
          <c:order val="5"/>
          <c:tx>
            <c:strRef>
              <c:f>MARILAO!$X$13</c:f>
              <c:strCache>
                <c:ptCount val="1"/>
                <c:pt idx="0">
                  <c:v>WQG</c:v>
                </c:pt>
              </c:strCache>
            </c:strRef>
          </c:tx>
          <c:spPr>
            <a:ln w="28575" cap="rnd">
              <a:solidFill>
                <a:schemeClr val="accent6"/>
              </a:solidFill>
              <a:round/>
            </a:ln>
            <a:effectLst/>
          </c:spPr>
          <c:marker>
            <c:symbol val="none"/>
          </c:marker>
          <c:cat>
            <c:strRef>
              <c:f>MARILAO!$Y$5:$AD$5</c:f>
              <c:strCache>
                <c:ptCount val="6"/>
                <c:pt idx="0">
                  <c:v>January</c:v>
                </c:pt>
                <c:pt idx="1">
                  <c:v>February</c:v>
                </c:pt>
                <c:pt idx="2">
                  <c:v>March</c:v>
                </c:pt>
                <c:pt idx="3">
                  <c:v>April</c:v>
                </c:pt>
                <c:pt idx="4">
                  <c:v>May</c:v>
                </c:pt>
                <c:pt idx="5">
                  <c:v>June</c:v>
                </c:pt>
              </c:strCache>
            </c:strRef>
          </c:cat>
          <c:val>
            <c:numRef>
              <c:f>MARILAO!$Y$13:$AD$13</c:f>
              <c:numCache>
                <c:formatCode>General</c:formatCode>
                <c:ptCount val="6"/>
                <c:pt idx="0">
                  <c:v>5</c:v>
                </c:pt>
                <c:pt idx="1">
                  <c:v>5</c:v>
                </c:pt>
                <c:pt idx="2">
                  <c:v>5</c:v>
                </c:pt>
                <c:pt idx="3">
                  <c:v>5</c:v>
                </c:pt>
                <c:pt idx="4">
                  <c:v>5</c:v>
                </c:pt>
                <c:pt idx="5">
                  <c:v>5</c:v>
                </c:pt>
              </c:numCache>
            </c:numRef>
          </c:val>
          <c:smooth val="0"/>
          <c:extLst>
            <c:ext xmlns:c16="http://schemas.microsoft.com/office/drawing/2014/chart" uri="{C3380CC4-5D6E-409C-BE32-E72D297353CC}">
              <c16:uniqueId val="{0000000A-80CB-4F5E-BC4F-BAC21D0FF955}"/>
            </c:ext>
          </c:extLst>
        </c:ser>
        <c:dLbls>
          <c:showLegendKey val="0"/>
          <c:showVal val="0"/>
          <c:showCatName val="0"/>
          <c:showSerName val="0"/>
          <c:showPercent val="0"/>
          <c:showBubbleSize val="0"/>
        </c:dLbls>
        <c:marker val="1"/>
        <c:smooth val="0"/>
        <c:axId val="1780252679"/>
        <c:axId val="1780254727"/>
      </c:lineChart>
      <c:catAx>
        <c:axId val="1780252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54727"/>
        <c:crosses val="autoZero"/>
        <c:auto val="1"/>
        <c:lblAlgn val="ctr"/>
        <c:lblOffset val="100"/>
        <c:noMultiLvlLbl val="0"/>
      </c:catAx>
      <c:valAx>
        <c:axId val="1780254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526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Marilao River - Biochemical Oxygen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MARILAO!$X$18</c:f>
              <c:strCache>
                <c:ptCount val="1"/>
                <c:pt idx="0">
                  <c:v>Marilao-Caloocan Bridge</c:v>
                </c:pt>
              </c:strCache>
            </c:strRef>
          </c:tx>
          <c:spPr>
            <a:solidFill>
              <a:schemeClr val="accent1"/>
            </a:solidFill>
            <a:ln>
              <a:noFill/>
            </a:ln>
            <a:effectLst/>
          </c:spPr>
          <c:invertIfNegative val="0"/>
          <c:cat>
            <c:strRef>
              <c:f>MARILAO!$Y$17:$AD$17</c:f>
              <c:strCache>
                <c:ptCount val="6"/>
                <c:pt idx="0">
                  <c:v>January</c:v>
                </c:pt>
                <c:pt idx="1">
                  <c:v>February</c:v>
                </c:pt>
                <c:pt idx="2">
                  <c:v>March</c:v>
                </c:pt>
                <c:pt idx="3">
                  <c:v>April</c:v>
                </c:pt>
                <c:pt idx="4">
                  <c:v>May</c:v>
                </c:pt>
                <c:pt idx="5">
                  <c:v>June</c:v>
                </c:pt>
              </c:strCache>
            </c:strRef>
          </c:cat>
          <c:val>
            <c:numRef>
              <c:f>MARILAO!$Y$18:$AD$18</c:f>
              <c:numCache>
                <c:formatCode>#,##0.00</c:formatCode>
                <c:ptCount val="6"/>
                <c:pt idx="0">
                  <c:v>16</c:v>
                </c:pt>
                <c:pt idx="1">
                  <c:v>39</c:v>
                </c:pt>
                <c:pt idx="2">
                  <c:v>22</c:v>
                </c:pt>
                <c:pt idx="3">
                  <c:v>14</c:v>
                </c:pt>
                <c:pt idx="4">
                  <c:v>29</c:v>
                </c:pt>
                <c:pt idx="5">
                  <c:v>0</c:v>
                </c:pt>
              </c:numCache>
            </c:numRef>
          </c:val>
          <c:extLst>
            <c:ext xmlns:c16="http://schemas.microsoft.com/office/drawing/2014/chart" uri="{C3380CC4-5D6E-409C-BE32-E72D297353CC}">
              <c16:uniqueId val="{00000000-9C36-4477-BE72-A9DFAB1FB392}"/>
            </c:ext>
          </c:extLst>
        </c:ser>
        <c:ser>
          <c:idx val="1"/>
          <c:order val="1"/>
          <c:tx>
            <c:strRef>
              <c:f>MARILAO!$X$19</c:f>
              <c:strCache>
                <c:ptCount val="1"/>
                <c:pt idx="0">
                  <c:v>Prenza Dam</c:v>
                </c:pt>
              </c:strCache>
            </c:strRef>
          </c:tx>
          <c:spPr>
            <a:solidFill>
              <a:schemeClr val="accent2"/>
            </a:solidFill>
            <a:ln>
              <a:noFill/>
            </a:ln>
            <a:effectLst/>
          </c:spPr>
          <c:invertIfNegative val="0"/>
          <c:cat>
            <c:strRef>
              <c:f>MARILAO!$Y$17:$AD$17</c:f>
              <c:strCache>
                <c:ptCount val="6"/>
                <c:pt idx="0">
                  <c:v>January</c:v>
                </c:pt>
                <c:pt idx="1">
                  <c:v>February</c:v>
                </c:pt>
                <c:pt idx="2">
                  <c:v>March</c:v>
                </c:pt>
                <c:pt idx="3">
                  <c:v>April</c:v>
                </c:pt>
                <c:pt idx="4">
                  <c:v>May</c:v>
                </c:pt>
                <c:pt idx="5">
                  <c:v>June</c:v>
                </c:pt>
              </c:strCache>
            </c:strRef>
          </c:cat>
          <c:val>
            <c:numRef>
              <c:f>MARILAO!$Y$19:$AD$19</c:f>
              <c:numCache>
                <c:formatCode>#,##0.00</c:formatCode>
                <c:ptCount val="6"/>
                <c:pt idx="0">
                  <c:v>16</c:v>
                </c:pt>
                <c:pt idx="1">
                  <c:v>41</c:v>
                </c:pt>
                <c:pt idx="2">
                  <c:v>21</c:v>
                </c:pt>
                <c:pt idx="3">
                  <c:v>14</c:v>
                </c:pt>
                <c:pt idx="4">
                  <c:v>24</c:v>
                </c:pt>
                <c:pt idx="5">
                  <c:v>0</c:v>
                </c:pt>
              </c:numCache>
            </c:numRef>
          </c:val>
          <c:extLst>
            <c:ext xmlns:c16="http://schemas.microsoft.com/office/drawing/2014/chart" uri="{C3380CC4-5D6E-409C-BE32-E72D297353CC}">
              <c16:uniqueId val="{00000002-9C36-4477-BE72-A9DFAB1FB392}"/>
            </c:ext>
          </c:extLst>
        </c:ser>
        <c:ser>
          <c:idx val="2"/>
          <c:order val="2"/>
          <c:tx>
            <c:strRef>
              <c:f>MARILAO!$X$20</c:f>
              <c:strCache>
                <c:ptCount val="1"/>
                <c:pt idx="0">
                  <c:v>Expressway Bridge</c:v>
                </c:pt>
              </c:strCache>
            </c:strRef>
          </c:tx>
          <c:spPr>
            <a:solidFill>
              <a:schemeClr val="accent3"/>
            </a:solidFill>
            <a:ln>
              <a:noFill/>
            </a:ln>
            <a:effectLst/>
          </c:spPr>
          <c:invertIfNegative val="0"/>
          <c:cat>
            <c:strRef>
              <c:f>MARILAO!$Y$17:$AD$17</c:f>
              <c:strCache>
                <c:ptCount val="6"/>
                <c:pt idx="0">
                  <c:v>January</c:v>
                </c:pt>
                <c:pt idx="1">
                  <c:v>February</c:v>
                </c:pt>
                <c:pt idx="2">
                  <c:v>March</c:v>
                </c:pt>
                <c:pt idx="3">
                  <c:v>April</c:v>
                </c:pt>
                <c:pt idx="4">
                  <c:v>May</c:v>
                </c:pt>
                <c:pt idx="5">
                  <c:v>June</c:v>
                </c:pt>
              </c:strCache>
            </c:strRef>
          </c:cat>
          <c:val>
            <c:numRef>
              <c:f>MARILAO!$Y$20:$AD$20</c:f>
              <c:numCache>
                <c:formatCode>#,##0.00</c:formatCode>
                <c:ptCount val="6"/>
                <c:pt idx="0">
                  <c:v>58</c:v>
                </c:pt>
                <c:pt idx="1">
                  <c:v>39</c:v>
                </c:pt>
                <c:pt idx="2">
                  <c:v>58</c:v>
                </c:pt>
                <c:pt idx="3">
                  <c:v>39</c:v>
                </c:pt>
                <c:pt idx="4">
                  <c:v>43</c:v>
                </c:pt>
                <c:pt idx="5">
                  <c:v>0</c:v>
                </c:pt>
              </c:numCache>
            </c:numRef>
          </c:val>
          <c:extLst>
            <c:ext xmlns:c16="http://schemas.microsoft.com/office/drawing/2014/chart" uri="{C3380CC4-5D6E-409C-BE32-E72D297353CC}">
              <c16:uniqueId val="{00000004-9C36-4477-BE72-A9DFAB1FB392}"/>
            </c:ext>
          </c:extLst>
        </c:ser>
        <c:ser>
          <c:idx val="3"/>
          <c:order val="3"/>
          <c:tx>
            <c:strRef>
              <c:f>MARILAO!$X$21</c:f>
              <c:strCache>
                <c:ptCount val="1"/>
                <c:pt idx="0">
                  <c:v>Mc Arthur Bridge</c:v>
                </c:pt>
              </c:strCache>
            </c:strRef>
          </c:tx>
          <c:spPr>
            <a:solidFill>
              <a:schemeClr val="accent4"/>
            </a:solidFill>
            <a:ln>
              <a:noFill/>
            </a:ln>
            <a:effectLst/>
          </c:spPr>
          <c:invertIfNegative val="0"/>
          <c:cat>
            <c:strRef>
              <c:f>MARILAO!$Y$17:$AD$17</c:f>
              <c:strCache>
                <c:ptCount val="6"/>
                <c:pt idx="0">
                  <c:v>January</c:v>
                </c:pt>
                <c:pt idx="1">
                  <c:v>February</c:v>
                </c:pt>
                <c:pt idx="2">
                  <c:v>March</c:v>
                </c:pt>
                <c:pt idx="3">
                  <c:v>April</c:v>
                </c:pt>
                <c:pt idx="4">
                  <c:v>May</c:v>
                </c:pt>
                <c:pt idx="5">
                  <c:v>June</c:v>
                </c:pt>
              </c:strCache>
            </c:strRef>
          </c:cat>
          <c:val>
            <c:numRef>
              <c:f>MARILAO!$Y$21:$AD$21</c:f>
              <c:numCache>
                <c:formatCode>#,##0.00</c:formatCode>
                <c:ptCount val="6"/>
                <c:pt idx="0">
                  <c:v>42</c:v>
                </c:pt>
                <c:pt idx="1">
                  <c:v>24</c:v>
                </c:pt>
                <c:pt idx="2">
                  <c:v>48</c:v>
                </c:pt>
                <c:pt idx="3">
                  <c:v>42</c:v>
                </c:pt>
                <c:pt idx="4">
                  <c:v>110</c:v>
                </c:pt>
                <c:pt idx="5">
                  <c:v>0</c:v>
                </c:pt>
              </c:numCache>
            </c:numRef>
          </c:val>
          <c:extLst>
            <c:ext xmlns:c16="http://schemas.microsoft.com/office/drawing/2014/chart" uri="{C3380CC4-5D6E-409C-BE32-E72D297353CC}">
              <c16:uniqueId val="{00000006-9C36-4477-BE72-A9DFAB1FB392}"/>
            </c:ext>
          </c:extLst>
        </c:ser>
        <c:ser>
          <c:idx val="4"/>
          <c:order val="4"/>
          <c:tx>
            <c:strRef>
              <c:f>MARILAO!$X$22</c:f>
              <c:strCache>
                <c:ptCount val="1"/>
                <c:pt idx="0">
                  <c:v>Ibayo Bridge</c:v>
                </c:pt>
              </c:strCache>
            </c:strRef>
          </c:tx>
          <c:spPr>
            <a:solidFill>
              <a:schemeClr val="accent5"/>
            </a:solidFill>
            <a:ln>
              <a:noFill/>
            </a:ln>
            <a:effectLst/>
          </c:spPr>
          <c:invertIfNegative val="0"/>
          <c:cat>
            <c:strRef>
              <c:f>MARILAO!$Y$17:$AD$17</c:f>
              <c:strCache>
                <c:ptCount val="6"/>
                <c:pt idx="0">
                  <c:v>January</c:v>
                </c:pt>
                <c:pt idx="1">
                  <c:v>February</c:v>
                </c:pt>
                <c:pt idx="2">
                  <c:v>March</c:v>
                </c:pt>
                <c:pt idx="3">
                  <c:v>April</c:v>
                </c:pt>
                <c:pt idx="4">
                  <c:v>May</c:v>
                </c:pt>
                <c:pt idx="5">
                  <c:v>June</c:v>
                </c:pt>
              </c:strCache>
            </c:strRef>
          </c:cat>
          <c:val>
            <c:numRef>
              <c:f>MARILAO!$Y$22:$AD$22</c:f>
              <c:numCache>
                <c:formatCode>#,##0.00</c:formatCode>
                <c:ptCount val="6"/>
                <c:pt idx="0">
                  <c:v>35</c:v>
                </c:pt>
                <c:pt idx="1">
                  <c:v>26</c:v>
                </c:pt>
                <c:pt idx="2">
                  <c:v>72</c:v>
                </c:pt>
                <c:pt idx="3">
                  <c:v>82</c:v>
                </c:pt>
                <c:pt idx="4">
                  <c:v>56</c:v>
                </c:pt>
                <c:pt idx="5">
                  <c:v>0</c:v>
                </c:pt>
              </c:numCache>
            </c:numRef>
          </c:val>
          <c:extLst>
            <c:ext xmlns:c16="http://schemas.microsoft.com/office/drawing/2014/chart" uri="{C3380CC4-5D6E-409C-BE32-E72D297353CC}">
              <c16:uniqueId val="{00000008-9C36-4477-BE72-A9DFAB1FB392}"/>
            </c:ext>
          </c:extLst>
        </c:ser>
        <c:dLbls>
          <c:showLegendKey val="0"/>
          <c:showVal val="0"/>
          <c:showCatName val="0"/>
          <c:showSerName val="0"/>
          <c:showPercent val="0"/>
          <c:showBubbleSize val="0"/>
        </c:dLbls>
        <c:gapWidth val="219"/>
        <c:overlap val="-27"/>
        <c:axId val="1780272135"/>
        <c:axId val="543040520"/>
      </c:barChart>
      <c:lineChart>
        <c:grouping val="standard"/>
        <c:varyColors val="0"/>
        <c:ser>
          <c:idx val="5"/>
          <c:order val="5"/>
          <c:tx>
            <c:strRef>
              <c:f>MARILAO!$X$23</c:f>
              <c:strCache>
                <c:ptCount val="1"/>
                <c:pt idx="0">
                  <c:v>WQG</c:v>
                </c:pt>
              </c:strCache>
            </c:strRef>
          </c:tx>
          <c:spPr>
            <a:ln w="28575" cap="rnd">
              <a:solidFill>
                <a:schemeClr val="accent6"/>
              </a:solidFill>
              <a:round/>
            </a:ln>
            <a:effectLst/>
          </c:spPr>
          <c:marker>
            <c:symbol val="none"/>
          </c:marker>
          <c:cat>
            <c:strRef>
              <c:f>MARILAO!$Y$17:$AD$17</c:f>
              <c:strCache>
                <c:ptCount val="6"/>
                <c:pt idx="0">
                  <c:v>January</c:v>
                </c:pt>
                <c:pt idx="1">
                  <c:v>February</c:v>
                </c:pt>
                <c:pt idx="2">
                  <c:v>March</c:v>
                </c:pt>
                <c:pt idx="3">
                  <c:v>April</c:v>
                </c:pt>
                <c:pt idx="4">
                  <c:v>May</c:v>
                </c:pt>
                <c:pt idx="5">
                  <c:v>June</c:v>
                </c:pt>
              </c:strCache>
            </c:strRef>
          </c:cat>
          <c:val>
            <c:numRef>
              <c:f>MARILAO!$Y$23:$AD$23</c:f>
              <c:numCache>
                <c:formatCode>0.00</c:formatCode>
                <c:ptCount val="6"/>
                <c:pt idx="0">
                  <c:v>7</c:v>
                </c:pt>
                <c:pt idx="1">
                  <c:v>7</c:v>
                </c:pt>
                <c:pt idx="2" formatCode="_-* #,##0.00_-;\-* #,##0.00_-;_-* &quot;-&quot;??_-;_-@">
                  <c:v>7</c:v>
                </c:pt>
                <c:pt idx="3">
                  <c:v>7</c:v>
                </c:pt>
                <c:pt idx="4">
                  <c:v>7</c:v>
                </c:pt>
                <c:pt idx="5">
                  <c:v>7</c:v>
                </c:pt>
              </c:numCache>
            </c:numRef>
          </c:val>
          <c:smooth val="0"/>
          <c:extLst>
            <c:ext xmlns:c16="http://schemas.microsoft.com/office/drawing/2014/chart" uri="{C3380CC4-5D6E-409C-BE32-E72D297353CC}">
              <c16:uniqueId val="{0000000A-9C36-4477-BE72-A9DFAB1FB392}"/>
            </c:ext>
          </c:extLst>
        </c:ser>
        <c:dLbls>
          <c:showLegendKey val="0"/>
          <c:showVal val="0"/>
          <c:showCatName val="0"/>
          <c:showSerName val="0"/>
          <c:showPercent val="0"/>
          <c:showBubbleSize val="0"/>
        </c:dLbls>
        <c:marker val="1"/>
        <c:smooth val="0"/>
        <c:axId val="1780272135"/>
        <c:axId val="543040520"/>
      </c:lineChart>
      <c:catAx>
        <c:axId val="1780272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040520"/>
        <c:crosses val="autoZero"/>
        <c:auto val="1"/>
        <c:lblAlgn val="ctr"/>
        <c:lblOffset val="100"/>
        <c:noMultiLvlLbl val="0"/>
      </c:catAx>
      <c:valAx>
        <c:axId val="543040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0272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Marilao River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MARILAO!$X$27</c:f>
              <c:strCache>
                <c:ptCount val="1"/>
                <c:pt idx="0">
                  <c:v>Marilao-Caloocan Bridge</c:v>
                </c:pt>
              </c:strCache>
            </c:strRef>
          </c:tx>
          <c:spPr>
            <a:solidFill>
              <a:schemeClr val="accent1"/>
            </a:solidFill>
            <a:ln>
              <a:noFill/>
            </a:ln>
            <a:effectLst/>
          </c:spPr>
          <c:invertIfNegative val="0"/>
          <c:cat>
            <c:strRef>
              <c:f>MARILAO!$Y$26:$AD$26</c:f>
              <c:strCache>
                <c:ptCount val="6"/>
                <c:pt idx="0">
                  <c:v>January</c:v>
                </c:pt>
                <c:pt idx="1">
                  <c:v>February</c:v>
                </c:pt>
                <c:pt idx="2">
                  <c:v>March</c:v>
                </c:pt>
                <c:pt idx="3">
                  <c:v>April</c:v>
                </c:pt>
                <c:pt idx="4">
                  <c:v>May</c:v>
                </c:pt>
                <c:pt idx="5">
                  <c:v>June</c:v>
                </c:pt>
              </c:strCache>
            </c:strRef>
          </c:cat>
          <c:val>
            <c:numRef>
              <c:f>MARILAO!$Y$27:$AD$27</c:f>
              <c:numCache>
                <c:formatCode>#,##0.00</c:formatCode>
                <c:ptCount val="6"/>
                <c:pt idx="0">
                  <c:v>3500000</c:v>
                </c:pt>
                <c:pt idx="1">
                  <c:v>2200000</c:v>
                </c:pt>
                <c:pt idx="2">
                  <c:v>490000</c:v>
                </c:pt>
                <c:pt idx="3">
                  <c:v>7000000</c:v>
                </c:pt>
                <c:pt idx="4">
                  <c:v>1100000</c:v>
                </c:pt>
                <c:pt idx="5">
                  <c:v>3500000</c:v>
                </c:pt>
              </c:numCache>
            </c:numRef>
          </c:val>
          <c:extLst>
            <c:ext xmlns:c16="http://schemas.microsoft.com/office/drawing/2014/chart" uri="{C3380CC4-5D6E-409C-BE32-E72D297353CC}">
              <c16:uniqueId val="{00000000-EBF8-4E3D-957B-C1B2D2912CD1}"/>
            </c:ext>
          </c:extLst>
        </c:ser>
        <c:ser>
          <c:idx val="1"/>
          <c:order val="1"/>
          <c:tx>
            <c:strRef>
              <c:f>MARILAO!$X$28</c:f>
              <c:strCache>
                <c:ptCount val="1"/>
                <c:pt idx="0">
                  <c:v>Prenza Dam</c:v>
                </c:pt>
              </c:strCache>
            </c:strRef>
          </c:tx>
          <c:spPr>
            <a:solidFill>
              <a:schemeClr val="accent2"/>
            </a:solidFill>
            <a:ln>
              <a:noFill/>
            </a:ln>
            <a:effectLst/>
          </c:spPr>
          <c:invertIfNegative val="0"/>
          <c:cat>
            <c:strRef>
              <c:f>MARILAO!$Y$26:$AD$26</c:f>
              <c:strCache>
                <c:ptCount val="6"/>
                <c:pt idx="0">
                  <c:v>January</c:v>
                </c:pt>
                <c:pt idx="1">
                  <c:v>February</c:v>
                </c:pt>
                <c:pt idx="2">
                  <c:v>March</c:v>
                </c:pt>
                <c:pt idx="3">
                  <c:v>April</c:v>
                </c:pt>
                <c:pt idx="4">
                  <c:v>May</c:v>
                </c:pt>
                <c:pt idx="5">
                  <c:v>June</c:v>
                </c:pt>
              </c:strCache>
            </c:strRef>
          </c:cat>
          <c:val>
            <c:numRef>
              <c:f>MARILAO!$Y$28:$AD$28</c:f>
              <c:numCache>
                <c:formatCode>#,##0.00</c:formatCode>
                <c:ptCount val="6"/>
                <c:pt idx="0">
                  <c:v>2800000</c:v>
                </c:pt>
                <c:pt idx="1">
                  <c:v>2400000</c:v>
                </c:pt>
                <c:pt idx="2">
                  <c:v>2400000</c:v>
                </c:pt>
                <c:pt idx="3">
                  <c:v>9200000</c:v>
                </c:pt>
                <c:pt idx="4">
                  <c:v>790000</c:v>
                </c:pt>
                <c:pt idx="5">
                  <c:v>1300000</c:v>
                </c:pt>
              </c:numCache>
            </c:numRef>
          </c:val>
          <c:extLst>
            <c:ext xmlns:c16="http://schemas.microsoft.com/office/drawing/2014/chart" uri="{C3380CC4-5D6E-409C-BE32-E72D297353CC}">
              <c16:uniqueId val="{00000002-EBF8-4E3D-957B-C1B2D2912CD1}"/>
            </c:ext>
          </c:extLst>
        </c:ser>
        <c:ser>
          <c:idx val="2"/>
          <c:order val="2"/>
          <c:tx>
            <c:strRef>
              <c:f>MARILAO!$X$29</c:f>
              <c:strCache>
                <c:ptCount val="1"/>
                <c:pt idx="0">
                  <c:v>Expressway Bridge</c:v>
                </c:pt>
              </c:strCache>
            </c:strRef>
          </c:tx>
          <c:spPr>
            <a:solidFill>
              <a:schemeClr val="accent3"/>
            </a:solidFill>
            <a:ln>
              <a:noFill/>
            </a:ln>
            <a:effectLst/>
          </c:spPr>
          <c:invertIfNegative val="0"/>
          <c:cat>
            <c:strRef>
              <c:f>MARILAO!$Y$26:$AD$26</c:f>
              <c:strCache>
                <c:ptCount val="6"/>
                <c:pt idx="0">
                  <c:v>January</c:v>
                </c:pt>
                <c:pt idx="1">
                  <c:v>February</c:v>
                </c:pt>
                <c:pt idx="2">
                  <c:v>March</c:v>
                </c:pt>
                <c:pt idx="3">
                  <c:v>April</c:v>
                </c:pt>
                <c:pt idx="4">
                  <c:v>May</c:v>
                </c:pt>
                <c:pt idx="5">
                  <c:v>June</c:v>
                </c:pt>
              </c:strCache>
            </c:strRef>
          </c:cat>
          <c:val>
            <c:numRef>
              <c:f>MARILAO!$Y$29:$AD$29</c:f>
              <c:numCache>
                <c:formatCode>#,##0.00</c:formatCode>
                <c:ptCount val="6"/>
                <c:pt idx="0">
                  <c:v>5400000</c:v>
                </c:pt>
                <c:pt idx="1">
                  <c:v>2400000</c:v>
                </c:pt>
                <c:pt idx="2">
                  <c:v>3500000</c:v>
                </c:pt>
                <c:pt idx="3">
                  <c:v>4600000</c:v>
                </c:pt>
                <c:pt idx="4">
                  <c:v>3500000</c:v>
                </c:pt>
                <c:pt idx="5">
                  <c:v>3500000</c:v>
                </c:pt>
              </c:numCache>
            </c:numRef>
          </c:val>
          <c:extLst>
            <c:ext xmlns:c16="http://schemas.microsoft.com/office/drawing/2014/chart" uri="{C3380CC4-5D6E-409C-BE32-E72D297353CC}">
              <c16:uniqueId val="{00000004-EBF8-4E3D-957B-C1B2D2912CD1}"/>
            </c:ext>
          </c:extLst>
        </c:ser>
        <c:ser>
          <c:idx val="3"/>
          <c:order val="3"/>
          <c:tx>
            <c:strRef>
              <c:f>MARILAO!$X$30</c:f>
              <c:strCache>
                <c:ptCount val="1"/>
                <c:pt idx="0">
                  <c:v>Mc Arthur Bridge</c:v>
                </c:pt>
              </c:strCache>
            </c:strRef>
          </c:tx>
          <c:spPr>
            <a:solidFill>
              <a:schemeClr val="accent4"/>
            </a:solidFill>
            <a:ln>
              <a:noFill/>
            </a:ln>
            <a:effectLst/>
          </c:spPr>
          <c:invertIfNegative val="0"/>
          <c:cat>
            <c:strRef>
              <c:f>MARILAO!$Y$26:$AD$26</c:f>
              <c:strCache>
                <c:ptCount val="6"/>
                <c:pt idx="0">
                  <c:v>January</c:v>
                </c:pt>
                <c:pt idx="1">
                  <c:v>February</c:v>
                </c:pt>
                <c:pt idx="2">
                  <c:v>March</c:v>
                </c:pt>
                <c:pt idx="3">
                  <c:v>April</c:v>
                </c:pt>
                <c:pt idx="4">
                  <c:v>May</c:v>
                </c:pt>
                <c:pt idx="5">
                  <c:v>June</c:v>
                </c:pt>
              </c:strCache>
            </c:strRef>
          </c:cat>
          <c:val>
            <c:numRef>
              <c:f>MARILAO!$Y$30:$AD$30</c:f>
              <c:numCache>
                <c:formatCode>#,##0.00</c:formatCode>
                <c:ptCount val="6"/>
                <c:pt idx="0">
                  <c:v>3500000</c:v>
                </c:pt>
                <c:pt idx="1">
                  <c:v>9200000</c:v>
                </c:pt>
                <c:pt idx="2">
                  <c:v>2200000</c:v>
                </c:pt>
                <c:pt idx="3">
                  <c:v>9200000</c:v>
                </c:pt>
                <c:pt idx="4">
                  <c:v>1700000</c:v>
                </c:pt>
                <c:pt idx="5">
                  <c:v>1700000</c:v>
                </c:pt>
              </c:numCache>
            </c:numRef>
          </c:val>
          <c:extLst>
            <c:ext xmlns:c16="http://schemas.microsoft.com/office/drawing/2014/chart" uri="{C3380CC4-5D6E-409C-BE32-E72D297353CC}">
              <c16:uniqueId val="{00000006-EBF8-4E3D-957B-C1B2D2912CD1}"/>
            </c:ext>
          </c:extLst>
        </c:ser>
        <c:ser>
          <c:idx val="4"/>
          <c:order val="4"/>
          <c:tx>
            <c:strRef>
              <c:f>MARILAO!$X$31</c:f>
              <c:strCache>
                <c:ptCount val="1"/>
                <c:pt idx="0">
                  <c:v>Ibayo Bridge</c:v>
                </c:pt>
              </c:strCache>
            </c:strRef>
          </c:tx>
          <c:spPr>
            <a:solidFill>
              <a:schemeClr val="accent5"/>
            </a:solidFill>
            <a:ln>
              <a:noFill/>
            </a:ln>
            <a:effectLst/>
          </c:spPr>
          <c:invertIfNegative val="0"/>
          <c:cat>
            <c:strRef>
              <c:f>MARILAO!$Y$26:$AD$26</c:f>
              <c:strCache>
                <c:ptCount val="6"/>
                <c:pt idx="0">
                  <c:v>January</c:v>
                </c:pt>
                <c:pt idx="1">
                  <c:v>February</c:v>
                </c:pt>
                <c:pt idx="2">
                  <c:v>March</c:v>
                </c:pt>
                <c:pt idx="3">
                  <c:v>April</c:v>
                </c:pt>
                <c:pt idx="4">
                  <c:v>May</c:v>
                </c:pt>
                <c:pt idx="5">
                  <c:v>June</c:v>
                </c:pt>
              </c:strCache>
            </c:strRef>
          </c:cat>
          <c:val>
            <c:numRef>
              <c:f>MARILAO!$Y$31:$AD$31</c:f>
              <c:numCache>
                <c:formatCode>#,##0.00</c:formatCode>
                <c:ptCount val="6"/>
                <c:pt idx="0">
                  <c:v>9200000</c:v>
                </c:pt>
                <c:pt idx="1">
                  <c:v>5400000</c:v>
                </c:pt>
                <c:pt idx="2">
                  <c:v>5400000</c:v>
                </c:pt>
                <c:pt idx="3">
                  <c:v>16000000</c:v>
                </c:pt>
                <c:pt idx="4">
                  <c:v>9200000</c:v>
                </c:pt>
                <c:pt idx="5">
                  <c:v>3500000</c:v>
                </c:pt>
              </c:numCache>
            </c:numRef>
          </c:val>
          <c:extLst>
            <c:ext xmlns:c16="http://schemas.microsoft.com/office/drawing/2014/chart" uri="{C3380CC4-5D6E-409C-BE32-E72D297353CC}">
              <c16:uniqueId val="{00000008-EBF8-4E3D-957B-C1B2D2912CD1}"/>
            </c:ext>
          </c:extLst>
        </c:ser>
        <c:dLbls>
          <c:showLegendKey val="0"/>
          <c:showVal val="0"/>
          <c:showCatName val="0"/>
          <c:showSerName val="0"/>
          <c:showPercent val="0"/>
          <c:showBubbleSize val="0"/>
        </c:dLbls>
        <c:gapWidth val="219"/>
        <c:overlap val="-27"/>
        <c:axId val="1872146951"/>
        <c:axId val="1872148999"/>
      </c:barChart>
      <c:lineChart>
        <c:grouping val="standard"/>
        <c:varyColors val="0"/>
        <c:ser>
          <c:idx val="5"/>
          <c:order val="5"/>
          <c:tx>
            <c:strRef>
              <c:f>MARILAO!$X$32</c:f>
              <c:strCache>
                <c:ptCount val="1"/>
                <c:pt idx="0">
                  <c:v>WQG</c:v>
                </c:pt>
              </c:strCache>
            </c:strRef>
          </c:tx>
          <c:spPr>
            <a:ln w="28575" cap="rnd">
              <a:solidFill>
                <a:schemeClr val="accent6"/>
              </a:solidFill>
              <a:round/>
            </a:ln>
            <a:effectLst/>
          </c:spPr>
          <c:marker>
            <c:symbol val="none"/>
          </c:marker>
          <c:cat>
            <c:strRef>
              <c:f>MARILAO!$Y$26:$AD$26</c:f>
              <c:strCache>
                <c:ptCount val="6"/>
                <c:pt idx="0">
                  <c:v>January</c:v>
                </c:pt>
                <c:pt idx="1">
                  <c:v>February</c:v>
                </c:pt>
                <c:pt idx="2">
                  <c:v>March</c:v>
                </c:pt>
                <c:pt idx="3">
                  <c:v>April</c:v>
                </c:pt>
                <c:pt idx="4">
                  <c:v>May</c:v>
                </c:pt>
                <c:pt idx="5">
                  <c:v>June</c:v>
                </c:pt>
              </c:strCache>
            </c:strRef>
          </c:cat>
          <c:val>
            <c:numRef>
              <c:f>MARILAO!$Y$32:$AD$32</c:f>
              <c:numCache>
                <c:formatCode>0.00</c:formatCode>
                <c:ptCount val="6"/>
                <c:pt idx="0">
                  <c:v>200</c:v>
                </c:pt>
                <c:pt idx="1">
                  <c:v>200</c:v>
                </c:pt>
                <c:pt idx="2">
                  <c:v>200</c:v>
                </c:pt>
                <c:pt idx="3">
                  <c:v>200</c:v>
                </c:pt>
                <c:pt idx="4">
                  <c:v>200</c:v>
                </c:pt>
                <c:pt idx="5">
                  <c:v>200</c:v>
                </c:pt>
              </c:numCache>
            </c:numRef>
          </c:val>
          <c:smooth val="0"/>
          <c:extLst>
            <c:ext xmlns:c16="http://schemas.microsoft.com/office/drawing/2014/chart" uri="{C3380CC4-5D6E-409C-BE32-E72D297353CC}">
              <c16:uniqueId val="{0000000A-EBF8-4E3D-957B-C1B2D2912CD1}"/>
            </c:ext>
          </c:extLst>
        </c:ser>
        <c:dLbls>
          <c:showLegendKey val="0"/>
          <c:showVal val="0"/>
          <c:showCatName val="0"/>
          <c:showSerName val="0"/>
          <c:showPercent val="0"/>
          <c:showBubbleSize val="0"/>
        </c:dLbls>
        <c:marker val="1"/>
        <c:smooth val="0"/>
        <c:axId val="1872146951"/>
        <c:axId val="1872148999"/>
      </c:lineChart>
      <c:catAx>
        <c:axId val="1872146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148999"/>
        <c:crosses val="autoZero"/>
        <c:auto val="1"/>
        <c:lblAlgn val="ctr"/>
        <c:lblOffset val="100"/>
        <c:noMultiLvlLbl val="0"/>
      </c:catAx>
      <c:valAx>
        <c:axId val="1872148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2146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Dissolved Oxygen</a:t>
            </a:r>
          </a:p>
        </c:rich>
      </c:tx>
      <c:overlay val="0"/>
    </c:title>
    <c:autoTitleDeleted val="0"/>
    <c:plotArea>
      <c:layout/>
      <c:barChart>
        <c:barDir val="col"/>
        <c:grouping val="clustered"/>
        <c:varyColors val="1"/>
        <c:ser>
          <c:idx val="0"/>
          <c:order val="0"/>
          <c:invertIfNegative val="1"/>
          <c:cat>
            <c:strRef>
              <c:f>MEYCAUAYAN!$E$8:$P$8</c:f>
              <c:strCache>
                <c:ptCount val="12"/>
                <c:pt idx="0">
                  <c:v>Pantoc, Meycauayan, Bulacan</c:v>
                </c:pt>
                <c:pt idx="1">
                  <c:v>3.35</c:v>
                </c:pt>
                <c:pt idx="2">
                  <c:v>3.95</c:v>
                </c:pt>
                <c:pt idx="3">
                  <c:v>3.95</c:v>
                </c:pt>
                <c:pt idx="4">
                  <c:v>3.90</c:v>
                </c:pt>
                <c:pt idx="5">
                  <c:v>2.45</c:v>
                </c:pt>
                <c:pt idx="6">
                  <c:v>2.10</c:v>
                </c:pt>
                <c:pt idx="7">
                  <c:v>3.50</c:v>
                </c:pt>
                <c:pt idx="8">
                  <c:v>1.50</c:v>
                </c:pt>
                <c:pt idx="9">
                  <c:v>1.10</c:v>
                </c:pt>
                <c:pt idx="10">
                  <c:v>-</c:v>
                </c:pt>
                <c:pt idx="11">
                  <c:v>-</c:v>
                </c:pt>
              </c:strCache>
            </c:strRef>
          </c:cat>
          <c:val>
            <c:numRef>
              <c:f>MEYCAUAYAN!$E$9:$P$9</c:f>
              <c:numCache>
                <c:formatCode>#,##0.00</c:formatCode>
                <c:ptCount val="12"/>
                <c:pt idx="0">
                  <c:v>0</c:v>
                </c:pt>
                <c:pt idx="1">
                  <c:v>2.52</c:v>
                </c:pt>
                <c:pt idx="2">
                  <c:v>2.0299999999999998</c:v>
                </c:pt>
                <c:pt idx="3">
                  <c:v>2.86</c:v>
                </c:pt>
                <c:pt idx="4">
                  <c:v>1.88</c:v>
                </c:pt>
                <c:pt idx="5">
                  <c:v>1.34</c:v>
                </c:pt>
                <c:pt idx="6">
                  <c:v>0</c:v>
                </c:pt>
                <c:pt idx="7">
                  <c:v>0</c:v>
                </c:pt>
                <c:pt idx="8">
                  <c:v>1.6</c:v>
                </c:pt>
                <c:pt idx="9">
                  <c:v>1.7</c:v>
                </c:pt>
                <c:pt idx="10">
                  <c:v>0</c:v>
                </c:pt>
                <c:pt idx="11">
                  <c:v>0</c:v>
                </c:pt>
              </c:numCache>
            </c:numRef>
          </c:val>
          <c:extLst>
            <c:ext xmlns:c16="http://schemas.microsoft.com/office/drawing/2014/chart" uri="{C3380CC4-5D6E-409C-BE32-E72D297353CC}">
              <c16:uniqueId val="{00000000-F6A3-43E5-B91B-49A51F16E7BC}"/>
            </c:ext>
          </c:extLst>
        </c:ser>
        <c:ser>
          <c:idx val="1"/>
          <c:order val="1"/>
          <c:invertIfNegative val="1"/>
          <c:cat>
            <c:strRef>
              <c:f>MEYCAUAYAN!$E$8:$P$8</c:f>
              <c:strCache>
                <c:ptCount val="12"/>
                <c:pt idx="0">
                  <c:v>Pantoc, Meycauayan, Bulacan</c:v>
                </c:pt>
                <c:pt idx="1">
                  <c:v>3.35</c:v>
                </c:pt>
                <c:pt idx="2">
                  <c:v>3.95</c:v>
                </c:pt>
                <c:pt idx="3">
                  <c:v>3.95</c:v>
                </c:pt>
                <c:pt idx="4">
                  <c:v>3.90</c:v>
                </c:pt>
                <c:pt idx="5">
                  <c:v>2.45</c:v>
                </c:pt>
                <c:pt idx="6">
                  <c:v>2.10</c:v>
                </c:pt>
                <c:pt idx="7">
                  <c:v>3.50</c:v>
                </c:pt>
                <c:pt idx="8">
                  <c:v>1.50</c:v>
                </c:pt>
                <c:pt idx="9">
                  <c:v>1.10</c:v>
                </c:pt>
                <c:pt idx="10">
                  <c:v>-</c:v>
                </c:pt>
                <c:pt idx="11">
                  <c:v>-</c:v>
                </c:pt>
              </c:strCache>
            </c:strRef>
          </c:cat>
          <c:val>
            <c:numRef>
              <c:f>MEYCAUAYAN!$E$10:$P$10</c:f>
              <c:numCache>
                <c:formatCode>#,##0.00</c:formatCode>
                <c:ptCount val="12"/>
                <c:pt idx="0">
                  <c:v>0</c:v>
                </c:pt>
                <c:pt idx="1">
                  <c:v>2.87</c:v>
                </c:pt>
                <c:pt idx="2">
                  <c:v>1.96</c:v>
                </c:pt>
                <c:pt idx="3">
                  <c:v>2.99</c:v>
                </c:pt>
                <c:pt idx="4">
                  <c:v>2.1800000000000002</c:v>
                </c:pt>
                <c:pt idx="5">
                  <c:v>1.59</c:v>
                </c:pt>
                <c:pt idx="6">
                  <c:v>0</c:v>
                </c:pt>
                <c:pt idx="7">
                  <c:v>0</c:v>
                </c:pt>
                <c:pt idx="8">
                  <c:v>0.7</c:v>
                </c:pt>
                <c:pt idx="9">
                  <c:v>2.5</c:v>
                </c:pt>
                <c:pt idx="10">
                  <c:v>0</c:v>
                </c:pt>
                <c:pt idx="11">
                  <c:v>0</c:v>
                </c:pt>
              </c:numCache>
            </c:numRef>
          </c:val>
          <c:extLst>
            <c:ext xmlns:c16="http://schemas.microsoft.com/office/drawing/2014/chart" uri="{C3380CC4-5D6E-409C-BE32-E72D297353CC}">
              <c16:uniqueId val="{00000001-F6A3-43E5-B91B-49A51F16E7BC}"/>
            </c:ext>
          </c:extLst>
        </c:ser>
        <c:ser>
          <c:idx val="2"/>
          <c:order val="2"/>
          <c:invertIfNegative val="1"/>
          <c:cat>
            <c:strRef>
              <c:f>MEYCAUAYAN!$E$8:$P$8</c:f>
              <c:strCache>
                <c:ptCount val="12"/>
                <c:pt idx="0">
                  <c:v>Pantoc, Meycauayan, Bulacan</c:v>
                </c:pt>
                <c:pt idx="1">
                  <c:v>3.35</c:v>
                </c:pt>
                <c:pt idx="2">
                  <c:v>3.95</c:v>
                </c:pt>
                <c:pt idx="3">
                  <c:v>3.95</c:v>
                </c:pt>
                <c:pt idx="4">
                  <c:v>3.90</c:v>
                </c:pt>
                <c:pt idx="5">
                  <c:v>2.45</c:v>
                </c:pt>
                <c:pt idx="6">
                  <c:v>2.10</c:v>
                </c:pt>
                <c:pt idx="7">
                  <c:v>3.50</c:v>
                </c:pt>
                <c:pt idx="8">
                  <c:v>1.50</c:v>
                </c:pt>
                <c:pt idx="9">
                  <c:v>1.10</c:v>
                </c:pt>
                <c:pt idx="10">
                  <c:v>-</c:v>
                </c:pt>
                <c:pt idx="11">
                  <c:v>-</c:v>
                </c:pt>
              </c:strCache>
            </c:strRef>
          </c:cat>
          <c:val>
            <c:numRef>
              <c:f>MEYCAUAYAN!$E$11:$P$11</c:f>
              <c:numCache>
                <c:formatCode>#,##0.00</c:formatCode>
                <c:ptCount val="12"/>
                <c:pt idx="0">
                  <c:v>0</c:v>
                </c:pt>
                <c:pt idx="1">
                  <c:v>2.71</c:v>
                </c:pt>
                <c:pt idx="2">
                  <c:v>2.35</c:v>
                </c:pt>
                <c:pt idx="3">
                  <c:v>2.98</c:v>
                </c:pt>
                <c:pt idx="4">
                  <c:v>2.3199999999999998</c:v>
                </c:pt>
                <c:pt idx="5">
                  <c:v>1.41</c:v>
                </c:pt>
                <c:pt idx="6">
                  <c:v>0</c:v>
                </c:pt>
                <c:pt idx="7">
                  <c:v>0</c:v>
                </c:pt>
                <c:pt idx="8">
                  <c:v>0</c:v>
                </c:pt>
                <c:pt idx="9">
                  <c:v>0.1</c:v>
                </c:pt>
                <c:pt idx="10">
                  <c:v>0</c:v>
                </c:pt>
                <c:pt idx="11">
                  <c:v>0</c:v>
                </c:pt>
              </c:numCache>
            </c:numRef>
          </c:val>
          <c:extLst>
            <c:ext xmlns:c16="http://schemas.microsoft.com/office/drawing/2014/chart" uri="{C3380CC4-5D6E-409C-BE32-E72D297353CC}">
              <c16:uniqueId val="{00000002-F6A3-43E5-B91B-49A51F16E7BC}"/>
            </c:ext>
          </c:extLst>
        </c:ser>
        <c:ser>
          <c:idx val="3"/>
          <c:order val="3"/>
          <c:invertIfNegative val="1"/>
          <c:cat>
            <c:strRef>
              <c:f>MEYCAUAYAN!$E$8:$P$8</c:f>
              <c:strCache>
                <c:ptCount val="12"/>
                <c:pt idx="0">
                  <c:v>Pantoc, Meycauayan, Bulacan</c:v>
                </c:pt>
                <c:pt idx="1">
                  <c:v>3.35</c:v>
                </c:pt>
                <c:pt idx="2">
                  <c:v>3.95</c:v>
                </c:pt>
                <c:pt idx="3">
                  <c:v>3.95</c:v>
                </c:pt>
                <c:pt idx="4">
                  <c:v>3.90</c:v>
                </c:pt>
                <c:pt idx="5">
                  <c:v>2.45</c:v>
                </c:pt>
                <c:pt idx="6">
                  <c:v>2.10</c:v>
                </c:pt>
                <c:pt idx="7">
                  <c:v>3.50</c:v>
                </c:pt>
                <c:pt idx="8">
                  <c:v>1.50</c:v>
                </c:pt>
                <c:pt idx="9">
                  <c:v>1.10</c:v>
                </c:pt>
                <c:pt idx="10">
                  <c:v>-</c:v>
                </c:pt>
                <c:pt idx="11">
                  <c:v>-</c:v>
                </c:pt>
              </c:strCache>
            </c:strRef>
          </c:cat>
          <c:val>
            <c:numRef>
              <c:f>MEYCAUAYAN!$E$12:$P$12</c:f>
              <c:numCache>
                <c:formatCode>#,##0.00</c:formatCode>
                <c:ptCount val="12"/>
                <c:pt idx="0">
                  <c:v>0</c:v>
                </c:pt>
                <c:pt idx="1">
                  <c:v>2.95</c:v>
                </c:pt>
                <c:pt idx="2">
                  <c:v>2.15</c:v>
                </c:pt>
                <c:pt idx="3">
                  <c:v>3.01</c:v>
                </c:pt>
                <c:pt idx="4">
                  <c:v>2.9</c:v>
                </c:pt>
                <c:pt idx="5">
                  <c:v>1.96</c:v>
                </c:pt>
                <c:pt idx="6">
                  <c:v>0</c:v>
                </c:pt>
                <c:pt idx="7">
                  <c:v>0</c:v>
                </c:pt>
                <c:pt idx="8">
                  <c:v>0</c:v>
                </c:pt>
                <c:pt idx="9">
                  <c:v>0.1</c:v>
                </c:pt>
                <c:pt idx="10">
                  <c:v>0</c:v>
                </c:pt>
                <c:pt idx="11">
                  <c:v>0</c:v>
                </c:pt>
              </c:numCache>
            </c:numRef>
          </c:val>
          <c:extLst>
            <c:ext xmlns:c16="http://schemas.microsoft.com/office/drawing/2014/chart" uri="{C3380CC4-5D6E-409C-BE32-E72D297353CC}">
              <c16:uniqueId val="{00000003-F6A3-43E5-B91B-49A51F16E7BC}"/>
            </c:ext>
          </c:extLst>
        </c:ser>
        <c:dLbls>
          <c:showLegendKey val="0"/>
          <c:showVal val="0"/>
          <c:showCatName val="0"/>
          <c:showSerName val="0"/>
          <c:showPercent val="0"/>
          <c:showBubbleSize val="0"/>
        </c:dLbls>
        <c:gapWidth val="150"/>
        <c:axId val="613518684"/>
        <c:axId val="741245131"/>
      </c:barChart>
      <c:catAx>
        <c:axId val="61351868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741245131"/>
        <c:crosses val="autoZero"/>
        <c:auto val="1"/>
        <c:lblAlgn val="ctr"/>
        <c:lblOffset val="100"/>
        <c:noMultiLvlLbl val="1"/>
      </c:catAx>
      <c:valAx>
        <c:axId val="741245131"/>
        <c:scaling>
          <c:orientation val="minMax"/>
        </c:scaling>
        <c:delete val="0"/>
        <c:axPos val="l"/>
        <c:numFmt formatCode="#,##0.00" sourceLinked="1"/>
        <c:majorTickMark val="cross"/>
        <c:minorTickMark val="cross"/>
        <c:tickLblPos val="nextTo"/>
        <c:spPr>
          <a:ln>
            <a:noFill/>
          </a:ln>
        </c:spPr>
        <c:crossAx val="61351868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BOD</a:t>
            </a:r>
          </a:p>
        </c:rich>
      </c:tx>
      <c:overlay val="0"/>
    </c:title>
    <c:autoTitleDeleted val="0"/>
    <c:plotArea>
      <c:layout/>
      <c:barChart>
        <c:barDir val="col"/>
        <c:grouping val="clustered"/>
        <c:varyColors val="1"/>
        <c:ser>
          <c:idx val="0"/>
          <c:order val="0"/>
          <c:invertIfNegative val="1"/>
          <c:cat>
            <c:strRef>
              <c:f>MEYCAUAYAN!$E$13:$P$13</c:f>
              <c:strCache>
                <c:ptCount val="12"/>
                <c:pt idx="0">
                  <c:v>Pantoc, Meycauayan, Bulacan</c:v>
                </c:pt>
                <c:pt idx="1">
                  <c:v>84.00</c:v>
                </c:pt>
                <c:pt idx="2">
                  <c:v>59.00</c:v>
                </c:pt>
                <c:pt idx="3">
                  <c:v>30.00</c:v>
                </c:pt>
                <c:pt idx="4">
                  <c:v>92.00</c:v>
                </c:pt>
                <c:pt idx="5">
                  <c:v>41.00</c:v>
                </c:pt>
                <c:pt idx="6">
                  <c:v>50.00</c:v>
                </c:pt>
                <c:pt idx="7">
                  <c:v>16.00</c:v>
                </c:pt>
                <c:pt idx="8">
                  <c:v>90.00</c:v>
                </c:pt>
                <c:pt idx="9">
                  <c:v>6.00</c:v>
                </c:pt>
                <c:pt idx="10">
                  <c:v>-</c:v>
                </c:pt>
                <c:pt idx="11">
                  <c:v>-</c:v>
                </c:pt>
              </c:strCache>
            </c:strRef>
          </c:cat>
          <c:val>
            <c:numRef>
              <c:f>MEYCAUAYAN!$E$14:$P$14</c:f>
              <c:numCache>
                <c:formatCode>#,##0.00</c:formatCode>
                <c:ptCount val="12"/>
                <c:pt idx="0">
                  <c:v>0</c:v>
                </c:pt>
                <c:pt idx="1">
                  <c:v>118</c:v>
                </c:pt>
                <c:pt idx="2">
                  <c:v>128</c:v>
                </c:pt>
                <c:pt idx="3">
                  <c:v>55</c:v>
                </c:pt>
                <c:pt idx="4">
                  <c:v>90</c:v>
                </c:pt>
                <c:pt idx="5">
                  <c:v>168</c:v>
                </c:pt>
                <c:pt idx="6">
                  <c:v>126</c:v>
                </c:pt>
                <c:pt idx="7">
                  <c:v>73</c:v>
                </c:pt>
                <c:pt idx="8">
                  <c:v>69</c:v>
                </c:pt>
                <c:pt idx="9">
                  <c:v>9</c:v>
                </c:pt>
                <c:pt idx="10">
                  <c:v>0</c:v>
                </c:pt>
                <c:pt idx="11">
                  <c:v>0</c:v>
                </c:pt>
              </c:numCache>
            </c:numRef>
          </c:val>
          <c:extLst>
            <c:ext xmlns:c16="http://schemas.microsoft.com/office/drawing/2014/chart" uri="{C3380CC4-5D6E-409C-BE32-E72D297353CC}">
              <c16:uniqueId val="{00000000-21E3-4D0E-9DE3-6231988109EF}"/>
            </c:ext>
          </c:extLst>
        </c:ser>
        <c:ser>
          <c:idx val="1"/>
          <c:order val="1"/>
          <c:invertIfNegative val="1"/>
          <c:cat>
            <c:strRef>
              <c:f>MEYCAUAYAN!$E$13:$P$13</c:f>
              <c:strCache>
                <c:ptCount val="12"/>
                <c:pt idx="0">
                  <c:v>Pantoc, Meycauayan, Bulacan</c:v>
                </c:pt>
                <c:pt idx="1">
                  <c:v>84.00</c:v>
                </c:pt>
                <c:pt idx="2">
                  <c:v>59.00</c:v>
                </c:pt>
                <c:pt idx="3">
                  <c:v>30.00</c:v>
                </c:pt>
                <c:pt idx="4">
                  <c:v>92.00</c:v>
                </c:pt>
                <c:pt idx="5">
                  <c:v>41.00</c:v>
                </c:pt>
                <c:pt idx="6">
                  <c:v>50.00</c:v>
                </c:pt>
                <c:pt idx="7">
                  <c:v>16.00</c:v>
                </c:pt>
                <c:pt idx="8">
                  <c:v>90.00</c:v>
                </c:pt>
                <c:pt idx="9">
                  <c:v>6.00</c:v>
                </c:pt>
                <c:pt idx="10">
                  <c:v>-</c:v>
                </c:pt>
                <c:pt idx="11">
                  <c:v>-</c:v>
                </c:pt>
              </c:strCache>
            </c:strRef>
          </c:cat>
          <c:val>
            <c:numRef>
              <c:f>MEYCAUAYAN!$E$15:$P$15</c:f>
              <c:numCache>
                <c:formatCode>#,##0.00</c:formatCode>
                <c:ptCount val="12"/>
                <c:pt idx="0">
                  <c:v>0</c:v>
                </c:pt>
                <c:pt idx="1">
                  <c:v>34</c:v>
                </c:pt>
                <c:pt idx="2">
                  <c:v>103</c:v>
                </c:pt>
                <c:pt idx="3">
                  <c:v>59</c:v>
                </c:pt>
                <c:pt idx="4">
                  <c:v>60</c:v>
                </c:pt>
                <c:pt idx="5">
                  <c:v>108</c:v>
                </c:pt>
                <c:pt idx="6">
                  <c:v>117</c:v>
                </c:pt>
                <c:pt idx="7">
                  <c:v>95</c:v>
                </c:pt>
                <c:pt idx="8">
                  <c:v>93</c:v>
                </c:pt>
                <c:pt idx="9">
                  <c:v>7</c:v>
                </c:pt>
                <c:pt idx="10">
                  <c:v>0</c:v>
                </c:pt>
                <c:pt idx="11">
                  <c:v>0</c:v>
                </c:pt>
              </c:numCache>
            </c:numRef>
          </c:val>
          <c:extLst>
            <c:ext xmlns:c16="http://schemas.microsoft.com/office/drawing/2014/chart" uri="{C3380CC4-5D6E-409C-BE32-E72D297353CC}">
              <c16:uniqueId val="{00000001-21E3-4D0E-9DE3-6231988109EF}"/>
            </c:ext>
          </c:extLst>
        </c:ser>
        <c:ser>
          <c:idx val="2"/>
          <c:order val="2"/>
          <c:invertIfNegative val="1"/>
          <c:cat>
            <c:strRef>
              <c:f>MEYCAUAYAN!$E$13:$P$13</c:f>
              <c:strCache>
                <c:ptCount val="12"/>
                <c:pt idx="0">
                  <c:v>Pantoc, Meycauayan, Bulacan</c:v>
                </c:pt>
                <c:pt idx="1">
                  <c:v>84.00</c:v>
                </c:pt>
                <c:pt idx="2">
                  <c:v>59.00</c:v>
                </c:pt>
                <c:pt idx="3">
                  <c:v>30.00</c:v>
                </c:pt>
                <c:pt idx="4">
                  <c:v>92.00</c:v>
                </c:pt>
                <c:pt idx="5">
                  <c:v>41.00</c:v>
                </c:pt>
                <c:pt idx="6">
                  <c:v>50.00</c:v>
                </c:pt>
                <c:pt idx="7">
                  <c:v>16.00</c:v>
                </c:pt>
                <c:pt idx="8">
                  <c:v>90.00</c:v>
                </c:pt>
                <c:pt idx="9">
                  <c:v>6.00</c:v>
                </c:pt>
                <c:pt idx="10">
                  <c:v>-</c:v>
                </c:pt>
                <c:pt idx="11">
                  <c:v>-</c:v>
                </c:pt>
              </c:strCache>
            </c:strRef>
          </c:cat>
          <c:val>
            <c:numRef>
              <c:f>MEYCAUAYAN!$E$16:$P$16</c:f>
              <c:numCache>
                <c:formatCode>#,##0.00</c:formatCode>
                <c:ptCount val="12"/>
                <c:pt idx="0">
                  <c:v>0</c:v>
                </c:pt>
                <c:pt idx="1">
                  <c:v>34</c:v>
                </c:pt>
                <c:pt idx="2">
                  <c:v>105</c:v>
                </c:pt>
                <c:pt idx="3">
                  <c:v>89</c:v>
                </c:pt>
                <c:pt idx="4">
                  <c:v>70</c:v>
                </c:pt>
                <c:pt idx="5">
                  <c:v>42</c:v>
                </c:pt>
                <c:pt idx="6">
                  <c:v>64</c:v>
                </c:pt>
                <c:pt idx="7">
                  <c:v>38</c:v>
                </c:pt>
                <c:pt idx="8">
                  <c:v>85</c:v>
                </c:pt>
                <c:pt idx="9">
                  <c:v>54</c:v>
                </c:pt>
                <c:pt idx="10">
                  <c:v>0</c:v>
                </c:pt>
                <c:pt idx="11">
                  <c:v>0</c:v>
                </c:pt>
              </c:numCache>
            </c:numRef>
          </c:val>
          <c:extLst>
            <c:ext xmlns:c16="http://schemas.microsoft.com/office/drawing/2014/chart" uri="{C3380CC4-5D6E-409C-BE32-E72D297353CC}">
              <c16:uniqueId val="{00000002-21E3-4D0E-9DE3-6231988109EF}"/>
            </c:ext>
          </c:extLst>
        </c:ser>
        <c:ser>
          <c:idx val="3"/>
          <c:order val="3"/>
          <c:invertIfNegative val="1"/>
          <c:cat>
            <c:strRef>
              <c:f>MEYCAUAYAN!$E$13:$P$13</c:f>
              <c:strCache>
                <c:ptCount val="12"/>
                <c:pt idx="0">
                  <c:v>Pantoc, Meycauayan, Bulacan</c:v>
                </c:pt>
                <c:pt idx="1">
                  <c:v>84.00</c:v>
                </c:pt>
                <c:pt idx="2">
                  <c:v>59.00</c:v>
                </c:pt>
                <c:pt idx="3">
                  <c:v>30.00</c:v>
                </c:pt>
                <c:pt idx="4">
                  <c:v>92.00</c:v>
                </c:pt>
                <c:pt idx="5">
                  <c:v>41.00</c:v>
                </c:pt>
                <c:pt idx="6">
                  <c:v>50.00</c:v>
                </c:pt>
                <c:pt idx="7">
                  <c:v>16.00</c:v>
                </c:pt>
                <c:pt idx="8">
                  <c:v>90.00</c:v>
                </c:pt>
                <c:pt idx="9">
                  <c:v>6.00</c:v>
                </c:pt>
                <c:pt idx="10">
                  <c:v>-</c:v>
                </c:pt>
                <c:pt idx="11">
                  <c:v>-</c:v>
                </c:pt>
              </c:strCache>
            </c:strRef>
          </c:cat>
          <c:val>
            <c:numRef>
              <c:f>MEYCAUAYAN!$E$17:$P$17</c:f>
              <c:numCache>
                <c:formatCode>#,##0.00</c:formatCode>
                <c:ptCount val="12"/>
                <c:pt idx="0">
                  <c:v>0</c:v>
                </c:pt>
                <c:pt idx="1">
                  <c:v>58</c:v>
                </c:pt>
                <c:pt idx="2">
                  <c:v>115</c:v>
                </c:pt>
                <c:pt idx="3">
                  <c:v>74</c:v>
                </c:pt>
                <c:pt idx="4">
                  <c:v>68</c:v>
                </c:pt>
                <c:pt idx="5">
                  <c:v>83</c:v>
                </c:pt>
                <c:pt idx="6">
                  <c:v>50</c:v>
                </c:pt>
                <c:pt idx="7">
                  <c:v>36</c:v>
                </c:pt>
                <c:pt idx="8">
                  <c:v>87</c:v>
                </c:pt>
                <c:pt idx="9">
                  <c:v>74</c:v>
                </c:pt>
                <c:pt idx="10">
                  <c:v>0</c:v>
                </c:pt>
                <c:pt idx="11">
                  <c:v>0</c:v>
                </c:pt>
              </c:numCache>
            </c:numRef>
          </c:val>
          <c:extLst>
            <c:ext xmlns:c16="http://schemas.microsoft.com/office/drawing/2014/chart" uri="{C3380CC4-5D6E-409C-BE32-E72D297353CC}">
              <c16:uniqueId val="{00000003-21E3-4D0E-9DE3-6231988109EF}"/>
            </c:ext>
          </c:extLst>
        </c:ser>
        <c:dLbls>
          <c:showLegendKey val="0"/>
          <c:showVal val="0"/>
          <c:showCatName val="0"/>
          <c:showSerName val="0"/>
          <c:showPercent val="0"/>
          <c:showBubbleSize val="0"/>
        </c:dLbls>
        <c:gapWidth val="150"/>
        <c:axId val="1182278524"/>
        <c:axId val="964518530"/>
      </c:barChart>
      <c:catAx>
        <c:axId val="1182278524"/>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964518530"/>
        <c:crosses val="autoZero"/>
        <c:auto val="1"/>
        <c:lblAlgn val="ctr"/>
        <c:lblOffset val="100"/>
        <c:noMultiLvlLbl val="1"/>
      </c:catAx>
      <c:valAx>
        <c:axId val="964518530"/>
        <c:scaling>
          <c:orientation val="minMax"/>
        </c:scaling>
        <c:delete val="0"/>
        <c:axPos val="l"/>
        <c:numFmt formatCode="#,##0.00" sourceLinked="1"/>
        <c:majorTickMark val="cross"/>
        <c:minorTickMark val="cross"/>
        <c:tickLblPos val="nextTo"/>
        <c:spPr>
          <a:ln>
            <a:noFill/>
          </a:ln>
        </c:spPr>
        <c:crossAx val="1182278524"/>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Total Suspended Solids</a:t>
            </a:r>
          </a:p>
        </c:rich>
      </c:tx>
      <c:overlay val="0"/>
    </c:title>
    <c:autoTitleDeleted val="0"/>
    <c:plotArea>
      <c:layout/>
      <c:barChart>
        <c:barDir val="col"/>
        <c:grouping val="clustered"/>
        <c:varyColors val="1"/>
        <c:ser>
          <c:idx val="0"/>
          <c:order val="0"/>
          <c:invertIfNegative val="1"/>
          <c:cat>
            <c:strRef>
              <c:f>MEYCAUAYAN!$E$18:$P$18</c:f>
              <c:strCache>
                <c:ptCount val="12"/>
                <c:pt idx="0">
                  <c:v>Pantoc, Meycauayan, Bulacan</c:v>
                </c:pt>
                <c:pt idx="1">
                  <c:v>25.00</c:v>
                </c:pt>
                <c:pt idx="2">
                  <c:v>12.00</c:v>
                </c:pt>
                <c:pt idx="3">
                  <c:v>23.00</c:v>
                </c:pt>
                <c:pt idx="4">
                  <c:v>67.00</c:v>
                </c:pt>
                <c:pt idx="5">
                  <c:v>8.00</c:v>
                </c:pt>
                <c:pt idx="6">
                  <c:v>22.00</c:v>
                </c:pt>
                <c:pt idx="7">
                  <c:v>11.00</c:v>
                </c:pt>
                <c:pt idx="8">
                  <c:v>18.00</c:v>
                </c:pt>
                <c:pt idx="9">
                  <c:v>28.00</c:v>
                </c:pt>
                <c:pt idx="10">
                  <c:v>-</c:v>
                </c:pt>
                <c:pt idx="11">
                  <c:v>-</c:v>
                </c:pt>
              </c:strCache>
            </c:strRef>
          </c:cat>
          <c:val>
            <c:numRef>
              <c:f>MEYCAUAYAN!$E$19:$P$19</c:f>
              <c:numCache>
                <c:formatCode>#,##0.00</c:formatCode>
                <c:ptCount val="12"/>
                <c:pt idx="0">
                  <c:v>0</c:v>
                </c:pt>
                <c:pt idx="1">
                  <c:v>29</c:v>
                </c:pt>
                <c:pt idx="2">
                  <c:v>41</c:v>
                </c:pt>
                <c:pt idx="3">
                  <c:v>35</c:v>
                </c:pt>
                <c:pt idx="4">
                  <c:v>27</c:v>
                </c:pt>
                <c:pt idx="5">
                  <c:v>53</c:v>
                </c:pt>
                <c:pt idx="6">
                  <c:v>38</c:v>
                </c:pt>
                <c:pt idx="7">
                  <c:v>56</c:v>
                </c:pt>
                <c:pt idx="8">
                  <c:v>18</c:v>
                </c:pt>
                <c:pt idx="9">
                  <c:v>10</c:v>
                </c:pt>
                <c:pt idx="10">
                  <c:v>0</c:v>
                </c:pt>
                <c:pt idx="11">
                  <c:v>0</c:v>
                </c:pt>
              </c:numCache>
            </c:numRef>
          </c:val>
          <c:extLst>
            <c:ext xmlns:c16="http://schemas.microsoft.com/office/drawing/2014/chart" uri="{C3380CC4-5D6E-409C-BE32-E72D297353CC}">
              <c16:uniqueId val="{00000000-69F5-4E31-AD50-CFB204AC223E}"/>
            </c:ext>
          </c:extLst>
        </c:ser>
        <c:ser>
          <c:idx val="1"/>
          <c:order val="1"/>
          <c:invertIfNegative val="1"/>
          <c:cat>
            <c:strRef>
              <c:f>MEYCAUAYAN!$E$18:$P$18</c:f>
              <c:strCache>
                <c:ptCount val="12"/>
                <c:pt idx="0">
                  <c:v>Pantoc, Meycauayan, Bulacan</c:v>
                </c:pt>
                <c:pt idx="1">
                  <c:v>25.00</c:v>
                </c:pt>
                <c:pt idx="2">
                  <c:v>12.00</c:v>
                </c:pt>
                <c:pt idx="3">
                  <c:v>23.00</c:v>
                </c:pt>
                <c:pt idx="4">
                  <c:v>67.00</c:v>
                </c:pt>
                <c:pt idx="5">
                  <c:v>8.00</c:v>
                </c:pt>
                <c:pt idx="6">
                  <c:v>22.00</c:v>
                </c:pt>
                <c:pt idx="7">
                  <c:v>11.00</c:v>
                </c:pt>
                <c:pt idx="8">
                  <c:v>18.00</c:v>
                </c:pt>
                <c:pt idx="9">
                  <c:v>28.00</c:v>
                </c:pt>
                <c:pt idx="10">
                  <c:v>-</c:v>
                </c:pt>
                <c:pt idx="11">
                  <c:v>-</c:v>
                </c:pt>
              </c:strCache>
            </c:strRef>
          </c:cat>
          <c:val>
            <c:numRef>
              <c:f>MEYCAUAYAN!$E$20:$P$20</c:f>
              <c:numCache>
                <c:formatCode>#,##0.00</c:formatCode>
                <c:ptCount val="12"/>
                <c:pt idx="0">
                  <c:v>0</c:v>
                </c:pt>
                <c:pt idx="1">
                  <c:v>26</c:v>
                </c:pt>
                <c:pt idx="2">
                  <c:v>100</c:v>
                </c:pt>
                <c:pt idx="3">
                  <c:v>77</c:v>
                </c:pt>
                <c:pt idx="4">
                  <c:v>33</c:v>
                </c:pt>
                <c:pt idx="5">
                  <c:v>29</c:v>
                </c:pt>
                <c:pt idx="6">
                  <c:v>31</c:v>
                </c:pt>
                <c:pt idx="7">
                  <c:v>22</c:v>
                </c:pt>
                <c:pt idx="8">
                  <c:v>13</c:v>
                </c:pt>
                <c:pt idx="9">
                  <c:v>22</c:v>
                </c:pt>
                <c:pt idx="10">
                  <c:v>0</c:v>
                </c:pt>
                <c:pt idx="11">
                  <c:v>0</c:v>
                </c:pt>
              </c:numCache>
            </c:numRef>
          </c:val>
          <c:extLst>
            <c:ext xmlns:c16="http://schemas.microsoft.com/office/drawing/2014/chart" uri="{C3380CC4-5D6E-409C-BE32-E72D297353CC}">
              <c16:uniqueId val="{00000001-69F5-4E31-AD50-CFB204AC223E}"/>
            </c:ext>
          </c:extLst>
        </c:ser>
        <c:ser>
          <c:idx val="2"/>
          <c:order val="2"/>
          <c:invertIfNegative val="1"/>
          <c:cat>
            <c:strRef>
              <c:f>MEYCAUAYAN!$E$18:$P$18</c:f>
              <c:strCache>
                <c:ptCount val="12"/>
                <c:pt idx="0">
                  <c:v>Pantoc, Meycauayan, Bulacan</c:v>
                </c:pt>
                <c:pt idx="1">
                  <c:v>25.00</c:v>
                </c:pt>
                <c:pt idx="2">
                  <c:v>12.00</c:v>
                </c:pt>
                <c:pt idx="3">
                  <c:v>23.00</c:v>
                </c:pt>
                <c:pt idx="4">
                  <c:v>67.00</c:v>
                </c:pt>
                <c:pt idx="5">
                  <c:v>8.00</c:v>
                </c:pt>
                <c:pt idx="6">
                  <c:v>22.00</c:v>
                </c:pt>
                <c:pt idx="7">
                  <c:v>11.00</c:v>
                </c:pt>
                <c:pt idx="8">
                  <c:v>18.00</c:v>
                </c:pt>
                <c:pt idx="9">
                  <c:v>28.00</c:v>
                </c:pt>
                <c:pt idx="10">
                  <c:v>-</c:v>
                </c:pt>
                <c:pt idx="11">
                  <c:v>-</c:v>
                </c:pt>
              </c:strCache>
            </c:strRef>
          </c:cat>
          <c:val>
            <c:numRef>
              <c:f>MEYCAUAYAN!$E$21:$P$21</c:f>
              <c:numCache>
                <c:formatCode>#,##0.00</c:formatCode>
                <c:ptCount val="12"/>
                <c:pt idx="0">
                  <c:v>0</c:v>
                </c:pt>
                <c:pt idx="1">
                  <c:v>36</c:v>
                </c:pt>
                <c:pt idx="2">
                  <c:v>59</c:v>
                </c:pt>
                <c:pt idx="3">
                  <c:v>28</c:v>
                </c:pt>
                <c:pt idx="4">
                  <c:v>14</c:v>
                </c:pt>
                <c:pt idx="5">
                  <c:v>16</c:v>
                </c:pt>
                <c:pt idx="6">
                  <c:v>34</c:v>
                </c:pt>
                <c:pt idx="7">
                  <c:v>24</c:v>
                </c:pt>
                <c:pt idx="8">
                  <c:v>13</c:v>
                </c:pt>
                <c:pt idx="9">
                  <c:v>18</c:v>
                </c:pt>
                <c:pt idx="10">
                  <c:v>0</c:v>
                </c:pt>
                <c:pt idx="11">
                  <c:v>0</c:v>
                </c:pt>
              </c:numCache>
            </c:numRef>
          </c:val>
          <c:extLst>
            <c:ext xmlns:c16="http://schemas.microsoft.com/office/drawing/2014/chart" uri="{C3380CC4-5D6E-409C-BE32-E72D297353CC}">
              <c16:uniqueId val="{00000002-69F5-4E31-AD50-CFB204AC223E}"/>
            </c:ext>
          </c:extLst>
        </c:ser>
        <c:ser>
          <c:idx val="3"/>
          <c:order val="3"/>
          <c:invertIfNegative val="1"/>
          <c:cat>
            <c:strRef>
              <c:f>MEYCAUAYAN!$E$18:$P$18</c:f>
              <c:strCache>
                <c:ptCount val="12"/>
                <c:pt idx="0">
                  <c:v>Pantoc, Meycauayan, Bulacan</c:v>
                </c:pt>
                <c:pt idx="1">
                  <c:v>25.00</c:v>
                </c:pt>
                <c:pt idx="2">
                  <c:v>12.00</c:v>
                </c:pt>
                <c:pt idx="3">
                  <c:v>23.00</c:v>
                </c:pt>
                <c:pt idx="4">
                  <c:v>67.00</c:v>
                </c:pt>
                <c:pt idx="5">
                  <c:v>8.00</c:v>
                </c:pt>
                <c:pt idx="6">
                  <c:v>22.00</c:v>
                </c:pt>
                <c:pt idx="7">
                  <c:v>11.00</c:v>
                </c:pt>
                <c:pt idx="8">
                  <c:v>18.00</c:v>
                </c:pt>
                <c:pt idx="9">
                  <c:v>28.00</c:v>
                </c:pt>
                <c:pt idx="10">
                  <c:v>-</c:v>
                </c:pt>
                <c:pt idx="11">
                  <c:v>-</c:v>
                </c:pt>
              </c:strCache>
            </c:strRef>
          </c:cat>
          <c:val>
            <c:numRef>
              <c:f>MEYCAUAYAN!$E$22:$P$22</c:f>
              <c:numCache>
                <c:formatCode>#,##0.00</c:formatCode>
                <c:ptCount val="12"/>
                <c:pt idx="0">
                  <c:v>0</c:v>
                </c:pt>
                <c:pt idx="1">
                  <c:v>27</c:v>
                </c:pt>
                <c:pt idx="2">
                  <c:v>17</c:v>
                </c:pt>
                <c:pt idx="3">
                  <c:v>30</c:v>
                </c:pt>
                <c:pt idx="4">
                  <c:v>26</c:v>
                </c:pt>
                <c:pt idx="5">
                  <c:v>26</c:v>
                </c:pt>
                <c:pt idx="6">
                  <c:v>21</c:v>
                </c:pt>
                <c:pt idx="7">
                  <c:v>19</c:v>
                </c:pt>
                <c:pt idx="8">
                  <c:v>7</c:v>
                </c:pt>
                <c:pt idx="9">
                  <c:v>16</c:v>
                </c:pt>
                <c:pt idx="10">
                  <c:v>0</c:v>
                </c:pt>
                <c:pt idx="11">
                  <c:v>0</c:v>
                </c:pt>
              </c:numCache>
            </c:numRef>
          </c:val>
          <c:extLst>
            <c:ext xmlns:c16="http://schemas.microsoft.com/office/drawing/2014/chart" uri="{C3380CC4-5D6E-409C-BE32-E72D297353CC}">
              <c16:uniqueId val="{00000003-69F5-4E31-AD50-CFB204AC223E}"/>
            </c:ext>
          </c:extLst>
        </c:ser>
        <c:dLbls>
          <c:showLegendKey val="0"/>
          <c:showVal val="0"/>
          <c:showCatName val="0"/>
          <c:showSerName val="0"/>
          <c:showPercent val="0"/>
          <c:showBubbleSize val="0"/>
        </c:dLbls>
        <c:gapWidth val="150"/>
        <c:axId val="221799322"/>
        <c:axId val="1861608437"/>
      </c:barChart>
      <c:catAx>
        <c:axId val="22179932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861608437"/>
        <c:crosses val="autoZero"/>
        <c:auto val="1"/>
        <c:lblAlgn val="ctr"/>
        <c:lblOffset val="100"/>
        <c:noMultiLvlLbl val="1"/>
      </c:catAx>
      <c:valAx>
        <c:axId val="1861608437"/>
        <c:scaling>
          <c:orientation val="minMax"/>
        </c:scaling>
        <c:delete val="0"/>
        <c:axPos val="l"/>
        <c:numFmt formatCode="#,##0.00" sourceLinked="1"/>
        <c:majorTickMark val="cross"/>
        <c:minorTickMark val="cross"/>
        <c:tickLblPos val="nextTo"/>
        <c:spPr>
          <a:ln>
            <a:noFill/>
          </a:ln>
        </c:spPr>
        <c:crossAx val="22179932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PH</a:t>
            </a:r>
          </a:p>
        </c:rich>
      </c:tx>
      <c:overlay val="0"/>
    </c:title>
    <c:autoTitleDeleted val="0"/>
    <c:plotArea>
      <c:layout/>
      <c:barChart>
        <c:barDir val="col"/>
        <c:grouping val="clustered"/>
        <c:varyColors val="1"/>
        <c:ser>
          <c:idx val="0"/>
          <c:order val="0"/>
          <c:invertIfNegative val="1"/>
          <c:cat>
            <c:strRef>
              <c:f>MEYCAUAYAN!$E$23:$P$23</c:f>
              <c:strCache>
                <c:ptCount val="12"/>
                <c:pt idx="0">
                  <c:v>Pantoc, Meycauayan, Bulacan</c:v>
                </c:pt>
                <c:pt idx="1">
                  <c:v>7.53</c:v>
                </c:pt>
                <c:pt idx="2">
                  <c:v>7.24</c:v>
                </c:pt>
                <c:pt idx="3">
                  <c:v>7.11</c:v>
                </c:pt>
                <c:pt idx="4">
                  <c:v>7.56</c:v>
                </c:pt>
                <c:pt idx="5">
                  <c:v>7.34</c:v>
                </c:pt>
                <c:pt idx="6">
                  <c:v>7.09</c:v>
                </c:pt>
                <c:pt idx="7">
                  <c:v>7.14</c:v>
                </c:pt>
                <c:pt idx="8">
                  <c:v>6.79</c:v>
                </c:pt>
                <c:pt idx="9">
                  <c:v>6.99</c:v>
                </c:pt>
                <c:pt idx="10">
                  <c:v>7.11</c:v>
                </c:pt>
                <c:pt idx="11">
                  <c:v>-</c:v>
                </c:pt>
              </c:strCache>
            </c:strRef>
          </c:cat>
          <c:val>
            <c:numRef>
              <c:f>MEYCAUAYAN!$E$24:$P$24</c:f>
              <c:numCache>
                <c:formatCode>#,##0.00</c:formatCode>
                <c:ptCount val="12"/>
                <c:pt idx="0">
                  <c:v>0</c:v>
                </c:pt>
                <c:pt idx="1">
                  <c:v>6.91</c:v>
                </c:pt>
                <c:pt idx="2">
                  <c:v>6.95</c:v>
                </c:pt>
                <c:pt idx="3">
                  <c:v>6.9</c:v>
                </c:pt>
                <c:pt idx="4">
                  <c:v>6.86</c:v>
                </c:pt>
                <c:pt idx="5">
                  <c:v>6.8</c:v>
                </c:pt>
                <c:pt idx="6">
                  <c:v>6.88</c:v>
                </c:pt>
                <c:pt idx="7">
                  <c:v>6.76</c:v>
                </c:pt>
                <c:pt idx="8">
                  <c:v>6.85</c:v>
                </c:pt>
                <c:pt idx="9">
                  <c:v>7.03</c:v>
                </c:pt>
                <c:pt idx="10">
                  <c:v>7.03</c:v>
                </c:pt>
                <c:pt idx="11">
                  <c:v>0</c:v>
                </c:pt>
              </c:numCache>
            </c:numRef>
          </c:val>
          <c:extLst>
            <c:ext xmlns:c16="http://schemas.microsoft.com/office/drawing/2014/chart" uri="{C3380CC4-5D6E-409C-BE32-E72D297353CC}">
              <c16:uniqueId val="{00000000-4B53-46C0-A71A-083B9C4AEFBE}"/>
            </c:ext>
          </c:extLst>
        </c:ser>
        <c:ser>
          <c:idx val="1"/>
          <c:order val="1"/>
          <c:invertIfNegative val="1"/>
          <c:cat>
            <c:strRef>
              <c:f>MEYCAUAYAN!$E$23:$P$23</c:f>
              <c:strCache>
                <c:ptCount val="12"/>
                <c:pt idx="0">
                  <c:v>Pantoc, Meycauayan, Bulacan</c:v>
                </c:pt>
                <c:pt idx="1">
                  <c:v>7.53</c:v>
                </c:pt>
                <c:pt idx="2">
                  <c:v>7.24</c:v>
                </c:pt>
                <c:pt idx="3">
                  <c:v>7.11</c:v>
                </c:pt>
                <c:pt idx="4">
                  <c:v>7.56</c:v>
                </c:pt>
                <c:pt idx="5">
                  <c:v>7.34</c:v>
                </c:pt>
                <c:pt idx="6">
                  <c:v>7.09</c:v>
                </c:pt>
                <c:pt idx="7">
                  <c:v>7.14</c:v>
                </c:pt>
                <c:pt idx="8">
                  <c:v>6.79</c:v>
                </c:pt>
                <c:pt idx="9">
                  <c:v>6.99</c:v>
                </c:pt>
                <c:pt idx="10">
                  <c:v>7.11</c:v>
                </c:pt>
                <c:pt idx="11">
                  <c:v>-</c:v>
                </c:pt>
              </c:strCache>
            </c:strRef>
          </c:cat>
          <c:val>
            <c:numRef>
              <c:f>MEYCAUAYAN!$E$25:$P$25</c:f>
              <c:numCache>
                <c:formatCode>#,##0.00</c:formatCode>
                <c:ptCount val="12"/>
                <c:pt idx="0">
                  <c:v>0</c:v>
                </c:pt>
                <c:pt idx="1">
                  <c:v>6.91</c:v>
                </c:pt>
                <c:pt idx="2">
                  <c:v>7.11</c:v>
                </c:pt>
                <c:pt idx="3">
                  <c:v>6.93</c:v>
                </c:pt>
                <c:pt idx="4">
                  <c:v>7.17</c:v>
                </c:pt>
                <c:pt idx="5">
                  <c:v>6.93</c:v>
                </c:pt>
                <c:pt idx="6">
                  <c:v>6.91</c:v>
                </c:pt>
                <c:pt idx="7">
                  <c:v>6.57</c:v>
                </c:pt>
                <c:pt idx="8">
                  <c:v>6.83</c:v>
                </c:pt>
                <c:pt idx="9">
                  <c:v>7.11</c:v>
                </c:pt>
                <c:pt idx="10">
                  <c:v>7.01</c:v>
                </c:pt>
                <c:pt idx="11">
                  <c:v>0</c:v>
                </c:pt>
              </c:numCache>
            </c:numRef>
          </c:val>
          <c:extLst>
            <c:ext xmlns:c16="http://schemas.microsoft.com/office/drawing/2014/chart" uri="{C3380CC4-5D6E-409C-BE32-E72D297353CC}">
              <c16:uniqueId val="{00000001-4B53-46C0-A71A-083B9C4AEFBE}"/>
            </c:ext>
          </c:extLst>
        </c:ser>
        <c:ser>
          <c:idx val="2"/>
          <c:order val="2"/>
          <c:invertIfNegative val="1"/>
          <c:cat>
            <c:strRef>
              <c:f>MEYCAUAYAN!$E$23:$P$23</c:f>
              <c:strCache>
                <c:ptCount val="12"/>
                <c:pt idx="0">
                  <c:v>Pantoc, Meycauayan, Bulacan</c:v>
                </c:pt>
                <c:pt idx="1">
                  <c:v>7.53</c:v>
                </c:pt>
                <c:pt idx="2">
                  <c:v>7.24</c:v>
                </c:pt>
                <c:pt idx="3">
                  <c:v>7.11</c:v>
                </c:pt>
                <c:pt idx="4">
                  <c:v>7.56</c:v>
                </c:pt>
                <c:pt idx="5">
                  <c:v>7.34</c:v>
                </c:pt>
                <c:pt idx="6">
                  <c:v>7.09</c:v>
                </c:pt>
                <c:pt idx="7">
                  <c:v>7.14</c:v>
                </c:pt>
                <c:pt idx="8">
                  <c:v>6.79</c:v>
                </c:pt>
                <c:pt idx="9">
                  <c:v>6.99</c:v>
                </c:pt>
                <c:pt idx="10">
                  <c:v>7.11</c:v>
                </c:pt>
                <c:pt idx="11">
                  <c:v>-</c:v>
                </c:pt>
              </c:strCache>
            </c:strRef>
          </c:cat>
          <c:val>
            <c:numRef>
              <c:f>MEYCAUAYAN!$E$26:$P$26</c:f>
              <c:numCache>
                <c:formatCode>#,##0.00</c:formatCode>
                <c:ptCount val="12"/>
                <c:pt idx="0">
                  <c:v>0</c:v>
                </c:pt>
                <c:pt idx="1">
                  <c:v>7.06</c:v>
                </c:pt>
                <c:pt idx="2">
                  <c:v>7.02</c:v>
                </c:pt>
                <c:pt idx="3">
                  <c:v>7</c:v>
                </c:pt>
                <c:pt idx="4">
                  <c:v>6.99</c:v>
                </c:pt>
                <c:pt idx="5">
                  <c:v>7.15</c:v>
                </c:pt>
                <c:pt idx="6">
                  <c:v>6.89</c:v>
                </c:pt>
                <c:pt idx="7">
                  <c:v>6.78</c:v>
                </c:pt>
                <c:pt idx="8">
                  <c:v>6.8</c:v>
                </c:pt>
                <c:pt idx="9">
                  <c:v>7</c:v>
                </c:pt>
                <c:pt idx="10">
                  <c:v>6.9</c:v>
                </c:pt>
                <c:pt idx="11">
                  <c:v>0</c:v>
                </c:pt>
              </c:numCache>
            </c:numRef>
          </c:val>
          <c:extLst>
            <c:ext xmlns:c16="http://schemas.microsoft.com/office/drawing/2014/chart" uri="{C3380CC4-5D6E-409C-BE32-E72D297353CC}">
              <c16:uniqueId val="{00000002-4B53-46C0-A71A-083B9C4AEFBE}"/>
            </c:ext>
          </c:extLst>
        </c:ser>
        <c:ser>
          <c:idx val="3"/>
          <c:order val="3"/>
          <c:invertIfNegative val="1"/>
          <c:cat>
            <c:strRef>
              <c:f>MEYCAUAYAN!$E$23:$P$23</c:f>
              <c:strCache>
                <c:ptCount val="12"/>
                <c:pt idx="0">
                  <c:v>Pantoc, Meycauayan, Bulacan</c:v>
                </c:pt>
                <c:pt idx="1">
                  <c:v>7.53</c:v>
                </c:pt>
                <c:pt idx="2">
                  <c:v>7.24</c:v>
                </c:pt>
                <c:pt idx="3">
                  <c:v>7.11</c:v>
                </c:pt>
                <c:pt idx="4">
                  <c:v>7.56</c:v>
                </c:pt>
                <c:pt idx="5">
                  <c:v>7.34</c:v>
                </c:pt>
                <c:pt idx="6">
                  <c:v>7.09</c:v>
                </c:pt>
                <c:pt idx="7">
                  <c:v>7.14</c:v>
                </c:pt>
                <c:pt idx="8">
                  <c:v>6.79</c:v>
                </c:pt>
                <c:pt idx="9">
                  <c:v>6.99</c:v>
                </c:pt>
                <c:pt idx="10">
                  <c:v>7.11</c:v>
                </c:pt>
                <c:pt idx="11">
                  <c:v>-</c:v>
                </c:pt>
              </c:strCache>
            </c:strRef>
          </c:cat>
          <c:val>
            <c:numRef>
              <c:f>MEYCAUAYAN!$E$27:$P$27</c:f>
              <c:numCache>
                <c:formatCode>#,##0.00</c:formatCode>
                <c:ptCount val="12"/>
                <c:pt idx="0">
                  <c:v>0</c:v>
                </c:pt>
                <c:pt idx="1">
                  <c:v>7.08</c:v>
                </c:pt>
                <c:pt idx="2">
                  <c:v>6.95</c:v>
                </c:pt>
                <c:pt idx="3">
                  <c:v>7.02</c:v>
                </c:pt>
                <c:pt idx="4">
                  <c:v>7.04</c:v>
                </c:pt>
                <c:pt idx="5">
                  <c:v>6.96</c:v>
                </c:pt>
                <c:pt idx="6">
                  <c:v>6.93</c:v>
                </c:pt>
                <c:pt idx="7">
                  <c:v>6.7</c:v>
                </c:pt>
                <c:pt idx="8">
                  <c:v>6.77</c:v>
                </c:pt>
                <c:pt idx="9">
                  <c:v>7.13</c:v>
                </c:pt>
                <c:pt idx="10">
                  <c:v>6.81</c:v>
                </c:pt>
                <c:pt idx="11">
                  <c:v>0</c:v>
                </c:pt>
              </c:numCache>
            </c:numRef>
          </c:val>
          <c:extLst>
            <c:ext xmlns:c16="http://schemas.microsoft.com/office/drawing/2014/chart" uri="{C3380CC4-5D6E-409C-BE32-E72D297353CC}">
              <c16:uniqueId val="{00000003-4B53-46C0-A71A-083B9C4AEFBE}"/>
            </c:ext>
          </c:extLst>
        </c:ser>
        <c:dLbls>
          <c:showLegendKey val="0"/>
          <c:showVal val="0"/>
          <c:showCatName val="0"/>
          <c:showSerName val="0"/>
          <c:showPercent val="0"/>
          <c:showBubbleSize val="0"/>
        </c:dLbls>
        <c:gapWidth val="150"/>
        <c:axId val="1999068533"/>
        <c:axId val="838576533"/>
      </c:barChart>
      <c:catAx>
        <c:axId val="199906853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838576533"/>
        <c:crosses val="autoZero"/>
        <c:auto val="1"/>
        <c:lblAlgn val="ctr"/>
        <c:lblOffset val="100"/>
        <c:noMultiLvlLbl val="1"/>
      </c:catAx>
      <c:valAx>
        <c:axId val="838576533"/>
        <c:scaling>
          <c:orientation val="minMax"/>
        </c:scaling>
        <c:delete val="0"/>
        <c:axPos val="l"/>
        <c:numFmt formatCode="#,##0.00" sourceLinked="1"/>
        <c:majorTickMark val="cross"/>
        <c:minorTickMark val="cross"/>
        <c:tickLblPos val="nextTo"/>
        <c:spPr>
          <a:ln>
            <a:noFill/>
          </a:ln>
        </c:spPr>
        <c:crossAx val="1999068533"/>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Temperature</a:t>
            </a:r>
          </a:p>
        </c:rich>
      </c:tx>
      <c:overlay val="0"/>
    </c:title>
    <c:autoTitleDeleted val="0"/>
    <c:plotArea>
      <c:layout/>
      <c:barChart>
        <c:barDir val="col"/>
        <c:grouping val="clustered"/>
        <c:varyColors val="1"/>
        <c:ser>
          <c:idx val="0"/>
          <c:order val="0"/>
          <c:invertIfNegative val="1"/>
          <c:cat>
            <c:strRef>
              <c:f>MEYCAUAYAN!$E$28:$P$28</c:f>
              <c:strCache>
                <c:ptCount val="12"/>
                <c:pt idx="0">
                  <c:v>Pantoc, Meycauayan, Bulacan</c:v>
                </c:pt>
                <c:pt idx="1">
                  <c:v>26.40</c:v>
                </c:pt>
                <c:pt idx="2">
                  <c:v>26.90</c:v>
                </c:pt>
                <c:pt idx="3">
                  <c:v>29.30</c:v>
                </c:pt>
                <c:pt idx="4">
                  <c:v>31.20</c:v>
                </c:pt>
                <c:pt idx="5">
                  <c:v>31.00</c:v>
                </c:pt>
                <c:pt idx="6">
                  <c:v>32.00</c:v>
                </c:pt>
                <c:pt idx="7">
                  <c:v>30.20</c:v>
                </c:pt>
                <c:pt idx="8">
                  <c:v>28.00</c:v>
                </c:pt>
                <c:pt idx="9">
                  <c:v>27..30</c:v>
                </c:pt>
                <c:pt idx="10">
                  <c:v>30.10</c:v>
                </c:pt>
                <c:pt idx="11">
                  <c:v>-</c:v>
                </c:pt>
              </c:strCache>
            </c:strRef>
          </c:cat>
          <c:val>
            <c:numRef>
              <c:f>MEYCAUAYAN!$E$29:$P$29</c:f>
              <c:numCache>
                <c:formatCode>#,##0.00</c:formatCode>
                <c:ptCount val="12"/>
                <c:pt idx="0">
                  <c:v>0</c:v>
                </c:pt>
                <c:pt idx="1">
                  <c:v>27.4</c:v>
                </c:pt>
                <c:pt idx="2">
                  <c:v>26.3</c:v>
                </c:pt>
                <c:pt idx="3">
                  <c:v>29.1</c:v>
                </c:pt>
                <c:pt idx="4">
                  <c:v>33.4</c:v>
                </c:pt>
                <c:pt idx="5">
                  <c:v>33</c:v>
                </c:pt>
                <c:pt idx="6">
                  <c:v>31.7</c:v>
                </c:pt>
                <c:pt idx="7">
                  <c:v>30.6</c:v>
                </c:pt>
                <c:pt idx="8">
                  <c:v>28.1</c:v>
                </c:pt>
                <c:pt idx="9">
                  <c:v>27.8</c:v>
                </c:pt>
                <c:pt idx="10">
                  <c:v>29.8</c:v>
                </c:pt>
                <c:pt idx="11">
                  <c:v>0</c:v>
                </c:pt>
              </c:numCache>
            </c:numRef>
          </c:val>
          <c:extLst>
            <c:ext xmlns:c16="http://schemas.microsoft.com/office/drawing/2014/chart" uri="{C3380CC4-5D6E-409C-BE32-E72D297353CC}">
              <c16:uniqueId val="{00000000-25ED-4A3D-B3C6-9DC03EA3BABE}"/>
            </c:ext>
          </c:extLst>
        </c:ser>
        <c:ser>
          <c:idx val="1"/>
          <c:order val="1"/>
          <c:invertIfNegative val="1"/>
          <c:cat>
            <c:strRef>
              <c:f>MEYCAUAYAN!$E$28:$P$28</c:f>
              <c:strCache>
                <c:ptCount val="12"/>
                <c:pt idx="0">
                  <c:v>Pantoc, Meycauayan, Bulacan</c:v>
                </c:pt>
                <c:pt idx="1">
                  <c:v>26.40</c:v>
                </c:pt>
                <c:pt idx="2">
                  <c:v>26.90</c:v>
                </c:pt>
                <c:pt idx="3">
                  <c:v>29.30</c:v>
                </c:pt>
                <c:pt idx="4">
                  <c:v>31.20</c:v>
                </c:pt>
                <c:pt idx="5">
                  <c:v>31.00</c:v>
                </c:pt>
                <c:pt idx="6">
                  <c:v>32.00</c:v>
                </c:pt>
                <c:pt idx="7">
                  <c:v>30.20</c:v>
                </c:pt>
                <c:pt idx="8">
                  <c:v>28.00</c:v>
                </c:pt>
                <c:pt idx="9">
                  <c:v>27..30</c:v>
                </c:pt>
                <c:pt idx="10">
                  <c:v>30.10</c:v>
                </c:pt>
                <c:pt idx="11">
                  <c:v>-</c:v>
                </c:pt>
              </c:strCache>
            </c:strRef>
          </c:cat>
          <c:val>
            <c:numRef>
              <c:f>MEYCAUAYAN!$E$30:$P$30</c:f>
              <c:numCache>
                <c:formatCode>#,##0.00</c:formatCode>
                <c:ptCount val="12"/>
                <c:pt idx="0">
                  <c:v>0</c:v>
                </c:pt>
                <c:pt idx="1">
                  <c:v>26.3</c:v>
                </c:pt>
                <c:pt idx="2">
                  <c:v>26.8</c:v>
                </c:pt>
                <c:pt idx="3">
                  <c:v>29.1</c:v>
                </c:pt>
                <c:pt idx="4">
                  <c:v>28.9</c:v>
                </c:pt>
                <c:pt idx="5">
                  <c:v>30.8</c:v>
                </c:pt>
                <c:pt idx="6">
                  <c:v>31.1</c:v>
                </c:pt>
                <c:pt idx="7">
                  <c:v>30.3</c:v>
                </c:pt>
                <c:pt idx="8">
                  <c:v>28</c:v>
                </c:pt>
                <c:pt idx="9">
                  <c:v>28</c:v>
                </c:pt>
                <c:pt idx="10">
                  <c:v>29.3</c:v>
                </c:pt>
                <c:pt idx="11">
                  <c:v>0</c:v>
                </c:pt>
              </c:numCache>
            </c:numRef>
          </c:val>
          <c:extLst>
            <c:ext xmlns:c16="http://schemas.microsoft.com/office/drawing/2014/chart" uri="{C3380CC4-5D6E-409C-BE32-E72D297353CC}">
              <c16:uniqueId val="{00000001-25ED-4A3D-B3C6-9DC03EA3BABE}"/>
            </c:ext>
          </c:extLst>
        </c:ser>
        <c:ser>
          <c:idx val="2"/>
          <c:order val="2"/>
          <c:invertIfNegative val="1"/>
          <c:cat>
            <c:strRef>
              <c:f>MEYCAUAYAN!$E$28:$P$28</c:f>
              <c:strCache>
                <c:ptCount val="12"/>
                <c:pt idx="0">
                  <c:v>Pantoc, Meycauayan, Bulacan</c:v>
                </c:pt>
                <c:pt idx="1">
                  <c:v>26.40</c:v>
                </c:pt>
                <c:pt idx="2">
                  <c:v>26.90</c:v>
                </c:pt>
                <c:pt idx="3">
                  <c:v>29.30</c:v>
                </c:pt>
                <c:pt idx="4">
                  <c:v>31.20</c:v>
                </c:pt>
                <c:pt idx="5">
                  <c:v>31.00</c:v>
                </c:pt>
                <c:pt idx="6">
                  <c:v>32.00</c:v>
                </c:pt>
                <c:pt idx="7">
                  <c:v>30.20</c:v>
                </c:pt>
                <c:pt idx="8">
                  <c:v>28.00</c:v>
                </c:pt>
                <c:pt idx="9">
                  <c:v>27..30</c:v>
                </c:pt>
                <c:pt idx="10">
                  <c:v>30.10</c:v>
                </c:pt>
                <c:pt idx="11">
                  <c:v>-</c:v>
                </c:pt>
              </c:strCache>
            </c:strRef>
          </c:cat>
          <c:val>
            <c:numRef>
              <c:f>MEYCAUAYAN!$E$31:$P$31</c:f>
              <c:numCache>
                <c:formatCode>#,##0.00</c:formatCode>
                <c:ptCount val="12"/>
                <c:pt idx="0">
                  <c:v>0</c:v>
                </c:pt>
                <c:pt idx="1">
                  <c:v>27.3</c:v>
                </c:pt>
                <c:pt idx="2">
                  <c:v>27.1</c:v>
                </c:pt>
                <c:pt idx="3">
                  <c:v>28.8</c:v>
                </c:pt>
                <c:pt idx="4">
                  <c:v>30.2</c:v>
                </c:pt>
                <c:pt idx="5">
                  <c:v>32</c:v>
                </c:pt>
                <c:pt idx="6">
                  <c:v>32.700000000000003</c:v>
                </c:pt>
                <c:pt idx="7">
                  <c:v>29.4</c:v>
                </c:pt>
                <c:pt idx="8">
                  <c:v>28.2</c:v>
                </c:pt>
                <c:pt idx="9">
                  <c:v>28.1</c:v>
                </c:pt>
                <c:pt idx="10">
                  <c:v>29</c:v>
                </c:pt>
                <c:pt idx="11">
                  <c:v>0</c:v>
                </c:pt>
              </c:numCache>
            </c:numRef>
          </c:val>
          <c:extLst>
            <c:ext xmlns:c16="http://schemas.microsoft.com/office/drawing/2014/chart" uri="{C3380CC4-5D6E-409C-BE32-E72D297353CC}">
              <c16:uniqueId val="{00000002-25ED-4A3D-B3C6-9DC03EA3BABE}"/>
            </c:ext>
          </c:extLst>
        </c:ser>
        <c:ser>
          <c:idx val="3"/>
          <c:order val="3"/>
          <c:invertIfNegative val="1"/>
          <c:cat>
            <c:strRef>
              <c:f>MEYCAUAYAN!$E$28:$P$28</c:f>
              <c:strCache>
                <c:ptCount val="12"/>
                <c:pt idx="0">
                  <c:v>Pantoc, Meycauayan, Bulacan</c:v>
                </c:pt>
                <c:pt idx="1">
                  <c:v>26.40</c:v>
                </c:pt>
                <c:pt idx="2">
                  <c:v>26.90</c:v>
                </c:pt>
                <c:pt idx="3">
                  <c:v>29.30</c:v>
                </c:pt>
                <c:pt idx="4">
                  <c:v>31.20</c:v>
                </c:pt>
                <c:pt idx="5">
                  <c:v>31.00</c:v>
                </c:pt>
                <c:pt idx="6">
                  <c:v>32.00</c:v>
                </c:pt>
                <c:pt idx="7">
                  <c:v>30.20</c:v>
                </c:pt>
                <c:pt idx="8">
                  <c:v>28.00</c:v>
                </c:pt>
                <c:pt idx="9">
                  <c:v>27..30</c:v>
                </c:pt>
                <c:pt idx="10">
                  <c:v>30.10</c:v>
                </c:pt>
                <c:pt idx="11">
                  <c:v>-</c:v>
                </c:pt>
              </c:strCache>
            </c:strRef>
          </c:cat>
          <c:val>
            <c:numRef>
              <c:f>MEYCAUAYAN!$E$32:$P$32</c:f>
              <c:numCache>
                <c:formatCode>#,##0.00</c:formatCode>
                <c:ptCount val="12"/>
                <c:pt idx="0">
                  <c:v>0</c:v>
                </c:pt>
                <c:pt idx="1">
                  <c:v>29</c:v>
                </c:pt>
                <c:pt idx="2">
                  <c:v>27.1</c:v>
                </c:pt>
                <c:pt idx="3">
                  <c:v>28.9</c:v>
                </c:pt>
                <c:pt idx="4">
                  <c:v>29.8</c:v>
                </c:pt>
                <c:pt idx="5">
                  <c:v>31.9</c:v>
                </c:pt>
                <c:pt idx="6">
                  <c:v>32.799999999999997</c:v>
                </c:pt>
                <c:pt idx="7">
                  <c:v>29.5</c:v>
                </c:pt>
                <c:pt idx="8">
                  <c:v>28.2</c:v>
                </c:pt>
                <c:pt idx="9">
                  <c:v>28.5</c:v>
                </c:pt>
                <c:pt idx="10">
                  <c:v>28.9</c:v>
                </c:pt>
                <c:pt idx="11">
                  <c:v>0</c:v>
                </c:pt>
              </c:numCache>
            </c:numRef>
          </c:val>
          <c:extLst>
            <c:ext xmlns:c16="http://schemas.microsoft.com/office/drawing/2014/chart" uri="{C3380CC4-5D6E-409C-BE32-E72D297353CC}">
              <c16:uniqueId val="{00000003-25ED-4A3D-B3C6-9DC03EA3BABE}"/>
            </c:ext>
          </c:extLst>
        </c:ser>
        <c:dLbls>
          <c:showLegendKey val="0"/>
          <c:showVal val="0"/>
          <c:showCatName val="0"/>
          <c:showSerName val="0"/>
          <c:showPercent val="0"/>
          <c:showBubbleSize val="0"/>
        </c:dLbls>
        <c:gapWidth val="150"/>
        <c:axId val="1583827668"/>
        <c:axId val="1317308738"/>
      </c:barChart>
      <c:catAx>
        <c:axId val="158382766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17308738"/>
        <c:crosses val="autoZero"/>
        <c:auto val="1"/>
        <c:lblAlgn val="ctr"/>
        <c:lblOffset val="100"/>
        <c:noMultiLvlLbl val="1"/>
      </c:catAx>
      <c:valAx>
        <c:axId val="1317308738"/>
        <c:scaling>
          <c:orientation val="minMax"/>
        </c:scaling>
        <c:delete val="0"/>
        <c:axPos val="l"/>
        <c:numFmt formatCode="#,##0.00" sourceLinked="1"/>
        <c:majorTickMark val="cross"/>
        <c:minorTickMark val="cross"/>
        <c:tickLblPos val="nextTo"/>
        <c:spPr>
          <a:ln>
            <a:noFill/>
          </a:ln>
        </c:spPr>
        <c:crossAx val="158382766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Color</a:t>
            </a:r>
          </a:p>
        </c:rich>
      </c:tx>
      <c:overlay val="0"/>
    </c:title>
    <c:autoTitleDeleted val="0"/>
    <c:plotArea>
      <c:layout/>
      <c:barChart>
        <c:barDir val="col"/>
        <c:grouping val="clustered"/>
        <c:varyColors val="1"/>
        <c:ser>
          <c:idx val="0"/>
          <c:order val="0"/>
          <c:invertIfNegative val="1"/>
          <c:cat>
            <c:strRef>
              <c:f>MEYCAUAYAN!$E$33:$P$33</c:f>
              <c:strCache>
                <c:ptCount val="12"/>
                <c:pt idx="0">
                  <c:v>Pantoc, Meycauayan, Bulacan</c:v>
                </c:pt>
                <c:pt idx="1">
                  <c:v>40.00</c:v>
                </c:pt>
                <c:pt idx="2">
                  <c:v>40.00</c:v>
                </c:pt>
                <c:pt idx="3">
                  <c:v>30.00</c:v>
                </c:pt>
                <c:pt idx="4">
                  <c:v>30.00</c:v>
                </c:pt>
                <c:pt idx="5">
                  <c:v>40.00</c:v>
                </c:pt>
                <c:pt idx="6">
                  <c:v>40.00</c:v>
                </c:pt>
                <c:pt idx="7">
                  <c:v>25.00</c:v>
                </c:pt>
                <c:pt idx="8">
                  <c:v>29.00</c:v>
                </c:pt>
                <c:pt idx="9">
                  <c:v>20.00</c:v>
                </c:pt>
                <c:pt idx="10">
                  <c:v>-</c:v>
                </c:pt>
                <c:pt idx="11">
                  <c:v>-</c:v>
                </c:pt>
              </c:strCache>
            </c:strRef>
          </c:cat>
          <c:val>
            <c:numRef>
              <c:f>MEYCAUAYAN!$E$34:$P$34</c:f>
              <c:numCache>
                <c:formatCode>#,##0.00</c:formatCode>
                <c:ptCount val="12"/>
                <c:pt idx="0">
                  <c:v>0</c:v>
                </c:pt>
                <c:pt idx="1">
                  <c:v>40</c:v>
                </c:pt>
                <c:pt idx="2">
                  <c:v>40</c:v>
                </c:pt>
                <c:pt idx="3">
                  <c:v>25</c:v>
                </c:pt>
                <c:pt idx="4">
                  <c:v>30</c:v>
                </c:pt>
                <c:pt idx="5">
                  <c:v>40</c:v>
                </c:pt>
                <c:pt idx="6">
                  <c:v>40</c:v>
                </c:pt>
                <c:pt idx="7">
                  <c:v>20</c:v>
                </c:pt>
                <c:pt idx="8">
                  <c:v>51</c:v>
                </c:pt>
                <c:pt idx="9">
                  <c:v>15</c:v>
                </c:pt>
                <c:pt idx="10">
                  <c:v>0</c:v>
                </c:pt>
                <c:pt idx="11">
                  <c:v>0</c:v>
                </c:pt>
              </c:numCache>
            </c:numRef>
          </c:val>
          <c:extLst>
            <c:ext xmlns:c16="http://schemas.microsoft.com/office/drawing/2014/chart" uri="{C3380CC4-5D6E-409C-BE32-E72D297353CC}">
              <c16:uniqueId val="{00000000-A480-406B-B563-FDCB6817E872}"/>
            </c:ext>
          </c:extLst>
        </c:ser>
        <c:ser>
          <c:idx val="1"/>
          <c:order val="1"/>
          <c:invertIfNegative val="1"/>
          <c:cat>
            <c:strRef>
              <c:f>MEYCAUAYAN!$E$33:$P$33</c:f>
              <c:strCache>
                <c:ptCount val="12"/>
                <c:pt idx="0">
                  <c:v>Pantoc, Meycauayan, Bulacan</c:v>
                </c:pt>
                <c:pt idx="1">
                  <c:v>40.00</c:v>
                </c:pt>
                <c:pt idx="2">
                  <c:v>40.00</c:v>
                </c:pt>
                <c:pt idx="3">
                  <c:v>30.00</c:v>
                </c:pt>
                <c:pt idx="4">
                  <c:v>30.00</c:v>
                </c:pt>
                <c:pt idx="5">
                  <c:v>40.00</c:v>
                </c:pt>
                <c:pt idx="6">
                  <c:v>40.00</c:v>
                </c:pt>
                <c:pt idx="7">
                  <c:v>25.00</c:v>
                </c:pt>
                <c:pt idx="8">
                  <c:v>29.00</c:v>
                </c:pt>
                <c:pt idx="9">
                  <c:v>20.00</c:v>
                </c:pt>
                <c:pt idx="10">
                  <c:v>-</c:v>
                </c:pt>
                <c:pt idx="11">
                  <c:v>-</c:v>
                </c:pt>
              </c:strCache>
            </c:strRef>
          </c:cat>
          <c:val>
            <c:numRef>
              <c:f>MEYCAUAYAN!$E$35:$P$35</c:f>
              <c:numCache>
                <c:formatCode>#,##0.00</c:formatCode>
                <c:ptCount val="12"/>
                <c:pt idx="0">
                  <c:v>0</c:v>
                </c:pt>
                <c:pt idx="1">
                  <c:v>20</c:v>
                </c:pt>
                <c:pt idx="2">
                  <c:v>40</c:v>
                </c:pt>
                <c:pt idx="3">
                  <c:v>25</c:v>
                </c:pt>
                <c:pt idx="4">
                  <c:v>30</c:v>
                </c:pt>
                <c:pt idx="5">
                  <c:v>25</c:v>
                </c:pt>
                <c:pt idx="6">
                  <c:v>30</c:v>
                </c:pt>
                <c:pt idx="7">
                  <c:v>30</c:v>
                </c:pt>
                <c:pt idx="8">
                  <c:v>43</c:v>
                </c:pt>
                <c:pt idx="9">
                  <c:v>15</c:v>
                </c:pt>
                <c:pt idx="10">
                  <c:v>0</c:v>
                </c:pt>
                <c:pt idx="11">
                  <c:v>0</c:v>
                </c:pt>
              </c:numCache>
            </c:numRef>
          </c:val>
          <c:extLst>
            <c:ext xmlns:c16="http://schemas.microsoft.com/office/drawing/2014/chart" uri="{C3380CC4-5D6E-409C-BE32-E72D297353CC}">
              <c16:uniqueId val="{00000001-A480-406B-B563-FDCB6817E872}"/>
            </c:ext>
          </c:extLst>
        </c:ser>
        <c:ser>
          <c:idx val="2"/>
          <c:order val="2"/>
          <c:invertIfNegative val="1"/>
          <c:cat>
            <c:strRef>
              <c:f>MEYCAUAYAN!$E$33:$P$33</c:f>
              <c:strCache>
                <c:ptCount val="12"/>
                <c:pt idx="0">
                  <c:v>Pantoc, Meycauayan, Bulacan</c:v>
                </c:pt>
                <c:pt idx="1">
                  <c:v>40.00</c:v>
                </c:pt>
                <c:pt idx="2">
                  <c:v>40.00</c:v>
                </c:pt>
                <c:pt idx="3">
                  <c:v>30.00</c:v>
                </c:pt>
                <c:pt idx="4">
                  <c:v>30.00</c:v>
                </c:pt>
                <c:pt idx="5">
                  <c:v>40.00</c:v>
                </c:pt>
                <c:pt idx="6">
                  <c:v>40.00</c:v>
                </c:pt>
                <c:pt idx="7">
                  <c:v>25.00</c:v>
                </c:pt>
                <c:pt idx="8">
                  <c:v>29.00</c:v>
                </c:pt>
                <c:pt idx="9">
                  <c:v>20.00</c:v>
                </c:pt>
                <c:pt idx="10">
                  <c:v>-</c:v>
                </c:pt>
                <c:pt idx="11">
                  <c:v>-</c:v>
                </c:pt>
              </c:strCache>
            </c:strRef>
          </c:cat>
          <c:val>
            <c:numRef>
              <c:f>MEYCAUAYAN!$E$36:$P$36</c:f>
              <c:numCache>
                <c:formatCode>#,##0.00</c:formatCode>
                <c:ptCount val="12"/>
                <c:pt idx="0">
                  <c:v>0</c:v>
                </c:pt>
                <c:pt idx="1">
                  <c:v>20</c:v>
                </c:pt>
                <c:pt idx="2">
                  <c:v>50</c:v>
                </c:pt>
                <c:pt idx="3">
                  <c:v>50</c:v>
                </c:pt>
                <c:pt idx="4">
                  <c:v>50</c:v>
                </c:pt>
                <c:pt idx="5">
                  <c:v>50</c:v>
                </c:pt>
                <c:pt idx="6">
                  <c:v>50</c:v>
                </c:pt>
                <c:pt idx="7">
                  <c:v>20</c:v>
                </c:pt>
                <c:pt idx="8">
                  <c:v>61</c:v>
                </c:pt>
                <c:pt idx="9">
                  <c:v>15</c:v>
                </c:pt>
                <c:pt idx="10">
                  <c:v>0</c:v>
                </c:pt>
                <c:pt idx="11">
                  <c:v>0</c:v>
                </c:pt>
              </c:numCache>
            </c:numRef>
          </c:val>
          <c:extLst>
            <c:ext xmlns:c16="http://schemas.microsoft.com/office/drawing/2014/chart" uri="{C3380CC4-5D6E-409C-BE32-E72D297353CC}">
              <c16:uniqueId val="{00000002-A480-406B-B563-FDCB6817E872}"/>
            </c:ext>
          </c:extLst>
        </c:ser>
        <c:ser>
          <c:idx val="3"/>
          <c:order val="3"/>
          <c:invertIfNegative val="1"/>
          <c:cat>
            <c:strRef>
              <c:f>MEYCAUAYAN!$E$33:$P$33</c:f>
              <c:strCache>
                <c:ptCount val="12"/>
                <c:pt idx="0">
                  <c:v>Pantoc, Meycauayan, Bulacan</c:v>
                </c:pt>
                <c:pt idx="1">
                  <c:v>40.00</c:v>
                </c:pt>
                <c:pt idx="2">
                  <c:v>40.00</c:v>
                </c:pt>
                <c:pt idx="3">
                  <c:v>30.00</c:v>
                </c:pt>
                <c:pt idx="4">
                  <c:v>30.00</c:v>
                </c:pt>
                <c:pt idx="5">
                  <c:v>40.00</c:v>
                </c:pt>
                <c:pt idx="6">
                  <c:v>40.00</c:v>
                </c:pt>
                <c:pt idx="7">
                  <c:v>25.00</c:v>
                </c:pt>
                <c:pt idx="8">
                  <c:v>29.00</c:v>
                </c:pt>
                <c:pt idx="9">
                  <c:v>20.00</c:v>
                </c:pt>
                <c:pt idx="10">
                  <c:v>-</c:v>
                </c:pt>
                <c:pt idx="11">
                  <c:v>-</c:v>
                </c:pt>
              </c:strCache>
            </c:strRef>
          </c:cat>
          <c:val>
            <c:numRef>
              <c:f>MEYCAUAYAN!$E$37:$P$37</c:f>
              <c:numCache>
                <c:formatCode>#,##0.00</c:formatCode>
                <c:ptCount val="12"/>
                <c:pt idx="0">
                  <c:v>0</c:v>
                </c:pt>
                <c:pt idx="1">
                  <c:v>20</c:v>
                </c:pt>
                <c:pt idx="2">
                  <c:v>50</c:v>
                </c:pt>
                <c:pt idx="3">
                  <c:v>30</c:v>
                </c:pt>
                <c:pt idx="4">
                  <c:v>50</c:v>
                </c:pt>
                <c:pt idx="5">
                  <c:v>30</c:v>
                </c:pt>
                <c:pt idx="6">
                  <c:v>40</c:v>
                </c:pt>
                <c:pt idx="7">
                  <c:v>25</c:v>
                </c:pt>
                <c:pt idx="8">
                  <c:v>98</c:v>
                </c:pt>
                <c:pt idx="9">
                  <c:v>10</c:v>
                </c:pt>
                <c:pt idx="10">
                  <c:v>0</c:v>
                </c:pt>
                <c:pt idx="11">
                  <c:v>0</c:v>
                </c:pt>
              </c:numCache>
            </c:numRef>
          </c:val>
          <c:extLst>
            <c:ext xmlns:c16="http://schemas.microsoft.com/office/drawing/2014/chart" uri="{C3380CC4-5D6E-409C-BE32-E72D297353CC}">
              <c16:uniqueId val="{00000003-A480-406B-B563-FDCB6817E872}"/>
            </c:ext>
          </c:extLst>
        </c:ser>
        <c:dLbls>
          <c:showLegendKey val="0"/>
          <c:showVal val="0"/>
          <c:showCatName val="0"/>
          <c:showSerName val="0"/>
          <c:showPercent val="0"/>
          <c:showBubbleSize val="0"/>
        </c:dLbls>
        <c:gapWidth val="150"/>
        <c:axId val="728212808"/>
        <c:axId val="1064361515"/>
      </c:barChart>
      <c:catAx>
        <c:axId val="72821280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64361515"/>
        <c:crosses val="autoZero"/>
        <c:auto val="1"/>
        <c:lblAlgn val="ctr"/>
        <c:lblOffset val="100"/>
        <c:noMultiLvlLbl val="1"/>
      </c:catAx>
      <c:valAx>
        <c:axId val="1064361515"/>
        <c:scaling>
          <c:orientation val="minMax"/>
        </c:scaling>
        <c:delete val="0"/>
        <c:axPos val="l"/>
        <c:numFmt formatCode="#,##0.00" sourceLinked="1"/>
        <c:majorTickMark val="cross"/>
        <c:minorTickMark val="cross"/>
        <c:tickLblPos val="nextTo"/>
        <c:spPr>
          <a:ln>
            <a:noFill/>
          </a:ln>
        </c:spPr>
        <c:crossAx val="728212808"/>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Fecal Coliform</a:t>
            </a:r>
          </a:p>
        </c:rich>
      </c:tx>
      <c:overlay val="0"/>
    </c:title>
    <c:autoTitleDeleted val="0"/>
    <c:plotArea>
      <c:layout/>
      <c:barChart>
        <c:barDir val="col"/>
        <c:grouping val="clustered"/>
        <c:varyColors val="1"/>
        <c:ser>
          <c:idx val="0"/>
          <c:order val="0"/>
          <c:invertIfNegative val="1"/>
          <c:cat>
            <c:strRef>
              <c:f>MEYCAUAYAN!$E$38:$P$38</c:f>
              <c:strCache>
                <c:ptCount val="12"/>
                <c:pt idx="0">
                  <c:v>Pantoc, Meycauayan, Bulacan</c:v>
                </c:pt>
                <c:pt idx="1">
                  <c:v>5,400,000.00</c:v>
                </c:pt>
                <c:pt idx="2">
                  <c:v>1,300,000.00</c:v>
                </c:pt>
                <c:pt idx="3">
                  <c:v>24,000,000.00</c:v>
                </c:pt>
                <c:pt idx="4">
                  <c:v>5,400,000.00</c:v>
                </c:pt>
                <c:pt idx="5">
                  <c:v>16,000,000.00</c:v>
                </c:pt>
                <c:pt idx="6">
                  <c:v>240,000,000.00</c:v>
                </c:pt>
                <c:pt idx="7">
                  <c:v>1,100,000.00</c:v>
                </c:pt>
                <c:pt idx="8">
                  <c:v>1,700,000.00</c:v>
                </c:pt>
                <c:pt idx="9">
                  <c:v>9,200,000.00</c:v>
                </c:pt>
                <c:pt idx="10">
                  <c:v>-</c:v>
                </c:pt>
                <c:pt idx="11">
                  <c:v>-</c:v>
                </c:pt>
              </c:strCache>
            </c:strRef>
          </c:cat>
          <c:val>
            <c:numRef>
              <c:f>MEYCAUAYAN!$E$39:$P$39</c:f>
              <c:numCache>
                <c:formatCode>#,##0.00</c:formatCode>
                <c:ptCount val="12"/>
                <c:pt idx="0">
                  <c:v>0</c:v>
                </c:pt>
                <c:pt idx="1">
                  <c:v>16000000</c:v>
                </c:pt>
                <c:pt idx="2">
                  <c:v>3500000</c:v>
                </c:pt>
                <c:pt idx="3">
                  <c:v>24000000</c:v>
                </c:pt>
                <c:pt idx="4">
                  <c:v>11000000</c:v>
                </c:pt>
                <c:pt idx="5">
                  <c:v>5400000</c:v>
                </c:pt>
                <c:pt idx="6">
                  <c:v>25000000</c:v>
                </c:pt>
                <c:pt idx="7">
                  <c:v>3500000</c:v>
                </c:pt>
                <c:pt idx="8">
                  <c:v>940000</c:v>
                </c:pt>
                <c:pt idx="9">
                  <c:v>1400000</c:v>
                </c:pt>
                <c:pt idx="10">
                  <c:v>0</c:v>
                </c:pt>
                <c:pt idx="11">
                  <c:v>0</c:v>
                </c:pt>
              </c:numCache>
            </c:numRef>
          </c:val>
          <c:extLst>
            <c:ext xmlns:c16="http://schemas.microsoft.com/office/drawing/2014/chart" uri="{C3380CC4-5D6E-409C-BE32-E72D297353CC}">
              <c16:uniqueId val="{00000000-2E9B-4A48-AEDB-9DB028F55D93}"/>
            </c:ext>
          </c:extLst>
        </c:ser>
        <c:ser>
          <c:idx val="1"/>
          <c:order val="1"/>
          <c:invertIfNegative val="1"/>
          <c:cat>
            <c:strRef>
              <c:f>MEYCAUAYAN!$E$38:$P$38</c:f>
              <c:strCache>
                <c:ptCount val="12"/>
                <c:pt idx="0">
                  <c:v>Pantoc, Meycauayan, Bulacan</c:v>
                </c:pt>
                <c:pt idx="1">
                  <c:v>5,400,000.00</c:v>
                </c:pt>
                <c:pt idx="2">
                  <c:v>1,300,000.00</c:v>
                </c:pt>
                <c:pt idx="3">
                  <c:v>24,000,000.00</c:v>
                </c:pt>
                <c:pt idx="4">
                  <c:v>5,400,000.00</c:v>
                </c:pt>
                <c:pt idx="5">
                  <c:v>16,000,000.00</c:v>
                </c:pt>
                <c:pt idx="6">
                  <c:v>240,000,000.00</c:v>
                </c:pt>
                <c:pt idx="7">
                  <c:v>1,100,000.00</c:v>
                </c:pt>
                <c:pt idx="8">
                  <c:v>1,700,000.00</c:v>
                </c:pt>
                <c:pt idx="9">
                  <c:v>9,200,000.00</c:v>
                </c:pt>
                <c:pt idx="10">
                  <c:v>-</c:v>
                </c:pt>
                <c:pt idx="11">
                  <c:v>-</c:v>
                </c:pt>
              </c:strCache>
            </c:strRef>
          </c:cat>
          <c:val>
            <c:numRef>
              <c:f>MEYCAUAYAN!$E$40:$P$40</c:f>
              <c:numCache>
                <c:formatCode>#,##0.00</c:formatCode>
                <c:ptCount val="12"/>
                <c:pt idx="0">
                  <c:v>0</c:v>
                </c:pt>
                <c:pt idx="1">
                  <c:v>1400000</c:v>
                </c:pt>
                <c:pt idx="2">
                  <c:v>700000</c:v>
                </c:pt>
                <c:pt idx="3">
                  <c:v>16000000</c:v>
                </c:pt>
                <c:pt idx="4">
                  <c:v>9200000</c:v>
                </c:pt>
                <c:pt idx="5">
                  <c:v>3500000</c:v>
                </c:pt>
                <c:pt idx="6">
                  <c:v>240000000</c:v>
                </c:pt>
                <c:pt idx="7">
                  <c:v>1400000</c:v>
                </c:pt>
                <c:pt idx="8">
                  <c:v>2800000</c:v>
                </c:pt>
                <c:pt idx="9">
                  <c:v>2800000</c:v>
                </c:pt>
                <c:pt idx="10">
                  <c:v>0</c:v>
                </c:pt>
                <c:pt idx="11">
                  <c:v>0</c:v>
                </c:pt>
              </c:numCache>
            </c:numRef>
          </c:val>
          <c:extLst>
            <c:ext xmlns:c16="http://schemas.microsoft.com/office/drawing/2014/chart" uri="{C3380CC4-5D6E-409C-BE32-E72D297353CC}">
              <c16:uniqueId val="{00000001-2E9B-4A48-AEDB-9DB028F55D93}"/>
            </c:ext>
          </c:extLst>
        </c:ser>
        <c:ser>
          <c:idx val="2"/>
          <c:order val="2"/>
          <c:invertIfNegative val="1"/>
          <c:cat>
            <c:strRef>
              <c:f>MEYCAUAYAN!$E$38:$P$38</c:f>
              <c:strCache>
                <c:ptCount val="12"/>
                <c:pt idx="0">
                  <c:v>Pantoc, Meycauayan, Bulacan</c:v>
                </c:pt>
                <c:pt idx="1">
                  <c:v>5,400,000.00</c:v>
                </c:pt>
                <c:pt idx="2">
                  <c:v>1,300,000.00</c:v>
                </c:pt>
                <c:pt idx="3">
                  <c:v>24,000,000.00</c:v>
                </c:pt>
                <c:pt idx="4">
                  <c:v>5,400,000.00</c:v>
                </c:pt>
                <c:pt idx="5">
                  <c:v>16,000,000.00</c:v>
                </c:pt>
                <c:pt idx="6">
                  <c:v>240,000,000.00</c:v>
                </c:pt>
                <c:pt idx="7">
                  <c:v>1,100,000.00</c:v>
                </c:pt>
                <c:pt idx="8">
                  <c:v>1,700,000.00</c:v>
                </c:pt>
                <c:pt idx="9">
                  <c:v>9,200,000.00</c:v>
                </c:pt>
                <c:pt idx="10">
                  <c:v>-</c:v>
                </c:pt>
                <c:pt idx="11">
                  <c:v>-</c:v>
                </c:pt>
              </c:strCache>
            </c:strRef>
          </c:cat>
          <c:val>
            <c:numRef>
              <c:f>MEYCAUAYAN!$E$41:$P$41</c:f>
              <c:numCache>
                <c:formatCode>#,##0.00</c:formatCode>
                <c:ptCount val="12"/>
                <c:pt idx="0">
                  <c:v>0</c:v>
                </c:pt>
                <c:pt idx="1">
                  <c:v>2200000</c:v>
                </c:pt>
                <c:pt idx="2">
                  <c:v>1100000</c:v>
                </c:pt>
                <c:pt idx="3">
                  <c:v>2400000</c:v>
                </c:pt>
                <c:pt idx="4">
                  <c:v>1700000</c:v>
                </c:pt>
                <c:pt idx="5">
                  <c:v>16000000</c:v>
                </c:pt>
                <c:pt idx="6">
                  <c:v>1300000</c:v>
                </c:pt>
                <c:pt idx="7">
                  <c:v>1700000</c:v>
                </c:pt>
                <c:pt idx="8">
                  <c:v>3500000</c:v>
                </c:pt>
                <c:pt idx="9">
                  <c:v>1700000</c:v>
                </c:pt>
                <c:pt idx="10">
                  <c:v>0</c:v>
                </c:pt>
                <c:pt idx="11">
                  <c:v>0</c:v>
                </c:pt>
              </c:numCache>
            </c:numRef>
          </c:val>
          <c:extLst>
            <c:ext xmlns:c16="http://schemas.microsoft.com/office/drawing/2014/chart" uri="{C3380CC4-5D6E-409C-BE32-E72D297353CC}">
              <c16:uniqueId val="{00000002-2E9B-4A48-AEDB-9DB028F55D93}"/>
            </c:ext>
          </c:extLst>
        </c:ser>
        <c:ser>
          <c:idx val="3"/>
          <c:order val="3"/>
          <c:invertIfNegative val="1"/>
          <c:cat>
            <c:strRef>
              <c:f>MEYCAUAYAN!$E$38:$P$38</c:f>
              <c:strCache>
                <c:ptCount val="12"/>
                <c:pt idx="0">
                  <c:v>Pantoc, Meycauayan, Bulacan</c:v>
                </c:pt>
                <c:pt idx="1">
                  <c:v>5,400,000.00</c:v>
                </c:pt>
                <c:pt idx="2">
                  <c:v>1,300,000.00</c:v>
                </c:pt>
                <c:pt idx="3">
                  <c:v>24,000,000.00</c:v>
                </c:pt>
                <c:pt idx="4">
                  <c:v>5,400,000.00</c:v>
                </c:pt>
                <c:pt idx="5">
                  <c:v>16,000,000.00</c:v>
                </c:pt>
                <c:pt idx="6">
                  <c:v>240,000,000.00</c:v>
                </c:pt>
                <c:pt idx="7">
                  <c:v>1,100,000.00</c:v>
                </c:pt>
                <c:pt idx="8">
                  <c:v>1,700,000.00</c:v>
                </c:pt>
                <c:pt idx="9">
                  <c:v>9,200,000.00</c:v>
                </c:pt>
                <c:pt idx="10">
                  <c:v>-</c:v>
                </c:pt>
                <c:pt idx="11">
                  <c:v>-</c:v>
                </c:pt>
              </c:strCache>
            </c:strRef>
          </c:cat>
          <c:val>
            <c:numRef>
              <c:f>MEYCAUAYAN!$E$42:$P$42</c:f>
              <c:numCache>
                <c:formatCode>#,##0.00</c:formatCode>
                <c:ptCount val="12"/>
                <c:pt idx="0">
                  <c:v>0</c:v>
                </c:pt>
                <c:pt idx="1">
                  <c:v>9200000</c:v>
                </c:pt>
                <c:pt idx="2">
                  <c:v>1100000</c:v>
                </c:pt>
                <c:pt idx="3">
                  <c:v>2200000</c:v>
                </c:pt>
                <c:pt idx="4">
                  <c:v>490000</c:v>
                </c:pt>
                <c:pt idx="5">
                  <c:v>5400000</c:v>
                </c:pt>
                <c:pt idx="6">
                  <c:v>790000</c:v>
                </c:pt>
                <c:pt idx="7">
                  <c:v>5400000</c:v>
                </c:pt>
                <c:pt idx="8">
                  <c:v>9200000</c:v>
                </c:pt>
                <c:pt idx="9">
                  <c:v>940000</c:v>
                </c:pt>
                <c:pt idx="10">
                  <c:v>0</c:v>
                </c:pt>
                <c:pt idx="11">
                  <c:v>0</c:v>
                </c:pt>
              </c:numCache>
            </c:numRef>
          </c:val>
          <c:extLst>
            <c:ext xmlns:c16="http://schemas.microsoft.com/office/drawing/2014/chart" uri="{C3380CC4-5D6E-409C-BE32-E72D297353CC}">
              <c16:uniqueId val="{00000003-2E9B-4A48-AEDB-9DB028F55D93}"/>
            </c:ext>
          </c:extLst>
        </c:ser>
        <c:dLbls>
          <c:showLegendKey val="0"/>
          <c:showVal val="0"/>
          <c:showCatName val="0"/>
          <c:showSerName val="0"/>
          <c:showPercent val="0"/>
          <c:showBubbleSize val="0"/>
        </c:dLbls>
        <c:gapWidth val="150"/>
        <c:axId val="1971079580"/>
        <c:axId val="325086767"/>
      </c:barChart>
      <c:catAx>
        <c:axId val="197107958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325086767"/>
        <c:crosses val="autoZero"/>
        <c:auto val="1"/>
        <c:lblAlgn val="ctr"/>
        <c:lblOffset val="100"/>
        <c:noMultiLvlLbl val="1"/>
      </c:catAx>
      <c:valAx>
        <c:axId val="325086767"/>
        <c:scaling>
          <c:orientation val="minMax"/>
        </c:scaling>
        <c:delete val="0"/>
        <c:axPos val="l"/>
        <c:numFmt formatCode="#,##0.00" sourceLinked="1"/>
        <c:majorTickMark val="cross"/>
        <c:minorTickMark val="cross"/>
        <c:tickLblPos val="nextTo"/>
        <c:spPr>
          <a:ln>
            <a:noFill/>
          </a:ln>
        </c:spPr>
        <c:crossAx val="197107958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Nitrate</a:t>
            </a:r>
          </a:p>
        </c:rich>
      </c:tx>
      <c:overlay val="0"/>
    </c:title>
    <c:autoTitleDeleted val="0"/>
    <c:plotArea>
      <c:layout/>
      <c:barChart>
        <c:barDir val="col"/>
        <c:grouping val="clustered"/>
        <c:varyColors val="1"/>
        <c:ser>
          <c:idx val="0"/>
          <c:order val="0"/>
          <c:invertIfNegative val="1"/>
          <c:cat>
            <c:strRef>
              <c:f>MEYCAUAYAN!$E$43:$P$43</c:f>
              <c:strCache>
                <c:ptCount val="12"/>
                <c:pt idx="0">
                  <c:v>Pantoc, Meycauayan, Bulacan</c:v>
                </c:pt>
                <c:pt idx="1">
                  <c:v>0.171</c:v>
                </c:pt>
                <c:pt idx="2">
                  <c:v>0.275</c:v>
                </c:pt>
                <c:pt idx="3">
                  <c:v>&lt;0.090</c:v>
                </c:pt>
                <c:pt idx="4">
                  <c:v>&lt;0.090</c:v>
                </c:pt>
                <c:pt idx="5">
                  <c:v>0.148</c:v>
                </c:pt>
                <c:pt idx="6">
                  <c:v>&lt;0.090</c:v>
                </c:pt>
                <c:pt idx="7">
                  <c:v>0.100</c:v>
                </c:pt>
                <c:pt idx="8">
                  <c:v>&lt;0.090</c:v>
                </c:pt>
                <c:pt idx="9">
                  <c:v>0.288</c:v>
                </c:pt>
                <c:pt idx="10">
                  <c:v>-</c:v>
                </c:pt>
                <c:pt idx="11">
                  <c:v>-</c:v>
                </c:pt>
              </c:strCache>
            </c:strRef>
          </c:cat>
          <c:val>
            <c:numRef>
              <c:f>MEYCAUAYAN!$E$44:$P$44</c:f>
              <c:numCache>
                <c:formatCode>#,##0.000</c:formatCode>
                <c:ptCount val="12"/>
                <c:pt idx="0">
                  <c:v>0</c:v>
                </c:pt>
                <c:pt idx="1">
                  <c:v>0.20499999999999999</c:v>
                </c:pt>
                <c:pt idx="2">
                  <c:v>0.28499999999999998</c:v>
                </c:pt>
                <c:pt idx="3" formatCode="#,##0.00">
                  <c:v>0</c:v>
                </c:pt>
                <c:pt idx="4">
                  <c:v>0.17199999999999999</c:v>
                </c:pt>
                <c:pt idx="5" formatCode="#,##0.00">
                  <c:v>0</c:v>
                </c:pt>
                <c:pt idx="6">
                  <c:v>0.13600000000000001</c:v>
                </c:pt>
                <c:pt idx="7">
                  <c:v>0</c:v>
                </c:pt>
                <c:pt idx="8">
                  <c:v>0.11700000000000001</c:v>
                </c:pt>
                <c:pt idx="9">
                  <c:v>0.13600000000000001</c:v>
                </c:pt>
                <c:pt idx="10" formatCode="#,##0.00">
                  <c:v>0</c:v>
                </c:pt>
                <c:pt idx="11" formatCode="#,##0.00">
                  <c:v>0</c:v>
                </c:pt>
              </c:numCache>
            </c:numRef>
          </c:val>
          <c:extLst>
            <c:ext xmlns:c16="http://schemas.microsoft.com/office/drawing/2014/chart" uri="{C3380CC4-5D6E-409C-BE32-E72D297353CC}">
              <c16:uniqueId val="{00000000-4192-4D01-ABD8-30967A8E4FC9}"/>
            </c:ext>
          </c:extLst>
        </c:ser>
        <c:ser>
          <c:idx val="1"/>
          <c:order val="1"/>
          <c:invertIfNegative val="1"/>
          <c:cat>
            <c:strRef>
              <c:f>MEYCAUAYAN!$E$43:$P$43</c:f>
              <c:strCache>
                <c:ptCount val="12"/>
                <c:pt idx="0">
                  <c:v>Pantoc, Meycauayan, Bulacan</c:v>
                </c:pt>
                <c:pt idx="1">
                  <c:v>0.171</c:v>
                </c:pt>
                <c:pt idx="2">
                  <c:v>0.275</c:v>
                </c:pt>
                <c:pt idx="3">
                  <c:v>&lt;0.090</c:v>
                </c:pt>
                <c:pt idx="4">
                  <c:v>&lt;0.090</c:v>
                </c:pt>
                <c:pt idx="5">
                  <c:v>0.148</c:v>
                </c:pt>
                <c:pt idx="6">
                  <c:v>&lt;0.090</c:v>
                </c:pt>
                <c:pt idx="7">
                  <c:v>0.100</c:v>
                </c:pt>
                <c:pt idx="8">
                  <c:v>&lt;0.090</c:v>
                </c:pt>
                <c:pt idx="9">
                  <c:v>0.288</c:v>
                </c:pt>
                <c:pt idx="10">
                  <c:v>-</c:v>
                </c:pt>
                <c:pt idx="11">
                  <c:v>-</c:v>
                </c:pt>
              </c:strCache>
            </c:strRef>
          </c:cat>
          <c:val>
            <c:numRef>
              <c:f>MEYCAUAYAN!$E$45:$P$45</c:f>
              <c:numCache>
                <c:formatCode>#,##0.000</c:formatCode>
                <c:ptCount val="12"/>
                <c:pt idx="0">
                  <c:v>0</c:v>
                </c:pt>
                <c:pt idx="1">
                  <c:v>0.187</c:v>
                </c:pt>
                <c:pt idx="2">
                  <c:v>0.35599999999999998</c:v>
                </c:pt>
                <c:pt idx="3" formatCode="#,##0.00">
                  <c:v>0</c:v>
                </c:pt>
                <c:pt idx="4">
                  <c:v>0</c:v>
                </c:pt>
                <c:pt idx="5" formatCode="#,##0.00">
                  <c:v>0</c:v>
                </c:pt>
                <c:pt idx="6">
                  <c:v>0</c:v>
                </c:pt>
                <c:pt idx="7">
                  <c:v>0</c:v>
                </c:pt>
                <c:pt idx="8">
                  <c:v>0</c:v>
                </c:pt>
                <c:pt idx="9">
                  <c:v>0.46200000000000002</c:v>
                </c:pt>
                <c:pt idx="10" formatCode="#,##0.00">
                  <c:v>0</c:v>
                </c:pt>
                <c:pt idx="11" formatCode="#,##0.00">
                  <c:v>0</c:v>
                </c:pt>
              </c:numCache>
            </c:numRef>
          </c:val>
          <c:extLst>
            <c:ext xmlns:c16="http://schemas.microsoft.com/office/drawing/2014/chart" uri="{C3380CC4-5D6E-409C-BE32-E72D297353CC}">
              <c16:uniqueId val="{00000001-4192-4D01-ABD8-30967A8E4FC9}"/>
            </c:ext>
          </c:extLst>
        </c:ser>
        <c:ser>
          <c:idx val="2"/>
          <c:order val="2"/>
          <c:invertIfNegative val="1"/>
          <c:cat>
            <c:strRef>
              <c:f>MEYCAUAYAN!$E$43:$P$43</c:f>
              <c:strCache>
                <c:ptCount val="12"/>
                <c:pt idx="0">
                  <c:v>Pantoc, Meycauayan, Bulacan</c:v>
                </c:pt>
                <c:pt idx="1">
                  <c:v>0.171</c:v>
                </c:pt>
                <c:pt idx="2">
                  <c:v>0.275</c:v>
                </c:pt>
                <c:pt idx="3">
                  <c:v>&lt;0.090</c:v>
                </c:pt>
                <c:pt idx="4">
                  <c:v>&lt;0.090</c:v>
                </c:pt>
                <c:pt idx="5">
                  <c:v>0.148</c:v>
                </c:pt>
                <c:pt idx="6">
                  <c:v>&lt;0.090</c:v>
                </c:pt>
                <c:pt idx="7">
                  <c:v>0.100</c:v>
                </c:pt>
                <c:pt idx="8">
                  <c:v>&lt;0.090</c:v>
                </c:pt>
                <c:pt idx="9">
                  <c:v>0.288</c:v>
                </c:pt>
                <c:pt idx="10">
                  <c:v>-</c:v>
                </c:pt>
                <c:pt idx="11">
                  <c:v>-</c:v>
                </c:pt>
              </c:strCache>
            </c:strRef>
          </c:cat>
          <c:val>
            <c:numRef>
              <c:f>MEYCAUAYAN!$E$46:$P$46</c:f>
              <c:numCache>
                <c:formatCode>#,##0.000</c:formatCode>
                <c:ptCount val="12"/>
                <c:pt idx="0">
                  <c:v>0</c:v>
                </c:pt>
                <c:pt idx="1">
                  <c:v>0.14599999999999999</c:v>
                </c:pt>
                <c:pt idx="2">
                  <c:v>9.2999999999999999E-2</c:v>
                </c:pt>
                <c:pt idx="3" formatCode="#,##0.00">
                  <c:v>0</c:v>
                </c:pt>
                <c:pt idx="4">
                  <c:v>9.2999999999999999E-2</c:v>
                </c:pt>
                <c:pt idx="5" formatCode="#,##0.00">
                  <c:v>0</c:v>
                </c:pt>
                <c:pt idx="6">
                  <c:v>0.113</c:v>
                </c:pt>
                <c:pt idx="7">
                  <c:v>0</c:v>
                </c:pt>
                <c:pt idx="8">
                  <c:v>9.4E-2</c:v>
                </c:pt>
                <c:pt idx="9">
                  <c:v>0</c:v>
                </c:pt>
                <c:pt idx="10" formatCode="#,##0.00">
                  <c:v>0</c:v>
                </c:pt>
                <c:pt idx="11" formatCode="#,##0.00">
                  <c:v>0</c:v>
                </c:pt>
              </c:numCache>
            </c:numRef>
          </c:val>
          <c:extLst>
            <c:ext xmlns:c16="http://schemas.microsoft.com/office/drawing/2014/chart" uri="{C3380CC4-5D6E-409C-BE32-E72D297353CC}">
              <c16:uniqueId val="{00000002-4192-4D01-ABD8-30967A8E4FC9}"/>
            </c:ext>
          </c:extLst>
        </c:ser>
        <c:ser>
          <c:idx val="3"/>
          <c:order val="3"/>
          <c:invertIfNegative val="1"/>
          <c:cat>
            <c:strRef>
              <c:f>MEYCAUAYAN!$E$43:$P$43</c:f>
              <c:strCache>
                <c:ptCount val="12"/>
                <c:pt idx="0">
                  <c:v>Pantoc, Meycauayan, Bulacan</c:v>
                </c:pt>
                <c:pt idx="1">
                  <c:v>0.171</c:v>
                </c:pt>
                <c:pt idx="2">
                  <c:v>0.275</c:v>
                </c:pt>
                <c:pt idx="3">
                  <c:v>&lt;0.090</c:v>
                </c:pt>
                <c:pt idx="4">
                  <c:v>&lt;0.090</c:v>
                </c:pt>
                <c:pt idx="5">
                  <c:v>0.148</c:v>
                </c:pt>
                <c:pt idx="6">
                  <c:v>&lt;0.090</c:v>
                </c:pt>
                <c:pt idx="7">
                  <c:v>0.100</c:v>
                </c:pt>
                <c:pt idx="8">
                  <c:v>&lt;0.090</c:v>
                </c:pt>
                <c:pt idx="9">
                  <c:v>0.288</c:v>
                </c:pt>
                <c:pt idx="10">
                  <c:v>-</c:v>
                </c:pt>
                <c:pt idx="11">
                  <c:v>-</c:v>
                </c:pt>
              </c:strCache>
            </c:strRef>
          </c:cat>
          <c:val>
            <c:numRef>
              <c:f>MEYCAUAYAN!$E$47:$P$47</c:f>
              <c:numCache>
                <c:formatCode>#,##0.000</c:formatCode>
                <c:ptCount val="12"/>
                <c:pt idx="0">
                  <c:v>0</c:v>
                </c:pt>
                <c:pt idx="1">
                  <c:v>0.158</c:v>
                </c:pt>
                <c:pt idx="2">
                  <c:v>0</c:v>
                </c:pt>
                <c:pt idx="3" formatCode="#,##0.00">
                  <c:v>0</c:v>
                </c:pt>
                <c:pt idx="4">
                  <c:v>0</c:v>
                </c:pt>
                <c:pt idx="5" formatCode="#,##0.00">
                  <c:v>0</c:v>
                </c:pt>
                <c:pt idx="6">
                  <c:v>0.10199999999999999</c:v>
                </c:pt>
                <c:pt idx="7">
                  <c:v>0</c:v>
                </c:pt>
                <c:pt idx="8">
                  <c:v>0.10299999999999999</c:v>
                </c:pt>
                <c:pt idx="9">
                  <c:v>0</c:v>
                </c:pt>
                <c:pt idx="10" formatCode="#,##0.00">
                  <c:v>0</c:v>
                </c:pt>
                <c:pt idx="11" formatCode="#,##0.00">
                  <c:v>0</c:v>
                </c:pt>
              </c:numCache>
            </c:numRef>
          </c:val>
          <c:extLst>
            <c:ext xmlns:c16="http://schemas.microsoft.com/office/drawing/2014/chart" uri="{C3380CC4-5D6E-409C-BE32-E72D297353CC}">
              <c16:uniqueId val="{00000003-4192-4D01-ABD8-30967A8E4FC9}"/>
            </c:ext>
          </c:extLst>
        </c:ser>
        <c:dLbls>
          <c:showLegendKey val="0"/>
          <c:showVal val="0"/>
          <c:showCatName val="0"/>
          <c:showSerName val="0"/>
          <c:showPercent val="0"/>
          <c:showBubbleSize val="0"/>
        </c:dLbls>
        <c:gapWidth val="150"/>
        <c:axId val="644913430"/>
        <c:axId val="1104102744"/>
      </c:barChart>
      <c:catAx>
        <c:axId val="644913430"/>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104102744"/>
        <c:crosses val="autoZero"/>
        <c:auto val="1"/>
        <c:lblAlgn val="ctr"/>
        <c:lblOffset val="100"/>
        <c:noMultiLvlLbl val="1"/>
      </c:catAx>
      <c:valAx>
        <c:axId val="1104102744"/>
        <c:scaling>
          <c:orientation val="minMax"/>
        </c:scaling>
        <c:delete val="0"/>
        <c:axPos val="l"/>
        <c:numFmt formatCode="#,##0.000" sourceLinked="1"/>
        <c:majorTickMark val="cross"/>
        <c:minorTickMark val="cross"/>
        <c:tickLblPos val="nextTo"/>
        <c:spPr>
          <a:ln>
            <a:noFill/>
          </a:ln>
        </c:spPr>
        <c:crossAx val="644913430"/>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Phosphate</a:t>
            </a:r>
          </a:p>
        </c:rich>
      </c:tx>
      <c:overlay val="0"/>
    </c:title>
    <c:autoTitleDeleted val="0"/>
    <c:plotArea>
      <c:layout/>
      <c:barChart>
        <c:barDir val="col"/>
        <c:grouping val="clustered"/>
        <c:varyColors val="1"/>
        <c:ser>
          <c:idx val="0"/>
          <c:order val="0"/>
          <c:invertIfNegative val="1"/>
          <c:cat>
            <c:strRef>
              <c:f>MEYCAUAYAN!$E$48:$P$48</c:f>
              <c:strCache>
                <c:ptCount val="12"/>
                <c:pt idx="0">
                  <c:v>Pantoc, Meycauayan, Bulacan</c:v>
                </c:pt>
                <c:pt idx="1">
                  <c:v>1.181</c:v>
                </c:pt>
                <c:pt idx="2">
                  <c:v>2.973</c:v>
                </c:pt>
                <c:pt idx="3">
                  <c:v>2.201</c:v>
                </c:pt>
                <c:pt idx="4">
                  <c:v>3.221</c:v>
                </c:pt>
                <c:pt idx="5">
                  <c:v>3.481</c:v>
                </c:pt>
                <c:pt idx="6">
                  <c:v>2.520</c:v>
                </c:pt>
                <c:pt idx="7">
                  <c:v>0.304</c:v>
                </c:pt>
                <c:pt idx="8">
                  <c:v>0.461</c:v>
                </c:pt>
                <c:pt idx="9">
                  <c:v>0.383</c:v>
                </c:pt>
                <c:pt idx="10">
                  <c:v>-</c:v>
                </c:pt>
                <c:pt idx="11">
                  <c:v>-</c:v>
                </c:pt>
              </c:strCache>
            </c:strRef>
          </c:cat>
          <c:val>
            <c:numRef>
              <c:f>MEYCAUAYAN!$E$49:$P$49</c:f>
              <c:numCache>
                <c:formatCode>#,##0.000</c:formatCode>
                <c:ptCount val="12"/>
                <c:pt idx="0">
                  <c:v>0</c:v>
                </c:pt>
                <c:pt idx="1">
                  <c:v>1.111</c:v>
                </c:pt>
                <c:pt idx="2">
                  <c:v>2.1509999999999998</c:v>
                </c:pt>
                <c:pt idx="3">
                  <c:v>2.145</c:v>
                </c:pt>
                <c:pt idx="4">
                  <c:v>2.448</c:v>
                </c:pt>
                <c:pt idx="5">
                  <c:v>2.73</c:v>
                </c:pt>
                <c:pt idx="6">
                  <c:v>2.27</c:v>
                </c:pt>
                <c:pt idx="7">
                  <c:v>0.318</c:v>
                </c:pt>
                <c:pt idx="8">
                  <c:v>0.433</c:v>
                </c:pt>
                <c:pt idx="9">
                  <c:v>0.32800000000000001</c:v>
                </c:pt>
                <c:pt idx="10" formatCode="#,##0.00">
                  <c:v>0</c:v>
                </c:pt>
                <c:pt idx="11" formatCode="#,##0.00">
                  <c:v>0</c:v>
                </c:pt>
              </c:numCache>
            </c:numRef>
          </c:val>
          <c:extLst>
            <c:ext xmlns:c16="http://schemas.microsoft.com/office/drawing/2014/chart" uri="{C3380CC4-5D6E-409C-BE32-E72D297353CC}">
              <c16:uniqueId val="{00000000-09CA-43CD-AE58-7433921C1516}"/>
            </c:ext>
          </c:extLst>
        </c:ser>
        <c:ser>
          <c:idx val="1"/>
          <c:order val="1"/>
          <c:invertIfNegative val="1"/>
          <c:cat>
            <c:strRef>
              <c:f>MEYCAUAYAN!$E$48:$P$48</c:f>
              <c:strCache>
                <c:ptCount val="12"/>
                <c:pt idx="0">
                  <c:v>Pantoc, Meycauayan, Bulacan</c:v>
                </c:pt>
                <c:pt idx="1">
                  <c:v>1.181</c:v>
                </c:pt>
                <c:pt idx="2">
                  <c:v>2.973</c:v>
                </c:pt>
                <c:pt idx="3">
                  <c:v>2.201</c:v>
                </c:pt>
                <c:pt idx="4">
                  <c:v>3.221</c:v>
                </c:pt>
                <c:pt idx="5">
                  <c:v>3.481</c:v>
                </c:pt>
                <c:pt idx="6">
                  <c:v>2.520</c:v>
                </c:pt>
                <c:pt idx="7">
                  <c:v>0.304</c:v>
                </c:pt>
                <c:pt idx="8">
                  <c:v>0.461</c:v>
                </c:pt>
                <c:pt idx="9">
                  <c:v>0.383</c:v>
                </c:pt>
                <c:pt idx="10">
                  <c:v>-</c:v>
                </c:pt>
                <c:pt idx="11">
                  <c:v>-</c:v>
                </c:pt>
              </c:strCache>
            </c:strRef>
          </c:cat>
          <c:val>
            <c:numRef>
              <c:f>MEYCAUAYAN!$E$50:$P$50</c:f>
              <c:numCache>
                <c:formatCode>#,##0.000</c:formatCode>
                <c:ptCount val="12"/>
                <c:pt idx="0">
                  <c:v>0</c:v>
                </c:pt>
                <c:pt idx="1">
                  <c:v>1.167</c:v>
                </c:pt>
                <c:pt idx="2">
                  <c:v>0.81799999999999995</c:v>
                </c:pt>
                <c:pt idx="3">
                  <c:v>1.05</c:v>
                </c:pt>
                <c:pt idx="4">
                  <c:v>0.80500000000000005</c:v>
                </c:pt>
                <c:pt idx="5">
                  <c:v>1.2270000000000001</c:v>
                </c:pt>
                <c:pt idx="6">
                  <c:v>0.92500000000000004</c:v>
                </c:pt>
                <c:pt idx="7">
                  <c:v>0.69799999999999995</c:v>
                </c:pt>
                <c:pt idx="8">
                  <c:v>0.498</c:v>
                </c:pt>
                <c:pt idx="9">
                  <c:v>0.28299999999999997</c:v>
                </c:pt>
                <c:pt idx="10" formatCode="#,##0.00">
                  <c:v>0</c:v>
                </c:pt>
                <c:pt idx="11" formatCode="#,##0.00">
                  <c:v>0</c:v>
                </c:pt>
              </c:numCache>
            </c:numRef>
          </c:val>
          <c:extLst>
            <c:ext xmlns:c16="http://schemas.microsoft.com/office/drawing/2014/chart" uri="{C3380CC4-5D6E-409C-BE32-E72D297353CC}">
              <c16:uniqueId val="{00000001-09CA-43CD-AE58-7433921C1516}"/>
            </c:ext>
          </c:extLst>
        </c:ser>
        <c:ser>
          <c:idx val="2"/>
          <c:order val="2"/>
          <c:invertIfNegative val="1"/>
          <c:cat>
            <c:strRef>
              <c:f>MEYCAUAYAN!$E$48:$P$48</c:f>
              <c:strCache>
                <c:ptCount val="12"/>
                <c:pt idx="0">
                  <c:v>Pantoc, Meycauayan, Bulacan</c:v>
                </c:pt>
                <c:pt idx="1">
                  <c:v>1.181</c:v>
                </c:pt>
                <c:pt idx="2">
                  <c:v>2.973</c:v>
                </c:pt>
                <c:pt idx="3">
                  <c:v>2.201</c:v>
                </c:pt>
                <c:pt idx="4">
                  <c:v>3.221</c:v>
                </c:pt>
                <c:pt idx="5">
                  <c:v>3.481</c:v>
                </c:pt>
                <c:pt idx="6">
                  <c:v>2.520</c:v>
                </c:pt>
                <c:pt idx="7">
                  <c:v>0.304</c:v>
                </c:pt>
                <c:pt idx="8">
                  <c:v>0.461</c:v>
                </c:pt>
                <c:pt idx="9">
                  <c:v>0.383</c:v>
                </c:pt>
                <c:pt idx="10">
                  <c:v>-</c:v>
                </c:pt>
                <c:pt idx="11">
                  <c:v>-</c:v>
                </c:pt>
              </c:strCache>
            </c:strRef>
          </c:cat>
          <c:val>
            <c:numRef>
              <c:f>MEYCAUAYAN!$E$51:$P$51</c:f>
              <c:numCache>
                <c:formatCode>#,##0.000</c:formatCode>
                <c:ptCount val="12"/>
                <c:pt idx="0">
                  <c:v>0</c:v>
                </c:pt>
                <c:pt idx="1">
                  <c:v>0.96299999999999997</c:v>
                </c:pt>
                <c:pt idx="2">
                  <c:v>2.4089999999999998</c:v>
                </c:pt>
                <c:pt idx="3">
                  <c:v>2.145</c:v>
                </c:pt>
                <c:pt idx="4">
                  <c:v>2.89</c:v>
                </c:pt>
                <c:pt idx="5">
                  <c:v>1.83</c:v>
                </c:pt>
                <c:pt idx="6">
                  <c:v>2.0659999999999998</c:v>
                </c:pt>
                <c:pt idx="7">
                  <c:v>0.27500000000000002</c:v>
                </c:pt>
                <c:pt idx="8">
                  <c:v>0.82399999999999995</c:v>
                </c:pt>
                <c:pt idx="9">
                  <c:v>0.27200000000000002</c:v>
                </c:pt>
                <c:pt idx="10" formatCode="#,##0.00">
                  <c:v>0</c:v>
                </c:pt>
                <c:pt idx="11" formatCode="#,##0.00">
                  <c:v>0</c:v>
                </c:pt>
              </c:numCache>
            </c:numRef>
          </c:val>
          <c:extLst>
            <c:ext xmlns:c16="http://schemas.microsoft.com/office/drawing/2014/chart" uri="{C3380CC4-5D6E-409C-BE32-E72D297353CC}">
              <c16:uniqueId val="{00000002-09CA-43CD-AE58-7433921C1516}"/>
            </c:ext>
          </c:extLst>
        </c:ser>
        <c:ser>
          <c:idx val="3"/>
          <c:order val="3"/>
          <c:invertIfNegative val="1"/>
          <c:cat>
            <c:strRef>
              <c:f>MEYCAUAYAN!$E$48:$P$48</c:f>
              <c:strCache>
                <c:ptCount val="12"/>
                <c:pt idx="0">
                  <c:v>Pantoc, Meycauayan, Bulacan</c:v>
                </c:pt>
                <c:pt idx="1">
                  <c:v>1.181</c:v>
                </c:pt>
                <c:pt idx="2">
                  <c:v>2.973</c:v>
                </c:pt>
                <c:pt idx="3">
                  <c:v>2.201</c:v>
                </c:pt>
                <c:pt idx="4">
                  <c:v>3.221</c:v>
                </c:pt>
                <c:pt idx="5">
                  <c:v>3.481</c:v>
                </c:pt>
                <c:pt idx="6">
                  <c:v>2.520</c:v>
                </c:pt>
                <c:pt idx="7">
                  <c:v>0.304</c:v>
                </c:pt>
                <c:pt idx="8">
                  <c:v>0.461</c:v>
                </c:pt>
                <c:pt idx="9">
                  <c:v>0.383</c:v>
                </c:pt>
                <c:pt idx="10">
                  <c:v>-</c:v>
                </c:pt>
                <c:pt idx="11">
                  <c:v>-</c:v>
                </c:pt>
              </c:strCache>
            </c:strRef>
          </c:cat>
          <c:val>
            <c:numRef>
              <c:f>MEYCAUAYAN!$E$52:$P$52</c:f>
              <c:numCache>
                <c:formatCode>#,##0.000</c:formatCode>
                <c:ptCount val="12"/>
                <c:pt idx="0">
                  <c:v>0</c:v>
                </c:pt>
                <c:pt idx="1">
                  <c:v>0.36399999999999999</c:v>
                </c:pt>
                <c:pt idx="2">
                  <c:v>2.1909999999999998</c:v>
                </c:pt>
                <c:pt idx="3">
                  <c:v>2.085</c:v>
                </c:pt>
                <c:pt idx="4">
                  <c:v>3.1539999999999999</c:v>
                </c:pt>
                <c:pt idx="5">
                  <c:v>2.08</c:v>
                </c:pt>
                <c:pt idx="6">
                  <c:v>1.8520000000000001</c:v>
                </c:pt>
                <c:pt idx="7">
                  <c:v>0.42699999999999999</c:v>
                </c:pt>
                <c:pt idx="8">
                  <c:v>0.88900000000000001</c:v>
                </c:pt>
                <c:pt idx="9">
                  <c:v>0.29799999999999999</c:v>
                </c:pt>
                <c:pt idx="10" formatCode="#,##0.00">
                  <c:v>0</c:v>
                </c:pt>
                <c:pt idx="11" formatCode="#,##0.00">
                  <c:v>0</c:v>
                </c:pt>
              </c:numCache>
            </c:numRef>
          </c:val>
          <c:extLst>
            <c:ext xmlns:c16="http://schemas.microsoft.com/office/drawing/2014/chart" uri="{C3380CC4-5D6E-409C-BE32-E72D297353CC}">
              <c16:uniqueId val="{00000003-09CA-43CD-AE58-7433921C1516}"/>
            </c:ext>
          </c:extLst>
        </c:ser>
        <c:dLbls>
          <c:showLegendKey val="0"/>
          <c:showVal val="0"/>
          <c:showCatName val="0"/>
          <c:showSerName val="0"/>
          <c:showPercent val="0"/>
          <c:showBubbleSize val="0"/>
        </c:dLbls>
        <c:gapWidth val="150"/>
        <c:axId val="1161087372"/>
        <c:axId val="630435262"/>
      </c:barChart>
      <c:catAx>
        <c:axId val="1161087372"/>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630435262"/>
        <c:crosses val="autoZero"/>
        <c:auto val="1"/>
        <c:lblAlgn val="ctr"/>
        <c:lblOffset val="100"/>
        <c:noMultiLvlLbl val="1"/>
      </c:catAx>
      <c:valAx>
        <c:axId val="630435262"/>
        <c:scaling>
          <c:orientation val="minMax"/>
        </c:scaling>
        <c:delete val="0"/>
        <c:axPos val="l"/>
        <c:numFmt formatCode="#,##0.000" sourceLinked="1"/>
        <c:majorTickMark val="cross"/>
        <c:minorTickMark val="cross"/>
        <c:tickLblPos val="nextTo"/>
        <c:spPr>
          <a:ln>
            <a:noFill/>
          </a:ln>
        </c:spPr>
        <c:crossAx val="116108737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US" sz="1400" b="0" i="0">
                <a:solidFill>
                  <a:srgbClr val="757575"/>
                </a:solidFill>
                <a:latin typeface="+mn-lt"/>
              </a:rPr>
              <a:t>Chloride</a:t>
            </a:r>
          </a:p>
        </c:rich>
      </c:tx>
      <c:overlay val="0"/>
    </c:title>
    <c:autoTitleDeleted val="0"/>
    <c:plotArea>
      <c:layout/>
      <c:barChart>
        <c:barDir val="col"/>
        <c:grouping val="clustered"/>
        <c:varyColors val="1"/>
        <c:ser>
          <c:idx val="0"/>
          <c:order val="0"/>
          <c:tx>
            <c:v>Perez Bridge</c:v>
          </c:tx>
          <c:spPr>
            <a:solidFill>
              <a:srgbClr val="5B9BD5"/>
            </a:solidFill>
            <a:ln cmpd="sng">
              <a:solidFill>
                <a:srgbClr val="000000"/>
              </a:solidFill>
            </a:ln>
          </c:spPr>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MEYCAUAYAN!$E$54:$P$54</c:f>
              <c:numCache>
                <c:formatCode>#,##0.00</c:formatCode>
                <c:ptCount val="12"/>
                <c:pt idx="0">
                  <c:v>0</c:v>
                </c:pt>
                <c:pt idx="1">
                  <c:v>87</c:v>
                </c:pt>
                <c:pt idx="2">
                  <c:v>79</c:v>
                </c:pt>
                <c:pt idx="3">
                  <c:v>66</c:v>
                </c:pt>
                <c:pt idx="4">
                  <c:v>337</c:v>
                </c:pt>
                <c:pt idx="5">
                  <c:v>350</c:v>
                </c:pt>
                <c:pt idx="6">
                  <c:v>31</c:v>
                </c:pt>
                <c:pt idx="7">
                  <c:v>20</c:v>
                </c:pt>
                <c:pt idx="8">
                  <c:v>51</c:v>
                </c:pt>
                <c:pt idx="9">
                  <c:v>14</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802-4955-B0EE-FC67906D0F26}"/>
            </c:ext>
          </c:extLst>
        </c:ser>
        <c:ser>
          <c:idx val="1"/>
          <c:order val="1"/>
          <c:tx>
            <c:v>Expressway Bridge</c:v>
          </c:tx>
          <c:spPr>
            <a:solidFill>
              <a:srgbClr val="ED7D31"/>
            </a:solidFill>
            <a:ln cmpd="sng">
              <a:solidFill>
                <a:srgbClr val="000000"/>
              </a:solidFill>
            </a:ln>
          </c:spPr>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MEYCAUAYAN!$E$55:$P$55</c:f>
              <c:numCache>
                <c:formatCode>#,##0.00</c:formatCode>
                <c:ptCount val="12"/>
                <c:pt idx="0">
                  <c:v>0</c:v>
                </c:pt>
                <c:pt idx="1">
                  <c:v>40</c:v>
                </c:pt>
                <c:pt idx="2">
                  <c:v>90</c:v>
                </c:pt>
                <c:pt idx="3">
                  <c:v>44</c:v>
                </c:pt>
                <c:pt idx="4">
                  <c:v>30</c:v>
                </c:pt>
                <c:pt idx="5">
                  <c:v>200</c:v>
                </c:pt>
                <c:pt idx="6">
                  <c:v>51</c:v>
                </c:pt>
                <c:pt idx="7">
                  <c:v>30</c:v>
                </c:pt>
                <c:pt idx="8">
                  <c:v>43</c:v>
                </c:pt>
                <c:pt idx="9">
                  <c:v>10</c:v>
                </c:pt>
                <c:pt idx="10">
                  <c:v>0</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6802-4955-B0EE-FC67906D0F26}"/>
            </c:ext>
          </c:extLst>
        </c:ser>
        <c:ser>
          <c:idx val="2"/>
          <c:order val="2"/>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MEYCAUAYAN!$E$56:$P$56</c:f>
              <c:numCache>
                <c:formatCode>#,##0.00</c:formatCode>
                <c:ptCount val="12"/>
                <c:pt idx="0">
                  <c:v>0</c:v>
                </c:pt>
                <c:pt idx="1">
                  <c:v>77</c:v>
                </c:pt>
                <c:pt idx="2">
                  <c:v>67</c:v>
                </c:pt>
                <c:pt idx="3">
                  <c:v>947</c:v>
                </c:pt>
                <c:pt idx="4">
                  <c:v>769</c:v>
                </c:pt>
                <c:pt idx="5">
                  <c:v>5598</c:v>
                </c:pt>
                <c:pt idx="6">
                  <c:v>636</c:v>
                </c:pt>
                <c:pt idx="7">
                  <c:v>20</c:v>
                </c:pt>
                <c:pt idx="8">
                  <c:v>61</c:v>
                </c:pt>
                <c:pt idx="9">
                  <c:v>25</c:v>
                </c:pt>
                <c:pt idx="10">
                  <c:v>0</c:v>
                </c:pt>
                <c:pt idx="11">
                  <c:v>0</c:v>
                </c:pt>
              </c:numCache>
            </c:numRef>
          </c:val>
          <c:extLst>
            <c:ext xmlns:c16="http://schemas.microsoft.com/office/drawing/2014/chart" uri="{C3380CC4-5D6E-409C-BE32-E72D297353CC}">
              <c16:uniqueId val="{00000002-6802-4955-B0EE-FC67906D0F26}"/>
            </c:ext>
          </c:extLst>
        </c:ser>
        <c:ser>
          <c:idx val="3"/>
          <c:order val="3"/>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MEYCAUAYAN!$E$57:$P$57</c:f>
              <c:numCache>
                <c:formatCode>#,##0.00</c:formatCode>
                <c:ptCount val="12"/>
                <c:pt idx="0">
                  <c:v>0</c:v>
                </c:pt>
                <c:pt idx="1">
                  <c:v>32</c:v>
                </c:pt>
                <c:pt idx="2">
                  <c:v>87</c:v>
                </c:pt>
                <c:pt idx="3">
                  <c:v>853</c:v>
                </c:pt>
                <c:pt idx="4">
                  <c:v>538</c:v>
                </c:pt>
                <c:pt idx="5">
                  <c:v>4699</c:v>
                </c:pt>
                <c:pt idx="6">
                  <c:v>352</c:v>
                </c:pt>
                <c:pt idx="7">
                  <c:v>25</c:v>
                </c:pt>
                <c:pt idx="8">
                  <c:v>98</c:v>
                </c:pt>
                <c:pt idx="9">
                  <c:v>13</c:v>
                </c:pt>
                <c:pt idx="10">
                  <c:v>0</c:v>
                </c:pt>
                <c:pt idx="11">
                  <c:v>0</c:v>
                </c:pt>
              </c:numCache>
            </c:numRef>
          </c:val>
          <c:extLst>
            <c:ext xmlns:c16="http://schemas.microsoft.com/office/drawing/2014/chart" uri="{C3380CC4-5D6E-409C-BE32-E72D297353CC}">
              <c16:uniqueId val="{00000003-6802-4955-B0EE-FC67906D0F26}"/>
            </c:ext>
          </c:extLst>
        </c:ser>
        <c:ser>
          <c:idx val="4"/>
          <c:order val="4"/>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MEYCAUAYAN!$E$58:$P$58</c:f>
              <c:numCache>
                <c:formatCode>#,##0.00</c:formatCode>
                <c:ptCount val="12"/>
                <c:pt idx="0">
                  <c:v>0</c:v>
                </c:pt>
                <c:pt idx="1">
                  <c:v>0</c:v>
                </c:pt>
                <c:pt idx="2">
                  <c:v>0</c:v>
                </c:pt>
                <c:pt idx="3">
                  <c:v>2.9</c:v>
                </c:pt>
                <c:pt idx="4">
                  <c:v>4.5</c:v>
                </c:pt>
                <c:pt idx="5">
                  <c:v>0</c:v>
                </c:pt>
                <c:pt idx="6">
                  <c:v>0</c:v>
                </c:pt>
                <c:pt idx="7">
                  <c:v>0</c:v>
                </c:pt>
                <c:pt idx="8">
                  <c:v>0</c:v>
                </c:pt>
                <c:pt idx="9">
                  <c:v>1.1000000000000001</c:v>
                </c:pt>
                <c:pt idx="10">
                  <c:v>0</c:v>
                </c:pt>
                <c:pt idx="11">
                  <c:v>0</c:v>
                </c:pt>
              </c:numCache>
            </c:numRef>
          </c:val>
          <c:extLst>
            <c:ext xmlns:c16="http://schemas.microsoft.com/office/drawing/2014/chart" uri="{C3380CC4-5D6E-409C-BE32-E72D297353CC}">
              <c16:uniqueId val="{00000004-6802-4955-B0EE-FC67906D0F26}"/>
            </c:ext>
          </c:extLst>
        </c:ser>
        <c:ser>
          <c:idx val="5"/>
          <c:order val="5"/>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MEYCAUAYAN!$E$59:$P$59</c:f>
              <c:numCache>
                <c:formatCode>#,##0.00</c:formatCode>
                <c:ptCount val="12"/>
                <c:pt idx="0">
                  <c:v>0</c:v>
                </c:pt>
                <c:pt idx="1">
                  <c:v>0</c:v>
                </c:pt>
                <c:pt idx="2">
                  <c:v>0</c:v>
                </c:pt>
                <c:pt idx="3">
                  <c:v>3.7</c:v>
                </c:pt>
                <c:pt idx="4">
                  <c:v>6.1</c:v>
                </c:pt>
                <c:pt idx="5">
                  <c:v>0</c:v>
                </c:pt>
                <c:pt idx="6">
                  <c:v>0</c:v>
                </c:pt>
                <c:pt idx="7">
                  <c:v>0</c:v>
                </c:pt>
                <c:pt idx="8">
                  <c:v>0</c:v>
                </c:pt>
                <c:pt idx="9">
                  <c:v>1.7</c:v>
                </c:pt>
                <c:pt idx="10">
                  <c:v>0</c:v>
                </c:pt>
                <c:pt idx="11">
                  <c:v>0</c:v>
                </c:pt>
              </c:numCache>
            </c:numRef>
          </c:val>
          <c:extLst>
            <c:ext xmlns:c16="http://schemas.microsoft.com/office/drawing/2014/chart" uri="{C3380CC4-5D6E-409C-BE32-E72D297353CC}">
              <c16:uniqueId val="{00000005-6802-4955-B0EE-FC67906D0F26}"/>
            </c:ext>
          </c:extLst>
        </c:ser>
        <c:ser>
          <c:idx val="6"/>
          <c:order val="6"/>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MEYCAUAYAN!$E$60:$P$60</c:f>
              <c:numCache>
                <c:formatCode>#,##0.00</c:formatCode>
                <c:ptCount val="12"/>
                <c:pt idx="0">
                  <c:v>0</c:v>
                </c:pt>
                <c:pt idx="1">
                  <c:v>0</c:v>
                </c:pt>
                <c:pt idx="2">
                  <c:v>0</c:v>
                </c:pt>
                <c:pt idx="3">
                  <c:v>3.1</c:v>
                </c:pt>
                <c:pt idx="4">
                  <c:v>5.5</c:v>
                </c:pt>
                <c:pt idx="5">
                  <c:v>0</c:v>
                </c:pt>
                <c:pt idx="6">
                  <c:v>0</c:v>
                </c:pt>
                <c:pt idx="7">
                  <c:v>0</c:v>
                </c:pt>
                <c:pt idx="8">
                  <c:v>0</c:v>
                </c:pt>
                <c:pt idx="9">
                  <c:v>2.2999999999999998</c:v>
                </c:pt>
                <c:pt idx="10">
                  <c:v>0</c:v>
                </c:pt>
                <c:pt idx="11">
                  <c:v>0</c:v>
                </c:pt>
              </c:numCache>
            </c:numRef>
          </c:val>
          <c:extLst>
            <c:ext xmlns:c16="http://schemas.microsoft.com/office/drawing/2014/chart" uri="{C3380CC4-5D6E-409C-BE32-E72D297353CC}">
              <c16:uniqueId val="{00000006-6802-4955-B0EE-FC67906D0F26}"/>
            </c:ext>
          </c:extLst>
        </c:ser>
        <c:ser>
          <c:idx val="7"/>
          <c:order val="7"/>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MEYCAUAYAN!$E$61:$P$61</c:f>
              <c:numCache>
                <c:formatCode>#,##0.00</c:formatCode>
                <c:ptCount val="12"/>
                <c:pt idx="0">
                  <c:v>0</c:v>
                </c:pt>
                <c:pt idx="1">
                  <c:v>0</c:v>
                </c:pt>
                <c:pt idx="2">
                  <c:v>0</c:v>
                </c:pt>
                <c:pt idx="3">
                  <c:v>11.7</c:v>
                </c:pt>
                <c:pt idx="4">
                  <c:v>7.5</c:v>
                </c:pt>
                <c:pt idx="5">
                  <c:v>0</c:v>
                </c:pt>
                <c:pt idx="6">
                  <c:v>0</c:v>
                </c:pt>
                <c:pt idx="7">
                  <c:v>0</c:v>
                </c:pt>
                <c:pt idx="8">
                  <c:v>0</c:v>
                </c:pt>
                <c:pt idx="9">
                  <c:v>3.2</c:v>
                </c:pt>
                <c:pt idx="10">
                  <c:v>0</c:v>
                </c:pt>
                <c:pt idx="11">
                  <c:v>0</c:v>
                </c:pt>
              </c:numCache>
            </c:numRef>
          </c:val>
          <c:extLst>
            <c:ext xmlns:c16="http://schemas.microsoft.com/office/drawing/2014/chart" uri="{C3380CC4-5D6E-409C-BE32-E72D297353CC}">
              <c16:uniqueId val="{00000007-6802-4955-B0EE-FC67906D0F26}"/>
            </c:ext>
          </c:extLst>
        </c:ser>
        <c:ser>
          <c:idx val="8"/>
          <c:order val="8"/>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MEYCAUAYAN!$E$62:$P$62</c:f>
              <c:numCache>
                <c:formatCode>#,##0.00</c:formatCode>
                <c:ptCount val="12"/>
                <c:pt idx="0">
                  <c:v>0</c:v>
                </c:pt>
                <c:pt idx="1">
                  <c:v>0</c:v>
                </c:pt>
                <c:pt idx="2">
                  <c:v>0</c:v>
                </c:pt>
                <c:pt idx="3">
                  <c:v>10.199999999999999</c:v>
                </c:pt>
                <c:pt idx="4">
                  <c:v>11.2</c:v>
                </c:pt>
                <c:pt idx="5">
                  <c:v>0</c:v>
                </c:pt>
                <c:pt idx="6">
                  <c:v>0</c:v>
                </c:pt>
                <c:pt idx="7">
                  <c:v>0</c:v>
                </c:pt>
                <c:pt idx="8">
                  <c:v>0</c:v>
                </c:pt>
                <c:pt idx="9">
                  <c:v>1.6</c:v>
                </c:pt>
                <c:pt idx="10">
                  <c:v>0</c:v>
                </c:pt>
                <c:pt idx="11">
                  <c:v>0</c:v>
                </c:pt>
              </c:numCache>
            </c:numRef>
          </c:val>
          <c:extLst>
            <c:ext xmlns:c16="http://schemas.microsoft.com/office/drawing/2014/chart" uri="{C3380CC4-5D6E-409C-BE32-E72D297353CC}">
              <c16:uniqueId val="{00000008-6802-4955-B0EE-FC67906D0F26}"/>
            </c:ext>
          </c:extLst>
        </c:ser>
        <c:ser>
          <c:idx val="9"/>
          <c:order val="9"/>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MEYCAUAYAN!$E$63:$P$63</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9-6802-4955-B0EE-FC67906D0F26}"/>
            </c:ext>
          </c:extLst>
        </c:ser>
        <c:ser>
          <c:idx val="10"/>
          <c:order val="10"/>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MEYCAUAYAN!$E$64:$P$64</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A-6802-4955-B0EE-FC67906D0F26}"/>
            </c:ext>
          </c:extLst>
        </c:ser>
        <c:ser>
          <c:idx val="11"/>
          <c:order val="11"/>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MEYCAUAYAN!$E$65:$P$65</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6802-4955-B0EE-FC67906D0F26}"/>
            </c:ext>
          </c:extLst>
        </c:ser>
        <c:ser>
          <c:idx val="12"/>
          <c:order val="12"/>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MEYCAUAYAN!$E$66:$P$66</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C-6802-4955-B0EE-FC67906D0F26}"/>
            </c:ext>
          </c:extLst>
        </c:ser>
        <c:ser>
          <c:idx val="13"/>
          <c:order val="13"/>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MEYCAUAYAN!$E$67:$P$67</c:f>
              <c:numCache>
                <c:formatCode>#,##0.00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6802-4955-B0EE-FC67906D0F26}"/>
            </c:ext>
          </c:extLst>
        </c:ser>
        <c:ser>
          <c:idx val="14"/>
          <c:order val="14"/>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MEYCAUAYAN!$E$68:$P$68</c:f>
              <c:numCache>
                <c:formatCode>m/d/yyyy</c:formatCode>
                <c:ptCount val="12"/>
                <c:pt idx="1">
                  <c:v>46037</c:v>
                </c:pt>
                <c:pt idx="2">
                  <c:v>46065</c:v>
                </c:pt>
                <c:pt idx="3">
                  <c:v>46090</c:v>
                </c:pt>
                <c:pt idx="4">
                  <c:v>46129</c:v>
                </c:pt>
                <c:pt idx="5">
                  <c:v>46156</c:v>
                </c:pt>
                <c:pt idx="6">
                  <c:v>46183</c:v>
                </c:pt>
                <c:pt idx="7">
                  <c:v>46204</c:v>
                </c:pt>
                <c:pt idx="8">
                  <c:v>46239</c:v>
                </c:pt>
                <c:pt idx="9">
                  <c:v>46274</c:v>
                </c:pt>
                <c:pt idx="10">
                  <c:v>46296</c:v>
                </c:pt>
              </c:numCache>
            </c:numRef>
          </c:val>
          <c:extLst>
            <c:ext xmlns:c16="http://schemas.microsoft.com/office/drawing/2014/chart" uri="{C3380CC4-5D6E-409C-BE32-E72D297353CC}">
              <c16:uniqueId val="{0000000E-6802-4955-B0EE-FC67906D0F26}"/>
            </c:ext>
          </c:extLst>
        </c:ser>
        <c:ser>
          <c:idx val="15"/>
          <c:order val="15"/>
          <c:invertIfNegative val="1"/>
          <c:cat>
            <c:strRef>
              <c:f>MEYCAUAYAN!$E$53:$P$53</c:f>
              <c:strCache>
                <c:ptCount val="12"/>
                <c:pt idx="0">
                  <c:v>Pantoc, Meycauayan, Bulacan</c:v>
                </c:pt>
                <c:pt idx="1">
                  <c:v>75.00</c:v>
                </c:pt>
                <c:pt idx="2">
                  <c:v>61.00</c:v>
                </c:pt>
                <c:pt idx="3">
                  <c:v>44.00</c:v>
                </c:pt>
                <c:pt idx="4">
                  <c:v>538.00</c:v>
                </c:pt>
                <c:pt idx="5">
                  <c:v>100.00</c:v>
                </c:pt>
                <c:pt idx="6">
                  <c:v>51.00</c:v>
                </c:pt>
                <c:pt idx="7">
                  <c:v>25.00</c:v>
                </c:pt>
                <c:pt idx="8">
                  <c:v>29.00</c:v>
                </c:pt>
                <c:pt idx="9">
                  <c:v>14.00</c:v>
                </c:pt>
                <c:pt idx="10">
                  <c:v>-</c:v>
                </c:pt>
                <c:pt idx="11">
                  <c:v>-</c:v>
                </c:pt>
              </c:strCache>
            </c:strRef>
          </c:cat>
          <c:val>
            <c:numRef>
              <c:f>MEYCAUAYAN!$E$68:$P$68</c:f>
              <c:numCache>
                <c:formatCode>m/d/yyyy</c:formatCode>
                <c:ptCount val="12"/>
                <c:pt idx="1">
                  <c:v>46037</c:v>
                </c:pt>
                <c:pt idx="2">
                  <c:v>46065</c:v>
                </c:pt>
                <c:pt idx="3">
                  <c:v>46090</c:v>
                </c:pt>
                <c:pt idx="4">
                  <c:v>46129</c:v>
                </c:pt>
                <c:pt idx="5">
                  <c:v>46156</c:v>
                </c:pt>
                <c:pt idx="6">
                  <c:v>46183</c:v>
                </c:pt>
                <c:pt idx="7">
                  <c:v>46204</c:v>
                </c:pt>
                <c:pt idx="8">
                  <c:v>46239</c:v>
                </c:pt>
                <c:pt idx="9">
                  <c:v>46274</c:v>
                </c:pt>
                <c:pt idx="10">
                  <c:v>46296</c:v>
                </c:pt>
              </c:numCache>
            </c:numRef>
          </c:val>
          <c:extLst>
            <c:ext xmlns:c16="http://schemas.microsoft.com/office/drawing/2014/chart" uri="{C3380CC4-5D6E-409C-BE32-E72D297353CC}">
              <c16:uniqueId val="{0000000F-6802-4955-B0EE-FC67906D0F26}"/>
            </c:ext>
          </c:extLst>
        </c:ser>
        <c:dLbls>
          <c:showLegendKey val="0"/>
          <c:showVal val="0"/>
          <c:showCatName val="0"/>
          <c:showSerName val="0"/>
          <c:showPercent val="0"/>
          <c:showBubbleSize val="0"/>
        </c:dLbls>
        <c:gapWidth val="150"/>
        <c:axId val="2049379776"/>
        <c:axId val="1000624238"/>
      </c:barChart>
      <c:catAx>
        <c:axId val="2049379776"/>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000624238"/>
        <c:crosses val="autoZero"/>
        <c:auto val="1"/>
        <c:lblAlgn val="ctr"/>
        <c:lblOffset val="100"/>
        <c:noMultiLvlLbl val="1"/>
      </c:catAx>
      <c:valAx>
        <c:axId val="100062423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sz="900" b="0" i="0">
                <a:solidFill>
                  <a:srgbClr val="000000"/>
                </a:solidFill>
                <a:latin typeface="+mn-lt"/>
              </a:defRPr>
            </a:pPr>
            <a:endParaRPr lang="en-US"/>
          </a:p>
        </c:txPr>
        <c:crossAx val="2049379776"/>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Meycauayan River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MEYCAUAYAN!$AL$9</c:f>
              <c:strCache>
                <c:ptCount val="1"/>
                <c:pt idx="0">
                  <c:v>Perez Bridge</c:v>
                </c:pt>
              </c:strCache>
            </c:strRef>
          </c:tx>
          <c:spPr>
            <a:solidFill>
              <a:schemeClr val="accent1"/>
            </a:solidFill>
            <a:ln>
              <a:noFill/>
            </a:ln>
            <a:effectLst/>
          </c:spPr>
          <c:invertIfNegative val="0"/>
          <c:cat>
            <c:strRef>
              <c:f>MEYCAUAYAN!$AM$8:$AR$8</c:f>
              <c:strCache>
                <c:ptCount val="6"/>
                <c:pt idx="0">
                  <c:v>January</c:v>
                </c:pt>
                <c:pt idx="1">
                  <c:v>February</c:v>
                </c:pt>
                <c:pt idx="2">
                  <c:v>March</c:v>
                </c:pt>
                <c:pt idx="3">
                  <c:v>April</c:v>
                </c:pt>
                <c:pt idx="4">
                  <c:v>May</c:v>
                </c:pt>
                <c:pt idx="5">
                  <c:v>June</c:v>
                </c:pt>
              </c:strCache>
            </c:strRef>
          </c:cat>
          <c:val>
            <c:numRef>
              <c:f>MEYCAUAYAN!$AM$9:$AR$9</c:f>
              <c:numCache>
                <c:formatCode>#,##0.00</c:formatCode>
                <c:ptCount val="6"/>
                <c:pt idx="0">
                  <c:v>3.35</c:v>
                </c:pt>
                <c:pt idx="1">
                  <c:v>3.95</c:v>
                </c:pt>
                <c:pt idx="2">
                  <c:v>3.95</c:v>
                </c:pt>
                <c:pt idx="3">
                  <c:v>3.9</c:v>
                </c:pt>
                <c:pt idx="4">
                  <c:v>2.4500000000000002</c:v>
                </c:pt>
                <c:pt idx="5">
                  <c:v>2.1</c:v>
                </c:pt>
              </c:numCache>
            </c:numRef>
          </c:val>
          <c:extLst>
            <c:ext xmlns:c16="http://schemas.microsoft.com/office/drawing/2014/chart" uri="{C3380CC4-5D6E-409C-BE32-E72D297353CC}">
              <c16:uniqueId val="{00000000-57B4-4F2A-B4BC-38CACF80DD9E}"/>
            </c:ext>
          </c:extLst>
        </c:ser>
        <c:ser>
          <c:idx val="1"/>
          <c:order val="1"/>
          <c:tx>
            <c:strRef>
              <c:f>MEYCAUAYAN!$AL$10</c:f>
              <c:strCache>
                <c:ptCount val="1"/>
                <c:pt idx="0">
                  <c:v>Expressway Bridge</c:v>
                </c:pt>
              </c:strCache>
            </c:strRef>
          </c:tx>
          <c:spPr>
            <a:solidFill>
              <a:schemeClr val="accent2"/>
            </a:solidFill>
            <a:ln>
              <a:noFill/>
            </a:ln>
            <a:effectLst/>
          </c:spPr>
          <c:invertIfNegative val="0"/>
          <c:cat>
            <c:strRef>
              <c:f>MEYCAUAYAN!$AM$8:$AR$8</c:f>
              <c:strCache>
                <c:ptCount val="6"/>
                <c:pt idx="0">
                  <c:v>January</c:v>
                </c:pt>
                <c:pt idx="1">
                  <c:v>February</c:v>
                </c:pt>
                <c:pt idx="2">
                  <c:v>March</c:v>
                </c:pt>
                <c:pt idx="3">
                  <c:v>April</c:v>
                </c:pt>
                <c:pt idx="4">
                  <c:v>May</c:v>
                </c:pt>
                <c:pt idx="5">
                  <c:v>June</c:v>
                </c:pt>
              </c:strCache>
            </c:strRef>
          </c:cat>
          <c:val>
            <c:numRef>
              <c:f>MEYCAUAYAN!$AM$10:$AR$10</c:f>
              <c:numCache>
                <c:formatCode>#,##0.00</c:formatCode>
                <c:ptCount val="6"/>
                <c:pt idx="0">
                  <c:v>2.52</c:v>
                </c:pt>
                <c:pt idx="1">
                  <c:v>2.0299999999999998</c:v>
                </c:pt>
                <c:pt idx="2">
                  <c:v>2.86</c:v>
                </c:pt>
                <c:pt idx="3">
                  <c:v>1.88</c:v>
                </c:pt>
                <c:pt idx="4">
                  <c:v>1.34</c:v>
                </c:pt>
                <c:pt idx="5">
                  <c:v>0</c:v>
                </c:pt>
              </c:numCache>
            </c:numRef>
          </c:val>
          <c:extLst>
            <c:ext xmlns:c16="http://schemas.microsoft.com/office/drawing/2014/chart" uri="{C3380CC4-5D6E-409C-BE32-E72D297353CC}">
              <c16:uniqueId val="{00000002-57B4-4F2A-B4BC-38CACF80DD9E}"/>
            </c:ext>
          </c:extLst>
        </c:ser>
        <c:ser>
          <c:idx val="2"/>
          <c:order val="2"/>
          <c:tx>
            <c:strRef>
              <c:f>MEYCAUAYAN!$AL$11</c:f>
              <c:strCache>
                <c:ptCount val="1"/>
                <c:pt idx="0">
                  <c:v>Viente Reales Bridge</c:v>
                </c:pt>
              </c:strCache>
            </c:strRef>
          </c:tx>
          <c:spPr>
            <a:solidFill>
              <a:schemeClr val="accent3"/>
            </a:solidFill>
            <a:ln>
              <a:noFill/>
            </a:ln>
            <a:effectLst/>
          </c:spPr>
          <c:invertIfNegative val="0"/>
          <c:cat>
            <c:strRef>
              <c:f>MEYCAUAYAN!$AM$8:$AR$8</c:f>
              <c:strCache>
                <c:ptCount val="6"/>
                <c:pt idx="0">
                  <c:v>January</c:v>
                </c:pt>
                <c:pt idx="1">
                  <c:v>February</c:v>
                </c:pt>
                <c:pt idx="2">
                  <c:v>March</c:v>
                </c:pt>
                <c:pt idx="3">
                  <c:v>April</c:v>
                </c:pt>
                <c:pt idx="4">
                  <c:v>May</c:v>
                </c:pt>
                <c:pt idx="5">
                  <c:v>June</c:v>
                </c:pt>
              </c:strCache>
            </c:strRef>
          </c:cat>
          <c:val>
            <c:numRef>
              <c:f>MEYCAUAYAN!$AM$11:$AR$11</c:f>
              <c:numCache>
                <c:formatCode>#,##0.00</c:formatCode>
                <c:ptCount val="6"/>
                <c:pt idx="0">
                  <c:v>2.87</c:v>
                </c:pt>
                <c:pt idx="1">
                  <c:v>1.96</c:v>
                </c:pt>
                <c:pt idx="2">
                  <c:v>2.99</c:v>
                </c:pt>
                <c:pt idx="3">
                  <c:v>2.1800000000000002</c:v>
                </c:pt>
                <c:pt idx="4">
                  <c:v>1.59</c:v>
                </c:pt>
                <c:pt idx="5">
                  <c:v>0</c:v>
                </c:pt>
              </c:numCache>
            </c:numRef>
          </c:val>
          <c:extLst>
            <c:ext xmlns:c16="http://schemas.microsoft.com/office/drawing/2014/chart" uri="{C3380CC4-5D6E-409C-BE32-E72D297353CC}">
              <c16:uniqueId val="{00000004-57B4-4F2A-B4BC-38CACF80DD9E}"/>
            </c:ext>
          </c:extLst>
        </c:ser>
        <c:ser>
          <c:idx val="3"/>
          <c:order val="3"/>
          <c:tx>
            <c:strRef>
              <c:f>MEYCAUAYAN!$AL$12</c:f>
              <c:strCache>
                <c:ptCount val="1"/>
                <c:pt idx="0">
                  <c:v>McArthur Highway</c:v>
                </c:pt>
              </c:strCache>
            </c:strRef>
          </c:tx>
          <c:spPr>
            <a:solidFill>
              <a:schemeClr val="accent4"/>
            </a:solidFill>
            <a:ln>
              <a:noFill/>
            </a:ln>
            <a:effectLst/>
          </c:spPr>
          <c:invertIfNegative val="0"/>
          <c:cat>
            <c:strRef>
              <c:f>MEYCAUAYAN!$AM$8:$AR$8</c:f>
              <c:strCache>
                <c:ptCount val="6"/>
                <c:pt idx="0">
                  <c:v>January</c:v>
                </c:pt>
                <c:pt idx="1">
                  <c:v>February</c:v>
                </c:pt>
                <c:pt idx="2">
                  <c:v>March</c:v>
                </c:pt>
                <c:pt idx="3">
                  <c:v>April</c:v>
                </c:pt>
                <c:pt idx="4">
                  <c:v>May</c:v>
                </c:pt>
                <c:pt idx="5">
                  <c:v>June</c:v>
                </c:pt>
              </c:strCache>
            </c:strRef>
          </c:cat>
          <c:val>
            <c:numRef>
              <c:f>MEYCAUAYAN!$AM$12:$AR$12</c:f>
              <c:numCache>
                <c:formatCode>#,##0.00</c:formatCode>
                <c:ptCount val="6"/>
                <c:pt idx="0">
                  <c:v>2.71</c:v>
                </c:pt>
                <c:pt idx="1">
                  <c:v>2.35</c:v>
                </c:pt>
                <c:pt idx="2">
                  <c:v>2.98</c:v>
                </c:pt>
                <c:pt idx="3">
                  <c:v>2.3199999999999998</c:v>
                </c:pt>
                <c:pt idx="4">
                  <c:v>1.41</c:v>
                </c:pt>
                <c:pt idx="5">
                  <c:v>0</c:v>
                </c:pt>
              </c:numCache>
            </c:numRef>
          </c:val>
          <c:extLst>
            <c:ext xmlns:c16="http://schemas.microsoft.com/office/drawing/2014/chart" uri="{C3380CC4-5D6E-409C-BE32-E72D297353CC}">
              <c16:uniqueId val="{00000006-57B4-4F2A-B4BC-38CACF80DD9E}"/>
            </c:ext>
          </c:extLst>
        </c:ser>
        <c:ser>
          <c:idx val="4"/>
          <c:order val="4"/>
          <c:tx>
            <c:strRef>
              <c:f>MEYCAUAYAN!$AL$13</c:f>
              <c:strCache>
                <c:ptCount val="1"/>
                <c:pt idx="0">
                  <c:v>Meymart Bridge</c:v>
                </c:pt>
              </c:strCache>
            </c:strRef>
          </c:tx>
          <c:spPr>
            <a:solidFill>
              <a:schemeClr val="accent5"/>
            </a:solidFill>
            <a:ln>
              <a:noFill/>
            </a:ln>
            <a:effectLst/>
          </c:spPr>
          <c:invertIfNegative val="0"/>
          <c:cat>
            <c:strRef>
              <c:f>MEYCAUAYAN!$AM$8:$AR$8</c:f>
              <c:strCache>
                <c:ptCount val="6"/>
                <c:pt idx="0">
                  <c:v>January</c:v>
                </c:pt>
                <c:pt idx="1">
                  <c:v>February</c:v>
                </c:pt>
                <c:pt idx="2">
                  <c:v>March</c:v>
                </c:pt>
                <c:pt idx="3">
                  <c:v>April</c:v>
                </c:pt>
                <c:pt idx="4">
                  <c:v>May</c:v>
                </c:pt>
                <c:pt idx="5">
                  <c:v>June</c:v>
                </c:pt>
              </c:strCache>
            </c:strRef>
          </c:cat>
          <c:val>
            <c:numRef>
              <c:f>MEYCAUAYAN!$AM$13:$AR$13</c:f>
              <c:numCache>
                <c:formatCode>#,##0.00</c:formatCode>
                <c:ptCount val="6"/>
                <c:pt idx="0">
                  <c:v>2.95</c:v>
                </c:pt>
                <c:pt idx="1">
                  <c:v>2.15</c:v>
                </c:pt>
                <c:pt idx="2">
                  <c:v>3.01</c:v>
                </c:pt>
                <c:pt idx="3">
                  <c:v>2.9</c:v>
                </c:pt>
                <c:pt idx="4">
                  <c:v>1.96</c:v>
                </c:pt>
                <c:pt idx="5">
                  <c:v>0</c:v>
                </c:pt>
              </c:numCache>
            </c:numRef>
          </c:val>
          <c:extLst>
            <c:ext xmlns:c16="http://schemas.microsoft.com/office/drawing/2014/chart" uri="{C3380CC4-5D6E-409C-BE32-E72D297353CC}">
              <c16:uniqueId val="{00000008-57B4-4F2A-B4BC-38CACF80DD9E}"/>
            </c:ext>
          </c:extLst>
        </c:ser>
        <c:dLbls>
          <c:showLegendKey val="0"/>
          <c:showVal val="0"/>
          <c:showCatName val="0"/>
          <c:showSerName val="0"/>
          <c:showPercent val="0"/>
          <c:showBubbleSize val="0"/>
        </c:dLbls>
        <c:gapWidth val="219"/>
        <c:overlap val="-27"/>
        <c:axId val="1853752327"/>
        <c:axId val="1853754375"/>
      </c:barChart>
      <c:lineChart>
        <c:grouping val="standard"/>
        <c:varyColors val="0"/>
        <c:ser>
          <c:idx val="5"/>
          <c:order val="5"/>
          <c:tx>
            <c:strRef>
              <c:f>MEYCAUAYAN!$AL$14</c:f>
              <c:strCache>
                <c:ptCount val="1"/>
                <c:pt idx="0">
                  <c:v>WQG</c:v>
                </c:pt>
              </c:strCache>
            </c:strRef>
          </c:tx>
          <c:spPr>
            <a:ln w="28575" cap="rnd">
              <a:solidFill>
                <a:schemeClr val="accent6"/>
              </a:solidFill>
              <a:round/>
            </a:ln>
            <a:effectLst/>
          </c:spPr>
          <c:marker>
            <c:symbol val="none"/>
          </c:marker>
          <c:cat>
            <c:strRef>
              <c:f>MEYCAUAYAN!$AM$8:$AR$8</c:f>
              <c:strCache>
                <c:ptCount val="6"/>
                <c:pt idx="0">
                  <c:v>January</c:v>
                </c:pt>
                <c:pt idx="1">
                  <c:v>February</c:v>
                </c:pt>
                <c:pt idx="2">
                  <c:v>March</c:v>
                </c:pt>
                <c:pt idx="3">
                  <c:v>April</c:v>
                </c:pt>
                <c:pt idx="4">
                  <c:v>May</c:v>
                </c:pt>
                <c:pt idx="5">
                  <c:v>June</c:v>
                </c:pt>
              </c:strCache>
            </c:strRef>
          </c:cat>
          <c:val>
            <c:numRef>
              <c:f>MEYCAUAYAN!$AM$14:$AR$14</c:f>
              <c:numCache>
                <c:formatCode>General</c:formatCode>
                <c:ptCount val="6"/>
                <c:pt idx="0">
                  <c:v>5</c:v>
                </c:pt>
                <c:pt idx="1">
                  <c:v>5</c:v>
                </c:pt>
                <c:pt idx="2">
                  <c:v>5</c:v>
                </c:pt>
                <c:pt idx="3">
                  <c:v>5</c:v>
                </c:pt>
                <c:pt idx="4">
                  <c:v>5</c:v>
                </c:pt>
                <c:pt idx="5">
                  <c:v>5</c:v>
                </c:pt>
              </c:numCache>
            </c:numRef>
          </c:val>
          <c:smooth val="0"/>
          <c:extLst>
            <c:ext xmlns:c16="http://schemas.microsoft.com/office/drawing/2014/chart" uri="{C3380CC4-5D6E-409C-BE32-E72D297353CC}">
              <c16:uniqueId val="{0000000A-57B4-4F2A-B4BC-38CACF80DD9E}"/>
            </c:ext>
          </c:extLst>
        </c:ser>
        <c:dLbls>
          <c:showLegendKey val="0"/>
          <c:showVal val="0"/>
          <c:showCatName val="0"/>
          <c:showSerName val="0"/>
          <c:showPercent val="0"/>
          <c:showBubbleSize val="0"/>
        </c:dLbls>
        <c:marker val="1"/>
        <c:smooth val="0"/>
        <c:axId val="1853752327"/>
        <c:axId val="1853754375"/>
      </c:lineChart>
      <c:catAx>
        <c:axId val="1853752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54375"/>
        <c:crosses val="autoZero"/>
        <c:auto val="1"/>
        <c:lblAlgn val="ctr"/>
        <c:lblOffset val="100"/>
        <c:noMultiLvlLbl val="0"/>
      </c:catAx>
      <c:valAx>
        <c:axId val="18537543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752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Meycauayan River - Biochemical Oxygen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MEYCAUAYAN!$AL$18</c:f>
              <c:strCache>
                <c:ptCount val="1"/>
                <c:pt idx="0">
                  <c:v>Perez Bridge</c:v>
                </c:pt>
              </c:strCache>
            </c:strRef>
          </c:tx>
          <c:spPr>
            <a:solidFill>
              <a:schemeClr val="accent1"/>
            </a:solidFill>
            <a:ln>
              <a:noFill/>
            </a:ln>
            <a:effectLst/>
          </c:spPr>
          <c:invertIfNegative val="0"/>
          <c:cat>
            <c:strRef>
              <c:f>MEYCAUAYAN!$AM$17:$AR$17</c:f>
              <c:strCache>
                <c:ptCount val="6"/>
                <c:pt idx="0">
                  <c:v>January</c:v>
                </c:pt>
                <c:pt idx="1">
                  <c:v>February</c:v>
                </c:pt>
                <c:pt idx="2">
                  <c:v>March</c:v>
                </c:pt>
                <c:pt idx="3">
                  <c:v>April</c:v>
                </c:pt>
                <c:pt idx="4">
                  <c:v>May</c:v>
                </c:pt>
                <c:pt idx="5">
                  <c:v>June</c:v>
                </c:pt>
              </c:strCache>
            </c:strRef>
          </c:cat>
          <c:val>
            <c:numRef>
              <c:f>MEYCAUAYAN!$AM$18:$AR$18</c:f>
              <c:numCache>
                <c:formatCode>#,##0.00</c:formatCode>
                <c:ptCount val="6"/>
                <c:pt idx="0">
                  <c:v>5400000</c:v>
                </c:pt>
                <c:pt idx="1">
                  <c:v>1300000</c:v>
                </c:pt>
                <c:pt idx="2">
                  <c:v>24000000</c:v>
                </c:pt>
                <c:pt idx="3">
                  <c:v>5400000</c:v>
                </c:pt>
                <c:pt idx="4">
                  <c:v>16000000</c:v>
                </c:pt>
                <c:pt idx="5">
                  <c:v>240000000</c:v>
                </c:pt>
              </c:numCache>
            </c:numRef>
          </c:val>
          <c:extLst>
            <c:ext xmlns:c16="http://schemas.microsoft.com/office/drawing/2014/chart" uri="{C3380CC4-5D6E-409C-BE32-E72D297353CC}">
              <c16:uniqueId val="{00000000-86AA-4355-BBF9-84C1FCF39063}"/>
            </c:ext>
          </c:extLst>
        </c:ser>
        <c:ser>
          <c:idx val="1"/>
          <c:order val="1"/>
          <c:tx>
            <c:strRef>
              <c:f>MEYCAUAYAN!$AL$19</c:f>
              <c:strCache>
                <c:ptCount val="1"/>
                <c:pt idx="0">
                  <c:v>Expressway Bridge</c:v>
                </c:pt>
              </c:strCache>
            </c:strRef>
          </c:tx>
          <c:spPr>
            <a:solidFill>
              <a:schemeClr val="accent2"/>
            </a:solidFill>
            <a:ln>
              <a:noFill/>
            </a:ln>
            <a:effectLst/>
          </c:spPr>
          <c:invertIfNegative val="0"/>
          <c:cat>
            <c:strRef>
              <c:f>MEYCAUAYAN!$AM$17:$AR$17</c:f>
              <c:strCache>
                <c:ptCount val="6"/>
                <c:pt idx="0">
                  <c:v>January</c:v>
                </c:pt>
                <c:pt idx="1">
                  <c:v>February</c:v>
                </c:pt>
                <c:pt idx="2">
                  <c:v>March</c:v>
                </c:pt>
                <c:pt idx="3">
                  <c:v>April</c:v>
                </c:pt>
                <c:pt idx="4">
                  <c:v>May</c:v>
                </c:pt>
                <c:pt idx="5">
                  <c:v>June</c:v>
                </c:pt>
              </c:strCache>
            </c:strRef>
          </c:cat>
          <c:val>
            <c:numRef>
              <c:f>MEYCAUAYAN!$AM$19:$AR$19</c:f>
              <c:numCache>
                <c:formatCode>#,##0.00</c:formatCode>
                <c:ptCount val="6"/>
                <c:pt idx="0">
                  <c:v>16000000</c:v>
                </c:pt>
                <c:pt idx="1">
                  <c:v>3500000</c:v>
                </c:pt>
                <c:pt idx="2">
                  <c:v>24000000</c:v>
                </c:pt>
                <c:pt idx="3">
                  <c:v>11000000</c:v>
                </c:pt>
                <c:pt idx="4">
                  <c:v>5400000</c:v>
                </c:pt>
                <c:pt idx="5">
                  <c:v>25000000</c:v>
                </c:pt>
              </c:numCache>
            </c:numRef>
          </c:val>
          <c:extLst>
            <c:ext xmlns:c16="http://schemas.microsoft.com/office/drawing/2014/chart" uri="{C3380CC4-5D6E-409C-BE32-E72D297353CC}">
              <c16:uniqueId val="{00000002-86AA-4355-BBF9-84C1FCF39063}"/>
            </c:ext>
          </c:extLst>
        </c:ser>
        <c:ser>
          <c:idx val="2"/>
          <c:order val="2"/>
          <c:tx>
            <c:strRef>
              <c:f>MEYCAUAYAN!$AL$20</c:f>
              <c:strCache>
                <c:ptCount val="1"/>
                <c:pt idx="0">
                  <c:v>Viente Reales Bridge</c:v>
                </c:pt>
              </c:strCache>
            </c:strRef>
          </c:tx>
          <c:spPr>
            <a:solidFill>
              <a:schemeClr val="accent3"/>
            </a:solidFill>
            <a:ln>
              <a:noFill/>
            </a:ln>
            <a:effectLst/>
          </c:spPr>
          <c:invertIfNegative val="0"/>
          <c:cat>
            <c:strRef>
              <c:f>MEYCAUAYAN!$AM$17:$AR$17</c:f>
              <c:strCache>
                <c:ptCount val="6"/>
                <c:pt idx="0">
                  <c:v>January</c:v>
                </c:pt>
                <c:pt idx="1">
                  <c:v>February</c:v>
                </c:pt>
                <c:pt idx="2">
                  <c:v>March</c:v>
                </c:pt>
                <c:pt idx="3">
                  <c:v>April</c:v>
                </c:pt>
                <c:pt idx="4">
                  <c:v>May</c:v>
                </c:pt>
                <c:pt idx="5">
                  <c:v>June</c:v>
                </c:pt>
              </c:strCache>
            </c:strRef>
          </c:cat>
          <c:val>
            <c:numRef>
              <c:f>MEYCAUAYAN!$AM$20:$AR$20</c:f>
              <c:numCache>
                <c:formatCode>#,##0.00</c:formatCode>
                <c:ptCount val="6"/>
                <c:pt idx="0">
                  <c:v>1400000</c:v>
                </c:pt>
                <c:pt idx="1">
                  <c:v>700000</c:v>
                </c:pt>
                <c:pt idx="2">
                  <c:v>16000000</c:v>
                </c:pt>
                <c:pt idx="3">
                  <c:v>9200000</c:v>
                </c:pt>
                <c:pt idx="4">
                  <c:v>3500000</c:v>
                </c:pt>
                <c:pt idx="5">
                  <c:v>240000000</c:v>
                </c:pt>
              </c:numCache>
            </c:numRef>
          </c:val>
          <c:extLst>
            <c:ext xmlns:c16="http://schemas.microsoft.com/office/drawing/2014/chart" uri="{C3380CC4-5D6E-409C-BE32-E72D297353CC}">
              <c16:uniqueId val="{00000004-86AA-4355-BBF9-84C1FCF39063}"/>
            </c:ext>
          </c:extLst>
        </c:ser>
        <c:ser>
          <c:idx val="3"/>
          <c:order val="3"/>
          <c:tx>
            <c:strRef>
              <c:f>MEYCAUAYAN!$AL$21</c:f>
              <c:strCache>
                <c:ptCount val="1"/>
                <c:pt idx="0">
                  <c:v>McArthur Highway</c:v>
                </c:pt>
              </c:strCache>
            </c:strRef>
          </c:tx>
          <c:spPr>
            <a:solidFill>
              <a:schemeClr val="accent4"/>
            </a:solidFill>
            <a:ln>
              <a:noFill/>
            </a:ln>
            <a:effectLst/>
          </c:spPr>
          <c:invertIfNegative val="0"/>
          <c:cat>
            <c:strRef>
              <c:f>MEYCAUAYAN!$AM$17:$AR$17</c:f>
              <c:strCache>
                <c:ptCount val="6"/>
                <c:pt idx="0">
                  <c:v>January</c:v>
                </c:pt>
                <c:pt idx="1">
                  <c:v>February</c:v>
                </c:pt>
                <c:pt idx="2">
                  <c:v>March</c:v>
                </c:pt>
                <c:pt idx="3">
                  <c:v>April</c:v>
                </c:pt>
                <c:pt idx="4">
                  <c:v>May</c:v>
                </c:pt>
                <c:pt idx="5">
                  <c:v>June</c:v>
                </c:pt>
              </c:strCache>
            </c:strRef>
          </c:cat>
          <c:val>
            <c:numRef>
              <c:f>MEYCAUAYAN!$AM$21:$AR$21</c:f>
              <c:numCache>
                <c:formatCode>#,##0.00</c:formatCode>
                <c:ptCount val="6"/>
                <c:pt idx="0">
                  <c:v>2200000</c:v>
                </c:pt>
                <c:pt idx="1">
                  <c:v>1100000</c:v>
                </c:pt>
                <c:pt idx="2">
                  <c:v>2400000</c:v>
                </c:pt>
                <c:pt idx="3">
                  <c:v>1700000</c:v>
                </c:pt>
                <c:pt idx="4">
                  <c:v>16000000</c:v>
                </c:pt>
                <c:pt idx="5">
                  <c:v>1300000</c:v>
                </c:pt>
              </c:numCache>
            </c:numRef>
          </c:val>
          <c:extLst>
            <c:ext xmlns:c16="http://schemas.microsoft.com/office/drawing/2014/chart" uri="{C3380CC4-5D6E-409C-BE32-E72D297353CC}">
              <c16:uniqueId val="{00000006-86AA-4355-BBF9-84C1FCF39063}"/>
            </c:ext>
          </c:extLst>
        </c:ser>
        <c:ser>
          <c:idx val="4"/>
          <c:order val="4"/>
          <c:tx>
            <c:strRef>
              <c:f>MEYCAUAYAN!$AL$22</c:f>
              <c:strCache>
                <c:ptCount val="1"/>
                <c:pt idx="0">
                  <c:v>Meymart Bridge</c:v>
                </c:pt>
              </c:strCache>
            </c:strRef>
          </c:tx>
          <c:spPr>
            <a:solidFill>
              <a:schemeClr val="accent5"/>
            </a:solidFill>
            <a:ln>
              <a:noFill/>
            </a:ln>
            <a:effectLst/>
          </c:spPr>
          <c:invertIfNegative val="0"/>
          <c:cat>
            <c:strRef>
              <c:f>MEYCAUAYAN!$AM$17:$AR$17</c:f>
              <c:strCache>
                <c:ptCount val="6"/>
                <c:pt idx="0">
                  <c:v>January</c:v>
                </c:pt>
                <c:pt idx="1">
                  <c:v>February</c:v>
                </c:pt>
                <c:pt idx="2">
                  <c:v>March</c:v>
                </c:pt>
                <c:pt idx="3">
                  <c:v>April</c:v>
                </c:pt>
                <c:pt idx="4">
                  <c:v>May</c:v>
                </c:pt>
                <c:pt idx="5">
                  <c:v>June</c:v>
                </c:pt>
              </c:strCache>
            </c:strRef>
          </c:cat>
          <c:val>
            <c:numRef>
              <c:f>MEYCAUAYAN!$AM$22:$AR$22</c:f>
              <c:numCache>
                <c:formatCode>#,##0.00</c:formatCode>
                <c:ptCount val="6"/>
                <c:pt idx="0">
                  <c:v>9200000</c:v>
                </c:pt>
                <c:pt idx="1">
                  <c:v>1100000</c:v>
                </c:pt>
                <c:pt idx="2">
                  <c:v>2200000</c:v>
                </c:pt>
                <c:pt idx="3">
                  <c:v>490000</c:v>
                </c:pt>
                <c:pt idx="4">
                  <c:v>5400000</c:v>
                </c:pt>
                <c:pt idx="5">
                  <c:v>790000</c:v>
                </c:pt>
              </c:numCache>
            </c:numRef>
          </c:val>
          <c:extLst>
            <c:ext xmlns:c16="http://schemas.microsoft.com/office/drawing/2014/chart" uri="{C3380CC4-5D6E-409C-BE32-E72D297353CC}">
              <c16:uniqueId val="{00000008-86AA-4355-BBF9-84C1FCF39063}"/>
            </c:ext>
          </c:extLst>
        </c:ser>
        <c:dLbls>
          <c:showLegendKey val="0"/>
          <c:showVal val="0"/>
          <c:showCatName val="0"/>
          <c:showSerName val="0"/>
          <c:showPercent val="0"/>
          <c:showBubbleSize val="0"/>
        </c:dLbls>
        <c:gapWidth val="219"/>
        <c:overlap val="-27"/>
        <c:axId val="1779955207"/>
        <c:axId val="1853667847"/>
      </c:barChart>
      <c:lineChart>
        <c:grouping val="standard"/>
        <c:varyColors val="0"/>
        <c:ser>
          <c:idx val="5"/>
          <c:order val="5"/>
          <c:tx>
            <c:strRef>
              <c:f>MEYCAUAYAN!$AL$23</c:f>
              <c:strCache>
                <c:ptCount val="1"/>
                <c:pt idx="0">
                  <c:v>WQG</c:v>
                </c:pt>
              </c:strCache>
            </c:strRef>
          </c:tx>
          <c:spPr>
            <a:ln w="28575" cap="rnd">
              <a:solidFill>
                <a:schemeClr val="accent6"/>
              </a:solidFill>
              <a:round/>
            </a:ln>
            <a:effectLst/>
          </c:spPr>
          <c:marker>
            <c:symbol val="none"/>
          </c:marker>
          <c:cat>
            <c:strRef>
              <c:f>MEYCAUAYAN!$AM$17:$AR$17</c:f>
              <c:strCache>
                <c:ptCount val="6"/>
                <c:pt idx="0">
                  <c:v>January</c:v>
                </c:pt>
                <c:pt idx="1">
                  <c:v>February</c:v>
                </c:pt>
                <c:pt idx="2">
                  <c:v>March</c:v>
                </c:pt>
                <c:pt idx="3">
                  <c:v>April</c:v>
                </c:pt>
                <c:pt idx="4">
                  <c:v>May</c:v>
                </c:pt>
                <c:pt idx="5">
                  <c:v>June</c:v>
                </c:pt>
              </c:strCache>
            </c:strRef>
          </c:cat>
          <c:val>
            <c:numRef>
              <c:f>MEYCAUAYAN!$AM$23:$AR$23</c:f>
              <c:numCache>
                <c:formatCode>General</c:formatCode>
                <c:ptCount val="6"/>
                <c:pt idx="0">
                  <c:v>7</c:v>
                </c:pt>
                <c:pt idx="1">
                  <c:v>7</c:v>
                </c:pt>
                <c:pt idx="2">
                  <c:v>7</c:v>
                </c:pt>
                <c:pt idx="3">
                  <c:v>7</c:v>
                </c:pt>
                <c:pt idx="4">
                  <c:v>7</c:v>
                </c:pt>
                <c:pt idx="5">
                  <c:v>7</c:v>
                </c:pt>
              </c:numCache>
            </c:numRef>
          </c:val>
          <c:smooth val="0"/>
          <c:extLst>
            <c:ext xmlns:c16="http://schemas.microsoft.com/office/drawing/2014/chart" uri="{C3380CC4-5D6E-409C-BE32-E72D297353CC}">
              <c16:uniqueId val="{0000000A-86AA-4355-BBF9-84C1FCF39063}"/>
            </c:ext>
          </c:extLst>
        </c:ser>
        <c:dLbls>
          <c:showLegendKey val="0"/>
          <c:showVal val="0"/>
          <c:showCatName val="0"/>
          <c:showSerName val="0"/>
          <c:showPercent val="0"/>
          <c:showBubbleSize val="0"/>
        </c:dLbls>
        <c:marker val="1"/>
        <c:smooth val="0"/>
        <c:axId val="1779955207"/>
        <c:axId val="1853667847"/>
      </c:lineChart>
      <c:catAx>
        <c:axId val="1779955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667847"/>
        <c:crosses val="autoZero"/>
        <c:auto val="1"/>
        <c:lblAlgn val="ctr"/>
        <c:lblOffset val="100"/>
        <c:noMultiLvlLbl val="0"/>
      </c:catAx>
      <c:valAx>
        <c:axId val="18536678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955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Meycauayan River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MEYCAUAYAN!$AL$28</c:f>
              <c:strCache>
                <c:ptCount val="1"/>
                <c:pt idx="0">
                  <c:v>Perez Bridge</c:v>
                </c:pt>
              </c:strCache>
            </c:strRef>
          </c:tx>
          <c:spPr>
            <a:solidFill>
              <a:schemeClr val="accent1"/>
            </a:solidFill>
            <a:ln>
              <a:noFill/>
            </a:ln>
            <a:effectLst/>
          </c:spPr>
          <c:invertIfNegative val="0"/>
          <c:cat>
            <c:strRef>
              <c:f>MEYCAUAYAN!$AM$27:$AR$27</c:f>
              <c:strCache>
                <c:ptCount val="6"/>
                <c:pt idx="0">
                  <c:v>January</c:v>
                </c:pt>
                <c:pt idx="1">
                  <c:v>February</c:v>
                </c:pt>
                <c:pt idx="2">
                  <c:v>March</c:v>
                </c:pt>
                <c:pt idx="3">
                  <c:v>April</c:v>
                </c:pt>
                <c:pt idx="4">
                  <c:v>May</c:v>
                </c:pt>
                <c:pt idx="5">
                  <c:v>June</c:v>
                </c:pt>
              </c:strCache>
            </c:strRef>
          </c:cat>
          <c:val>
            <c:numRef>
              <c:f>MEYCAUAYAN!$AM$28:$AR$28</c:f>
              <c:numCache>
                <c:formatCode>#,##0.00</c:formatCode>
                <c:ptCount val="6"/>
                <c:pt idx="0">
                  <c:v>5400000</c:v>
                </c:pt>
                <c:pt idx="1">
                  <c:v>1300000</c:v>
                </c:pt>
                <c:pt idx="2">
                  <c:v>24000000</c:v>
                </c:pt>
                <c:pt idx="3">
                  <c:v>5400000</c:v>
                </c:pt>
                <c:pt idx="4">
                  <c:v>16000000</c:v>
                </c:pt>
                <c:pt idx="5">
                  <c:v>240000000</c:v>
                </c:pt>
              </c:numCache>
            </c:numRef>
          </c:val>
          <c:extLst>
            <c:ext xmlns:c16="http://schemas.microsoft.com/office/drawing/2014/chart" uri="{C3380CC4-5D6E-409C-BE32-E72D297353CC}">
              <c16:uniqueId val="{00000000-268C-462A-8232-7EA17BD879FB}"/>
            </c:ext>
          </c:extLst>
        </c:ser>
        <c:ser>
          <c:idx val="1"/>
          <c:order val="1"/>
          <c:tx>
            <c:strRef>
              <c:f>MEYCAUAYAN!$AL$29</c:f>
              <c:strCache>
                <c:ptCount val="1"/>
                <c:pt idx="0">
                  <c:v>Expressway Bridge</c:v>
                </c:pt>
              </c:strCache>
            </c:strRef>
          </c:tx>
          <c:spPr>
            <a:solidFill>
              <a:schemeClr val="accent2"/>
            </a:solidFill>
            <a:ln>
              <a:noFill/>
            </a:ln>
            <a:effectLst/>
          </c:spPr>
          <c:invertIfNegative val="0"/>
          <c:cat>
            <c:strRef>
              <c:f>MEYCAUAYAN!$AM$27:$AR$27</c:f>
              <c:strCache>
                <c:ptCount val="6"/>
                <c:pt idx="0">
                  <c:v>January</c:v>
                </c:pt>
                <c:pt idx="1">
                  <c:v>February</c:v>
                </c:pt>
                <c:pt idx="2">
                  <c:v>March</c:v>
                </c:pt>
                <c:pt idx="3">
                  <c:v>April</c:v>
                </c:pt>
                <c:pt idx="4">
                  <c:v>May</c:v>
                </c:pt>
                <c:pt idx="5">
                  <c:v>June</c:v>
                </c:pt>
              </c:strCache>
            </c:strRef>
          </c:cat>
          <c:val>
            <c:numRef>
              <c:f>MEYCAUAYAN!$AM$29:$AR$29</c:f>
              <c:numCache>
                <c:formatCode>#,##0.00</c:formatCode>
                <c:ptCount val="6"/>
                <c:pt idx="0">
                  <c:v>16000000</c:v>
                </c:pt>
                <c:pt idx="1">
                  <c:v>3500000</c:v>
                </c:pt>
                <c:pt idx="2">
                  <c:v>24000000</c:v>
                </c:pt>
                <c:pt idx="3">
                  <c:v>11000000</c:v>
                </c:pt>
                <c:pt idx="4">
                  <c:v>5400000</c:v>
                </c:pt>
                <c:pt idx="5">
                  <c:v>25000000</c:v>
                </c:pt>
              </c:numCache>
            </c:numRef>
          </c:val>
          <c:extLst>
            <c:ext xmlns:c16="http://schemas.microsoft.com/office/drawing/2014/chart" uri="{C3380CC4-5D6E-409C-BE32-E72D297353CC}">
              <c16:uniqueId val="{00000002-268C-462A-8232-7EA17BD879FB}"/>
            </c:ext>
          </c:extLst>
        </c:ser>
        <c:ser>
          <c:idx val="2"/>
          <c:order val="2"/>
          <c:tx>
            <c:strRef>
              <c:f>MEYCAUAYAN!$AL$30</c:f>
              <c:strCache>
                <c:ptCount val="1"/>
                <c:pt idx="0">
                  <c:v>Viente Reales Bridge</c:v>
                </c:pt>
              </c:strCache>
            </c:strRef>
          </c:tx>
          <c:spPr>
            <a:solidFill>
              <a:schemeClr val="accent3"/>
            </a:solidFill>
            <a:ln>
              <a:noFill/>
            </a:ln>
            <a:effectLst/>
          </c:spPr>
          <c:invertIfNegative val="0"/>
          <c:cat>
            <c:strRef>
              <c:f>MEYCAUAYAN!$AM$27:$AR$27</c:f>
              <c:strCache>
                <c:ptCount val="6"/>
                <c:pt idx="0">
                  <c:v>January</c:v>
                </c:pt>
                <c:pt idx="1">
                  <c:v>February</c:v>
                </c:pt>
                <c:pt idx="2">
                  <c:v>March</c:v>
                </c:pt>
                <c:pt idx="3">
                  <c:v>April</c:v>
                </c:pt>
                <c:pt idx="4">
                  <c:v>May</c:v>
                </c:pt>
                <c:pt idx="5">
                  <c:v>June</c:v>
                </c:pt>
              </c:strCache>
            </c:strRef>
          </c:cat>
          <c:val>
            <c:numRef>
              <c:f>MEYCAUAYAN!$AM$30:$AR$30</c:f>
              <c:numCache>
                <c:formatCode>#,##0.00</c:formatCode>
                <c:ptCount val="6"/>
                <c:pt idx="0">
                  <c:v>1400000</c:v>
                </c:pt>
                <c:pt idx="1">
                  <c:v>700000</c:v>
                </c:pt>
                <c:pt idx="2">
                  <c:v>16000000</c:v>
                </c:pt>
                <c:pt idx="3">
                  <c:v>9200000</c:v>
                </c:pt>
                <c:pt idx="4">
                  <c:v>3500000</c:v>
                </c:pt>
                <c:pt idx="5">
                  <c:v>240000000</c:v>
                </c:pt>
              </c:numCache>
            </c:numRef>
          </c:val>
          <c:extLst>
            <c:ext xmlns:c16="http://schemas.microsoft.com/office/drawing/2014/chart" uri="{C3380CC4-5D6E-409C-BE32-E72D297353CC}">
              <c16:uniqueId val="{00000004-268C-462A-8232-7EA17BD879FB}"/>
            </c:ext>
          </c:extLst>
        </c:ser>
        <c:ser>
          <c:idx val="3"/>
          <c:order val="3"/>
          <c:tx>
            <c:strRef>
              <c:f>MEYCAUAYAN!$AL$31</c:f>
              <c:strCache>
                <c:ptCount val="1"/>
                <c:pt idx="0">
                  <c:v>McArthur Highway</c:v>
                </c:pt>
              </c:strCache>
            </c:strRef>
          </c:tx>
          <c:spPr>
            <a:solidFill>
              <a:schemeClr val="accent4"/>
            </a:solidFill>
            <a:ln>
              <a:noFill/>
            </a:ln>
            <a:effectLst/>
          </c:spPr>
          <c:invertIfNegative val="0"/>
          <c:cat>
            <c:strRef>
              <c:f>MEYCAUAYAN!$AM$27:$AR$27</c:f>
              <c:strCache>
                <c:ptCount val="6"/>
                <c:pt idx="0">
                  <c:v>January</c:v>
                </c:pt>
                <c:pt idx="1">
                  <c:v>February</c:v>
                </c:pt>
                <c:pt idx="2">
                  <c:v>March</c:v>
                </c:pt>
                <c:pt idx="3">
                  <c:v>April</c:v>
                </c:pt>
                <c:pt idx="4">
                  <c:v>May</c:v>
                </c:pt>
                <c:pt idx="5">
                  <c:v>June</c:v>
                </c:pt>
              </c:strCache>
            </c:strRef>
          </c:cat>
          <c:val>
            <c:numRef>
              <c:f>MEYCAUAYAN!$AM$31:$AR$31</c:f>
              <c:numCache>
                <c:formatCode>#,##0.00</c:formatCode>
                <c:ptCount val="6"/>
                <c:pt idx="0">
                  <c:v>2200000</c:v>
                </c:pt>
                <c:pt idx="1">
                  <c:v>1100000</c:v>
                </c:pt>
                <c:pt idx="2">
                  <c:v>2400000</c:v>
                </c:pt>
                <c:pt idx="3">
                  <c:v>1700000</c:v>
                </c:pt>
                <c:pt idx="4">
                  <c:v>16000000</c:v>
                </c:pt>
                <c:pt idx="5">
                  <c:v>1300000</c:v>
                </c:pt>
              </c:numCache>
            </c:numRef>
          </c:val>
          <c:extLst>
            <c:ext xmlns:c16="http://schemas.microsoft.com/office/drawing/2014/chart" uri="{C3380CC4-5D6E-409C-BE32-E72D297353CC}">
              <c16:uniqueId val="{00000006-268C-462A-8232-7EA17BD879FB}"/>
            </c:ext>
          </c:extLst>
        </c:ser>
        <c:ser>
          <c:idx val="4"/>
          <c:order val="4"/>
          <c:tx>
            <c:strRef>
              <c:f>MEYCAUAYAN!$AL$32</c:f>
              <c:strCache>
                <c:ptCount val="1"/>
                <c:pt idx="0">
                  <c:v>Meymart Bridge</c:v>
                </c:pt>
              </c:strCache>
            </c:strRef>
          </c:tx>
          <c:spPr>
            <a:solidFill>
              <a:schemeClr val="accent5"/>
            </a:solidFill>
            <a:ln>
              <a:noFill/>
            </a:ln>
            <a:effectLst/>
          </c:spPr>
          <c:invertIfNegative val="0"/>
          <c:cat>
            <c:strRef>
              <c:f>MEYCAUAYAN!$AM$27:$AR$27</c:f>
              <c:strCache>
                <c:ptCount val="6"/>
                <c:pt idx="0">
                  <c:v>January</c:v>
                </c:pt>
                <c:pt idx="1">
                  <c:v>February</c:v>
                </c:pt>
                <c:pt idx="2">
                  <c:v>March</c:v>
                </c:pt>
                <c:pt idx="3">
                  <c:v>April</c:v>
                </c:pt>
                <c:pt idx="4">
                  <c:v>May</c:v>
                </c:pt>
                <c:pt idx="5">
                  <c:v>June</c:v>
                </c:pt>
              </c:strCache>
            </c:strRef>
          </c:cat>
          <c:val>
            <c:numRef>
              <c:f>MEYCAUAYAN!$AM$32:$AR$32</c:f>
              <c:numCache>
                <c:formatCode>#,##0.00</c:formatCode>
                <c:ptCount val="6"/>
                <c:pt idx="0">
                  <c:v>9200000</c:v>
                </c:pt>
                <c:pt idx="1">
                  <c:v>1100000</c:v>
                </c:pt>
                <c:pt idx="2">
                  <c:v>2200000</c:v>
                </c:pt>
                <c:pt idx="3">
                  <c:v>490000</c:v>
                </c:pt>
                <c:pt idx="4">
                  <c:v>5400000</c:v>
                </c:pt>
                <c:pt idx="5">
                  <c:v>790000</c:v>
                </c:pt>
              </c:numCache>
            </c:numRef>
          </c:val>
          <c:extLst>
            <c:ext xmlns:c16="http://schemas.microsoft.com/office/drawing/2014/chart" uri="{C3380CC4-5D6E-409C-BE32-E72D297353CC}">
              <c16:uniqueId val="{00000008-268C-462A-8232-7EA17BD879FB}"/>
            </c:ext>
          </c:extLst>
        </c:ser>
        <c:dLbls>
          <c:showLegendKey val="0"/>
          <c:showVal val="0"/>
          <c:showCatName val="0"/>
          <c:showSerName val="0"/>
          <c:showPercent val="0"/>
          <c:showBubbleSize val="0"/>
        </c:dLbls>
        <c:gapWidth val="219"/>
        <c:overlap val="-27"/>
        <c:axId val="770981383"/>
        <c:axId val="150270471"/>
      </c:barChart>
      <c:lineChart>
        <c:grouping val="standard"/>
        <c:varyColors val="0"/>
        <c:ser>
          <c:idx val="5"/>
          <c:order val="5"/>
          <c:tx>
            <c:strRef>
              <c:f>MEYCAUAYAN!$AL$33</c:f>
              <c:strCache>
                <c:ptCount val="1"/>
                <c:pt idx="0">
                  <c:v>WQG</c:v>
                </c:pt>
              </c:strCache>
            </c:strRef>
          </c:tx>
          <c:spPr>
            <a:ln w="28575" cap="rnd">
              <a:solidFill>
                <a:schemeClr val="accent6"/>
              </a:solidFill>
              <a:round/>
            </a:ln>
            <a:effectLst/>
          </c:spPr>
          <c:marker>
            <c:symbol val="none"/>
          </c:marker>
          <c:cat>
            <c:strRef>
              <c:f>MEYCAUAYAN!$AM$27:$AR$27</c:f>
              <c:strCache>
                <c:ptCount val="6"/>
                <c:pt idx="0">
                  <c:v>January</c:v>
                </c:pt>
                <c:pt idx="1">
                  <c:v>February</c:v>
                </c:pt>
                <c:pt idx="2">
                  <c:v>March</c:v>
                </c:pt>
                <c:pt idx="3">
                  <c:v>April</c:v>
                </c:pt>
                <c:pt idx="4">
                  <c:v>May</c:v>
                </c:pt>
                <c:pt idx="5">
                  <c:v>June</c:v>
                </c:pt>
              </c:strCache>
            </c:strRef>
          </c:cat>
          <c:val>
            <c:numRef>
              <c:f>MEYCAUAYAN!$AM$33:$AR$33</c:f>
              <c:numCache>
                <c:formatCode>General</c:formatCode>
                <c:ptCount val="6"/>
                <c:pt idx="0">
                  <c:v>200</c:v>
                </c:pt>
                <c:pt idx="1">
                  <c:v>200</c:v>
                </c:pt>
                <c:pt idx="2">
                  <c:v>200</c:v>
                </c:pt>
                <c:pt idx="3">
                  <c:v>200</c:v>
                </c:pt>
                <c:pt idx="4">
                  <c:v>200</c:v>
                </c:pt>
                <c:pt idx="5">
                  <c:v>200</c:v>
                </c:pt>
              </c:numCache>
            </c:numRef>
          </c:val>
          <c:smooth val="0"/>
          <c:extLst>
            <c:ext xmlns:c16="http://schemas.microsoft.com/office/drawing/2014/chart" uri="{C3380CC4-5D6E-409C-BE32-E72D297353CC}">
              <c16:uniqueId val="{0000000A-268C-462A-8232-7EA17BD879FB}"/>
            </c:ext>
          </c:extLst>
        </c:ser>
        <c:dLbls>
          <c:showLegendKey val="0"/>
          <c:showVal val="0"/>
          <c:showCatName val="0"/>
          <c:showSerName val="0"/>
          <c:showPercent val="0"/>
          <c:showBubbleSize val="0"/>
        </c:dLbls>
        <c:marker val="1"/>
        <c:smooth val="0"/>
        <c:axId val="770981383"/>
        <c:axId val="150270471"/>
      </c:lineChart>
      <c:catAx>
        <c:axId val="770981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0471"/>
        <c:crosses val="autoZero"/>
        <c:auto val="1"/>
        <c:lblAlgn val="ctr"/>
        <c:lblOffset val="100"/>
        <c:noMultiLvlLbl val="0"/>
      </c:catAx>
      <c:valAx>
        <c:axId val="150270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981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Obando river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OBANDO!$V$8</c:f>
              <c:strCache>
                <c:ptCount val="1"/>
                <c:pt idx="0">
                  <c:v>Polo Bridge</c:v>
                </c:pt>
              </c:strCache>
            </c:strRef>
          </c:tx>
          <c:spPr>
            <a:solidFill>
              <a:schemeClr val="accent1"/>
            </a:solidFill>
            <a:ln>
              <a:noFill/>
            </a:ln>
            <a:effectLst/>
          </c:spPr>
          <c:invertIfNegative val="0"/>
          <c:cat>
            <c:strRef>
              <c:f>OBANDO!$W$5:$AB$5</c:f>
              <c:strCache>
                <c:ptCount val="6"/>
                <c:pt idx="0">
                  <c:v>January</c:v>
                </c:pt>
                <c:pt idx="1">
                  <c:v>February</c:v>
                </c:pt>
                <c:pt idx="2">
                  <c:v>March</c:v>
                </c:pt>
                <c:pt idx="3">
                  <c:v>April</c:v>
                </c:pt>
                <c:pt idx="4">
                  <c:v>May</c:v>
                </c:pt>
                <c:pt idx="5">
                  <c:v>June</c:v>
                </c:pt>
              </c:strCache>
            </c:strRef>
          </c:cat>
          <c:val>
            <c:numRef>
              <c:f>OBANDO!$W$8:$AB$8</c:f>
              <c:numCache>
                <c:formatCode>#,##0.00</c:formatCode>
                <c:ptCount val="6"/>
                <c:pt idx="0">
                  <c:v>5.03</c:v>
                </c:pt>
                <c:pt idx="1">
                  <c:v>11.35</c:v>
                </c:pt>
                <c:pt idx="2">
                  <c:v>5.01</c:v>
                </c:pt>
                <c:pt idx="3">
                  <c:v>4.68</c:v>
                </c:pt>
                <c:pt idx="4">
                  <c:v>5.1100000000000003</c:v>
                </c:pt>
                <c:pt idx="5">
                  <c:v>1</c:v>
                </c:pt>
              </c:numCache>
            </c:numRef>
          </c:val>
          <c:extLst>
            <c:ext xmlns:c16="http://schemas.microsoft.com/office/drawing/2014/chart" uri="{C3380CC4-5D6E-409C-BE32-E72D297353CC}">
              <c16:uniqueId val="{00000000-2509-4465-B0E1-D1F720AA9D65}"/>
            </c:ext>
          </c:extLst>
        </c:ser>
        <c:ser>
          <c:idx val="1"/>
          <c:order val="1"/>
          <c:tx>
            <c:strRef>
              <c:f>OBANDO!$V$9</c:f>
              <c:strCache>
                <c:ptCount val="1"/>
                <c:pt idx="0">
                  <c:v>Fishport Near Public Market</c:v>
                </c:pt>
              </c:strCache>
            </c:strRef>
          </c:tx>
          <c:spPr>
            <a:solidFill>
              <a:schemeClr val="accent2"/>
            </a:solidFill>
            <a:ln>
              <a:noFill/>
            </a:ln>
            <a:effectLst/>
          </c:spPr>
          <c:invertIfNegative val="0"/>
          <c:cat>
            <c:strRef>
              <c:f>OBANDO!$W$5:$AB$5</c:f>
              <c:strCache>
                <c:ptCount val="6"/>
                <c:pt idx="0">
                  <c:v>January</c:v>
                </c:pt>
                <c:pt idx="1">
                  <c:v>February</c:v>
                </c:pt>
                <c:pt idx="2">
                  <c:v>March</c:v>
                </c:pt>
                <c:pt idx="3">
                  <c:v>April</c:v>
                </c:pt>
                <c:pt idx="4">
                  <c:v>May</c:v>
                </c:pt>
                <c:pt idx="5">
                  <c:v>June</c:v>
                </c:pt>
              </c:strCache>
            </c:strRef>
          </c:cat>
          <c:val>
            <c:numRef>
              <c:f>OBANDO!$W$9:$AB$9</c:f>
              <c:numCache>
                <c:formatCode>#,##0.00</c:formatCode>
                <c:ptCount val="6"/>
                <c:pt idx="0">
                  <c:v>2.79</c:v>
                </c:pt>
                <c:pt idx="1">
                  <c:v>1.76</c:v>
                </c:pt>
                <c:pt idx="2">
                  <c:v>3.44</c:v>
                </c:pt>
                <c:pt idx="3">
                  <c:v>2.61</c:v>
                </c:pt>
                <c:pt idx="4">
                  <c:v>3.11</c:v>
                </c:pt>
                <c:pt idx="5">
                  <c:v>0</c:v>
                </c:pt>
              </c:numCache>
            </c:numRef>
          </c:val>
          <c:extLst>
            <c:ext xmlns:c16="http://schemas.microsoft.com/office/drawing/2014/chart" uri="{C3380CC4-5D6E-409C-BE32-E72D297353CC}">
              <c16:uniqueId val="{00000002-2509-4465-B0E1-D1F720AA9D65}"/>
            </c:ext>
          </c:extLst>
        </c:ser>
        <c:ser>
          <c:idx val="2"/>
          <c:order val="2"/>
          <c:tx>
            <c:strRef>
              <c:f>OBANDO!$V$10</c:f>
              <c:strCache>
                <c:ptCount val="1"/>
                <c:pt idx="0">
                  <c:v>Tawiran Bridge</c:v>
                </c:pt>
              </c:strCache>
            </c:strRef>
          </c:tx>
          <c:spPr>
            <a:solidFill>
              <a:schemeClr val="accent3"/>
            </a:solidFill>
            <a:ln>
              <a:noFill/>
            </a:ln>
            <a:effectLst/>
          </c:spPr>
          <c:invertIfNegative val="0"/>
          <c:cat>
            <c:strRef>
              <c:f>OBANDO!$W$5:$AB$5</c:f>
              <c:strCache>
                <c:ptCount val="6"/>
                <c:pt idx="0">
                  <c:v>January</c:v>
                </c:pt>
                <c:pt idx="1">
                  <c:v>February</c:v>
                </c:pt>
                <c:pt idx="2">
                  <c:v>March</c:v>
                </c:pt>
                <c:pt idx="3">
                  <c:v>April</c:v>
                </c:pt>
                <c:pt idx="4">
                  <c:v>May</c:v>
                </c:pt>
                <c:pt idx="5">
                  <c:v>June</c:v>
                </c:pt>
              </c:strCache>
            </c:strRef>
          </c:cat>
          <c:val>
            <c:numRef>
              <c:f>OBANDO!$W$10:$AB$10</c:f>
              <c:numCache>
                <c:formatCode>#,##0.00</c:formatCode>
                <c:ptCount val="6"/>
                <c:pt idx="0">
                  <c:v>3.24</c:v>
                </c:pt>
                <c:pt idx="1">
                  <c:v>2.8</c:v>
                </c:pt>
                <c:pt idx="2">
                  <c:v>3.18</c:v>
                </c:pt>
                <c:pt idx="3">
                  <c:v>4.3</c:v>
                </c:pt>
                <c:pt idx="4">
                  <c:v>3.81</c:v>
                </c:pt>
                <c:pt idx="5">
                  <c:v>3</c:v>
                </c:pt>
              </c:numCache>
            </c:numRef>
          </c:val>
          <c:extLst>
            <c:ext xmlns:c16="http://schemas.microsoft.com/office/drawing/2014/chart" uri="{C3380CC4-5D6E-409C-BE32-E72D297353CC}">
              <c16:uniqueId val="{00000004-2509-4465-B0E1-D1F720AA9D65}"/>
            </c:ext>
          </c:extLst>
        </c:ser>
        <c:dLbls>
          <c:showLegendKey val="0"/>
          <c:showVal val="0"/>
          <c:showCatName val="0"/>
          <c:showSerName val="0"/>
          <c:showPercent val="0"/>
          <c:showBubbleSize val="0"/>
        </c:dLbls>
        <c:gapWidth val="219"/>
        <c:overlap val="-27"/>
        <c:axId val="343070215"/>
        <c:axId val="343072263"/>
      </c:barChart>
      <c:lineChart>
        <c:grouping val="standard"/>
        <c:varyColors val="0"/>
        <c:ser>
          <c:idx val="3"/>
          <c:order val="3"/>
          <c:tx>
            <c:v>WQG</c:v>
          </c:tx>
          <c:spPr>
            <a:ln w="28575" cap="rnd">
              <a:solidFill>
                <a:schemeClr val="accent4"/>
              </a:solidFill>
              <a:round/>
            </a:ln>
            <a:effectLst/>
          </c:spPr>
          <c:marker>
            <c:symbol val="none"/>
          </c:marker>
          <c:cat>
            <c:strRef>
              <c:f>OBANDO!$W$5:$AB$5</c:f>
              <c:strCache>
                <c:ptCount val="6"/>
                <c:pt idx="0">
                  <c:v>January</c:v>
                </c:pt>
                <c:pt idx="1">
                  <c:v>February</c:v>
                </c:pt>
                <c:pt idx="2">
                  <c:v>March</c:v>
                </c:pt>
                <c:pt idx="3">
                  <c:v>April</c:v>
                </c:pt>
                <c:pt idx="4">
                  <c:v>May</c:v>
                </c:pt>
                <c:pt idx="5">
                  <c:v>June</c:v>
                </c:pt>
              </c:strCache>
            </c:strRef>
          </c:cat>
          <c:val>
            <c:numRef>
              <c:f>OBANDO!$W$11:$AB$11</c:f>
              <c:numCache>
                <c:formatCode>General</c:formatCode>
                <c:ptCount val="6"/>
                <c:pt idx="0">
                  <c:v>5</c:v>
                </c:pt>
                <c:pt idx="1">
                  <c:v>5</c:v>
                </c:pt>
                <c:pt idx="2">
                  <c:v>5</c:v>
                </c:pt>
                <c:pt idx="3">
                  <c:v>5</c:v>
                </c:pt>
                <c:pt idx="4">
                  <c:v>5</c:v>
                </c:pt>
                <c:pt idx="5">
                  <c:v>5</c:v>
                </c:pt>
              </c:numCache>
            </c:numRef>
          </c:val>
          <c:smooth val="0"/>
          <c:extLst>
            <c:ext xmlns:c16="http://schemas.microsoft.com/office/drawing/2014/chart" uri="{C3380CC4-5D6E-409C-BE32-E72D297353CC}">
              <c16:uniqueId val="{00000006-2509-4465-B0E1-D1F720AA9D65}"/>
            </c:ext>
          </c:extLst>
        </c:ser>
        <c:dLbls>
          <c:showLegendKey val="0"/>
          <c:showVal val="0"/>
          <c:showCatName val="0"/>
          <c:showSerName val="0"/>
          <c:showPercent val="0"/>
          <c:showBubbleSize val="0"/>
        </c:dLbls>
        <c:marker val="1"/>
        <c:smooth val="0"/>
        <c:axId val="343070215"/>
        <c:axId val="343072263"/>
      </c:lineChart>
      <c:catAx>
        <c:axId val="343070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72263"/>
        <c:crosses val="autoZero"/>
        <c:auto val="1"/>
        <c:lblAlgn val="ctr"/>
        <c:lblOffset val="100"/>
        <c:noMultiLvlLbl val="0"/>
      </c:catAx>
      <c:valAx>
        <c:axId val="343072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70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Obando River - Biochemical Oxygen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OBANDO!$AE$8</c:f>
              <c:strCache>
                <c:ptCount val="1"/>
                <c:pt idx="0">
                  <c:v>Polo Bridge</c:v>
                </c:pt>
              </c:strCache>
            </c:strRef>
          </c:tx>
          <c:spPr>
            <a:solidFill>
              <a:schemeClr val="accent1"/>
            </a:solidFill>
            <a:ln>
              <a:noFill/>
            </a:ln>
            <a:effectLst/>
          </c:spPr>
          <c:invertIfNegative val="0"/>
          <c:cat>
            <c:strRef>
              <c:f>OBANDO!$AF$5:$AK$5</c:f>
              <c:strCache>
                <c:ptCount val="6"/>
                <c:pt idx="0">
                  <c:v>January</c:v>
                </c:pt>
                <c:pt idx="1">
                  <c:v>February</c:v>
                </c:pt>
                <c:pt idx="2">
                  <c:v>March</c:v>
                </c:pt>
                <c:pt idx="3">
                  <c:v>April</c:v>
                </c:pt>
                <c:pt idx="4">
                  <c:v>May</c:v>
                </c:pt>
                <c:pt idx="5">
                  <c:v>June</c:v>
                </c:pt>
              </c:strCache>
            </c:strRef>
          </c:cat>
          <c:val>
            <c:numRef>
              <c:f>OBANDO!$AF$8:$AK$8</c:f>
              <c:numCache>
                <c:formatCode>#,##0.00</c:formatCode>
                <c:ptCount val="6"/>
                <c:pt idx="0">
                  <c:v>9</c:v>
                </c:pt>
                <c:pt idx="1">
                  <c:v>31</c:v>
                </c:pt>
                <c:pt idx="2">
                  <c:v>11</c:v>
                </c:pt>
                <c:pt idx="3">
                  <c:v>8</c:v>
                </c:pt>
                <c:pt idx="4">
                  <c:v>22</c:v>
                </c:pt>
                <c:pt idx="5">
                  <c:v>3</c:v>
                </c:pt>
              </c:numCache>
            </c:numRef>
          </c:val>
          <c:extLst>
            <c:ext xmlns:c16="http://schemas.microsoft.com/office/drawing/2014/chart" uri="{C3380CC4-5D6E-409C-BE32-E72D297353CC}">
              <c16:uniqueId val="{00000000-D44A-4464-8AFD-6CE36B3C9A84}"/>
            </c:ext>
          </c:extLst>
        </c:ser>
        <c:ser>
          <c:idx val="1"/>
          <c:order val="1"/>
          <c:tx>
            <c:strRef>
              <c:f>OBANDO!$AE$9</c:f>
              <c:strCache>
                <c:ptCount val="1"/>
                <c:pt idx="0">
                  <c:v>Fishport Near Public Market</c:v>
                </c:pt>
              </c:strCache>
            </c:strRef>
          </c:tx>
          <c:spPr>
            <a:solidFill>
              <a:schemeClr val="accent2"/>
            </a:solidFill>
            <a:ln>
              <a:noFill/>
            </a:ln>
            <a:effectLst/>
          </c:spPr>
          <c:invertIfNegative val="0"/>
          <c:cat>
            <c:strRef>
              <c:f>OBANDO!$AF$5:$AK$5</c:f>
              <c:strCache>
                <c:ptCount val="6"/>
                <c:pt idx="0">
                  <c:v>January</c:v>
                </c:pt>
                <c:pt idx="1">
                  <c:v>February</c:v>
                </c:pt>
                <c:pt idx="2">
                  <c:v>March</c:v>
                </c:pt>
                <c:pt idx="3">
                  <c:v>April</c:v>
                </c:pt>
                <c:pt idx="4">
                  <c:v>May</c:v>
                </c:pt>
                <c:pt idx="5">
                  <c:v>June</c:v>
                </c:pt>
              </c:strCache>
            </c:strRef>
          </c:cat>
          <c:val>
            <c:numRef>
              <c:f>OBANDO!$AF$9:$AK$9</c:f>
              <c:numCache>
                <c:formatCode>#,##0.00</c:formatCode>
                <c:ptCount val="6"/>
                <c:pt idx="0">
                  <c:v>18</c:v>
                </c:pt>
                <c:pt idx="1">
                  <c:v>22</c:v>
                </c:pt>
                <c:pt idx="2">
                  <c:v>22</c:v>
                </c:pt>
                <c:pt idx="3">
                  <c:v>111</c:v>
                </c:pt>
                <c:pt idx="4">
                  <c:v>77</c:v>
                </c:pt>
                <c:pt idx="5">
                  <c:v>6</c:v>
                </c:pt>
              </c:numCache>
            </c:numRef>
          </c:val>
          <c:extLst>
            <c:ext xmlns:c16="http://schemas.microsoft.com/office/drawing/2014/chart" uri="{C3380CC4-5D6E-409C-BE32-E72D297353CC}">
              <c16:uniqueId val="{00000002-D44A-4464-8AFD-6CE36B3C9A84}"/>
            </c:ext>
          </c:extLst>
        </c:ser>
        <c:ser>
          <c:idx val="2"/>
          <c:order val="2"/>
          <c:tx>
            <c:strRef>
              <c:f>OBANDO!$AE$10</c:f>
              <c:strCache>
                <c:ptCount val="1"/>
                <c:pt idx="0">
                  <c:v>Tawiran Bridge</c:v>
                </c:pt>
              </c:strCache>
            </c:strRef>
          </c:tx>
          <c:spPr>
            <a:solidFill>
              <a:schemeClr val="accent3"/>
            </a:solidFill>
            <a:ln>
              <a:noFill/>
            </a:ln>
            <a:effectLst/>
          </c:spPr>
          <c:invertIfNegative val="0"/>
          <c:cat>
            <c:strRef>
              <c:f>OBANDO!$AF$5:$AK$5</c:f>
              <c:strCache>
                <c:ptCount val="6"/>
                <c:pt idx="0">
                  <c:v>January</c:v>
                </c:pt>
                <c:pt idx="1">
                  <c:v>February</c:v>
                </c:pt>
                <c:pt idx="2">
                  <c:v>March</c:v>
                </c:pt>
                <c:pt idx="3">
                  <c:v>April</c:v>
                </c:pt>
                <c:pt idx="4">
                  <c:v>May</c:v>
                </c:pt>
                <c:pt idx="5">
                  <c:v>June</c:v>
                </c:pt>
              </c:strCache>
            </c:strRef>
          </c:cat>
          <c:val>
            <c:numRef>
              <c:f>OBANDO!$AF$10:$AK$10</c:f>
              <c:numCache>
                <c:formatCode>#,##0.00</c:formatCode>
                <c:ptCount val="6"/>
                <c:pt idx="0">
                  <c:v>8</c:v>
                </c:pt>
                <c:pt idx="1">
                  <c:v>9</c:v>
                </c:pt>
                <c:pt idx="2">
                  <c:v>11</c:v>
                </c:pt>
                <c:pt idx="3">
                  <c:v>16</c:v>
                </c:pt>
                <c:pt idx="4">
                  <c:v>7</c:v>
                </c:pt>
                <c:pt idx="5">
                  <c:v>5</c:v>
                </c:pt>
              </c:numCache>
            </c:numRef>
          </c:val>
          <c:extLst>
            <c:ext xmlns:c16="http://schemas.microsoft.com/office/drawing/2014/chart" uri="{C3380CC4-5D6E-409C-BE32-E72D297353CC}">
              <c16:uniqueId val="{00000004-D44A-4464-8AFD-6CE36B3C9A84}"/>
            </c:ext>
          </c:extLst>
        </c:ser>
        <c:dLbls>
          <c:showLegendKey val="0"/>
          <c:showVal val="0"/>
          <c:showCatName val="0"/>
          <c:showSerName val="0"/>
          <c:showPercent val="0"/>
          <c:showBubbleSize val="0"/>
        </c:dLbls>
        <c:gapWidth val="219"/>
        <c:overlap val="-27"/>
        <c:axId val="208999944"/>
        <c:axId val="209001992"/>
      </c:barChart>
      <c:lineChart>
        <c:grouping val="standard"/>
        <c:varyColors val="0"/>
        <c:ser>
          <c:idx val="3"/>
          <c:order val="3"/>
          <c:tx>
            <c:v>WQG</c:v>
          </c:tx>
          <c:spPr>
            <a:ln w="28575" cap="rnd">
              <a:solidFill>
                <a:schemeClr val="accent4"/>
              </a:solidFill>
              <a:round/>
            </a:ln>
            <a:effectLst/>
          </c:spPr>
          <c:marker>
            <c:symbol val="none"/>
          </c:marker>
          <c:cat>
            <c:strRef>
              <c:f>OBANDO!$AF$5:$AK$5</c:f>
              <c:strCache>
                <c:ptCount val="6"/>
                <c:pt idx="0">
                  <c:v>January</c:v>
                </c:pt>
                <c:pt idx="1">
                  <c:v>February</c:v>
                </c:pt>
                <c:pt idx="2">
                  <c:v>March</c:v>
                </c:pt>
                <c:pt idx="3">
                  <c:v>April</c:v>
                </c:pt>
                <c:pt idx="4">
                  <c:v>May</c:v>
                </c:pt>
                <c:pt idx="5">
                  <c:v>June</c:v>
                </c:pt>
              </c:strCache>
            </c:strRef>
          </c:cat>
          <c:val>
            <c:numRef>
              <c:f>OBANDO!$AF$11:$AK$11</c:f>
              <c:numCache>
                <c:formatCode>General</c:formatCode>
                <c:ptCount val="6"/>
                <c:pt idx="0">
                  <c:v>7</c:v>
                </c:pt>
                <c:pt idx="1">
                  <c:v>7</c:v>
                </c:pt>
                <c:pt idx="2">
                  <c:v>7</c:v>
                </c:pt>
                <c:pt idx="3">
                  <c:v>7</c:v>
                </c:pt>
                <c:pt idx="4">
                  <c:v>7</c:v>
                </c:pt>
                <c:pt idx="5">
                  <c:v>7</c:v>
                </c:pt>
              </c:numCache>
            </c:numRef>
          </c:val>
          <c:smooth val="0"/>
          <c:extLst>
            <c:ext xmlns:c16="http://schemas.microsoft.com/office/drawing/2014/chart" uri="{C3380CC4-5D6E-409C-BE32-E72D297353CC}">
              <c16:uniqueId val="{00000006-D44A-4464-8AFD-6CE36B3C9A84}"/>
            </c:ext>
          </c:extLst>
        </c:ser>
        <c:dLbls>
          <c:showLegendKey val="0"/>
          <c:showVal val="0"/>
          <c:showCatName val="0"/>
          <c:showSerName val="0"/>
          <c:showPercent val="0"/>
          <c:showBubbleSize val="0"/>
        </c:dLbls>
        <c:marker val="1"/>
        <c:smooth val="0"/>
        <c:axId val="208999944"/>
        <c:axId val="209001992"/>
      </c:lineChart>
      <c:catAx>
        <c:axId val="20899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01992"/>
        <c:crosses val="autoZero"/>
        <c:auto val="1"/>
        <c:lblAlgn val="ctr"/>
        <c:lblOffset val="100"/>
        <c:noMultiLvlLbl val="0"/>
      </c:catAx>
      <c:valAx>
        <c:axId val="209001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999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Obando River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OBANDO!$AN$8</c:f>
              <c:strCache>
                <c:ptCount val="1"/>
                <c:pt idx="0">
                  <c:v>Polo Bridge</c:v>
                </c:pt>
              </c:strCache>
            </c:strRef>
          </c:tx>
          <c:spPr>
            <a:solidFill>
              <a:schemeClr val="accent1"/>
            </a:solidFill>
            <a:ln>
              <a:noFill/>
            </a:ln>
            <a:effectLst/>
          </c:spPr>
          <c:invertIfNegative val="0"/>
          <c:cat>
            <c:strRef>
              <c:f>OBANDO!$AO$5:$AT$5</c:f>
              <c:strCache>
                <c:ptCount val="6"/>
                <c:pt idx="0">
                  <c:v>January</c:v>
                </c:pt>
                <c:pt idx="1">
                  <c:v>February</c:v>
                </c:pt>
                <c:pt idx="2">
                  <c:v>March</c:v>
                </c:pt>
                <c:pt idx="3">
                  <c:v>April</c:v>
                </c:pt>
                <c:pt idx="4">
                  <c:v>May</c:v>
                </c:pt>
                <c:pt idx="5">
                  <c:v>June</c:v>
                </c:pt>
              </c:strCache>
            </c:strRef>
          </c:cat>
          <c:val>
            <c:numRef>
              <c:f>OBANDO!$AO$8:$AT$8</c:f>
              <c:numCache>
                <c:formatCode>#,##0.00</c:formatCode>
                <c:ptCount val="6"/>
                <c:pt idx="0">
                  <c:v>92000</c:v>
                </c:pt>
                <c:pt idx="1">
                  <c:v>920000</c:v>
                </c:pt>
                <c:pt idx="2">
                  <c:v>7900</c:v>
                </c:pt>
                <c:pt idx="3">
                  <c:v>2300</c:v>
                </c:pt>
                <c:pt idx="4">
                  <c:v>16000</c:v>
                </c:pt>
                <c:pt idx="5">
                  <c:v>7900</c:v>
                </c:pt>
              </c:numCache>
            </c:numRef>
          </c:val>
          <c:extLst>
            <c:ext xmlns:c16="http://schemas.microsoft.com/office/drawing/2014/chart" uri="{C3380CC4-5D6E-409C-BE32-E72D297353CC}">
              <c16:uniqueId val="{00000000-CD44-4D0E-BBFF-892625912FE6}"/>
            </c:ext>
          </c:extLst>
        </c:ser>
        <c:ser>
          <c:idx val="1"/>
          <c:order val="1"/>
          <c:tx>
            <c:strRef>
              <c:f>OBANDO!$AN$9</c:f>
              <c:strCache>
                <c:ptCount val="1"/>
                <c:pt idx="0">
                  <c:v>Fishport Near Public Market</c:v>
                </c:pt>
              </c:strCache>
            </c:strRef>
          </c:tx>
          <c:spPr>
            <a:solidFill>
              <a:schemeClr val="accent2"/>
            </a:solidFill>
            <a:ln>
              <a:noFill/>
            </a:ln>
            <a:effectLst/>
          </c:spPr>
          <c:invertIfNegative val="0"/>
          <c:cat>
            <c:strRef>
              <c:f>OBANDO!$AO$5:$AT$5</c:f>
              <c:strCache>
                <c:ptCount val="6"/>
                <c:pt idx="0">
                  <c:v>January</c:v>
                </c:pt>
                <c:pt idx="1">
                  <c:v>February</c:v>
                </c:pt>
                <c:pt idx="2">
                  <c:v>March</c:v>
                </c:pt>
                <c:pt idx="3">
                  <c:v>April</c:v>
                </c:pt>
                <c:pt idx="4">
                  <c:v>May</c:v>
                </c:pt>
                <c:pt idx="5">
                  <c:v>June</c:v>
                </c:pt>
              </c:strCache>
            </c:strRef>
          </c:cat>
          <c:val>
            <c:numRef>
              <c:f>OBANDO!$AO$9:$AT$9</c:f>
              <c:numCache>
                <c:formatCode>#,##0.00</c:formatCode>
                <c:ptCount val="6"/>
                <c:pt idx="0">
                  <c:v>35000</c:v>
                </c:pt>
                <c:pt idx="1">
                  <c:v>540000</c:v>
                </c:pt>
                <c:pt idx="2">
                  <c:v>240000</c:v>
                </c:pt>
                <c:pt idx="3">
                  <c:v>24000</c:v>
                </c:pt>
                <c:pt idx="4">
                  <c:v>24000</c:v>
                </c:pt>
                <c:pt idx="5">
                  <c:v>4900</c:v>
                </c:pt>
              </c:numCache>
            </c:numRef>
          </c:val>
          <c:extLst>
            <c:ext xmlns:c16="http://schemas.microsoft.com/office/drawing/2014/chart" uri="{C3380CC4-5D6E-409C-BE32-E72D297353CC}">
              <c16:uniqueId val="{00000002-CD44-4D0E-BBFF-892625912FE6}"/>
            </c:ext>
          </c:extLst>
        </c:ser>
        <c:ser>
          <c:idx val="2"/>
          <c:order val="2"/>
          <c:tx>
            <c:strRef>
              <c:f>OBANDO!$AN$10</c:f>
              <c:strCache>
                <c:ptCount val="1"/>
                <c:pt idx="0">
                  <c:v>Tawiran Bridge</c:v>
                </c:pt>
              </c:strCache>
            </c:strRef>
          </c:tx>
          <c:spPr>
            <a:solidFill>
              <a:schemeClr val="accent3"/>
            </a:solidFill>
            <a:ln>
              <a:noFill/>
            </a:ln>
            <a:effectLst/>
          </c:spPr>
          <c:invertIfNegative val="0"/>
          <c:cat>
            <c:strRef>
              <c:f>OBANDO!$AO$5:$AT$5</c:f>
              <c:strCache>
                <c:ptCount val="6"/>
                <c:pt idx="0">
                  <c:v>January</c:v>
                </c:pt>
                <c:pt idx="1">
                  <c:v>February</c:v>
                </c:pt>
                <c:pt idx="2">
                  <c:v>March</c:v>
                </c:pt>
                <c:pt idx="3">
                  <c:v>April</c:v>
                </c:pt>
                <c:pt idx="4">
                  <c:v>May</c:v>
                </c:pt>
                <c:pt idx="5">
                  <c:v>June</c:v>
                </c:pt>
              </c:strCache>
            </c:strRef>
          </c:cat>
          <c:val>
            <c:numRef>
              <c:f>OBANDO!$AO$10:$AT$10</c:f>
              <c:numCache>
                <c:formatCode>#,##0.00</c:formatCode>
                <c:ptCount val="6"/>
                <c:pt idx="0">
                  <c:v>140000</c:v>
                </c:pt>
                <c:pt idx="1">
                  <c:v>54000</c:v>
                </c:pt>
                <c:pt idx="2">
                  <c:v>92000</c:v>
                </c:pt>
                <c:pt idx="3">
                  <c:v>3300</c:v>
                </c:pt>
                <c:pt idx="4">
                  <c:v>350</c:v>
                </c:pt>
                <c:pt idx="5">
                  <c:v>17000</c:v>
                </c:pt>
              </c:numCache>
            </c:numRef>
          </c:val>
          <c:extLst>
            <c:ext xmlns:c16="http://schemas.microsoft.com/office/drawing/2014/chart" uri="{C3380CC4-5D6E-409C-BE32-E72D297353CC}">
              <c16:uniqueId val="{00000004-CD44-4D0E-BBFF-892625912FE6}"/>
            </c:ext>
          </c:extLst>
        </c:ser>
        <c:dLbls>
          <c:showLegendKey val="0"/>
          <c:showVal val="0"/>
          <c:showCatName val="0"/>
          <c:showSerName val="0"/>
          <c:showPercent val="0"/>
          <c:showBubbleSize val="0"/>
        </c:dLbls>
        <c:gapWidth val="219"/>
        <c:overlap val="-27"/>
        <c:axId val="343062023"/>
        <c:axId val="552869383"/>
      </c:barChart>
      <c:lineChart>
        <c:grouping val="standard"/>
        <c:varyColors val="0"/>
        <c:ser>
          <c:idx val="3"/>
          <c:order val="3"/>
          <c:tx>
            <c:v>WQG</c:v>
          </c:tx>
          <c:spPr>
            <a:ln w="28575" cap="rnd">
              <a:solidFill>
                <a:schemeClr val="accent4"/>
              </a:solidFill>
              <a:round/>
            </a:ln>
            <a:effectLst/>
          </c:spPr>
          <c:marker>
            <c:symbol val="none"/>
          </c:marker>
          <c:cat>
            <c:strRef>
              <c:f>OBANDO!$AO$5:$AT$5</c:f>
              <c:strCache>
                <c:ptCount val="6"/>
                <c:pt idx="0">
                  <c:v>January</c:v>
                </c:pt>
                <c:pt idx="1">
                  <c:v>February</c:v>
                </c:pt>
                <c:pt idx="2">
                  <c:v>March</c:v>
                </c:pt>
                <c:pt idx="3">
                  <c:v>April</c:v>
                </c:pt>
                <c:pt idx="4">
                  <c:v>May</c:v>
                </c:pt>
                <c:pt idx="5">
                  <c:v>June</c:v>
                </c:pt>
              </c:strCache>
            </c:strRef>
          </c:cat>
          <c:val>
            <c:numRef>
              <c:f>OBANDO!$AO$11:$AT$11</c:f>
              <c:numCache>
                <c:formatCode>General</c:formatCode>
                <c:ptCount val="6"/>
                <c:pt idx="0">
                  <c:v>200</c:v>
                </c:pt>
                <c:pt idx="1">
                  <c:v>200</c:v>
                </c:pt>
                <c:pt idx="2">
                  <c:v>200</c:v>
                </c:pt>
                <c:pt idx="3">
                  <c:v>200</c:v>
                </c:pt>
                <c:pt idx="4">
                  <c:v>200</c:v>
                </c:pt>
                <c:pt idx="5">
                  <c:v>200</c:v>
                </c:pt>
              </c:numCache>
            </c:numRef>
          </c:val>
          <c:smooth val="0"/>
          <c:extLst>
            <c:ext xmlns:c16="http://schemas.microsoft.com/office/drawing/2014/chart" uri="{C3380CC4-5D6E-409C-BE32-E72D297353CC}">
              <c16:uniqueId val="{00000006-CD44-4D0E-BBFF-892625912FE6}"/>
            </c:ext>
          </c:extLst>
        </c:ser>
        <c:dLbls>
          <c:showLegendKey val="0"/>
          <c:showVal val="0"/>
          <c:showCatName val="0"/>
          <c:showSerName val="0"/>
          <c:showPercent val="0"/>
          <c:showBubbleSize val="0"/>
        </c:dLbls>
        <c:marker val="1"/>
        <c:smooth val="0"/>
        <c:axId val="343062023"/>
        <c:axId val="552869383"/>
      </c:lineChart>
      <c:catAx>
        <c:axId val="343062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69383"/>
        <c:crosses val="autoZero"/>
        <c:auto val="1"/>
        <c:lblAlgn val="ctr"/>
        <c:lblOffset val="100"/>
        <c:noMultiLvlLbl val="0"/>
      </c:catAx>
      <c:valAx>
        <c:axId val="552869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30620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Santa Maria River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SANTA_MARIA_RIVER!$V$5</c:f>
              <c:strCache>
                <c:ptCount val="1"/>
                <c:pt idx="0">
                  <c:v>Catmon Bridge</c:v>
                </c:pt>
              </c:strCache>
            </c:strRef>
          </c:tx>
          <c:spPr>
            <a:solidFill>
              <a:schemeClr val="accent1"/>
            </a:solidFill>
            <a:ln>
              <a:noFill/>
            </a:ln>
            <a:effectLst/>
          </c:spPr>
          <c:invertIfNegative val="0"/>
          <c:cat>
            <c:strRef>
              <c:f>SANTA_MARIA_RIVER!$W$2:$AB$2</c:f>
              <c:strCache>
                <c:ptCount val="6"/>
                <c:pt idx="0">
                  <c:v>January</c:v>
                </c:pt>
                <c:pt idx="1">
                  <c:v>February</c:v>
                </c:pt>
                <c:pt idx="2">
                  <c:v>March</c:v>
                </c:pt>
                <c:pt idx="3">
                  <c:v>April</c:v>
                </c:pt>
                <c:pt idx="4">
                  <c:v>May</c:v>
                </c:pt>
                <c:pt idx="5">
                  <c:v>June</c:v>
                </c:pt>
              </c:strCache>
            </c:strRef>
          </c:cat>
          <c:val>
            <c:numRef>
              <c:f>SANTA_MARIA_RIVER!$W$5:$AB$5</c:f>
              <c:numCache>
                <c:formatCode>0.00</c:formatCode>
                <c:ptCount val="6"/>
                <c:pt idx="0">
                  <c:v>3.41</c:v>
                </c:pt>
                <c:pt idx="1">
                  <c:v>2.79</c:v>
                </c:pt>
                <c:pt idx="2">
                  <c:v>2.98</c:v>
                </c:pt>
                <c:pt idx="3">
                  <c:v>2.31</c:v>
                </c:pt>
                <c:pt idx="4">
                  <c:v>0.1</c:v>
                </c:pt>
                <c:pt idx="5">
                  <c:v>0.1</c:v>
                </c:pt>
              </c:numCache>
            </c:numRef>
          </c:val>
          <c:extLst>
            <c:ext xmlns:c16="http://schemas.microsoft.com/office/drawing/2014/chart" uri="{C3380CC4-5D6E-409C-BE32-E72D297353CC}">
              <c16:uniqueId val="{00000000-AA91-47CA-B86A-EB2AF8298FF0}"/>
            </c:ext>
          </c:extLst>
        </c:ser>
        <c:ser>
          <c:idx val="1"/>
          <c:order val="1"/>
          <c:tx>
            <c:strRef>
              <c:f>SANTA_MARIA_RIVER!$V$6</c:f>
              <c:strCache>
                <c:ptCount val="1"/>
                <c:pt idx="0">
                  <c:v>Poblacion Bridge</c:v>
                </c:pt>
              </c:strCache>
            </c:strRef>
          </c:tx>
          <c:spPr>
            <a:solidFill>
              <a:schemeClr val="accent2"/>
            </a:solidFill>
            <a:ln>
              <a:noFill/>
            </a:ln>
            <a:effectLst/>
          </c:spPr>
          <c:invertIfNegative val="0"/>
          <c:cat>
            <c:strRef>
              <c:f>SANTA_MARIA_RIVER!$W$2:$AB$2</c:f>
              <c:strCache>
                <c:ptCount val="6"/>
                <c:pt idx="0">
                  <c:v>January</c:v>
                </c:pt>
                <c:pt idx="1">
                  <c:v>February</c:v>
                </c:pt>
                <c:pt idx="2">
                  <c:v>March</c:v>
                </c:pt>
                <c:pt idx="3">
                  <c:v>April</c:v>
                </c:pt>
                <c:pt idx="4">
                  <c:v>May</c:v>
                </c:pt>
                <c:pt idx="5">
                  <c:v>June</c:v>
                </c:pt>
              </c:strCache>
            </c:strRef>
          </c:cat>
          <c:val>
            <c:numRef>
              <c:f>SANTA_MARIA_RIVER!$W$6:$AB$6</c:f>
              <c:numCache>
                <c:formatCode>0.00</c:formatCode>
                <c:ptCount val="6"/>
                <c:pt idx="0">
                  <c:v>4.01</c:v>
                </c:pt>
                <c:pt idx="1">
                  <c:v>2.67</c:v>
                </c:pt>
                <c:pt idx="2">
                  <c:v>3.01</c:v>
                </c:pt>
                <c:pt idx="3">
                  <c:v>4.1100000000000003</c:v>
                </c:pt>
                <c:pt idx="4">
                  <c:v>1</c:v>
                </c:pt>
                <c:pt idx="5">
                  <c:v>1.4</c:v>
                </c:pt>
              </c:numCache>
            </c:numRef>
          </c:val>
          <c:extLst>
            <c:ext xmlns:c16="http://schemas.microsoft.com/office/drawing/2014/chart" uri="{C3380CC4-5D6E-409C-BE32-E72D297353CC}">
              <c16:uniqueId val="{00000002-AA91-47CA-B86A-EB2AF8298FF0}"/>
            </c:ext>
          </c:extLst>
        </c:ser>
        <c:ser>
          <c:idx val="2"/>
          <c:order val="2"/>
          <c:tx>
            <c:strRef>
              <c:f>SANTA_MARIA_RIVER!$V$7</c:f>
              <c:strCache>
                <c:ptCount val="1"/>
                <c:pt idx="0">
                  <c:v>Sta. Clara Bridge</c:v>
                </c:pt>
              </c:strCache>
            </c:strRef>
          </c:tx>
          <c:spPr>
            <a:solidFill>
              <a:schemeClr val="accent3"/>
            </a:solidFill>
            <a:ln>
              <a:noFill/>
            </a:ln>
            <a:effectLst/>
          </c:spPr>
          <c:invertIfNegative val="0"/>
          <c:cat>
            <c:strRef>
              <c:f>SANTA_MARIA_RIVER!$W$2:$AB$2</c:f>
              <c:strCache>
                <c:ptCount val="6"/>
                <c:pt idx="0">
                  <c:v>January</c:v>
                </c:pt>
                <c:pt idx="1">
                  <c:v>February</c:v>
                </c:pt>
                <c:pt idx="2">
                  <c:v>March</c:v>
                </c:pt>
                <c:pt idx="3">
                  <c:v>April</c:v>
                </c:pt>
                <c:pt idx="4">
                  <c:v>May</c:v>
                </c:pt>
                <c:pt idx="5">
                  <c:v>June</c:v>
                </c:pt>
              </c:strCache>
            </c:strRef>
          </c:cat>
          <c:val>
            <c:numRef>
              <c:f>SANTA_MARIA_RIVER!$W$7:$AB$7</c:f>
              <c:numCache>
                <c:formatCode>0.00</c:formatCode>
                <c:ptCount val="6"/>
                <c:pt idx="0">
                  <c:v>3.09</c:v>
                </c:pt>
                <c:pt idx="1">
                  <c:v>2.98</c:v>
                </c:pt>
                <c:pt idx="2">
                  <c:v>3.11</c:v>
                </c:pt>
                <c:pt idx="3">
                  <c:v>3.09</c:v>
                </c:pt>
                <c:pt idx="4">
                  <c:v>1.5</c:v>
                </c:pt>
                <c:pt idx="5">
                  <c:v>2.2999999999999998</c:v>
                </c:pt>
              </c:numCache>
            </c:numRef>
          </c:val>
          <c:extLst>
            <c:ext xmlns:c16="http://schemas.microsoft.com/office/drawing/2014/chart" uri="{C3380CC4-5D6E-409C-BE32-E72D297353CC}">
              <c16:uniqueId val="{00000004-AA91-47CA-B86A-EB2AF8298FF0}"/>
            </c:ext>
          </c:extLst>
        </c:ser>
        <c:dLbls>
          <c:showLegendKey val="0"/>
          <c:showVal val="0"/>
          <c:showCatName val="0"/>
          <c:showSerName val="0"/>
          <c:showPercent val="0"/>
          <c:showBubbleSize val="0"/>
        </c:dLbls>
        <c:gapWidth val="219"/>
        <c:overlap val="-27"/>
        <c:axId val="57011719"/>
        <c:axId val="109278727"/>
      </c:barChart>
      <c:lineChart>
        <c:grouping val="standard"/>
        <c:varyColors val="0"/>
        <c:ser>
          <c:idx val="3"/>
          <c:order val="3"/>
          <c:tx>
            <c:v>WQG</c:v>
          </c:tx>
          <c:spPr>
            <a:ln w="28575" cap="rnd">
              <a:solidFill>
                <a:schemeClr val="accent4"/>
              </a:solidFill>
              <a:round/>
            </a:ln>
            <a:effectLst/>
          </c:spPr>
          <c:marker>
            <c:symbol val="none"/>
          </c:marker>
          <c:cat>
            <c:strRef>
              <c:f>SANTA_MARIA_RIVER!$W$2:$AB$2</c:f>
              <c:strCache>
                <c:ptCount val="6"/>
                <c:pt idx="0">
                  <c:v>January</c:v>
                </c:pt>
                <c:pt idx="1">
                  <c:v>February</c:v>
                </c:pt>
                <c:pt idx="2">
                  <c:v>March</c:v>
                </c:pt>
                <c:pt idx="3">
                  <c:v>April</c:v>
                </c:pt>
                <c:pt idx="4">
                  <c:v>May</c:v>
                </c:pt>
                <c:pt idx="5">
                  <c:v>June</c:v>
                </c:pt>
              </c:strCache>
            </c:strRef>
          </c:cat>
          <c:val>
            <c:numRef>
              <c:f>SANTA_MARIA_RIVER!$W$8:$AB$8</c:f>
              <c:numCache>
                <c:formatCode>General</c:formatCode>
                <c:ptCount val="6"/>
                <c:pt idx="0">
                  <c:v>5</c:v>
                </c:pt>
                <c:pt idx="1">
                  <c:v>5</c:v>
                </c:pt>
                <c:pt idx="2">
                  <c:v>5</c:v>
                </c:pt>
                <c:pt idx="3">
                  <c:v>5</c:v>
                </c:pt>
                <c:pt idx="4">
                  <c:v>5</c:v>
                </c:pt>
                <c:pt idx="5">
                  <c:v>5</c:v>
                </c:pt>
              </c:numCache>
            </c:numRef>
          </c:val>
          <c:smooth val="0"/>
          <c:extLst>
            <c:ext xmlns:c16="http://schemas.microsoft.com/office/drawing/2014/chart" uri="{C3380CC4-5D6E-409C-BE32-E72D297353CC}">
              <c16:uniqueId val="{00000006-AA91-47CA-B86A-EB2AF8298FF0}"/>
            </c:ext>
          </c:extLst>
        </c:ser>
        <c:dLbls>
          <c:showLegendKey val="0"/>
          <c:showVal val="0"/>
          <c:showCatName val="0"/>
          <c:showSerName val="0"/>
          <c:showPercent val="0"/>
          <c:showBubbleSize val="0"/>
        </c:dLbls>
        <c:marker val="1"/>
        <c:smooth val="0"/>
        <c:axId val="57011719"/>
        <c:axId val="109278727"/>
      </c:lineChart>
      <c:catAx>
        <c:axId val="57011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78727"/>
        <c:crosses val="autoZero"/>
        <c:auto val="1"/>
        <c:lblAlgn val="ctr"/>
        <c:lblOffset val="100"/>
        <c:noMultiLvlLbl val="0"/>
      </c:catAx>
      <c:valAx>
        <c:axId val="109278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11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Santa Maria River - Biochemical Oxygen Demand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SANTA_MARIA_RIVER!$V$12</c:f>
              <c:strCache>
                <c:ptCount val="1"/>
                <c:pt idx="0">
                  <c:v>Catmon Bridge</c:v>
                </c:pt>
              </c:strCache>
            </c:strRef>
          </c:tx>
          <c:spPr>
            <a:solidFill>
              <a:schemeClr val="accent1"/>
            </a:solidFill>
            <a:ln>
              <a:noFill/>
            </a:ln>
            <a:effectLst/>
          </c:spPr>
          <c:invertIfNegative val="0"/>
          <c:cat>
            <c:strRef>
              <c:f>SANTA_MARIA_RIVER!$W$11:$AB$11</c:f>
              <c:strCache>
                <c:ptCount val="6"/>
                <c:pt idx="0">
                  <c:v>January</c:v>
                </c:pt>
                <c:pt idx="1">
                  <c:v>February</c:v>
                </c:pt>
                <c:pt idx="2">
                  <c:v>March</c:v>
                </c:pt>
                <c:pt idx="3">
                  <c:v>April</c:v>
                </c:pt>
                <c:pt idx="4">
                  <c:v>May</c:v>
                </c:pt>
                <c:pt idx="5">
                  <c:v>June</c:v>
                </c:pt>
              </c:strCache>
            </c:strRef>
          </c:cat>
          <c:val>
            <c:numRef>
              <c:f>SANTA_MARIA_RIVER!$W$12:$AB$12</c:f>
              <c:numCache>
                <c:formatCode>0.00</c:formatCode>
                <c:ptCount val="6"/>
                <c:pt idx="0">
                  <c:v>27</c:v>
                </c:pt>
                <c:pt idx="1">
                  <c:v>23</c:v>
                </c:pt>
                <c:pt idx="2">
                  <c:v>55</c:v>
                </c:pt>
                <c:pt idx="3">
                  <c:v>59</c:v>
                </c:pt>
                <c:pt idx="4">
                  <c:v>134</c:v>
                </c:pt>
                <c:pt idx="5">
                  <c:v>77</c:v>
                </c:pt>
              </c:numCache>
            </c:numRef>
          </c:val>
          <c:extLst>
            <c:ext xmlns:c16="http://schemas.microsoft.com/office/drawing/2014/chart" uri="{C3380CC4-5D6E-409C-BE32-E72D297353CC}">
              <c16:uniqueId val="{00000000-A179-41AF-AB99-80ADB383B4E4}"/>
            </c:ext>
          </c:extLst>
        </c:ser>
        <c:ser>
          <c:idx val="1"/>
          <c:order val="1"/>
          <c:tx>
            <c:strRef>
              <c:f>SANTA_MARIA_RIVER!$V$13</c:f>
              <c:strCache>
                <c:ptCount val="1"/>
                <c:pt idx="0">
                  <c:v>Poblacion Bridge</c:v>
                </c:pt>
              </c:strCache>
            </c:strRef>
          </c:tx>
          <c:spPr>
            <a:solidFill>
              <a:schemeClr val="accent2"/>
            </a:solidFill>
            <a:ln>
              <a:noFill/>
            </a:ln>
            <a:effectLst/>
          </c:spPr>
          <c:invertIfNegative val="0"/>
          <c:cat>
            <c:strRef>
              <c:f>SANTA_MARIA_RIVER!$W$11:$AB$11</c:f>
              <c:strCache>
                <c:ptCount val="6"/>
                <c:pt idx="0">
                  <c:v>January</c:v>
                </c:pt>
                <c:pt idx="1">
                  <c:v>February</c:v>
                </c:pt>
                <c:pt idx="2">
                  <c:v>March</c:v>
                </c:pt>
                <c:pt idx="3">
                  <c:v>April</c:v>
                </c:pt>
                <c:pt idx="4">
                  <c:v>May</c:v>
                </c:pt>
                <c:pt idx="5">
                  <c:v>June</c:v>
                </c:pt>
              </c:strCache>
            </c:strRef>
          </c:cat>
          <c:val>
            <c:numRef>
              <c:f>SANTA_MARIA_RIVER!$W$13:$AB$13</c:f>
              <c:numCache>
                <c:formatCode>0.00</c:formatCode>
                <c:ptCount val="6"/>
                <c:pt idx="0">
                  <c:v>6</c:v>
                </c:pt>
                <c:pt idx="1">
                  <c:v>8</c:v>
                </c:pt>
                <c:pt idx="2">
                  <c:v>36</c:v>
                </c:pt>
                <c:pt idx="3">
                  <c:v>4</c:v>
                </c:pt>
                <c:pt idx="4">
                  <c:v>18</c:v>
                </c:pt>
                <c:pt idx="5">
                  <c:v>8</c:v>
                </c:pt>
              </c:numCache>
            </c:numRef>
          </c:val>
          <c:extLst>
            <c:ext xmlns:c16="http://schemas.microsoft.com/office/drawing/2014/chart" uri="{C3380CC4-5D6E-409C-BE32-E72D297353CC}">
              <c16:uniqueId val="{00000002-A179-41AF-AB99-80ADB383B4E4}"/>
            </c:ext>
          </c:extLst>
        </c:ser>
        <c:ser>
          <c:idx val="2"/>
          <c:order val="2"/>
          <c:tx>
            <c:strRef>
              <c:f>SANTA_MARIA_RIVER!$V$14</c:f>
              <c:strCache>
                <c:ptCount val="1"/>
                <c:pt idx="0">
                  <c:v>Sta. Clara Bridge</c:v>
                </c:pt>
              </c:strCache>
            </c:strRef>
          </c:tx>
          <c:spPr>
            <a:solidFill>
              <a:schemeClr val="accent3"/>
            </a:solidFill>
            <a:ln>
              <a:noFill/>
            </a:ln>
            <a:effectLst/>
          </c:spPr>
          <c:invertIfNegative val="0"/>
          <c:cat>
            <c:strRef>
              <c:f>SANTA_MARIA_RIVER!$W$11:$AB$11</c:f>
              <c:strCache>
                <c:ptCount val="6"/>
                <c:pt idx="0">
                  <c:v>January</c:v>
                </c:pt>
                <c:pt idx="1">
                  <c:v>February</c:v>
                </c:pt>
                <c:pt idx="2">
                  <c:v>March</c:v>
                </c:pt>
                <c:pt idx="3">
                  <c:v>April</c:v>
                </c:pt>
                <c:pt idx="4">
                  <c:v>May</c:v>
                </c:pt>
                <c:pt idx="5">
                  <c:v>June</c:v>
                </c:pt>
              </c:strCache>
            </c:strRef>
          </c:cat>
          <c:val>
            <c:numRef>
              <c:f>SANTA_MARIA_RIVER!$W$14:$AB$14</c:f>
              <c:numCache>
                <c:formatCode>0.00</c:formatCode>
                <c:ptCount val="6"/>
                <c:pt idx="0">
                  <c:v>11</c:v>
                </c:pt>
                <c:pt idx="1">
                  <c:v>13</c:v>
                </c:pt>
                <c:pt idx="2">
                  <c:v>21</c:v>
                </c:pt>
                <c:pt idx="3">
                  <c:v>15</c:v>
                </c:pt>
                <c:pt idx="4">
                  <c:v>52</c:v>
                </c:pt>
                <c:pt idx="5">
                  <c:v>9</c:v>
                </c:pt>
              </c:numCache>
            </c:numRef>
          </c:val>
          <c:extLst>
            <c:ext xmlns:c16="http://schemas.microsoft.com/office/drawing/2014/chart" uri="{C3380CC4-5D6E-409C-BE32-E72D297353CC}">
              <c16:uniqueId val="{00000004-A179-41AF-AB99-80ADB383B4E4}"/>
            </c:ext>
          </c:extLst>
        </c:ser>
        <c:dLbls>
          <c:showLegendKey val="0"/>
          <c:showVal val="0"/>
          <c:showCatName val="0"/>
          <c:showSerName val="0"/>
          <c:showPercent val="0"/>
          <c:showBubbleSize val="0"/>
        </c:dLbls>
        <c:gapWidth val="219"/>
        <c:overlap val="-27"/>
        <c:axId val="109295623"/>
        <c:axId val="151883783"/>
      </c:barChart>
      <c:lineChart>
        <c:grouping val="standard"/>
        <c:varyColors val="0"/>
        <c:ser>
          <c:idx val="3"/>
          <c:order val="3"/>
          <c:tx>
            <c:v>WQG</c:v>
          </c:tx>
          <c:spPr>
            <a:ln w="28575" cap="rnd">
              <a:solidFill>
                <a:schemeClr val="accent4"/>
              </a:solidFill>
              <a:round/>
            </a:ln>
            <a:effectLst/>
          </c:spPr>
          <c:marker>
            <c:symbol val="none"/>
          </c:marker>
          <c:cat>
            <c:strRef>
              <c:f>SANTA_MARIA_RIVER!$W$11:$AB$11</c:f>
              <c:strCache>
                <c:ptCount val="6"/>
                <c:pt idx="0">
                  <c:v>January</c:v>
                </c:pt>
                <c:pt idx="1">
                  <c:v>February</c:v>
                </c:pt>
                <c:pt idx="2">
                  <c:v>March</c:v>
                </c:pt>
                <c:pt idx="3">
                  <c:v>April</c:v>
                </c:pt>
                <c:pt idx="4">
                  <c:v>May</c:v>
                </c:pt>
                <c:pt idx="5">
                  <c:v>June</c:v>
                </c:pt>
              </c:strCache>
            </c:strRef>
          </c:cat>
          <c:val>
            <c:numRef>
              <c:f>SANTA_MARIA_RIVER!$W$15:$AB$15</c:f>
              <c:numCache>
                <c:formatCode>General</c:formatCode>
                <c:ptCount val="6"/>
                <c:pt idx="0">
                  <c:v>7</c:v>
                </c:pt>
                <c:pt idx="1">
                  <c:v>7</c:v>
                </c:pt>
                <c:pt idx="2">
                  <c:v>7</c:v>
                </c:pt>
                <c:pt idx="3">
                  <c:v>7</c:v>
                </c:pt>
                <c:pt idx="4">
                  <c:v>7</c:v>
                </c:pt>
                <c:pt idx="5">
                  <c:v>7</c:v>
                </c:pt>
              </c:numCache>
            </c:numRef>
          </c:val>
          <c:smooth val="0"/>
          <c:extLst>
            <c:ext xmlns:c16="http://schemas.microsoft.com/office/drawing/2014/chart" uri="{C3380CC4-5D6E-409C-BE32-E72D297353CC}">
              <c16:uniqueId val="{00000006-A179-41AF-AB99-80ADB383B4E4}"/>
            </c:ext>
          </c:extLst>
        </c:ser>
        <c:dLbls>
          <c:showLegendKey val="0"/>
          <c:showVal val="0"/>
          <c:showCatName val="0"/>
          <c:showSerName val="0"/>
          <c:showPercent val="0"/>
          <c:showBubbleSize val="0"/>
        </c:dLbls>
        <c:marker val="1"/>
        <c:smooth val="0"/>
        <c:axId val="109295623"/>
        <c:axId val="151883783"/>
      </c:lineChart>
      <c:catAx>
        <c:axId val="109295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3783"/>
        <c:crosses val="autoZero"/>
        <c:auto val="1"/>
        <c:lblAlgn val="ctr"/>
        <c:lblOffset val="100"/>
        <c:noMultiLvlLbl val="0"/>
      </c:catAx>
      <c:valAx>
        <c:axId val="1518837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295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Santa Maria River - Fecal Coliform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SANTA_MARIA_RIVER!$V$19</c:f>
              <c:strCache>
                <c:ptCount val="1"/>
                <c:pt idx="0">
                  <c:v>Catmon Bridge</c:v>
                </c:pt>
              </c:strCache>
            </c:strRef>
          </c:tx>
          <c:spPr>
            <a:solidFill>
              <a:schemeClr val="accent1"/>
            </a:solidFill>
            <a:ln>
              <a:noFill/>
            </a:ln>
            <a:effectLst/>
          </c:spPr>
          <c:invertIfNegative val="0"/>
          <c:cat>
            <c:strRef>
              <c:f>SANTA_MARIA_RIVER!$W$18:$AB$18</c:f>
              <c:strCache>
                <c:ptCount val="6"/>
                <c:pt idx="0">
                  <c:v>January</c:v>
                </c:pt>
                <c:pt idx="1">
                  <c:v>February</c:v>
                </c:pt>
                <c:pt idx="2">
                  <c:v>March</c:v>
                </c:pt>
                <c:pt idx="3">
                  <c:v>April</c:v>
                </c:pt>
                <c:pt idx="4">
                  <c:v>May</c:v>
                </c:pt>
                <c:pt idx="5">
                  <c:v>June</c:v>
                </c:pt>
              </c:strCache>
            </c:strRef>
          </c:cat>
          <c:val>
            <c:numRef>
              <c:f>SANTA_MARIA_RIVER!$W$19:$AB$19</c:f>
              <c:numCache>
                <c:formatCode>_(* #,##0.00_);_(* \(#,##0.00\);_(* "-"??_);_(@_)</c:formatCode>
                <c:ptCount val="6"/>
                <c:pt idx="0" formatCode="#,##0.00">
                  <c:v>1300000</c:v>
                </c:pt>
                <c:pt idx="1">
                  <c:v>240000</c:v>
                </c:pt>
                <c:pt idx="2">
                  <c:v>330000</c:v>
                </c:pt>
                <c:pt idx="3">
                  <c:v>170000</c:v>
                </c:pt>
                <c:pt idx="4">
                  <c:v>540000</c:v>
                </c:pt>
                <c:pt idx="5">
                  <c:v>2400000</c:v>
                </c:pt>
              </c:numCache>
            </c:numRef>
          </c:val>
          <c:extLst>
            <c:ext xmlns:c16="http://schemas.microsoft.com/office/drawing/2014/chart" uri="{C3380CC4-5D6E-409C-BE32-E72D297353CC}">
              <c16:uniqueId val="{00000000-90D8-495C-B1EB-5D32311DD5E2}"/>
            </c:ext>
          </c:extLst>
        </c:ser>
        <c:ser>
          <c:idx val="1"/>
          <c:order val="1"/>
          <c:tx>
            <c:strRef>
              <c:f>SANTA_MARIA_RIVER!$V$20</c:f>
              <c:strCache>
                <c:ptCount val="1"/>
                <c:pt idx="0">
                  <c:v>Poblacion Bridge</c:v>
                </c:pt>
              </c:strCache>
            </c:strRef>
          </c:tx>
          <c:spPr>
            <a:solidFill>
              <a:schemeClr val="accent2"/>
            </a:solidFill>
            <a:ln>
              <a:noFill/>
            </a:ln>
            <a:effectLst/>
          </c:spPr>
          <c:invertIfNegative val="0"/>
          <c:cat>
            <c:strRef>
              <c:f>SANTA_MARIA_RIVER!$W$18:$AB$18</c:f>
              <c:strCache>
                <c:ptCount val="6"/>
                <c:pt idx="0">
                  <c:v>January</c:v>
                </c:pt>
                <c:pt idx="1">
                  <c:v>February</c:v>
                </c:pt>
                <c:pt idx="2">
                  <c:v>March</c:v>
                </c:pt>
                <c:pt idx="3">
                  <c:v>April</c:v>
                </c:pt>
                <c:pt idx="4">
                  <c:v>May</c:v>
                </c:pt>
                <c:pt idx="5">
                  <c:v>June</c:v>
                </c:pt>
              </c:strCache>
            </c:strRef>
          </c:cat>
          <c:val>
            <c:numRef>
              <c:f>SANTA_MARIA_RIVER!$W$20:$AB$20</c:f>
              <c:numCache>
                <c:formatCode>_(* #,##0.00_);_(* \(#,##0.00\);_(* "-"??_);_(@_)</c:formatCode>
                <c:ptCount val="6"/>
                <c:pt idx="0" formatCode="#,##0.00">
                  <c:v>790000</c:v>
                </c:pt>
                <c:pt idx="1">
                  <c:v>350000</c:v>
                </c:pt>
                <c:pt idx="2">
                  <c:v>330000</c:v>
                </c:pt>
                <c:pt idx="3">
                  <c:v>240000</c:v>
                </c:pt>
                <c:pt idx="4">
                  <c:v>7900</c:v>
                </c:pt>
                <c:pt idx="5">
                  <c:v>920000</c:v>
                </c:pt>
              </c:numCache>
            </c:numRef>
          </c:val>
          <c:extLst>
            <c:ext xmlns:c16="http://schemas.microsoft.com/office/drawing/2014/chart" uri="{C3380CC4-5D6E-409C-BE32-E72D297353CC}">
              <c16:uniqueId val="{00000002-90D8-495C-B1EB-5D32311DD5E2}"/>
            </c:ext>
          </c:extLst>
        </c:ser>
        <c:ser>
          <c:idx val="2"/>
          <c:order val="2"/>
          <c:tx>
            <c:strRef>
              <c:f>SANTA_MARIA_RIVER!$V$21</c:f>
              <c:strCache>
                <c:ptCount val="1"/>
                <c:pt idx="0">
                  <c:v>Sta. Clara Bridge</c:v>
                </c:pt>
              </c:strCache>
            </c:strRef>
          </c:tx>
          <c:spPr>
            <a:solidFill>
              <a:schemeClr val="accent3"/>
            </a:solidFill>
            <a:ln>
              <a:noFill/>
            </a:ln>
            <a:effectLst/>
          </c:spPr>
          <c:invertIfNegative val="0"/>
          <c:cat>
            <c:strRef>
              <c:f>SANTA_MARIA_RIVER!$W$18:$AB$18</c:f>
              <c:strCache>
                <c:ptCount val="6"/>
                <c:pt idx="0">
                  <c:v>January</c:v>
                </c:pt>
                <c:pt idx="1">
                  <c:v>February</c:v>
                </c:pt>
                <c:pt idx="2">
                  <c:v>March</c:v>
                </c:pt>
                <c:pt idx="3">
                  <c:v>April</c:v>
                </c:pt>
                <c:pt idx="4">
                  <c:v>May</c:v>
                </c:pt>
                <c:pt idx="5">
                  <c:v>June</c:v>
                </c:pt>
              </c:strCache>
            </c:strRef>
          </c:cat>
          <c:val>
            <c:numRef>
              <c:f>SANTA_MARIA_RIVER!$W$21:$AB$21</c:f>
              <c:numCache>
                <c:formatCode>_(* #,##0.00_);_(* \(#,##0.00\);_(* "-"??_);_(@_)</c:formatCode>
                <c:ptCount val="6"/>
                <c:pt idx="0" formatCode="#,##0.00">
                  <c:v>3500000</c:v>
                </c:pt>
                <c:pt idx="1">
                  <c:v>540000</c:v>
                </c:pt>
                <c:pt idx="2">
                  <c:v>230000</c:v>
                </c:pt>
                <c:pt idx="3">
                  <c:v>92000</c:v>
                </c:pt>
                <c:pt idx="4" formatCode="#,##0.00">
                  <c:v>3500000</c:v>
                </c:pt>
                <c:pt idx="5">
                  <c:v>240000</c:v>
                </c:pt>
              </c:numCache>
            </c:numRef>
          </c:val>
          <c:extLst>
            <c:ext xmlns:c16="http://schemas.microsoft.com/office/drawing/2014/chart" uri="{C3380CC4-5D6E-409C-BE32-E72D297353CC}">
              <c16:uniqueId val="{00000004-90D8-495C-B1EB-5D32311DD5E2}"/>
            </c:ext>
          </c:extLst>
        </c:ser>
        <c:dLbls>
          <c:showLegendKey val="0"/>
          <c:showVal val="0"/>
          <c:showCatName val="0"/>
          <c:showSerName val="0"/>
          <c:showPercent val="0"/>
          <c:showBubbleSize val="0"/>
        </c:dLbls>
        <c:gapWidth val="219"/>
        <c:overlap val="-27"/>
        <c:axId val="1758360583"/>
        <c:axId val="1758362631"/>
      </c:barChart>
      <c:lineChart>
        <c:grouping val="standard"/>
        <c:varyColors val="0"/>
        <c:ser>
          <c:idx val="3"/>
          <c:order val="3"/>
          <c:tx>
            <c:v>WQG</c:v>
          </c:tx>
          <c:spPr>
            <a:ln w="28575" cap="rnd">
              <a:solidFill>
                <a:schemeClr val="accent4"/>
              </a:solidFill>
              <a:round/>
            </a:ln>
            <a:effectLst/>
          </c:spPr>
          <c:marker>
            <c:symbol val="none"/>
          </c:marker>
          <c:cat>
            <c:strRef>
              <c:f>SANTA_MARIA_RIVER!$W$18:$AB$18</c:f>
              <c:strCache>
                <c:ptCount val="6"/>
                <c:pt idx="0">
                  <c:v>January</c:v>
                </c:pt>
                <c:pt idx="1">
                  <c:v>February</c:v>
                </c:pt>
                <c:pt idx="2">
                  <c:v>March</c:v>
                </c:pt>
                <c:pt idx="3">
                  <c:v>April</c:v>
                </c:pt>
                <c:pt idx="4">
                  <c:v>May</c:v>
                </c:pt>
                <c:pt idx="5">
                  <c:v>June</c:v>
                </c:pt>
              </c:strCache>
            </c:strRef>
          </c:cat>
          <c:val>
            <c:numRef>
              <c:f>SANTA_MARIA_RIVER!$W$22:$AB$22</c:f>
              <c:numCache>
                <c:formatCode>General</c:formatCode>
                <c:ptCount val="6"/>
                <c:pt idx="0">
                  <c:v>200</c:v>
                </c:pt>
                <c:pt idx="1">
                  <c:v>200</c:v>
                </c:pt>
                <c:pt idx="2">
                  <c:v>200</c:v>
                </c:pt>
                <c:pt idx="3">
                  <c:v>200</c:v>
                </c:pt>
                <c:pt idx="4">
                  <c:v>200</c:v>
                </c:pt>
                <c:pt idx="5">
                  <c:v>200</c:v>
                </c:pt>
              </c:numCache>
            </c:numRef>
          </c:val>
          <c:smooth val="0"/>
          <c:extLst>
            <c:ext xmlns:c16="http://schemas.microsoft.com/office/drawing/2014/chart" uri="{C3380CC4-5D6E-409C-BE32-E72D297353CC}">
              <c16:uniqueId val="{00000006-90D8-495C-B1EB-5D32311DD5E2}"/>
            </c:ext>
          </c:extLst>
        </c:ser>
        <c:dLbls>
          <c:showLegendKey val="0"/>
          <c:showVal val="0"/>
          <c:showCatName val="0"/>
          <c:showSerName val="0"/>
          <c:showPercent val="0"/>
          <c:showBubbleSize val="0"/>
        </c:dLbls>
        <c:marker val="1"/>
        <c:smooth val="0"/>
        <c:axId val="1758360583"/>
        <c:axId val="1758362631"/>
      </c:lineChart>
      <c:catAx>
        <c:axId val="1758360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62631"/>
        <c:crosses val="autoZero"/>
        <c:auto val="1"/>
        <c:lblAlgn val="ctr"/>
        <c:lblOffset val="100"/>
        <c:noMultiLvlLbl val="0"/>
      </c:catAx>
      <c:valAx>
        <c:axId val="17583626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360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Subic Bay - Dissolved Oxygen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SUBIC_BAY!$W$7</c:f>
              <c:strCache>
                <c:ptCount val="1"/>
                <c:pt idx="0">
                  <c:v>By the Sea Beach Resort</c:v>
                </c:pt>
              </c:strCache>
            </c:strRef>
          </c:tx>
          <c:spPr>
            <a:solidFill>
              <a:schemeClr val="accent1"/>
            </a:solidFill>
            <a:ln>
              <a:noFill/>
            </a:ln>
            <a:effectLst/>
          </c:spPr>
          <c:invertIfNegative val="0"/>
          <c:cat>
            <c:strRef>
              <c:f>SUBIC_BAY!$X$6:$AC$6</c:f>
              <c:strCache>
                <c:ptCount val="6"/>
                <c:pt idx="0">
                  <c:v>January</c:v>
                </c:pt>
                <c:pt idx="1">
                  <c:v>February</c:v>
                </c:pt>
                <c:pt idx="2">
                  <c:v>March</c:v>
                </c:pt>
                <c:pt idx="3">
                  <c:v>April</c:v>
                </c:pt>
                <c:pt idx="4">
                  <c:v>May</c:v>
                </c:pt>
                <c:pt idx="5">
                  <c:v>June</c:v>
                </c:pt>
              </c:strCache>
            </c:strRef>
          </c:cat>
          <c:val>
            <c:numRef>
              <c:f>SUBIC_BAY!$X$7:$AC$7</c:f>
              <c:numCache>
                <c:formatCode>#,##0.00</c:formatCode>
                <c:ptCount val="6"/>
                <c:pt idx="0">
                  <c:v>5.23</c:v>
                </c:pt>
                <c:pt idx="1">
                  <c:v>5.99</c:v>
                </c:pt>
                <c:pt idx="2">
                  <c:v>6.32</c:v>
                </c:pt>
                <c:pt idx="3">
                  <c:v>5.56</c:v>
                </c:pt>
                <c:pt idx="4">
                  <c:v>5.9</c:v>
                </c:pt>
                <c:pt idx="5">
                  <c:v>6.2</c:v>
                </c:pt>
              </c:numCache>
            </c:numRef>
          </c:val>
          <c:extLst>
            <c:ext xmlns:c16="http://schemas.microsoft.com/office/drawing/2014/chart" uri="{C3380CC4-5D6E-409C-BE32-E72D297353CC}">
              <c16:uniqueId val="{00000000-3838-461C-AFB4-76CE1E1FDDBA}"/>
            </c:ext>
          </c:extLst>
        </c:ser>
        <c:ser>
          <c:idx val="1"/>
          <c:order val="1"/>
          <c:tx>
            <c:strRef>
              <c:f>SUBIC_BAY!$W$8</c:f>
              <c:strCache>
                <c:ptCount val="1"/>
                <c:pt idx="0">
                  <c:v>Driftwood Beach resort</c:v>
                </c:pt>
              </c:strCache>
            </c:strRef>
          </c:tx>
          <c:spPr>
            <a:solidFill>
              <a:schemeClr val="accent2"/>
            </a:solidFill>
            <a:ln>
              <a:noFill/>
            </a:ln>
            <a:effectLst/>
          </c:spPr>
          <c:invertIfNegative val="0"/>
          <c:cat>
            <c:strRef>
              <c:f>SUBIC_BAY!$X$6:$AC$6</c:f>
              <c:strCache>
                <c:ptCount val="6"/>
                <c:pt idx="0">
                  <c:v>January</c:v>
                </c:pt>
                <c:pt idx="1">
                  <c:v>February</c:v>
                </c:pt>
                <c:pt idx="2">
                  <c:v>March</c:v>
                </c:pt>
                <c:pt idx="3">
                  <c:v>April</c:v>
                </c:pt>
                <c:pt idx="4">
                  <c:v>May</c:v>
                </c:pt>
                <c:pt idx="5">
                  <c:v>June</c:v>
                </c:pt>
              </c:strCache>
            </c:strRef>
          </c:cat>
          <c:val>
            <c:numRef>
              <c:f>SUBIC_BAY!$X$8:$AC$8</c:f>
              <c:numCache>
                <c:formatCode>#,##0.00</c:formatCode>
                <c:ptCount val="6"/>
                <c:pt idx="0">
                  <c:v>5.15</c:v>
                </c:pt>
                <c:pt idx="1">
                  <c:v>5.78</c:v>
                </c:pt>
                <c:pt idx="2">
                  <c:v>6.41</c:v>
                </c:pt>
                <c:pt idx="3">
                  <c:v>5.48</c:v>
                </c:pt>
                <c:pt idx="4">
                  <c:v>6.2</c:v>
                </c:pt>
                <c:pt idx="5">
                  <c:v>6.3</c:v>
                </c:pt>
              </c:numCache>
            </c:numRef>
          </c:val>
          <c:extLst>
            <c:ext xmlns:c16="http://schemas.microsoft.com/office/drawing/2014/chart" uri="{C3380CC4-5D6E-409C-BE32-E72D297353CC}">
              <c16:uniqueId val="{00000002-3838-461C-AFB4-76CE1E1FDDBA}"/>
            </c:ext>
          </c:extLst>
        </c:ser>
        <c:ser>
          <c:idx val="2"/>
          <c:order val="2"/>
          <c:tx>
            <c:strRef>
              <c:f>SUBIC_BAY!$W$9</c:f>
              <c:strCache>
                <c:ptCount val="1"/>
                <c:pt idx="0">
                  <c:v>Sierra Beach Resort</c:v>
                </c:pt>
              </c:strCache>
            </c:strRef>
          </c:tx>
          <c:spPr>
            <a:solidFill>
              <a:schemeClr val="accent3"/>
            </a:solidFill>
            <a:ln>
              <a:noFill/>
            </a:ln>
            <a:effectLst/>
          </c:spPr>
          <c:invertIfNegative val="0"/>
          <c:cat>
            <c:strRef>
              <c:f>SUBIC_BAY!$X$6:$AC$6</c:f>
              <c:strCache>
                <c:ptCount val="6"/>
                <c:pt idx="0">
                  <c:v>January</c:v>
                </c:pt>
                <c:pt idx="1">
                  <c:v>February</c:v>
                </c:pt>
                <c:pt idx="2">
                  <c:v>March</c:v>
                </c:pt>
                <c:pt idx="3">
                  <c:v>April</c:v>
                </c:pt>
                <c:pt idx="4">
                  <c:v>May</c:v>
                </c:pt>
                <c:pt idx="5">
                  <c:v>June</c:v>
                </c:pt>
              </c:strCache>
            </c:strRef>
          </c:cat>
          <c:val>
            <c:numRef>
              <c:f>SUBIC_BAY!$X$9:$AC$9</c:f>
              <c:numCache>
                <c:formatCode>#,##0.00</c:formatCode>
                <c:ptCount val="6"/>
                <c:pt idx="0">
                  <c:v>5.35</c:v>
                </c:pt>
                <c:pt idx="1">
                  <c:v>5.46</c:v>
                </c:pt>
                <c:pt idx="2">
                  <c:v>6.28</c:v>
                </c:pt>
                <c:pt idx="3">
                  <c:v>5.61</c:v>
                </c:pt>
                <c:pt idx="4">
                  <c:v>6.1</c:v>
                </c:pt>
                <c:pt idx="5">
                  <c:v>6.5</c:v>
                </c:pt>
              </c:numCache>
            </c:numRef>
          </c:val>
          <c:extLst>
            <c:ext xmlns:c16="http://schemas.microsoft.com/office/drawing/2014/chart" uri="{C3380CC4-5D6E-409C-BE32-E72D297353CC}">
              <c16:uniqueId val="{00000004-3838-461C-AFB4-76CE1E1FDDBA}"/>
            </c:ext>
          </c:extLst>
        </c:ser>
        <c:ser>
          <c:idx val="3"/>
          <c:order val="3"/>
          <c:tx>
            <c:strRef>
              <c:f>SUBIC_BAY!$W$10</c:f>
              <c:strCache>
                <c:ptCount val="1"/>
                <c:pt idx="0">
                  <c:v>Samba Blue Ocean Beach Resort</c:v>
                </c:pt>
              </c:strCache>
            </c:strRef>
          </c:tx>
          <c:spPr>
            <a:solidFill>
              <a:schemeClr val="accent4"/>
            </a:solidFill>
            <a:ln>
              <a:noFill/>
            </a:ln>
            <a:effectLst/>
          </c:spPr>
          <c:invertIfNegative val="0"/>
          <c:cat>
            <c:strRef>
              <c:f>SUBIC_BAY!$X$6:$AC$6</c:f>
              <c:strCache>
                <c:ptCount val="6"/>
                <c:pt idx="0">
                  <c:v>January</c:v>
                </c:pt>
                <c:pt idx="1">
                  <c:v>February</c:v>
                </c:pt>
                <c:pt idx="2">
                  <c:v>March</c:v>
                </c:pt>
                <c:pt idx="3">
                  <c:v>April</c:v>
                </c:pt>
                <c:pt idx="4">
                  <c:v>May</c:v>
                </c:pt>
                <c:pt idx="5">
                  <c:v>June</c:v>
                </c:pt>
              </c:strCache>
            </c:strRef>
          </c:cat>
          <c:val>
            <c:numRef>
              <c:f>SUBIC_BAY!$X$10:$AC$10</c:f>
              <c:numCache>
                <c:formatCode>#,##0.00</c:formatCode>
                <c:ptCount val="6"/>
                <c:pt idx="0">
                  <c:v>5.19</c:v>
                </c:pt>
                <c:pt idx="1">
                  <c:v>5.98</c:v>
                </c:pt>
                <c:pt idx="2">
                  <c:v>6.29</c:v>
                </c:pt>
                <c:pt idx="3">
                  <c:v>5.51</c:v>
                </c:pt>
                <c:pt idx="4">
                  <c:v>6.4</c:v>
                </c:pt>
                <c:pt idx="5">
                  <c:v>6.6</c:v>
                </c:pt>
              </c:numCache>
            </c:numRef>
          </c:val>
          <c:extLst>
            <c:ext xmlns:c16="http://schemas.microsoft.com/office/drawing/2014/chart" uri="{C3380CC4-5D6E-409C-BE32-E72D297353CC}">
              <c16:uniqueId val="{00000006-3838-461C-AFB4-76CE1E1FDDBA}"/>
            </c:ext>
          </c:extLst>
        </c:ser>
        <c:dLbls>
          <c:showLegendKey val="0"/>
          <c:showVal val="0"/>
          <c:showCatName val="0"/>
          <c:showSerName val="0"/>
          <c:showPercent val="0"/>
          <c:showBubbleSize val="0"/>
        </c:dLbls>
        <c:gapWidth val="219"/>
        <c:overlap val="-27"/>
        <c:axId val="1614651400"/>
        <c:axId val="211878919"/>
      </c:barChart>
      <c:lineChart>
        <c:grouping val="standard"/>
        <c:varyColors val="0"/>
        <c:ser>
          <c:idx val="4"/>
          <c:order val="4"/>
          <c:tx>
            <c:strRef>
              <c:f>SUBIC_BAY!$W$11</c:f>
              <c:strCache>
                <c:ptCount val="1"/>
                <c:pt idx="0">
                  <c:v>WQG</c:v>
                </c:pt>
              </c:strCache>
            </c:strRef>
          </c:tx>
          <c:spPr>
            <a:ln w="28575" cap="rnd">
              <a:solidFill>
                <a:schemeClr val="accent5"/>
              </a:solidFill>
              <a:round/>
            </a:ln>
            <a:effectLst/>
          </c:spPr>
          <c:marker>
            <c:symbol val="none"/>
          </c:marker>
          <c:cat>
            <c:strRef>
              <c:f>SUBIC_BAY!$X$6:$AC$6</c:f>
              <c:strCache>
                <c:ptCount val="6"/>
                <c:pt idx="0">
                  <c:v>January</c:v>
                </c:pt>
                <c:pt idx="1">
                  <c:v>February</c:v>
                </c:pt>
                <c:pt idx="2">
                  <c:v>March</c:v>
                </c:pt>
                <c:pt idx="3">
                  <c:v>April</c:v>
                </c:pt>
                <c:pt idx="4">
                  <c:v>May</c:v>
                </c:pt>
                <c:pt idx="5">
                  <c:v>June</c:v>
                </c:pt>
              </c:strCache>
            </c:strRef>
          </c:cat>
          <c:val>
            <c:numRef>
              <c:f>SUBIC_BAY!$X$11:$AC$11</c:f>
              <c:numCache>
                <c:formatCode>General</c:formatCode>
                <c:ptCount val="6"/>
                <c:pt idx="0">
                  <c:v>6</c:v>
                </c:pt>
                <c:pt idx="1">
                  <c:v>6</c:v>
                </c:pt>
                <c:pt idx="2">
                  <c:v>6</c:v>
                </c:pt>
                <c:pt idx="3">
                  <c:v>6</c:v>
                </c:pt>
                <c:pt idx="4">
                  <c:v>6</c:v>
                </c:pt>
                <c:pt idx="5">
                  <c:v>6</c:v>
                </c:pt>
              </c:numCache>
            </c:numRef>
          </c:val>
          <c:smooth val="0"/>
          <c:extLst>
            <c:ext xmlns:c16="http://schemas.microsoft.com/office/drawing/2014/chart" uri="{C3380CC4-5D6E-409C-BE32-E72D297353CC}">
              <c16:uniqueId val="{00000008-3838-461C-AFB4-76CE1E1FDDBA}"/>
            </c:ext>
          </c:extLst>
        </c:ser>
        <c:dLbls>
          <c:showLegendKey val="0"/>
          <c:showVal val="0"/>
          <c:showCatName val="0"/>
          <c:showSerName val="0"/>
          <c:showPercent val="0"/>
          <c:showBubbleSize val="0"/>
        </c:dLbls>
        <c:marker val="1"/>
        <c:smooth val="0"/>
        <c:axId val="1614651400"/>
        <c:axId val="211878919"/>
      </c:lineChart>
      <c:catAx>
        <c:axId val="1614651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8919"/>
        <c:crosses val="autoZero"/>
        <c:auto val="1"/>
        <c:lblAlgn val="ctr"/>
        <c:lblOffset val="100"/>
        <c:noMultiLvlLbl val="0"/>
      </c:catAx>
      <c:valAx>
        <c:axId val="211878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4651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Subic Bay - Fecal Colifrom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SUBIC_BAY!$W$24</c:f>
              <c:strCache>
                <c:ptCount val="1"/>
                <c:pt idx="0">
                  <c:v>By the Sea Beach Resort</c:v>
                </c:pt>
              </c:strCache>
            </c:strRef>
          </c:tx>
          <c:spPr>
            <a:solidFill>
              <a:schemeClr val="accent1"/>
            </a:solidFill>
            <a:ln>
              <a:noFill/>
            </a:ln>
            <a:effectLst/>
          </c:spPr>
          <c:invertIfNegative val="0"/>
          <c:cat>
            <c:strRef>
              <c:f>SUBIC_BAY!$X$23:$AC$23</c:f>
              <c:strCache>
                <c:ptCount val="6"/>
                <c:pt idx="0">
                  <c:v>January</c:v>
                </c:pt>
                <c:pt idx="1">
                  <c:v>February</c:v>
                </c:pt>
                <c:pt idx="2">
                  <c:v>March</c:v>
                </c:pt>
                <c:pt idx="3">
                  <c:v>April</c:v>
                </c:pt>
                <c:pt idx="4">
                  <c:v>May</c:v>
                </c:pt>
                <c:pt idx="5">
                  <c:v>June</c:v>
                </c:pt>
              </c:strCache>
            </c:strRef>
          </c:cat>
          <c:val>
            <c:numRef>
              <c:f>SUBIC_BAY!$X$24:$AC$24</c:f>
              <c:numCache>
                <c:formatCode>#,##0.00</c:formatCode>
                <c:ptCount val="6"/>
                <c:pt idx="0">
                  <c:v>540</c:v>
                </c:pt>
                <c:pt idx="1">
                  <c:v>79</c:v>
                </c:pt>
                <c:pt idx="2">
                  <c:v>920</c:v>
                </c:pt>
                <c:pt idx="3">
                  <c:v>540</c:v>
                </c:pt>
                <c:pt idx="4">
                  <c:v>1600</c:v>
                </c:pt>
                <c:pt idx="5">
                  <c:v>2400</c:v>
                </c:pt>
              </c:numCache>
            </c:numRef>
          </c:val>
          <c:extLst>
            <c:ext xmlns:c16="http://schemas.microsoft.com/office/drawing/2014/chart" uri="{C3380CC4-5D6E-409C-BE32-E72D297353CC}">
              <c16:uniqueId val="{00000000-8222-41EB-9A13-32FDBC5361E7}"/>
            </c:ext>
          </c:extLst>
        </c:ser>
        <c:ser>
          <c:idx val="1"/>
          <c:order val="1"/>
          <c:tx>
            <c:strRef>
              <c:f>SUBIC_BAY!$W$25</c:f>
              <c:strCache>
                <c:ptCount val="1"/>
                <c:pt idx="0">
                  <c:v>Driftwood Beach resort</c:v>
                </c:pt>
              </c:strCache>
            </c:strRef>
          </c:tx>
          <c:spPr>
            <a:solidFill>
              <a:schemeClr val="accent2"/>
            </a:solidFill>
            <a:ln>
              <a:noFill/>
            </a:ln>
            <a:effectLst/>
          </c:spPr>
          <c:invertIfNegative val="0"/>
          <c:cat>
            <c:strRef>
              <c:f>SUBIC_BAY!$X$23:$AC$23</c:f>
              <c:strCache>
                <c:ptCount val="6"/>
                <c:pt idx="0">
                  <c:v>January</c:v>
                </c:pt>
                <c:pt idx="1">
                  <c:v>February</c:v>
                </c:pt>
                <c:pt idx="2">
                  <c:v>March</c:v>
                </c:pt>
                <c:pt idx="3">
                  <c:v>April</c:v>
                </c:pt>
                <c:pt idx="4">
                  <c:v>May</c:v>
                </c:pt>
                <c:pt idx="5">
                  <c:v>June</c:v>
                </c:pt>
              </c:strCache>
            </c:strRef>
          </c:cat>
          <c:val>
            <c:numRef>
              <c:f>SUBIC_BAY!$X$25:$AC$25</c:f>
              <c:numCache>
                <c:formatCode>#,##0.00</c:formatCode>
                <c:ptCount val="6"/>
                <c:pt idx="0">
                  <c:v>140</c:v>
                </c:pt>
                <c:pt idx="1">
                  <c:v>920</c:v>
                </c:pt>
                <c:pt idx="2">
                  <c:v>2400</c:v>
                </c:pt>
                <c:pt idx="3">
                  <c:v>1600</c:v>
                </c:pt>
                <c:pt idx="4">
                  <c:v>79</c:v>
                </c:pt>
                <c:pt idx="5">
                  <c:v>5400</c:v>
                </c:pt>
              </c:numCache>
            </c:numRef>
          </c:val>
          <c:extLst>
            <c:ext xmlns:c16="http://schemas.microsoft.com/office/drawing/2014/chart" uri="{C3380CC4-5D6E-409C-BE32-E72D297353CC}">
              <c16:uniqueId val="{00000002-8222-41EB-9A13-32FDBC5361E7}"/>
            </c:ext>
          </c:extLst>
        </c:ser>
        <c:ser>
          <c:idx val="2"/>
          <c:order val="2"/>
          <c:tx>
            <c:strRef>
              <c:f>SUBIC_BAY!$W$26</c:f>
              <c:strCache>
                <c:ptCount val="1"/>
                <c:pt idx="0">
                  <c:v>Sierra Beach Resort</c:v>
                </c:pt>
              </c:strCache>
            </c:strRef>
          </c:tx>
          <c:spPr>
            <a:solidFill>
              <a:schemeClr val="accent3"/>
            </a:solidFill>
            <a:ln>
              <a:noFill/>
            </a:ln>
            <a:effectLst/>
          </c:spPr>
          <c:invertIfNegative val="0"/>
          <c:cat>
            <c:strRef>
              <c:f>SUBIC_BAY!$X$23:$AC$23</c:f>
              <c:strCache>
                <c:ptCount val="6"/>
                <c:pt idx="0">
                  <c:v>January</c:v>
                </c:pt>
                <c:pt idx="1">
                  <c:v>February</c:v>
                </c:pt>
                <c:pt idx="2">
                  <c:v>March</c:v>
                </c:pt>
                <c:pt idx="3">
                  <c:v>April</c:v>
                </c:pt>
                <c:pt idx="4">
                  <c:v>May</c:v>
                </c:pt>
                <c:pt idx="5">
                  <c:v>June</c:v>
                </c:pt>
              </c:strCache>
            </c:strRef>
          </c:cat>
          <c:val>
            <c:numRef>
              <c:f>SUBIC_BAY!$X$26:$AC$26</c:f>
              <c:numCache>
                <c:formatCode>#,##0.00</c:formatCode>
                <c:ptCount val="6"/>
                <c:pt idx="0">
                  <c:v>540</c:v>
                </c:pt>
                <c:pt idx="1">
                  <c:v>540</c:v>
                </c:pt>
                <c:pt idx="2">
                  <c:v>33</c:v>
                </c:pt>
                <c:pt idx="3">
                  <c:v>79</c:v>
                </c:pt>
                <c:pt idx="4">
                  <c:v>70</c:v>
                </c:pt>
                <c:pt idx="5">
                  <c:v>1600</c:v>
                </c:pt>
              </c:numCache>
            </c:numRef>
          </c:val>
          <c:extLst>
            <c:ext xmlns:c16="http://schemas.microsoft.com/office/drawing/2014/chart" uri="{C3380CC4-5D6E-409C-BE32-E72D297353CC}">
              <c16:uniqueId val="{00000004-8222-41EB-9A13-32FDBC5361E7}"/>
            </c:ext>
          </c:extLst>
        </c:ser>
        <c:ser>
          <c:idx val="3"/>
          <c:order val="3"/>
          <c:tx>
            <c:strRef>
              <c:f>SUBIC_BAY!$W$27</c:f>
              <c:strCache>
                <c:ptCount val="1"/>
                <c:pt idx="0">
                  <c:v>Samba Blue Ocean Beach Resort</c:v>
                </c:pt>
              </c:strCache>
            </c:strRef>
          </c:tx>
          <c:spPr>
            <a:solidFill>
              <a:schemeClr val="accent4"/>
            </a:solidFill>
            <a:ln>
              <a:noFill/>
            </a:ln>
            <a:effectLst/>
          </c:spPr>
          <c:invertIfNegative val="0"/>
          <c:cat>
            <c:strRef>
              <c:f>SUBIC_BAY!$X$23:$AC$23</c:f>
              <c:strCache>
                <c:ptCount val="6"/>
                <c:pt idx="0">
                  <c:v>January</c:v>
                </c:pt>
                <c:pt idx="1">
                  <c:v>February</c:v>
                </c:pt>
                <c:pt idx="2">
                  <c:v>March</c:v>
                </c:pt>
                <c:pt idx="3">
                  <c:v>April</c:v>
                </c:pt>
                <c:pt idx="4">
                  <c:v>May</c:v>
                </c:pt>
                <c:pt idx="5">
                  <c:v>June</c:v>
                </c:pt>
              </c:strCache>
            </c:strRef>
          </c:cat>
          <c:val>
            <c:numRef>
              <c:f>SUBIC_BAY!$X$27:$AC$27</c:f>
              <c:numCache>
                <c:formatCode>#,##0.00</c:formatCode>
                <c:ptCount val="6"/>
                <c:pt idx="0">
                  <c:v>220</c:v>
                </c:pt>
                <c:pt idx="1">
                  <c:v>31</c:v>
                </c:pt>
                <c:pt idx="2">
                  <c:v>920</c:v>
                </c:pt>
                <c:pt idx="3">
                  <c:v>350</c:v>
                </c:pt>
                <c:pt idx="4">
                  <c:v>79</c:v>
                </c:pt>
                <c:pt idx="5">
                  <c:v>1600</c:v>
                </c:pt>
              </c:numCache>
            </c:numRef>
          </c:val>
          <c:extLst>
            <c:ext xmlns:c16="http://schemas.microsoft.com/office/drawing/2014/chart" uri="{C3380CC4-5D6E-409C-BE32-E72D297353CC}">
              <c16:uniqueId val="{00000006-8222-41EB-9A13-32FDBC5361E7}"/>
            </c:ext>
          </c:extLst>
        </c:ser>
        <c:dLbls>
          <c:showLegendKey val="0"/>
          <c:showVal val="0"/>
          <c:showCatName val="0"/>
          <c:showSerName val="0"/>
          <c:showPercent val="0"/>
          <c:showBubbleSize val="0"/>
        </c:dLbls>
        <c:gapWidth val="219"/>
        <c:overlap val="-27"/>
        <c:axId val="2028109320"/>
        <c:axId val="2028115464"/>
      </c:barChart>
      <c:lineChart>
        <c:grouping val="standard"/>
        <c:varyColors val="0"/>
        <c:ser>
          <c:idx val="4"/>
          <c:order val="4"/>
          <c:tx>
            <c:strRef>
              <c:f>SUBIC_BAY!$W$28</c:f>
              <c:strCache>
                <c:ptCount val="1"/>
                <c:pt idx="0">
                  <c:v>WQG</c:v>
                </c:pt>
              </c:strCache>
            </c:strRef>
          </c:tx>
          <c:spPr>
            <a:ln w="28575" cap="rnd">
              <a:solidFill>
                <a:schemeClr val="accent5"/>
              </a:solidFill>
              <a:round/>
            </a:ln>
            <a:effectLst/>
          </c:spPr>
          <c:marker>
            <c:symbol val="none"/>
          </c:marker>
          <c:cat>
            <c:strRef>
              <c:f>SUBIC_BAY!$X$23:$AC$23</c:f>
              <c:strCache>
                <c:ptCount val="6"/>
                <c:pt idx="0">
                  <c:v>January</c:v>
                </c:pt>
                <c:pt idx="1">
                  <c:v>February</c:v>
                </c:pt>
                <c:pt idx="2">
                  <c:v>March</c:v>
                </c:pt>
                <c:pt idx="3">
                  <c:v>April</c:v>
                </c:pt>
                <c:pt idx="4">
                  <c:v>May</c:v>
                </c:pt>
                <c:pt idx="5">
                  <c:v>June</c:v>
                </c:pt>
              </c:strCache>
            </c:strRef>
          </c:cat>
          <c:val>
            <c:numRef>
              <c:f>SUBIC_BAY!$X$28:$AC$28</c:f>
              <c:numCache>
                <c:formatCode>General</c:formatCode>
                <c:ptCount val="6"/>
                <c:pt idx="0">
                  <c:v>6</c:v>
                </c:pt>
                <c:pt idx="1">
                  <c:v>6</c:v>
                </c:pt>
                <c:pt idx="2">
                  <c:v>6</c:v>
                </c:pt>
                <c:pt idx="3">
                  <c:v>6</c:v>
                </c:pt>
                <c:pt idx="4">
                  <c:v>6</c:v>
                </c:pt>
                <c:pt idx="5">
                  <c:v>6</c:v>
                </c:pt>
              </c:numCache>
            </c:numRef>
          </c:val>
          <c:smooth val="0"/>
          <c:extLst>
            <c:ext xmlns:c16="http://schemas.microsoft.com/office/drawing/2014/chart" uri="{C3380CC4-5D6E-409C-BE32-E72D297353CC}">
              <c16:uniqueId val="{00000008-8222-41EB-9A13-32FDBC5361E7}"/>
            </c:ext>
          </c:extLst>
        </c:ser>
        <c:dLbls>
          <c:showLegendKey val="0"/>
          <c:showVal val="0"/>
          <c:showCatName val="0"/>
          <c:showSerName val="0"/>
          <c:showPercent val="0"/>
          <c:showBubbleSize val="0"/>
        </c:dLbls>
        <c:marker val="1"/>
        <c:smooth val="0"/>
        <c:axId val="2028109320"/>
        <c:axId val="2028115464"/>
      </c:lineChart>
      <c:catAx>
        <c:axId val="2028109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15464"/>
        <c:crosses val="autoZero"/>
        <c:auto val="1"/>
        <c:lblAlgn val="ctr"/>
        <c:lblOffset val="100"/>
        <c:noMultiLvlLbl val="0"/>
      </c:catAx>
      <c:valAx>
        <c:axId val="2028115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109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8.xml"/><Relationship Id="rId2" Type="http://schemas.openxmlformats.org/officeDocument/2006/relationships/chart" Target="../charts/chart27.xml"/><Relationship Id="rId1" Type="http://schemas.openxmlformats.org/officeDocument/2006/relationships/chart" Target="../charts/chart26.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chart" Target="../charts/chart32.xml"/></Relationships>
</file>

<file path=xl/drawings/drawing1.xml><?xml version="1.0" encoding="utf-8"?>
<xdr:wsDr xmlns:xdr="http://schemas.openxmlformats.org/drawingml/2006/spreadsheetDrawing" xmlns:a="http://schemas.openxmlformats.org/drawingml/2006/main">
  <xdr:twoCellAnchor>
    <xdr:from>
      <xdr:col>29</xdr:col>
      <xdr:colOff>552450</xdr:colOff>
      <xdr:row>0</xdr:row>
      <xdr:rowOff>0</xdr:rowOff>
    </xdr:from>
    <xdr:to>
      <xdr:col>34</xdr:col>
      <xdr:colOff>314325</xdr:colOff>
      <xdr:row>11</xdr:row>
      <xdr:rowOff>152400</xdr:rowOff>
    </xdr:to>
    <xdr:graphicFrame macro="">
      <xdr:nvGraphicFramePr>
        <xdr:cNvPr id="7" name="Chart 6">
          <a:extLst>
            <a:ext uri="{FF2B5EF4-FFF2-40B4-BE49-F238E27FC236}">
              <a16:creationId xmlns:a16="http://schemas.microsoft.com/office/drawing/2014/main" id="{43D79CBC-F688-F2A6-2A27-FF205A2F6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400050</xdr:colOff>
      <xdr:row>15</xdr:row>
      <xdr:rowOff>76200</xdr:rowOff>
    </xdr:from>
    <xdr:to>
      <xdr:col>34</xdr:col>
      <xdr:colOff>161925</xdr:colOff>
      <xdr:row>29</xdr:row>
      <xdr:rowOff>47625</xdr:rowOff>
    </xdr:to>
    <xdr:graphicFrame macro="">
      <xdr:nvGraphicFramePr>
        <xdr:cNvPr id="9" name="Chart 8">
          <a:extLst>
            <a:ext uri="{FF2B5EF4-FFF2-40B4-BE49-F238E27FC236}">
              <a16:creationId xmlns:a16="http://schemas.microsoft.com/office/drawing/2014/main" id="{6C128887-C4DC-0ED6-3174-CAC99C31DBB6}"/>
            </a:ext>
            <a:ext uri="{147F2762-F138-4A5C-976F-8EAC2B608ADB}">
              <a16:predDERef xmlns:a16="http://schemas.microsoft.com/office/drawing/2014/main" pred="{43D79CBC-F688-F2A6-2A27-FF205A2F6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29</xdr:col>
      <xdr:colOff>876300</xdr:colOff>
      <xdr:row>0</xdr:row>
      <xdr:rowOff>0</xdr:rowOff>
    </xdr:from>
    <xdr:to>
      <xdr:col>34</xdr:col>
      <xdr:colOff>638175</xdr:colOff>
      <xdr:row>14</xdr:row>
      <xdr:rowOff>142875</xdr:rowOff>
    </xdr:to>
    <xdr:graphicFrame macro="">
      <xdr:nvGraphicFramePr>
        <xdr:cNvPr id="2" name="Chart 1">
          <a:extLst>
            <a:ext uri="{FF2B5EF4-FFF2-40B4-BE49-F238E27FC236}">
              <a16:creationId xmlns:a16="http://schemas.microsoft.com/office/drawing/2014/main" id="{3B9B6107-23D4-7B17-6736-9ACD6A1E1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523875</xdr:colOff>
      <xdr:row>17</xdr:row>
      <xdr:rowOff>0</xdr:rowOff>
    </xdr:from>
    <xdr:to>
      <xdr:col>34</xdr:col>
      <xdr:colOff>285750</xdr:colOff>
      <xdr:row>28</xdr:row>
      <xdr:rowOff>552450</xdr:rowOff>
    </xdr:to>
    <xdr:graphicFrame macro="">
      <xdr:nvGraphicFramePr>
        <xdr:cNvPr id="3" name="Chart 2">
          <a:extLst>
            <a:ext uri="{FF2B5EF4-FFF2-40B4-BE49-F238E27FC236}">
              <a16:creationId xmlns:a16="http://schemas.microsoft.com/office/drawing/2014/main" id="{E1D80CE4-48E1-99E3-365D-03445456C663}"/>
            </a:ext>
            <a:ext uri="{147F2762-F138-4A5C-976F-8EAC2B608ADB}">
              <a16:predDERef xmlns:a16="http://schemas.microsoft.com/office/drawing/2014/main" pred="{3B9B6107-23D4-7B17-6736-9ACD6A1E1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30</xdr:col>
      <xdr:colOff>38100</xdr:colOff>
      <xdr:row>4</xdr:row>
      <xdr:rowOff>38100</xdr:rowOff>
    </xdr:from>
    <xdr:to>
      <xdr:col>34</xdr:col>
      <xdr:colOff>762000</xdr:colOff>
      <xdr:row>17</xdr:row>
      <xdr:rowOff>133350</xdr:rowOff>
    </xdr:to>
    <xdr:graphicFrame macro="">
      <xdr:nvGraphicFramePr>
        <xdr:cNvPr id="2" name="Chart 1">
          <a:extLst>
            <a:ext uri="{FF2B5EF4-FFF2-40B4-BE49-F238E27FC236}">
              <a16:creationId xmlns:a16="http://schemas.microsoft.com/office/drawing/2014/main" id="{FDBC5EE1-2884-2C88-F55E-9D7E22747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57150</xdr:colOff>
      <xdr:row>18</xdr:row>
      <xdr:rowOff>161925</xdr:rowOff>
    </xdr:from>
    <xdr:to>
      <xdr:col>34</xdr:col>
      <xdr:colOff>781050</xdr:colOff>
      <xdr:row>29</xdr:row>
      <xdr:rowOff>333375</xdr:rowOff>
    </xdr:to>
    <xdr:graphicFrame macro="">
      <xdr:nvGraphicFramePr>
        <xdr:cNvPr id="3" name="Chart 2">
          <a:extLst>
            <a:ext uri="{FF2B5EF4-FFF2-40B4-BE49-F238E27FC236}">
              <a16:creationId xmlns:a16="http://schemas.microsoft.com/office/drawing/2014/main" id="{C099D4BE-1EB0-5CAD-D91A-615D1C22537A}"/>
            </a:ext>
            <a:ext uri="{147F2762-F138-4A5C-976F-8EAC2B608ADB}">
              <a16:predDERef xmlns:a16="http://schemas.microsoft.com/office/drawing/2014/main" pred="{FDBC5EE1-2884-2C88-F55E-9D7E22747E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30</xdr:col>
      <xdr:colOff>0</xdr:colOff>
      <xdr:row>4</xdr:row>
      <xdr:rowOff>0</xdr:rowOff>
    </xdr:from>
    <xdr:to>
      <xdr:col>34</xdr:col>
      <xdr:colOff>723900</xdr:colOff>
      <xdr:row>13</xdr:row>
      <xdr:rowOff>28575</xdr:rowOff>
    </xdr:to>
    <xdr:graphicFrame macro="">
      <xdr:nvGraphicFramePr>
        <xdr:cNvPr id="2" name="Chart 1">
          <a:extLst>
            <a:ext uri="{FF2B5EF4-FFF2-40B4-BE49-F238E27FC236}">
              <a16:creationId xmlns:a16="http://schemas.microsoft.com/office/drawing/2014/main" id="{22413B54-C821-05BE-9445-E122A3B77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923925</xdr:colOff>
      <xdr:row>14</xdr:row>
      <xdr:rowOff>9525</xdr:rowOff>
    </xdr:from>
    <xdr:to>
      <xdr:col>34</xdr:col>
      <xdr:colOff>685800</xdr:colOff>
      <xdr:row>27</xdr:row>
      <xdr:rowOff>190500</xdr:rowOff>
    </xdr:to>
    <xdr:graphicFrame macro="">
      <xdr:nvGraphicFramePr>
        <xdr:cNvPr id="3" name="Chart 2">
          <a:extLst>
            <a:ext uri="{FF2B5EF4-FFF2-40B4-BE49-F238E27FC236}">
              <a16:creationId xmlns:a16="http://schemas.microsoft.com/office/drawing/2014/main" id="{AEE89183-FC3E-03F6-BE62-91D9551FB1F6}"/>
            </a:ext>
            <a:ext uri="{147F2762-F138-4A5C-976F-8EAC2B608ADB}">
              <a16:predDERef xmlns:a16="http://schemas.microsoft.com/office/drawing/2014/main" pred="{22413B54-C821-05BE-9445-E122A3B77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381000</xdr:colOff>
      <xdr:row>29</xdr:row>
      <xdr:rowOff>114300</xdr:rowOff>
    </xdr:from>
    <xdr:to>
      <xdr:col>35</xdr:col>
      <xdr:colOff>142875</xdr:colOff>
      <xdr:row>37</xdr:row>
      <xdr:rowOff>38100</xdr:rowOff>
    </xdr:to>
    <xdr:graphicFrame macro="">
      <xdr:nvGraphicFramePr>
        <xdr:cNvPr id="4" name="Chart 3">
          <a:extLst>
            <a:ext uri="{FF2B5EF4-FFF2-40B4-BE49-F238E27FC236}">
              <a16:creationId xmlns:a16="http://schemas.microsoft.com/office/drawing/2014/main" id="{82A99D5D-D9BC-5AEC-0FC9-F4ED708AB979}"/>
            </a:ext>
            <a:ext uri="{147F2762-F138-4A5C-976F-8EAC2B608ADB}">
              <a16:predDERef xmlns:a16="http://schemas.microsoft.com/office/drawing/2014/main" pred="{AEE89183-FC3E-03F6-BE62-91D9551FB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30</xdr:col>
      <xdr:colOff>371475</xdr:colOff>
      <xdr:row>3</xdr:row>
      <xdr:rowOff>0</xdr:rowOff>
    </xdr:from>
    <xdr:to>
      <xdr:col>35</xdr:col>
      <xdr:colOff>133350</xdr:colOff>
      <xdr:row>15</xdr:row>
      <xdr:rowOff>19050</xdr:rowOff>
    </xdr:to>
    <xdr:graphicFrame macro="">
      <xdr:nvGraphicFramePr>
        <xdr:cNvPr id="2" name="Chart 1">
          <a:extLst>
            <a:ext uri="{FF2B5EF4-FFF2-40B4-BE49-F238E27FC236}">
              <a16:creationId xmlns:a16="http://schemas.microsoft.com/office/drawing/2014/main" id="{D4617570-6149-7C71-94EF-164F84E9A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647700</xdr:colOff>
      <xdr:row>15</xdr:row>
      <xdr:rowOff>123825</xdr:rowOff>
    </xdr:from>
    <xdr:to>
      <xdr:col>35</xdr:col>
      <xdr:colOff>409575</xdr:colOff>
      <xdr:row>28</xdr:row>
      <xdr:rowOff>152400</xdr:rowOff>
    </xdr:to>
    <xdr:graphicFrame macro="">
      <xdr:nvGraphicFramePr>
        <xdr:cNvPr id="3" name="Chart 2">
          <a:extLst>
            <a:ext uri="{FF2B5EF4-FFF2-40B4-BE49-F238E27FC236}">
              <a16:creationId xmlns:a16="http://schemas.microsoft.com/office/drawing/2014/main" id="{274D075A-9F43-6BBE-5C1F-4EE91F2253D1}"/>
            </a:ext>
            <a:ext uri="{147F2762-F138-4A5C-976F-8EAC2B608ADB}">
              <a16:predDERef xmlns:a16="http://schemas.microsoft.com/office/drawing/2014/main" pred="{D4617570-6149-7C71-94EF-164F84E9A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523875</xdr:colOff>
      <xdr:row>29</xdr:row>
      <xdr:rowOff>190500</xdr:rowOff>
    </xdr:from>
    <xdr:to>
      <xdr:col>35</xdr:col>
      <xdr:colOff>285750</xdr:colOff>
      <xdr:row>43</xdr:row>
      <xdr:rowOff>133350</xdr:rowOff>
    </xdr:to>
    <xdr:graphicFrame macro="">
      <xdr:nvGraphicFramePr>
        <xdr:cNvPr id="4" name="Chart 3">
          <a:extLst>
            <a:ext uri="{FF2B5EF4-FFF2-40B4-BE49-F238E27FC236}">
              <a16:creationId xmlns:a16="http://schemas.microsoft.com/office/drawing/2014/main" id="{90AFE706-AA63-B52A-7A91-4630DD204905}"/>
            </a:ext>
            <a:ext uri="{147F2762-F138-4A5C-976F-8EAC2B608ADB}">
              <a16:predDERef xmlns:a16="http://schemas.microsoft.com/office/drawing/2014/main" pred="{274D075A-9F43-6BBE-5C1F-4EE91F225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20</xdr:col>
      <xdr:colOff>161925</xdr:colOff>
      <xdr:row>7</xdr:row>
      <xdr:rowOff>95250</xdr:rowOff>
    </xdr:from>
    <xdr:ext cx="4552950" cy="2857500"/>
    <xdr:graphicFrame macro="">
      <xdr:nvGraphicFramePr>
        <xdr:cNvPr id="1337159253" name="Chart 1" title="Chart">
          <a:extLst>
            <a:ext uri="{FF2B5EF4-FFF2-40B4-BE49-F238E27FC236}">
              <a16:creationId xmlns:a16="http://schemas.microsoft.com/office/drawing/2014/main" id="{00000000-0008-0000-1100-0000556EB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20</xdr:col>
      <xdr:colOff>466725</xdr:colOff>
      <xdr:row>23</xdr:row>
      <xdr:rowOff>76200</xdr:rowOff>
    </xdr:from>
    <xdr:ext cx="4552950" cy="2876550"/>
    <xdr:graphicFrame macro="">
      <xdr:nvGraphicFramePr>
        <xdr:cNvPr id="50759546" name="Chart 2" title="Chart">
          <a:extLst>
            <a:ext uri="{FF2B5EF4-FFF2-40B4-BE49-F238E27FC236}">
              <a16:creationId xmlns:a16="http://schemas.microsoft.com/office/drawing/2014/main" id="{00000000-0008-0000-1100-00007A870603}"/>
            </a:ext>
            <a:ext uri="{147F2762-F138-4A5C-976F-8EAC2B608ADB}">
              <a16:predDERef xmlns:a16="http://schemas.microsoft.com/office/drawing/2014/main" pred="{00000000-0008-0000-1100-0000556EB3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21</xdr:col>
      <xdr:colOff>76200</xdr:colOff>
      <xdr:row>38</xdr:row>
      <xdr:rowOff>104775</xdr:rowOff>
    </xdr:from>
    <xdr:ext cx="4552950" cy="2876550"/>
    <xdr:graphicFrame macro="">
      <xdr:nvGraphicFramePr>
        <xdr:cNvPr id="230216635" name="Chart 3" title="Chart">
          <a:extLst>
            <a:ext uri="{FF2B5EF4-FFF2-40B4-BE49-F238E27FC236}">
              <a16:creationId xmlns:a16="http://schemas.microsoft.com/office/drawing/2014/main" id="{00000000-0008-0000-1100-0000BBD3B80D}"/>
            </a:ext>
            <a:ext uri="{147F2762-F138-4A5C-976F-8EAC2B608ADB}">
              <a16:predDERef xmlns:a16="http://schemas.microsoft.com/office/drawing/2014/main" pred="{00000000-0008-0000-1100-00007A8706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27</xdr:col>
      <xdr:colOff>285750</xdr:colOff>
      <xdr:row>7</xdr:row>
      <xdr:rowOff>0</xdr:rowOff>
    </xdr:from>
    <xdr:ext cx="4467225" cy="2876550"/>
    <xdr:graphicFrame macro="">
      <xdr:nvGraphicFramePr>
        <xdr:cNvPr id="569281023" name="Chart 4" title="Chart">
          <a:extLst>
            <a:ext uri="{FF2B5EF4-FFF2-40B4-BE49-F238E27FC236}">
              <a16:creationId xmlns:a16="http://schemas.microsoft.com/office/drawing/2014/main" id="{00000000-0008-0000-1100-0000FF89EE21}"/>
            </a:ext>
            <a:ext uri="{147F2762-F138-4A5C-976F-8EAC2B608ADB}">
              <a16:predDERef xmlns:a16="http://schemas.microsoft.com/office/drawing/2014/main" pred="{00000000-0008-0000-1100-0000BBD3B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27</xdr:col>
      <xdr:colOff>285750</xdr:colOff>
      <xdr:row>23</xdr:row>
      <xdr:rowOff>0</xdr:rowOff>
    </xdr:from>
    <xdr:ext cx="4467225" cy="2876550"/>
    <xdr:graphicFrame macro="">
      <xdr:nvGraphicFramePr>
        <xdr:cNvPr id="1298406225" name="Chart 5" title="Chart">
          <a:extLst>
            <a:ext uri="{FF2B5EF4-FFF2-40B4-BE49-F238E27FC236}">
              <a16:creationId xmlns:a16="http://schemas.microsoft.com/office/drawing/2014/main" id="{00000000-0008-0000-1100-0000511B644D}"/>
            </a:ext>
            <a:ext uri="{147F2762-F138-4A5C-976F-8EAC2B608ADB}">
              <a16:predDERef xmlns:a16="http://schemas.microsoft.com/office/drawing/2014/main" pred="{00000000-0008-0000-1100-0000FF89EE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27</xdr:col>
      <xdr:colOff>285750</xdr:colOff>
      <xdr:row>38</xdr:row>
      <xdr:rowOff>95250</xdr:rowOff>
    </xdr:from>
    <xdr:ext cx="4467225" cy="2886075"/>
    <xdr:graphicFrame macro="">
      <xdr:nvGraphicFramePr>
        <xdr:cNvPr id="2094920193" name="Chart 6" title="Chart">
          <a:extLst>
            <a:ext uri="{FF2B5EF4-FFF2-40B4-BE49-F238E27FC236}">
              <a16:creationId xmlns:a16="http://schemas.microsoft.com/office/drawing/2014/main" id="{00000000-0008-0000-1100-000001F2DD7C}"/>
            </a:ext>
            <a:ext uri="{147F2762-F138-4A5C-976F-8EAC2B608ADB}">
              <a16:predDERef xmlns:a16="http://schemas.microsoft.com/office/drawing/2014/main" pred="{00000000-0008-0000-1100-0000511B64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20</xdr:col>
      <xdr:colOff>257175</xdr:colOff>
      <xdr:row>54</xdr:row>
      <xdr:rowOff>9525</xdr:rowOff>
    </xdr:from>
    <xdr:ext cx="4552950" cy="2876550"/>
    <xdr:graphicFrame macro="">
      <xdr:nvGraphicFramePr>
        <xdr:cNvPr id="919272372" name="Chart 7" title="Chart">
          <a:extLst>
            <a:ext uri="{FF2B5EF4-FFF2-40B4-BE49-F238E27FC236}">
              <a16:creationId xmlns:a16="http://schemas.microsoft.com/office/drawing/2014/main" id="{00000000-0008-0000-1100-0000B4FBCA36}"/>
            </a:ext>
            <a:ext uri="{147F2762-F138-4A5C-976F-8EAC2B608ADB}">
              <a16:predDERef xmlns:a16="http://schemas.microsoft.com/office/drawing/2014/main" pred="{00000000-0008-0000-1100-000001F2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27</xdr:col>
      <xdr:colOff>285750</xdr:colOff>
      <xdr:row>54</xdr:row>
      <xdr:rowOff>9525</xdr:rowOff>
    </xdr:from>
    <xdr:ext cx="4467225" cy="2876550"/>
    <xdr:graphicFrame macro="">
      <xdr:nvGraphicFramePr>
        <xdr:cNvPr id="346100524" name="Chart 8" title="Chart">
          <a:extLst>
            <a:ext uri="{FF2B5EF4-FFF2-40B4-BE49-F238E27FC236}">
              <a16:creationId xmlns:a16="http://schemas.microsoft.com/office/drawing/2014/main" id="{00000000-0008-0000-1100-00002C13A114}"/>
            </a:ext>
            <a:ext uri="{147F2762-F138-4A5C-976F-8EAC2B608ADB}">
              <a16:predDERef xmlns:a16="http://schemas.microsoft.com/office/drawing/2014/main" pred="{00000000-0008-0000-1100-0000B4FBC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19</xdr:col>
      <xdr:colOff>38100</xdr:colOff>
      <xdr:row>69</xdr:row>
      <xdr:rowOff>66675</xdr:rowOff>
    </xdr:from>
    <xdr:ext cx="4552950" cy="2876550"/>
    <xdr:graphicFrame macro="">
      <xdr:nvGraphicFramePr>
        <xdr:cNvPr id="1234713889" name="Chart 9">
          <a:extLst>
            <a:ext uri="{FF2B5EF4-FFF2-40B4-BE49-F238E27FC236}">
              <a16:creationId xmlns:a16="http://schemas.microsoft.com/office/drawing/2014/main" id="{00000000-0008-0000-1100-0000213D9849}"/>
            </a:ext>
            <a:ext uri="{147F2762-F138-4A5C-976F-8EAC2B608ADB}">
              <a16:predDERef xmlns:a16="http://schemas.microsoft.com/office/drawing/2014/main" pred="{00000000-0008-0000-1100-00002C13A1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27</xdr:col>
      <xdr:colOff>133350</xdr:colOff>
      <xdr:row>69</xdr:row>
      <xdr:rowOff>123825</xdr:rowOff>
    </xdr:from>
    <xdr:ext cx="4467225" cy="2886075"/>
    <xdr:graphicFrame macro="">
      <xdr:nvGraphicFramePr>
        <xdr:cNvPr id="2004580209" name="Chart 10">
          <a:extLst>
            <a:ext uri="{FF2B5EF4-FFF2-40B4-BE49-F238E27FC236}">
              <a16:creationId xmlns:a16="http://schemas.microsoft.com/office/drawing/2014/main" id="{00000000-0008-0000-1100-000071777B77}"/>
            </a:ext>
            <a:ext uri="{147F2762-F138-4A5C-976F-8EAC2B608ADB}">
              <a16:predDERef xmlns:a16="http://schemas.microsoft.com/office/drawing/2014/main" pred="{00000000-0008-0000-1100-0000213D98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twoCellAnchor>
    <xdr:from>
      <xdr:col>45</xdr:col>
      <xdr:colOff>790575</xdr:colOff>
      <xdr:row>3</xdr:row>
      <xdr:rowOff>0</xdr:rowOff>
    </xdr:from>
    <xdr:to>
      <xdr:col>50</xdr:col>
      <xdr:colOff>552450</xdr:colOff>
      <xdr:row>18</xdr:row>
      <xdr:rowOff>47625</xdr:rowOff>
    </xdr:to>
    <xdr:graphicFrame macro="">
      <xdr:nvGraphicFramePr>
        <xdr:cNvPr id="2" name="Chart 1">
          <a:extLst>
            <a:ext uri="{FF2B5EF4-FFF2-40B4-BE49-F238E27FC236}">
              <a16:creationId xmlns:a16="http://schemas.microsoft.com/office/drawing/2014/main" id="{D26A1E2F-9C14-7F54-8F04-F59842E239EB}"/>
            </a:ext>
            <a:ext uri="{147F2762-F138-4A5C-976F-8EAC2B608ADB}">
              <a16:predDERef xmlns:a16="http://schemas.microsoft.com/office/drawing/2014/main" pred="{00000000-0008-0000-1100-000071777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45</xdr:col>
      <xdr:colOff>828675</xdr:colOff>
      <xdr:row>19</xdr:row>
      <xdr:rowOff>123825</xdr:rowOff>
    </xdr:from>
    <xdr:to>
      <xdr:col>50</xdr:col>
      <xdr:colOff>590550</xdr:colOff>
      <xdr:row>33</xdr:row>
      <xdr:rowOff>85725</xdr:rowOff>
    </xdr:to>
    <xdr:graphicFrame macro="">
      <xdr:nvGraphicFramePr>
        <xdr:cNvPr id="3" name="Chart 2">
          <a:extLst>
            <a:ext uri="{FF2B5EF4-FFF2-40B4-BE49-F238E27FC236}">
              <a16:creationId xmlns:a16="http://schemas.microsoft.com/office/drawing/2014/main" id="{0D4A8A7D-B4AA-D5C7-09F3-CC2C74AFD236}"/>
            </a:ext>
            <a:ext uri="{147F2762-F138-4A5C-976F-8EAC2B608ADB}">
              <a16:predDERef xmlns:a16="http://schemas.microsoft.com/office/drawing/2014/main" pred="{D26A1E2F-9C14-7F54-8F04-F59842E239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45</xdr:col>
      <xdr:colOff>866775</xdr:colOff>
      <xdr:row>35</xdr:row>
      <xdr:rowOff>133350</xdr:rowOff>
    </xdr:from>
    <xdr:to>
      <xdr:col>50</xdr:col>
      <xdr:colOff>628650</xdr:colOff>
      <xdr:row>49</xdr:row>
      <xdr:rowOff>76200</xdr:rowOff>
    </xdr:to>
    <xdr:graphicFrame macro="">
      <xdr:nvGraphicFramePr>
        <xdr:cNvPr id="4" name="Chart 3">
          <a:extLst>
            <a:ext uri="{FF2B5EF4-FFF2-40B4-BE49-F238E27FC236}">
              <a16:creationId xmlns:a16="http://schemas.microsoft.com/office/drawing/2014/main" id="{1F1F8AB9-05C8-A0DC-2F69-3A6CACD2E013}"/>
            </a:ext>
            <a:ext uri="{147F2762-F138-4A5C-976F-8EAC2B608ADB}">
              <a16:predDERef xmlns:a16="http://schemas.microsoft.com/office/drawing/2014/main" pred="{0D4A8A7D-B4AA-D5C7-09F3-CC2C74AFD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21</xdr:col>
      <xdr:colOff>533400</xdr:colOff>
      <xdr:row>13</xdr:row>
      <xdr:rowOff>180975</xdr:rowOff>
    </xdr:from>
    <xdr:to>
      <xdr:col>29</xdr:col>
      <xdr:colOff>228600</xdr:colOff>
      <xdr:row>28</xdr:row>
      <xdr:rowOff>0</xdr:rowOff>
    </xdr:to>
    <xdr:graphicFrame macro="">
      <xdr:nvGraphicFramePr>
        <xdr:cNvPr id="5" name="Chart 4">
          <a:extLst>
            <a:ext uri="{FF2B5EF4-FFF2-40B4-BE49-F238E27FC236}">
              <a16:creationId xmlns:a16="http://schemas.microsoft.com/office/drawing/2014/main" id="{1C7CC4D5-8CA4-734C-7C8E-7107C4845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542925</xdr:colOff>
      <xdr:row>14</xdr:row>
      <xdr:rowOff>57150</xdr:rowOff>
    </xdr:from>
    <xdr:to>
      <xdr:col>35</xdr:col>
      <xdr:colOff>657225</xdr:colOff>
      <xdr:row>28</xdr:row>
      <xdr:rowOff>66675</xdr:rowOff>
    </xdr:to>
    <xdr:graphicFrame macro="">
      <xdr:nvGraphicFramePr>
        <xdr:cNvPr id="6" name="Chart 5">
          <a:extLst>
            <a:ext uri="{FF2B5EF4-FFF2-40B4-BE49-F238E27FC236}">
              <a16:creationId xmlns:a16="http://schemas.microsoft.com/office/drawing/2014/main" id="{355DCF5A-1199-3EED-5AA5-A20E09B04701}"/>
            </a:ext>
            <a:ext uri="{147F2762-F138-4A5C-976F-8EAC2B608ADB}">
              <a16:predDERef xmlns:a16="http://schemas.microsoft.com/office/drawing/2014/main" pred="{1C7CC4D5-8CA4-734C-7C8E-7107C4845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40</xdr:col>
      <xdr:colOff>723900</xdr:colOff>
      <xdr:row>13</xdr:row>
      <xdr:rowOff>47625</xdr:rowOff>
    </xdr:from>
    <xdr:to>
      <xdr:col>45</xdr:col>
      <xdr:colOff>485775</xdr:colOff>
      <xdr:row>27</xdr:row>
      <xdr:rowOff>66675</xdr:rowOff>
    </xdr:to>
    <xdr:graphicFrame macro="">
      <xdr:nvGraphicFramePr>
        <xdr:cNvPr id="7" name="Chart 6">
          <a:extLst>
            <a:ext uri="{FF2B5EF4-FFF2-40B4-BE49-F238E27FC236}">
              <a16:creationId xmlns:a16="http://schemas.microsoft.com/office/drawing/2014/main" id="{AF82816F-844F-A6D6-3B50-81B775F8BDFF}"/>
            </a:ext>
            <a:ext uri="{147F2762-F138-4A5C-976F-8EAC2B608ADB}">
              <a16:predDERef xmlns:a16="http://schemas.microsoft.com/office/drawing/2014/main" pred="{355DCF5A-1199-3EED-5AA5-A20E09B04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29</xdr:col>
      <xdr:colOff>342900</xdr:colOff>
      <xdr:row>0</xdr:row>
      <xdr:rowOff>0</xdr:rowOff>
    </xdr:from>
    <xdr:to>
      <xdr:col>34</xdr:col>
      <xdr:colOff>104775</xdr:colOff>
      <xdr:row>12</xdr:row>
      <xdr:rowOff>180975</xdr:rowOff>
    </xdr:to>
    <xdr:graphicFrame macro="">
      <xdr:nvGraphicFramePr>
        <xdr:cNvPr id="2" name="Chart 1">
          <a:extLst>
            <a:ext uri="{FF2B5EF4-FFF2-40B4-BE49-F238E27FC236}">
              <a16:creationId xmlns:a16="http://schemas.microsoft.com/office/drawing/2014/main" id="{689AFFE7-570E-5B08-AD46-A17F90F45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276225</xdr:colOff>
      <xdr:row>14</xdr:row>
      <xdr:rowOff>0</xdr:rowOff>
    </xdr:from>
    <xdr:to>
      <xdr:col>34</xdr:col>
      <xdr:colOff>38100</xdr:colOff>
      <xdr:row>27</xdr:row>
      <xdr:rowOff>9525</xdr:rowOff>
    </xdr:to>
    <xdr:graphicFrame macro="">
      <xdr:nvGraphicFramePr>
        <xdr:cNvPr id="3" name="Chart 2">
          <a:extLst>
            <a:ext uri="{FF2B5EF4-FFF2-40B4-BE49-F238E27FC236}">
              <a16:creationId xmlns:a16="http://schemas.microsoft.com/office/drawing/2014/main" id="{ADA9EE16-CA01-42A6-4810-2FF61A2B6DDA}"/>
            </a:ext>
            <a:ext uri="{147F2762-F138-4A5C-976F-8EAC2B608ADB}">
              <a16:predDERef xmlns:a16="http://schemas.microsoft.com/office/drawing/2014/main" pred="{689AFFE7-570E-5B08-AD46-A17F90F45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133350</xdr:colOff>
      <xdr:row>28</xdr:row>
      <xdr:rowOff>85725</xdr:rowOff>
    </xdr:from>
    <xdr:to>
      <xdr:col>33</xdr:col>
      <xdr:colOff>857250</xdr:colOff>
      <xdr:row>36</xdr:row>
      <xdr:rowOff>285750</xdr:rowOff>
    </xdr:to>
    <xdr:graphicFrame macro="">
      <xdr:nvGraphicFramePr>
        <xdr:cNvPr id="4" name="Chart 3">
          <a:extLst>
            <a:ext uri="{FF2B5EF4-FFF2-40B4-BE49-F238E27FC236}">
              <a16:creationId xmlns:a16="http://schemas.microsoft.com/office/drawing/2014/main" id="{F70D6E0C-22AC-7AEB-C46A-A978F652CE8A}"/>
            </a:ext>
            <a:ext uri="{147F2762-F138-4A5C-976F-8EAC2B608ADB}">
              <a16:predDERef xmlns:a16="http://schemas.microsoft.com/office/drawing/2014/main" pred="{ADA9EE16-CA01-42A6-4810-2FF61A2B6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29</xdr:col>
      <xdr:colOff>323850</xdr:colOff>
      <xdr:row>5</xdr:row>
      <xdr:rowOff>19050</xdr:rowOff>
    </xdr:from>
    <xdr:to>
      <xdr:col>37</xdr:col>
      <xdr:colOff>247650</xdr:colOff>
      <xdr:row>18</xdr:row>
      <xdr:rowOff>104775</xdr:rowOff>
    </xdr:to>
    <xdr:graphicFrame macro="">
      <xdr:nvGraphicFramePr>
        <xdr:cNvPr id="2" name="Chart 1">
          <a:extLst>
            <a:ext uri="{FF2B5EF4-FFF2-40B4-BE49-F238E27FC236}">
              <a16:creationId xmlns:a16="http://schemas.microsoft.com/office/drawing/2014/main" id="{E233B450-14B4-E6A9-DA9F-291F2BDE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400050</xdr:colOff>
      <xdr:row>19</xdr:row>
      <xdr:rowOff>28575</xdr:rowOff>
    </xdr:from>
    <xdr:to>
      <xdr:col>37</xdr:col>
      <xdr:colOff>323850</xdr:colOff>
      <xdr:row>33</xdr:row>
      <xdr:rowOff>104775</xdr:rowOff>
    </xdr:to>
    <xdr:graphicFrame macro="">
      <xdr:nvGraphicFramePr>
        <xdr:cNvPr id="3" name="Chart 2">
          <a:extLst>
            <a:ext uri="{FF2B5EF4-FFF2-40B4-BE49-F238E27FC236}">
              <a16:creationId xmlns:a16="http://schemas.microsoft.com/office/drawing/2014/main" id="{3B5637AF-0C8A-0AB0-5284-2139F2CD739B}"/>
            </a:ext>
            <a:ext uri="{147F2762-F138-4A5C-976F-8EAC2B608ADB}">
              <a16:predDERef xmlns:a16="http://schemas.microsoft.com/office/drawing/2014/main" pred="{E233B450-14B4-E6A9-DA9F-291F2BDE0F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Guest User" id="{75AE2944-075D-410D-8CE2-9465B4AACB48}" userId="S::urn:spo:tenantanon#f6f4a692-43b3-433b-92b2-65c4e6ccd920::"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24" dT="2026-05-25T07:33:40.98" personId="{75AE2944-075D-410D-8CE2-9465B4AACB48}" id="{9E49FA75-56AC-4F32-8C13-9FB619A78650}">
    <text xml:space="preserve">Pakinote na lang, di naman natin tinentrace yung source ng fc monitoring lang. Pero may potential na tumaas due to presence na din ng mga tao since tourist spot nga sya
</text>
  </threadedComment>
</ThreadedComment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E512C-B6DF-4641-80AD-4203A7AB89F7}">
  <sheetPr>
    <tabColor rgb="FFFF9999"/>
  </sheetPr>
  <dimension ref="A1:BM130"/>
  <sheetViews>
    <sheetView topLeftCell="Y27" workbookViewId="0">
      <selection activeCell="AD57" sqref="AD57"/>
    </sheetView>
  </sheetViews>
  <sheetFormatPr defaultRowHeight="15"/>
  <cols>
    <col min="1" max="1" width="17" customWidth="1"/>
    <col min="3" max="3" width="42.42578125" customWidth="1"/>
    <col min="4" max="4" width="18.7109375" customWidth="1"/>
    <col min="5" max="5" width="12.7109375" customWidth="1"/>
    <col min="6" max="6" width="18.7109375" customWidth="1"/>
    <col min="7" max="7" width="12.7109375" customWidth="1"/>
    <col min="8" max="8" width="18.7109375" customWidth="1"/>
    <col min="9" max="9" width="12.7109375" customWidth="1"/>
    <col min="10" max="10" width="18.7109375" customWidth="1"/>
    <col min="11" max="11" width="12.7109375" customWidth="1"/>
    <col min="12" max="12" width="18.7109375" customWidth="1"/>
    <col min="13" max="13" width="12.7109375" customWidth="1"/>
    <col min="14" max="14" width="18.7109375" customWidth="1"/>
    <col min="15" max="15" width="12.7109375" customWidth="1"/>
    <col min="16" max="16" width="18.7109375" customWidth="1"/>
    <col min="17" max="17" width="12.7109375" customWidth="1"/>
    <col min="18" max="18" width="18.7109375" customWidth="1"/>
    <col min="19" max="19" width="12.7109375" customWidth="1"/>
    <col min="20" max="20" width="18.7109375" customWidth="1"/>
    <col min="21" max="21" width="12.7109375" customWidth="1"/>
    <col min="22" max="22" width="18.7109375" customWidth="1"/>
    <col min="23" max="23" width="12.7109375" customWidth="1"/>
    <col min="24" max="24" width="16.85546875" customWidth="1"/>
    <col min="25" max="25" width="13.85546875" customWidth="1"/>
    <col min="29" max="29" width="20.42578125" customWidth="1"/>
    <col min="30" max="30" width="30.28515625" customWidth="1"/>
    <col min="55" max="55" width="19.28515625" customWidth="1"/>
    <col min="61" max="61" width="12.85546875" customWidth="1"/>
  </cols>
  <sheetData>
    <row r="1" spans="1:65" ht="30.75">
      <c r="A1" s="891" t="s">
        <v>0</v>
      </c>
      <c r="B1" s="890" t="s">
        <v>1</v>
      </c>
      <c r="C1" s="890" t="s">
        <v>2</v>
      </c>
      <c r="D1" s="925" t="s">
        <v>3</v>
      </c>
      <c r="E1" s="890" t="s">
        <v>4</v>
      </c>
      <c r="F1" s="890" t="s">
        <v>5</v>
      </c>
      <c r="G1" s="890" t="s">
        <v>4</v>
      </c>
      <c r="H1" s="890" t="s">
        <v>6</v>
      </c>
      <c r="I1" s="890" t="s">
        <v>4</v>
      </c>
      <c r="J1" s="890" t="s">
        <v>7</v>
      </c>
      <c r="K1" s="890" t="s">
        <v>4</v>
      </c>
      <c r="L1" s="890" t="s">
        <v>8</v>
      </c>
      <c r="M1" s="890" t="s">
        <v>4</v>
      </c>
      <c r="N1" s="890" t="s">
        <v>9</v>
      </c>
      <c r="O1" s="890" t="s">
        <v>4</v>
      </c>
      <c r="P1" s="891" t="s">
        <v>10</v>
      </c>
      <c r="Q1" s="890" t="s">
        <v>4</v>
      </c>
      <c r="R1" s="890" t="s">
        <v>11</v>
      </c>
      <c r="S1" s="890" t="s">
        <v>4</v>
      </c>
      <c r="T1" s="890" t="s">
        <v>12</v>
      </c>
      <c r="U1" s="890" t="s">
        <v>4</v>
      </c>
      <c r="V1" s="927" t="s">
        <v>13</v>
      </c>
      <c r="W1" s="890" t="s">
        <v>4</v>
      </c>
      <c r="X1" s="890" t="s">
        <v>14</v>
      </c>
      <c r="Y1" s="890" t="s">
        <v>4</v>
      </c>
      <c r="Z1" s="463"/>
      <c r="AC1" s="942" t="s">
        <v>15</v>
      </c>
    </row>
    <row r="2" spans="1:65" ht="33" customHeight="1">
      <c r="A2" s="934" t="s">
        <v>16</v>
      </c>
      <c r="B2" s="934" t="s">
        <v>17</v>
      </c>
      <c r="C2" s="892" t="s">
        <v>18</v>
      </c>
      <c r="D2" s="923">
        <f>BALER_BAY!R5</f>
        <v>6.0724999999999998</v>
      </c>
      <c r="E2" s="892" t="str">
        <f>IF(D2&gt;6, "PASSED","FAILED")</f>
        <v>PASSED</v>
      </c>
      <c r="F2" s="892" t="s">
        <v>19</v>
      </c>
      <c r="G2" s="892" t="s">
        <v>19</v>
      </c>
      <c r="H2" s="893">
        <f>BALER_BAY!R11</f>
        <v>18.5</v>
      </c>
      <c r="I2" s="892" t="str">
        <f>IF(H2&gt;50, "FAILED","PASSED")</f>
        <v>PASSED</v>
      </c>
      <c r="J2" s="893">
        <f>BALER_BAY!R17</f>
        <v>7.1733333333333338</v>
      </c>
      <c r="K2" s="892" t="str">
        <f>IF(AND(J2&gt;=7,J2&lt;=8.5),"PASSED","FAILED")</f>
        <v>PASSED</v>
      </c>
      <c r="L2" s="893">
        <f>BALER_BAY!R23</f>
        <v>28.444444444444443</v>
      </c>
      <c r="M2" s="892" t="str">
        <f>IF(AND(L2&gt;=26,L2&lt;=30),"PASSED","FAILED")</f>
        <v>PASSED</v>
      </c>
      <c r="N2" s="893">
        <f>BALER_BAY!R29</f>
        <v>5.625</v>
      </c>
      <c r="O2" s="892" t="str">
        <f>IF(N2&gt;50, "FAILED","PASSED")</f>
        <v>PASSED</v>
      </c>
      <c r="P2" s="893">
        <f>BALER_BAY!R35</f>
        <v>1170.7105270273491</v>
      </c>
      <c r="Q2" s="892" t="str">
        <f>IF(P2&gt;100, "FAILED","PASSED")</f>
        <v>FAILED</v>
      </c>
      <c r="R2" s="893">
        <f>BALER_BAY!R41</f>
        <v>0.11837499999999998</v>
      </c>
      <c r="S2" s="892" t="str">
        <f>IF(R2&gt;10, "FAILED","PASSED")</f>
        <v>PASSED</v>
      </c>
      <c r="T2" s="893">
        <f>BALER_BAY!R47</f>
        <v>3.2500000000000001E-2</v>
      </c>
      <c r="U2" s="892" t="str">
        <f>IF(T2&gt;0.2, "FAILED","PASSED")</f>
        <v>PASSED</v>
      </c>
      <c r="V2" s="928" t="s">
        <v>19</v>
      </c>
      <c r="W2" s="894" t="s">
        <v>19</v>
      </c>
      <c r="X2" s="894" t="s">
        <v>19</v>
      </c>
      <c r="Y2" s="894" t="s">
        <v>19</v>
      </c>
      <c r="Z2" s="463"/>
      <c r="AC2" s="931" t="s">
        <v>1</v>
      </c>
      <c r="AD2" s="931" t="s">
        <v>2</v>
      </c>
      <c r="AE2" s="932" t="s">
        <v>3</v>
      </c>
      <c r="AF2" s="931" t="s">
        <v>4</v>
      </c>
      <c r="AG2" s="931" t="s">
        <v>5</v>
      </c>
      <c r="AH2" s="931" t="s">
        <v>4</v>
      </c>
      <c r="AI2" s="931" t="s">
        <v>6</v>
      </c>
      <c r="AJ2" s="931" t="s">
        <v>4</v>
      </c>
      <c r="AK2" s="931" t="s">
        <v>7</v>
      </c>
      <c r="AL2" s="931" t="s">
        <v>4</v>
      </c>
      <c r="AM2" s="931" t="s">
        <v>8</v>
      </c>
      <c r="AN2" s="931" t="s">
        <v>4</v>
      </c>
      <c r="AO2" s="931" t="s">
        <v>9</v>
      </c>
      <c r="AP2" s="931" t="s">
        <v>4</v>
      </c>
      <c r="AQ2" s="931" t="s">
        <v>10</v>
      </c>
      <c r="AR2" s="931" t="s">
        <v>4</v>
      </c>
      <c r="AS2" s="931" t="s">
        <v>11</v>
      </c>
      <c r="AT2" s="931" t="s">
        <v>4</v>
      </c>
      <c r="AU2" s="931" t="s">
        <v>12</v>
      </c>
      <c r="AV2" s="931" t="s">
        <v>4</v>
      </c>
      <c r="AW2" s="931" t="s">
        <v>13</v>
      </c>
      <c r="AX2" s="933" t="s">
        <v>4</v>
      </c>
      <c r="AY2" s="931" t="s">
        <v>14</v>
      </c>
      <c r="AZ2" s="931" t="s">
        <v>4</v>
      </c>
      <c r="BC2" s="943" t="s">
        <v>20</v>
      </c>
    </row>
    <row r="3" spans="1:65" ht="30.75" customHeight="1">
      <c r="A3" s="934" t="s">
        <v>16</v>
      </c>
      <c r="B3" s="934" t="s">
        <v>17</v>
      </c>
      <c r="C3" s="892" t="s">
        <v>21</v>
      </c>
      <c r="D3" s="941">
        <f>BALER_BAY!R6</f>
        <v>5.8950000000000005</v>
      </c>
      <c r="E3" s="892" t="str">
        <f t="shared" ref="E3:E7" si="0">IF(D3&gt;6, "PASSED","FAILED")</f>
        <v>FAILED</v>
      </c>
      <c r="F3" s="892" t="s">
        <v>19</v>
      </c>
      <c r="G3" s="892" t="s">
        <v>19</v>
      </c>
      <c r="H3" s="893">
        <f>BALER_BAY!R12</f>
        <v>27.75</v>
      </c>
      <c r="I3" s="892" t="str">
        <f t="shared" ref="I3:I8" si="1">IF(H3&gt;50, "FAILED","PASSED")</f>
        <v>PASSED</v>
      </c>
      <c r="J3" s="893">
        <f>BALER_BAY!R18</f>
        <v>7.1911111111111108</v>
      </c>
      <c r="K3" s="892" t="str">
        <f t="shared" ref="K3:K7" si="2">IF(AND(J3&gt;=7,J3&lt;=8.5),"PASSED","FAILED")</f>
        <v>PASSED</v>
      </c>
      <c r="L3" s="893">
        <f>BALER_BAY!R24</f>
        <v>28.822222222222219</v>
      </c>
      <c r="M3" s="892" t="str">
        <f>IF(AND(L3&gt;=26,L3&lt;=30),"PASSED","FAILED")</f>
        <v>PASSED</v>
      </c>
      <c r="N3" s="893">
        <f>BALER_BAY!R30</f>
        <v>5</v>
      </c>
      <c r="O3" s="892" t="str">
        <f>IF(N3&gt;50, "FAILED","PASSED")</f>
        <v>PASSED</v>
      </c>
      <c r="P3" s="893">
        <f>BALER_BAY!R36</f>
        <v>161.79091557280012</v>
      </c>
      <c r="Q3" s="892" t="str">
        <f t="shared" ref="Q3:Q8" si="3">IF(P3&gt;100, "FAILED","PASSED")</f>
        <v>FAILED</v>
      </c>
      <c r="R3" s="893">
        <f>BALER_BAY!R42</f>
        <v>9.8749999999999991E-2</v>
      </c>
      <c r="S3" s="892" t="str">
        <f t="shared" ref="S3:S8" si="4">IF(R3&gt;10, "FAILED","PASSED")</f>
        <v>PASSED</v>
      </c>
      <c r="T3" s="893">
        <f>BALER_BAY!R48</f>
        <v>2.75E-2</v>
      </c>
      <c r="U3" s="892" t="str">
        <f t="shared" ref="U3:U8" si="5">IF(T3&gt;0.2, "FAILED","PASSED")</f>
        <v>PASSED</v>
      </c>
      <c r="V3" s="928" t="s">
        <v>19</v>
      </c>
      <c r="W3" s="894" t="s">
        <v>19</v>
      </c>
      <c r="X3" s="894" t="s">
        <v>19</v>
      </c>
      <c r="Y3" s="894" t="s">
        <v>19</v>
      </c>
      <c r="Z3" s="463"/>
      <c r="AC3" s="244" t="str" cm="1">
        <f t="array" ref="AC3:AZ6">_xlfn._xlws.FILTER(B2:Y129, A2:A129=AC1)</f>
        <v>SB</v>
      </c>
      <c r="AD3" s="444" t="str">
        <v>Bakasyunan Beach Resort</v>
      </c>
      <c r="AE3" s="244">
        <v>4.9540000000000006</v>
      </c>
      <c r="AF3" s="244" t="str">
        <v>FAILED</v>
      </c>
      <c r="AG3" s="244" t="str">
        <v>-</v>
      </c>
      <c r="AH3" s="244" t="str">
        <v>-</v>
      </c>
      <c r="AI3" s="244">
        <v>16.899999999999999</v>
      </c>
      <c r="AJ3" s="244" t="str">
        <v>PASSED</v>
      </c>
      <c r="AK3" s="244">
        <v>6.4559999999999986</v>
      </c>
      <c r="AL3" s="244" t="str">
        <v>FAILED</v>
      </c>
      <c r="AM3" s="244">
        <v>27.77</v>
      </c>
      <c r="AN3" s="244" t="str">
        <v>PASSED</v>
      </c>
      <c r="AO3" s="244">
        <v>4.5</v>
      </c>
      <c r="AP3" s="244" t="str">
        <v>PASSED</v>
      </c>
      <c r="AQ3" s="244">
        <v>154.7151430547332</v>
      </c>
      <c r="AR3" s="244" t="str">
        <v>FAILED</v>
      </c>
      <c r="AS3" s="244">
        <v>8.2399999999999987E-2</v>
      </c>
      <c r="AT3" s="244" t="str">
        <v>PASSED</v>
      </c>
      <c r="AU3" s="244">
        <v>1.7299999999999999E-2</v>
      </c>
      <c r="AV3" s="244" t="str">
        <v>PASSED</v>
      </c>
      <c r="AW3" s="244" t="str">
        <v>-</v>
      </c>
      <c r="AX3" s="244" t="str">
        <v>-</v>
      </c>
      <c r="AY3" s="244" t="str">
        <v>-</v>
      </c>
      <c r="AZ3" s="244" t="str">
        <v>-</v>
      </c>
      <c r="BC3" s="944" t="s">
        <v>3</v>
      </c>
      <c r="BD3" s="944" t="s">
        <v>5</v>
      </c>
      <c r="BE3" s="944" t="s">
        <v>6</v>
      </c>
      <c r="BF3" s="944" t="s">
        <v>7</v>
      </c>
      <c r="BG3" s="944" t="s">
        <v>8</v>
      </c>
      <c r="BH3" s="944" t="s">
        <v>9</v>
      </c>
      <c r="BI3" s="944" t="s">
        <v>10</v>
      </c>
      <c r="BJ3" s="944" t="s">
        <v>11</v>
      </c>
      <c r="BK3" s="944" t="s">
        <v>12</v>
      </c>
      <c r="BL3" s="944" t="s">
        <v>13</v>
      </c>
      <c r="BM3" s="944" t="s">
        <v>14</v>
      </c>
    </row>
    <row r="4" spans="1:65" ht="18.75">
      <c r="A4" s="934" t="s">
        <v>16</v>
      </c>
      <c r="B4" s="934" t="s">
        <v>17</v>
      </c>
      <c r="C4" s="892" t="s">
        <v>22</v>
      </c>
      <c r="D4" s="923">
        <f>BALER_BAY!R7</f>
        <v>5.6662499999999998</v>
      </c>
      <c r="E4" s="892" t="str">
        <f t="shared" si="0"/>
        <v>FAILED</v>
      </c>
      <c r="F4" s="892" t="s">
        <v>19</v>
      </c>
      <c r="G4" s="892" t="s">
        <v>19</v>
      </c>
      <c r="H4" s="893">
        <f>BALER_BAY!R13</f>
        <v>29.375</v>
      </c>
      <c r="I4" s="892" t="str">
        <f t="shared" si="1"/>
        <v>PASSED</v>
      </c>
      <c r="J4" s="893">
        <f>BALER_BAY!R19</f>
        <v>7.2466666666666661</v>
      </c>
      <c r="K4" s="892" t="str">
        <f t="shared" si="2"/>
        <v>PASSED</v>
      </c>
      <c r="L4" s="893">
        <f>BALER_BAY!R25</f>
        <v>28.944444444444443</v>
      </c>
      <c r="M4" s="892" t="str">
        <f>IF(AND(L4&gt;=26,L4&lt;=30),"PASSED","FAILED")</f>
        <v>PASSED</v>
      </c>
      <c r="N4" s="893">
        <f>BALER_BAY!R31</f>
        <v>5</v>
      </c>
      <c r="O4" s="892" t="str">
        <f>IF(N4&gt;50, "FAILED","PASSED")</f>
        <v>PASSED</v>
      </c>
      <c r="P4" s="893">
        <f>BALER_BAY!R37</f>
        <v>208.82785846335577</v>
      </c>
      <c r="Q4" s="892" t="str">
        <f t="shared" si="3"/>
        <v>FAILED</v>
      </c>
      <c r="R4" s="893">
        <f>BALER_BAY!R43</f>
        <v>0.21500000000000005</v>
      </c>
      <c r="S4" s="892" t="str">
        <f t="shared" si="4"/>
        <v>PASSED</v>
      </c>
      <c r="T4" s="893">
        <f>BALER_BAY!R49</f>
        <v>2.1500000000000002E-2</v>
      </c>
      <c r="U4" s="892" t="str">
        <f t="shared" si="5"/>
        <v>PASSED</v>
      </c>
      <c r="V4" s="928" t="s">
        <v>19</v>
      </c>
      <c r="W4" s="894" t="s">
        <v>19</v>
      </c>
      <c r="X4" s="894" t="s">
        <v>19</v>
      </c>
      <c r="Y4" s="894" t="s">
        <v>19</v>
      </c>
      <c r="Z4" s="463"/>
      <c r="AC4" s="244" t="str">
        <v>SB</v>
      </c>
      <c r="AD4" s="444" t="str">
        <v>Lindamar By The Sea</v>
      </c>
      <c r="AE4" s="244">
        <v>4.9288888888888884</v>
      </c>
      <c r="AF4" s="244" t="str">
        <v>FAILED</v>
      </c>
      <c r="AG4" s="244" t="str">
        <v>-</v>
      </c>
      <c r="AH4" s="244" t="str">
        <v>-</v>
      </c>
      <c r="AI4" s="244">
        <v>14.1</v>
      </c>
      <c r="AJ4" s="244" t="str">
        <v>PASSED</v>
      </c>
      <c r="AK4" s="244">
        <v>6.6920000000000002</v>
      </c>
      <c r="AL4" s="244" t="str">
        <v>FAILED</v>
      </c>
      <c r="AM4" s="244">
        <v>27.95</v>
      </c>
      <c r="AN4" s="244" t="str">
        <v>PASSED</v>
      </c>
      <c r="AO4" s="244">
        <v>5</v>
      </c>
      <c r="AP4" s="244" t="str">
        <v>PASSED</v>
      </c>
      <c r="AQ4" s="244">
        <v>101.4861795236323</v>
      </c>
      <c r="AR4" s="244" t="str">
        <v>FAILED</v>
      </c>
      <c r="AS4" s="244">
        <v>8.3899999999999988E-2</v>
      </c>
      <c r="AT4" s="244" t="str">
        <v>PASSED</v>
      </c>
      <c r="AU4" s="244">
        <v>2.1200000000000004E-2</v>
      </c>
      <c r="AV4" s="244" t="str">
        <v>PASSED</v>
      </c>
      <c r="AW4" s="244" t="str">
        <v>-</v>
      </c>
      <c r="AX4" s="244" t="str">
        <v>-</v>
      </c>
      <c r="AY4" s="244" t="str">
        <v>-</v>
      </c>
      <c r="AZ4" s="244" t="str">
        <v>-</v>
      </c>
      <c r="BC4" s="244">
        <f>COUNTIF(AF$3:AF$10, "Passed")</f>
        <v>0</v>
      </c>
      <c r="BD4" s="244">
        <f>COUNTIF(AH$3:AH$10, "Passed")</f>
        <v>0</v>
      </c>
      <c r="BE4" s="244">
        <f>COUNTIF(AJ$3:AJ$10, "Passed")</f>
        <v>4</v>
      </c>
      <c r="BF4" s="244">
        <f>COUNTIF(AL$3:AL$10, "Passed")</f>
        <v>0</v>
      </c>
      <c r="BG4" s="244">
        <f>COUNTIF(AN$3:AN$10, "Passed")</f>
        <v>4</v>
      </c>
      <c r="BH4" s="244">
        <f>COUNTIF(AP$3:AP$10, "Passed")</f>
        <v>4</v>
      </c>
      <c r="BI4" s="244">
        <f>COUNTIF(AR$3:AR$10, "Passed")</f>
        <v>1</v>
      </c>
      <c r="BJ4" s="244">
        <f>COUNTIF(AT$3:AT$10, "Passed")</f>
        <v>4</v>
      </c>
      <c r="BK4" s="244">
        <f>COUNTIF(AV$3:AV$10, "Passed")</f>
        <v>4</v>
      </c>
      <c r="BL4" s="244">
        <f>COUNTIF(AX$3:AX$10, "Passed")</f>
        <v>0</v>
      </c>
      <c r="BM4" s="244">
        <f>COUNTIF(AZ$3:AZ$10, "Passed")</f>
        <v>0</v>
      </c>
    </row>
    <row r="5" spans="1:65" ht="18.75">
      <c r="A5" s="934" t="s">
        <v>16</v>
      </c>
      <c r="B5" s="934" t="s">
        <v>17</v>
      </c>
      <c r="C5" s="892" t="s">
        <v>23</v>
      </c>
      <c r="D5" s="923">
        <f>BALER_BAY!R8</f>
        <v>5.7524999999999995</v>
      </c>
      <c r="E5" s="892" t="str">
        <f t="shared" si="0"/>
        <v>FAILED</v>
      </c>
      <c r="F5" s="892" t="s">
        <v>19</v>
      </c>
      <c r="G5" s="892" t="s">
        <v>19</v>
      </c>
      <c r="H5" s="893">
        <f>BALER_BAY!R14</f>
        <v>27.875</v>
      </c>
      <c r="I5" s="892" t="str">
        <f t="shared" si="1"/>
        <v>PASSED</v>
      </c>
      <c r="J5" s="893">
        <f>BALER_BAY!R20</f>
        <v>7.2588888888888885</v>
      </c>
      <c r="K5" s="892" t="str">
        <f t="shared" si="2"/>
        <v>PASSED</v>
      </c>
      <c r="L5" s="893">
        <f>BALER_BAY!R26</f>
        <v>29.177777777777781</v>
      </c>
      <c r="M5" s="892" t="str">
        <f>IF(AND(L5&gt;=26,L5&lt;=30),"PASSED","FAILED")</f>
        <v>PASSED</v>
      </c>
      <c r="N5" s="893">
        <f>BALER_BAY!R32</f>
        <v>5</v>
      </c>
      <c r="O5" s="892" t="str">
        <f>IF(N5&gt;50, "FAILED","PASSED")</f>
        <v>PASSED</v>
      </c>
      <c r="P5" s="893">
        <f>BALER_BAY!R38</f>
        <v>145.70139925807814</v>
      </c>
      <c r="Q5" s="892" t="str">
        <f t="shared" si="3"/>
        <v>FAILED</v>
      </c>
      <c r="R5" s="893">
        <f>BALER_BAY!R44</f>
        <v>0.11112499999999999</v>
      </c>
      <c r="S5" s="892" t="str">
        <f t="shared" si="4"/>
        <v>PASSED</v>
      </c>
      <c r="T5" s="893">
        <f>BALER_BAY!R50</f>
        <v>2.2500000000000003E-2</v>
      </c>
      <c r="U5" s="892" t="str">
        <f t="shared" si="5"/>
        <v>PASSED</v>
      </c>
      <c r="V5" s="928" t="s">
        <v>19</v>
      </c>
      <c r="W5" s="894" t="s">
        <v>19</v>
      </c>
      <c r="X5" s="894" t="s">
        <v>19</v>
      </c>
      <c r="Y5" s="894" t="s">
        <v>19</v>
      </c>
      <c r="Z5" s="463"/>
      <c r="AC5" s="244" t="str">
        <v>SB</v>
      </c>
      <c r="AD5" s="444" t="str">
        <v>La Vista Beach Resort</v>
      </c>
      <c r="AE5" s="244">
        <v>5.0069999999999997</v>
      </c>
      <c r="AF5" s="244" t="str">
        <v>FAILED</v>
      </c>
      <c r="AG5" s="244" t="str">
        <v>-</v>
      </c>
      <c r="AH5" s="244" t="str">
        <v>-</v>
      </c>
      <c r="AI5" s="244">
        <v>14.7</v>
      </c>
      <c r="AJ5" s="244" t="str">
        <v>PASSED</v>
      </c>
      <c r="AK5" s="244">
        <v>6.6970000000000001</v>
      </c>
      <c r="AL5" s="244" t="str">
        <v>FAILED</v>
      </c>
      <c r="AM5" s="244">
        <v>28.130000000000003</v>
      </c>
      <c r="AN5" s="244" t="str">
        <v>PASSED</v>
      </c>
      <c r="AO5" s="244">
        <v>5</v>
      </c>
      <c r="AP5" s="244" t="str">
        <v>PASSED</v>
      </c>
      <c r="AQ5" s="244">
        <v>80.08516093002639</v>
      </c>
      <c r="AR5" s="244" t="str">
        <v>PASSED</v>
      </c>
      <c r="AS5" s="244">
        <v>8.2199999999999981E-2</v>
      </c>
      <c r="AT5" s="244" t="str">
        <v>PASSED</v>
      </c>
      <c r="AU5" s="244">
        <v>2.0399999999999995E-2</v>
      </c>
      <c r="AV5" s="244" t="str">
        <v>PASSED</v>
      </c>
      <c r="AW5" s="244" t="str">
        <v>-</v>
      </c>
      <c r="AX5" s="244" t="str">
        <v>-</v>
      </c>
      <c r="AY5" s="244" t="str">
        <v>-</v>
      </c>
      <c r="AZ5" s="244" t="str">
        <v>-</v>
      </c>
      <c r="BC5" s="244">
        <f>BC$4/COUNTA(AD$3:AD$13)*100</f>
        <v>0</v>
      </c>
      <c r="BD5" s="244">
        <f t="shared" ref="BD5:BM5" si="6">BD$4/COUNTA(AE$3:AE$13)*100</f>
        <v>0</v>
      </c>
      <c r="BE5" s="244">
        <f t="shared" si="6"/>
        <v>100</v>
      </c>
      <c r="BF5" s="244">
        <f t="shared" si="6"/>
        <v>0</v>
      </c>
      <c r="BG5" s="244">
        <f t="shared" si="6"/>
        <v>100</v>
      </c>
      <c r="BH5" s="244">
        <f t="shared" si="6"/>
        <v>100</v>
      </c>
      <c r="BI5" s="244">
        <f t="shared" si="6"/>
        <v>25</v>
      </c>
      <c r="BJ5" s="244">
        <f t="shared" si="6"/>
        <v>100</v>
      </c>
      <c r="BK5" s="244">
        <f t="shared" si="6"/>
        <v>100</v>
      </c>
      <c r="BL5" s="244">
        <f t="shared" si="6"/>
        <v>0</v>
      </c>
      <c r="BM5" s="244">
        <f t="shared" si="6"/>
        <v>0</v>
      </c>
    </row>
    <row r="6" spans="1:65" ht="18.75">
      <c r="A6" s="934" t="s">
        <v>16</v>
      </c>
      <c r="B6" s="934" t="s">
        <v>17</v>
      </c>
      <c r="C6" s="892" t="s">
        <v>24</v>
      </c>
      <c r="D6" s="923">
        <f>BALER_BAY!R9</f>
        <v>5.7649999999999997</v>
      </c>
      <c r="E6" s="892" t="str">
        <f t="shared" si="0"/>
        <v>FAILED</v>
      </c>
      <c r="F6" s="892" t="s">
        <v>19</v>
      </c>
      <c r="G6" s="892" t="s">
        <v>19</v>
      </c>
      <c r="H6" s="893">
        <f>BALER_BAY!R15</f>
        <v>32</v>
      </c>
      <c r="I6" s="892" t="str">
        <f t="shared" si="1"/>
        <v>PASSED</v>
      </c>
      <c r="J6" s="893">
        <f>BALER_BAY!R21</f>
        <v>7.2166666666666668</v>
      </c>
      <c r="K6" s="892" t="str">
        <f t="shared" si="2"/>
        <v>PASSED</v>
      </c>
      <c r="L6" s="893">
        <f>BALER_BAY!R27</f>
        <v>29.155555555555559</v>
      </c>
      <c r="M6" s="892" t="str">
        <f>IF(AND(L6&gt;=26,L6&lt;=30),"PASSED","FAILED")</f>
        <v>PASSED</v>
      </c>
      <c r="N6" s="893">
        <f>BALER_BAY!R33</f>
        <v>5</v>
      </c>
      <c r="O6" s="892" t="str">
        <f>IF(N6&gt;50, "FAILED","PASSED")</f>
        <v>PASSED</v>
      </c>
      <c r="P6" s="893">
        <f>BALER_BAY!R39</f>
        <v>87.689274152023287</v>
      </c>
      <c r="Q6" s="892" t="str">
        <f t="shared" si="3"/>
        <v>PASSED</v>
      </c>
      <c r="R6" s="893">
        <f>BALER_BAY!R45</f>
        <v>8.8999999999999982E-2</v>
      </c>
      <c r="S6" s="892" t="str">
        <f t="shared" si="4"/>
        <v>PASSED</v>
      </c>
      <c r="T6" s="893">
        <f>BALER_BAY!R51</f>
        <v>2.2875E-2</v>
      </c>
      <c r="U6" s="892" t="str">
        <f t="shared" si="5"/>
        <v>PASSED</v>
      </c>
      <c r="V6" s="928" t="s">
        <v>19</v>
      </c>
      <c r="W6" s="894" t="s">
        <v>19</v>
      </c>
      <c r="X6" s="894" t="s">
        <v>19</v>
      </c>
      <c r="Y6" s="894" t="s">
        <v>19</v>
      </c>
      <c r="Z6" s="463"/>
      <c r="AC6" s="244" t="str">
        <v>SB</v>
      </c>
      <c r="AD6" s="444" t="str">
        <v>FuntaSea (Formerly Sand Valley B.R.)</v>
      </c>
      <c r="AE6" s="244">
        <v>4.9340000000000011</v>
      </c>
      <c r="AF6" s="244" t="str">
        <v>FAILED</v>
      </c>
      <c r="AG6" s="244" t="str">
        <v>-</v>
      </c>
      <c r="AH6" s="244" t="str">
        <v>-</v>
      </c>
      <c r="AI6" s="244">
        <v>14.8</v>
      </c>
      <c r="AJ6" s="244" t="str">
        <v>PASSED</v>
      </c>
      <c r="AK6" s="244">
        <v>6.6909999999999998</v>
      </c>
      <c r="AL6" s="244" t="str">
        <v>FAILED</v>
      </c>
      <c r="AM6" s="244">
        <v>27.959999999999997</v>
      </c>
      <c r="AN6" s="244" t="str">
        <v>PASSED</v>
      </c>
      <c r="AO6" s="244">
        <v>5</v>
      </c>
      <c r="AP6" s="244" t="str">
        <v>PASSED</v>
      </c>
      <c r="AQ6" s="244">
        <v>108.24458518741805</v>
      </c>
      <c r="AR6" s="244" t="str">
        <v>FAILED</v>
      </c>
      <c r="AS6" s="244">
        <v>9.0299999999999991E-2</v>
      </c>
      <c r="AT6" s="244" t="str">
        <v>PASSED</v>
      </c>
      <c r="AU6" s="244">
        <v>1.95E-2</v>
      </c>
      <c r="AV6" s="244" t="str">
        <v>PASSED</v>
      </c>
      <c r="AW6" s="244" t="str">
        <v>-</v>
      </c>
      <c r="AX6" s="244" t="str">
        <v>-</v>
      </c>
      <c r="AY6" s="244" t="str">
        <v>-</v>
      </c>
      <c r="AZ6" s="244" t="str">
        <v>-</v>
      </c>
    </row>
    <row r="7" spans="1:65" ht="18.75">
      <c r="A7" s="934" t="s">
        <v>16</v>
      </c>
      <c r="B7" s="934" t="s">
        <v>17</v>
      </c>
      <c r="C7" s="892" t="s">
        <v>25</v>
      </c>
      <c r="D7" s="924">
        <f>BALER_BAY!R10</f>
        <v>5.5724999999999998</v>
      </c>
      <c r="E7" s="892" t="str">
        <f t="shared" si="0"/>
        <v>FAILED</v>
      </c>
      <c r="F7" s="895" t="s">
        <v>19</v>
      </c>
      <c r="G7" s="895" t="s">
        <v>19</v>
      </c>
      <c r="H7" s="896">
        <f>BALER_BAY!R16</f>
        <v>28.125</v>
      </c>
      <c r="I7" s="895" t="str">
        <f t="shared" si="1"/>
        <v>PASSED</v>
      </c>
      <c r="J7" s="896">
        <f>BALER_BAY!R22</f>
        <v>7.2055555555555566</v>
      </c>
      <c r="K7" s="895" t="str">
        <f>IF(AND(J7&gt;=7,J7&lt;=8.5),"PASSED","FAILED")</f>
        <v>PASSED</v>
      </c>
      <c r="L7" s="896">
        <f>BALER_BAY!R28</f>
        <v>29.322222222222226</v>
      </c>
      <c r="M7" s="895" t="str">
        <f>IF(AND(L7&gt;=26,L7&lt;=30),"PASSED","FAILED")</f>
        <v>PASSED</v>
      </c>
      <c r="N7" s="896">
        <f>BALER_BAY!R34</f>
        <v>5</v>
      </c>
      <c r="O7" s="895" t="str">
        <f>IF(N7&gt;50, "FAILED","PASSED")</f>
        <v>PASSED</v>
      </c>
      <c r="P7" s="896">
        <f>BALER_BAY!R40</f>
        <v>200.6471386817413</v>
      </c>
      <c r="Q7" s="895" t="str">
        <f t="shared" si="3"/>
        <v>FAILED</v>
      </c>
      <c r="R7" s="896">
        <f>BALER_BAY!R46</f>
        <v>0.10737499999999998</v>
      </c>
      <c r="S7" s="895" t="str">
        <f t="shared" si="4"/>
        <v>PASSED</v>
      </c>
      <c r="T7" s="896">
        <f>BALER_BAY!R52</f>
        <v>2.0499999999999997E-2</v>
      </c>
      <c r="U7" s="895" t="str">
        <f t="shared" si="5"/>
        <v>PASSED</v>
      </c>
      <c r="V7" s="929" t="s">
        <v>19</v>
      </c>
      <c r="W7" s="894" t="s">
        <v>19</v>
      </c>
      <c r="X7" s="894" t="s">
        <v>19</v>
      </c>
      <c r="Y7" s="894" t="s">
        <v>19</v>
      </c>
      <c r="Z7" s="463"/>
      <c r="AC7" s="244"/>
      <c r="AD7" s="444"/>
      <c r="AE7" s="244"/>
      <c r="AF7" s="244"/>
      <c r="AG7" s="244"/>
      <c r="AH7" s="244"/>
      <c r="AI7" s="244"/>
      <c r="AJ7" s="244"/>
      <c r="AK7" s="244"/>
      <c r="AL7" s="244"/>
      <c r="AM7" s="244"/>
      <c r="AN7" s="244"/>
      <c r="AO7" s="244"/>
      <c r="AP7" s="244"/>
      <c r="AQ7" s="244"/>
      <c r="AR7" s="244"/>
      <c r="AS7" s="244"/>
      <c r="AT7" s="244"/>
      <c r="AU7" s="244"/>
      <c r="AV7" s="244"/>
      <c r="AW7" s="244"/>
      <c r="AX7" s="244"/>
      <c r="AY7" s="244"/>
      <c r="AZ7" s="244"/>
    </row>
    <row r="8" spans="1:65" ht="37.5" customHeight="1">
      <c r="A8" s="935" t="s">
        <v>26</v>
      </c>
      <c r="B8" s="891" t="s">
        <v>27</v>
      </c>
      <c r="C8" s="892" t="s">
        <v>28</v>
      </c>
      <c r="D8" s="923">
        <f>PUDOC_RIVER!J6</f>
        <v>3.7033333333333331</v>
      </c>
      <c r="E8" s="892" t="str">
        <f>IF(D8&gt;5, "PASSED","FAILED")</f>
        <v>FAILED</v>
      </c>
      <c r="F8" s="926">
        <f>PUDOC_RIVER!J10</f>
        <v>3.6666666666666665</v>
      </c>
      <c r="G8" s="895" t="str">
        <f>IF(F8&gt;7, "FAILED","PASSED")</f>
        <v>PASSED</v>
      </c>
      <c r="H8" s="926">
        <f>PUDOC_RIVER!J14</f>
        <v>8.6666666666666661</v>
      </c>
      <c r="I8" s="895" t="str">
        <f>IF(H8&gt;80, "FAILED","PASSED")</f>
        <v>PASSED</v>
      </c>
      <c r="J8" s="926">
        <f>PUDOC_RIVER!J18</f>
        <v>6.78</v>
      </c>
      <c r="K8" s="895" t="str">
        <f>IF(AND(J8&gt;=6.5,J8&lt;=9),"PASSED","FAILED")</f>
        <v>PASSED</v>
      </c>
      <c r="L8" s="926">
        <f>PUDOC_RIVER!J22</f>
        <v>27.900000000000002</v>
      </c>
      <c r="M8" s="895" t="str">
        <f>IF(AND(L8&gt;=25,L8&lt;=31),"PASSED","FAILED")</f>
        <v>PASSED</v>
      </c>
      <c r="N8" s="926">
        <f>PUDOC_RIVER!J26</f>
        <v>18.333333333333332</v>
      </c>
      <c r="O8" s="895" t="str">
        <f>IF(N8&gt;75, "FAILED","PASSED")</f>
        <v>PASSED</v>
      </c>
      <c r="P8" s="926">
        <f>PUDOC_RIVER!J30</f>
        <v>11367.218846230915</v>
      </c>
      <c r="Q8" s="895" t="str">
        <f>IF(P8&gt;200, "FAILED","PASSED")</f>
        <v>FAILED</v>
      </c>
      <c r="R8" s="926">
        <f>PUDOC_RIVER!J34</f>
        <v>0.153</v>
      </c>
      <c r="S8" s="895" t="str">
        <f>IF(R8&gt;7, "FAILED","PASSED")</f>
        <v>PASSED</v>
      </c>
      <c r="T8" s="926">
        <f>PUDOC_RIVER!J38</f>
        <v>6.5666666666666665E-2</v>
      </c>
      <c r="U8" s="895" t="str">
        <f>IF(T8&gt;0.025, "FAILED","PASSED")</f>
        <v>FAILED</v>
      </c>
      <c r="V8" s="930">
        <f>PUDOC_RIVER!J42</f>
        <v>21</v>
      </c>
      <c r="W8" s="892" t="str">
        <f>IF(V8&gt;350, "FAILED","PASSED")</f>
        <v>PASSED</v>
      </c>
      <c r="X8" s="894" t="s">
        <v>19</v>
      </c>
      <c r="Y8" s="894" t="s">
        <v>19</v>
      </c>
      <c r="Z8" s="463"/>
      <c r="AC8" s="244"/>
      <c r="AD8" s="444"/>
      <c r="AE8" s="244"/>
      <c r="AF8" s="244"/>
      <c r="AG8" s="244"/>
      <c r="AH8" s="244"/>
      <c r="AI8" s="244"/>
      <c r="AJ8" s="244"/>
      <c r="AK8" s="244"/>
      <c r="AL8" s="244"/>
      <c r="AM8" s="244"/>
      <c r="AN8" s="244"/>
      <c r="AO8" s="244"/>
      <c r="AP8" s="244"/>
      <c r="AQ8" s="244"/>
      <c r="AR8" s="244"/>
      <c r="AS8" s="244"/>
      <c r="AT8" s="244"/>
      <c r="AU8" s="244"/>
      <c r="AV8" s="244"/>
      <c r="AW8" s="244"/>
      <c r="AX8" s="244"/>
      <c r="AY8" s="244"/>
      <c r="AZ8" s="244"/>
    </row>
    <row r="9" spans="1:65" ht="18.75">
      <c r="A9" s="935" t="s">
        <v>26</v>
      </c>
      <c r="B9" s="891" t="s">
        <v>27</v>
      </c>
      <c r="C9" s="892" t="s">
        <v>29</v>
      </c>
      <c r="D9" s="923">
        <f>PUDOC_RIVER!J7</f>
        <v>3.9600000000000004</v>
      </c>
      <c r="E9" s="892" t="str">
        <f>IF(D9&gt;5, "PASSED","FAILED")</f>
        <v>FAILED</v>
      </c>
      <c r="F9" s="926">
        <f>PUDOC_RIVER!J11</f>
        <v>2.6666666666666665</v>
      </c>
      <c r="G9" s="895" t="str">
        <f t="shared" ref="G9:G11" si="7">IF(F9&gt;7, "FAILED","PASSED")</f>
        <v>PASSED</v>
      </c>
      <c r="H9" s="926">
        <f>PUDOC_RIVER!J15</f>
        <v>11</v>
      </c>
      <c r="I9" s="895" t="str">
        <f t="shared" ref="I9:I12" si="8">IF(H9&gt;80, "FAILED","PASSED")</f>
        <v>PASSED</v>
      </c>
      <c r="J9" s="926">
        <f>PUDOC_RIVER!J19</f>
        <v>6.8133333333333335</v>
      </c>
      <c r="K9" s="895" t="str">
        <f t="shared" ref="K9:K11" si="9">IF(AND(J9&gt;=6.5,J9&lt;=9),"PASSED","FAILED")</f>
        <v>PASSED</v>
      </c>
      <c r="L9" s="926">
        <f>PUDOC_RIVER!J23</f>
        <v>28.5</v>
      </c>
      <c r="M9" s="895" t="str">
        <f t="shared" ref="M9:M11" si="10">IF(AND(L9&gt;=25,L9&lt;=31),"PASSED","FAILED")</f>
        <v>PASSED</v>
      </c>
      <c r="N9" s="926">
        <f>PUDOC_RIVER!J27</f>
        <v>11.666666666666666</v>
      </c>
      <c r="O9" s="895" t="str">
        <f t="shared" ref="O9:O11" si="11">IF(N9&gt;75, "FAILED","PASSED")</f>
        <v>PASSED</v>
      </c>
      <c r="P9" s="926">
        <f>PUDOC_RIVER!J31</f>
        <v>10406.578677916617</v>
      </c>
      <c r="Q9" s="895" t="str">
        <f t="shared" ref="Q9:Q11" si="12">IF(P9&gt;200, "FAILED","PASSED")</f>
        <v>FAILED</v>
      </c>
      <c r="R9" s="926">
        <f>PUDOC_RIVER!J35</f>
        <v>0.2563333333333333</v>
      </c>
      <c r="S9" s="895" t="str">
        <f t="shared" ref="S9:S11" si="13">IF(R9&gt;7, "FAILED","PASSED")</f>
        <v>PASSED</v>
      </c>
      <c r="T9" s="926">
        <f>PUDOC_RIVER!J39</f>
        <v>6.7333333333333342E-2</v>
      </c>
      <c r="U9" s="895" t="str">
        <f t="shared" ref="U9:U11" si="14">IF(T9&gt;0.025, "FAILED","PASSED")</f>
        <v>FAILED</v>
      </c>
      <c r="V9" s="930">
        <f>PUDOC_RIVER!J43</f>
        <v>151.66666666666666</v>
      </c>
      <c r="W9" s="892" t="str">
        <f t="shared" ref="W9:W11" si="15">IF(V9&gt;350, "FAILED","PASSED")</f>
        <v>PASSED</v>
      </c>
      <c r="X9" s="894" t="s">
        <v>19</v>
      </c>
      <c r="Y9" s="894" t="s">
        <v>19</v>
      </c>
      <c r="Z9" s="463"/>
      <c r="AC9" s="244"/>
      <c r="AD9" s="444"/>
      <c r="AE9" s="244"/>
      <c r="AF9" s="244"/>
      <c r="AG9" s="244"/>
      <c r="AH9" s="244"/>
      <c r="AI9" s="244"/>
      <c r="AJ9" s="244"/>
      <c r="AK9" s="244"/>
      <c r="AL9" s="244"/>
      <c r="AM9" s="244"/>
      <c r="AN9" s="244"/>
      <c r="AO9" s="244"/>
      <c r="AP9" s="244"/>
      <c r="AQ9" s="244"/>
      <c r="AR9" s="244"/>
      <c r="AS9" s="244"/>
      <c r="AT9" s="244"/>
      <c r="AU9" s="244"/>
      <c r="AV9" s="244"/>
      <c r="AW9" s="244"/>
      <c r="AX9" s="244"/>
      <c r="AY9" s="244"/>
      <c r="AZ9" s="244"/>
    </row>
    <row r="10" spans="1:65" ht="18.75">
      <c r="A10" s="935" t="s">
        <v>26</v>
      </c>
      <c r="B10" s="891" t="s">
        <v>27</v>
      </c>
      <c r="C10" s="892" t="s">
        <v>30</v>
      </c>
      <c r="D10" s="923">
        <f>PUDOC_RIVER!J8</f>
        <v>3.9466666666666672</v>
      </c>
      <c r="E10" s="892" t="str">
        <f>IF(D10&gt;5, "PASSED","FAILED")</f>
        <v>FAILED</v>
      </c>
      <c r="F10" s="926">
        <f>PUDOC_RIVER!J12</f>
        <v>4</v>
      </c>
      <c r="G10" s="895" t="str">
        <f t="shared" si="7"/>
        <v>PASSED</v>
      </c>
      <c r="H10" s="926">
        <f>PUDOC_RIVER!J16</f>
        <v>10.666666666666666</v>
      </c>
      <c r="I10" s="895" t="str">
        <f t="shared" si="8"/>
        <v>PASSED</v>
      </c>
      <c r="J10" s="926">
        <f>PUDOC_RIVER!J20</f>
        <v>6.8433333333333337</v>
      </c>
      <c r="K10" s="895" t="str">
        <f t="shared" si="9"/>
        <v>PASSED</v>
      </c>
      <c r="L10" s="926">
        <f>PUDOC_RIVER!J24</f>
        <v>28.5</v>
      </c>
      <c r="M10" s="895" t="str">
        <f t="shared" si="10"/>
        <v>PASSED</v>
      </c>
      <c r="N10" s="926">
        <f>PUDOC_RIVER!J28</f>
        <v>10</v>
      </c>
      <c r="O10" s="895" t="str">
        <f t="shared" si="11"/>
        <v>PASSED</v>
      </c>
      <c r="P10" s="926">
        <f>PUDOC_RIVER!J32</f>
        <v>3454.2620433994439</v>
      </c>
      <c r="Q10" s="895" t="str">
        <f t="shared" si="12"/>
        <v>FAILED</v>
      </c>
      <c r="R10" s="926">
        <f>PUDOC_RIVER!J36</f>
        <v>0.24199999999999997</v>
      </c>
      <c r="S10" s="895" t="str">
        <f t="shared" si="13"/>
        <v>PASSED</v>
      </c>
      <c r="T10" s="926">
        <f>PUDOC_RIVER!J40</f>
        <v>8.900000000000001E-2</v>
      </c>
      <c r="U10" s="895" t="str">
        <f t="shared" si="14"/>
        <v>FAILED</v>
      </c>
      <c r="V10" s="930">
        <f>PUDOC_RIVER!J44</f>
        <v>174.33333333333334</v>
      </c>
      <c r="W10" s="892" t="str">
        <f t="shared" si="15"/>
        <v>PASSED</v>
      </c>
      <c r="X10" s="894" t="s">
        <v>19</v>
      </c>
      <c r="Y10" s="894" t="s">
        <v>19</v>
      </c>
      <c r="Z10" s="463"/>
      <c r="AC10" s="244"/>
      <c r="AD10" s="4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row>
    <row r="11" spans="1:65" ht="18.75">
      <c r="A11" s="935" t="s">
        <v>26</v>
      </c>
      <c r="B11" s="891" t="s">
        <v>27</v>
      </c>
      <c r="C11" s="892" t="s">
        <v>31</v>
      </c>
      <c r="D11" s="923">
        <f>PUDOC_RIVER!J9</f>
        <v>4.4266666666666667</v>
      </c>
      <c r="E11" s="892" t="str">
        <f>IF(D11&gt;5, "PASSED","FAILED")</f>
        <v>FAILED</v>
      </c>
      <c r="F11" s="926">
        <f>PUDOC_RIVER!J13</f>
        <v>2.6666666666666665</v>
      </c>
      <c r="G11" s="895" t="str">
        <f t="shared" si="7"/>
        <v>PASSED</v>
      </c>
      <c r="H11" s="926">
        <f>PUDOC_RIVER!J17</f>
        <v>13.666666666666666</v>
      </c>
      <c r="I11" s="895" t="str">
        <f t="shared" si="8"/>
        <v>PASSED</v>
      </c>
      <c r="J11" s="926">
        <f>PUDOC_RIVER!J21</f>
        <v>6.919999999999999</v>
      </c>
      <c r="K11" s="895" t="str">
        <f t="shared" si="9"/>
        <v>PASSED</v>
      </c>
      <c r="L11" s="926">
        <f>PUDOC_RIVER!J25</f>
        <v>28.366666666666664</v>
      </c>
      <c r="M11" s="895" t="str">
        <f t="shared" si="10"/>
        <v>PASSED</v>
      </c>
      <c r="N11" s="926">
        <f>PUDOC_RIVER!J29</f>
        <v>10</v>
      </c>
      <c r="O11" s="895" t="str">
        <f t="shared" si="11"/>
        <v>PASSED</v>
      </c>
      <c r="P11" s="926">
        <f>PUDOC_RIVER!J33</f>
        <v>8426.8227997206195</v>
      </c>
      <c r="Q11" s="895" t="str">
        <f t="shared" si="12"/>
        <v>FAILED</v>
      </c>
      <c r="R11" s="926">
        <f>PUDOC_RIVER!J37</f>
        <v>0.17300000000000001</v>
      </c>
      <c r="S11" s="895" t="str">
        <f t="shared" si="13"/>
        <v>PASSED</v>
      </c>
      <c r="T11" s="926">
        <f>PUDOC_RIVER!J41</f>
        <v>7.2333333333333333E-2</v>
      </c>
      <c r="U11" s="895" t="str">
        <f t="shared" si="14"/>
        <v>FAILED</v>
      </c>
      <c r="V11" s="930">
        <f>PUDOC_RIVER!J45</f>
        <v>190</v>
      </c>
      <c r="W11" s="892" t="str">
        <f t="shared" si="15"/>
        <v>PASSED</v>
      </c>
      <c r="X11" s="894" t="s">
        <v>19</v>
      </c>
      <c r="Y11" s="894" t="s">
        <v>19</v>
      </c>
      <c r="Z11" s="463"/>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row>
    <row r="12" spans="1:65" ht="18.75">
      <c r="A12" s="891" t="s">
        <v>32</v>
      </c>
      <c r="B12" s="891" t="s">
        <v>17</v>
      </c>
      <c r="C12" s="892" t="s">
        <v>33</v>
      </c>
      <c r="D12" s="926">
        <f>JUNESS!R5</f>
        <v>5.8977777777777778</v>
      </c>
      <c r="E12" s="892" t="str">
        <f>IF(D12&gt;6, "PASSED","FAILED")</f>
        <v>FAILED</v>
      </c>
      <c r="F12" s="892" t="s">
        <v>19</v>
      </c>
      <c r="G12" s="892" t="s">
        <v>19</v>
      </c>
      <c r="H12" s="926">
        <f>JUNESS!R8</f>
        <v>17.111111111111111</v>
      </c>
      <c r="I12" s="895" t="str">
        <f>IF(H12&gt;50, "FAILED","PASSED")</f>
        <v>PASSED</v>
      </c>
      <c r="J12" s="926">
        <f>JUNESS!R11</f>
        <v>7.2379999999999995</v>
      </c>
      <c r="K12" s="892" t="str">
        <f>IF(AND(J12&gt;=7,J12&lt;=8.5),"PASSED","FAILED")</f>
        <v>PASSED</v>
      </c>
      <c r="L12" s="926">
        <f>JUNESS!R14</f>
        <v>29.340000000000003</v>
      </c>
      <c r="M12" s="892" t="str">
        <f>IF(AND(L12&gt;=26,L12&lt;=30),"PASSED","FAILED")</f>
        <v>PASSED</v>
      </c>
      <c r="N12" s="926">
        <f>JUNESS!R17</f>
        <v>5</v>
      </c>
      <c r="O12" s="892" t="str">
        <f>IF(N12&gt;50, "FAILED","PASSED")</f>
        <v>PASSED</v>
      </c>
      <c r="P12" s="926">
        <f>JUNESS!R20</f>
        <v>251.1702428396033</v>
      </c>
      <c r="Q12" s="892" t="str">
        <f t="shared" ref="Q12:Q28" si="16">IF(P12&gt;100, "FAILED","PASSED")</f>
        <v>FAILED</v>
      </c>
      <c r="R12" s="926">
        <f>JUNESS!R23</f>
        <v>8.8111111111111085E-2</v>
      </c>
      <c r="S12" s="892" t="str">
        <f t="shared" ref="S12:S28" si="17">IF(R12&gt;10, "FAILED","PASSED")</f>
        <v>PASSED</v>
      </c>
      <c r="T12" s="926">
        <f>JUNESS!R26</f>
        <v>2.2999999999999996E-2</v>
      </c>
      <c r="U12" s="892" t="str">
        <f t="shared" ref="U12:U28" si="18">IF(T12&gt;0.2, "FAILED","PASSED")</f>
        <v>PASSED</v>
      </c>
      <c r="V12" s="930" t="s">
        <v>19</v>
      </c>
      <c r="W12" s="894" t="s">
        <v>19</v>
      </c>
      <c r="X12" s="894" t="s">
        <v>19</v>
      </c>
      <c r="Y12" s="894" t="s">
        <v>19</v>
      </c>
      <c r="Z12" s="463"/>
      <c r="AC12" s="244"/>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row>
    <row r="13" spans="1:65" ht="18.75">
      <c r="A13" s="891" t="s">
        <v>32</v>
      </c>
      <c r="B13" s="891" t="s">
        <v>17</v>
      </c>
      <c r="C13" s="892" t="s">
        <v>34</v>
      </c>
      <c r="D13" s="926">
        <f>JUNESS!R6</f>
        <v>5.927777777777778</v>
      </c>
      <c r="E13" s="892" t="str">
        <f t="shared" ref="E13:E28" si="19">IF(D13&gt;6, "PASSED","FAILED")</f>
        <v>FAILED</v>
      </c>
      <c r="F13" s="892" t="s">
        <v>19</v>
      </c>
      <c r="G13" s="892" t="s">
        <v>19</v>
      </c>
      <c r="H13" s="926">
        <f>JUNESS!R9</f>
        <v>16.555555555555557</v>
      </c>
      <c r="I13" s="895" t="str">
        <f t="shared" ref="I13:I28" si="20">IF(H13&gt;50, "FAILED","PASSED")</f>
        <v>PASSED</v>
      </c>
      <c r="J13" s="926">
        <f>JUNESS!R12</f>
        <v>7.2370000000000001</v>
      </c>
      <c r="K13" s="892" t="str">
        <f t="shared" ref="K13:K28" si="21">IF(AND(J13&gt;=7,J13&lt;=8.5),"PASSED","FAILED")</f>
        <v>PASSED</v>
      </c>
      <c r="L13" s="926">
        <f>JUNESS!R15</f>
        <v>29.860000000000007</v>
      </c>
      <c r="M13" s="892" t="str">
        <f t="shared" ref="M13:M28" si="22">IF(AND(L13&gt;=26,L13&lt;=30),"PASSED","FAILED")</f>
        <v>PASSED</v>
      </c>
      <c r="N13" s="926">
        <f>JUNESS!R18</f>
        <v>5</v>
      </c>
      <c r="O13" s="892" t="str">
        <f t="shared" ref="O13:O28" si="23">IF(N13&gt;50, "FAILED","PASSED")</f>
        <v>PASSED</v>
      </c>
      <c r="P13" s="926">
        <f>JUNESS!R21</f>
        <v>191.39557705458259</v>
      </c>
      <c r="Q13" s="892" t="str">
        <f t="shared" si="16"/>
        <v>FAILED</v>
      </c>
      <c r="R13" s="926">
        <f>JUNESS!R24</f>
        <v>9.0444444444444425E-2</v>
      </c>
      <c r="S13" s="892" t="str">
        <f t="shared" si="17"/>
        <v>PASSED</v>
      </c>
      <c r="T13" s="926">
        <f>JUNESS!R27</f>
        <v>2.4244444444444443E-2</v>
      </c>
      <c r="U13" s="892" t="str">
        <f t="shared" si="18"/>
        <v>PASSED</v>
      </c>
      <c r="V13" s="930" t="s">
        <v>19</v>
      </c>
      <c r="W13" s="894" t="s">
        <v>19</v>
      </c>
      <c r="X13" s="894" t="s">
        <v>19</v>
      </c>
      <c r="Y13" s="894" t="s">
        <v>19</v>
      </c>
      <c r="Z13" s="463"/>
    </row>
    <row r="14" spans="1:65" ht="18.75">
      <c r="A14" s="891" t="s">
        <v>32</v>
      </c>
      <c r="B14" s="891" t="s">
        <v>17</v>
      </c>
      <c r="C14" s="892" t="s">
        <v>35</v>
      </c>
      <c r="D14" s="926">
        <f>JUNESS!R7</f>
        <v>5.9655555555555546</v>
      </c>
      <c r="E14" s="892" t="str">
        <f t="shared" si="19"/>
        <v>FAILED</v>
      </c>
      <c r="F14" s="892" t="s">
        <v>19</v>
      </c>
      <c r="G14" s="892" t="s">
        <v>19</v>
      </c>
      <c r="H14" s="926">
        <f>JUNESS!R10</f>
        <v>16.444444444444443</v>
      </c>
      <c r="I14" s="895" t="str">
        <f t="shared" si="20"/>
        <v>PASSED</v>
      </c>
      <c r="J14" s="926">
        <f>JUNESS!R13</f>
        <v>7.3109999999999999</v>
      </c>
      <c r="K14" s="892" t="str">
        <f t="shared" si="21"/>
        <v>PASSED</v>
      </c>
      <c r="L14" s="926">
        <f>JUNESS!R16</f>
        <v>29.900000000000006</v>
      </c>
      <c r="M14" s="892" t="str">
        <f t="shared" si="22"/>
        <v>PASSED</v>
      </c>
      <c r="N14" s="926">
        <f>JUNESS!R19</f>
        <v>5</v>
      </c>
      <c r="O14" s="892" t="str">
        <f t="shared" si="23"/>
        <v>PASSED</v>
      </c>
      <c r="P14" s="926">
        <f>JUNESS!R22</f>
        <v>286.03558686808617</v>
      </c>
      <c r="Q14" s="892" t="str">
        <f t="shared" si="16"/>
        <v>FAILED</v>
      </c>
      <c r="R14" s="926">
        <f>JUNESS!R25</f>
        <v>9.6999999999999989E-2</v>
      </c>
      <c r="S14" s="892" t="str">
        <f t="shared" si="17"/>
        <v>PASSED</v>
      </c>
      <c r="T14" s="926">
        <f>JUNESS!R28</f>
        <v>2.9333333333333336E-2</v>
      </c>
      <c r="U14" s="892" t="str">
        <f t="shared" si="18"/>
        <v>PASSED</v>
      </c>
      <c r="V14" s="930" t="s">
        <v>19</v>
      </c>
      <c r="W14" s="894" t="s">
        <v>19</v>
      </c>
      <c r="X14" s="894" t="s">
        <v>19</v>
      </c>
      <c r="Y14" s="894" t="s">
        <v>19</v>
      </c>
      <c r="Z14" s="463"/>
    </row>
    <row r="15" spans="1:65" ht="15" customHeight="1">
      <c r="A15" s="891" t="s">
        <v>36</v>
      </c>
      <c r="B15" s="891" t="s">
        <v>17</v>
      </c>
      <c r="C15" s="892" t="s">
        <v>37</v>
      </c>
      <c r="D15" s="926">
        <f>BATAAN_COAST!R5</f>
        <v>5.2733333333333334</v>
      </c>
      <c r="E15" s="892" t="str">
        <f t="shared" si="19"/>
        <v>FAILED</v>
      </c>
      <c r="F15" s="892" t="s">
        <v>19</v>
      </c>
      <c r="G15" s="892" t="s">
        <v>19</v>
      </c>
      <c r="H15" s="926">
        <f>BATAAN_COAST!R12</f>
        <v>65.222222222222229</v>
      </c>
      <c r="I15" s="895" t="str">
        <f t="shared" si="20"/>
        <v>FAILED</v>
      </c>
      <c r="J15" s="926">
        <f>BATAAN_COAST!R19</f>
        <v>7.2455555555555566</v>
      </c>
      <c r="K15" s="892" t="str">
        <f t="shared" si="21"/>
        <v>PASSED</v>
      </c>
      <c r="L15" s="926">
        <f>BATAAN_COAST!R26</f>
        <v>30.488888888888887</v>
      </c>
      <c r="M15" s="892" t="str">
        <f t="shared" si="22"/>
        <v>FAILED</v>
      </c>
      <c r="N15" s="926">
        <f>BATAAN_COAST!R33</f>
        <v>11.666666666666666</v>
      </c>
      <c r="O15" s="892" t="str">
        <f t="shared" si="23"/>
        <v>PASSED</v>
      </c>
      <c r="P15" s="926">
        <f>BATAAN_COAST!R40</f>
        <v>203.89076513854562</v>
      </c>
      <c r="Q15" s="892" t="str">
        <f t="shared" si="16"/>
        <v>FAILED</v>
      </c>
      <c r="R15" s="926">
        <f>BATAAN_COAST!R47</f>
        <v>0.22922222222222224</v>
      </c>
      <c r="S15" s="892" t="str">
        <f t="shared" si="17"/>
        <v>PASSED</v>
      </c>
      <c r="T15" s="926">
        <f>BATAAN_COAST!R54</f>
        <v>0.19944444444444442</v>
      </c>
      <c r="U15" s="892" t="str">
        <f t="shared" si="18"/>
        <v>PASSED</v>
      </c>
      <c r="V15" s="930" t="s">
        <v>19</v>
      </c>
      <c r="W15" s="894" t="s">
        <v>19</v>
      </c>
      <c r="X15" s="894" t="s">
        <v>19</v>
      </c>
      <c r="Y15" s="894" t="s">
        <v>19</v>
      </c>
      <c r="Z15" s="463"/>
    </row>
    <row r="16" spans="1:65" ht="15" customHeight="1">
      <c r="A16" s="891" t="s">
        <v>36</v>
      </c>
      <c r="B16" s="891" t="s">
        <v>17</v>
      </c>
      <c r="C16" s="892" t="s">
        <v>38</v>
      </c>
      <c r="D16" s="926">
        <f>BATAAN_COAST!R6</f>
        <v>5.3277777777777784</v>
      </c>
      <c r="E16" s="892" t="str">
        <f t="shared" si="19"/>
        <v>FAILED</v>
      </c>
      <c r="F16" s="892" t="s">
        <v>19</v>
      </c>
      <c r="G16" s="892" t="s">
        <v>19</v>
      </c>
      <c r="H16" s="926">
        <f>BATAAN_COAST!R13</f>
        <v>45.888888888888886</v>
      </c>
      <c r="I16" s="895" t="str">
        <f t="shared" si="20"/>
        <v>PASSED</v>
      </c>
      <c r="J16" s="926">
        <f>BATAAN_COAST!R20</f>
        <v>7.3488888888888892</v>
      </c>
      <c r="K16" s="892" t="str">
        <f t="shared" si="21"/>
        <v>PASSED</v>
      </c>
      <c r="L16" s="926">
        <f>BATAAN_COAST!R27</f>
        <v>30.533333333333335</v>
      </c>
      <c r="M16" s="892" t="str">
        <f t="shared" si="22"/>
        <v>FAILED</v>
      </c>
      <c r="N16" s="926">
        <f>BATAAN_COAST!R34</f>
        <v>10</v>
      </c>
      <c r="O16" s="892" t="str">
        <f t="shared" si="23"/>
        <v>PASSED</v>
      </c>
      <c r="P16" s="926">
        <f>BATAAN_COAST!R41</f>
        <v>236.8123874507753</v>
      </c>
      <c r="Q16" s="892" t="str">
        <f t="shared" si="16"/>
        <v>FAILED</v>
      </c>
      <c r="R16" s="926">
        <f>BATAAN_COAST!R48</f>
        <v>0.17677777777777776</v>
      </c>
      <c r="S16" s="892" t="str">
        <f t="shared" si="17"/>
        <v>PASSED</v>
      </c>
      <c r="T16" s="926">
        <f>BATAAN_COAST!R55</f>
        <v>0.18411111111111111</v>
      </c>
      <c r="U16" s="892" t="str">
        <f t="shared" si="18"/>
        <v>PASSED</v>
      </c>
      <c r="V16" s="930" t="s">
        <v>19</v>
      </c>
      <c r="W16" s="894" t="s">
        <v>19</v>
      </c>
      <c r="X16" s="894" t="s">
        <v>19</v>
      </c>
      <c r="Y16" s="894" t="s">
        <v>19</v>
      </c>
      <c r="Z16" s="463"/>
    </row>
    <row r="17" spans="1:30" ht="15" customHeight="1">
      <c r="A17" s="891" t="s">
        <v>36</v>
      </c>
      <c r="B17" s="891" t="s">
        <v>17</v>
      </c>
      <c r="C17" s="892" t="s">
        <v>39</v>
      </c>
      <c r="D17" s="926">
        <f>BATAAN_COAST!R7</f>
        <v>5.4833333333333334</v>
      </c>
      <c r="E17" s="892" t="str">
        <f t="shared" si="19"/>
        <v>FAILED</v>
      </c>
      <c r="F17" s="892" t="s">
        <v>19</v>
      </c>
      <c r="G17" s="892" t="s">
        <v>19</v>
      </c>
      <c r="H17" s="926">
        <f>BATAAN_COAST!R14</f>
        <v>41</v>
      </c>
      <c r="I17" s="895" t="str">
        <f t="shared" si="20"/>
        <v>PASSED</v>
      </c>
      <c r="J17" s="926">
        <f>BATAAN_COAST!R21</f>
        <v>7.3211111111111116</v>
      </c>
      <c r="K17" s="892" t="str">
        <f t="shared" si="21"/>
        <v>PASSED</v>
      </c>
      <c r="L17" s="926">
        <f>BATAAN_COAST!R28</f>
        <v>30.477777777777778</v>
      </c>
      <c r="M17" s="892" t="str">
        <f t="shared" si="22"/>
        <v>FAILED</v>
      </c>
      <c r="N17" s="926">
        <f>BATAAN_COAST!R35</f>
        <v>11.666666666666666</v>
      </c>
      <c r="O17" s="892" t="str">
        <f t="shared" si="23"/>
        <v>PASSED</v>
      </c>
      <c r="P17" s="926">
        <f>BATAAN_COAST!R42</f>
        <v>424.65598933560472</v>
      </c>
      <c r="Q17" s="892" t="str">
        <f t="shared" si="16"/>
        <v>FAILED</v>
      </c>
      <c r="R17" s="926">
        <f>BATAAN_COAST!R49</f>
        <v>0.20199999999999999</v>
      </c>
      <c r="S17" s="892" t="str">
        <f t="shared" si="17"/>
        <v>PASSED</v>
      </c>
      <c r="T17" s="926">
        <f>BATAAN_COAST!R56</f>
        <v>0.191</v>
      </c>
      <c r="U17" s="892" t="str">
        <f t="shared" si="18"/>
        <v>PASSED</v>
      </c>
      <c r="V17" s="930" t="s">
        <v>19</v>
      </c>
      <c r="W17" s="894" t="s">
        <v>19</v>
      </c>
      <c r="X17" s="894" t="s">
        <v>19</v>
      </c>
      <c r="Y17" s="894" t="s">
        <v>19</v>
      </c>
      <c r="Z17" s="463"/>
    </row>
    <row r="18" spans="1:30" ht="15" customHeight="1">
      <c r="A18" s="891" t="s">
        <v>36</v>
      </c>
      <c r="B18" s="891" t="s">
        <v>17</v>
      </c>
      <c r="C18" s="892" t="s">
        <v>40</v>
      </c>
      <c r="D18" s="926">
        <f>BATAAN_COAST!R8</f>
        <v>5.8266666666666671</v>
      </c>
      <c r="E18" s="892" t="str">
        <f t="shared" si="19"/>
        <v>FAILED</v>
      </c>
      <c r="F18" s="892" t="s">
        <v>19</v>
      </c>
      <c r="G18" s="892" t="s">
        <v>19</v>
      </c>
      <c r="H18" s="926">
        <f>BATAAN_COAST!R15</f>
        <v>92.888888888888886</v>
      </c>
      <c r="I18" s="895" t="str">
        <f t="shared" si="20"/>
        <v>FAILED</v>
      </c>
      <c r="J18" s="926">
        <f>BATAAN_COAST!R22</f>
        <v>7.4244444444444451</v>
      </c>
      <c r="K18" s="892" t="str">
        <f t="shared" si="21"/>
        <v>PASSED</v>
      </c>
      <c r="L18" s="926">
        <f>BATAAN_COAST!R29</f>
        <v>30.355555555555561</v>
      </c>
      <c r="M18" s="892" t="str">
        <f t="shared" si="22"/>
        <v>FAILED</v>
      </c>
      <c r="N18" s="926">
        <f>BATAAN_COAST!R36</f>
        <v>8.8888888888888893</v>
      </c>
      <c r="O18" s="892" t="str">
        <f t="shared" si="23"/>
        <v>PASSED</v>
      </c>
      <c r="P18" s="926">
        <f>BATAAN_COAST!R43</f>
        <v>366.53044337711293</v>
      </c>
      <c r="Q18" s="892" t="str">
        <f t="shared" si="16"/>
        <v>FAILED</v>
      </c>
      <c r="R18" s="926">
        <f>BATAAN_COAST!R50</f>
        <v>0.19744444444444442</v>
      </c>
      <c r="S18" s="892" t="str">
        <f t="shared" si="17"/>
        <v>PASSED</v>
      </c>
      <c r="T18" s="926">
        <f>BATAAN_COAST!R57</f>
        <v>0.1476666666666667</v>
      </c>
      <c r="U18" s="892" t="str">
        <f t="shared" si="18"/>
        <v>PASSED</v>
      </c>
      <c r="V18" s="930" t="s">
        <v>19</v>
      </c>
      <c r="W18" s="894" t="s">
        <v>19</v>
      </c>
      <c r="X18" s="894" t="s">
        <v>19</v>
      </c>
      <c r="Y18" s="894" t="s">
        <v>19</v>
      </c>
      <c r="Z18" s="463"/>
    </row>
    <row r="19" spans="1:30" ht="15" customHeight="1">
      <c r="A19" s="891" t="s">
        <v>36</v>
      </c>
      <c r="B19" s="891" t="s">
        <v>17</v>
      </c>
      <c r="C19" s="892" t="s">
        <v>41</v>
      </c>
      <c r="D19" s="926">
        <f>BATAAN_COAST!R9</f>
        <v>6.1722222222222225</v>
      </c>
      <c r="E19" s="892" t="str">
        <f t="shared" si="19"/>
        <v>PASSED</v>
      </c>
      <c r="F19" s="892" t="s">
        <v>19</v>
      </c>
      <c r="G19" s="892" t="s">
        <v>19</v>
      </c>
      <c r="H19" s="926">
        <f>BATAAN_COAST!R16</f>
        <v>46.666666666666664</v>
      </c>
      <c r="I19" s="895" t="str">
        <f t="shared" si="20"/>
        <v>PASSED</v>
      </c>
      <c r="J19" s="926">
        <f>BATAAN_COAST!R23</f>
        <v>7.3988888888888891</v>
      </c>
      <c r="K19" s="892" t="str">
        <f t="shared" si="21"/>
        <v>PASSED</v>
      </c>
      <c r="L19" s="926">
        <f>BATAAN_COAST!R30</f>
        <v>30.377777777777776</v>
      </c>
      <c r="M19" s="892" t="str">
        <f t="shared" si="22"/>
        <v>FAILED</v>
      </c>
      <c r="N19" s="926">
        <f>BATAAN_COAST!R37</f>
        <v>8.3333333333333339</v>
      </c>
      <c r="O19" s="892" t="str">
        <f t="shared" si="23"/>
        <v>PASSED</v>
      </c>
      <c r="P19" s="926">
        <f>BATAAN_COAST!R44</f>
        <v>1172.6685139408557</v>
      </c>
      <c r="Q19" s="892" t="str">
        <f t="shared" si="16"/>
        <v>FAILED</v>
      </c>
      <c r="R19" s="926">
        <f>BATAAN_COAST!R51</f>
        <v>0.14566666666666669</v>
      </c>
      <c r="S19" s="892" t="str">
        <f t="shared" si="17"/>
        <v>PASSED</v>
      </c>
      <c r="T19" s="926">
        <f>BATAAN_COAST!R58</f>
        <v>0.12644444444444444</v>
      </c>
      <c r="U19" s="892" t="str">
        <f t="shared" si="18"/>
        <v>PASSED</v>
      </c>
      <c r="V19" s="930" t="s">
        <v>19</v>
      </c>
      <c r="W19" s="894" t="s">
        <v>19</v>
      </c>
      <c r="X19" s="894" t="s">
        <v>19</v>
      </c>
      <c r="Y19" s="894" t="s">
        <v>19</v>
      </c>
      <c r="Z19" s="463"/>
    </row>
    <row r="20" spans="1:30" ht="15" customHeight="1">
      <c r="A20" s="891" t="s">
        <v>36</v>
      </c>
      <c r="B20" s="891" t="s">
        <v>17</v>
      </c>
      <c r="C20" s="892" t="s">
        <v>42</v>
      </c>
      <c r="D20" s="926">
        <f>BATAAN_COAST!R10</f>
        <v>6.7633333333333328</v>
      </c>
      <c r="E20" s="892" t="str">
        <f t="shared" si="19"/>
        <v>PASSED</v>
      </c>
      <c r="F20" s="892" t="s">
        <v>19</v>
      </c>
      <c r="G20" s="892" t="s">
        <v>19</v>
      </c>
      <c r="H20" s="926">
        <f>BATAAN_COAST!R17</f>
        <v>18.777777777777779</v>
      </c>
      <c r="I20" s="895" t="str">
        <f t="shared" si="20"/>
        <v>PASSED</v>
      </c>
      <c r="J20" s="926">
        <f>BATAAN_COAST!R24</f>
        <v>7.54</v>
      </c>
      <c r="K20" s="892" t="str">
        <f t="shared" si="21"/>
        <v>PASSED</v>
      </c>
      <c r="L20" s="926">
        <f>BATAAN_COAST!R31</f>
        <v>29.788888888888891</v>
      </c>
      <c r="M20" s="892" t="str">
        <f t="shared" si="22"/>
        <v>PASSED</v>
      </c>
      <c r="N20" s="926">
        <f>BATAAN_COAST!R38</f>
        <v>5.5555555555555554</v>
      </c>
      <c r="O20" s="892" t="str">
        <f t="shared" si="23"/>
        <v>PASSED</v>
      </c>
      <c r="P20" s="926">
        <f>BATAAN_COAST!R45</f>
        <v>182.93826668231205</v>
      </c>
      <c r="Q20" s="892" t="str">
        <f t="shared" si="16"/>
        <v>FAILED</v>
      </c>
      <c r="R20" s="926">
        <f>BATAAN_COAST!R52</f>
        <v>0.14444444444444446</v>
      </c>
      <c r="S20" s="892" t="str">
        <f t="shared" si="17"/>
        <v>PASSED</v>
      </c>
      <c r="T20" s="926">
        <f>BATAAN_COAST!R59</f>
        <v>4.4444444444444446E-2</v>
      </c>
      <c r="U20" s="892" t="str">
        <f t="shared" si="18"/>
        <v>PASSED</v>
      </c>
      <c r="V20" s="930" t="s">
        <v>19</v>
      </c>
      <c r="W20" s="894" t="s">
        <v>19</v>
      </c>
      <c r="X20" s="894" t="s">
        <v>19</v>
      </c>
      <c r="Y20" s="894" t="s">
        <v>19</v>
      </c>
      <c r="Z20" s="463"/>
    </row>
    <row r="21" spans="1:30" ht="18.75" customHeight="1">
      <c r="A21" s="891" t="s">
        <v>36</v>
      </c>
      <c r="B21" s="891" t="s">
        <v>17</v>
      </c>
      <c r="C21" s="892" t="s">
        <v>43</v>
      </c>
      <c r="D21" s="926">
        <f>BATAAN_COAST!R11</f>
        <v>6.5855555555555556</v>
      </c>
      <c r="E21" s="892" t="str">
        <f t="shared" si="19"/>
        <v>PASSED</v>
      </c>
      <c r="F21" s="892" t="s">
        <v>19</v>
      </c>
      <c r="G21" s="892" t="s">
        <v>19</v>
      </c>
      <c r="H21" s="926">
        <f>BATAAN_COAST!R18</f>
        <v>87.777777777777771</v>
      </c>
      <c r="I21" s="895" t="str">
        <f t="shared" si="20"/>
        <v>FAILED</v>
      </c>
      <c r="J21" s="926">
        <f>BATAAN_COAST!R25</f>
        <v>7.1977777777777776</v>
      </c>
      <c r="K21" s="892" t="str">
        <f t="shared" si="21"/>
        <v>PASSED</v>
      </c>
      <c r="L21" s="926">
        <f>BATAAN_COAST!R32</f>
        <v>29.711111111111116</v>
      </c>
      <c r="M21" s="892" t="str">
        <f t="shared" si="22"/>
        <v>PASSED</v>
      </c>
      <c r="N21" s="926">
        <f>BATAAN_COAST!R39</f>
        <v>7.2222222222222223</v>
      </c>
      <c r="O21" s="892" t="str">
        <f t="shared" si="23"/>
        <v>PASSED</v>
      </c>
      <c r="P21" s="926">
        <f>BATAAN_COAST!R46</f>
        <v>335.10422755568374</v>
      </c>
      <c r="Q21" s="892" t="str">
        <f t="shared" si="16"/>
        <v>FAILED</v>
      </c>
      <c r="R21" s="926">
        <f>BATAAN_COAST!R53</f>
        <v>0.15088888888888888</v>
      </c>
      <c r="S21" s="892" t="str">
        <f t="shared" si="17"/>
        <v>PASSED</v>
      </c>
      <c r="T21" s="926">
        <f>BATAAN_COAST!R60</f>
        <v>4.8222222222222215E-2</v>
      </c>
      <c r="U21" s="892" t="str">
        <f t="shared" si="18"/>
        <v>PASSED</v>
      </c>
      <c r="V21" s="930" t="s">
        <v>19</v>
      </c>
      <c r="W21" s="894" t="s">
        <v>19</v>
      </c>
      <c r="X21" s="894" t="s">
        <v>19</v>
      </c>
      <c r="Y21" s="894" t="s">
        <v>19</v>
      </c>
      <c r="Z21" s="463"/>
    </row>
    <row r="22" spans="1:30" ht="18.75" customHeight="1">
      <c r="A22" s="890" t="s">
        <v>44</v>
      </c>
      <c r="B22" s="891" t="s">
        <v>17</v>
      </c>
      <c r="C22" s="892" t="s">
        <v>45</v>
      </c>
      <c r="D22" s="926">
        <f>BATHING_BEACHES!R5</f>
        <v>6.6511111111111099</v>
      </c>
      <c r="E22" s="892" t="str">
        <f t="shared" si="19"/>
        <v>PASSED</v>
      </c>
      <c r="F22" s="892" t="s">
        <v>19</v>
      </c>
      <c r="G22" s="892" t="s">
        <v>19</v>
      </c>
      <c r="H22" s="926">
        <f>BATHING_BEACHES!R9</f>
        <v>19.777777777777779</v>
      </c>
      <c r="I22" s="895" t="str">
        <f t="shared" si="20"/>
        <v>PASSED</v>
      </c>
      <c r="J22" s="926">
        <f>BATHING_BEACHES!R13</f>
        <v>7.3055555555555554</v>
      </c>
      <c r="K22" s="892" t="str">
        <f t="shared" si="21"/>
        <v>PASSED</v>
      </c>
      <c r="L22" s="926">
        <f>BATHING_BEACHES!R17</f>
        <v>30.133333333333333</v>
      </c>
      <c r="M22" s="892" t="str">
        <f t="shared" si="22"/>
        <v>FAILED</v>
      </c>
      <c r="N22" s="926">
        <f>BATHING_BEACHES!R21</f>
        <v>5.5555555555555554</v>
      </c>
      <c r="O22" s="892" t="str">
        <f t="shared" si="23"/>
        <v>PASSED</v>
      </c>
      <c r="P22" s="926">
        <f>BATHING_BEACHES!R25</f>
        <v>1224.8228699575516</v>
      </c>
      <c r="Q22" s="892" t="str">
        <f t="shared" si="16"/>
        <v>FAILED</v>
      </c>
      <c r="R22" s="926">
        <f>BATHING_BEACHES!R29</f>
        <v>0.14766666666666667</v>
      </c>
      <c r="S22" s="892" t="str">
        <f t="shared" si="17"/>
        <v>PASSED</v>
      </c>
      <c r="T22" s="926">
        <f>BATHING_BEACHES!R33</f>
        <v>2.222222222222222E-2</v>
      </c>
      <c r="U22" s="892" t="str">
        <f t="shared" si="18"/>
        <v>PASSED</v>
      </c>
      <c r="V22" s="930" t="s">
        <v>19</v>
      </c>
      <c r="W22" s="894" t="s">
        <v>19</v>
      </c>
      <c r="X22" s="894" t="s">
        <v>19</v>
      </c>
      <c r="Y22" s="894" t="s">
        <v>19</v>
      </c>
      <c r="Z22" s="463"/>
    </row>
    <row r="23" spans="1:30" ht="18.75">
      <c r="A23" s="890" t="s">
        <v>44</v>
      </c>
      <c r="B23" s="891" t="s">
        <v>17</v>
      </c>
      <c r="C23" s="892" t="s">
        <v>46</v>
      </c>
      <c r="D23" s="926" t="e">
        <f>BATHING_BEACHES!R6</f>
        <v>#DIV/0!</v>
      </c>
      <c r="E23" s="892" t="e">
        <f t="shared" si="19"/>
        <v>#DIV/0!</v>
      </c>
      <c r="F23" s="892" t="s">
        <v>19</v>
      </c>
      <c r="G23" s="892" t="s">
        <v>19</v>
      </c>
      <c r="H23" s="926" t="e">
        <f>BATHING_BEACHES!R10</f>
        <v>#DIV/0!</v>
      </c>
      <c r="I23" s="895" t="e">
        <f t="shared" si="20"/>
        <v>#DIV/0!</v>
      </c>
      <c r="J23" s="926" t="e">
        <f>BATHING_BEACHES!R14</f>
        <v>#DIV/0!</v>
      </c>
      <c r="K23" s="892" t="e">
        <f t="shared" si="21"/>
        <v>#DIV/0!</v>
      </c>
      <c r="L23" s="926" t="e">
        <f>BATHING_BEACHES!R18</f>
        <v>#DIV/0!</v>
      </c>
      <c r="M23" s="892" t="e">
        <f t="shared" si="22"/>
        <v>#DIV/0!</v>
      </c>
      <c r="N23" s="926" t="e">
        <f>BATHING_BEACHES!R22</f>
        <v>#DIV/0!</v>
      </c>
      <c r="O23" s="892" t="e">
        <f t="shared" si="23"/>
        <v>#DIV/0!</v>
      </c>
      <c r="P23" s="926" t="e">
        <f>BATHING_BEACHES!R26</f>
        <v>#NUM!</v>
      </c>
      <c r="Q23" s="892" t="e">
        <f t="shared" si="16"/>
        <v>#NUM!</v>
      </c>
      <c r="R23" s="926" t="e">
        <f>BATHING_BEACHES!R30</f>
        <v>#DIV/0!</v>
      </c>
      <c r="S23" s="892" t="e">
        <f t="shared" si="17"/>
        <v>#DIV/0!</v>
      </c>
      <c r="T23" s="926" t="e">
        <f>BATHING_BEACHES!R34</f>
        <v>#DIV/0!</v>
      </c>
      <c r="U23" s="892" t="e">
        <f t="shared" si="18"/>
        <v>#DIV/0!</v>
      </c>
      <c r="V23" s="930" t="s">
        <v>19</v>
      </c>
      <c r="W23" s="894" t="s">
        <v>19</v>
      </c>
      <c r="X23" s="894" t="s">
        <v>19</v>
      </c>
      <c r="Y23" s="894" t="s">
        <v>19</v>
      </c>
      <c r="Z23" s="463"/>
    </row>
    <row r="24" spans="1:30" ht="18.75">
      <c r="A24" s="890" t="s">
        <v>44</v>
      </c>
      <c r="B24" s="891" t="s">
        <v>17</v>
      </c>
      <c r="C24" s="892" t="s">
        <v>47</v>
      </c>
      <c r="D24" s="926">
        <f>BATHING_BEACHES!R7</f>
        <v>7.0677777777777777</v>
      </c>
      <c r="E24" s="892" t="str">
        <f t="shared" si="19"/>
        <v>PASSED</v>
      </c>
      <c r="F24" s="892" t="s">
        <v>19</v>
      </c>
      <c r="G24" s="892" t="s">
        <v>19</v>
      </c>
      <c r="H24" s="926">
        <f>BATHING_BEACHES!R11</f>
        <v>25</v>
      </c>
      <c r="I24" s="895" t="str">
        <f t="shared" si="20"/>
        <v>PASSED</v>
      </c>
      <c r="J24" s="926">
        <f>BATHING_BEACHES!R15</f>
        <v>7.2788888888888881</v>
      </c>
      <c r="K24" s="892" t="str">
        <f t="shared" si="21"/>
        <v>PASSED</v>
      </c>
      <c r="L24" s="926">
        <f>BATHING_BEACHES!R19</f>
        <v>30.099999999999998</v>
      </c>
      <c r="M24" s="892" t="str">
        <f t="shared" si="22"/>
        <v>FAILED</v>
      </c>
      <c r="N24" s="926">
        <f>BATHING_BEACHES!R23</f>
        <v>5.5555555555555554</v>
      </c>
      <c r="O24" s="892" t="str">
        <f t="shared" si="23"/>
        <v>PASSED</v>
      </c>
      <c r="P24" s="926">
        <f>BATHING_BEACHES!R27</f>
        <v>1125.6319059200189</v>
      </c>
      <c r="Q24" s="892" t="str">
        <f t="shared" si="16"/>
        <v>FAILED</v>
      </c>
      <c r="R24" s="926">
        <f>BATHING_BEACHES!R31</f>
        <v>0.158</v>
      </c>
      <c r="S24" s="892" t="str">
        <f t="shared" si="17"/>
        <v>PASSED</v>
      </c>
      <c r="T24" s="926">
        <f>BATHING_BEACHES!R35</f>
        <v>3.2333333333333339E-2</v>
      </c>
      <c r="U24" s="892" t="str">
        <f t="shared" si="18"/>
        <v>PASSED</v>
      </c>
      <c r="V24" s="930" t="s">
        <v>19</v>
      </c>
      <c r="W24" s="894" t="s">
        <v>19</v>
      </c>
      <c r="X24" s="894" t="s">
        <v>19</v>
      </c>
      <c r="Y24" s="894" t="s">
        <v>19</v>
      </c>
      <c r="Z24" s="463"/>
    </row>
    <row r="25" spans="1:30" ht="18.75">
      <c r="A25" s="890" t="s">
        <v>44</v>
      </c>
      <c r="B25" s="891" t="s">
        <v>17</v>
      </c>
      <c r="C25" s="892" t="s">
        <v>48</v>
      </c>
      <c r="D25" s="926">
        <f>BATHING_BEACHES!R8</f>
        <v>6.8222222222222229</v>
      </c>
      <c r="E25" s="892" t="str">
        <f t="shared" si="19"/>
        <v>PASSED</v>
      </c>
      <c r="F25" s="892" t="s">
        <v>19</v>
      </c>
      <c r="G25" s="892" t="s">
        <v>19</v>
      </c>
      <c r="H25" s="926">
        <f>BATHING_BEACHES!R12</f>
        <v>41.555555555555557</v>
      </c>
      <c r="I25" s="895" t="str">
        <f t="shared" si="20"/>
        <v>PASSED</v>
      </c>
      <c r="J25" s="926">
        <f>BATHING_BEACHES!R16</f>
        <v>7.1511111111111108</v>
      </c>
      <c r="K25" s="892" t="str">
        <f t="shared" si="21"/>
        <v>PASSED</v>
      </c>
      <c r="L25" s="926">
        <f>BATHING_BEACHES!R20</f>
        <v>30.166666666666668</v>
      </c>
      <c r="M25" s="892" t="str">
        <f t="shared" si="22"/>
        <v>FAILED</v>
      </c>
      <c r="N25" s="926">
        <f>BATHING_BEACHES!R24</f>
        <v>5.5555555555555554</v>
      </c>
      <c r="O25" s="892" t="str">
        <f t="shared" si="23"/>
        <v>PASSED</v>
      </c>
      <c r="P25" s="926">
        <f>BATHING_BEACHES!R28</f>
        <v>1140.3161833669203</v>
      </c>
      <c r="Q25" s="892" t="str">
        <f t="shared" si="16"/>
        <v>FAILED</v>
      </c>
      <c r="R25" s="926">
        <f>BATHING_BEACHES!R32</f>
        <v>0.12377777777777779</v>
      </c>
      <c r="S25" s="892" t="str">
        <f t="shared" si="17"/>
        <v>PASSED</v>
      </c>
      <c r="T25" s="926">
        <f>BATHING_BEACHES!R36</f>
        <v>3.1333333333333331E-2</v>
      </c>
      <c r="U25" s="892" t="str">
        <f t="shared" si="18"/>
        <v>PASSED</v>
      </c>
      <c r="V25" s="930" t="s">
        <v>19</v>
      </c>
      <c r="W25" s="894" t="s">
        <v>19</v>
      </c>
      <c r="X25" s="894" t="s">
        <v>19</v>
      </c>
      <c r="Y25" s="894" t="s">
        <v>19</v>
      </c>
      <c r="Z25" s="463"/>
      <c r="AD25" s="1104" t="s">
        <v>16</v>
      </c>
    </row>
    <row r="26" spans="1:30" ht="18.75" customHeight="1">
      <c r="A26" s="891" t="s">
        <v>49</v>
      </c>
      <c r="B26" s="891" t="s">
        <v>17</v>
      </c>
      <c r="C26" s="892" t="s">
        <v>50</v>
      </c>
      <c r="D26" s="926">
        <f>MONTEMAR_BC!R5</f>
        <v>5.9911111111111115</v>
      </c>
      <c r="E26" s="892" t="str">
        <f t="shared" si="19"/>
        <v>FAILED</v>
      </c>
      <c r="F26" s="892" t="s">
        <v>19</v>
      </c>
      <c r="G26" s="892" t="s">
        <v>19</v>
      </c>
      <c r="H26" s="926">
        <f>MONTEMAR_BC!R8</f>
        <v>19</v>
      </c>
      <c r="I26" s="895" t="str">
        <f t="shared" si="20"/>
        <v>PASSED</v>
      </c>
      <c r="J26" s="926">
        <f>MONTEMAR_BC!R11</f>
        <v>7.2379999999999995</v>
      </c>
      <c r="K26" s="892" t="str">
        <f t="shared" si="21"/>
        <v>PASSED</v>
      </c>
      <c r="L26" s="926">
        <f>MONTEMAR_BC!R14</f>
        <v>29.895</v>
      </c>
      <c r="M26" s="892" t="str">
        <f t="shared" si="22"/>
        <v>PASSED</v>
      </c>
      <c r="N26" s="926">
        <f>MONTEMAR_BC!R17</f>
        <v>5</v>
      </c>
      <c r="O26" s="892" t="str">
        <f t="shared" si="23"/>
        <v>PASSED</v>
      </c>
      <c r="P26" s="926">
        <f>MONTEMAR_BC!R20</f>
        <v>45.255977749557367</v>
      </c>
      <c r="Q26" s="892" t="str">
        <f t="shared" si="16"/>
        <v>PASSED</v>
      </c>
      <c r="R26" s="926">
        <f>MONTEMAR_BC!R23</f>
        <v>0.10655555555555556</v>
      </c>
      <c r="S26" s="892" t="str">
        <f t="shared" si="17"/>
        <v>PASSED</v>
      </c>
      <c r="T26" s="926">
        <f>MONTEMAR_BC!R26</f>
        <v>2.4555555555555553E-2</v>
      </c>
      <c r="U26" s="892" t="str">
        <f t="shared" si="18"/>
        <v>PASSED</v>
      </c>
      <c r="V26" s="930" t="s">
        <v>19</v>
      </c>
      <c r="W26" s="894" t="s">
        <v>19</v>
      </c>
      <c r="X26" s="894" t="s">
        <v>19</v>
      </c>
      <c r="Y26" s="894" t="s">
        <v>19</v>
      </c>
      <c r="Z26" s="463"/>
      <c r="AD26" s="1104" t="s">
        <v>26</v>
      </c>
    </row>
    <row r="27" spans="1:30" ht="18.75">
      <c r="A27" s="891" t="s">
        <v>49</v>
      </c>
      <c r="B27" s="891" t="s">
        <v>17</v>
      </c>
      <c r="C27" s="892" t="s">
        <v>51</v>
      </c>
      <c r="D27" s="926">
        <f>MONTEMAR_BC!R6</f>
        <v>5.9655555555555564</v>
      </c>
      <c r="E27" s="892" t="str">
        <f t="shared" si="19"/>
        <v>FAILED</v>
      </c>
      <c r="F27" s="892" t="s">
        <v>19</v>
      </c>
      <c r="G27" s="892" t="s">
        <v>19</v>
      </c>
      <c r="H27" s="926">
        <f>MONTEMAR_BC!R9</f>
        <v>19.888888888888889</v>
      </c>
      <c r="I27" s="895" t="str">
        <f t="shared" si="20"/>
        <v>PASSED</v>
      </c>
      <c r="J27" s="926">
        <f>MONTEMAR_BC!R12</f>
        <v>7.2410000000000014</v>
      </c>
      <c r="K27" s="892" t="str">
        <f t="shared" si="21"/>
        <v>PASSED</v>
      </c>
      <c r="L27" s="926">
        <f>MONTEMAR_BC!R15</f>
        <v>29.810000000000002</v>
      </c>
      <c r="M27" s="892" t="str">
        <f t="shared" si="22"/>
        <v>PASSED</v>
      </c>
      <c r="N27" s="926">
        <f>MONTEMAR_BC!R18</f>
        <v>5</v>
      </c>
      <c r="O27" s="892" t="str">
        <f t="shared" si="23"/>
        <v>PASSED</v>
      </c>
      <c r="P27" s="926">
        <f>MONTEMAR_BC!R21</f>
        <v>96.398294126301863</v>
      </c>
      <c r="Q27" s="892" t="str">
        <f t="shared" si="16"/>
        <v>PASSED</v>
      </c>
      <c r="R27" s="926">
        <f>MONTEMAR_BC!R24</f>
        <v>9.3666666666666648E-2</v>
      </c>
      <c r="S27" s="892" t="str">
        <f t="shared" si="17"/>
        <v>PASSED</v>
      </c>
      <c r="T27" s="926">
        <f>MONTEMAR_BC!R27</f>
        <v>3.2200000000000006E-2</v>
      </c>
      <c r="U27" s="892" t="str">
        <f t="shared" si="18"/>
        <v>PASSED</v>
      </c>
      <c r="V27" s="930" t="s">
        <v>19</v>
      </c>
      <c r="W27" s="894" t="s">
        <v>19</v>
      </c>
      <c r="X27" s="894" t="s">
        <v>19</v>
      </c>
      <c r="Y27" s="894" t="s">
        <v>19</v>
      </c>
      <c r="Z27" s="463"/>
      <c r="AD27" s="1104" t="s">
        <v>32</v>
      </c>
    </row>
    <row r="28" spans="1:30" ht="18.75">
      <c r="A28" s="891" t="s">
        <v>49</v>
      </c>
      <c r="B28" s="891" t="s">
        <v>17</v>
      </c>
      <c r="C28" s="892" t="s">
        <v>52</v>
      </c>
      <c r="D28" s="926">
        <f>MONTEMAR_BC!R7</f>
        <v>6.0277777777777777</v>
      </c>
      <c r="E28" s="892" t="str">
        <f t="shared" si="19"/>
        <v>PASSED</v>
      </c>
      <c r="F28" s="892" t="s">
        <v>19</v>
      </c>
      <c r="G28" s="892" t="s">
        <v>19</v>
      </c>
      <c r="H28" s="926">
        <f>MONTEMAR_BC!R10</f>
        <v>27.444444444444443</v>
      </c>
      <c r="I28" s="895" t="str">
        <f t="shared" si="20"/>
        <v>PASSED</v>
      </c>
      <c r="J28" s="926">
        <f>MONTEMAR_BC!R13</f>
        <v>7.2269999999999994</v>
      </c>
      <c r="K28" s="892" t="str">
        <f t="shared" si="21"/>
        <v>PASSED</v>
      </c>
      <c r="L28" s="926">
        <f>MONTEMAR_BC!R16</f>
        <v>29.699999999999996</v>
      </c>
      <c r="M28" s="892" t="str">
        <f t="shared" si="22"/>
        <v>PASSED</v>
      </c>
      <c r="N28" s="926">
        <f>MONTEMAR_BC!R19</f>
        <v>5</v>
      </c>
      <c r="O28" s="892" t="str">
        <f t="shared" si="23"/>
        <v>PASSED</v>
      </c>
      <c r="P28" s="926">
        <f>MONTEMAR_BC!R22</f>
        <v>99.708492531330918</v>
      </c>
      <c r="Q28" s="892" t="str">
        <f t="shared" si="16"/>
        <v>PASSED</v>
      </c>
      <c r="R28" s="926">
        <f>MONTEMAR_BC!R25</f>
        <v>9.1333333333333322E-2</v>
      </c>
      <c r="S28" s="892" t="str">
        <f t="shared" si="17"/>
        <v>PASSED</v>
      </c>
      <c r="T28" s="926">
        <f>MONTEMAR_BC!R28</f>
        <v>3.8666666666666669E-2</v>
      </c>
      <c r="U28" s="892" t="str">
        <f t="shared" si="18"/>
        <v>PASSED</v>
      </c>
      <c r="V28" s="930" t="s">
        <v>19</v>
      </c>
      <c r="W28" s="894" t="s">
        <v>19</v>
      </c>
      <c r="X28" s="894" t="s">
        <v>19</v>
      </c>
      <c r="Y28" s="894" t="s">
        <v>19</v>
      </c>
      <c r="Z28" s="463"/>
      <c r="AD28" s="1104" t="s">
        <v>36</v>
      </c>
    </row>
    <row r="29" spans="1:30" ht="15" customHeight="1">
      <c r="A29" s="935" t="s">
        <v>53</v>
      </c>
      <c r="B29" s="935" t="s">
        <v>27</v>
      </c>
      <c r="C29" s="892" t="s">
        <v>54</v>
      </c>
      <c r="D29" s="926">
        <f>TALISAY_RIVER!R5</f>
        <v>6.8611111111111116</v>
      </c>
      <c r="E29" s="892" t="str">
        <f>IF(D29&gt;5, "PASSED","FAILED")</f>
        <v>PASSED</v>
      </c>
      <c r="F29" s="926">
        <f>TALISAY_RIVER!R10</f>
        <v>2.4444444444444446</v>
      </c>
      <c r="G29" s="895" t="str">
        <f t="shared" ref="G29" si="24">IF(F29&gt;7, "FAILED","PASSED")</f>
        <v>PASSED</v>
      </c>
      <c r="H29" s="926">
        <f>TALISAY_RIVER!R15</f>
        <v>250</v>
      </c>
      <c r="I29" s="895" t="str">
        <f t="shared" ref="I29" si="25">IF(H29&gt;80, "FAILED","PASSED")</f>
        <v>FAILED</v>
      </c>
      <c r="J29" s="926">
        <f>TALISAY_RIVER!R20</f>
        <v>7.243333333333335</v>
      </c>
      <c r="K29" s="895" t="str">
        <f t="shared" ref="K29" si="26">IF(AND(J29&gt;=6.5,J29&lt;=9),"PASSED","FAILED")</f>
        <v>PASSED</v>
      </c>
      <c r="L29" s="926">
        <f>TALISAY_RIVER!R25</f>
        <v>29.044444444444441</v>
      </c>
      <c r="M29" s="895" t="str">
        <f t="shared" ref="M29" si="27">IF(AND(L29&gt;=25,L29&lt;=31),"PASSED","FAILED")</f>
        <v>PASSED</v>
      </c>
      <c r="N29" s="926">
        <f>TALISAY_RIVER!R30</f>
        <v>10</v>
      </c>
      <c r="O29" s="895" t="str">
        <f t="shared" ref="O29" si="28">IF(N29&gt;75, "FAILED","PASSED")</f>
        <v>PASSED</v>
      </c>
      <c r="P29" s="926">
        <f>TALISAY_RIVER!R35</f>
        <v>2642.4412103610657</v>
      </c>
      <c r="Q29" s="895" t="str">
        <f t="shared" ref="Q29" si="29">IF(P29&gt;200, "FAILED","PASSED")</f>
        <v>FAILED</v>
      </c>
      <c r="R29" s="926">
        <f>TALISAY_RIVER!R40</f>
        <v>0.41333333333333333</v>
      </c>
      <c r="S29" s="895" t="str">
        <f t="shared" ref="S29" si="30">IF(R29&gt;7, "FAILED","PASSED")</f>
        <v>PASSED</v>
      </c>
      <c r="T29" s="926">
        <f>TALISAY_RIVER!R45</f>
        <v>0.14611111111111111</v>
      </c>
      <c r="U29" s="895" t="str">
        <f t="shared" ref="U29" si="31">IF(T29&gt;0.025, "FAILED","PASSED")</f>
        <v>FAILED</v>
      </c>
      <c r="V29" s="930">
        <f>TALISAY_RIVER!R50</f>
        <v>5.5555555555555554</v>
      </c>
      <c r="W29" s="892" t="str">
        <f t="shared" ref="W29" si="32">IF(V29&gt;350, "FAILED","PASSED")</f>
        <v>PASSED</v>
      </c>
      <c r="X29" s="894" t="s">
        <v>19</v>
      </c>
      <c r="Y29" s="894" t="s">
        <v>19</v>
      </c>
      <c r="Z29" s="463"/>
      <c r="AD29" s="1104" t="s">
        <v>44</v>
      </c>
    </row>
    <row r="30" spans="1:30" ht="15" customHeight="1">
      <c r="A30" s="935" t="s">
        <v>53</v>
      </c>
      <c r="B30" s="935" t="s">
        <v>27</v>
      </c>
      <c r="C30" s="892" t="s">
        <v>55</v>
      </c>
      <c r="D30" s="926">
        <f>TALISAY_RIVER!R6</f>
        <v>6.91</v>
      </c>
      <c r="E30" s="892" t="str">
        <f t="shared" ref="E30:E33" si="33">IF(D30&gt;5, "PASSED","FAILED")</f>
        <v>PASSED</v>
      </c>
      <c r="F30" s="926">
        <f>TALISAY_RIVER!R11</f>
        <v>2.3333333333333335</v>
      </c>
      <c r="G30" s="895" t="str">
        <f t="shared" ref="G30:G33" si="34">IF(F30&gt;7, "FAILED","PASSED")</f>
        <v>PASSED</v>
      </c>
      <c r="H30" s="926">
        <f>TALISAY_RIVER!R16</f>
        <v>21.444444444444443</v>
      </c>
      <c r="I30" s="895" t="str">
        <f t="shared" ref="I30:I33" si="35">IF(H30&gt;80, "FAILED","PASSED")</f>
        <v>PASSED</v>
      </c>
      <c r="J30" s="926">
        <f>TALISAY_RIVER!R21</f>
        <v>7.1677777777777765</v>
      </c>
      <c r="K30" s="895" t="str">
        <f t="shared" ref="K30:K33" si="36">IF(AND(J30&gt;=6.5,J30&lt;=9),"PASSED","FAILED")</f>
        <v>PASSED</v>
      </c>
      <c r="L30" s="926">
        <f>TALISAY_RIVER!R26</f>
        <v>29.522222222222222</v>
      </c>
      <c r="M30" s="895" t="str">
        <f t="shared" ref="M30:M33" si="37">IF(AND(L30&gt;=25,L30&lt;=31),"PASSED","FAILED")</f>
        <v>PASSED</v>
      </c>
      <c r="N30" s="926">
        <f>TALISAY_RIVER!R31</f>
        <v>6.666666666666667</v>
      </c>
      <c r="O30" s="895" t="str">
        <f t="shared" ref="O30:O33" si="38">IF(N30&gt;75, "FAILED","PASSED")</f>
        <v>PASSED</v>
      </c>
      <c r="P30" s="926">
        <f>TALISAY_RIVER!R36</f>
        <v>2486.6324368770215</v>
      </c>
      <c r="Q30" s="895" t="str">
        <f t="shared" ref="Q30:Q33" si="39">IF(P30&gt;200, "FAILED","PASSED")</f>
        <v>FAILED</v>
      </c>
      <c r="R30" s="926">
        <f>TALISAY_RIVER!R41</f>
        <v>0.25333333333333335</v>
      </c>
      <c r="S30" s="895" t="str">
        <f t="shared" ref="S30:S33" si="40">IF(R30&gt;7, "FAILED","PASSED")</f>
        <v>PASSED</v>
      </c>
      <c r="T30" s="926">
        <f>TALISAY_RIVER!R46</f>
        <v>5.3433333333333333E-2</v>
      </c>
      <c r="U30" s="895" t="str">
        <f t="shared" ref="U30:U33" si="41">IF(T30&gt;0.025, "FAILED","PASSED")</f>
        <v>FAILED</v>
      </c>
      <c r="V30" s="930">
        <f>TALISAY_RIVER!R51</f>
        <v>6.8888888888888893</v>
      </c>
      <c r="W30" s="892" t="str">
        <f t="shared" ref="W30:W33" si="42">IF(V30&gt;350, "FAILED","PASSED")</f>
        <v>PASSED</v>
      </c>
      <c r="X30" s="894" t="s">
        <v>19</v>
      </c>
      <c r="Y30" s="894" t="s">
        <v>19</v>
      </c>
      <c r="Z30" s="463"/>
      <c r="AD30" s="1104" t="s">
        <v>49</v>
      </c>
    </row>
    <row r="31" spans="1:30" ht="15" customHeight="1">
      <c r="A31" s="935" t="s">
        <v>53</v>
      </c>
      <c r="B31" s="935" t="s">
        <v>27</v>
      </c>
      <c r="C31" s="892" t="s">
        <v>56</v>
      </c>
      <c r="D31" s="926">
        <f>TALISAY_RIVER!R7</f>
        <v>6.6744444444444442</v>
      </c>
      <c r="E31" s="892" t="str">
        <f t="shared" si="33"/>
        <v>PASSED</v>
      </c>
      <c r="F31" s="926">
        <f>TALISAY_RIVER!R12</f>
        <v>2.2222222222222223</v>
      </c>
      <c r="G31" s="895" t="str">
        <f t="shared" si="34"/>
        <v>PASSED</v>
      </c>
      <c r="H31" s="926">
        <f>TALISAY_RIVER!R17</f>
        <v>17.111111111111111</v>
      </c>
      <c r="I31" s="895" t="str">
        <f t="shared" si="35"/>
        <v>PASSED</v>
      </c>
      <c r="J31" s="926">
        <f>TALISAY_RIVER!R22</f>
        <v>7.1711111111111103</v>
      </c>
      <c r="K31" s="895" t="str">
        <f t="shared" si="36"/>
        <v>PASSED</v>
      </c>
      <c r="L31" s="926">
        <f>TALISAY_RIVER!R27</f>
        <v>30.022222222222222</v>
      </c>
      <c r="M31" s="895" t="str">
        <f t="shared" si="37"/>
        <v>PASSED</v>
      </c>
      <c r="N31" s="926">
        <f>TALISAY_RIVER!R32</f>
        <v>5.5555555555555554</v>
      </c>
      <c r="O31" s="895" t="str">
        <f t="shared" si="38"/>
        <v>PASSED</v>
      </c>
      <c r="P31" s="926">
        <f>TALISAY_RIVER!R37</f>
        <v>3771.6359454971521</v>
      </c>
      <c r="Q31" s="895" t="str">
        <f t="shared" si="39"/>
        <v>FAILED</v>
      </c>
      <c r="R31" s="926">
        <f>TALISAY_RIVER!R42</f>
        <v>0.50055555555555553</v>
      </c>
      <c r="S31" s="895" t="str">
        <f t="shared" si="40"/>
        <v>PASSED</v>
      </c>
      <c r="T31" s="926">
        <f>TALISAY_RIVER!R47</f>
        <v>6.3666666666666677E-2</v>
      </c>
      <c r="U31" s="895" t="str">
        <f t="shared" si="41"/>
        <v>FAILED</v>
      </c>
      <c r="V31" s="930">
        <f>TALISAY_RIVER!R52</f>
        <v>12.444444444444445</v>
      </c>
      <c r="W31" s="892" t="str">
        <f t="shared" si="42"/>
        <v>PASSED</v>
      </c>
      <c r="X31" s="894" t="s">
        <v>19</v>
      </c>
      <c r="Y31" s="894" t="s">
        <v>19</v>
      </c>
      <c r="Z31" s="463"/>
      <c r="AD31" s="1104" t="s">
        <v>53</v>
      </c>
    </row>
    <row r="32" spans="1:30" ht="15" customHeight="1">
      <c r="A32" s="935" t="s">
        <v>53</v>
      </c>
      <c r="B32" s="935" t="s">
        <v>27</v>
      </c>
      <c r="C32" s="892" t="s">
        <v>57</v>
      </c>
      <c r="D32" s="926">
        <f>TALISAY_RIVER!R8</f>
        <v>6.0744444444444428</v>
      </c>
      <c r="E32" s="892" t="str">
        <f t="shared" si="33"/>
        <v>PASSED</v>
      </c>
      <c r="F32" s="926">
        <f>TALISAY_RIVER!R13</f>
        <v>3.5555555555555554</v>
      </c>
      <c r="G32" s="895" t="str">
        <f t="shared" si="34"/>
        <v>PASSED</v>
      </c>
      <c r="H32" s="926">
        <f>TALISAY_RIVER!R18</f>
        <v>20.666666666666668</v>
      </c>
      <c r="I32" s="895" t="str">
        <f t="shared" si="35"/>
        <v>PASSED</v>
      </c>
      <c r="J32" s="926">
        <f>TALISAY_RIVER!R23</f>
        <v>7.2488888888888896</v>
      </c>
      <c r="K32" s="895" t="str">
        <f t="shared" si="36"/>
        <v>PASSED</v>
      </c>
      <c r="L32" s="926">
        <f>TALISAY_RIVER!R28</f>
        <v>29.988888888888887</v>
      </c>
      <c r="M32" s="895" t="str">
        <f t="shared" si="37"/>
        <v>PASSED</v>
      </c>
      <c r="N32" s="926">
        <f>TALISAY_RIVER!R33</f>
        <v>6.1111111111111107</v>
      </c>
      <c r="O32" s="895" t="str">
        <f t="shared" si="38"/>
        <v>PASSED</v>
      </c>
      <c r="P32" s="926">
        <f>TALISAY_RIVER!R38</f>
        <v>10173.501479716648</v>
      </c>
      <c r="Q32" s="895" t="str">
        <f t="shared" si="39"/>
        <v>FAILED</v>
      </c>
      <c r="R32" s="926">
        <f>TALISAY_RIVER!R43</f>
        <v>0.4114444444444445</v>
      </c>
      <c r="S32" s="895" t="str">
        <f t="shared" si="40"/>
        <v>PASSED</v>
      </c>
      <c r="T32" s="926">
        <f>TALISAY_RIVER!R48</f>
        <v>7.5777777777777777E-2</v>
      </c>
      <c r="U32" s="895" t="str">
        <f t="shared" si="41"/>
        <v>FAILED</v>
      </c>
      <c r="V32" s="930">
        <f>TALISAY_RIVER!R53</f>
        <v>77.666666666666671</v>
      </c>
      <c r="W32" s="892" t="str">
        <f t="shared" si="42"/>
        <v>PASSED</v>
      </c>
      <c r="X32" s="894" t="s">
        <v>19</v>
      </c>
      <c r="Y32" s="894" t="s">
        <v>19</v>
      </c>
      <c r="Z32" s="463"/>
      <c r="AD32" s="1104" t="s">
        <v>58</v>
      </c>
    </row>
    <row r="33" spans="1:30" ht="15" customHeight="1">
      <c r="A33" s="935" t="s">
        <v>53</v>
      </c>
      <c r="B33" s="935" t="s">
        <v>27</v>
      </c>
      <c r="C33" s="892" t="s">
        <v>59</v>
      </c>
      <c r="D33" s="926">
        <f>TALISAY_RIVER!R9</f>
        <v>6.46</v>
      </c>
      <c r="E33" s="892" t="str">
        <f t="shared" si="33"/>
        <v>PASSED</v>
      </c>
      <c r="F33" s="926">
        <f>TALISAY_RIVER!R14</f>
        <v>4.333333333333333</v>
      </c>
      <c r="G33" s="895" t="str">
        <f t="shared" si="34"/>
        <v>PASSED</v>
      </c>
      <c r="H33" s="926">
        <f>TALISAY_RIVER!R19</f>
        <v>23.555555555555557</v>
      </c>
      <c r="I33" s="895" t="str">
        <f t="shared" si="35"/>
        <v>PASSED</v>
      </c>
      <c r="J33" s="926">
        <f>TALISAY_RIVER!R24</f>
        <v>7.2866666666666662</v>
      </c>
      <c r="K33" s="895" t="str">
        <f t="shared" si="36"/>
        <v>PASSED</v>
      </c>
      <c r="L33" s="926">
        <f>TALISAY_RIVER!R29</f>
        <v>30.099999999999998</v>
      </c>
      <c r="M33" s="895" t="str">
        <f t="shared" si="37"/>
        <v>PASSED</v>
      </c>
      <c r="N33" s="926">
        <f>TALISAY_RIVER!R34</f>
        <v>6.1111111111111107</v>
      </c>
      <c r="O33" s="895" t="str">
        <f t="shared" si="38"/>
        <v>PASSED</v>
      </c>
      <c r="P33" s="926">
        <f>TALISAY_RIVER!R39</f>
        <v>9332.417874868017</v>
      </c>
      <c r="Q33" s="895" t="str">
        <f t="shared" si="39"/>
        <v>FAILED</v>
      </c>
      <c r="R33" s="926">
        <f>TALISAY_RIVER!R44</f>
        <v>0.29911111111111111</v>
      </c>
      <c r="S33" s="895" t="str">
        <f t="shared" si="40"/>
        <v>PASSED</v>
      </c>
      <c r="T33" s="926">
        <f>TALISAY_RIVER!R49</f>
        <v>8.5555555555555551E-2</v>
      </c>
      <c r="U33" s="895" t="str">
        <f t="shared" si="41"/>
        <v>FAILED</v>
      </c>
      <c r="V33" s="930">
        <f>TALISAY_RIVER!R54</f>
        <v>62.777777777777779</v>
      </c>
      <c r="W33" s="892" t="str">
        <f t="shared" si="42"/>
        <v>PASSED</v>
      </c>
      <c r="X33" s="894" t="s">
        <v>19</v>
      </c>
      <c r="Y33" s="894" t="s">
        <v>19</v>
      </c>
      <c r="Z33" s="463"/>
      <c r="AD33" s="1104" t="s">
        <v>60</v>
      </c>
    </row>
    <row r="34" spans="1:30" ht="18.75" customHeight="1">
      <c r="A34" s="935" t="s">
        <v>58</v>
      </c>
      <c r="B34" s="935" t="s">
        <v>17</v>
      </c>
      <c r="C34" s="892" t="s">
        <v>61</v>
      </c>
      <c r="D34" s="926">
        <f>MOUTH_OF_TALISAY!R5</f>
        <v>6.2511111111111113</v>
      </c>
      <c r="E34" s="892" t="str">
        <f t="shared" ref="E34" si="43">IF(D34&gt;6, "PASSED","FAILED")</f>
        <v>PASSED</v>
      </c>
      <c r="F34" s="892" t="s">
        <v>19</v>
      </c>
      <c r="G34" s="892" t="s">
        <v>19</v>
      </c>
      <c r="H34" s="926">
        <f>MOUTH_OF_TALISAY!R8</f>
        <v>33.111111111111114</v>
      </c>
      <c r="I34" s="895" t="str">
        <f t="shared" ref="I34" si="44">IF(H34&gt;50, "FAILED","PASSED")</f>
        <v>PASSED</v>
      </c>
      <c r="J34" s="926">
        <f>MOUTH_OF_TALISAY!R11</f>
        <v>7.1866666666666674</v>
      </c>
      <c r="K34" s="892" t="str">
        <f t="shared" ref="K34" si="45">IF(AND(J34&gt;=7,J34&lt;=8.5),"PASSED","FAILED")</f>
        <v>PASSED</v>
      </c>
      <c r="L34" s="926">
        <f>MOUTH_OF_TALISAY!R14</f>
        <v>29.788888888888884</v>
      </c>
      <c r="M34" s="892" t="str">
        <f t="shared" ref="M34" si="46">IF(AND(L34&gt;=26,L34&lt;=30),"PASSED","FAILED")</f>
        <v>PASSED</v>
      </c>
      <c r="N34" s="926">
        <f>MOUTH_OF_TALISAY!R17</f>
        <v>6.1111111111111107</v>
      </c>
      <c r="O34" s="892" t="str">
        <f t="shared" ref="O34" si="47">IF(N34&gt;50, "FAILED","PASSED")</f>
        <v>PASSED</v>
      </c>
      <c r="P34" s="926">
        <f>MOUTH_OF_TALISAY!R20</f>
        <v>4169.3762441966792</v>
      </c>
      <c r="Q34" s="892" t="str">
        <f t="shared" ref="Q34" si="48">IF(P34&gt;100, "FAILED","PASSED")</f>
        <v>FAILED</v>
      </c>
      <c r="R34" s="926">
        <f>MOUTH_OF_TALISAY!R23</f>
        <v>0.20444444444444446</v>
      </c>
      <c r="S34" s="892" t="str">
        <f t="shared" ref="S34" si="49">IF(R34&gt;10, "FAILED","PASSED")</f>
        <v>PASSED</v>
      </c>
      <c r="T34" s="926">
        <f>MOUTH_OF_TALISAY!R26</f>
        <v>6.1444444444444447E-2</v>
      </c>
      <c r="U34" s="892" t="str">
        <f t="shared" ref="U34" si="50">IF(T34&gt;0.2, "FAILED","PASSED")</f>
        <v>PASSED</v>
      </c>
      <c r="V34" s="930" t="s">
        <v>19</v>
      </c>
      <c r="W34" s="894" t="s">
        <v>19</v>
      </c>
      <c r="X34" s="894" t="s">
        <v>19</v>
      </c>
      <c r="Y34" s="894" t="s">
        <v>19</v>
      </c>
      <c r="Z34" s="463"/>
      <c r="AD34" s="1104" t="s">
        <v>62</v>
      </c>
    </row>
    <row r="35" spans="1:30" ht="18.75">
      <c r="A35" s="935" t="s">
        <v>58</v>
      </c>
      <c r="B35" s="935" t="s">
        <v>17</v>
      </c>
      <c r="C35" s="892" t="s">
        <v>63</v>
      </c>
      <c r="D35" s="926">
        <f>MOUTH_OF_TALISAY!R6</f>
        <v>6.2644444444444449</v>
      </c>
      <c r="E35" s="892" t="str">
        <f t="shared" ref="E35:E37" si="51">IF(D35&gt;6, "PASSED","FAILED")</f>
        <v>PASSED</v>
      </c>
      <c r="F35" s="892" t="s">
        <v>19</v>
      </c>
      <c r="G35" s="892" t="s">
        <v>19</v>
      </c>
      <c r="H35" s="926">
        <f>MOUTH_OF_TALISAY!R9</f>
        <v>33.444444444444443</v>
      </c>
      <c r="I35" s="895" t="str">
        <f t="shared" ref="I35:I37" si="52">IF(H35&gt;50, "FAILED","PASSED")</f>
        <v>PASSED</v>
      </c>
      <c r="J35" s="926">
        <f>MOUTH_OF_TALISAY!R12</f>
        <v>7.2311111111111108</v>
      </c>
      <c r="K35" s="892" t="str">
        <f t="shared" ref="K35:K37" si="53">IF(AND(J35&gt;=7,J35&lt;=8.5),"PASSED","FAILED")</f>
        <v>PASSED</v>
      </c>
      <c r="L35" s="926">
        <f>MOUTH_OF_TALISAY!R15</f>
        <v>30.044444444444441</v>
      </c>
      <c r="M35" s="892" t="str">
        <f t="shared" ref="M35:M37" si="54">IF(AND(L35&gt;=26,L35&lt;=30),"PASSED","FAILED")</f>
        <v>FAILED</v>
      </c>
      <c r="N35" s="926">
        <f>MOUTH_OF_TALISAY!R18</f>
        <v>6.666666666666667</v>
      </c>
      <c r="O35" s="892" t="str">
        <f t="shared" ref="O35:O37" si="55">IF(N35&gt;50, "FAILED","PASSED")</f>
        <v>PASSED</v>
      </c>
      <c r="P35" s="926">
        <f>MOUTH_OF_TALISAY!R21</f>
        <v>1904.7497265133595</v>
      </c>
      <c r="Q35" s="892" t="str">
        <f t="shared" ref="Q35:Q37" si="56">IF(P35&gt;100, "FAILED","PASSED")</f>
        <v>FAILED</v>
      </c>
      <c r="R35" s="926">
        <f>MOUTH_OF_TALISAY!R24</f>
        <v>0.19955555555555554</v>
      </c>
      <c r="S35" s="892" t="str">
        <f t="shared" ref="S35:S37" si="57">IF(R35&gt;10, "FAILED","PASSED")</f>
        <v>PASSED</v>
      </c>
      <c r="T35" s="926">
        <f>MOUTH_OF_TALISAY!R27</f>
        <v>7.5000000000000011E-2</v>
      </c>
      <c r="U35" s="892" t="str">
        <f t="shared" ref="U35:U37" si="58">IF(T35&gt;0.2, "FAILED","PASSED")</f>
        <v>PASSED</v>
      </c>
      <c r="V35" s="930" t="s">
        <v>19</v>
      </c>
      <c r="W35" s="894" t="s">
        <v>19</v>
      </c>
      <c r="X35" s="894" t="s">
        <v>19</v>
      </c>
      <c r="Y35" s="894" t="s">
        <v>19</v>
      </c>
      <c r="Z35" s="463"/>
      <c r="AD35" s="1104" t="s">
        <v>64</v>
      </c>
    </row>
    <row r="36" spans="1:30" ht="18.75">
      <c r="A36" s="935" t="s">
        <v>58</v>
      </c>
      <c r="B36" s="935" t="s">
        <v>17</v>
      </c>
      <c r="C36" s="892" t="s">
        <v>65</v>
      </c>
      <c r="D36" s="926">
        <f>MOUTH_OF_TALISAY!R7</f>
        <v>6.1577777777777776</v>
      </c>
      <c r="E36" s="892" t="str">
        <f t="shared" si="51"/>
        <v>PASSED</v>
      </c>
      <c r="F36" s="892" t="s">
        <v>19</v>
      </c>
      <c r="G36" s="892" t="s">
        <v>19</v>
      </c>
      <c r="H36" s="926">
        <f>MOUTH_OF_TALISAY!R10</f>
        <v>39.222222222222221</v>
      </c>
      <c r="I36" s="895" t="str">
        <f t="shared" si="52"/>
        <v>PASSED</v>
      </c>
      <c r="J36" s="926">
        <f>MOUTH_OF_TALISAY!R13</f>
        <v>7.21</v>
      </c>
      <c r="K36" s="892" t="str">
        <f t="shared" si="53"/>
        <v>PASSED</v>
      </c>
      <c r="L36" s="926">
        <f>MOUTH_OF_TALISAY!R16</f>
        <v>30.36666666666666</v>
      </c>
      <c r="M36" s="892" t="str">
        <f t="shared" si="54"/>
        <v>FAILED</v>
      </c>
      <c r="N36" s="926">
        <f>MOUTH_OF_TALISAY!R19</f>
        <v>5.5555555555555554</v>
      </c>
      <c r="O36" s="892" t="str">
        <f t="shared" si="55"/>
        <v>PASSED</v>
      </c>
      <c r="P36" s="926">
        <f>MOUTH_OF_TALISAY!R22</f>
        <v>1515.9062492620697</v>
      </c>
      <c r="Q36" s="892" t="str">
        <f t="shared" si="56"/>
        <v>FAILED</v>
      </c>
      <c r="R36" s="926">
        <f>MOUTH_OF_TALISAY!R25</f>
        <v>0.20200000000000001</v>
      </c>
      <c r="S36" s="892" t="str">
        <f t="shared" si="57"/>
        <v>PASSED</v>
      </c>
      <c r="T36" s="926">
        <f>MOUTH_OF_TALISAY!R28</f>
        <v>7.9111111111111118E-2</v>
      </c>
      <c r="U36" s="892" t="str">
        <f t="shared" si="58"/>
        <v>PASSED</v>
      </c>
      <c r="V36" s="930" t="s">
        <v>19</v>
      </c>
      <c r="W36" s="894" t="s">
        <v>19</v>
      </c>
      <c r="X36" s="894" t="s">
        <v>19</v>
      </c>
      <c r="Y36" s="894" t="s">
        <v>19</v>
      </c>
      <c r="Z36" s="463"/>
      <c r="AD36" s="1104" t="s">
        <v>66</v>
      </c>
    </row>
    <row r="37" spans="1:30" ht="18.75">
      <c r="A37" s="935" t="s">
        <v>60</v>
      </c>
      <c r="B37" s="935" t="s">
        <v>17</v>
      </c>
      <c r="C37" s="892" t="s">
        <v>67</v>
      </c>
      <c r="D37" s="926">
        <f>BULACAN_COAST!R8</f>
        <v>5.5311111111111115</v>
      </c>
      <c r="E37" s="892" t="str">
        <f t="shared" ref="E37" si="59">IF(D37&gt;6, "PASSED","FAILED")</f>
        <v>FAILED</v>
      </c>
      <c r="F37" s="892" t="s">
        <v>19</v>
      </c>
      <c r="G37" s="892" t="s">
        <v>19</v>
      </c>
      <c r="H37" s="926">
        <f>BULACAN_COAST!R13</f>
        <v>71.444444444444443</v>
      </c>
      <c r="I37" s="895" t="str">
        <f t="shared" si="52"/>
        <v>FAILED</v>
      </c>
      <c r="J37" s="926">
        <f>BULACAN_COAST!R18</f>
        <v>7.3777777777777782</v>
      </c>
      <c r="K37" s="892" t="str">
        <f t="shared" si="53"/>
        <v>PASSED</v>
      </c>
      <c r="L37" s="926">
        <f>BULACAN_COAST!R23</f>
        <v>29.222222222222221</v>
      </c>
      <c r="M37" s="892" t="str">
        <f t="shared" si="54"/>
        <v>PASSED</v>
      </c>
      <c r="N37" s="926">
        <f>BULACAN_COAST!R28</f>
        <v>7.7777777777777777</v>
      </c>
      <c r="O37" s="892" t="str">
        <f t="shared" si="55"/>
        <v>PASSED</v>
      </c>
      <c r="P37" s="926">
        <f>BULACAN_COAST!R33</f>
        <v>300.06018292089215</v>
      </c>
      <c r="Q37" s="892" t="str">
        <f t="shared" si="56"/>
        <v>FAILED</v>
      </c>
      <c r="R37" s="926">
        <f>BULACAN_COAST!R38</f>
        <v>0.15211111111111111</v>
      </c>
      <c r="S37" s="892" t="str">
        <f t="shared" si="57"/>
        <v>PASSED</v>
      </c>
      <c r="T37" s="926">
        <f>BULACAN_COAST!R43</f>
        <v>0.1283333333333333</v>
      </c>
      <c r="U37" s="892" t="str">
        <f t="shared" si="58"/>
        <v>PASSED</v>
      </c>
      <c r="V37" s="930" t="s">
        <v>19</v>
      </c>
      <c r="W37" s="894" t="s">
        <v>19</v>
      </c>
      <c r="X37" s="894" t="s">
        <v>19</v>
      </c>
      <c r="Y37" s="894" t="s">
        <v>19</v>
      </c>
      <c r="Z37" s="463"/>
      <c r="AD37" s="1104" t="s">
        <v>68</v>
      </c>
    </row>
    <row r="38" spans="1:30" ht="18.75">
      <c r="A38" s="935" t="s">
        <v>60</v>
      </c>
      <c r="B38" s="935" t="s">
        <v>17</v>
      </c>
      <c r="C38" s="892" t="s">
        <v>69</v>
      </c>
      <c r="D38" s="926">
        <f>BULACAN_COAST!R9</f>
        <v>5.5211111111111109</v>
      </c>
      <c r="E38" s="892" t="str">
        <f t="shared" ref="E38:E41" si="60">IF(D38&gt;6, "PASSED","FAILED")</f>
        <v>FAILED</v>
      </c>
      <c r="F38" s="892" t="s">
        <v>19</v>
      </c>
      <c r="G38" s="892" t="s">
        <v>19</v>
      </c>
      <c r="H38" s="926">
        <f>BULACAN_COAST!R14</f>
        <v>65.333333333333329</v>
      </c>
      <c r="I38" s="895" t="str">
        <f t="shared" ref="I38:I41" si="61">IF(H38&gt;50, "FAILED","PASSED")</f>
        <v>FAILED</v>
      </c>
      <c r="J38" s="926">
        <f>BULACAN_COAST!R19</f>
        <v>7.4277777777777771</v>
      </c>
      <c r="K38" s="892" t="str">
        <f t="shared" ref="K38:K41" si="62">IF(AND(J38&gt;=7,J38&lt;=8.5),"PASSED","FAILED")</f>
        <v>PASSED</v>
      </c>
      <c r="L38" s="926">
        <f>BULACAN_COAST!R24</f>
        <v>29.177777777777774</v>
      </c>
      <c r="M38" s="892" t="str">
        <f t="shared" ref="M38:M41" si="63">IF(AND(L38&gt;=26,L38&lt;=30),"PASSED","FAILED")</f>
        <v>PASSED</v>
      </c>
      <c r="N38" s="926">
        <f>BULACAN_COAST!R29</f>
        <v>8.8888888888888893</v>
      </c>
      <c r="O38" s="892" t="str">
        <f t="shared" ref="O38:O41" si="64">IF(N38&gt;50, "FAILED","PASSED")</f>
        <v>PASSED</v>
      </c>
      <c r="P38" s="926">
        <f>BULACAN_COAST!R34</f>
        <v>67.728350266370597</v>
      </c>
      <c r="Q38" s="892" t="str">
        <f t="shared" ref="Q38:Q42" si="65">IF(P38&gt;100, "FAILED","PASSED")</f>
        <v>PASSED</v>
      </c>
      <c r="R38" s="926">
        <f>BULACAN_COAST!R39</f>
        <v>0.13144444444444442</v>
      </c>
      <c r="S38" s="892" t="str">
        <f t="shared" ref="S38:S42" si="66">IF(R38&gt;10, "FAILED","PASSED")</f>
        <v>PASSED</v>
      </c>
      <c r="T38" s="926">
        <f>BULACAN_COAST!R44</f>
        <v>0.12411111111111112</v>
      </c>
      <c r="U38" s="892" t="str">
        <f t="shared" ref="U38:U42" si="67">IF(T38&gt;0.2, "FAILED","PASSED")</f>
        <v>PASSED</v>
      </c>
      <c r="V38" s="930" t="s">
        <v>19</v>
      </c>
      <c r="W38" s="894" t="s">
        <v>19</v>
      </c>
      <c r="X38" s="894" t="s">
        <v>19</v>
      </c>
      <c r="Y38" s="894" t="s">
        <v>19</v>
      </c>
      <c r="Z38" s="463"/>
      <c r="AD38" s="1104" t="s">
        <v>70</v>
      </c>
    </row>
    <row r="39" spans="1:30" ht="18.75">
      <c r="A39" s="935" t="s">
        <v>60</v>
      </c>
      <c r="B39" s="935" t="s">
        <v>17</v>
      </c>
      <c r="C39" s="892" t="s">
        <v>71</v>
      </c>
      <c r="D39" s="926">
        <f>BULACAN_COAST!R10</f>
        <v>5.1855555555555561</v>
      </c>
      <c r="E39" s="892" t="str">
        <f t="shared" si="60"/>
        <v>FAILED</v>
      </c>
      <c r="F39" s="892" t="s">
        <v>19</v>
      </c>
      <c r="G39" s="892" t="s">
        <v>19</v>
      </c>
      <c r="H39" s="926">
        <f>BULACAN_COAST!R15</f>
        <v>71.777777777777771</v>
      </c>
      <c r="I39" s="895" t="str">
        <f t="shared" si="61"/>
        <v>FAILED</v>
      </c>
      <c r="J39" s="926">
        <f>BULACAN_COAST!R20</f>
        <v>7.4811111111111108</v>
      </c>
      <c r="K39" s="892" t="str">
        <f t="shared" si="62"/>
        <v>PASSED</v>
      </c>
      <c r="L39" s="926">
        <f>BULACAN_COAST!R25</f>
        <v>29.244444444444444</v>
      </c>
      <c r="M39" s="892" t="str">
        <f t="shared" si="63"/>
        <v>PASSED</v>
      </c>
      <c r="N39" s="926">
        <f>BULACAN_COAST!R30</f>
        <v>8.3333333333333339</v>
      </c>
      <c r="O39" s="892" t="str">
        <f t="shared" si="64"/>
        <v>PASSED</v>
      </c>
      <c r="P39" s="926">
        <f>BULACAN_COAST!R35</f>
        <v>613.60852666528433</v>
      </c>
      <c r="Q39" s="892" t="str">
        <f t="shared" si="65"/>
        <v>FAILED</v>
      </c>
      <c r="R39" s="926">
        <f>BULACAN_COAST!R40</f>
        <v>0.21744444444444444</v>
      </c>
      <c r="S39" s="892" t="str">
        <f t="shared" si="66"/>
        <v>PASSED</v>
      </c>
      <c r="T39" s="926">
        <f>BULACAN_COAST!R45</f>
        <v>0.12233333333333334</v>
      </c>
      <c r="U39" s="892" t="str">
        <f t="shared" si="67"/>
        <v>PASSED</v>
      </c>
      <c r="V39" s="930" t="s">
        <v>19</v>
      </c>
      <c r="W39" s="894" t="s">
        <v>19</v>
      </c>
      <c r="X39" s="894" t="s">
        <v>19</v>
      </c>
      <c r="Y39" s="894" t="s">
        <v>19</v>
      </c>
      <c r="Z39" s="463"/>
      <c r="AD39" s="1104" t="s">
        <v>72</v>
      </c>
    </row>
    <row r="40" spans="1:30" ht="18.75">
      <c r="A40" s="935" t="s">
        <v>60</v>
      </c>
      <c r="B40" s="935" t="s">
        <v>17</v>
      </c>
      <c r="C40" s="892" t="s">
        <v>73</v>
      </c>
      <c r="D40" s="926">
        <f>BULACAN_COAST!R11</f>
        <v>5.3244444444444436</v>
      </c>
      <c r="E40" s="892" t="str">
        <f t="shared" si="60"/>
        <v>FAILED</v>
      </c>
      <c r="F40" s="892" t="s">
        <v>19</v>
      </c>
      <c r="G40" s="892" t="s">
        <v>19</v>
      </c>
      <c r="H40" s="926">
        <f>BULACAN_COAST!R16</f>
        <v>65.777777777777771</v>
      </c>
      <c r="I40" s="895" t="str">
        <f t="shared" si="61"/>
        <v>FAILED</v>
      </c>
      <c r="J40" s="926">
        <f>BULACAN_COAST!R21</f>
        <v>7.5133333333333336</v>
      </c>
      <c r="K40" s="892" t="str">
        <f t="shared" si="62"/>
        <v>PASSED</v>
      </c>
      <c r="L40" s="926">
        <f>BULACAN_COAST!R26</f>
        <v>29.555555555555557</v>
      </c>
      <c r="M40" s="892" t="str">
        <f t="shared" si="63"/>
        <v>PASSED</v>
      </c>
      <c r="N40" s="926">
        <f>BULACAN_COAST!R31</f>
        <v>7.7777777777777777</v>
      </c>
      <c r="O40" s="892" t="str">
        <f t="shared" si="64"/>
        <v>PASSED</v>
      </c>
      <c r="P40" s="926">
        <f>BULACAN_COAST!R36</f>
        <v>101.35438337190789</v>
      </c>
      <c r="Q40" s="892" t="str">
        <f t="shared" si="65"/>
        <v>FAILED</v>
      </c>
      <c r="R40" s="926">
        <f>BULACAN_COAST!R41</f>
        <v>0.18766666666666665</v>
      </c>
      <c r="S40" s="892" t="str">
        <f t="shared" si="66"/>
        <v>PASSED</v>
      </c>
      <c r="T40" s="926">
        <f>BULACAN_COAST!R46</f>
        <v>0.11688888888888889</v>
      </c>
      <c r="U40" s="892" t="str">
        <f t="shared" si="67"/>
        <v>PASSED</v>
      </c>
      <c r="V40" s="930" t="s">
        <v>19</v>
      </c>
      <c r="W40" s="894" t="s">
        <v>19</v>
      </c>
      <c r="X40" s="894" t="s">
        <v>19</v>
      </c>
      <c r="Y40" s="894" t="s">
        <v>19</v>
      </c>
      <c r="Z40" s="463"/>
      <c r="AD40" s="1104" t="s">
        <v>74</v>
      </c>
    </row>
    <row r="41" spans="1:30" ht="18.75">
      <c r="A41" s="935" t="s">
        <v>60</v>
      </c>
      <c r="B41" s="935" t="s">
        <v>17</v>
      </c>
      <c r="C41" s="892" t="s">
        <v>75</v>
      </c>
      <c r="D41" s="926">
        <f>BULACAN_COAST!R12</f>
        <v>5.6311111111111112</v>
      </c>
      <c r="E41" s="892" t="str">
        <f t="shared" si="60"/>
        <v>FAILED</v>
      </c>
      <c r="F41" s="892" t="s">
        <v>19</v>
      </c>
      <c r="G41" s="892" t="s">
        <v>19</v>
      </c>
      <c r="H41" s="926">
        <f>BULACAN_COAST!R17</f>
        <v>67.666666666666671</v>
      </c>
      <c r="I41" s="895" t="str">
        <f t="shared" si="61"/>
        <v>FAILED</v>
      </c>
      <c r="J41" s="926">
        <f>BULACAN_COAST!R22</f>
        <v>7.5311111111111115</v>
      </c>
      <c r="K41" s="892" t="str">
        <f t="shared" si="62"/>
        <v>PASSED</v>
      </c>
      <c r="L41" s="926">
        <f>BULACAN_COAST!R27</f>
        <v>29.255555555555549</v>
      </c>
      <c r="M41" s="892" t="str">
        <f t="shared" si="63"/>
        <v>PASSED</v>
      </c>
      <c r="N41" s="926">
        <f>BULACAN_COAST!R32</f>
        <v>7.7777777777777777</v>
      </c>
      <c r="O41" s="892" t="str">
        <f t="shared" si="64"/>
        <v>PASSED</v>
      </c>
      <c r="P41" s="926">
        <f>BULACAN_COAST!R37</f>
        <v>108.94833408133441</v>
      </c>
      <c r="Q41" s="892" t="str">
        <f t="shared" si="65"/>
        <v>FAILED</v>
      </c>
      <c r="R41" s="926">
        <f>BULACAN_COAST!R42</f>
        <v>0.14077777777777778</v>
      </c>
      <c r="S41" s="892" t="str">
        <f t="shared" si="66"/>
        <v>PASSED</v>
      </c>
      <c r="T41" s="926">
        <f>BULACAN_COAST!R47</f>
        <v>0.13155555555555554</v>
      </c>
      <c r="U41" s="892" t="str">
        <f t="shared" si="67"/>
        <v>PASSED</v>
      </c>
      <c r="V41" s="930" t="s">
        <v>19</v>
      </c>
      <c r="W41" s="894" t="s">
        <v>19</v>
      </c>
      <c r="X41" s="894" t="s">
        <v>19</v>
      </c>
      <c r="Y41" s="894" t="s">
        <v>19</v>
      </c>
      <c r="Z41" s="463"/>
      <c r="AD41" s="1104" t="s">
        <v>76</v>
      </c>
    </row>
    <row r="42" spans="1:30" ht="18.75" customHeight="1">
      <c r="A42" s="890" t="s">
        <v>62</v>
      </c>
      <c r="B42" s="935" t="s">
        <v>27</v>
      </c>
      <c r="C42" s="892" t="s">
        <v>77</v>
      </c>
      <c r="D42" s="926">
        <f>ANGAT_R4L!J5</f>
        <v>7.8049999999999997</v>
      </c>
      <c r="E42" s="892" t="str">
        <f t="shared" ref="E42:E70" si="68">IF(D42&gt;5, "PASSED","FAILED")</f>
        <v>PASSED</v>
      </c>
      <c r="F42" s="926">
        <f>ANGAT_R4L!J8</f>
        <v>2.5</v>
      </c>
      <c r="G42" s="895" t="str">
        <f t="shared" ref="G42" si="69">IF(F42&gt;7, "FAILED","PASSED")</f>
        <v>PASSED</v>
      </c>
      <c r="H42" s="926">
        <f>ANGAT_R4L!J11</f>
        <v>8.5</v>
      </c>
      <c r="I42" s="895" t="str">
        <f t="shared" ref="I42" si="70">IF(H42&gt;80, "FAILED","PASSED")</f>
        <v>PASSED</v>
      </c>
      <c r="J42" s="926">
        <f>ANGAT_R4L!J14</f>
        <v>7.19</v>
      </c>
      <c r="K42" s="895" t="str">
        <f t="shared" ref="K42" si="71">IF(AND(J42&gt;=6.5,J42&lt;=9),"PASSED","FAILED")</f>
        <v>PASSED</v>
      </c>
      <c r="L42" s="926">
        <f>ANGAT_R4L!J17</f>
        <v>29.633333333333336</v>
      </c>
      <c r="M42" s="895" t="str">
        <f t="shared" ref="M42" si="72">IF(AND(L42&gt;=25,L42&lt;=31),"PASSED","FAILED")</f>
        <v>PASSED</v>
      </c>
      <c r="N42" s="926">
        <f>ANGAT_R4L!J20</f>
        <v>5</v>
      </c>
      <c r="O42" s="895" t="str">
        <f t="shared" ref="O42" si="73">IF(N42&gt;75, "FAILED","PASSED")</f>
        <v>PASSED</v>
      </c>
      <c r="P42" s="926">
        <f>ANGAT_R4L!J23</f>
        <v>679.70581871865716</v>
      </c>
      <c r="Q42" s="895" t="str">
        <f t="shared" ref="Q42" si="74">IF(P42&gt;200, "FAILED","PASSED")</f>
        <v>FAILED</v>
      </c>
      <c r="R42" s="926">
        <f>ANGAT_R4L!J26</f>
        <v>0.93100000000000005</v>
      </c>
      <c r="S42" s="895" t="str">
        <f t="shared" ref="S42" si="75">IF(R42&gt;7, "FAILED","PASSED")</f>
        <v>PASSED</v>
      </c>
      <c r="T42" s="926">
        <f>ANGAT_R4L!J29</f>
        <v>4.9500000000000002E-2</v>
      </c>
      <c r="U42" s="895" t="str">
        <f t="shared" ref="U42" si="76">IF(T42&gt;0.025, "FAILED","PASSED")</f>
        <v>FAILED</v>
      </c>
      <c r="V42" s="930">
        <f>ANGAT_R4L!J32</f>
        <v>27.5</v>
      </c>
      <c r="W42" s="892" t="str">
        <f t="shared" ref="W42" si="77">IF(V42&gt;350, "FAILED","PASSED")</f>
        <v>PASSED</v>
      </c>
      <c r="X42" s="894" t="s">
        <v>19</v>
      </c>
      <c r="Y42" s="894" t="s">
        <v>19</v>
      </c>
      <c r="Z42" s="463"/>
      <c r="AD42" s="1104" t="s">
        <v>78</v>
      </c>
    </row>
    <row r="43" spans="1:30" ht="18.75">
      <c r="A43" s="890" t="s">
        <v>62</v>
      </c>
      <c r="B43" s="935" t="s">
        <v>27</v>
      </c>
      <c r="C43" s="892" t="s">
        <v>79</v>
      </c>
      <c r="D43" s="926">
        <f>ANGAT_R4L!J6</f>
        <v>8.004999999999999</v>
      </c>
      <c r="E43" s="892" t="str">
        <f t="shared" si="68"/>
        <v>PASSED</v>
      </c>
      <c r="F43" s="926">
        <f>ANGAT_R4L!J9</f>
        <v>3</v>
      </c>
      <c r="G43" s="895" t="str">
        <f t="shared" ref="G43:G48" si="78">IF(F43&gt;7, "FAILED","PASSED")</f>
        <v>PASSED</v>
      </c>
      <c r="H43" s="926">
        <f>ANGAT_R4L!J12</f>
        <v>7.5</v>
      </c>
      <c r="I43" s="895" t="str">
        <f t="shared" ref="I43:I48" si="79">IF(H43&gt;80, "FAILED","PASSED")</f>
        <v>PASSED</v>
      </c>
      <c r="J43" s="926">
        <f>ANGAT_R4L!J15</f>
        <v>7.163333333333334</v>
      </c>
      <c r="K43" s="895" t="str">
        <f t="shared" ref="K43:K48" si="80">IF(AND(J43&gt;=6.5,J43&lt;=9),"PASSED","FAILED")</f>
        <v>PASSED</v>
      </c>
      <c r="L43" s="926">
        <f>ANGAT_R4L!J18</f>
        <v>29.766666666666666</v>
      </c>
      <c r="M43" s="895" t="str">
        <f t="shared" ref="M43:M48" si="81">IF(AND(L43&gt;=25,L43&lt;=31),"PASSED","FAILED")</f>
        <v>PASSED</v>
      </c>
      <c r="N43" s="926">
        <f>ANGAT_R4L!J21</f>
        <v>5</v>
      </c>
      <c r="O43" s="895" t="str">
        <f t="shared" ref="O43:O48" si="82">IF(N43&gt;75, "FAILED","PASSED")</f>
        <v>PASSED</v>
      </c>
      <c r="P43" s="926">
        <f>ANGAT_R4L!J24</f>
        <v>1043.5516278555651</v>
      </c>
      <c r="Q43" s="895" t="str">
        <f t="shared" ref="Q43:Q48" si="83">IF(P43&gt;200, "FAILED","PASSED")</f>
        <v>FAILED</v>
      </c>
      <c r="R43" s="926">
        <f>ANGAT_R4L!J27</f>
        <v>0.79749999999999999</v>
      </c>
      <c r="S43" s="895" t="str">
        <f t="shared" ref="S43:S48" si="84">IF(R43&gt;7, "FAILED","PASSED")</f>
        <v>PASSED</v>
      </c>
      <c r="T43" s="926">
        <f>ANGAT_R4L!J30</f>
        <v>5.6500000000000002E-2</v>
      </c>
      <c r="U43" s="895" t="str">
        <f t="shared" ref="U43:U45" si="85">IF(T43&gt;0.025, "FAILED","PASSED")</f>
        <v>FAILED</v>
      </c>
      <c r="V43" s="930">
        <f>ANGAT_R4L!J33</f>
        <v>33</v>
      </c>
      <c r="W43" s="892" t="str">
        <f t="shared" ref="W43:W48" si="86">IF(V43&gt;350, "FAILED","PASSED")</f>
        <v>PASSED</v>
      </c>
      <c r="X43" s="894" t="s">
        <v>19</v>
      </c>
      <c r="Y43" s="894" t="s">
        <v>19</v>
      </c>
      <c r="Z43" s="463"/>
      <c r="AD43" s="1104" t="s">
        <v>80</v>
      </c>
    </row>
    <row r="44" spans="1:30" ht="18.75">
      <c r="A44" s="890" t="s">
        <v>62</v>
      </c>
      <c r="B44" s="935" t="s">
        <v>27</v>
      </c>
      <c r="C44" s="892" t="s">
        <v>81</v>
      </c>
      <c r="D44" s="926">
        <f>ANGAT_R4L!J7</f>
        <v>9.0299999999999994</v>
      </c>
      <c r="E44" s="892" t="str">
        <f t="shared" si="68"/>
        <v>PASSED</v>
      </c>
      <c r="F44" s="926">
        <f>ANGAT_R4L!J10</f>
        <v>6</v>
      </c>
      <c r="G44" s="895" t="str">
        <f t="shared" si="78"/>
        <v>PASSED</v>
      </c>
      <c r="H44" s="926">
        <f>ANGAT_R4L!J13</f>
        <v>3.5</v>
      </c>
      <c r="I44" s="895" t="str">
        <f t="shared" si="79"/>
        <v>PASSED</v>
      </c>
      <c r="J44" s="926">
        <f>ANGAT_R4L!J16</f>
        <v>7.166666666666667</v>
      </c>
      <c r="K44" s="895" t="str">
        <f t="shared" si="80"/>
        <v>PASSED</v>
      </c>
      <c r="L44" s="926">
        <f>ANGAT_R4L!J19</f>
        <v>29.733333333333334</v>
      </c>
      <c r="M44" s="895" t="str">
        <f t="shared" si="81"/>
        <v>PASSED</v>
      </c>
      <c r="N44" s="926">
        <f>ANGAT_R4L!J22</f>
        <v>5</v>
      </c>
      <c r="O44" s="895" t="str">
        <f t="shared" si="82"/>
        <v>PASSED</v>
      </c>
      <c r="P44" s="926">
        <f>ANGAT_R4L!J25</f>
        <v>1061.602562167217</v>
      </c>
      <c r="Q44" s="895" t="str">
        <f t="shared" si="83"/>
        <v>FAILED</v>
      </c>
      <c r="R44" s="926">
        <f>ANGAT_R4L!J28</f>
        <v>0.38350000000000001</v>
      </c>
      <c r="S44" s="895" t="str">
        <f t="shared" si="84"/>
        <v>PASSED</v>
      </c>
      <c r="T44" s="926">
        <f>ANGAT_R4L!J31</f>
        <v>5.5500000000000001E-2</v>
      </c>
      <c r="U44" s="895" t="str">
        <f t="shared" si="85"/>
        <v>FAILED</v>
      </c>
      <c r="V44" s="930">
        <f>ANGAT_R4L!J34</f>
        <v>36</v>
      </c>
      <c r="W44" s="892" t="str">
        <f t="shared" si="86"/>
        <v>PASSED</v>
      </c>
      <c r="X44" s="894" t="s">
        <v>19</v>
      </c>
      <c r="Y44" s="894" t="s">
        <v>19</v>
      </c>
      <c r="Z44" s="463"/>
      <c r="AD44" s="1104" t="s">
        <v>82</v>
      </c>
    </row>
    <row r="45" spans="1:30" ht="18.75">
      <c r="A45" s="935" t="s">
        <v>64</v>
      </c>
      <c r="B45" s="935" t="s">
        <v>27</v>
      </c>
      <c r="C45" s="892" t="s">
        <v>83</v>
      </c>
      <c r="D45" s="926">
        <f>ATLAG!J7</f>
        <v>1.67</v>
      </c>
      <c r="E45" s="892" t="str">
        <f t="shared" si="68"/>
        <v>FAILED</v>
      </c>
      <c r="F45" s="926">
        <f>ATLAG!J10</f>
        <v>22.666666666666668</v>
      </c>
      <c r="G45" s="895" t="str">
        <f t="shared" si="78"/>
        <v>FAILED</v>
      </c>
      <c r="H45" s="926">
        <f>ATLAG!J13</f>
        <v>17</v>
      </c>
      <c r="I45" s="895" t="str">
        <f t="shared" si="79"/>
        <v>PASSED</v>
      </c>
      <c r="J45" s="926">
        <f>ATLAG!J16</f>
        <v>7.2833333333333323</v>
      </c>
      <c r="K45" s="895" t="str">
        <f t="shared" si="80"/>
        <v>PASSED</v>
      </c>
      <c r="L45" s="926">
        <f>ATLAG!J19</f>
        <v>29.033333333333331</v>
      </c>
      <c r="M45" s="895" t="str">
        <f t="shared" si="81"/>
        <v>PASSED</v>
      </c>
      <c r="N45" s="926">
        <f>ATLAG!J22</f>
        <v>21.666666666666668</v>
      </c>
      <c r="O45" s="895" t="str">
        <f t="shared" si="82"/>
        <v>PASSED</v>
      </c>
      <c r="P45" s="926">
        <f>ATLAG!J25</f>
        <v>149300.44627268994</v>
      </c>
      <c r="Q45" s="895" t="str">
        <f t="shared" si="83"/>
        <v>FAILED</v>
      </c>
      <c r="R45" s="926">
        <f>ATLAG!J28</f>
        <v>0.128</v>
      </c>
      <c r="S45" s="895" t="str">
        <f t="shared" si="84"/>
        <v>PASSED</v>
      </c>
      <c r="T45" s="926">
        <f>ATLAG!J31</f>
        <v>0.29699999999999999</v>
      </c>
      <c r="U45" s="895" t="str">
        <f>IF(T45&gt;0.03, "FAILED","PASSED")</f>
        <v>FAILED</v>
      </c>
      <c r="V45" s="930">
        <f>ATLAG!J34</f>
        <v>109</v>
      </c>
      <c r="W45" s="892" t="str">
        <f t="shared" si="86"/>
        <v>PASSED</v>
      </c>
      <c r="X45" s="894" t="s">
        <v>19</v>
      </c>
      <c r="Y45" s="894" t="s">
        <v>19</v>
      </c>
      <c r="Z45" s="463"/>
      <c r="AD45" s="1104" t="s">
        <v>84</v>
      </c>
    </row>
    <row r="46" spans="1:30" ht="18.75">
      <c r="A46" s="935" t="s">
        <v>64</v>
      </c>
      <c r="B46" s="935" t="s">
        <v>27</v>
      </c>
      <c r="C46" s="892" t="s">
        <v>85</v>
      </c>
      <c r="D46" s="926">
        <f>ATLAG!J8</f>
        <v>3.8900000000000006</v>
      </c>
      <c r="E46" s="892" t="str">
        <f t="shared" si="68"/>
        <v>FAILED</v>
      </c>
      <c r="F46" s="926">
        <f>ATLAG!J11</f>
        <v>13.333333333333334</v>
      </c>
      <c r="G46" s="895" t="str">
        <f t="shared" si="78"/>
        <v>FAILED</v>
      </c>
      <c r="H46" s="926">
        <f>ATLAG!J14</f>
        <v>25</v>
      </c>
      <c r="I46" s="895" t="str">
        <f t="shared" si="79"/>
        <v>PASSED</v>
      </c>
      <c r="J46" s="926">
        <f>ATLAG!J17</f>
        <v>7.2966666666666669</v>
      </c>
      <c r="K46" s="895" t="str">
        <f t="shared" si="80"/>
        <v>PASSED</v>
      </c>
      <c r="L46" s="926">
        <f>ATLAG!J20</f>
        <v>29.593333333333334</v>
      </c>
      <c r="M46" s="895" t="str">
        <f t="shared" si="81"/>
        <v>PASSED</v>
      </c>
      <c r="N46" s="926">
        <f>ATLAG!J23</f>
        <v>26.666666666666668</v>
      </c>
      <c r="O46" s="895" t="str">
        <f t="shared" si="82"/>
        <v>PASSED</v>
      </c>
      <c r="P46" s="926">
        <f>ATLAG!J26</f>
        <v>17998.971134607647</v>
      </c>
      <c r="Q46" s="895" t="str">
        <f t="shared" si="83"/>
        <v>FAILED</v>
      </c>
      <c r="R46" s="926">
        <f>ATLAG!J29</f>
        <v>0.10366666666666667</v>
      </c>
      <c r="S46" s="895" t="str">
        <f t="shared" si="84"/>
        <v>PASSED</v>
      </c>
      <c r="T46" s="926">
        <f>ATLAG!J32</f>
        <v>0.27200000000000002</v>
      </c>
      <c r="U46" s="895" t="str">
        <f t="shared" ref="U46:U47" si="87">IF(T46&gt;0.03, "FAILED","PASSED")</f>
        <v>FAILED</v>
      </c>
      <c r="V46" s="930">
        <f>ATLAG!J35</f>
        <v>91.666666666666671</v>
      </c>
      <c r="W46" s="892" t="str">
        <f t="shared" si="86"/>
        <v>PASSED</v>
      </c>
      <c r="X46" s="894" t="s">
        <v>19</v>
      </c>
      <c r="Y46" s="894" t="s">
        <v>19</v>
      </c>
      <c r="Z46" s="463"/>
      <c r="AD46" s="1104" t="s">
        <v>86</v>
      </c>
    </row>
    <row r="47" spans="1:30" ht="18.75">
      <c r="A47" s="935" t="s">
        <v>64</v>
      </c>
      <c r="B47" s="935" t="s">
        <v>27</v>
      </c>
      <c r="C47" s="892" t="s">
        <v>87</v>
      </c>
      <c r="D47" s="926">
        <f>ATLAG!J9</f>
        <v>3.0100000000000002</v>
      </c>
      <c r="E47" s="892" t="str">
        <f t="shared" si="68"/>
        <v>FAILED</v>
      </c>
      <c r="F47" s="926">
        <f>ATLAG!J12</f>
        <v>13.666666666666666</v>
      </c>
      <c r="G47" s="895" t="str">
        <f t="shared" si="78"/>
        <v>FAILED</v>
      </c>
      <c r="H47" s="926">
        <f>ATLAG!J15</f>
        <v>27.333333333333332</v>
      </c>
      <c r="I47" s="895" t="str">
        <f t="shared" si="79"/>
        <v>PASSED</v>
      </c>
      <c r="J47" s="926">
        <f>ATLAG!J18</f>
        <v>7.1766666666666667</v>
      </c>
      <c r="K47" s="895" t="str">
        <f t="shared" si="80"/>
        <v>PASSED</v>
      </c>
      <c r="L47" s="926">
        <f>ATLAG!J21</f>
        <v>29.766666666666669</v>
      </c>
      <c r="M47" s="895" t="str">
        <f t="shared" si="81"/>
        <v>PASSED</v>
      </c>
      <c r="N47" s="926">
        <f>ATLAG!J24</f>
        <v>23.333333333333332</v>
      </c>
      <c r="O47" s="895" t="str">
        <f t="shared" si="82"/>
        <v>PASSED</v>
      </c>
      <c r="P47" s="926">
        <f>ATLAG!J27</f>
        <v>22123.955923365411</v>
      </c>
      <c r="Q47" s="895" t="str">
        <f t="shared" si="83"/>
        <v>FAILED</v>
      </c>
      <c r="R47" s="926">
        <f>ATLAG!J30</f>
        <v>0.11299999999999999</v>
      </c>
      <c r="S47" s="895" t="str">
        <f t="shared" si="84"/>
        <v>PASSED</v>
      </c>
      <c r="T47" s="926">
        <f>ATLAG!J33</f>
        <v>0.26200000000000001</v>
      </c>
      <c r="U47" s="895" t="str">
        <f t="shared" si="87"/>
        <v>FAILED</v>
      </c>
      <c r="V47" s="930">
        <f>ATLAG!J36</f>
        <v>72.666666666666671</v>
      </c>
      <c r="W47" s="892" t="str">
        <f t="shared" si="86"/>
        <v>PASSED</v>
      </c>
      <c r="X47" s="894" t="s">
        <v>19</v>
      </c>
      <c r="Y47" s="894" t="s">
        <v>19</v>
      </c>
      <c r="Z47" s="463"/>
      <c r="AD47" s="1104" t="s">
        <v>88</v>
      </c>
    </row>
    <row r="48" spans="1:30" ht="18.75">
      <c r="A48" s="935" t="s">
        <v>66</v>
      </c>
      <c r="B48" s="935" t="s">
        <v>27</v>
      </c>
      <c r="C48" s="892" t="s">
        <v>89</v>
      </c>
      <c r="D48" s="926">
        <f>BOCAUE!R5</f>
        <v>4.0674999999999999</v>
      </c>
      <c r="E48" s="892" t="str">
        <f t="shared" si="68"/>
        <v>FAILED</v>
      </c>
      <c r="F48" s="926">
        <f>BOCAUE!R8</f>
        <v>12.75</v>
      </c>
      <c r="G48" s="895" t="str">
        <f t="shared" si="78"/>
        <v>FAILED</v>
      </c>
      <c r="H48" s="926">
        <f>BOCAUE!R11</f>
        <v>18.125</v>
      </c>
      <c r="I48" s="895" t="str">
        <f t="shared" si="79"/>
        <v>PASSED</v>
      </c>
      <c r="J48" s="926">
        <f>BOCAUE!R14</f>
        <v>5.4433333333333325</v>
      </c>
      <c r="K48" s="895" t="str">
        <f t="shared" si="80"/>
        <v>FAILED</v>
      </c>
      <c r="L48" s="926">
        <f>BOCAUE!R17</f>
        <v>29.482222222222219</v>
      </c>
      <c r="M48" s="895" t="str">
        <f t="shared" si="81"/>
        <v>PASSED</v>
      </c>
      <c r="N48" s="926">
        <f>BOCAUE!R20</f>
        <v>25.625</v>
      </c>
      <c r="O48" s="895" t="str">
        <f t="shared" si="82"/>
        <v>PASSED</v>
      </c>
      <c r="P48" s="926">
        <f>BOCAUE!R23</f>
        <v>205960.95718132638</v>
      </c>
      <c r="Q48" s="895" t="str">
        <f t="shared" si="83"/>
        <v>FAILED</v>
      </c>
      <c r="R48" s="926">
        <f>BOCAUE!R26</f>
        <v>0.48362499999999997</v>
      </c>
      <c r="S48" s="895" t="str">
        <f t="shared" si="84"/>
        <v>PASSED</v>
      </c>
      <c r="T48" s="926">
        <f>BOCAUE!R29</f>
        <v>1.125</v>
      </c>
      <c r="U48" s="895" t="str">
        <f t="shared" ref="U48" si="88">IF(T48&gt;0.025, "FAILED","PASSED")</f>
        <v>FAILED</v>
      </c>
      <c r="V48" s="930">
        <f>BOCAUE!R32</f>
        <v>224</v>
      </c>
      <c r="W48" s="892" t="str">
        <f t="shared" si="86"/>
        <v>PASSED</v>
      </c>
      <c r="X48" s="894" t="s">
        <v>19</v>
      </c>
      <c r="Y48" s="894" t="s">
        <v>19</v>
      </c>
      <c r="Z48" s="463"/>
      <c r="AD48" s="1104" t="s">
        <v>90</v>
      </c>
    </row>
    <row r="49" spans="1:30" ht="18.75">
      <c r="A49" s="935" t="s">
        <v>66</v>
      </c>
      <c r="B49" s="935" t="s">
        <v>27</v>
      </c>
      <c r="C49" s="892" t="s">
        <v>91</v>
      </c>
      <c r="D49" s="926">
        <f>BOCAUE!R6</f>
        <v>4.1725000000000003</v>
      </c>
      <c r="E49" s="892" t="str">
        <f t="shared" si="68"/>
        <v>FAILED</v>
      </c>
      <c r="F49" s="926">
        <f>BOCAUE!R9</f>
        <v>12.5</v>
      </c>
      <c r="G49" s="895" t="str">
        <f t="shared" ref="G49:G51" si="89">IF(F49&gt;7, "FAILED","PASSED")</f>
        <v>FAILED</v>
      </c>
      <c r="H49" s="926">
        <f>BOCAUE!R12</f>
        <v>17.875</v>
      </c>
      <c r="I49" s="895" t="str">
        <f t="shared" ref="I49:I51" si="90">IF(H49&gt;80, "FAILED","PASSED")</f>
        <v>PASSED</v>
      </c>
      <c r="J49" s="926">
        <f>BOCAUE!R15</f>
        <v>7.1933333333333342</v>
      </c>
      <c r="K49" s="895" t="str">
        <f t="shared" ref="K49:K51" si="91">IF(AND(J49&gt;=6.5,J49&lt;=9),"PASSED","FAILED")</f>
        <v>PASSED</v>
      </c>
      <c r="L49" s="926">
        <f>BOCAUE!R18</f>
        <v>29.455555555555552</v>
      </c>
      <c r="M49" s="895" t="str">
        <f t="shared" ref="M49:M51" si="92">IF(AND(L49&gt;=25,L49&lt;=31),"PASSED","FAILED")</f>
        <v>PASSED</v>
      </c>
      <c r="N49" s="926">
        <f>BOCAUE!R21</f>
        <v>25</v>
      </c>
      <c r="O49" s="895" t="str">
        <f t="shared" ref="O49:O51" si="93">IF(N49&gt;75, "FAILED","PASSED")</f>
        <v>PASSED</v>
      </c>
      <c r="P49" s="926">
        <f>BOCAUE!R24</f>
        <v>115896.69237101205</v>
      </c>
      <c r="Q49" s="895" t="str">
        <f t="shared" ref="Q49:Q51" si="94">IF(P49&gt;200, "FAILED","PASSED")</f>
        <v>FAILED</v>
      </c>
      <c r="R49" s="926">
        <f>BOCAUE!R27</f>
        <v>0.503</v>
      </c>
      <c r="S49" s="895" t="str">
        <f t="shared" ref="S49:S51" si="95">IF(R49&gt;7, "FAILED","PASSED")</f>
        <v>PASSED</v>
      </c>
      <c r="T49" s="926">
        <f>BOCAUE!R30</f>
        <v>1.0967500000000001</v>
      </c>
      <c r="U49" s="895" t="str">
        <f t="shared" ref="U49:U51" si="96">IF(T49&gt;0.025, "FAILED","PASSED")</f>
        <v>FAILED</v>
      </c>
      <c r="V49" s="930">
        <f>BOCAUE!R33</f>
        <v>276.375</v>
      </c>
      <c r="W49" s="892" t="str">
        <f t="shared" ref="W49:W51" si="97">IF(V49&gt;350, "FAILED","PASSED")</f>
        <v>PASSED</v>
      </c>
      <c r="X49" s="894" t="s">
        <v>19</v>
      </c>
      <c r="Y49" s="894" t="s">
        <v>19</v>
      </c>
      <c r="Z49" s="463"/>
      <c r="AD49" s="1104" t="s">
        <v>92</v>
      </c>
    </row>
    <row r="50" spans="1:30" ht="18.75">
      <c r="A50" s="935" t="s">
        <v>66</v>
      </c>
      <c r="B50" s="935" t="s">
        <v>27</v>
      </c>
      <c r="C50" s="892" t="s">
        <v>93</v>
      </c>
      <c r="D50" s="926">
        <f>BOCAUE!R7</f>
        <v>4.2737499999999997</v>
      </c>
      <c r="E50" s="892" t="str">
        <f t="shared" si="68"/>
        <v>FAILED</v>
      </c>
      <c r="F50" s="926">
        <f>BOCAUE!R10</f>
        <v>13.875</v>
      </c>
      <c r="G50" s="895" t="str">
        <f t="shared" si="89"/>
        <v>FAILED</v>
      </c>
      <c r="H50" s="926">
        <f>BOCAUE!R13</f>
        <v>15.75</v>
      </c>
      <c r="I50" s="895" t="str">
        <f t="shared" si="90"/>
        <v>PASSED</v>
      </c>
      <c r="J50" s="926">
        <f>BOCAUE!R16</f>
        <v>7.1966666666666681</v>
      </c>
      <c r="K50" s="895" t="str">
        <f t="shared" si="91"/>
        <v>PASSED</v>
      </c>
      <c r="L50" s="926">
        <f>BOCAUE!R19</f>
        <v>29.322222222222219</v>
      </c>
      <c r="M50" s="895" t="str">
        <f t="shared" si="92"/>
        <v>PASSED</v>
      </c>
      <c r="N50" s="926">
        <f>BOCAUE!R22</f>
        <v>23.75</v>
      </c>
      <c r="O50" s="895" t="str">
        <f t="shared" si="93"/>
        <v>PASSED</v>
      </c>
      <c r="P50" s="926">
        <f>BOCAUE!R25</f>
        <v>221243.90230761151</v>
      </c>
      <c r="Q50" s="895" t="str">
        <f t="shared" si="94"/>
        <v>FAILED</v>
      </c>
      <c r="R50" s="926">
        <f>BOCAUE!R28</f>
        <v>0.58337500000000009</v>
      </c>
      <c r="S50" s="895" t="str">
        <f t="shared" si="95"/>
        <v>PASSED</v>
      </c>
      <c r="T50" s="926">
        <f>BOCAUE!R31</f>
        <v>1.0476249999999998</v>
      </c>
      <c r="U50" s="895" t="str">
        <f t="shared" si="96"/>
        <v>FAILED</v>
      </c>
      <c r="V50" s="930">
        <f>BOCAUE!R34</f>
        <v>202.625</v>
      </c>
      <c r="W50" s="892" t="str">
        <f t="shared" si="97"/>
        <v>PASSED</v>
      </c>
      <c r="X50" s="894" t="s">
        <v>19</v>
      </c>
      <c r="Y50" s="894" t="s">
        <v>19</v>
      </c>
      <c r="Z50" s="463"/>
      <c r="AD50" s="1104" t="s">
        <v>94</v>
      </c>
    </row>
    <row r="51" spans="1:30" ht="18.75" customHeight="1">
      <c r="A51" s="935" t="s">
        <v>68</v>
      </c>
      <c r="B51" s="935" t="s">
        <v>27</v>
      </c>
      <c r="C51" s="892" t="s">
        <v>95</v>
      </c>
      <c r="D51" s="926">
        <f>HAGONOY!J5</f>
        <v>3.73</v>
      </c>
      <c r="E51" s="892" t="str">
        <f t="shared" si="68"/>
        <v>FAILED</v>
      </c>
      <c r="F51" s="926">
        <f>HAGONOY!J9</f>
        <v>5</v>
      </c>
      <c r="G51" s="895" t="str">
        <f t="shared" si="89"/>
        <v>PASSED</v>
      </c>
      <c r="H51" s="926">
        <f>HAGONOY!J13</f>
        <v>40</v>
      </c>
      <c r="I51" s="895" t="str">
        <f t="shared" si="90"/>
        <v>PASSED</v>
      </c>
      <c r="J51" s="926">
        <f>HAGONOY!J17</f>
        <v>6.8033333333333337</v>
      </c>
      <c r="K51" s="895" t="str">
        <f t="shared" si="91"/>
        <v>PASSED</v>
      </c>
      <c r="L51" s="926">
        <f>HAGONOY!J21</f>
        <v>28.3</v>
      </c>
      <c r="M51" s="895" t="str">
        <f t="shared" si="92"/>
        <v>PASSED</v>
      </c>
      <c r="N51" s="926">
        <f>HAGONOY!J25</f>
        <v>22.5</v>
      </c>
      <c r="O51" s="895" t="str">
        <f t="shared" si="93"/>
        <v>PASSED</v>
      </c>
      <c r="P51" s="926">
        <f>HAGONOY!J29</f>
        <v>26495.28259898354</v>
      </c>
      <c r="Q51" s="895" t="str">
        <f t="shared" si="94"/>
        <v>FAILED</v>
      </c>
      <c r="R51" s="926">
        <f>HAGONOY!J33</f>
        <v>0.3135</v>
      </c>
      <c r="S51" s="895" t="str">
        <f t="shared" si="95"/>
        <v>PASSED</v>
      </c>
      <c r="T51" s="926">
        <f>HAGONOY!J37</f>
        <v>0.19649999999999998</v>
      </c>
      <c r="U51" s="895" t="str">
        <f t="shared" si="96"/>
        <v>FAILED</v>
      </c>
      <c r="V51" s="930">
        <f>HAGONOY!J41</f>
        <v>25</v>
      </c>
      <c r="W51" s="892" t="str">
        <f t="shared" si="97"/>
        <v>PASSED</v>
      </c>
      <c r="X51" s="894" t="s">
        <v>19</v>
      </c>
      <c r="Y51" s="894" t="s">
        <v>19</v>
      </c>
      <c r="Z51" s="463"/>
      <c r="AD51" s="1104" t="s">
        <v>96</v>
      </c>
    </row>
    <row r="52" spans="1:30" ht="18.75">
      <c r="A52" s="935" t="s">
        <v>68</v>
      </c>
      <c r="B52" s="935" t="s">
        <v>27</v>
      </c>
      <c r="C52" s="892" t="s">
        <v>97</v>
      </c>
      <c r="D52" s="926">
        <f>HAGONOY!J6</f>
        <v>3.19</v>
      </c>
      <c r="E52" s="892" t="str">
        <f t="shared" si="68"/>
        <v>FAILED</v>
      </c>
      <c r="F52" s="926">
        <f>HAGONOY!J10</f>
        <v>3</v>
      </c>
      <c r="G52" s="895" t="str">
        <f t="shared" ref="G52:G55" si="98">IF(F52&gt;7, "FAILED","PASSED")</f>
        <v>PASSED</v>
      </c>
      <c r="H52" s="926">
        <f>HAGONOY!J14</f>
        <v>31</v>
      </c>
      <c r="I52" s="895" t="str">
        <f t="shared" ref="I52:I55" si="99">IF(H52&gt;80, "FAILED","PASSED")</f>
        <v>PASSED</v>
      </c>
      <c r="J52" s="926">
        <f>HAGONOY!J18</f>
        <v>6.94</v>
      </c>
      <c r="K52" s="895" t="str">
        <f t="shared" ref="K52:K55" si="100">IF(AND(J52&gt;=6.5,J52&lt;=9),"PASSED","FAILED")</f>
        <v>PASSED</v>
      </c>
      <c r="L52" s="926">
        <f>HAGONOY!J22</f>
        <v>28.866666666666671</v>
      </c>
      <c r="M52" s="895" t="str">
        <f t="shared" ref="M52:M55" si="101">IF(AND(L52&gt;=25,L52&lt;=31),"PASSED","FAILED")</f>
        <v>PASSED</v>
      </c>
      <c r="N52" s="926">
        <f>HAGONOY!J26</f>
        <v>22.5</v>
      </c>
      <c r="O52" s="895" t="str">
        <f t="shared" ref="O52:O55" si="102">IF(N52&gt;75, "FAILED","PASSED")</f>
        <v>PASSED</v>
      </c>
      <c r="P52" s="926">
        <f>HAGONOY!J30</f>
        <v>21330.729007701542</v>
      </c>
      <c r="Q52" s="895" t="str">
        <f t="shared" ref="Q52:Q55" si="103">IF(P52&gt;200, "FAILED","PASSED")</f>
        <v>FAILED</v>
      </c>
      <c r="R52" s="926">
        <f>HAGONOY!J34</f>
        <v>0.23599999999999999</v>
      </c>
      <c r="S52" s="895" t="str">
        <f t="shared" ref="S52:S55" si="104">IF(R52&gt;7, "FAILED","PASSED")</f>
        <v>PASSED</v>
      </c>
      <c r="T52" s="926">
        <f>HAGONOY!J38</f>
        <v>0.20649999999999999</v>
      </c>
      <c r="U52" s="895" t="str">
        <f t="shared" ref="U52:U55" si="105">IF(T52&gt;0.025, "FAILED","PASSED")</f>
        <v>FAILED</v>
      </c>
      <c r="V52" s="930">
        <f>HAGONOY!J42</f>
        <v>23</v>
      </c>
      <c r="W52" s="892" t="str">
        <f t="shared" ref="W52:W55" si="106">IF(V52&gt;350, "FAILED","PASSED")</f>
        <v>PASSED</v>
      </c>
      <c r="X52" s="894" t="s">
        <v>19</v>
      </c>
      <c r="Y52" s="894" t="s">
        <v>19</v>
      </c>
      <c r="Z52" s="463"/>
      <c r="AD52" s="1104" t="s">
        <v>98</v>
      </c>
    </row>
    <row r="53" spans="1:30" ht="18.75">
      <c r="A53" s="935" t="s">
        <v>68</v>
      </c>
      <c r="B53" s="935" t="s">
        <v>27</v>
      </c>
      <c r="C53" s="892" t="s">
        <v>99</v>
      </c>
      <c r="D53" s="926">
        <f>HAGONOY!J7</f>
        <v>3.25</v>
      </c>
      <c r="E53" s="892" t="str">
        <f t="shared" si="68"/>
        <v>FAILED</v>
      </c>
      <c r="F53" s="926">
        <f>HAGONOY!J11</f>
        <v>5.5</v>
      </c>
      <c r="G53" s="895" t="str">
        <f t="shared" si="98"/>
        <v>PASSED</v>
      </c>
      <c r="H53" s="926">
        <f>HAGONOY!J15</f>
        <v>41</v>
      </c>
      <c r="I53" s="895" t="str">
        <f t="shared" si="99"/>
        <v>PASSED</v>
      </c>
      <c r="J53" s="926">
        <f>HAGONOY!J19</f>
        <v>6.9466666666666663</v>
      </c>
      <c r="K53" s="895" t="str">
        <f t="shared" si="100"/>
        <v>PASSED</v>
      </c>
      <c r="L53" s="926">
        <f>HAGONOY!J23</f>
        <v>29.033333333333331</v>
      </c>
      <c r="M53" s="895" t="str">
        <f t="shared" si="101"/>
        <v>PASSED</v>
      </c>
      <c r="N53" s="926">
        <f>HAGONOY!J27</f>
        <v>25</v>
      </c>
      <c r="O53" s="895" t="str">
        <f t="shared" si="102"/>
        <v>PASSED</v>
      </c>
      <c r="P53" s="926">
        <f>HAGONOY!J31</f>
        <v>70484.040746824379</v>
      </c>
      <c r="Q53" s="895" t="str">
        <f t="shared" si="103"/>
        <v>FAILED</v>
      </c>
      <c r="R53" s="926">
        <f>HAGONOY!J35</f>
        <v>0.17949999999999999</v>
      </c>
      <c r="S53" s="895" t="str">
        <f t="shared" si="104"/>
        <v>PASSED</v>
      </c>
      <c r="T53" s="926">
        <f>HAGONOY!J39</f>
        <v>0.224</v>
      </c>
      <c r="U53" s="895" t="str">
        <f t="shared" si="105"/>
        <v>FAILED</v>
      </c>
      <c r="V53" s="930">
        <f>HAGONOY!J43</f>
        <v>40.5</v>
      </c>
      <c r="W53" s="892" t="str">
        <f t="shared" si="106"/>
        <v>PASSED</v>
      </c>
      <c r="X53" s="894" t="s">
        <v>19</v>
      </c>
      <c r="Y53" s="894" t="s">
        <v>19</v>
      </c>
      <c r="Z53" s="463"/>
      <c r="AD53" s="1104" t="s">
        <v>100</v>
      </c>
    </row>
    <row r="54" spans="1:30" ht="18.75">
      <c r="A54" s="935" t="s">
        <v>68</v>
      </c>
      <c r="B54" s="935" t="s">
        <v>27</v>
      </c>
      <c r="C54" s="892" t="s">
        <v>101</v>
      </c>
      <c r="D54" s="926">
        <f>HAGONOY!J8</f>
        <v>3.0549999999999997</v>
      </c>
      <c r="E54" s="892" t="str">
        <f t="shared" si="68"/>
        <v>FAILED</v>
      </c>
      <c r="F54" s="926">
        <f>HAGONOY!J12</f>
        <v>5</v>
      </c>
      <c r="G54" s="895" t="str">
        <f t="shared" si="98"/>
        <v>PASSED</v>
      </c>
      <c r="H54" s="926">
        <f>HAGONOY!J16</f>
        <v>44.5</v>
      </c>
      <c r="I54" s="895" t="str">
        <f t="shared" si="99"/>
        <v>PASSED</v>
      </c>
      <c r="J54" s="926">
        <f>HAGONOY!J20</f>
        <v>7.04</v>
      </c>
      <c r="K54" s="895" t="str">
        <f t="shared" si="100"/>
        <v>PASSED</v>
      </c>
      <c r="L54" s="926">
        <f>HAGONOY!J24</f>
        <v>29.100000000000005</v>
      </c>
      <c r="M54" s="895" t="str">
        <f t="shared" si="101"/>
        <v>PASSED</v>
      </c>
      <c r="N54" s="926">
        <f>HAGONOY!J28</f>
        <v>25</v>
      </c>
      <c r="O54" s="895" t="str">
        <f t="shared" si="102"/>
        <v>PASSED</v>
      </c>
      <c r="P54" s="926">
        <f>HAGONOY!J32</f>
        <v>20654.297373670208</v>
      </c>
      <c r="Q54" s="895" t="str">
        <f t="shared" si="103"/>
        <v>FAILED</v>
      </c>
      <c r="R54" s="926">
        <f>HAGONOY!J36</f>
        <v>0.23299999999999998</v>
      </c>
      <c r="S54" s="895" t="str">
        <f t="shared" si="104"/>
        <v>PASSED</v>
      </c>
      <c r="T54" s="926">
        <f>HAGONOY!J40</f>
        <v>0.189</v>
      </c>
      <c r="U54" s="895" t="str">
        <f t="shared" si="105"/>
        <v>FAILED</v>
      </c>
      <c r="V54" s="930">
        <f>HAGONOY!J44</f>
        <v>40.5</v>
      </c>
      <c r="W54" s="892" t="str">
        <f t="shared" si="106"/>
        <v>PASSED</v>
      </c>
      <c r="X54" s="894" t="s">
        <v>19</v>
      </c>
      <c r="Y54" s="894" t="s">
        <v>19</v>
      </c>
      <c r="Z54" s="463"/>
      <c r="AD54" s="1104" t="s">
        <v>102</v>
      </c>
    </row>
    <row r="55" spans="1:30" ht="18.75" customHeight="1">
      <c r="A55" s="935" t="s">
        <v>70</v>
      </c>
      <c r="B55" s="935" t="s">
        <v>27</v>
      </c>
      <c r="C55" s="892" t="s">
        <v>103</v>
      </c>
      <c r="D55" s="926">
        <f>LABANGAN!J7</f>
        <v>4.4266666666666667</v>
      </c>
      <c r="E55" s="892" t="str">
        <f t="shared" si="68"/>
        <v>FAILED</v>
      </c>
      <c r="F55" s="926">
        <f>LABANGAN!J10</f>
        <v>8</v>
      </c>
      <c r="G55" s="895" t="str">
        <f t="shared" si="98"/>
        <v>FAILED</v>
      </c>
      <c r="H55" s="926">
        <f>LABANGAN!J13</f>
        <v>41</v>
      </c>
      <c r="I55" s="895" t="str">
        <f t="shared" si="99"/>
        <v>PASSED</v>
      </c>
      <c r="J55" s="926">
        <f>LABANGAN!J16</f>
        <v>7.3066666666666675</v>
      </c>
      <c r="K55" s="895" t="str">
        <f t="shared" si="100"/>
        <v>PASSED</v>
      </c>
      <c r="L55" s="926">
        <f>LABANGAN!J19</f>
        <v>28.866666666666671</v>
      </c>
      <c r="M55" s="895" t="str">
        <f t="shared" si="101"/>
        <v>PASSED</v>
      </c>
      <c r="N55" s="926">
        <f>LABANGAN!J22</f>
        <v>13.333333333333334</v>
      </c>
      <c r="O55" s="895" t="str">
        <f t="shared" si="102"/>
        <v>PASSED</v>
      </c>
      <c r="P55" s="926">
        <f>LABANGAN!J25</f>
        <v>7088.2169167598813</v>
      </c>
      <c r="Q55" s="895" t="str">
        <f t="shared" si="103"/>
        <v>FAILED</v>
      </c>
      <c r="R55" s="926">
        <f>LABANGAN!J28</f>
        <v>0.52533333333333332</v>
      </c>
      <c r="S55" s="895" t="str">
        <f t="shared" si="104"/>
        <v>PASSED</v>
      </c>
      <c r="T55" s="926">
        <f>LABANGAN!J31</f>
        <v>0.108</v>
      </c>
      <c r="U55" s="895" t="str">
        <f t="shared" si="105"/>
        <v>FAILED</v>
      </c>
      <c r="V55" s="930">
        <f>LABANGAN!J34</f>
        <v>45</v>
      </c>
      <c r="W55" s="892" t="str">
        <f t="shared" si="106"/>
        <v>PASSED</v>
      </c>
      <c r="X55" s="894" t="s">
        <v>19</v>
      </c>
      <c r="Y55" s="894" t="s">
        <v>19</v>
      </c>
      <c r="Z55" s="463"/>
      <c r="AD55" s="1104" t="s">
        <v>104</v>
      </c>
    </row>
    <row r="56" spans="1:30" ht="18.75">
      <c r="A56" s="935" t="s">
        <v>70</v>
      </c>
      <c r="B56" s="935" t="s">
        <v>27</v>
      </c>
      <c r="C56" s="892" t="s">
        <v>105</v>
      </c>
      <c r="D56" s="926">
        <f>LABANGAN!J8</f>
        <v>4.7566666666666668</v>
      </c>
      <c r="E56" s="892" t="str">
        <f t="shared" si="68"/>
        <v>FAILED</v>
      </c>
      <c r="F56" s="926">
        <f>LABANGAN!J11</f>
        <v>7.666666666666667</v>
      </c>
      <c r="G56" s="895" t="str">
        <f t="shared" ref="G56:G58" si="107">IF(F56&gt;7, "FAILED","PASSED")</f>
        <v>FAILED</v>
      </c>
      <c r="H56" s="926">
        <f>LABANGAN!J14</f>
        <v>41</v>
      </c>
      <c r="I56" s="895" t="str">
        <f t="shared" ref="I56:I58" si="108">IF(H56&gt;80, "FAILED","PASSED")</f>
        <v>PASSED</v>
      </c>
      <c r="J56" s="926">
        <f>LABANGAN!J17</f>
        <v>7.12</v>
      </c>
      <c r="K56" s="895" t="str">
        <f t="shared" ref="K56:K58" si="109">IF(AND(J56&gt;=6.5,J56&lt;=9),"PASSED","FAILED")</f>
        <v>PASSED</v>
      </c>
      <c r="L56" s="926">
        <f>LABANGAN!J20</f>
        <v>28.933333333333334</v>
      </c>
      <c r="M56" s="895" t="str">
        <f t="shared" ref="M56:M58" si="110">IF(AND(L56&gt;=25,L56&lt;=31),"PASSED","FAILED")</f>
        <v>PASSED</v>
      </c>
      <c r="N56" s="926">
        <f>LABANGAN!J23</f>
        <v>11.666666666666666</v>
      </c>
      <c r="O56" s="895" t="str">
        <f t="shared" ref="O56:O58" si="111">IF(N56&gt;75, "FAILED","PASSED")</f>
        <v>PASSED</v>
      </c>
      <c r="P56" s="926">
        <f>LABANGAN!J26</f>
        <v>8473.0403024221741</v>
      </c>
      <c r="Q56" s="895" t="str">
        <f t="shared" ref="Q56:Q58" si="112">IF(P56&gt;200, "FAILED","PASSED")</f>
        <v>FAILED</v>
      </c>
      <c r="R56" s="926">
        <f>LABANGAN!J29</f>
        <v>0.18499999999999997</v>
      </c>
      <c r="S56" s="895" t="str">
        <f t="shared" ref="S56:S58" si="113">IF(R56&gt;7, "FAILED","PASSED")</f>
        <v>PASSED</v>
      </c>
      <c r="T56" s="926">
        <f>LABANGAN!J32</f>
        <v>0.13866666666666666</v>
      </c>
      <c r="U56" s="895" t="str">
        <f t="shared" ref="U56:U58" si="114">IF(T56&gt;0.025, "FAILED","PASSED")</f>
        <v>FAILED</v>
      </c>
      <c r="V56" s="930">
        <f>LABANGAN!J35</f>
        <v>61.333333333333336</v>
      </c>
      <c r="W56" s="892" t="str">
        <f t="shared" ref="W56:W58" si="115">IF(V56&gt;350, "FAILED","PASSED")</f>
        <v>PASSED</v>
      </c>
      <c r="X56" s="894" t="s">
        <v>19</v>
      </c>
      <c r="Y56" s="894" t="s">
        <v>19</v>
      </c>
      <c r="Z56" s="463"/>
      <c r="AD56" s="1104" t="s">
        <v>15</v>
      </c>
    </row>
    <row r="57" spans="1:30" ht="18.75">
      <c r="A57" s="935" t="s">
        <v>70</v>
      </c>
      <c r="B57" s="935" t="s">
        <v>27</v>
      </c>
      <c r="C57" s="892" t="s">
        <v>106</v>
      </c>
      <c r="D57" s="926">
        <f>LABANGAN!J9</f>
        <v>4.4466666666666663</v>
      </c>
      <c r="E57" s="892" t="str">
        <f t="shared" si="68"/>
        <v>FAILED</v>
      </c>
      <c r="F57" s="926">
        <f>LABANGAN!J12</f>
        <v>7.666666666666667</v>
      </c>
      <c r="G57" s="895" t="str">
        <f t="shared" si="107"/>
        <v>FAILED</v>
      </c>
      <c r="H57" s="926">
        <f>LABANGAN!J15</f>
        <v>33</v>
      </c>
      <c r="I57" s="895" t="str">
        <f t="shared" si="108"/>
        <v>PASSED</v>
      </c>
      <c r="J57" s="926">
        <f>LABANGAN!J18</f>
        <v>7.0233333333333334</v>
      </c>
      <c r="K57" s="895" t="str">
        <f t="shared" si="109"/>
        <v>PASSED</v>
      </c>
      <c r="L57" s="926">
        <f>LABANGAN!J21</f>
        <v>28.833333333333332</v>
      </c>
      <c r="M57" s="895" t="str">
        <f t="shared" si="110"/>
        <v>PASSED</v>
      </c>
      <c r="N57" s="926">
        <f>LABANGAN!J24</f>
        <v>13.333333333333334</v>
      </c>
      <c r="O57" s="895" t="str">
        <f t="shared" si="111"/>
        <v>PASSED</v>
      </c>
      <c r="P57" s="926">
        <f>LABANGAN!J27</f>
        <v>4380.1273219731811</v>
      </c>
      <c r="Q57" s="895" t="str">
        <f t="shared" si="112"/>
        <v>FAILED</v>
      </c>
      <c r="R57" s="926">
        <f>LABANGAN!J30</f>
        <v>0.19899999999999998</v>
      </c>
      <c r="S57" s="895" t="str">
        <f t="shared" si="113"/>
        <v>PASSED</v>
      </c>
      <c r="T57" s="926">
        <f>LABANGAN!J33</f>
        <v>0.14966666666666667</v>
      </c>
      <c r="U57" s="895" t="str">
        <f t="shared" si="114"/>
        <v>FAILED</v>
      </c>
      <c r="V57" s="930">
        <f>LABANGAN!J36</f>
        <v>53.333333333333336</v>
      </c>
      <c r="W57" s="892" t="str">
        <f t="shared" si="115"/>
        <v>PASSED</v>
      </c>
      <c r="X57" s="894" t="s">
        <v>19</v>
      </c>
      <c r="Y57" s="894" t="s">
        <v>19</v>
      </c>
      <c r="Z57" s="463"/>
    </row>
    <row r="58" spans="1:30" ht="18.75">
      <c r="A58" s="935" t="s">
        <v>72</v>
      </c>
      <c r="B58" s="935" t="s">
        <v>27</v>
      </c>
      <c r="C58" s="892" t="s">
        <v>107</v>
      </c>
      <c r="D58" s="926">
        <f>MARILAO!R8</f>
        <v>4.6855555555555561</v>
      </c>
      <c r="E58" s="892" t="str">
        <f t="shared" si="68"/>
        <v>FAILED</v>
      </c>
      <c r="F58" s="926">
        <f>MARILAO!R13</f>
        <v>18.666666666666668</v>
      </c>
      <c r="G58" s="895" t="str">
        <f t="shared" si="107"/>
        <v>FAILED</v>
      </c>
      <c r="H58" s="926">
        <f>MARILAO!R18</f>
        <v>18.333333333333332</v>
      </c>
      <c r="I58" s="895" t="str">
        <f t="shared" si="108"/>
        <v>PASSED</v>
      </c>
      <c r="J58" s="926">
        <f>MARILAO!R23</f>
        <v>7.2133333333333338</v>
      </c>
      <c r="K58" s="895" t="str">
        <f t="shared" si="109"/>
        <v>PASSED</v>
      </c>
      <c r="L58" s="926">
        <f>MARILAO!R28</f>
        <v>28.733333333333334</v>
      </c>
      <c r="M58" s="895" t="str">
        <f t="shared" si="110"/>
        <v>PASSED</v>
      </c>
      <c r="N58" s="926">
        <f>MARILAO!R33</f>
        <v>18.888888888888889</v>
      </c>
      <c r="O58" s="895" t="str">
        <f t="shared" si="111"/>
        <v>PASSED</v>
      </c>
      <c r="P58" s="926">
        <f>MARILAO!R38</f>
        <v>2662615.0371520012</v>
      </c>
      <c r="Q58" s="895" t="str">
        <f t="shared" si="112"/>
        <v>FAILED</v>
      </c>
      <c r="R58" s="926">
        <f>MARILAO!R43</f>
        <v>0.58344444444444443</v>
      </c>
      <c r="S58" s="895" t="str">
        <f t="shared" si="113"/>
        <v>PASSED</v>
      </c>
      <c r="T58" s="926">
        <f>MARILAO!R48</f>
        <v>1.1797777777777778</v>
      </c>
      <c r="U58" s="895" t="str">
        <f t="shared" si="114"/>
        <v>FAILED</v>
      </c>
      <c r="V58" s="930">
        <f>MARILAO!R53</f>
        <v>34.555555555555557</v>
      </c>
      <c r="W58" s="892" t="str">
        <f t="shared" si="115"/>
        <v>PASSED</v>
      </c>
      <c r="X58" s="945">
        <f>MARILAO!R58</f>
        <v>2</v>
      </c>
      <c r="Y58" s="892" t="str">
        <f>IF(X58&gt;3, "FAILED","PASSED")</f>
        <v>PASSED</v>
      </c>
      <c r="Z58" s="463"/>
    </row>
    <row r="59" spans="1:30" ht="18.75">
      <c r="A59" s="935" t="s">
        <v>72</v>
      </c>
      <c r="B59" s="935" t="s">
        <v>27</v>
      </c>
      <c r="C59" s="892" t="s">
        <v>108</v>
      </c>
      <c r="D59" s="926">
        <f>MARILAO!R9</f>
        <v>4.6500000000000004</v>
      </c>
      <c r="E59" s="892" t="str">
        <f t="shared" si="68"/>
        <v>FAILED</v>
      </c>
      <c r="F59" s="926">
        <f>MARILAO!R14</f>
        <v>17.555555555555557</v>
      </c>
      <c r="G59" s="895" t="str">
        <f t="shared" ref="G59:G63" si="116">IF(F59&gt;7, "FAILED","PASSED")</f>
        <v>FAILED</v>
      </c>
      <c r="H59" s="926">
        <f>MARILAO!R19</f>
        <v>18.666666666666668</v>
      </c>
      <c r="I59" s="895" t="str">
        <f t="shared" ref="I59:I63" si="117">IF(H59&gt;80, "FAILED","PASSED")</f>
        <v>PASSED</v>
      </c>
      <c r="J59" s="926">
        <f>MARILAO!R24</f>
        <v>7.1644444444444435</v>
      </c>
      <c r="K59" s="895" t="str">
        <f t="shared" ref="K59:K63" si="118">IF(AND(J59&gt;=6.5,J59&lt;=9),"PASSED","FAILED")</f>
        <v>PASSED</v>
      </c>
      <c r="L59" s="926">
        <f>MARILAO!R29</f>
        <v>28.599999999999998</v>
      </c>
      <c r="M59" s="895" t="str">
        <f t="shared" ref="M59:M63" si="119">IF(AND(L59&gt;=25,L59&lt;=31),"PASSED","FAILED")</f>
        <v>PASSED</v>
      </c>
      <c r="N59" s="926">
        <f>MARILAO!R34</f>
        <v>18.888888888888889</v>
      </c>
      <c r="O59" s="895" t="str">
        <f t="shared" ref="O59:O63" si="120">IF(N59&gt;75, "FAILED","PASSED")</f>
        <v>PASSED</v>
      </c>
      <c r="P59" s="926">
        <f>MARILAO!R39</f>
        <v>2377459.5483471174</v>
      </c>
      <c r="Q59" s="895" t="str">
        <f t="shared" ref="Q59:Q63" si="121">IF(P59&gt;200, "FAILED","PASSED")</f>
        <v>FAILED</v>
      </c>
      <c r="R59" s="926">
        <f>MARILAO!R44</f>
        <v>0.41700000000000004</v>
      </c>
      <c r="S59" s="895" t="str">
        <f t="shared" ref="S59:S63" si="122">IF(R59&gt;7, "FAILED","PASSED")</f>
        <v>PASSED</v>
      </c>
      <c r="T59" s="926">
        <f>MARILAO!R49</f>
        <v>1.1997777777777781</v>
      </c>
      <c r="U59" s="895" t="str">
        <f t="shared" ref="U59:U63" si="123">IF(T59&gt;0.025, "FAILED","PASSED")</f>
        <v>FAILED</v>
      </c>
      <c r="V59" s="930">
        <f>MARILAO!R54</f>
        <v>34.333333333333336</v>
      </c>
      <c r="W59" s="892" t="str">
        <f t="shared" ref="W59:W63" si="124">IF(V59&gt;350, "FAILED","PASSED")</f>
        <v>PASSED</v>
      </c>
      <c r="X59" s="945">
        <f>MARILAO!R59</f>
        <v>2.2333333333333329</v>
      </c>
      <c r="Y59" s="892" t="str">
        <f t="shared" ref="Y59:Y70" si="125">IF(X59&gt;3, "FAILED","PASSED")</f>
        <v>PASSED</v>
      </c>
      <c r="Z59" s="463"/>
    </row>
    <row r="60" spans="1:30" ht="18.75">
      <c r="A60" s="935" t="s">
        <v>72</v>
      </c>
      <c r="B60" s="935" t="s">
        <v>27</v>
      </c>
      <c r="C60" s="892" t="s">
        <v>89</v>
      </c>
      <c r="D60" s="926">
        <f>MARILAO!R10</f>
        <v>2.54</v>
      </c>
      <c r="E60" s="892" t="str">
        <f t="shared" si="68"/>
        <v>FAILED</v>
      </c>
      <c r="F60" s="926">
        <f>MARILAO!R15</f>
        <v>39.111111111111114</v>
      </c>
      <c r="G60" s="895" t="str">
        <f t="shared" si="116"/>
        <v>FAILED</v>
      </c>
      <c r="H60" s="926">
        <f>MARILAO!R20</f>
        <v>38</v>
      </c>
      <c r="I60" s="895" t="str">
        <f t="shared" si="117"/>
        <v>PASSED</v>
      </c>
      <c r="J60" s="926">
        <f>MARILAO!R25</f>
        <v>7.0466666666666677</v>
      </c>
      <c r="K60" s="895" t="str">
        <f t="shared" si="118"/>
        <v>PASSED</v>
      </c>
      <c r="L60" s="926">
        <f>MARILAO!R30</f>
        <v>28.188888888888886</v>
      </c>
      <c r="M60" s="895" t="str">
        <f t="shared" si="119"/>
        <v>PASSED</v>
      </c>
      <c r="N60" s="926">
        <f>MARILAO!R35</f>
        <v>24.444444444444443</v>
      </c>
      <c r="O60" s="895" t="str">
        <f t="shared" si="120"/>
        <v>PASSED</v>
      </c>
      <c r="P60" s="926">
        <f>MARILAO!R40</f>
        <v>3325634.3341703694</v>
      </c>
      <c r="Q60" s="895" t="str">
        <f t="shared" si="121"/>
        <v>FAILED</v>
      </c>
      <c r="R60" s="926">
        <f>MARILAO!R45</f>
        <v>0.50155555555555553</v>
      </c>
      <c r="S60" s="895" t="str">
        <f t="shared" si="122"/>
        <v>PASSED</v>
      </c>
      <c r="T60" s="926">
        <f>MARILAO!R50</f>
        <v>1.3662222222222222</v>
      </c>
      <c r="U60" s="895" t="str">
        <f t="shared" si="123"/>
        <v>FAILED</v>
      </c>
      <c r="V60" s="930">
        <f>MARILAO!R55</f>
        <v>41.333333333333336</v>
      </c>
      <c r="W60" s="892" t="str">
        <f t="shared" si="124"/>
        <v>PASSED</v>
      </c>
      <c r="X60" s="945">
        <f>MARILAO!R60</f>
        <v>2.2333333333333329</v>
      </c>
      <c r="Y60" s="892" t="str">
        <f t="shared" si="125"/>
        <v>PASSED</v>
      </c>
      <c r="Z60" s="463"/>
    </row>
    <row r="61" spans="1:30" ht="18.75">
      <c r="A61" s="935" t="s">
        <v>72</v>
      </c>
      <c r="B61" s="935" t="s">
        <v>27</v>
      </c>
      <c r="C61" s="892" t="s">
        <v>109</v>
      </c>
      <c r="D61" s="926">
        <f>MARILAO!R11</f>
        <v>2.224444444444444</v>
      </c>
      <c r="E61" s="892" t="str">
        <f t="shared" si="68"/>
        <v>FAILED</v>
      </c>
      <c r="F61" s="926">
        <f>MARILAO!R16</f>
        <v>39.888888888888886</v>
      </c>
      <c r="G61" s="895" t="str">
        <f t="shared" si="116"/>
        <v>FAILED</v>
      </c>
      <c r="H61" s="926">
        <f>MARILAO!R21</f>
        <v>20.222222222222221</v>
      </c>
      <c r="I61" s="895" t="str">
        <f t="shared" si="117"/>
        <v>PASSED</v>
      </c>
      <c r="J61" s="926">
        <f>MARILAO!R26</f>
        <v>7.02</v>
      </c>
      <c r="K61" s="895" t="str">
        <f t="shared" si="118"/>
        <v>PASSED</v>
      </c>
      <c r="L61" s="926">
        <f>MARILAO!R31</f>
        <v>28.4</v>
      </c>
      <c r="M61" s="895" t="str">
        <f t="shared" si="119"/>
        <v>PASSED</v>
      </c>
      <c r="N61" s="926">
        <f>MARILAO!R36</f>
        <v>23.333333333333332</v>
      </c>
      <c r="O61" s="895" t="str">
        <f t="shared" si="120"/>
        <v>PASSED</v>
      </c>
      <c r="P61" s="926">
        <f>MARILAO!R41</f>
        <v>3143759.363763785</v>
      </c>
      <c r="Q61" s="895" t="str">
        <f t="shared" si="121"/>
        <v>FAILED</v>
      </c>
      <c r="R61" s="926">
        <f>MARILAO!R46</f>
        <v>0.46533333333333332</v>
      </c>
      <c r="S61" s="895" t="str">
        <f t="shared" si="122"/>
        <v>PASSED</v>
      </c>
      <c r="T61" s="926">
        <f>MARILAO!R51</f>
        <v>1.3162222222222222</v>
      </c>
      <c r="U61" s="895" t="str">
        <f t="shared" si="123"/>
        <v>FAILED</v>
      </c>
      <c r="V61" s="930">
        <f>MARILAO!R56</f>
        <v>135.44444444444446</v>
      </c>
      <c r="W61" s="892" t="str">
        <f t="shared" si="124"/>
        <v>PASSED</v>
      </c>
      <c r="X61" s="945">
        <f>MARILAO!R61</f>
        <v>2.6333333333333333</v>
      </c>
      <c r="Y61" s="892" t="str">
        <f t="shared" si="125"/>
        <v>PASSED</v>
      </c>
      <c r="Z61" s="463"/>
    </row>
    <row r="62" spans="1:30" ht="18.75">
      <c r="A62" s="935" t="s">
        <v>72</v>
      </c>
      <c r="B62" s="935" t="s">
        <v>27</v>
      </c>
      <c r="C62" s="892" t="s">
        <v>110</v>
      </c>
      <c r="D62" s="926">
        <f>MARILAO!R12</f>
        <v>2.3199999999999998</v>
      </c>
      <c r="E62" s="892" t="str">
        <f t="shared" si="68"/>
        <v>FAILED</v>
      </c>
      <c r="F62" s="926">
        <f>MARILAO!R17</f>
        <v>42.777777777777779</v>
      </c>
      <c r="G62" s="895" t="str">
        <f t="shared" si="116"/>
        <v>FAILED</v>
      </c>
      <c r="H62" s="926">
        <f>MARILAO!R22</f>
        <v>21.666666666666668</v>
      </c>
      <c r="I62" s="895" t="str">
        <f t="shared" si="117"/>
        <v>PASSED</v>
      </c>
      <c r="J62" s="926">
        <f>MARILAO!R27</f>
        <v>6.9733333333333327</v>
      </c>
      <c r="K62" s="895" t="str">
        <f t="shared" si="118"/>
        <v>PASSED</v>
      </c>
      <c r="L62" s="926">
        <f>MARILAO!R32</f>
        <v>28.56666666666667</v>
      </c>
      <c r="M62" s="895" t="str">
        <f t="shared" si="119"/>
        <v>PASSED</v>
      </c>
      <c r="N62" s="926">
        <f>MARILAO!R37</f>
        <v>25</v>
      </c>
      <c r="O62" s="895" t="str">
        <f t="shared" si="120"/>
        <v>PASSED</v>
      </c>
      <c r="P62" s="926">
        <f>MARILAO!R42</f>
        <v>3259289.5798284844</v>
      </c>
      <c r="Q62" s="895" t="str">
        <f t="shared" si="121"/>
        <v>FAILED</v>
      </c>
      <c r="R62" s="926">
        <f>MARILAO!R47</f>
        <v>0.45766666666666667</v>
      </c>
      <c r="S62" s="895" t="str">
        <f t="shared" si="122"/>
        <v>PASSED</v>
      </c>
      <c r="T62" s="926">
        <f>MARILAO!R52</f>
        <v>1.2178888888888888</v>
      </c>
      <c r="U62" s="895" t="str">
        <f t="shared" si="123"/>
        <v>FAILED</v>
      </c>
      <c r="V62" s="930">
        <f>MARILAO!R57</f>
        <v>131.55555555555554</v>
      </c>
      <c r="W62" s="892" t="str">
        <f t="shared" si="124"/>
        <v>PASSED</v>
      </c>
      <c r="X62" s="945">
        <f>MARILAO!R62</f>
        <v>2.3000000000000003</v>
      </c>
      <c r="Y62" s="892" t="str">
        <f t="shared" si="125"/>
        <v>PASSED</v>
      </c>
      <c r="Z62" s="463"/>
    </row>
    <row r="63" spans="1:30" ht="18.75" customHeight="1">
      <c r="A63" s="890" t="s">
        <v>74</v>
      </c>
      <c r="B63" s="935" t="s">
        <v>27</v>
      </c>
      <c r="C63" s="892" t="s">
        <v>111</v>
      </c>
      <c r="D63" s="926">
        <f>MEYCAUAYAN!R8</f>
        <v>2.8666666666666671</v>
      </c>
      <c r="E63" s="892" t="str">
        <f t="shared" si="68"/>
        <v>FAILED</v>
      </c>
      <c r="F63" s="926">
        <f>MEYCAUAYAN!R13</f>
        <v>52</v>
      </c>
      <c r="G63" s="895" t="str">
        <f t="shared" si="116"/>
        <v>FAILED</v>
      </c>
      <c r="H63" s="926">
        <f>MEYCAUAYAN!R18</f>
        <v>23.777777777777779</v>
      </c>
      <c r="I63" s="895" t="str">
        <f t="shared" si="117"/>
        <v>PASSED</v>
      </c>
      <c r="J63" s="926">
        <f>MEYCAUAYAN!R23</f>
        <v>7.19</v>
      </c>
      <c r="K63" s="895" t="str">
        <f t="shared" si="118"/>
        <v>PASSED</v>
      </c>
      <c r="L63" s="926">
        <f>MEYCAUAYAN!R28</f>
        <v>29.455555555555559</v>
      </c>
      <c r="M63" s="895" t="str">
        <f t="shared" si="119"/>
        <v>PASSED</v>
      </c>
      <c r="N63" s="926">
        <f>MEYCAUAYAN!R33</f>
        <v>32.666666666666664</v>
      </c>
      <c r="O63" s="895" t="str">
        <f t="shared" si="120"/>
        <v>PASSED</v>
      </c>
      <c r="P63" s="926">
        <f>MEYCAUAYAN!R38</f>
        <v>7316822.6798097678</v>
      </c>
      <c r="Q63" s="895" t="str">
        <f t="shared" si="121"/>
        <v>FAILED</v>
      </c>
      <c r="R63" s="926">
        <f>MEYCAUAYAN!R43</f>
        <v>0.14911111111111111</v>
      </c>
      <c r="S63" s="895" t="str">
        <f t="shared" si="122"/>
        <v>PASSED</v>
      </c>
      <c r="T63" s="926">
        <f>MEYCAUAYAN!R48</f>
        <v>1.8583333333333332</v>
      </c>
      <c r="U63" s="895" t="str">
        <f t="shared" si="123"/>
        <v>FAILED</v>
      </c>
      <c r="V63" s="930">
        <f>MEYCAUAYAN!R53</f>
        <v>104.11111111111111</v>
      </c>
      <c r="W63" s="892" t="str">
        <f t="shared" si="124"/>
        <v>PASSED</v>
      </c>
      <c r="X63" s="945">
        <f>MEYCAUAYAN!R58</f>
        <v>2.8333333333333335</v>
      </c>
      <c r="Y63" s="892" t="str">
        <f t="shared" si="125"/>
        <v>PASSED</v>
      </c>
      <c r="Z63" s="463"/>
    </row>
    <row r="64" spans="1:30" ht="21.75" customHeight="1">
      <c r="A64" s="890" t="s">
        <v>74</v>
      </c>
      <c r="B64" s="935" t="s">
        <v>27</v>
      </c>
      <c r="C64" s="892" t="s">
        <v>89</v>
      </c>
      <c r="D64" s="926">
        <f>MEYCAUAYAN!R9</f>
        <v>1.5699999999999996</v>
      </c>
      <c r="E64" s="892" t="str">
        <f t="shared" si="68"/>
        <v>FAILED</v>
      </c>
      <c r="F64" s="926">
        <f>MEYCAUAYAN!R14</f>
        <v>92.888888888888886</v>
      </c>
      <c r="G64" s="895" t="str">
        <f t="shared" ref="G64:G70" si="126">IF(F64&gt;7, "FAILED","PASSED")</f>
        <v>FAILED</v>
      </c>
      <c r="H64" s="926">
        <f>MEYCAUAYAN!R19</f>
        <v>34.111111111111114</v>
      </c>
      <c r="I64" s="895" t="str">
        <f t="shared" ref="I64:I70" si="127">IF(H64&gt;80, "FAILED","PASSED")</f>
        <v>PASSED</v>
      </c>
      <c r="J64" s="926">
        <f>MEYCAUAYAN!R24</f>
        <v>6.8970000000000002</v>
      </c>
      <c r="K64" s="895" t="str">
        <f t="shared" ref="K64:K68" si="128">IF(AND(J64&gt;=6.5,J64&lt;=9),"PASSED","FAILED")</f>
        <v>PASSED</v>
      </c>
      <c r="L64" s="926">
        <f>MEYCAUAYAN!R29</f>
        <v>29.72</v>
      </c>
      <c r="M64" s="895" t="str">
        <f t="shared" ref="M64:M68" si="129">IF(AND(L64&gt;=25,L64&lt;=31),"PASSED","FAILED")</f>
        <v>PASSED</v>
      </c>
      <c r="N64" s="926">
        <f>MEYCAUAYAN!R34</f>
        <v>33.444444444444443</v>
      </c>
      <c r="O64" s="895" t="str">
        <f t="shared" ref="O64:O68" si="130">IF(N64&gt;75, "FAILED","PASSED")</f>
        <v>PASSED</v>
      </c>
      <c r="P64" s="926">
        <f>MEYCAUAYAN!R39</f>
        <v>5939045.1711597787</v>
      </c>
      <c r="Q64" s="895" t="str">
        <f t="shared" ref="Q64:Q68" si="131">IF(P64&gt;200, "FAILED","PASSED")</f>
        <v>FAILED</v>
      </c>
      <c r="R64" s="926">
        <f>MEYCAUAYAN!R44</f>
        <v>0.14677777777777778</v>
      </c>
      <c r="S64" s="895" t="str">
        <f t="shared" ref="S64:S68" si="132">IF(R64&gt;7, "FAILED","PASSED")</f>
        <v>PASSED</v>
      </c>
      <c r="T64" s="926">
        <f>MEYCAUAYAN!R49</f>
        <v>1.5482222222222222</v>
      </c>
      <c r="U64" s="895" t="str">
        <f t="shared" ref="U64:U68" si="133">IF(T64&gt;0.025, "FAILED","PASSED")</f>
        <v>FAILED</v>
      </c>
      <c r="V64" s="930">
        <f>MEYCAUAYAN!R54</f>
        <v>115</v>
      </c>
      <c r="W64" s="892" t="str">
        <f t="shared" ref="W64:W68" si="134">IF(V64&gt;350, "FAILED","PASSED")</f>
        <v>PASSED</v>
      </c>
      <c r="X64" s="945">
        <f>MEYCAUAYAN!R59</f>
        <v>3.8333333333333335</v>
      </c>
      <c r="Y64" s="892" t="str">
        <f t="shared" si="125"/>
        <v>FAILED</v>
      </c>
      <c r="Z64" s="463"/>
    </row>
    <row r="65" spans="1:26" ht="18.75">
      <c r="A65" s="890" t="s">
        <v>74</v>
      </c>
      <c r="B65" s="935" t="s">
        <v>27</v>
      </c>
      <c r="C65" s="892" t="s">
        <v>112</v>
      </c>
      <c r="D65" s="926">
        <f>MEYCAUAYAN!R10</f>
        <v>1.6655555555555555</v>
      </c>
      <c r="E65" s="892" t="str">
        <f t="shared" si="68"/>
        <v>FAILED</v>
      </c>
      <c r="F65" s="926">
        <f>MEYCAUAYAN!R15</f>
        <v>75.111111111111114</v>
      </c>
      <c r="G65" s="895" t="str">
        <f t="shared" si="126"/>
        <v>FAILED</v>
      </c>
      <c r="H65" s="926">
        <f>MEYCAUAYAN!R20</f>
        <v>39.222222222222221</v>
      </c>
      <c r="I65" s="895" t="str">
        <f t="shared" si="127"/>
        <v>PASSED</v>
      </c>
      <c r="J65" s="926">
        <f>MEYCAUAYAN!R25</f>
        <v>6.9479999999999986</v>
      </c>
      <c r="K65" s="895" t="str">
        <f t="shared" si="128"/>
        <v>PASSED</v>
      </c>
      <c r="L65" s="926">
        <f>MEYCAUAYAN!R30</f>
        <v>28.860000000000003</v>
      </c>
      <c r="M65" s="895" t="str">
        <f t="shared" si="129"/>
        <v>PASSED</v>
      </c>
      <c r="N65" s="926">
        <f>MEYCAUAYAN!R35</f>
        <v>28.666666666666668</v>
      </c>
      <c r="O65" s="895" t="str">
        <f t="shared" si="130"/>
        <v>PASSED</v>
      </c>
      <c r="P65" s="926">
        <f>MEYCAUAYAN!R40</f>
        <v>4791026.6384009821</v>
      </c>
      <c r="Q65" s="895" t="str">
        <f t="shared" si="131"/>
        <v>FAILED</v>
      </c>
      <c r="R65" s="926">
        <f>MEYCAUAYAN!R45</f>
        <v>0.17166666666666663</v>
      </c>
      <c r="S65" s="895" t="str">
        <f t="shared" si="132"/>
        <v>PASSED</v>
      </c>
      <c r="T65" s="926">
        <f>MEYCAUAYAN!R50</f>
        <v>0.83011111111111113</v>
      </c>
      <c r="U65" s="895" t="str">
        <f t="shared" si="133"/>
        <v>FAILED</v>
      </c>
      <c r="V65" s="930">
        <f>MEYCAUAYAN!R55</f>
        <v>59.777777777777779</v>
      </c>
      <c r="W65" s="892" t="str">
        <f t="shared" si="134"/>
        <v>PASSED</v>
      </c>
      <c r="X65" s="945">
        <f>MEYCAUAYAN!R60</f>
        <v>3.6333333333333329</v>
      </c>
      <c r="Y65" s="892" t="str">
        <f t="shared" si="125"/>
        <v>FAILED</v>
      </c>
      <c r="Z65" s="463"/>
    </row>
    <row r="66" spans="1:26" ht="18.75">
      <c r="A66" s="890" t="s">
        <v>74</v>
      </c>
      <c r="B66" s="935" t="s">
        <v>27</v>
      </c>
      <c r="C66" s="892" t="s">
        <v>113</v>
      </c>
      <c r="D66" s="926">
        <f>MEYCAUAYAN!R11</f>
        <v>1.3522222222222222</v>
      </c>
      <c r="E66" s="892" t="str">
        <f t="shared" si="68"/>
        <v>FAILED</v>
      </c>
      <c r="F66" s="926">
        <f>MEYCAUAYAN!R16</f>
        <v>64.555555555555557</v>
      </c>
      <c r="G66" s="895" t="str">
        <f t="shared" si="126"/>
        <v>FAILED</v>
      </c>
      <c r="H66" s="926">
        <f>MEYCAUAYAN!R21</f>
        <v>26.888888888888889</v>
      </c>
      <c r="I66" s="895" t="str">
        <f t="shared" si="127"/>
        <v>PASSED</v>
      </c>
      <c r="J66" s="926">
        <f>MEYCAUAYAN!R26</f>
        <v>6.9590000000000005</v>
      </c>
      <c r="K66" s="895" t="str">
        <f t="shared" si="128"/>
        <v>PASSED</v>
      </c>
      <c r="L66" s="926">
        <f>MEYCAUAYAN!R31</f>
        <v>29.28</v>
      </c>
      <c r="M66" s="895" t="str">
        <f t="shared" si="129"/>
        <v>PASSED</v>
      </c>
      <c r="N66" s="926">
        <f>MEYCAUAYAN!R36</f>
        <v>40.666666666666664</v>
      </c>
      <c r="O66" s="895" t="str">
        <f t="shared" si="130"/>
        <v>PASSED</v>
      </c>
      <c r="P66" s="926">
        <f>MEYCAUAYAN!R41</f>
        <v>2336746.7052332829</v>
      </c>
      <c r="Q66" s="895" t="str">
        <f t="shared" si="131"/>
        <v>FAILED</v>
      </c>
      <c r="R66" s="926">
        <f>MEYCAUAYAN!R46</f>
        <v>9.988888888888886E-2</v>
      </c>
      <c r="S66" s="895" t="str">
        <f t="shared" si="132"/>
        <v>PASSED</v>
      </c>
      <c r="T66" s="926">
        <f>MEYCAUAYAN!R51</f>
        <v>1.5193333333333334</v>
      </c>
      <c r="U66" s="895" t="str">
        <f t="shared" si="133"/>
        <v>FAILED</v>
      </c>
      <c r="V66" s="930">
        <f>MEYCAUAYAN!R56</f>
        <v>911.11111111111109</v>
      </c>
      <c r="W66" s="892" t="str">
        <f t="shared" si="134"/>
        <v>FAILED</v>
      </c>
      <c r="X66" s="945">
        <f>MEYCAUAYAN!R61</f>
        <v>7.4666666666666659</v>
      </c>
      <c r="Y66" s="892" t="str">
        <f t="shared" si="125"/>
        <v>FAILED</v>
      </c>
      <c r="Z66" s="463"/>
    </row>
    <row r="67" spans="1:26" ht="18.75">
      <c r="A67" s="890" t="s">
        <v>74</v>
      </c>
      <c r="B67" s="935" t="s">
        <v>27</v>
      </c>
      <c r="C67" s="892" t="s">
        <v>114</v>
      </c>
      <c r="D67" s="926">
        <f>MEYCAUAYAN!R12</f>
        <v>1.4855555555555553</v>
      </c>
      <c r="E67" s="892" t="str">
        <f t="shared" si="68"/>
        <v>FAILED</v>
      </c>
      <c r="F67" s="926">
        <f>MEYCAUAYAN!R17</f>
        <v>71.666666666666671</v>
      </c>
      <c r="G67" s="895" t="str">
        <f t="shared" si="126"/>
        <v>FAILED</v>
      </c>
      <c r="H67" s="926">
        <f>MEYCAUAYAN!R22</f>
        <v>21</v>
      </c>
      <c r="I67" s="895" t="str">
        <f t="shared" si="127"/>
        <v>PASSED</v>
      </c>
      <c r="J67" s="926">
        <f>MEYCAUAYAN!R27</f>
        <v>6.9390000000000001</v>
      </c>
      <c r="K67" s="895" t="str">
        <f t="shared" si="128"/>
        <v>PASSED</v>
      </c>
      <c r="L67" s="926">
        <f>MEYCAUAYAN!R32</f>
        <v>29.459999999999997</v>
      </c>
      <c r="M67" s="895" t="str">
        <f t="shared" si="129"/>
        <v>PASSED</v>
      </c>
      <c r="N67" s="926">
        <f>MEYCAUAYAN!R37</f>
        <v>39.222222222222221</v>
      </c>
      <c r="O67" s="895" t="str">
        <f t="shared" si="130"/>
        <v>PASSED</v>
      </c>
      <c r="P67" s="926">
        <f>MEYCAUAYAN!R42</f>
        <v>2348508.7030191119</v>
      </c>
      <c r="Q67" s="895" t="str">
        <f t="shared" si="131"/>
        <v>FAILED</v>
      </c>
      <c r="R67" s="926">
        <f>MEYCAUAYAN!R47</f>
        <v>0.10033333333333332</v>
      </c>
      <c r="S67" s="895" t="str">
        <f t="shared" si="132"/>
        <v>PASSED</v>
      </c>
      <c r="T67" s="926">
        <f>MEYCAUAYAN!R52</f>
        <v>1.4822222222222221</v>
      </c>
      <c r="U67" s="895" t="str">
        <f t="shared" si="133"/>
        <v>FAILED</v>
      </c>
      <c r="V67" s="930">
        <f>MEYCAUAYAN!R57</f>
        <v>744.11111111111109</v>
      </c>
      <c r="W67" s="892" t="str">
        <f t="shared" si="134"/>
        <v>FAILED</v>
      </c>
      <c r="X67" s="945">
        <f>MEYCAUAYAN!R62</f>
        <v>7.666666666666667</v>
      </c>
      <c r="Y67" s="892" t="str">
        <f t="shared" si="125"/>
        <v>FAILED</v>
      </c>
      <c r="Z67" s="463"/>
    </row>
    <row r="68" spans="1:26" ht="18.75">
      <c r="A68" s="935" t="s">
        <v>76</v>
      </c>
      <c r="B68" s="935" t="s">
        <v>27</v>
      </c>
      <c r="C68" s="892" t="s">
        <v>115</v>
      </c>
      <c r="D68" s="926">
        <f>OBANDO!R8</f>
        <v>4.4725000000000001</v>
      </c>
      <c r="E68" s="892" t="str">
        <f t="shared" si="68"/>
        <v>FAILED</v>
      </c>
      <c r="F68" s="926">
        <f>OBANDO!R11</f>
        <v>19</v>
      </c>
      <c r="G68" s="895" t="str">
        <f t="shared" si="126"/>
        <v>FAILED</v>
      </c>
      <c r="H68" s="926">
        <f>OBANDO!R14</f>
        <v>27.7</v>
      </c>
      <c r="I68" s="895" t="str">
        <f t="shared" si="127"/>
        <v>PASSED</v>
      </c>
      <c r="J68" s="926">
        <f>OBANDO!R17</f>
        <v>7.3633333333333333</v>
      </c>
      <c r="K68" s="895" t="str">
        <f t="shared" si="128"/>
        <v>PASSED</v>
      </c>
      <c r="L68" s="926">
        <f>OBANDO!R20</f>
        <v>29.166666666666668</v>
      </c>
      <c r="M68" s="895" t="str">
        <f t="shared" si="129"/>
        <v>PASSED</v>
      </c>
      <c r="N68" s="926">
        <f>OBANDO!R23</f>
        <v>32.125</v>
      </c>
      <c r="O68" s="895" t="str">
        <f t="shared" si="130"/>
        <v>PASSED</v>
      </c>
      <c r="P68" s="926">
        <f>OBANDO!R26</f>
        <v>37208.523133675837</v>
      </c>
      <c r="Q68" s="895" t="str">
        <f t="shared" si="131"/>
        <v>FAILED</v>
      </c>
      <c r="R68" s="926">
        <f>OBANDO!R29</f>
        <v>0.15525</v>
      </c>
      <c r="S68" s="895" t="str">
        <f t="shared" si="132"/>
        <v>PASSED</v>
      </c>
      <c r="T68" s="926">
        <f>OBANDO!R32</f>
        <v>0.38937500000000003</v>
      </c>
      <c r="U68" s="895" t="str">
        <f t="shared" si="133"/>
        <v>FAILED</v>
      </c>
      <c r="V68" s="930">
        <f>OBANDO!R25</f>
        <v>17.5</v>
      </c>
      <c r="W68" s="892" t="str">
        <f t="shared" si="134"/>
        <v>PASSED</v>
      </c>
      <c r="X68" s="945">
        <f>OBANDO!R38</f>
        <v>1.7666666666666668</v>
      </c>
      <c r="Y68" s="892" t="str">
        <f t="shared" si="125"/>
        <v>PASSED</v>
      </c>
      <c r="Z68" s="463"/>
    </row>
    <row r="69" spans="1:26" ht="18.75">
      <c r="A69" s="935" t="s">
        <v>76</v>
      </c>
      <c r="B69" s="935" t="s">
        <v>27</v>
      </c>
      <c r="C69" s="892" t="s">
        <v>116</v>
      </c>
      <c r="D69" s="926">
        <f>OBANDO!R9</f>
        <v>1.7637499999999997</v>
      </c>
      <c r="E69" s="892" t="str">
        <f t="shared" si="68"/>
        <v>FAILED</v>
      </c>
      <c r="F69" s="926">
        <f>OBANDO!R12</f>
        <v>45</v>
      </c>
      <c r="G69" s="895" t="str">
        <f t="shared" ref="G69:G70" si="135">IF(F69&gt;7, "FAILED","PASSED")</f>
        <v>FAILED</v>
      </c>
      <c r="H69" s="926">
        <f>OBANDO!R15</f>
        <v>24.375</v>
      </c>
      <c r="I69" s="895" t="str">
        <f t="shared" ref="I69:I70" si="136">IF(H69&gt;80, "FAILED","PASSED")</f>
        <v>PASSED</v>
      </c>
      <c r="J69" s="926">
        <f>OBANDO!R18</f>
        <v>7.054444444444445</v>
      </c>
      <c r="K69" s="895" t="str">
        <f t="shared" ref="K69:K70" si="137">IF(AND(J69&gt;=6.5,J69&lt;=9),"PASSED","FAILED")</f>
        <v>PASSED</v>
      </c>
      <c r="L69" s="926">
        <f>OBANDO!R21</f>
        <v>29.011111111111113</v>
      </c>
      <c r="M69" s="895" t="str">
        <f t="shared" ref="M69:M70" si="138">IF(AND(L69&gt;=25,L69&lt;=31),"PASSED","FAILED")</f>
        <v>PASSED</v>
      </c>
      <c r="N69" s="926">
        <f>OBANDO!R24</f>
        <v>18.125</v>
      </c>
      <c r="O69" s="895" t="str">
        <f t="shared" ref="O69:O70" si="139">IF(N69&gt;75, "FAILED","PASSED")</f>
        <v>PASSED</v>
      </c>
      <c r="P69" s="926">
        <f>OBANDO!R27</f>
        <v>75940.887616256514</v>
      </c>
      <c r="Q69" s="895" t="str">
        <f t="shared" ref="Q69:Q70" si="140">IF(P69&gt;200, "FAILED","PASSED")</f>
        <v>FAILED</v>
      </c>
      <c r="R69" s="926">
        <f>OBANDO!R30</f>
        <v>9.6374999999999988E-2</v>
      </c>
      <c r="S69" s="895" t="str">
        <f t="shared" ref="S69:S70" si="141">IF(R69&gt;7, "FAILED","PASSED")</f>
        <v>PASSED</v>
      </c>
      <c r="T69" s="926">
        <f>OBANDO!R33</f>
        <v>0.68262500000000004</v>
      </c>
      <c r="U69" s="895" t="str">
        <f t="shared" ref="U69:U70" si="142">IF(T69&gt;0.025, "FAILED","PASSED")</f>
        <v>FAILED</v>
      </c>
      <c r="V69" s="930">
        <f>OBANDO!R26</f>
        <v>37208.523133675837</v>
      </c>
      <c r="W69" s="892" t="str">
        <f t="shared" ref="W69:W70" si="143">IF(V69&gt;350, "FAILED","PASSED")</f>
        <v>FAILED</v>
      </c>
      <c r="X69" s="945">
        <f>OBANDO!R39</f>
        <v>1.5666666666666667</v>
      </c>
      <c r="Y69" s="892" t="str">
        <f t="shared" si="125"/>
        <v>PASSED</v>
      </c>
      <c r="Z69" s="463"/>
    </row>
    <row r="70" spans="1:26" ht="18.75">
      <c r="A70" s="935" t="s">
        <v>76</v>
      </c>
      <c r="B70" s="935" t="s">
        <v>27</v>
      </c>
      <c r="C70" s="892" t="s">
        <v>117</v>
      </c>
      <c r="D70" s="926">
        <f>OBANDO!R10</f>
        <v>3.0537499999999995</v>
      </c>
      <c r="E70" s="892" t="str">
        <f t="shared" si="68"/>
        <v>FAILED</v>
      </c>
      <c r="F70" s="926">
        <f>OBANDO!R13</f>
        <v>11.75</v>
      </c>
      <c r="G70" s="895" t="str">
        <f t="shared" si="135"/>
        <v>FAILED</v>
      </c>
      <c r="H70" s="926">
        <f>OBANDO!R16</f>
        <v>35.125</v>
      </c>
      <c r="I70" s="895" t="str">
        <f t="shared" si="136"/>
        <v>PASSED</v>
      </c>
      <c r="J70" s="926">
        <f>OBANDO!R19</f>
        <v>7.1255555555555548</v>
      </c>
      <c r="K70" s="895" t="str">
        <f t="shared" si="137"/>
        <v>PASSED</v>
      </c>
      <c r="L70" s="926">
        <f>OBANDO!R22</f>
        <v>29.431111111111111</v>
      </c>
      <c r="M70" s="895" t="str">
        <f t="shared" si="138"/>
        <v>PASSED</v>
      </c>
      <c r="N70" s="926">
        <f>OBANDO!R25</f>
        <v>17.5</v>
      </c>
      <c r="O70" s="895" t="str">
        <f t="shared" si="139"/>
        <v>PASSED</v>
      </c>
      <c r="P70" s="926">
        <f>OBANDO!R28</f>
        <v>28536.424052863298</v>
      </c>
      <c r="Q70" s="895" t="str">
        <f t="shared" si="140"/>
        <v>FAILED</v>
      </c>
      <c r="R70" s="926">
        <f>OBANDO!R31</f>
        <v>0.12075</v>
      </c>
      <c r="S70" s="895" t="str">
        <f t="shared" si="141"/>
        <v>PASSED</v>
      </c>
      <c r="T70" s="926">
        <f>OBANDO!R34</f>
        <v>0.44024999999999997</v>
      </c>
      <c r="U70" s="895" t="str">
        <f t="shared" si="142"/>
        <v>FAILED</v>
      </c>
      <c r="V70" s="930">
        <f>OBANDO!R27</f>
        <v>75940.887616256514</v>
      </c>
      <c r="W70" s="892" t="str">
        <f t="shared" si="143"/>
        <v>FAILED</v>
      </c>
      <c r="X70" s="945">
        <f>OBANDO!R40</f>
        <v>1.4666666666666668</v>
      </c>
      <c r="Y70" s="892" t="str">
        <f t="shared" si="125"/>
        <v>PASSED</v>
      </c>
      <c r="Z70" s="463"/>
    </row>
    <row r="71" spans="1:26" ht="18.75" customHeight="1">
      <c r="A71" s="935" t="s">
        <v>78</v>
      </c>
      <c r="B71" s="935" t="s">
        <v>17</v>
      </c>
      <c r="C71" s="892" t="s">
        <v>118</v>
      </c>
      <c r="D71" s="926">
        <f>MOUTH_OF_OBANDO!R7</f>
        <v>5.2333333333333334</v>
      </c>
      <c r="E71" s="892" t="str">
        <f t="shared" ref="E71:E73" si="144">IF(D71&gt;6, "PASSED","FAILED")</f>
        <v>FAILED</v>
      </c>
      <c r="F71" s="926" t="s">
        <v>19</v>
      </c>
      <c r="G71" s="894" t="s">
        <v>19</v>
      </c>
      <c r="H71" s="926">
        <f>MOUTH_OF_OBANDO!R10</f>
        <v>56.888888888888886</v>
      </c>
      <c r="I71" s="892" t="str">
        <f t="shared" ref="I71:I73" si="145">IF(H71&gt;50, "FAILED","PASSED")</f>
        <v>FAILED</v>
      </c>
      <c r="J71" s="926">
        <f>MOUTH_OF_OBANDO!R13</f>
        <v>7.115555555555555</v>
      </c>
      <c r="K71" s="892" t="str">
        <f t="shared" ref="K71:K73" si="146">IF(AND(J71&gt;=7,J71&lt;=8.5),"PASSED","FAILED")</f>
        <v>PASSED</v>
      </c>
      <c r="L71" s="926">
        <f>MOUTH_OF_OBANDO!R16</f>
        <v>29.461111111111109</v>
      </c>
      <c r="M71" s="892" t="str">
        <f t="shared" ref="M71:M73" si="147">IF(AND(L71&gt;=26,L71&lt;=30),"PASSED","FAILED")</f>
        <v>PASSED</v>
      </c>
      <c r="N71" s="926">
        <f>MOUTH_OF_OBANDO!R19</f>
        <v>7.7777777777777777</v>
      </c>
      <c r="O71" s="892" t="str">
        <f t="shared" ref="O71:O73" si="148">IF(N71&gt;50, "FAILED","PASSED")</f>
        <v>PASSED</v>
      </c>
      <c r="P71" s="926">
        <f>MOUTH_OF_OBANDO!R22</f>
        <v>257.48091062151155</v>
      </c>
      <c r="Q71" s="892" t="str">
        <f t="shared" ref="Q71:Q73" si="149">IF(P71&gt;100, "FAILED","PASSED")</f>
        <v>FAILED</v>
      </c>
      <c r="R71" s="926">
        <f>MOUTH_OF_OBANDO!R25</f>
        <v>0.21877777777777779</v>
      </c>
      <c r="S71" s="892" t="str">
        <f t="shared" ref="S71:S73" si="150">IF(R71&gt;10, "FAILED","PASSED")</f>
        <v>PASSED</v>
      </c>
      <c r="T71" s="926">
        <f>MOUTH_OF_OBANDO!R28</f>
        <v>0.16122222222222224</v>
      </c>
      <c r="U71" s="892" t="str">
        <f>IF(T71&gt;0.5, "FAILED","PASSED")</f>
        <v>PASSED</v>
      </c>
      <c r="V71" s="930" t="s">
        <v>19</v>
      </c>
      <c r="W71" s="945" t="s">
        <v>19</v>
      </c>
      <c r="X71" s="894" t="s">
        <v>19</v>
      </c>
      <c r="Y71" s="894" t="s">
        <v>19</v>
      </c>
      <c r="Z71" s="463"/>
    </row>
    <row r="72" spans="1:26" ht="18.75">
      <c r="A72" s="935" t="s">
        <v>78</v>
      </c>
      <c r="B72" s="935" t="s">
        <v>17</v>
      </c>
      <c r="C72" s="892" t="s">
        <v>119</v>
      </c>
      <c r="D72" s="926">
        <f>MOUTH_OF_OBANDO!R8</f>
        <v>5.2188888888888885</v>
      </c>
      <c r="E72" s="892" t="str">
        <f t="shared" si="144"/>
        <v>FAILED</v>
      </c>
      <c r="F72" s="926" t="s">
        <v>19</v>
      </c>
      <c r="G72" s="894" t="s">
        <v>19</v>
      </c>
      <c r="H72" s="926">
        <f>MOUTH_OF_OBANDO!R11</f>
        <v>65.888888888888886</v>
      </c>
      <c r="I72" s="892" t="str">
        <f t="shared" si="145"/>
        <v>FAILED</v>
      </c>
      <c r="J72" s="926">
        <f>MOUTH_OF_OBANDO!R14</f>
        <v>7.2800000000000011</v>
      </c>
      <c r="K72" s="892" t="str">
        <f t="shared" si="146"/>
        <v>PASSED</v>
      </c>
      <c r="L72" s="926">
        <f>MOUTH_OF_OBANDO!R17</f>
        <v>29.422222222222224</v>
      </c>
      <c r="M72" s="892" t="str">
        <f t="shared" si="147"/>
        <v>PASSED</v>
      </c>
      <c r="N72" s="926">
        <f>MOUTH_OF_OBANDO!R20</f>
        <v>7.7777777777777777</v>
      </c>
      <c r="O72" s="892" t="str">
        <f t="shared" si="148"/>
        <v>PASSED</v>
      </c>
      <c r="P72" s="926">
        <f>MOUTH_OF_OBANDO!R23</f>
        <v>144.6714347098341</v>
      </c>
      <c r="Q72" s="892" t="str">
        <f t="shared" si="149"/>
        <v>FAILED</v>
      </c>
      <c r="R72" s="926">
        <f>MOUTH_OF_OBANDO!R26</f>
        <v>0.21866666666666668</v>
      </c>
      <c r="S72" s="892" t="str">
        <f t="shared" si="150"/>
        <v>PASSED</v>
      </c>
      <c r="T72" s="926">
        <f>MOUTH_OF_OBANDO!R29</f>
        <v>0.22044444444444447</v>
      </c>
      <c r="U72" s="892" t="str">
        <f t="shared" ref="U72:U73" si="151">IF(T72&gt;0.5, "FAILED","PASSED")</f>
        <v>PASSED</v>
      </c>
      <c r="V72" s="930" t="s">
        <v>19</v>
      </c>
      <c r="W72" s="945" t="s">
        <v>19</v>
      </c>
      <c r="X72" s="894" t="s">
        <v>19</v>
      </c>
      <c r="Y72" s="894" t="s">
        <v>19</v>
      </c>
      <c r="Z72" s="463"/>
    </row>
    <row r="73" spans="1:26" ht="18.75">
      <c r="A73" s="935" t="s">
        <v>78</v>
      </c>
      <c r="B73" s="935" t="s">
        <v>17</v>
      </c>
      <c r="C73" s="892" t="s">
        <v>120</v>
      </c>
      <c r="D73" s="926">
        <f>MOUTH_OF_OBANDO!R9</f>
        <v>5.5177777777777779</v>
      </c>
      <c r="E73" s="892" t="str">
        <f t="shared" si="144"/>
        <v>FAILED</v>
      </c>
      <c r="F73" s="926" t="s">
        <v>19</v>
      </c>
      <c r="G73" s="894" t="s">
        <v>19</v>
      </c>
      <c r="H73" s="926">
        <f>MOUTH_OF_OBANDO!R12</f>
        <v>75.444444444444443</v>
      </c>
      <c r="I73" s="892" t="str">
        <f t="shared" si="145"/>
        <v>FAILED</v>
      </c>
      <c r="J73" s="926">
        <f>MOUTH_OF_OBANDO!R15</f>
        <v>7.3287499999999994</v>
      </c>
      <c r="K73" s="892" t="str">
        <f t="shared" si="146"/>
        <v>PASSED</v>
      </c>
      <c r="L73" s="926">
        <f>MOUTH_OF_OBANDO!R18</f>
        <v>29.526666666666667</v>
      </c>
      <c r="M73" s="892" t="str">
        <f t="shared" si="147"/>
        <v>PASSED</v>
      </c>
      <c r="N73" s="926">
        <f>MOUTH_OF_OBANDO!R21</f>
        <v>7.7777777777777777</v>
      </c>
      <c r="O73" s="892" t="str">
        <f t="shared" si="148"/>
        <v>PASSED</v>
      </c>
      <c r="P73" s="926">
        <f>MOUTH_OF_OBANDO!R24</f>
        <v>117.50683721171242</v>
      </c>
      <c r="Q73" s="892" t="str">
        <f t="shared" si="149"/>
        <v>FAILED</v>
      </c>
      <c r="R73" s="926">
        <f>MOUTH_OF_OBANDO!R27</f>
        <v>0.19966666666666671</v>
      </c>
      <c r="S73" s="892" t="str">
        <f t="shared" si="150"/>
        <v>PASSED</v>
      </c>
      <c r="T73" s="926">
        <f>MOUTH_OF_OBANDO!R30</f>
        <v>0.15322222222222223</v>
      </c>
      <c r="U73" s="892" t="str">
        <f t="shared" si="151"/>
        <v>PASSED</v>
      </c>
      <c r="V73" s="930" t="s">
        <v>19</v>
      </c>
      <c r="W73" s="945" t="s">
        <v>19</v>
      </c>
      <c r="X73" s="894" t="s">
        <v>19</v>
      </c>
      <c r="Y73" s="894" t="s">
        <v>19</v>
      </c>
      <c r="Z73" s="463"/>
    </row>
    <row r="74" spans="1:26" ht="18.75" customHeight="1">
      <c r="A74" s="935" t="s">
        <v>80</v>
      </c>
      <c r="B74" s="935" t="s">
        <v>27</v>
      </c>
      <c r="C74" s="892" t="s">
        <v>121</v>
      </c>
      <c r="D74" s="926">
        <f>SANTA_MARIA_RIVER!R5</f>
        <v>2.6112500000000001</v>
      </c>
      <c r="E74" s="892" t="str">
        <f t="shared" ref="E74:E76" si="152">IF(D74&gt;5, "PASSED","FAILED")</f>
        <v>FAILED</v>
      </c>
      <c r="F74" s="926">
        <f>SANTA_MARIA_RIVER!R8</f>
        <v>57.875</v>
      </c>
      <c r="G74" s="895" t="str">
        <f t="shared" ref="G74:G76" si="153">IF(F74&gt;7, "FAILED","PASSED")</f>
        <v>FAILED</v>
      </c>
      <c r="H74" s="926">
        <f>SANTA_MARIA_RIVER!R11</f>
        <v>47.125</v>
      </c>
      <c r="I74" s="895" t="str">
        <f t="shared" ref="I74:I76" si="154">IF(H74&gt;80, "FAILED","PASSED")</f>
        <v>PASSED</v>
      </c>
      <c r="J74" s="926">
        <f>SANTA_MARIA_RIVER!R14</f>
        <v>7.1911111111111108</v>
      </c>
      <c r="K74" s="895" t="str">
        <f t="shared" ref="K74:K76" si="155">IF(AND(J74&gt;=6.5,J74&lt;=9),"PASSED","FAILED")</f>
        <v>PASSED</v>
      </c>
      <c r="L74" s="926">
        <f>SANTA_MARIA_RIVER!R17</f>
        <v>29.077777777777776</v>
      </c>
      <c r="M74" s="895" t="str">
        <f t="shared" ref="M74:M76" si="156">IF(AND(L74&gt;=25,L74&lt;=31),"PASSED","FAILED")</f>
        <v>PASSED</v>
      </c>
      <c r="N74" s="926">
        <f>SANTA_MARIA_RIVER!R20</f>
        <v>31.111111111111111</v>
      </c>
      <c r="O74" s="895" t="str">
        <f t="shared" ref="O74:O76" si="157">IF(N74&gt;75, "FAILED","PASSED")</f>
        <v>PASSED</v>
      </c>
      <c r="P74" s="926">
        <f>SANTA_MARIA_RIVER!R23</f>
        <v>722169.12429138971</v>
      </c>
      <c r="Q74" s="895" t="str">
        <f t="shared" ref="Q74:Q76" si="158">IF(P74&gt;200, "FAILED","PASSED")</f>
        <v>FAILED</v>
      </c>
      <c r="R74" s="926">
        <f>SANTA_MARIA_RIVER!R26</f>
        <v>0.36375000000000002</v>
      </c>
      <c r="S74" s="895" t="str">
        <f t="shared" ref="S74:S76" si="159">IF(R74&gt;7, "FAILED","PASSED")</f>
        <v>PASSED</v>
      </c>
      <c r="T74" s="926">
        <f>SANTA_MARIA_RIVER!R29</f>
        <v>1.8582500000000002</v>
      </c>
      <c r="U74" s="895" t="str">
        <f t="shared" ref="U74:U76" si="160">IF(T74&gt;0.025, "FAILED","PASSED")</f>
        <v>FAILED</v>
      </c>
      <c r="V74" s="930">
        <f>SANTA_MARIA_RIVER!R32</f>
        <v>40.625</v>
      </c>
      <c r="W74" s="892" t="str">
        <f t="shared" ref="W74:W76" si="161">IF(V74&gt;350, "FAILED","PASSED")</f>
        <v>PASSED</v>
      </c>
      <c r="X74" s="894" t="s">
        <v>19</v>
      </c>
      <c r="Y74" s="894" t="s">
        <v>19</v>
      </c>
      <c r="Z74" s="463"/>
    </row>
    <row r="75" spans="1:26" ht="18.75">
      <c r="A75" s="935" t="s">
        <v>80</v>
      </c>
      <c r="B75" s="935" t="s">
        <v>27</v>
      </c>
      <c r="C75" s="892" t="s">
        <v>122</v>
      </c>
      <c r="D75" s="926">
        <f>SANTA_MARIA_RIVER!R6</f>
        <v>3.125</v>
      </c>
      <c r="E75" s="892" t="str">
        <f t="shared" si="152"/>
        <v>FAILED</v>
      </c>
      <c r="F75" s="926">
        <f>SANTA_MARIA_RIVER!R9</f>
        <v>11.625</v>
      </c>
      <c r="G75" s="895" t="str">
        <f t="shared" si="153"/>
        <v>FAILED</v>
      </c>
      <c r="H75" s="926">
        <f>SANTA_MARIA_RIVER!R12</f>
        <v>18.875</v>
      </c>
      <c r="I75" s="895" t="str">
        <f t="shared" si="154"/>
        <v>PASSED</v>
      </c>
      <c r="J75" s="926">
        <f>SANTA_MARIA_RIVER!R15</f>
        <v>7.1100000000000012</v>
      </c>
      <c r="K75" s="895" t="str">
        <f t="shared" si="155"/>
        <v>PASSED</v>
      </c>
      <c r="L75" s="926">
        <f>SANTA_MARIA_RIVER!R18</f>
        <v>29.36</v>
      </c>
      <c r="M75" s="895" t="str">
        <f t="shared" si="156"/>
        <v>PASSED</v>
      </c>
      <c r="N75" s="926">
        <f>SANTA_MARIA_RIVER!R21</f>
        <v>22.5</v>
      </c>
      <c r="O75" s="895" t="str">
        <f t="shared" si="157"/>
        <v>PASSED</v>
      </c>
      <c r="P75" s="926">
        <f>SANTA_MARIA_RIVER!R24</f>
        <v>300682.79248815292</v>
      </c>
      <c r="Q75" s="895" t="str">
        <f t="shared" si="158"/>
        <v>FAILED</v>
      </c>
      <c r="R75" s="926">
        <f>SANTA_MARIA_RIVER!R27</f>
        <v>0.82424999999999993</v>
      </c>
      <c r="S75" s="895" t="str">
        <f t="shared" si="159"/>
        <v>PASSED</v>
      </c>
      <c r="T75" s="926">
        <f>SANTA_MARIA_RIVER!R30</f>
        <v>1.4976250000000002</v>
      </c>
      <c r="U75" s="895" t="str">
        <f t="shared" si="160"/>
        <v>FAILED</v>
      </c>
      <c r="V75" s="930">
        <f>SANTA_MARIA_RIVER!R33</f>
        <v>85.875</v>
      </c>
      <c r="W75" s="892" t="str">
        <f t="shared" si="161"/>
        <v>PASSED</v>
      </c>
      <c r="X75" s="894" t="s">
        <v>19</v>
      </c>
      <c r="Y75" s="894" t="s">
        <v>19</v>
      </c>
      <c r="Z75" s="463"/>
    </row>
    <row r="76" spans="1:26" ht="18.75">
      <c r="A76" s="935" t="s">
        <v>80</v>
      </c>
      <c r="B76" s="935" t="s">
        <v>27</v>
      </c>
      <c r="C76" s="892" t="s">
        <v>123</v>
      </c>
      <c r="D76" s="926">
        <f>SANTA_MARIA_RIVER!R7</f>
        <v>2.9212500000000001</v>
      </c>
      <c r="E76" s="892" t="str">
        <f t="shared" si="152"/>
        <v>FAILED</v>
      </c>
      <c r="F76" s="926">
        <f>SANTA_MARIA_RIVER!R10</f>
        <v>17.5</v>
      </c>
      <c r="G76" s="895" t="str">
        <f t="shared" si="153"/>
        <v>FAILED</v>
      </c>
      <c r="H76" s="926">
        <f>SANTA_MARIA_RIVER!R13</f>
        <v>17.5</v>
      </c>
      <c r="I76" s="895" t="str">
        <f t="shared" si="154"/>
        <v>PASSED</v>
      </c>
      <c r="J76" s="926">
        <f>SANTA_MARIA_RIVER!R16</f>
        <v>7.2022222222222227</v>
      </c>
      <c r="K76" s="895" t="str">
        <f t="shared" si="155"/>
        <v>PASSED</v>
      </c>
      <c r="L76" s="926">
        <f>SANTA_MARIA_RIVER!R19</f>
        <v>29.633333333333333</v>
      </c>
      <c r="M76" s="895" t="str">
        <f t="shared" si="156"/>
        <v>PASSED</v>
      </c>
      <c r="N76" s="926">
        <f>SANTA_MARIA_RIVER!R22</f>
        <v>23.125</v>
      </c>
      <c r="O76" s="895" t="str">
        <f t="shared" si="157"/>
        <v>PASSED</v>
      </c>
      <c r="P76" s="926">
        <f>SANTA_MARIA_RIVER!R25</f>
        <v>478638.10481058992</v>
      </c>
      <c r="Q76" s="895" t="str">
        <f t="shared" si="158"/>
        <v>FAILED</v>
      </c>
      <c r="R76" s="926">
        <f>SANTA_MARIA_RIVER!R28</f>
        <v>0.68725000000000003</v>
      </c>
      <c r="S76" s="895" t="str">
        <f t="shared" si="159"/>
        <v>PASSED</v>
      </c>
      <c r="T76" s="926">
        <f>SANTA_MARIA_RIVER!R31</f>
        <v>1.2321249999999999</v>
      </c>
      <c r="U76" s="895" t="str">
        <f t="shared" si="160"/>
        <v>FAILED</v>
      </c>
      <c r="V76" s="930">
        <f>SANTA_MARIA_RIVER!R34</f>
        <v>155.5</v>
      </c>
      <c r="W76" s="892" t="str">
        <f t="shared" si="161"/>
        <v>PASSED</v>
      </c>
      <c r="X76" s="894" t="s">
        <v>19</v>
      </c>
      <c r="Y76" s="894" t="s">
        <v>19</v>
      </c>
      <c r="Z76" s="463"/>
    </row>
    <row r="77" spans="1:26" ht="18.75">
      <c r="A77" s="935" t="s">
        <v>82</v>
      </c>
      <c r="B77" s="935" t="s">
        <v>27</v>
      </c>
      <c r="C77" s="892" t="s">
        <v>77</v>
      </c>
      <c r="D77" s="926">
        <f>TALAVERA_RIVER!J5</f>
        <v>7.8049999999999997</v>
      </c>
      <c r="E77" s="892" t="str">
        <f t="shared" ref="E77:E79" si="162">IF(D77&gt;5, "PASSED","FAILED")</f>
        <v>PASSED</v>
      </c>
      <c r="F77" s="926">
        <f>TALAVERA_RIVER!J8</f>
        <v>1.5</v>
      </c>
      <c r="G77" s="895" t="str">
        <f t="shared" ref="G77:G79" si="163">IF(F77&gt;7, "FAILED","PASSED")</f>
        <v>PASSED</v>
      </c>
      <c r="H77" s="926">
        <f>TALAVERA_RIVER!J11</f>
        <v>2.8</v>
      </c>
      <c r="I77" s="895" t="str">
        <f t="shared" ref="I77:I79" si="164">IF(H77&gt;80, "FAILED","PASSED")</f>
        <v>PASSED</v>
      </c>
      <c r="J77" s="926">
        <f>TALAVERA_RIVER!J14</f>
        <v>7.0100000000000007</v>
      </c>
      <c r="K77" s="895" t="str">
        <f t="shared" ref="K77:K79" si="165">IF(AND(J77&gt;=6.5,J77&lt;=9),"PASSED","FAILED")</f>
        <v>PASSED</v>
      </c>
      <c r="L77" s="926">
        <f>TALAVERA_RIVER!J17</f>
        <v>26.900000000000002</v>
      </c>
      <c r="M77" s="895" t="str">
        <f t="shared" ref="M77:M79" si="166">IF(AND(L77&gt;=25,L77&lt;=31),"PASSED","FAILED")</f>
        <v>PASSED</v>
      </c>
      <c r="N77" s="926">
        <f>TALAVERA_RIVER!J20</f>
        <v>5</v>
      </c>
      <c r="O77" s="895" t="str">
        <f t="shared" ref="O77:O79" si="167">IF(N77&gt;75, "FAILED","PASSED")</f>
        <v>PASSED</v>
      </c>
      <c r="P77" s="926">
        <f>TALAVERA_RIVER!J23</f>
        <v>5258.3267300539628</v>
      </c>
      <c r="Q77" s="895" t="str">
        <f t="shared" ref="Q77:Q79" si="168">IF(P77&gt;200, "FAILED","PASSED")</f>
        <v>FAILED</v>
      </c>
      <c r="R77" s="926">
        <f>TALAVERA_RIVER!J26</f>
        <v>0.106</v>
      </c>
      <c r="S77" s="895" t="str">
        <f t="shared" ref="S77:S79" si="169">IF(R77&gt;7, "FAILED","PASSED")</f>
        <v>PASSED</v>
      </c>
      <c r="T77" s="926">
        <f>TALAVERA_RIVER!J29</f>
        <v>5.0500000000000003E-2</v>
      </c>
      <c r="U77" s="895" t="str">
        <f t="shared" ref="U77:U79" si="170">IF(T77&gt;0.025, "FAILED","PASSED")</f>
        <v>FAILED</v>
      </c>
      <c r="V77" s="930">
        <f>TALAVERA_RIVER!J32</f>
        <v>7.5</v>
      </c>
      <c r="W77" s="892" t="str">
        <f t="shared" ref="W77:W79" si="171">IF(V77&gt;350, "FAILED","PASSED")</f>
        <v>PASSED</v>
      </c>
      <c r="X77" s="945" t="e">
        <f>TALAVERA_RIVER!#REF!</f>
        <v>#REF!</v>
      </c>
      <c r="Y77" s="892" t="e">
        <f>IF(X77&gt;3, "FAILED","PASSED")</f>
        <v>#REF!</v>
      </c>
      <c r="Z77" s="463"/>
    </row>
    <row r="78" spans="1:26" ht="18.75">
      <c r="A78" s="935" t="s">
        <v>82</v>
      </c>
      <c r="B78" s="935" t="s">
        <v>27</v>
      </c>
      <c r="C78" s="892" t="s">
        <v>124</v>
      </c>
      <c r="D78" s="926">
        <f>TALAVERA_RIVER!J6</f>
        <v>7.2949999999999999</v>
      </c>
      <c r="E78" s="892" t="str">
        <f t="shared" si="162"/>
        <v>PASSED</v>
      </c>
      <c r="F78" s="926">
        <f>TALAVERA_RIVER!J9</f>
        <v>2.5</v>
      </c>
      <c r="G78" s="895" t="str">
        <f t="shared" si="163"/>
        <v>PASSED</v>
      </c>
      <c r="H78" s="926">
        <f>TALAVERA_RIVER!J12</f>
        <v>27</v>
      </c>
      <c r="I78" s="895" t="str">
        <f t="shared" si="164"/>
        <v>PASSED</v>
      </c>
      <c r="J78" s="926">
        <f>TALAVERA_RIVER!J15</f>
        <v>7.123333333333334</v>
      </c>
      <c r="K78" s="895" t="str">
        <f t="shared" si="165"/>
        <v>PASSED</v>
      </c>
      <c r="L78" s="926">
        <f>TALAVERA_RIVER!J18</f>
        <v>27.593333333333334</v>
      </c>
      <c r="M78" s="895" t="str">
        <f t="shared" si="166"/>
        <v>PASSED</v>
      </c>
      <c r="N78" s="926">
        <f>TALAVERA_RIVER!J21</f>
        <v>5</v>
      </c>
      <c r="O78" s="895" t="str">
        <f t="shared" si="167"/>
        <v>PASSED</v>
      </c>
      <c r="P78" s="926">
        <f>TALAVERA_RIVER!J24</f>
        <v>12688.57754044952</v>
      </c>
      <c r="Q78" s="895" t="str">
        <f t="shared" si="168"/>
        <v>FAILED</v>
      </c>
      <c r="R78" s="926">
        <f>TALAVERA_RIVER!J27</f>
        <v>0.16500000000000001</v>
      </c>
      <c r="S78" s="895" t="str">
        <f t="shared" si="169"/>
        <v>PASSED</v>
      </c>
      <c r="T78" s="926">
        <f>TALAVERA_RIVER!J30</f>
        <v>6.7000000000000004E-2</v>
      </c>
      <c r="U78" s="895" t="str">
        <f t="shared" si="170"/>
        <v>FAILED</v>
      </c>
      <c r="V78" s="930">
        <f>TALAVERA_RIVER!J33</f>
        <v>74</v>
      </c>
      <c r="W78" s="892" t="str">
        <f t="shared" si="171"/>
        <v>PASSED</v>
      </c>
      <c r="X78" s="945" t="e">
        <f>TALAVERA_RIVER!#REF!</f>
        <v>#REF!</v>
      </c>
      <c r="Y78" s="892" t="e">
        <f t="shared" ref="Y78:Y79" si="172">IF(X78&gt;3, "FAILED","PASSED")</f>
        <v>#REF!</v>
      </c>
      <c r="Z78" s="463"/>
    </row>
    <row r="79" spans="1:26" ht="18.75">
      <c r="A79" s="935" t="s">
        <v>82</v>
      </c>
      <c r="B79" s="935" t="s">
        <v>27</v>
      </c>
      <c r="C79" s="892" t="s">
        <v>125</v>
      </c>
      <c r="D79" s="926">
        <f>TALAVERA_RIVER!J7</f>
        <v>6.5150000000000006</v>
      </c>
      <c r="E79" s="892" t="str">
        <f t="shared" si="162"/>
        <v>PASSED</v>
      </c>
      <c r="F79" s="926">
        <f>TALAVERA_RIVER!J10</f>
        <v>3.5</v>
      </c>
      <c r="G79" s="895" t="str">
        <f t="shared" si="163"/>
        <v>PASSED</v>
      </c>
      <c r="H79" s="926">
        <f>TALAVERA_RIVER!J13</f>
        <v>37</v>
      </c>
      <c r="I79" s="895" t="str">
        <f t="shared" si="164"/>
        <v>PASSED</v>
      </c>
      <c r="J79" s="926">
        <f>TALAVERA_RIVER!J16</f>
        <v>7.4266666666666667</v>
      </c>
      <c r="K79" s="895" t="str">
        <f t="shared" si="165"/>
        <v>PASSED</v>
      </c>
      <c r="L79" s="926">
        <f>TALAVERA_RIVER!J19</f>
        <v>26.899999999999995</v>
      </c>
      <c r="M79" s="895" t="str">
        <f t="shared" si="166"/>
        <v>PASSED</v>
      </c>
      <c r="N79" s="926">
        <f>TALAVERA_RIVER!J22</f>
        <v>10</v>
      </c>
      <c r="O79" s="895" t="str">
        <f t="shared" si="167"/>
        <v>PASSED</v>
      </c>
      <c r="P79" s="926">
        <f>TALAVERA_RIVER!J25</f>
        <v>6221.736092120912</v>
      </c>
      <c r="Q79" s="895" t="str">
        <f t="shared" si="168"/>
        <v>FAILED</v>
      </c>
      <c r="R79" s="926">
        <f>TALAVERA_RIVER!J28</f>
        <v>0.26300000000000001</v>
      </c>
      <c r="S79" s="895" t="str">
        <f t="shared" si="169"/>
        <v>PASSED</v>
      </c>
      <c r="T79" s="926">
        <f>TALAVERA_RIVER!J31</f>
        <v>8.249999999999999E-2</v>
      </c>
      <c r="U79" s="895" t="str">
        <f t="shared" si="170"/>
        <v>FAILED</v>
      </c>
      <c r="V79" s="930">
        <f>TALAVERA_RIVER!J34</f>
        <v>13.5</v>
      </c>
      <c r="W79" s="892" t="str">
        <f t="shared" si="171"/>
        <v>PASSED</v>
      </c>
      <c r="X79" s="945" t="e">
        <f>TALAVERA_RIVER!#REF!</f>
        <v>#REF!</v>
      </c>
      <c r="Y79" s="892" t="e">
        <f t="shared" si="172"/>
        <v>#REF!</v>
      </c>
      <c r="Z79" s="463"/>
    </row>
    <row r="80" spans="1:26" ht="18.75" customHeight="1">
      <c r="A80" s="935" t="s">
        <v>84</v>
      </c>
      <c r="B80" s="935" t="s">
        <v>17</v>
      </c>
      <c r="C80" s="892" t="s">
        <v>126</v>
      </c>
      <c r="D80" s="926">
        <f>PAMPANGA_COAST!R7</f>
        <v>4.4388888888888891</v>
      </c>
      <c r="E80" s="892" t="str">
        <f t="shared" ref="E80:E82" si="173">IF(D80&gt;6, "PASSED","FAILED")</f>
        <v>FAILED</v>
      </c>
      <c r="F80" s="926" t="s">
        <v>19</v>
      </c>
      <c r="G80" s="894" t="s">
        <v>19</v>
      </c>
      <c r="H80" s="926">
        <f>PAMPANGA_COAST!R10</f>
        <v>42</v>
      </c>
      <c r="I80" s="892" t="str">
        <f t="shared" ref="I80:I82" si="174">IF(H80&gt;50, "FAILED","PASSED")</f>
        <v>PASSED</v>
      </c>
      <c r="J80" s="926">
        <f>PAMPANGA_COAST!R13</f>
        <v>7.2944444444444434</v>
      </c>
      <c r="K80" s="892" t="str">
        <f t="shared" ref="K80:K82" si="175">IF(AND(J80&gt;=7,J80&lt;=8.5),"PASSED","FAILED")</f>
        <v>PASSED</v>
      </c>
      <c r="L80" s="926">
        <f>PAMPANGA_COAST!R16</f>
        <v>30.811111111111114</v>
      </c>
      <c r="M80" s="892" t="str">
        <f t="shared" ref="M80:M82" si="176">IF(AND(L80&gt;=26,L80&lt;=30),"PASSED","FAILED")</f>
        <v>FAILED</v>
      </c>
      <c r="N80" s="926">
        <f>PAMPANGA_COAST!R19</f>
        <v>14.444444444444445</v>
      </c>
      <c r="O80" s="892" t="str">
        <f t="shared" ref="O80:O82" si="177">IF(N80&gt;50, "FAILED","PASSED")</f>
        <v>PASSED</v>
      </c>
      <c r="P80" s="926">
        <f>PAMPANGA_COAST!R22</f>
        <v>178.43292299468538</v>
      </c>
      <c r="Q80" s="892" t="str">
        <f t="shared" ref="Q80:Q82" si="178">IF(P80&gt;100, "FAILED","PASSED")</f>
        <v>FAILED</v>
      </c>
      <c r="R80" s="926">
        <f>PAMPANGA_COAST!R25</f>
        <v>0.15966666666666665</v>
      </c>
      <c r="S80" s="892" t="str">
        <f t="shared" ref="S80:S82" si="179">IF(R80&gt;10, "FAILED","PASSED")</f>
        <v>PASSED</v>
      </c>
      <c r="T80" s="926">
        <f>PAMPANGA_COAST!R28</f>
        <v>0.26</v>
      </c>
      <c r="U80" s="892" t="str">
        <f t="shared" ref="U80:U82" si="180">IF(T80&gt;0.2, "FAILED","PASSED")</f>
        <v>FAILED</v>
      </c>
      <c r="V80" s="930" t="s">
        <v>19</v>
      </c>
      <c r="W80" s="945" t="s">
        <v>19</v>
      </c>
      <c r="X80" s="945" t="s">
        <v>19</v>
      </c>
      <c r="Y80" s="945" t="s">
        <v>19</v>
      </c>
      <c r="Z80" s="463"/>
    </row>
    <row r="81" spans="1:26" ht="18.75">
      <c r="A81" s="935" t="s">
        <v>84</v>
      </c>
      <c r="B81" s="935" t="s">
        <v>17</v>
      </c>
      <c r="C81" s="892" t="s">
        <v>127</v>
      </c>
      <c r="D81" s="926">
        <f>PAMPANGA_COAST!R8</f>
        <v>5.9966666666666661</v>
      </c>
      <c r="E81" s="892" t="str">
        <f t="shared" si="173"/>
        <v>FAILED</v>
      </c>
      <c r="F81" s="926" t="s">
        <v>19</v>
      </c>
      <c r="G81" s="894" t="s">
        <v>19</v>
      </c>
      <c r="H81" s="926">
        <f>PAMPANGA_COAST!R11</f>
        <v>36</v>
      </c>
      <c r="I81" s="892" t="str">
        <f t="shared" si="174"/>
        <v>PASSED</v>
      </c>
      <c r="J81" s="926">
        <f>PAMPANGA_COAST!R14</f>
        <v>7.4066666666666663</v>
      </c>
      <c r="K81" s="892" t="str">
        <f t="shared" si="175"/>
        <v>PASSED</v>
      </c>
      <c r="L81" s="926">
        <f>PAMPANGA_COAST!R17</f>
        <v>31.299999999999997</v>
      </c>
      <c r="M81" s="892" t="str">
        <f t="shared" si="176"/>
        <v>FAILED</v>
      </c>
      <c r="N81" s="926">
        <f>PAMPANGA_COAST!R20</f>
        <v>14.444444444444445</v>
      </c>
      <c r="O81" s="892" t="str">
        <f t="shared" si="177"/>
        <v>PASSED</v>
      </c>
      <c r="P81" s="926">
        <f>PAMPANGA_COAST!R23</f>
        <v>311.43146821776287</v>
      </c>
      <c r="Q81" s="892" t="str">
        <f t="shared" si="178"/>
        <v>FAILED</v>
      </c>
      <c r="R81" s="926">
        <f>PAMPANGA_COAST!R26</f>
        <v>0.14566666666666667</v>
      </c>
      <c r="S81" s="892" t="str">
        <f t="shared" si="179"/>
        <v>PASSED</v>
      </c>
      <c r="T81" s="926">
        <f>PAMPANGA_COAST!R29</f>
        <v>0.23733333333333334</v>
      </c>
      <c r="U81" s="892" t="str">
        <f t="shared" si="180"/>
        <v>FAILED</v>
      </c>
      <c r="V81" s="930" t="s">
        <v>19</v>
      </c>
      <c r="W81" s="945" t="s">
        <v>19</v>
      </c>
      <c r="X81" s="945" t="s">
        <v>19</v>
      </c>
      <c r="Y81" s="945" t="s">
        <v>19</v>
      </c>
      <c r="Z81" s="463"/>
    </row>
    <row r="82" spans="1:26" ht="18.75">
      <c r="A82" s="935" t="s">
        <v>84</v>
      </c>
      <c r="B82" s="935" t="s">
        <v>17</v>
      </c>
      <c r="C82" s="892" t="s">
        <v>128</v>
      </c>
      <c r="D82" s="926">
        <f>PAMPANGA_COAST!R9</f>
        <v>5.0622222222222222</v>
      </c>
      <c r="E82" s="892" t="str">
        <f t="shared" si="173"/>
        <v>FAILED</v>
      </c>
      <c r="F82" s="926" t="s">
        <v>19</v>
      </c>
      <c r="G82" s="894" t="s">
        <v>19</v>
      </c>
      <c r="H82" s="926">
        <f>PAMPANGA_COAST!R12</f>
        <v>58.666666666666664</v>
      </c>
      <c r="I82" s="892" t="str">
        <f t="shared" si="174"/>
        <v>FAILED</v>
      </c>
      <c r="J82" s="926">
        <f>PAMPANGA_COAST!R15</f>
        <v>7.2588888888888885</v>
      </c>
      <c r="K82" s="892" t="str">
        <f t="shared" si="175"/>
        <v>PASSED</v>
      </c>
      <c r="L82" s="926">
        <f>PAMPANGA_COAST!R18</f>
        <v>30.511111111111113</v>
      </c>
      <c r="M82" s="892" t="str">
        <f t="shared" si="176"/>
        <v>FAILED</v>
      </c>
      <c r="N82" s="926">
        <f>PAMPANGA_COAST!R21</f>
        <v>12.222222222222221</v>
      </c>
      <c r="O82" s="892" t="str">
        <f t="shared" si="177"/>
        <v>PASSED</v>
      </c>
      <c r="P82" s="926">
        <f>PAMPANGA_COAST!R24</f>
        <v>123.66418465168694</v>
      </c>
      <c r="Q82" s="892" t="str">
        <f t="shared" si="178"/>
        <v>FAILED</v>
      </c>
      <c r="R82" s="926">
        <f>PAMPANGA_COAST!R27</f>
        <v>0.21344444444444444</v>
      </c>
      <c r="S82" s="892" t="str">
        <f t="shared" si="179"/>
        <v>PASSED</v>
      </c>
      <c r="T82" s="926">
        <f>PAMPANGA_COAST!R30</f>
        <v>0.23866666666666669</v>
      </c>
      <c r="U82" s="892" t="str">
        <f t="shared" si="180"/>
        <v>FAILED</v>
      </c>
      <c r="V82" s="930" t="s">
        <v>19</v>
      </c>
      <c r="W82" s="945" t="s">
        <v>19</v>
      </c>
      <c r="X82" s="945" t="s">
        <v>19</v>
      </c>
      <c r="Y82" s="945" t="s">
        <v>19</v>
      </c>
      <c r="Z82" s="463"/>
    </row>
    <row r="83" spans="1:26" ht="18.75" customHeight="1">
      <c r="A83" s="935" t="s">
        <v>86</v>
      </c>
      <c r="B83" s="935" t="s">
        <v>27</v>
      </c>
      <c r="C83" s="892" t="s">
        <v>89</v>
      </c>
      <c r="D83" s="926">
        <f>PAMPANGA_RIVER!J7</f>
        <v>4.5333333333333341</v>
      </c>
      <c r="E83" s="892" t="str">
        <f t="shared" ref="E83:E87" si="181">IF(D83&gt;5, "PASSED","FAILED")</f>
        <v>FAILED</v>
      </c>
      <c r="F83" s="926">
        <f>PAMPANGA_RIVER!J12</f>
        <v>4.666666666666667</v>
      </c>
      <c r="G83" s="895" t="str">
        <f t="shared" ref="G83:G87" si="182">IF(F83&gt;7, "FAILED","PASSED")</f>
        <v>PASSED</v>
      </c>
      <c r="H83" s="926">
        <f>PAMPANGA_RIVER!J17</f>
        <v>40.666666666666664</v>
      </c>
      <c r="I83" s="895" t="str">
        <f t="shared" ref="I83:I87" si="183">IF(H83&gt;80, "FAILED","PASSED")</f>
        <v>PASSED</v>
      </c>
      <c r="J83" s="926">
        <f>PAMPANGA_RIVER!J22</f>
        <v>7.0633333333333335</v>
      </c>
      <c r="K83" s="895" t="str">
        <f t="shared" ref="K83:K87" si="184">IF(AND(J83&gt;=6.5,J83&lt;=9),"PASSED","FAILED")</f>
        <v>PASSED</v>
      </c>
      <c r="L83" s="926">
        <f>PAMPANGA_RIVER!J27</f>
        <v>30.299999999999997</v>
      </c>
      <c r="M83" s="895" t="str">
        <f t="shared" ref="M83:M87" si="185">IF(AND(L83&gt;=25,L83&lt;=31),"PASSED","FAILED")</f>
        <v>PASSED</v>
      </c>
      <c r="N83" s="926">
        <f>PAMPANGA_RIVER!J32</f>
        <v>16.666666666666668</v>
      </c>
      <c r="O83" s="895" t="str">
        <f t="shared" ref="O83:O87" si="186">IF(N83&gt;75, "FAILED","PASSED")</f>
        <v>PASSED</v>
      </c>
      <c r="P83" s="926">
        <f>PAMPANGA_RIVER!J37</f>
        <v>19205.525030324112</v>
      </c>
      <c r="Q83" s="895" t="str">
        <f t="shared" ref="Q83:Q87" si="187">IF(P83&gt;200, "FAILED","PASSED")</f>
        <v>FAILED</v>
      </c>
      <c r="R83" s="926">
        <f>PAMPANGA_RIVER!J42</f>
        <v>0.39333333333333337</v>
      </c>
      <c r="S83" s="895" t="str">
        <f t="shared" ref="S83:S87" si="188">IF(R83&gt;7, "FAILED","PASSED")</f>
        <v>PASSED</v>
      </c>
      <c r="T83" s="926">
        <f>PAMPANGA_RIVER!J47</f>
        <v>0.13233333333333333</v>
      </c>
      <c r="U83" s="895" t="str">
        <f t="shared" ref="U83:U87" si="189">IF(T83&gt;0.025, "FAILED","PASSED")</f>
        <v>FAILED</v>
      </c>
      <c r="V83" s="930">
        <f>PAMPANGA_RIVER!J52</f>
        <v>26.666666666666668</v>
      </c>
      <c r="W83" s="892" t="str">
        <f t="shared" ref="W83:W87" si="190">IF(V83&gt;350, "FAILED","PASSED")</f>
        <v>PASSED</v>
      </c>
      <c r="X83" s="894" t="s">
        <v>19</v>
      </c>
      <c r="Y83" s="894" t="s">
        <v>19</v>
      </c>
      <c r="Z83" s="463"/>
    </row>
    <row r="84" spans="1:26" ht="18.75">
      <c r="A84" s="935" t="s">
        <v>86</v>
      </c>
      <c r="B84" s="935" t="s">
        <v>27</v>
      </c>
      <c r="C84" s="892" t="s">
        <v>129</v>
      </c>
      <c r="D84" s="926">
        <f>PAMPANGA_RIVER!J8</f>
        <v>4.6500000000000004</v>
      </c>
      <c r="E84" s="892" t="str">
        <f t="shared" si="181"/>
        <v>FAILED</v>
      </c>
      <c r="F84" s="926">
        <f>PAMPANGA_RIVER!J13</f>
        <v>5</v>
      </c>
      <c r="G84" s="895" t="str">
        <f t="shared" si="182"/>
        <v>PASSED</v>
      </c>
      <c r="H84" s="926">
        <f>PAMPANGA_RIVER!J18</f>
        <v>25</v>
      </c>
      <c r="I84" s="895" t="str">
        <f t="shared" si="183"/>
        <v>PASSED</v>
      </c>
      <c r="J84" s="926">
        <f>PAMPANGA_RIVER!J23</f>
        <v>7.080000000000001</v>
      </c>
      <c r="K84" s="895" t="str">
        <f t="shared" si="184"/>
        <v>PASSED</v>
      </c>
      <c r="L84" s="926">
        <f>PAMPANGA_RIVER!J28</f>
        <v>30.533333333333331</v>
      </c>
      <c r="M84" s="895" t="str">
        <f t="shared" si="185"/>
        <v>PASSED</v>
      </c>
      <c r="N84" s="926">
        <f>PAMPANGA_RIVER!J33</f>
        <v>16.666666666666668</v>
      </c>
      <c r="O84" s="895" t="str">
        <f t="shared" si="186"/>
        <v>PASSED</v>
      </c>
      <c r="P84" s="926">
        <f>PAMPANGA_RIVER!J38</f>
        <v>3608.954048156962</v>
      </c>
      <c r="Q84" s="895" t="str">
        <f t="shared" si="187"/>
        <v>FAILED</v>
      </c>
      <c r="R84" s="926">
        <f>PAMPANGA_RIVER!J43</f>
        <v>0.49733333333333335</v>
      </c>
      <c r="S84" s="895" t="str">
        <f t="shared" si="188"/>
        <v>PASSED</v>
      </c>
      <c r="T84" s="926">
        <f>PAMPANGA_RIVER!J48</f>
        <v>0.14333333333333334</v>
      </c>
      <c r="U84" s="895" t="str">
        <f t="shared" si="189"/>
        <v>FAILED</v>
      </c>
      <c r="V84" s="930">
        <f>PAMPANGA_RIVER!J53</f>
        <v>35.333333333333336</v>
      </c>
      <c r="W84" s="892" t="str">
        <f t="shared" si="190"/>
        <v>PASSED</v>
      </c>
      <c r="X84" s="894" t="s">
        <v>19</v>
      </c>
      <c r="Y84" s="894" t="s">
        <v>19</v>
      </c>
      <c r="Z84" s="463"/>
    </row>
    <row r="85" spans="1:26" ht="18.75">
      <c r="A85" s="935" t="s">
        <v>86</v>
      </c>
      <c r="B85" s="935" t="s">
        <v>27</v>
      </c>
      <c r="C85" s="892" t="s">
        <v>130</v>
      </c>
      <c r="D85" s="926">
        <f>PAMPANGA_RIVER!J9</f>
        <v>3.6300000000000003</v>
      </c>
      <c r="E85" s="892" t="str">
        <f t="shared" si="181"/>
        <v>FAILED</v>
      </c>
      <c r="F85" s="926">
        <f>PAMPANGA_RIVER!J14</f>
        <v>6</v>
      </c>
      <c r="G85" s="895" t="str">
        <f t="shared" si="182"/>
        <v>PASSED</v>
      </c>
      <c r="H85" s="926">
        <f>PAMPANGA_RIVER!J19</f>
        <v>15</v>
      </c>
      <c r="I85" s="895" t="str">
        <f t="shared" si="183"/>
        <v>PASSED</v>
      </c>
      <c r="J85" s="926">
        <f>PAMPANGA_RIVER!J24</f>
        <v>6.9366666666666674</v>
      </c>
      <c r="K85" s="895" t="str">
        <f t="shared" si="184"/>
        <v>PASSED</v>
      </c>
      <c r="L85" s="926">
        <f>PAMPANGA_RIVER!J29</f>
        <v>30.833333333333332</v>
      </c>
      <c r="M85" s="895" t="str">
        <f t="shared" si="185"/>
        <v>PASSED</v>
      </c>
      <c r="N85" s="926">
        <f>PAMPANGA_RIVER!J34</f>
        <v>25</v>
      </c>
      <c r="O85" s="895" t="str">
        <f t="shared" si="186"/>
        <v>PASSED</v>
      </c>
      <c r="P85" s="926">
        <f>PAMPANGA_RIVER!J39</f>
        <v>5365.2084220447641</v>
      </c>
      <c r="Q85" s="895" t="str">
        <f t="shared" si="187"/>
        <v>FAILED</v>
      </c>
      <c r="R85" s="926">
        <f>PAMPANGA_RIVER!J44</f>
        <v>0.31466666666666665</v>
      </c>
      <c r="S85" s="895" t="str">
        <f t="shared" si="188"/>
        <v>PASSED</v>
      </c>
      <c r="T85" s="926">
        <f>PAMPANGA_RIVER!J49</f>
        <v>0.15033333333333335</v>
      </c>
      <c r="U85" s="895" t="str">
        <f t="shared" si="189"/>
        <v>FAILED</v>
      </c>
      <c r="V85" s="930">
        <f>PAMPANGA_RIVER!J54</f>
        <v>97.333333333333329</v>
      </c>
      <c r="W85" s="892" t="str">
        <f t="shared" si="190"/>
        <v>PASSED</v>
      </c>
      <c r="X85" s="894" t="s">
        <v>19</v>
      </c>
      <c r="Y85" s="894" t="s">
        <v>19</v>
      </c>
      <c r="Z85" s="463"/>
    </row>
    <row r="86" spans="1:26" ht="18.75">
      <c r="A86" s="935" t="s">
        <v>86</v>
      </c>
      <c r="B86" s="935" t="s">
        <v>27</v>
      </c>
      <c r="C86" s="892" t="s">
        <v>131</v>
      </c>
      <c r="D86" s="926">
        <f>PAMPANGA_RIVER!J10</f>
        <v>4.3533333333333335</v>
      </c>
      <c r="E86" s="892" t="str">
        <f t="shared" si="181"/>
        <v>FAILED</v>
      </c>
      <c r="F86" s="926">
        <f>PAMPANGA_RIVER!J15</f>
        <v>5.666666666666667</v>
      </c>
      <c r="G86" s="895" t="str">
        <f t="shared" si="182"/>
        <v>PASSED</v>
      </c>
      <c r="H86" s="926">
        <f>PAMPANGA_RIVER!J20</f>
        <v>16</v>
      </c>
      <c r="I86" s="895" t="str">
        <f t="shared" si="183"/>
        <v>PASSED</v>
      </c>
      <c r="J86" s="926">
        <f>PAMPANGA_RIVER!J25</f>
        <v>6.956666666666667</v>
      </c>
      <c r="K86" s="895" t="str">
        <f t="shared" si="184"/>
        <v>PASSED</v>
      </c>
      <c r="L86" s="926">
        <f>PAMPANGA_RIVER!J30</f>
        <v>31.033333333333331</v>
      </c>
      <c r="M86" s="895" t="str">
        <f t="shared" si="185"/>
        <v>FAILED</v>
      </c>
      <c r="N86" s="926">
        <f>PAMPANGA_RIVER!J35</f>
        <v>31.666666666666668</v>
      </c>
      <c r="O86" s="895" t="str">
        <f t="shared" si="186"/>
        <v>PASSED</v>
      </c>
      <c r="P86" s="926">
        <f>PAMPANGA_RIVER!J40</f>
        <v>11260.976940329117</v>
      </c>
      <c r="Q86" s="895" t="str">
        <f t="shared" si="187"/>
        <v>FAILED</v>
      </c>
      <c r="R86" s="926">
        <f>PAMPANGA_RIVER!J45</f>
        <v>0.36233333333333334</v>
      </c>
      <c r="S86" s="895" t="str">
        <f t="shared" si="188"/>
        <v>PASSED</v>
      </c>
      <c r="T86" s="926">
        <f>PAMPANGA_RIVER!J50</f>
        <v>0.13599999999999998</v>
      </c>
      <c r="U86" s="895" t="str">
        <f t="shared" si="189"/>
        <v>FAILED</v>
      </c>
      <c r="V86" s="930">
        <f>PAMPANGA_RIVER!J55</f>
        <v>84</v>
      </c>
      <c r="W86" s="892" t="str">
        <f t="shared" si="190"/>
        <v>PASSED</v>
      </c>
      <c r="X86" s="894" t="s">
        <v>19</v>
      </c>
      <c r="Y86" s="894" t="s">
        <v>19</v>
      </c>
      <c r="Z86" s="463"/>
    </row>
    <row r="87" spans="1:26" ht="18.75">
      <c r="A87" s="935" t="s">
        <v>86</v>
      </c>
      <c r="B87" s="935" t="s">
        <v>27</v>
      </c>
      <c r="C87" s="892" t="s">
        <v>132</v>
      </c>
      <c r="D87" s="926">
        <f>PAMPANGA_RIVER!J11</f>
        <v>4.32</v>
      </c>
      <c r="E87" s="892" t="str">
        <f t="shared" si="181"/>
        <v>FAILED</v>
      </c>
      <c r="F87" s="926">
        <f>PAMPANGA_RIVER!J16</f>
        <v>6.333333333333333</v>
      </c>
      <c r="G87" s="895" t="str">
        <f t="shared" si="182"/>
        <v>PASSED</v>
      </c>
      <c r="H87" s="926">
        <f>PAMPANGA_RIVER!J21</f>
        <v>13.666666666666666</v>
      </c>
      <c r="I87" s="895" t="str">
        <f t="shared" si="183"/>
        <v>PASSED</v>
      </c>
      <c r="J87" s="926">
        <f>PAMPANGA_RIVER!J26</f>
        <v>6.996666666666667</v>
      </c>
      <c r="K87" s="895" t="str">
        <f t="shared" si="184"/>
        <v>PASSED</v>
      </c>
      <c r="L87" s="926">
        <f>PAMPANGA_RIVER!J31</f>
        <v>30.366666666666664</v>
      </c>
      <c r="M87" s="895" t="str">
        <f t="shared" si="185"/>
        <v>PASSED</v>
      </c>
      <c r="N87" s="926">
        <f>PAMPANGA_RIVER!J36</f>
        <v>30</v>
      </c>
      <c r="O87" s="895" t="str">
        <f t="shared" si="186"/>
        <v>PASSED</v>
      </c>
      <c r="P87" s="926">
        <f>PAMPANGA_RIVER!J41</f>
        <v>20364.64464318001</v>
      </c>
      <c r="Q87" s="895" t="str">
        <f t="shared" si="187"/>
        <v>FAILED</v>
      </c>
      <c r="R87" s="926">
        <f>PAMPANGA_RIVER!J46</f>
        <v>0.34733333333333333</v>
      </c>
      <c r="S87" s="895" t="str">
        <f t="shared" si="188"/>
        <v>PASSED</v>
      </c>
      <c r="T87" s="926">
        <f>PAMPANGA_RIVER!J51</f>
        <v>0.18299999999999997</v>
      </c>
      <c r="U87" s="895" t="str">
        <f t="shared" si="189"/>
        <v>FAILED</v>
      </c>
      <c r="V87" s="930">
        <f>PAMPANGA_RIVER!J56</f>
        <v>83</v>
      </c>
      <c r="W87" s="892" t="str">
        <f t="shared" si="190"/>
        <v>PASSED</v>
      </c>
      <c r="X87" s="894" t="s">
        <v>19</v>
      </c>
      <c r="Y87" s="894" t="s">
        <v>19</v>
      </c>
      <c r="Z87" s="463"/>
    </row>
    <row r="88" spans="1:26" ht="18.75" customHeight="1">
      <c r="A88" s="938" t="s">
        <v>88</v>
      </c>
      <c r="B88" s="935" t="s">
        <v>27</v>
      </c>
      <c r="C88" s="892" t="s">
        <v>133</v>
      </c>
      <c r="D88" s="926">
        <f>PAMPANGA_UPSTREAM!J7</f>
        <v>7.293333333333333</v>
      </c>
      <c r="E88" s="892" t="str">
        <f>IF(D88&gt;5, "PASSED","FAILED")</f>
        <v>PASSED</v>
      </c>
      <c r="F88" s="926">
        <f>PAMPANGA_UPSTREAM!J10</f>
        <v>3.3333333333333335</v>
      </c>
      <c r="G88" s="895" t="str">
        <f>IF(F88&gt;7, "FAILED","PASSED")</f>
        <v>PASSED</v>
      </c>
      <c r="H88" s="926">
        <f>PAMPANGA_UPSTREAM!J13</f>
        <v>5.2</v>
      </c>
      <c r="I88" s="895" t="str">
        <f>IF(H88&gt;80, "FAILED","PASSED")</f>
        <v>PASSED</v>
      </c>
      <c r="J88" s="926">
        <f>PAMPANGA_UPSTREAM!J16</f>
        <v>7.2333333333333334</v>
      </c>
      <c r="K88" s="895" t="str">
        <f>IF(AND(J88&gt;=6.5,J88&lt;=9),"PASSED","FAILED")</f>
        <v>PASSED</v>
      </c>
      <c r="L88" s="926">
        <f>PAMPANGA_UPSTREAM!J19</f>
        <v>30.433333333333334</v>
      </c>
      <c r="M88" s="895" t="str">
        <f>IF(AND(L88&gt;=25,L88&lt;=31),"PASSED","FAILED")</f>
        <v>PASSED</v>
      </c>
      <c r="N88" s="926">
        <f>PAMPANGA_UPSTREAM!J22</f>
        <v>5</v>
      </c>
      <c r="O88" s="895" t="str">
        <f>IF(N88&gt;75, "FAILED","PASSED")</f>
        <v>PASSED</v>
      </c>
      <c r="P88" s="926">
        <f>PAMPANGA_UPSTREAM!J25</f>
        <v>16107.479517926997</v>
      </c>
      <c r="Q88" s="895" t="str">
        <f>IF(P88&gt;200, "FAILED","PASSED")</f>
        <v>FAILED</v>
      </c>
      <c r="R88" s="926">
        <f>PAMPANGA_UPSTREAM!J28</f>
        <v>0.10533333333333333</v>
      </c>
      <c r="S88" s="895" t="str">
        <f>IF(R88&gt;7, "FAILED","PASSED")</f>
        <v>PASSED</v>
      </c>
      <c r="T88" s="926">
        <f>PAMPANGA_UPSTREAM!J31</f>
        <v>2.7666666666666669E-2</v>
      </c>
      <c r="U88" s="895" t="str">
        <f>IF(T88&gt;0.025, "FAILED","PASSED")</f>
        <v>FAILED</v>
      </c>
      <c r="V88" s="930">
        <f>PAMPANGA_UPSTREAM!J34</f>
        <v>13.666666666666666</v>
      </c>
      <c r="W88" s="892" t="str">
        <f>IF(V88&gt;350, "FAILED","PASSED")</f>
        <v>PASSED</v>
      </c>
      <c r="X88" s="894" t="s">
        <v>19</v>
      </c>
      <c r="Y88" s="894" t="s">
        <v>19</v>
      </c>
      <c r="Z88" s="463"/>
    </row>
    <row r="89" spans="1:26" ht="18.75">
      <c r="A89" s="938" t="s">
        <v>88</v>
      </c>
      <c r="B89" s="935" t="s">
        <v>27</v>
      </c>
      <c r="C89" s="892" t="s">
        <v>134</v>
      </c>
      <c r="D89" s="926">
        <f>PAMPANGA_UPSTREAM!J8</f>
        <v>5.6733333333333347</v>
      </c>
      <c r="E89" s="892" t="str">
        <f t="shared" ref="E89:E90" si="191">IF(D89&gt;5, "PASSED","FAILED")</f>
        <v>PASSED</v>
      </c>
      <c r="F89" s="926">
        <f>PAMPANGA_UPSTREAM!J11</f>
        <v>4</v>
      </c>
      <c r="G89" s="895" t="str">
        <f t="shared" ref="G89:G90" si="192">IF(F89&gt;7, "FAILED","PASSED")</f>
        <v>PASSED</v>
      </c>
      <c r="H89" s="926">
        <f>PAMPANGA_UPSTREAM!J14</f>
        <v>31.666666666666668</v>
      </c>
      <c r="I89" s="895" t="str">
        <f t="shared" ref="I89:I90" si="193">IF(H89&gt;80, "FAILED","PASSED")</f>
        <v>PASSED</v>
      </c>
      <c r="J89" s="926">
        <f>PAMPANGA_UPSTREAM!J17</f>
        <v>7.1533333333333333</v>
      </c>
      <c r="K89" s="895" t="str">
        <f t="shared" ref="K89:K90" si="194">IF(AND(J89&gt;=6.5,J89&lt;=9),"PASSED","FAILED")</f>
        <v>PASSED</v>
      </c>
      <c r="L89" s="926">
        <f>PAMPANGA_UPSTREAM!J20</f>
        <v>30.7</v>
      </c>
      <c r="M89" s="895" t="str">
        <f t="shared" ref="M89:M90" si="195">IF(AND(L89&gt;=25,L89&lt;=31),"PASSED","FAILED")</f>
        <v>PASSED</v>
      </c>
      <c r="N89" s="926">
        <f>PAMPANGA_UPSTREAM!J23</f>
        <v>10</v>
      </c>
      <c r="O89" s="895" t="str">
        <f t="shared" ref="O89:O90" si="196">IF(N89&gt;75, "FAILED","PASSED")</f>
        <v>PASSED</v>
      </c>
      <c r="P89" s="926">
        <f>PAMPANGA_UPSTREAM!J26</f>
        <v>51109.849090171847</v>
      </c>
      <c r="Q89" s="895" t="str">
        <f t="shared" ref="Q89:Q90" si="197">IF(P89&gt;200, "FAILED","PASSED")</f>
        <v>FAILED</v>
      </c>
      <c r="R89" s="926">
        <f>PAMPANGA_UPSTREAM!J29</f>
        <v>0.45033333333333331</v>
      </c>
      <c r="S89" s="895" t="str">
        <f t="shared" ref="S89:S90" si="198">IF(R89&gt;7, "FAILED","PASSED")</f>
        <v>PASSED</v>
      </c>
      <c r="T89" s="926">
        <f>PAMPANGA_UPSTREAM!J32</f>
        <v>8.3333333333333329E-2</v>
      </c>
      <c r="U89" s="895" t="str">
        <f t="shared" ref="U89:U90" si="199">IF(T89&gt;0.025, "FAILED","PASSED")</f>
        <v>FAILED</v>
      </c>
      <c r="V89" s="930">
        <f>PAMPANGA_UPSTREAM!J35</f>
        <v>8.3333333333333339</v>
      </c>
      <c r="W89" s="892" t="str">
        <f t="shared" ref="W89:W90" si="200">IF(V89&gt;350, "FAILED","PASSED")</f>
        <v>PASSED</v>
      </c>
      <c r="X89" s="894" t="s">
        <v>19</v>
      </c>
      <c r="Y89" s="894" t="s">
        <v>19</v>
      </c>
      <c r="Z89" s="463"/>
    </row>
    <row r="90" spans="1:26" ht="18.75">
      <c r="A90" s="938" t="s">
        <v>88</v>
      </c>
      <c r="B90" s="935" t="s">
        <v>27</v>
      </c>
      <c r="C90" s="895" t="s">
        <v>135</v>
      </c>
      <c r="D90" s="926">
        <f>PAMPANGA_UPSTREAM!J9</f>
        <v>5.1866666666666665</v>
      </c>
      <c r="E90" s="892" t="str">
        <f t="shared" si="191"/>
        <v>PASSED</v>
      </c>
      <c r="F90" s="926">
        <f>PAMPANGA_UPSTREAM!J12</f>
        <v>3</v>
      </c>
      <c r="G90" s="895" t="str">
        <f t="shared" si="192"/>
        <v>PASSED</v>
      </c>
      <c r="H90" s="926">
        <f>PAMPANGA_UPSTREAM!J15</f>
        <v>34.666666666666664</v>
      </c>
      <c r="I90" s="895" t="str">
        <f t="shared" si="193"/>
        <v>PASSED</v>
      </c>
      <c r="J90" s="926">
        <f>PAMPANGA_UPSTREAM!J18</f>
        <v>7.166666666666667</v>
      </c>
      <c r="K90" s="895" t="str">
        <f t="shared" si="194"/>
        <v>PASSED</v>
      </c>
      <c r="L90" s="926">
        <f>PAMPANGA_UPSTREAM!J21</f>
        <v>30.533333333333331</v>
      </c>
      <c r="M90" s="895" t="str">
        <f t="shared" si="195"/>
        <v>PASSED</v>
      </c>
      <c r="N90" s="926">
        <f>PAMPANGA_UPSTREAM!J24</f>
        <v>13.333333333333334</v>
      </c>
      <c r="O90" s="895" t="str">
        <f t="shared" si="196"/>
        <v>PASSED</v>
      </c>
      <c r="P90" s="926">
        <f>PAMPANGA_UPSTREAM!J27</f>
        <v>29409.952358914077</v>
      </c>
      <c r="Q90" s="895" t="str">
        <f t="shared" si="197"/>
        <v>FAILED</v>
      </c>
      <c r="R90" s="926">
        <f>PAMPANGA_UPSTREAM!J30</f>
        <v>0.56966666666666665</v>
      </c>
      <c r="S90" s="895" t="str">
        <f t="shared" si="198"/>
        <v>PASSED</v>
      </c>
      <c r="T90" s="926">
        <f>PAMPANGA_UPSTREAM!J33</f>
        <v>6.7666666666666667E-2</v>
      </c>
      <c r="U90" s="895" t="str">
        <f t="shared" si="199"/>
        <v>FAILED</v>
      </c>
      <c r="V90" s="930">
        <f>PAMPANGA_UPSTREAM!J36</f>
        <v>8.3333333333333339</v>
      </c>
      <c r="W90" s="892" t="str">
        <f t="shared" si="200"/>
        <v>PASSED</v>
      </c>
      <c r="X90" s="894" t="s">
        <v>19</v>
      </c>
      <c r="Y90" s="894" t="s">
        <v>19</v>
      </c>
      <c r="Z90" s="463"/>
    </row>
    <row r="91" spans="1:26" ht="18.75">
      <c r="A91" s="935" t="s">
        <v>90</v>
      </c>
      <c r="B91" s="935" t="s">
        <v>27</v>
      </c>
      <c r="C91" s="892" t="s">
        <v>136</v>
      </c>
      <c r="D91" s="926">
        <f>ASFMSRS!R7</f>
        <v>2.8524999999999996</v>
      </c>
      <c r="E91" s="892" t="str">
        <f t="shared" ref="E91:E98" si="201">IF(D91&gt;5, "PASSED","FAILED")</f>
        <v>FAILED</v>
      </c>
      <c r="F91" s="926">
        <f>ASFMSRS!R15</f>
        <v>9.4166666666666661</v>
      </c>
      <c r="G91" s="895" t="str">
        <f t="shared" ref="G91:G98" si="202">IF(F91&gt;7, "FAILED","PASSED")</f>
        <v>FAILED</v>
      </c>
      <c r="H91" s="926">
        <f>ASFMSRS!R23</f>
        <v>70.625</v>
      </c>
      <c r="I91" s="895" t="str">
        <f t="shared" ref="I91:I98" si="203">IF(H91&gt;80, "FAILED","PASSED")</f>
        <v>PASSED</v>
      </c>
      <c r="J91" s="926">
        <f>ASFMSRS!R31</f>
        <v>7.0911111111111111</v>
      </c>
      <c r="K91" s="895" t="str">
        <f t="shared" ref="K91:K98" si="204">IF(AND(J91&gt;=6.5,J91&lt;=9),"PASSED","FAILED")</f>
        <v>PASSED</v>
      </c>
      <c r="L91" s="926">
        <f>ASFMSRS!R39</f>
        <v>30.633333333333333</v>
      </c>
      <c r="M91" s="895" t="str">
        <f t="shared" ref="M91:M98" si="205">IF(AND(L91&gt;=25,L91&lt;=31),"PASSED","FAILED")</f>
        <v>PASSED</v>
      </c>
      <c r="N91" s="926">
        <f>ASFMSRS!R47</f>
        <v>14.375</v>
      </c>
      <c r="O91" s="895" t="str">
        <f t="shared" ref="O91:O98" si="206">IF(N91&gt;75, "FAILED","PASSED")</f>
        <v>PASSED</v>
      </c>
      <c r="P91" s="926">
        <f>ASFMSRS!R55</f>
        <v>992706.08418655384</v>
      </c>
      <c r="Q91" s="895" t="str">
        <f t="shared" ref="Q91:Q98" si="207">IF(P91&gt;200, "FAILED","PASSED")</f>
        <v>FAILED</v>
      </c>
      <c r="R91" s="926">
        <f>ASFMSRS!R63</f>
        <v>0.96462499999999995</v>
      </c>
      <c r="S91" s="895" t="str">
        <f t="shared" ref="S91:S98" si="208">IF(R91&gt;7, "FAILED","PASSED")</f>
        <v>PASSED</v>
      </c>
      <c r="T91" s="926">
        <f>ASFMSRS!R71</f>
        <v>0.71937499999999999</v>
      </c>
      <c r="U91" s="895" t="str">
        <f t="shared" ref="U91:U98" si="209">IF(T91&gt;0.025, "FAILED","PASSED")</f>
        <v>FAILED</v>
      </c>
      <c r="V91" s="930">
        <f>ASFMSRS!R79</f>
        <v>32.125</v>
      </c>
      <c r="W91" s="892" t="str">
        <f t="shared" ref="W91:W98" si="210">IF(V91&gt;350, "FAILED","PASSED")</f>
        <v>PASSED</v>
      </c>
      <c r="X91" s="894" t="s">
        <v>19</v>
      </c>
      <c r="Y91" s="894" t="s">
        <v>19</v>
      </c>
      <c r="Z91" s="463"/>
    </row>
    <row r="92" spans="1:26" ht="18.75">
      <c r="A92" s="935" t="s">
        <v>90</v>
      </c>
      <c r="B92" s="935" t="s">
        <v>27</v>
      </c>
      <c r="C92" s="892" t="s">
        <v>137</v>
      </c>
      <c r="D92" s="926">
        <f>ASFMSRS!R8</f>
        <v>2.5683333333333334</v>
      </c>
      <c r="E92" s="892" t="str">
        <f t="shared" si="201"/>
        <v>FAILED</v>
      </c>
      <c r="F92" s="926">
        <f>ASFMSRS!R16</f>
        <v>11.083333333333334</v>
      </c>
      <c r="G92" s="895" t="str">
        <f t="shared" si="202"/>
        <v>FAILED</v>
      </c>
      <c r="H92" s="926">
        <f>ASFMSRS!R24</f>
        <v>88.25</v>
      </c>
      <c r="I92" s="895" t="str">
        <f t="shared" si="203"/>
        <v>FAILED</v>
      </c>
      <c r="J92" s="926">
        <f>ASFMSRS!R32</f>
        <v>7.0666666666666664</v>
      </c>
      <c r="K92" s="895" t="str">
        <f t="shared" si="204"/>
        <v>PASSED</v>
      </c>
      <c r="L92" s="926">
        <f>ASFMSRS!R40</f>
        <v>30.37777777777778</v>
      </c>
      <c r="M92" s="895" t="str">
        <f t="shared" si="205"/>
        <v>PASSED</v>
      </c>
      <c r="N92" s="926">
        <f>ASFMSRS!R48</f>
        <v>13.125</v>
      </c>
      <c r="O92" s="895" t="str">
        <f t="shared" si="206"/>
        <v>PASSED</v>
      </c>
      <c r="P92" s="926">
        <f>ASFMSRS!R56</f>
        <v>1167256.8817443575</v>
      </c>
      <c r="Q92" s="895" t="str">
        <f t="shared" si="207"/>
        <v>FAILED</v>
      </c>
      <c r="R92" s="926">
        <f>ASFMSRS!R64</f>
        <v>1.458</v>
      </c>
      <c r="S92" s="895" t="str">
        <f t="shared" si="208"/>
        <v>PASSED</v>
      </c>
      <c r="T92" s="926">
        <f>ASFMSRS!R72</f>
        <v>0.63324999999999998</v>
      </c>
      <c r="U92" s="895" t="str">
        <f t="shared" si="209"/>
        <v>FAILED</v>
      </c>
      <c r="V92" s="930">
        <f>ASFMSRS!R80</f>
        <v>39.625</v>
      </c>
      <c r="W92" s="892" t="str">
        <f t="shared" si="210"/>
        <v>PASSED</v>
      </c>
      <c r="X92" s="894" t="s">
        <v>19</v>
      </c>
      <c r="Y92" s="894" t="s">
        <v>19</v>
      </c>
      <c r="Z92" s="463"/>
    </row>
    <row r="93" spans="1:26" ht="18.75">
      <c r="A93" s="935" t="s">
        <v>90</v>
      </c>
      <c r="B93" s="935" t="s">
        <v>27</v>
      </c>
      <c r="C93" s="892" t="s">
        <v>138</v>
      </c>
      <c r="D93" s="926">
        <f>ASFMSRS!R9</f>
        <v>3.105</v>
      </c>
      <c r="E93" s="892" t="str">
        <f t="shared" si="201"/>
        <v>FAILED</v>
      </c>
      <c r="F93" s="926">
        <f>ASFMSRS!R17</f>
        <v>5.583333333333333</v>
      </c>
      <c r="G93" s="895" t="str">
        <f t="shared" si="202"/>
        <v>PASSED</v>
      </c>
      <c r="H93" s="926">
        <f>ASFMSRS!R25</f>
        <v>72.625</v>
      </c>
      <c r="I93" s="895" t="str">
        <f t="shared" si="203"/>
        <v>PASSED</v>
      </c>
      <c r="J93" s="926">
        <f>ASFMSRS!R33</f>
        <v>7.0333333333333332</v>
      </c>
      <c r="K93" s="895" t="str">
        <f t="shared" si="204"/>
        <v>PASSED</v>
      </c>
      <c r="L93" s="926">
        <f>ASFMSRS!R41</f>
        <v>30.111111111111111</v>
      </c>
      <c r="M93" s="895" t="str">
        <f t="shared" si="205"/>
        <v>PASSED</v>
      </c>
      <c r="N93" s="926">
        <f>ASFMSRS!R49</f>
        <v>16.25</v>
      </c>
      <c r="O93" s="895" t="str">
        <f t="shared" si="206"/>
        <v>PASSED</v>
      </c>
      <c r="P93" s="926">
        <f>ASFMSRS!R57</f>
        <v>152784.02469844357</v>
      </c>
      <c r="Q93" s="895" t="str">
        <f t="shared" si="207"/>
        <v>FAILED</v>
      </c>
      <c r="R93" s="926">
        <f>ASFMSRS!R65</f>
        <v>0.99337500000000001</v>
      </c>
      <c r="S93" s="895" t="str">
        <f t="shared" si="208"/>
        <v>PASSED</v>
      </c>
      <c r="T93" s="926">
        <f>ASFMSRS!R73</f>
        <v>0.50912499999999994</v>
      </c>
      <c r="U93" s="895" t="str">
        <f t="shared" si="209"/>
        <v>FAILED</v>
      </c>
      <c r="V93" s="930">
        <f>ASFMSRS!R81</f>
        <v>30.25</v>
      </c>
      <c r="W93" s="892" t="str">
        <f t="shared" si="210"/>
        <v>PASSED</v>
      </c>
      <c r="X93" s="894" t="s">
        <v>19</v>
      </c>
      <c r="Y93" s="894" t="s">
        <v>19</v>
      </c>
      <c r="Z93" s="463"/>
    </row>
    <row r="94" spans="1:26" ht="18.75">
      <c r="A94" s="935" t="s">
        <v>90</v>
      </c>
      <c r="B94" s="935" t="s">
        <v>27</v>
      </c>
      <c r="C94" s="892" t="s">
        <v>139</v>
      </c>
      <c r="D94" s="926">
        <f>ASFMSRS!R10</f>
        <v>0.89666666666666661</v>
      </c>
      <c r="E94" s="892" t="str">
        <f t="shared" si="201"/>
        <v>FAILED</v>
      </c>
      <c r="F94" s="926">
        <f>ASFMSRS!R18</f>
        <v>20.333333333333332</v>
      </c>
      <c r="G94" s="895" t="str">
        <f t="shared" si="202"/>
        <v>FAILED</v>
      </c>
      <c r="H94" s="926">
        <f>ASFMSRS!R26</f>
        <v>383.875</v>
      </c>
      <c r="I94" s="895" t="str">
        <f t="shared" si="203"/>
        <v>FAILED</v>
      </c>
      <c r="J94" s="926">
        <f>ASFMSRS!R34</f>
        <v>6.8888888888888884</v>
      </c>
      <c r="K94" s="895" t="str">
        <f t="shared" si="204"/>
        <v>PASSED</v>
      </c>
      <c r="L94" s="926">
        <f>ASFMSRS!R42</f>
        <v>30.011111111111113</v>
      </c>
      <c r="M94" s="895" t="str">
        <f t="shared" si="205"/>
        <v>PASSED</v>
      </c>
      <c r="N94" s="926">
        <f>ASFMSRS!R50</f>
        <v>42.5</v>
      </c>
      <c r="O94" s="895" t="str">
        <f t="shared" si="206"/>
        <v>PASSED</v>
      </c>
      <c r="P94" s="926">
        <f>ASFMSRS!R58</f>
        <v>954325.21909035975</v>
      </c>
      <c r="Q94" s="895" t="str">
        <f t="shared" si="207"/>
        <v>FAILED</v>
      </c>
      <c r="R94" s="926">
        <f>ASFMSRS!R66</f>
        <v>0.18687499999999999</v>
      </c>
      <c r="S94" s="895" t="str">
        <f t="shared" si="208"/>
        <v>PASSED</v>
      </c>
      <c r="T94" s="926">
        <f>ASFMSRS!R74</f>
        <v>1.536875</v>
      </c>
      <c r="U94" s="895" t="str">
        <f t="shared" si="209"/>
        <v>FAILED</v>
      </c>
      <c r="V94" s="930">
        <f>ASFMSRS!R82</f>
        <v>46.375</v>
      </c>
      <c r="W94" s="892" t="str">
        <f t="shared" si="210"/>
        <v>PASSED</v>
      </c>
      <c r="X94" s="894" t="s">
        <v>19</v>
      </c>
      <c r="Y94" s="894" t="s">
        <v>19</v>
      </c>
      <c r="Z94" s="463"/>
    </row>
    <row r="95" spans="1:26" ht="18.75">
      <c r="A95" s="935" t="s">
        <v>90</v>
      </c>
      <c r="B95" s="935" t="s">
        <v>27</v>
      </c>
      <c r="C95" s="892" t="s">
        <v>140</v>
      </c>
      <c r="D95" s="926">
        <f>ASFMSRS!R11</f>
        <v>1.2941666666666667</v>
      </c>
      <c r="E95" s="892" t="str">
        <f t="shared" si="201"/>
        <v>FAILED</v>
      </c>
      <c r="F95" s="926">
        <f>ASFMSRS!R19</f>
        <v>13.583333333333334</v>
      </c>
      <c r="G95" s="895" t="str">
        <f t="shared" si="202"/>
        <v>FAILED</v>
      </c>
      <c r="H95" s="926">
        <f>ASFMSRS!R27</f>
        <v>12.875</v>
      </c>
      <c r="I95" s="895" t="str">
        <f t="shared" si="203"/>
        <v>PASSED</v>
      </c>
      <c r="J95" s="926">
        <f>ASFMSRS!R35</f>
        <v>7.0211111111111117</v>
      </c>
      <c r="K95" s="895" t="str">
        <f t="shared" si="204"/>
        <v>PASSED</v>
      </c>
      <c r="L95" s="926">
        <f>ASFMSRS!R43</f>
        <v>29.844444444444449</v>
      </c>
      <c r="M95" s="895" t="str">
        <f t="shared" si="205"/>
        <v>PASSED</v>
      </c>
      <c r="N95" s="926">
        <f>ASFMSRS!R51</f>
        <v>38.125</v>
      </c>
      <c r="O95" s="895" t="str">
        <f t="shared" si="206"/>
        <v>PASSED</v>
      </c>
      <c r="P95" s="926">
        <f>ASFMSRS!R59</f>
        <v>41254.883908951626</v>
      </c>
      <c r="Q95" s="895" t="str">
        <f t="shared" si="207"/>
        <v>FAILED</v>
      </c>
      <c r="R95" s="926">
        <f>ASFMSRS!R67</f>
        <v>0.21437500000000001</v>
      </c>
      <c r="S95" s="895" t="str">
        <f t="shared" si="208"/>
        <v>PASSED</v>
      </c>
      <c r="T95" s="926">
        <f>ASFMSRS!R75</f>
        <v>1.1139999999999999</v>
      </c>
      <c r="U95" s="895" t="str">
        <f t="shared" si="209"/>
        <v>FAILED</v>
      </c>
      <c r="V95" s="930">
        <f>ASFMSRS!R83</f>
        <v>135.5</v>
      </c>
      <c r="W95" s="892" t="str">
        <f t="shared" si="210"/>
        <v>PASSED</v>
      </c>
      <c r="X95" s="894" t="s">
        <v>19</v>
      </c>
      <c r="Y95" s="894" t="s">
        <v>19</v>
      </c>
      <c r="Z95" s="463"/>
    </row>
    <row r="96" spans="1:26" ht="18.75">
      <c r="A96" s="935" t="s">
        <v>90</v>
      </c>
      <c r="B96" s="935" t="s">
        <v>27</v>
      </c>
      <c r="C96" s="892" t="s">
        <v>141</v>
      </c>
      <c r="D96" s="926">
        <f>ASFMSRS!R12</f>
        <v>1.9358333333333333</v>
      </c>
      <c r="E96" s="892" t="str">
        <f t="shared" si="201"/>
        <v>FAILED</v>
      </c>
      <c r="F96" s="926">
        <f>ASFMSRS!R20</f>
        <v>5.416666666666667</v>
      </c>
      <c r="G96" s="895" t="str">
        <f t="shared" si="202"/>
        <v>PASSED</v>
      </c>
      <c r="H96" s="926">
        <f>ASFMSRS!R28</f>
        <v>19.5</v>
      </c>
      <c r="I96" s="895" t="str">
        <f t="shared" si="203"/>
        <v>PASSED</v>
      </c>
      <c r="J96" s="926">
        <f>ASFMSRS!R36</f>
        <v>7.0600000000000005</v>
      </c>
      <c r="K96" s="895" t="str">
        <f t="shared" si="204"/>
        <v>PASSED</v>
      </c>
      <c r="L96" s="926">
        <f>ASFMSRS!R44</f>
        <v>30.055555555555557</v>
      </c>
      <c r="M96" s="895" t="str">
        <f t="shared" si="205"/>
        <v>PASSED</v>
      </c>
      <c r="N96" s="926">
        <f>ASFMSRS!R52</f>
        <v>31.875</v>
      </c>
      <c r="O96" s="895" t="str">
        <f t="shared" si="206"/>
        <v>PASSED</v>
      </c>
      <c r="P96" s="926">
        <f>ASFMSRS!R60</f>
        <v>10138.619674431051</v>
      </c>
      <c r="Q96" s="895" t="str">
        <f t="shared" si="207"/>
        <v>FAILED</v>
      </c>
      <c r="R96" s="926">
        <f>ASFMSRS!R68</f>
        <v>0.16562499999999999</v>
      </c>
      <c r="S96" s="895" t="str">
        <f t="shared" si="208"/>
        <v>PASSED</v>
      </c>
      <c r="T96" s="926">
        <f>ASFMSRS!R76</f>
        <v>0.67712499999999998</v>
      </c>
      <c r="U96" s="895" t="str">
        <f t="shared" si="209"/>
        <v>FAILED</v>
      </c>
      <c r="V96" s="930">
        <f>ASFMSRS!R84</f>
        <v>127.625</v>
      </c>
      <c r="W96" s="892" t="str">
        <f t="shared" si="210"/>
        <v>PASSED</v>
      </c>
      <c r="X96" s="894" t="s">
        <v>19</v>
      </c>
      <c r="Y96" s="894" t="s">
        <v>19</v>
      </c>
      <c r="Z96" s="463"/>
    </row>
    <row r="97" spans="1:26" ht="18.75">
      <c r="A97" s="935" t="s">
        <v>90</v>
      </c>
      <c r="B97" s="935" t="s">
        <v>27</v>
      </c>
      <c r="C97" s="892" t="s">
        <v>142</v>
      </c>
      <c r="D97" s="926">
        <f>ASFMSRS!R13</f>
        <v>2.4858333333333333</v>
      </c>
      <c r="E97" s="892" t="str">
        <f t="shared" si="201"/>
        <v>FAILED</v>
      </c>
      <c r="F97" s="926">
        <f>ASFMSRS!R21</f>
        <v>5.916666666666667</v>
      </c>
      <c r="G97" s="895" t="str">
        <f t="shared" si="202"/>
        <v>PASSED</v>
      </c>
      <c r="H97" s="926">
        <f>ASFMSRS!R29</f>
        <v>49</v>
      </c>
      <c r="I97" s="895" t="str">
        <f t="shared" si="203"/>
        <v>PASSED</v>
      </c>
      <c r="J97" s="926">
        <f>ASFMSRS!R37</f>
        <v>7.0333333333333332</v>
      </c>
      <c r="K97" s="895" t="str">
        <f t="shared" si="204"/>
        <v>PASSED</v>
      </c>
      <c r="L97" s="926">
        <f>ASFMSRS!R45</f>
        <v>29.700000000000003</v>
      </c>
      <c r="M97" s="895" t="str">
        <f t="shared" si="205"/>
        <v>PASSED</v>
      </c>
      <c r="N97" s="926">
        <f>ASFMSRS!R53</f>
        <v>29.375</v>
      </c>
      <c r="O97" s="895" t="str">
        <f t="shared" si="206"/>
        <v>PASSED</v>
      </c>
      <c r="P97" s="926">
        <f>ASFMSRS!R61</f>
        <v>26446.540386737615</v>
      </c>
      <c r="Q97" s="895" t="str">
        <f t="shared" si="207"/>
        <v>FAILED</v>
      </c>
      <c r="R97" s="926">
        <f>ASFMSRS!R69</f>
        <v>0.20124999999999998</v>
      </c>
      <c r="S97" s="895" t="str">
        <f t="shared" si="208"/>
        <v>PASSED</v>
      </c>
      <c r="T97" s="926">
        <f>ASFMSRS!R77</f>
        <v>0.59287500000000004</v>
      </c>
      <c r="U97" s="895" t="str">
        <f t="shared" si="209"/>
        <v>FAILED</v>
      </c>
      <c r="V97" s="930">
        <f>ASFMSRS!R85</f>
        <v>128.75</v>
      </c>
      <c r="W97" s="892" t="str">
        <f t="shared" si="210"/>
        <v>PASSED</v>
      </c>
      <c r="X97" s="894" t="s">
        <v>19</v>
      </c>
      <c r="Y97" s="894" t="s">
        <v>19</v>
      </c>
      <c r="Z97" s="463"/>
    </row>
    <row r="98" spans="1:26" ht="18.75">
      <c r="A98" s="935" t="s">
        <v>90</v>
      </c>
      <c r="B98" s="935" t="s">
        <v>27</v>
      </c>
      <c r="C98" s="892" t="s">
        <v>143</v>
      </c>
      <c r="D98" s="926">
        <f>ASFMSRS!R14</f>
        <v>2.0099999999999998</v>
      </c>
      <c r="E98" s="892" t="str">
        <f t="shared" si="201"/>
        <v>FAILED</v>
      </c>
      <c r="F98" s="926">
        <f>ASFMSRS!R22</f>
        <v>8.0833333333333339</v>
      </c>
      <c r="G98" s="895" t="str">
        <f t="shared" si="202"/>
        <v>FAILED</v>
      </c>
      <c r="H98" s="926">
        <f>ASFMSRS!R30</f>
        <v>106.25</v>
      </c>
      <c r="I98" s="895" t="str">
        <f t="shared" si="203"/>
        <v>FAILED</v>
      </c>
      <c r="J98" s="926">
        <f>ASFMSRS!R38</f>
        <v>6.9733333333333327</v>
      </c>
      <c r="K98" s="895" t="str">
        <f t="shared" si="204"/>
        <v>PASSED</v>
      </c>
      <c r="L98" s="926">
        <f>ASFMSRS!R46</f>
        <v>29.411111111111111</v>
      </c>
      <c r="M98" s="895" t="str">
        <f t="shared" si="205"/>
        <v>PASSED</v>
      </c>
      <c r="N98" s="926">
        <f>ASFMSRS!R54</f>
        <v>29.375</v>
      </c>
      <c r="O98" s="895" t="str">
        <f t="shared" si="206"/>
        <v>PASSED</v>
      </c>
      <c r="P98" s="926">
        <f>ASFMSRS!R62</f>
        <v>92229.032750332161</v>
      </c>
      <c r="Q98" s="895" t="str">
        <f t="shared" si="207"/>
        <v>FAILED</v>
      </c>
      <c r="R98" s="926">
        <f>ASFMSRS!R70</f>
        <v>0.16950000000000001</v>
      </c>
      <c r="S98" s="895" t="str">
        <f t="shared" si="208"/>
        <v>PASSED</v>
      </c>
      <c r="T98" s="926">
        <f>ASFMSRS!R78</f>
        <v>0.57762500000000006</v>
      </c>
      <c r="U98" s="895" t="str">
        <f t="shared" si="209"/>
        <v>FAILED</v>
      </c>
      <c r="V98" s="930">
        <f>ASFMSRS!R86</f>
        <v>116</v>
      </c>
      <c r="W98" s="892" t="str">
        <f t="shared" si="210"/>
        <v>PASSED</v>
      </c>
      <c r="X98" s="894" t="s">
        <v>19</v>
      </c>
      <c r="Y98" s="894" t="s">
        <v>19</v>
      </c>
      <c r="Z98" s="463"/>
    </row>
    <row r="99" spans="1:26" ht="18.75">
      <c r="A99" s="935" t="s">
        <v>92</v>
      </c>
      <c r="B99" s="935" t="s">
        <v>27</v>
      </c>
      <c r="C99" s="892" t="s">
        <v>144</v>
      </c>
      <c r="D99" s="926">
        <f>GUAGUA!J7</f>
        <v>4.0133333333333328</v>
      </c>
      <c r="E99" s="892" t="str">
        <f t="shared" ref="E99:E110" si="211">IF(D99&gt;5, "PASSED","FAILED")</f>
        <v>FAILED</v>
      </c>
      <c r="F99" s="926">
        <f>GUAGUA!J10</f>
        <v>15.333333333333334</v>
      </c>
      <c r="G99" s="895" t="str">
        <f t="shared" ref="G99:G110" si="212">IF(F99&gt;7, "FAILED","PASSED")</f>
        <v>FAILED</v>
      </c>
      <c r="H99" s="926">
        <f>GUAGUA!J13</f>
        <v>65.333333333333329</v>
      </c>
      <c r="I99" s="895" t="str">
        <f t="shared" ref="I99:I110" si="213">IF(H99&gt;80, "FAILED","PASSED")</f>
        <v>PASSED</v>
      </c>
      <c r="J99" s="926">
        <f>GUAGUA!J16</f>
        <v>7.2133333333333338</v>
      </c>
      <c r="K99" s="895" t="str">
        <f t="shared" ref="K99:K110" si="214">IF(AND(J99&gt;=6.5,J99&lt;=9),"PASSED","FAILED")</f>
        <v>PASSED</v>
      </c>
      <c r="L99" s="926">
        <f>GUAGUA!J19</f>
        <v>30.033333333333331</v>
      </c>
      <c r="M99" s="895" t="str">
        <f t="shared" ref="M99:M110" si="215">IF(AND(L99&gt;=25,L99&lt;=31),"PASSED","FAILED")</f>
        <v>PASSED</v>
      </c>
      <c r="N99" s="926">
        <f>GUAGUA!J22</f>
        <v>36.666666666666664</v>
      </c>
      <c r="O99" s="895" t="str">
        <f t="shared" ref="O99:O110" si="216">IF(N99&gt;75, "FAILED","PASSED")</f>
        <v>PASSED</v>
      </c>
      <c r="P99" s="926">
        <f>GUAGUA!J25</f>
        <v>417551.89573268982</v>
      </c>
      <c r="Q99" s="895" t="str">
        <f t="shared" ref="Q99:Q110" si="217">IF(P99&gt;200, "FAILED","PASSED")</f>
        <v>FAILED</v>
      </c>
      <c r="R99" s="926">
        <f>GUAGUA!J28</f>
        <v>0.17033333333333334</v>
      </c>
      <c r="S99" s="895" t="str">
        <f t="shared" ref="S99:S110" si="218">IF(R99&gt;7, "FAILED","PASSED")</f>
        <v>PASSED</v>
      </c>
      <c r="T99" s="926">
        <f>GUAGUA!J31</f>
        <v>0.8736666666666667</v>
      </c>
      <c r="U99" s="895" t="str">
        <f t="shared" ref="U99:U110" si="219">IF(T99&gt;0.025, "FAILED","PASSED")</f>
        <v>FAILED</v>
      </c>
      <c r="V99" s="930">
        <f>GUAGUA!J34</f>
        <v>264.66666666666669</v>
      </c>
      <c r="W99" s="892" t="str">
        <f t="shared" ref="W99:W110" si="220">IF(V99&gt;350, "FAILED","PASSED")</f>
        <v>PASSED</v>
      </c>
      <c r="X99" s="894" t="s">
        <v>19</v>
      </c>
      <c r="Y99" s="894" t="s">
        <v>19</v>
      </c>
      <c r="Z99" s="463"/>
    </row>
    <row r="100" spans="1:26" ht="18.75">
      <c r="A100" s="935" t="s">
        <v>92</v>
      </c>
      <c r="B100" s="935" t="s">
        <v>27</v>
      </c>
      <c r="C100" s="892" t="s">
        <v>145</v>
      </c>
      <c r="D100" s="926">
        <f>GUAGUA!J8</f>
        <v>3.0966666666666662</v>
      </c>
      <c r="E100" s="892" t="str">
        <f t="shared" si="211"/>
        <v>FAILED</v>
      </c>
      <c r="F100" s="926">
        <f>GUAGUA!J11</f>
        <v>15.333333333333334</v>
      </c>
      <c r="G100" s="895" t="str">
        <f t="shared" si="212"/>
        <v>FAILED</v>
      </c>
      <c r="H100" s="926">
        <f>GUAGUA!J14</f>
        <v>29.333333333333332</v>
      </c>
      <c r="I100" s="895" t="str">
        <f t="shared" si="213"/>
        <v>PASSED</v>
      </c>
      <c r="J100" s="926">
        <f>GUAGUA!J17</f>
        <v>7.0333333333333341</v>
      </c>
      <c r="K100" s="895" t="str">
        <f t="shared" si="214"/>
        <v>PASSED</v>
      </c>
      <c r="L100" s="926">
        <f>GUAGUA!J20</f>
        <v>29.3</v>
      </c>
      <c r="M100" s="895" t="str">
        <f t="shared" si="215"/>
        <v>PASSED</v>
      </c>
      <c r="N100" s="926">
        <f>GUAGUA!J23</f>
        <v>36.666666666666664</v>
      </c>
      <c r="O100" s="895" t="str">
        <f t="shared" si="216"/>
        <v>PASSED</v>
      </c>
      <c r="P100" s="926">
        <f>GUAGUA!J26</f>
        <v>306182.81186071044</v>
      </c>
      <c r="Q100" s="895" t="str">
        <f t="shared" si="217"/>
        <v>FAILED</v>
      </c>
      <c r="R100" s="926">
        <f>GUAGUA!J29</f>
        <v>0.18366666666666667</v>
      </c>
      <c r="S100" s="895" t="str">
        <f t="shared" si="218"/>
        <v>PASSED</v>
      </c>
      <c r="T100" s="926">
        <f>GUAGUA!J32</f>
        <v>0.93433333333333335</v>
      </c>
      <c r="U100" s="895" t="str">
        <f t="shared" si="219"/>
        <v>FAILED</v>
      </c>
      <c r="V100" s="930">
        <f>GUAGUA!J35</f>
        <v>308</v>
      </c>
      <c r="W100" s="892" t="str">
        <f t="shared" si="220"/>
        <v>PASSED</v>
      </c>
      <c r="X100" s="894" t="s">
        <v>19</v>
      </c>
      <c r="Y100" s="894" t="s">
        <v>19</v>
      </c>
      <c r="Z100" s="463"/>
    </row>
    <row r="101" spans="1:26" ht="18.75">
      <c r="A101" s="935" t="s">
        <v>92</v>
      </c>
      <c r="B101" s="935" t="s">
        <v>27</v>
      </c>
      <c r="C101" s="895" t="s">
        <v>146</v>
      </c>
      <c r="D101" s="926">
        <f>GUAGUA!J9</f>
        <v>3.4733333333333332</v>
      </c>
      <c r="E101" s="892" t="str">
        <f t="shared" si="211"/>
        <v>FAILED</v>
      </c>
      <c r="F101" s="926">
        <f>GUAGUA!J12</f>
        <v>21.333333333333332</v>
      </c>
      <c r="G101" s="895" t="str">
        <f t="shared" si="212"/>
        <v>FAILED</v>
      </c>
      <c r="H101" s="926">
        <f>GUAGUA!J15</f>
        <v>38.333333333333336</v>
      </c>
      <c r="I101" s="895" t="str">
        <f t="shared" si="213"/>
        <v>PASSED</v>
      </c>
      <c r="J101" s="926">
        <f>GUAGUA!J18</f>
        <v>7.02</v>
      </c>
      <c r="K101" s="895" t="str">
        <f t="shared" si="214"/>
        <v>PASSED</v>
      </c>
      <c r="L101" s="926">
        <f>GUAGUA!J21</f>
        <v>29.5</v>
      </c>
      <c r="M101" s="895" t="str">
        <f t="shared" si="215"/>
        <v>PASSED</v>
      </c>
      <c r="N101" s="926">
        <f>GUAGUA!J24</f>
        <v>51.666666666666664</v>
      </c>
      <c r="O101" s="895" t="str">
        <f t="shared" si="216"/>
        <v>PASSED</v>
      </c>
      <c r="P101" s="926">
        <f>GUAGUA!J27</f>
        <v>111398.13200670668</v>
      </c>
      <c r="Q101" s="895" t="str">
        <f t="shared" si="217"/>
        <v>FAILED</v>
      </c>
      <c r="R101" s="926">
        <f>GUAGUA!J30</f>
        <v>0.21133333333333335</v>
      </c>
      <c r="S101" s="895" t="str">
        <f t="shared" si="218"/>
        <v>PASSED</v>
      </c>
      <c r="T101" s="926">
        <f>GUAGUA!J33</f>
        <v>1.7293333333333332</v>
      </c>
      <c r="U101" s="895" t="str">
        <f t="shared" si="219"/>
        <v>FAILED</v>
      </c>
      <c r="V101" s="930">
        <f>GUAGUA!J36</f>
        <v>183</v>
      </c>
      <c r="W101" s="892" t="str">
        <f t="shared" si="220"/>
        <v>PASSED</v>
      </c>
      <c r="X101" s="894" t="s">
        <v>19</v>
      </c>
      <c r="Y101" s="894" t="s">
        <v>19</v>
      </c>
      <c r="Z101" s="463"/>
    </row>
    <row r="102" spans="1:26" ht="18.75" customHeight="1">
      <c r="A102" s="938" t="s">
        <v>94</v>
      </c>
      <c r="B102" s="935" t="s">
        <v>17</v>
      </c>
      <c r="C102" s="892" t="s">
        <v>147</v>
      </c>
      <c r="D102" s="926">
        <f>MOUTH_OF_PAMPANGA!R7</f>
        <v>5.26</v>
      </c>
      <c r="E102" s="892" t="str">
        <f t="shared" ref="E102:E104" si="221">IF(D102&gt;6, "PASSED","FAILED")</f>
        <v>FAILED</v>
      </c>
      <c r="F102" s="926" t="s">
        <v>19</v>
      </c>
      <c r="G102" s="926" t="s">
        <v>19</v>
      </c>
      <c r="H102" s="926">
        <f>MOUTH_OF_PAMPANGA!R10</f>
        <v>81.333333333333329</v>
      </c>
      <c r="I102" s="892" t="str">
        <f t="shared" ref="I102:I104" si="222">IF(H102&gt;50, "FAILED","PASSED")</f>
        <v>FAILED</v>
      </c>
      <c r="J102" s="926">
        <f>MOUTH_OF_PAMPANGA!R13</f>
        <v>7.5211111111111109</v>
      </c>
      <c r="K102" s="892" t="str">
        <f t="shared" ref="K102:K104" si="223">IF(AND(J102&gt;=7,J102&lt;=8.5),"PASSED","FAILED")</f>
        <v>PASSED</v>
      </c>
      <c r="L102" s="926">
        <f>MOUTH_OF_PAMPANGA!R16</f>
        <v>30.044444444444448</v>
      </c>
      <c r="M102" s="892" t="str">
        <f t="shared" ref="M102" si="224">IF(AND(L102&gt;=26,L102&lt;=30),"PASSED","FAILED")</f>
        <v>FAILED</v>
      </c>
      <c r="N102" s="926">
        <f>MOUTH_OF_PAMPANGA!R19</f>
        <v>11.111111111111111</v>
      </c>
      <c r="O102" s="892" t="str">
        <f t="shared" ref="O102" si="225">IF(N102&gt;50, "FAILED","PASSED")</f>
        <v>PASSED</v>
      </c>
      <c r="P102" s="926">
        <f>MOUTH_OF_PAMPANGA!R22</f>
        <v>77.994349603911829</v>
      </c>
      <c r="Q102" s="892" t="str">
        <f t="shared" ref="Q102:Q104" si="226">IF(P102&gt;100, "FAILED","PASSED")</f>
        <v>PASSED</v>
      </c>
      <c r="R102" s="926">
        <f>MOUTH_OF_PAMPANGA!R25</f>
        <v>0.30055555555555558</v>
      </c>
      <c r="S102" s="892" t="str">
        <f t="shared" ref="S102:S104" si="227">IF(R102&gt;10, "FAILED","PASSED")</f>
        <v>PASSED</v>
      </c>
      <c r="T102" s="926">
        <f>MOUTH_OF_PAMPANGA!R28</f>
        <v>0.12111111111111111</v>
      </c>
      <c r="U102" s="892" t="str">
        <f t="shared" ref="S102:U102" si="228">IF(T102&gt;0.2, "FAILED","PASSED")</f>
        <v>PASSED</v>
      </c>
      <c r="V102" s="930" t="s">
        <v>19</v>
      </c>
      <c r="W102" s="892" t="str">
        <f t="shared" si="220"/>
        <v>FAILED</v>
      </c>
      <c r="X102" s="894" t="s">
        <v>19</v>
      </c>
      <c r="Y102" s="894" t="s">
        <v>19</v>
      </c>
      <c r="Z102" s="463"/>
    </row>
    <row r="103" spans="1:26" ht="18.75">
      <c r="A103" s="938" t="s">
        <v>94</v>
      </c>
      <c r="B103" s="935" t="s">
        <v>17</v>
      </c>
      <c r="C103" s="892" t="s">
        <v>148</v>
      </c>
      <c r="D103" s="926">
        <f>MOUTH_OF_PAMPANGA!R8</f>
        <v>5.2755555555555551</v>
      </c>
      <c r="E103" s="892" t="str">
        <f t="shared" si="221"/>
        <v>FAILED</v>
      </c>
      <c r="F103" s="926" t="s">
        <v>19</v>
      </c>
      <c r="G103" s="926" t="s">
        <v>19</v>
      </c>
      <c r="H103" s="926">
        <f>MOUTH_OF_PAMPANGA!R11</f>
        <v>65.555555555555557</v>
      </c>
      <c r="I103" s="892" t="str">
        <f t="shared" si="222"/>
        <v>FAILED</v>
      </c>
      <c r="J103" s="926">
        <f>MOUTH_OF_PAMPANGA!R14</f>
        <v>7.5611111111111109</v>
      </c>
      <c r="K103" s="892" t="str">
        <f t="shared" si="223"/>
        <v>PASSED</v>
      </c>
      <c r="L103" s="926">
        <f>MOUTH_OF_PAMPANGA!R17</f>
        <v>30.077777777777776</v>
      </c>
      <c r="M103" s="895" t="str">
        <f t="shared" si="215"/>
        <v>PASSED</v>
      </c>
      <c r="N103" s="926">
        <f>MOUTH_OF_PAMPANGA!R20</f>
        <v>11.666666666666666</v>
      </c>
      <c r="O103" s="895" t="str">
        <f t="shared" si="216"/>
        <v>PASSED</v>
      </c>
      <c r="P103" s="926">
        <f>MOUTH_OF_PAMPANGA!R23</f>
        <v>89.208990206608149</v>
      </c>
      <c r="Q103" s="892" t="str">
        <f t="shared" si="226"/>
        <v>PASSED</v>
      </c>
      <c r="R103" s="926">
        <f>MOUTH_OF_PAMPANGA!R26</f>
        <v>0.29011111111111115</v>
      </c>
      <c r="S103" s="892" t="str">
        <f t="shared" si="227"/>
        <v>PASSED</v>
      </c>
      <c r="T103" s="926">
        <f>MOUTH_OF_PAMPANGA!R29</f>
        <v>0.12233333333333334</v>
      </c>
      <c r="U103" s="892" t="str">
        <f t="shared" ref="U103" si="229">IF(T103&gt;0.2, "FAILED","PASSED")</f>
        <v>PASSED</v>
      </c>
      <c r="V103" s="930" t="s">
        <v>19</v>
      </c>
      <c r="W103" s="892" t="str">
        <f t="shared" si="220"/>
        <v>FAILED</v>
      </c>
      <c r="X103" s="894" t="s">
        <v>19</v>
      </c>
      <c r="Y103" s="894" t="s">
        <v>19</v>
      </c>
      <c r="Z103" s="463"/>
    </row>
    <row r="104" spans="1:26" ht="18.75">
      <c r="A104" s="938" t="s">
        <v>94</v>
      </c>
      <c r="B104" s="935" t="s">
        <v>17</v>
      </c>
      <c r="C104" s="895" t="s">
        <v>149</v>
      </c>
      <c r="D104" s="926">
        <f>MOUTH_OF_PAMPANGA!R9</f>
        <v>5.2033333333333331</v>
      </c>
      <c r="E104" s="892" t="str">
        <f t="shared" si="221"/>
        <v>FAILED</v>
      </c>
      <c r="F104" s="926" t="s">
        <v>19</v>
      </c>
      <c r="G104" s="926" t="s">
        <v>19</v>
      </c>
      <c r="H104" s="926">
        <f>MOUTH_OF_PAMPANGA!R12</f>
        <v>61.111111111111114</v>
      </c>
      <c r="I104" s="892" t="str">
        <f t="shared" si="222"/>
        <v>FAILED</v>
      </c>
      <c r="J104" s="926">
        <f>MOUTH_OF_PAMPANGA!R15</f>
        <v>7.5788888888888897</v>
      </c>
      <c r="K104" s="892" t="str">
        <f t="shared" si="223"/>
        <v>PASSED</v>
      </c>
      <c r="L104" s="926">
        <f>MOUTH_OF_PAMPANGA!R18</f>
        <v>30.166666666666668</v>
      </c>
      <c r="M104" s="895" t="str">
        <f t="shared" si="215"/>
        <v>PASSED</v>
      </c>
      <c r="N104" s="926">
        <f>MOUTH_OF_PAMPANGA!R21</f>
        <v>11.111111111111111</v>
      </c>
      <c r="O104" s="895" t="str">
        <f t="shared" si="216"/>
        <v>PASSED</v>
      </c>
      <c r="P104" s="926">
        <f>MOUTH_OF_PAMPANGA!R24</f>
        <v>91.992376815950578</v>
      </c>
      <c r="Q104" s="892" t="str">
        <f t="shared" si="226"/>
        <v>PASSED</v>
      </c>
      <c r="R104" s="926">
        <f>MOUTH_OF_PAMPANGA!R27</f>
        <v>0.27133333333333337</v>
      </c>
      <c r="S104" s="892" t="str">
        <f t="shared" si="227"/>
        <v>PASSED</v>
      </c>
      <c r="T104" s="926">
        <f>MOUTH_OF_PAMPANGA!R30</f>
        <v>0.1101111111111111</v>
      </c>
      <c r="U104" s="892" t="str">
        <f t="shared" ref="U104" si="230">IF(T104&gt;0.2, "FAILED","PASSED")</f>
        <v>PASSED</v>
      </c>
      <c r="V104" s="930" t="s">
        <v>19</v>
      </c>
      <c r="W104" s="892" t="str">
        <f t="shared" si="220"/>
        <v>FAILED</v>
      </c>
      <c r="X104" s="894" t="s">
        <v>19</v>
      </c>
      <c r="Y104" s="894" t="s">
        <v>19</v>
      </c>
      <c r="Z104" s="463"/>
    </row>
    <row r="105" spans="1:26" ht="18.75">
      <c r="A105" s="936" t="s">
        <v>96</v>
      </c>
      <c r="B105" s="935" t="s">
        <v>27</v>
      </c>
      <c r="C105" s="923" t="s">
        <v>77</v>
      </c>
      <c r="D105" s="926">
        <f>PALAKOL!J6</f>
        <v>5.7249999999999996</v>
      </c>
      <c r="E105" s="892" t="str">
        <f t="shared" si="211"/>
        <v>PASSED</v>
      </c>
      <c r="F105" s="926">
        <f>PALAKOL!J9</f>
        <v>2</v>
      </c>
      <c r="G105" s="895" t="str">
        <f>IF(F105&gt;5, "FAILED","PASSED")</f>
        <v>PASSED</v>
      </c>
      <c r="H105" s="926">
        <f>PALAKOL!J12</f>
        <v>4.5</v>
      </c>
      <c r="I105" s="895" t="str">
        <f>IF(H105&gt;65, "FAILED","PASSED")</f>
        <v>PASSED</v>
      </c>
      <c r="J105" s="926">
        <f>PALAKOL!J15</f>
        <v>6.9833333333333334</v>
      </c>
      <c r="K105" s="895" t="str">
        <f>IF(AND(J105&gt;=6.5,J105&lt;=8.5),"PASSED","FAILED")</f>
        <v>PASSED</v>
      </c>
      <c r="L105" s="926">
        <f>PALAKOL!J18</f>
        <v>29</v>
      </c>
      <c r="M105" s="895" t="str">
        <f>IF(AND(L105&gt;=26,L105&lt;=30),"PASSED","FAILED")</f>
        <v>PASSED</v>
      </c>
      <c r="N105" s="926">
        <f>PALAKOL!J21</f>
        <v>5</v>
      </c>
      <c r="O105" s="895" t="str">
        <f>IF(N105&gt;55, "FAILED","PASSED")</f>
        <v>PASSED</v>
      </c>
      <c r="P105" s="926">
        <f>PALAKOL!J24</f>
        <v>2631.1827052523058</v>
      </c>
      <c r="Q105" s="895" t="str">
        <f>IF(P105&gt;100, "FAILED","PASSED")</f>
        <v>FAILED</v>
      </c>
      <c r="R105" s="926">
        <f>PALAKOL!J27</f>
        <v>0.1215</v>
      </c>
      <c r="S105" s="895" t="str">
        <f>IF(R105&gt;7, "FAILED","PASSED")</f>
        <v>PASSED</v>
      </c>
      <c r="T105" s="926">
        <f>PALAKOL!J30</f>
        <v>8.1500000000000003E-2</v>
      </c>
      <c r="U105" s="895" t="str">
        <f t="shared" si="219"/>
        <v>FAILED</v>
      </c>
      <c r="V105" s="930">
        <f>PALAKOL!J33</f>
        <v>40.5</v>
      </c>
      <c r="W105" s="892" t="str">
        <f>IF(V105&gt;250, "FAILED","PASSED")</f>
        <v>PASSED</v>
      </c>
      <c r="X105" s="894" t="s">
        <v>19</v>
      </c>
      <c r="Y105" s="894" t="s">
        <v>19</v>
      </c>
      <c r="Z105" s="463"/>
    </row>
    <row r="106" spans="1:26" ht="18.75">
      <c r="A106" s="936" t="s">
        <v>96</v>
      </c>
      <c r="B106" s="935" t="s">
        <v>27</v>
      </c>
      <c r="C106" s="923" t="s">
        <v>124</v>
      </c>
      <c r="D106" s="926">
        <f>PALAKOL!J7</f>
        <v>6.7949999999999999</v>
      </c>
      <c r="E106" s="892" t="str">
        <f t="shared" si="211"/>
        <v>PASSED</v>
      </c>
      <c r="F106" s="926">
        <f>PALAKOL!J10</f>
        <v>2</v>
      </c>
      <c r="G106" s="895" t="str">
        <f t="shared" ref="G106:G107" si="231">IF(F106&gt;5, "FAILED","PASSED")</f>
        <v>PASSED</v>
      </c>
      <c r="H106" s="926">
        <f>PALAKOL!J13</f>
        <v>4</v>
      </c>
      <c r="I106" s="895" t="str">
        <f t="shared" ref="I106:I107" si="232">IF(H106&gt;65, "FAILED","PASSED")</f>
        <v>PASSED</v>
      </c>
      <c r="J106" s="926">
        <f>PALAKOL!J16</f>
        <v>6.7966666666666669</v>
      </c>
      <c r="K106" s="895" t="str">
        <f t="shared" ref="K106:K107" si="233">IF(AND(J106&gt;=6.5,J106&lt;=8.5),"PASSED","FAILED")</f>
        <v>PASSED</v>
      </c>
      <c r="L106" s="926">
        <f>PALAKOL!J19</f>
        <v>30.7</v>
      </c>
      <c r="M106" s="895" t="str">
        <f t="shared" ref="M106:M107" si="234">IF(AND(L106&gt;=26,L106&lt;=30),"PASSED","FAILED")</f>
        <v>FAILED</v>
      </c>
      <c r="N106" s="926">
        <f>PALAKOL!J22</f>
        <v>5</v>
      </c>
      <c r="O106" s="895" t="str">
        <f t="shared" ref="O106:O107" si="235">IF(N106&gt;55, "FAILED","PASSED")</f>
        <v>PASSED</v>
      </c>
      <c r="P106" s="926">
        <f>PALAKOL!J25</f>
        <v>2759.8435113963073</v>
      </c>
      <c r="Q106" s="895" t="str">
        <f t="shared" ref="Q106:Q107" si="236">IF(P106&gt;100, "FAILED","PASSED")</f>
        <v>FAILED</v>
      </c>
      <c r="R106" s="926">
        <f>PALAKOL!J28</f>
        <v>0.124</v>
      </c>
      <c r="S106" s="895" t="str">
        <f t="shared" ref="S106:S107" si="237">IF(R106&gt;7, "FAILED","PASSED")</f>
        <v>PASSED</v>
      </c>
      <c r="T106" s="926">
        <f>PALAKOL!J31</f>
        <v>8.0499999999999988E-2</v>
      </c>
      <c r="U106" s="895" t="str">
        <f t="shared" si="219"/>
        <v>FAILED</v>
      </c>
      <c r="V106" s="930">
        <f>PALAKOL!J34</f>
        <v>41</v>
      </c>
      <c r="W106" s="892" t="str">
        <f t="shared" ref="W106:W107" si="238">IF(V106&gt;250, "FAILED","PASSED")</f>
        <v>PASSED</v>
      </c>
      <c r="X106" s="894" t="s">
        <v>19</v>
      </c>
      <c r="Y106" s="894" t="s">
        <v>19</v>
      </c>
      <c r="Z106" s="463"/>
    </row>
    <row r="107" spans="1:26" ht="18.75">
      <c r="A107" s="936" t="s">
        <v>96</v>
      </c>
      <c r="B107" s="935" t="s">
        <v>27</v>
      </c>
      <c r="C107" s="924" t="s">
        <v>125</v>
      </c>
      <c r="D107" s="926">
        <f>PALAKOL!J8</f>
        <v>6.95</v>
      </c>
      <c r="E107" s="892" t="str">
        <f t="shared" si="211"/>
        <v>PASSED</v>
      </c>
      <c r="F107" s="926">
        <f>PALAKOL!J11</f>
        <v>3</v>
      </c>
      <c r="G107" s="895" t="str">
        <f t="shared" si="231"/>
        <v>PASSED</v>
      </c>
      <c r="H107" s="926">
        <f>PALAKOL!J14</f>
        <v>8</v>
      </c>
      <c r="I107" s="895" t="str">
        <f t="shared" si="232"/>
        <v>PASSED</v>
      </c>
      <c r="J107" s="926">
        <f>PALAKOL!J17</f>
        <v>6.73</v>
      </c>
      <c r="K107" s="895" t="str">
        <f t="shared" si="233"/>
        <v>PASSED</v>
      </c>
      <c r="L107" s="926">
        <f>PALAKOL!J20</f>
        <v>30.166666666666668</v>
      </c>
      <c r="M107" s="895" t="str">
        <f t="shared" si="234"/>
        <v>FAILED</v>
      </c>
      <c r="N107" s="926">
        <f>PALAKOL!J23</f>
        <v>5</v>
      </c>
      <c r="O107" s="895" t="str">
        <f t="shared" si="235"/>
        <v>PASSED</v>
      </c>
      <c r="P107" s="926">
        <f>PALAKOL!J26</f>
        <v>1816.7267980358251</v>
      </c>
      <c r="Q107" s="895" t="str">
        <f t="shared" si="236"/>
        <v>FAILED</v>
      </c>
      <c r="R107" s="926">
        <f>PALAKOL!J29</f>
        <v>0.14200000000000002</v>
      </c>
      <c r="S107" s="895" t="str">
        <f t="shared" si="237"/>
        <v>PASSED</v>
      </c>
      <c r="T107" s="926">
        <f>PALAKOL!J32</f>
        <v>8.0499999999999988E-2</v>
      </c>
      <c r="U107" s="895" t="str">
        <f t="shared" si="219"/>
        <v>FAILED</v>
      </c>
      <c r="V107" s="930">
        <f>PALAKOL!J35</f>
        <v>36</v>
      </c>
      <c r="W107" s="892" t="str">
        <f t="shared" si="238"/>
        <v>PASSED</v>
      </c>
      <c r="X107" s="894" t="s">
        <v>19</v>
      </c>
      <c r="Y107" s="894" t="s">
        <v>19</v>
      </c>
      <c r="Z107" s="463"/>
    </row>
    <row r="108" spans="1:26" ht="18.75">
      <c r="A108" s="936" t="s">
        <v>98</v>
      </c>
      <c r="B108" s="935" t="s">
        <v>27</v>
      </c>
      <c r="C108" s="923" t="s">
        <v>150</v>
      </c>
      <c r="D108" s="926">
        <f>LUCONG_RIVER!J7</f>
        <v>3.6266666666666665</v>
      </c>
      <c r="E108" s="892" t="str">
        <f t="shared" si="211"/>
        <v>FAILED</v>
      </c>
      <c r="F108" s="926">
        <f>LUCONG_RIVER!J10</f>
        <v>6.666666666666667</v>
      </c>
      <c r="G108" s="895" t="str">
        <f t="shared" si="212"/>
        <v>PASSED</v>
      </c>
      <c r="H108" s="926">
        <f>LUCONG_RIVER!J13</f>
        <v>34.333333333333336</v>
      </c>
      <c r="I108" s="895" t="str">
        <f t="shared" si="213"/>
        <v>PASSED</v>
      </c>
      <c r="J108" s="926">
        <f>LUCONG_RIVER!J16</f>
        <v>7.0166666666666666</v>
      </c>
      <c r="K108" s="895" t="str">
        <f t="shared" si="214"/>
        <v>PASSED</v>
      </c>
      <c r="L108" s="926">
        <f>LUCONG_RIVER!J19</f>
        <v>30.166666666666668</v>
      </c>
      <c r="M108" s="895" t="str">
        <f t="shared" si="215"/>
        <v>PASSED</v>
      </c>
      <c r="N108" s="926">
        <f>LUCONG_RIVER!J22</f>
        <v>43.333333333333336</v>
      </c>
      <c r="O108" s="895" t="str">
        <f t="shared" si="216"/>
        <v>PASSED</v>
      </c>
      <c r="P108" s="926">
        <f>LUCONG_RIVER!J25</f>
        <v>16262.593787559994</v>
      </c>
      <c r="Q108" s="895" t="str">
        <f t="shared" si="217"/>
        <v>FAILED</v>
      </c>
      <c r="R108" s="926">
        <f>LUCONG_RIVER!J28</f>
        <v>1.6583333333333332</v>
      </c>
      <c r="S108" s="895" t="str">
        <f t="shared" si="218"/>
        <v>PASSED</v>
      </c>
      <c r="T108" s="926">
        <f>LUCONG_RIVER!J31</f>
        <v>1.1900000000000002</v>
      </c>
      <c r="U108" s="895" t="str">
        <f>IF(T108&gt;0.5, "FAILED","PASSED")</f>
        <v>FAILED</v>
      </c>
      <c r="V108" s="930">
        <f>LUCONG_RIVER!J35</f>
        <v>16</v>
      </c>
      <c r="W108" s="892" t="str">
        <f t="shared" si="220"/>
        <v>PASSED</v>
      </c>
      <c r="X108" s="894" t="s">
        <v>19</v>
      </c>
      <c r="Y108" s="894" t="s">
        <v>19</v>
      </c>
      <c r="Z108" s="463"/>
    </row>
    <row r="109" spans="1:26" ht="18.75">
      <c r="A109" s="936" t="s">
        <v>98</v>
      </c>
      <c r="B109" s="935" t="s">
        <v>27</v>
      </c>
      <c r="C109" s="923" t="s">
        <v>151</v>
      </c>
      <c r="D109" s="926">
        <f>LUCONG_RIVER!J8</f>
        <v>2.9066666666666663</v>
      </c>
      <c r="E109" s="892" t="str">
        <f t="shared" si="211"/>
        <v>FAILED</v>
      </c>
      <c r="F109" s="926">
        <f>LUCONG_RIVER!J11</f>
        <v>6.666666666666667</v>
      </c>
      <c r="G109" s="895" t="str">
        <f t="shared" si="212"/>
        <v>PASSED</v>
      </c>
      <c r="H109" s="926">
        <f>LUCONG_RIVER!J14</f>
        <v>43</v>
      </c>
      <c r="I109" s="895" t="str">
        <f t="shared" si="213"/>
        <v>PASSED</v>
      </c>
      <c r="J109" s="926">
        <f>LUCONG_RIVER!J17</f>
        <v>7</v>
      </c>
      <c r="K109" s="895" t="str">
        <f t="shared" si="214"/>
        <v>PASSED</v>
      </c>
      <c r="L109" s="926">
        <f>LUCONG_RIVER!J20</f>
        <v>29.666666666666668</v>
      </c>
      <c r="M109" s="895" t="str">
        <f t="shared" si="215"/>
        <v>PASSED</v>
      </c>
      <c r="N109" s="926">
        <f>LUCONG_RIVER!J23</f>
        <v>43.333333333333336</v>
      </c>
      <c r="O109" s="895" t="str">
        <f t="shared" si="216"/>
        <v>PASSED</v>
      </c>
      <c r="P109" s="926">
        <f>LUCONG_RIVER!J26</f>
        <v>32900.588491057868</v>
      </c>
      <c r="Q109" s="895" t="str">
        <f t="shared" si="217"/>
        <v>FAILED</v>
      </c>
      <c r="R109" s="926">
        <f>LUCONG_RIVER!J29</f>
        <v>1.2676666666666667</v>
      </c>
      <c r="S109" s="895" t="str">
        <f t="shared" si="218"/>
        <v>PASSED</v>
      </c>
      <c r="T109" s="926">
        <f>LUCONG_RIVER!J32</f>
        <v>1.0393333333333332</v>
      </c>
      <c r="U109" s="895" t="str">
        <f t="shared" ref="U109:U110" si="239">IF(T109&gt;0.5, "FAILED","PASSED")</f>
        <v>FAILED</v>
      </c>
      <c r="V109" s="930">
        <f>LUCONG_RIVER!J36</f>
        <v>17</v>
      </c>
      <c r="W109" s="892" t="str">
        <f t="shared" si="220"/>
        <v>PASSED</v>
      </c>
      <c r="X109" s="894" t="s">
        <v>19</v>
      </c>
      <c r="Y109" s="894" t="s">
        <v>19</v>
      </c>
      <c r="Z109" s="463"/>
    </row>
    <row r="110" spans="1:26" ht="18.75">
      <c r="A110" s="936" t="s">
        <v>98</v>
      </c>
      <c r="B110" s="935" t="s">
        <v>27</v>
      </c>
      <c r="C110" s="924" t="s">
        <v>152</v>
      </c>
      <c r="D110" s="926">
        <f>LUCONG_RIVER!J9</f>
        <v>4.3866666666666667</v>
      </c>
      <c r="E110" s="892" t="str">
        <f t="shared" si="211"/>
        <v>FAILED</v>
      </c>
      <c r="F110" s="926">
        <f>LUCONG_RIVER!J12</f>
        <v>5</v>
      </c>
      <c r="G110" s="895" t="str">
        <f t="shared" si="212"/>
        <v>PASSED</v>
      </c>
      <c r="H110" s="926">
        <f>LUCONG_RIVER!J15</f>
        <v>44</v>
      </c>
      <c r="I110" s="895" t="str">
        <f t="shared" si="213"/>
        <v>PASSED</v>
      </c>
      <c r="J110" s="926">
        <f>LUCONG_RIVER!J18</f>
        <v>7.0266666666666673</v>
      </c>
      <c r="K110" s="895" t="str">
        <f t="shared" si="214"/>
        <v>PASSED</v>
      </c>
      <c r="L110" s="926">
        <f>LUCONG_RIVER!J21</f>
        <v>30.2</v>
      </c>
      <c r="M110" s="895" t="str">
        <f t="shared" si="215"/>
        <v>PASSED</v>
      </c>
      <c r="N110" s="926">
        <f>LUCONG_RIVER!J24</f>
        <v>56.666666666666664</v>
      </c>
      <c r="O110" s="895" t="str">
        <f t="shared" si="216"/>
        <v>PASSED</v>
      </c>
      <c r="P110" s="926">
        <f>LUCONG_RIVER!J27</f>
        <v>24796.209965392973</v>
      </c>
      <c r="Q110" s="895" t="str">
        <f t="shared" si="217"/>
        <v>FAILED</v>
      </c>
      <c r="R110" s="926">
        <f>LUCONG_RIVER!J30</f>
        <v>1.6613333333333333</v>
      </c>
      <c r="S110" s="895" t="str">
        <f t="shared" si="218"/>
        <v>PASSED</v>
      </c>
      <c r="T110" s="926">
        <f>LUCONG_RIVER!J33</f>
        <v>1.0943333333333334</v>
      </c>
      <c r="U110" s="895" t="str">
        <f t="shared" si="239"/>
        <v>FAILED</v>
      </c>
      <c r="V110" s="930">
        <f>LUCONG_RIVER!J37</f>
        <v>0</v>
      </c>
      <c r="W110" s="892" t="str">
        <f t="shared" si="220"/>
        <v>PASSED</v>
      </c>
      <c r="X110" s="894" t="s">
        <v>19</v>
      </c>
      <c r="Y110" s="894" t="s">
        <v>19</v>
      </c>
      <c r="Z110" s="463"/>
    </row>
    <row r="111" spans="1:26" ht="18.75">
      <c r="A111" s="937" t="s">
        <v>100</v>
      </c>
      <c r="B111" s="937" t="s">
        <v>27</v>
      </c>
      <c r="C111" s="892" t="s">
        <v>77</v>
      </c>
      <c r="D111" s="926">
        <f>BAGSIT!J6</f>
        <v>6.7633333333333328</v>
      </c>
      <c r="E111" s="892" t="str">
        <f>IF(D111&gt;5, "PASSED","FAILED")</f>
        <v>PASSED</v>
      </c>
      <c r="F111" s="926">
        <f>BAGSIT!J9</f>
        <v>2.6666666666666665</v>
      </c>
      <c r="G111" s="895" t="str">
        <f>IF(F111&gt;7, "FAILED","PASSED")</f>
        <v>PASSED</v>
      </c>
      <c r="H111" s="926">
        <f>BAGSIT!J12</f>
        <v>5.0666666666666664</v>
      </c>
      <c r="I111" s="895" t="str">
        <f>IF(H111&gt;80, "FAILED","PASSED")</f>
        <v>PASSED</v>
      </c>
      <c r="J111" s="926">
        <f>BAGSIT!J15</f>
        <v>7.1333333333333329</v>
      </c>
      <c r="K111" s="895" t="str">
        <f>IF(AND(J111&gt;=6.5,J111&lt;=9),"PASSED","FAILED")</f>
        <v>PASSED</v>
      </c>
      <c r="L111" s="926">
        <f>BAGSIT!J18</f>
        <v>28.133333333333336</v>
      </c>
      <c r="M111" s="895" t="str">
        <f>IF(AND(L111&gt;=25,L111&lt;=31),"PASSED","FAILED")</f>
        <v>PASSED</v>
      </c>
      <c r="N111" s="926">
        <f>BAGSIT!J21</f>
        <v>5</v>
      </c>
      <c r="O111" s="895" t="str">
        <f>IF(N111&gt;75, "FAILED","PASSED")</f>
        <v>PASSED</v>
      </c>
      <c r="P111" s="926">
        <f>BAGSIT!J24</f>
        <v>644.94861678287043</v>
      </c>
      <c r="Q111" s="895" t="str">
        <f>IF(P111&gt;200, "FAILED","PASSED")</f>
        <v>FAILED</v>
      </c>
      <c r="R111" s="926">
        <f>BAGSIT!J27</f>
        <v>0.12633333333333333</v>
      </c>
      <c r="S111" s="895" t="str">
        <f>IF(R111&gt;7, "FAILED","PASSED")</f>
        <v>PASSED</v>
      </c>
      <c r="T111" s="926">
        <f>BAGSIT!J30</f>
        <v>1.7999999999999999E-2</v>
      </c>
      <c r="U111" s="895" t="str">
        <f>IF(T111&gt;0.025, "FAILED","PASSED")</f>
        <v>PASSED</v>
      </c>
      <c r="V111" s="930">
        <f>BAGSIT!J33</f>
        <v>7</v>
      </c>
      <c r="W111" s="892" t="str">
        <f t="shared" ref="W111:W113" si="240">IF(V111&gt;350, "FAILED","PASSED")</f>
        <v>PASSED</v>
      </c>
      <c r="X111" s="894" t="s">
        <v>19</v>
      </c>
      <c r="Y111" s="894" t="s">
        <v>19</v>
      </c>
      <c r="Z111" s="463"/>
    </row>
    <row r="112" spans="1:26" ht="18.75">
      <c r="A112" s="937" t="s">
        <v>100</v>
      </c>
      <c r="B112" s="937" t="s">
        <v>27</v>
      </c>
      <c r="C112" s="892" t="s">
        <v>124</v>
      </c>
      <c r="D112" s="926">
        <f>BAGSIT!J7</f>
        <v>6.2733333333333334</v>
      </c>
      <c r="E112" s="892" t="str">
        <f t="shared" ref="E112:E113" si="241">IF(D112&gt;5, "PASSED","FAILED")</f>
        <v>PASSED</v>
      </c>
      <c r="F112" s="926">
        <f>BAGSIT!J10</f>
        <v>2.3333333333333335</v>
      </c>
      <c r="G112" s="895" t="str">
        <f t="shared" ref="G112:G113" si="242">IF(F112&gt;7, "FAILED","PASSED")</f>
        <v>PASSED</v>
      </c>
      <c r="H112" s="926">
        <f>BAGSIT!J13</f>
        <v>5.8666666666666671</v>
      </c>
      <c r="I112" s="895" t="str">
        <f t="shared" ref="I112:I113" si="243">IF(H112&gt;80, "FAILED","PASSED")</f>
        <v>PASSED</v>
      </c>
      <c r="J112" s="926">
        <f>BAGSIT!J16</f>
        <v>7.1466666666666656</v>
      </c>
      <c r="K112" s="895" t="str">
        <f t="shared" ref="K112:K113" si="244">IF(AND(J112&gt;=6.5,J112&lt;=9),"PASSED","FAILED")</f>
        <v>PASSED</v>
      </c>
      <c r="L112" s="926">
        <f>BAGSIT!J19</f>
        <v>30.333333333333332</v>
      </c>
      <c r="M112" s="895" t="str">
        <f t="shared" ref="M112:M113" si="245">IF(AND(L112&gt;=25,L112&lt;=31),"PASSED","FAILED")</f>
        <v>PASSED</v>
      </c>
      <c r="N112" s="926">
        <f>BAGSIT!J22</f>
        <v>5</v>
      </c>
      <c r="O112" s="895" t="str">
        <f t="shared" ref="O112:O113" si="246">IF(N112&gt;75, "FAILED","PASSED")</f>
        <v>PASSED</v>
      </c>
      <c r="P112" s="926">
        <f>BAGSIT!J25</f>
        <v>190.04615683788612</v>
      </c>
      <c r="Q112" s="895" t="str">
        <f t="shared" ref="Q112:Q113" si="247">IF(P112&gt;200, "FAILED","PASSED")</f>
        <v>PASSED</v>
      </c>
      <c r="R112" s="926">
        <f>BAGSIT!J28</f>
        <v>0.23466666666666666</v>
      </c>
      <c r="S112" s="895" t="str">
        <f t="shared" ref="S112:S113" si="248">IF(R112&gt;7, "FAILED","PASSED")</f>
        <v>PASSED</v>
      </c>
      <c r="T112" s="926">
        <f>BAGSIT!J31</f>
        <v>1.7333333333333336E-2</v>
      </c>
      <c r="U112" s="895" t="str">
        <f t="shared" ref="U112:U113" si="249">IF(T112&gt;0.025, "FAILED","PASSED")</f>
        <v>PASSED</v>
      </c>
      <c r="V112" s="930">
        <f>BAGSIT!J34</f>
        <v>4</v>
      </c>
      <c r="W112" s="892" t="str">
        <f t="shared" si="240"/>
        <v>PASSED</v>
      </c>
      <c r="X112" s="894" t="s">
        <v>19</v>
      </c>
      <c r="Y112" s="894" t="s">
        <v>19</v>
      </c>
      <c r="Z112" s="463"/>
    </row>
    <row r="113" spans="1:26" ht="18.75">
      <c r="A113" s="937" t="s">
        <v>100</v>
      </c>
      <c r="B113" s="937" t="s">
        <v>27</v>
      </c>
      <c r="C113" s="895" t="s">
        <v>125</v>
      </c>
      <c r="D113" s="926">
        <f>BAGSIT!J8</f>
        <v>5.2733333333333325</v>
      </c>
      <c r="E113" s="892" t="str">
        <f t="shared" si="241"/>
        <v>PASSED</v>
      </c>
      <c r="F113" s="926">
        <f>BAGSIT!J11</f>
        <v>4.333333333333333</v>
      </c>
      <c r="G113" s="895" t="str">
        <f t="shared" si="242"/>
        <v>PASSED</v>
      </c>
      <c r="H113" s="926">
        <f>BAGSIT!J14</f>
        <v>15.666666666666666</v>
      </c>
      <c r="I113" s="895" t="str">
        <f t="shared" si="243"/>
        <v>PASSED</v>
      </c>
      <c r="J113" s="926">
        <f>BAGSIT!J17</f>
        <v>7.1499999999999995</v>
      </c>
      <c r="K113" s="895" t="str">
        <f t="shared" si="244"/>
        <v>PASSED</v>
      </c>
      <c r="L113" s="926">
        <f>BAGSIT!J20</f>
        <v>31.666666666666668</v>
      </c>
      <c r="M113" s="895" t="str">
        <f t="shared" si="245"/>
        <v>FAILED</v>
      </c>
      <c r="N113" s="926">
        <f>BAGSIT!J23</f>
        <v>10</v>
      </c>
      <c r="O113" s="895" t="str">
        <f t="shared" si="246"/>
        <v>PASSED</v>
      </c>
      <c r="P113" s="926">
        <f>BAGSIT!J26</f>
        <v>150.83973464348691</v>
      </c>
      <c r="Q113" s="895" t="str">
        <f t="shared" si="247"/>
        <v>PASSED</v>
      </c>
      <c r="R113" s="926">
        <f>BAGSIT!J29</f>
        <v>0.17933333333333334</v>
      </c>
      <c r="S113" s="895" t="str">
        <f t="shared" si="248"/>
        <v>PASSED</v>
      </c>
      <c r="T113" s="926">
        <f>BAGSIT!J32</f>
        <v>0.14699999999999999</v>
      </c>
      <c r="U113" s="895" t="str">
        <f t="shared" si="249"/>
        <v>FAILED</v>
      </c>
      <c r="V113" s="930">
        <f>BAGSIT!J35</f>
        <v>21.333333333333332</v>
      </c>
      <c r="W113" s="892" t="str">
        <f t="shared" si="240"/>
        <v>PASSED</v>
      </c>
      <c r="X113" s="894" t="s">
        <v>19</v>
      </c>
      <c r="Y113" s="894" t="s">
        <v>19</v>
      </c>
      <c r="Z113" s="463"/>
    </row>
    <row r="114" spans="1:26" ht="18.75">
      <c r="A114" s="935" t="s">
        <v>102</v>
      </c>
      <c r="B114" s="935" t="s">
        <v>17</v>
      </c>
      <c r="C114" s="892" t="s">
        <v>153</v>
      </c>
      <c r="D114" s="926">
        <f>SUBIC_BAY!R7</f>
        <v>5.7555555555555564</v>
      </c>
      <c r="E114" s="892" t="str">
        <f t="shared" ref="E114:E117" si="250">IF(D114&gt;6, "PASSED","FAILED")</f>
        <v>FAILED</v>
      </c>
      <c r="F114" s="926" t="s">
        <v>19</v>
      </c>
      <c r="G114" s="894" t="s">
        <v>19</v>
      </c>
      <c r="H114" s="926">
        <f>SUBIC_BAY!R11</f>
        <v>27.333333333333332</v>
      </c>
      <c r="I114" s="892" t="str">
        <f t="shared" ref="I114:I117" si="251">IF(H114&gt;50, "FAILED","PASSED")</f>
        <v>PASSED</v>
      </c>
      <c r="J114" s="926">
        <f>SUBIC_BAY!R15</f>
        <v>7.21</v>
      </c>
      <c r="K114" s="892" t="str">
        <f t="shared" ref="K114:K117" si="252">IF(AND(J114&gt;=7,J114&lt;=8.5),"PASSED","FAILED")</f>
        <v>PASSED</v>
      </c>
      <c r="L114" s="926">
        <f>SUBIC_BAY!R19</f>
        <v>30.133333333333333</v>
      </c>
      <c r="M114" s="892" t="str">
        <f t="shared" ref="M114:M117" si="253">IF(AND(L114&gt;=26,L114&lt;=30),"PASSED","FAILED")</f>
        <v>FAILED</v>
      </c>
      <c r="N114" s="926">
        <f>SUBIC_BAY!R23</f>
        <v>5</v>
      </c>
      <c r="O114" s="892" t="str">
        <f t="shared" ref="O114:O117" si="254">IF(N114&gt;50, "FAILED","PASSED")</f>
        <v>PASSED</v>
      </c>
      <c r="P114" s="926">
        <f>SUBIC_BAY!R27</f>
        <v>870.66342636516526</v>
      </c>
      <c r="Q114" s="892" t="str">
        <f t="shared" ref="Q114:Q117" si="255">IF(P114&gt;100, "FAILED","PASSED")</f>
        <v>FAILED</v>
      </c>
      <c r="R114" s="926">
        <f>SUBIC_BAY!R31</f>
        <v>0.11622222222222223</v>
      </c>
      <c r="S114" s="892" t="str">
        <f t="shared" ref="S114:S117" si="256">IF(R114&gt;10, "FAILED","PASSED")</f>
        <v>PASSED</v>
      </c>
      <c r="T114" s="926">
        <f>SUBIC_BAY!R35</f>
        <v>3.3555555555555554E-2</v>
      </c>
      <c r="U114" s="892" t="str">
        <f t="shared" ref="U114:U117" si="257">IF(T114&gt;0.2, "FAILED","PASSED")</f>
        <v>PASSED</v>
      </c>
      <c r="V114" s="930" t="s">
        <v>19</v>
      </c>
      <c r="W114" s="945" t="s">
        <v>19</v>
      </c>
      <c r="X114" s="894" t="s">
        <v>19</v>
      </c>
      <c r="Y114" s="894" t="s">
        <v>19</v>
      </c>
      <c r="Z114" s="463"/>
    </row>
    <row r="115" spans="1:26" ht="18.75">
      <c r="A115" s="935" t="s">
        <v>102</v>
      </c>
      <c r="B115" s="935" t="s">
        <v>17</v>
      </c>
      <c r="C115" s="892" t="s">
        <v>154</v>
      </c>
      <c r="D115" s="926">
        <f>SUBIC_BAY!R8</f>
        <v>6.0133333333333328</v>
      </c>
      <c r="E115" s="892" t="str">
        <f t="shared" si="250"/>
        <v>PASSED</v>
      </c>
      <c r="F115" s="926" t="s">
        <v>19</v>
      </c>
      <c r="G115" s="894" t="s">
        <v>19</v>
      </c>
      <c r="H115" s="926">
        <f>SUBIC_BAY!R12</f>
        <v>19.666666666666668</v>
      </c>
      <c r="I115" s="892" t="str">
        <f t="shared" si="251"/>
        <v>PASSED</v>
      </c>
      <c r="J115" s="926">
        <f>SUBIC_BAY!R16</f>
        <v>7.3255555555555549</v>
      </c>
      <c r="K115" s="892" t="str">
        <f t="shared" si="252"/>
        <v>PASSED</v>
      </c>
      <c r="L115" s="926">
        <f>SUBIC_BAY!R20</f>
        <v>30.200000000000003</v>
      </c>
      <c r="M115" s="892" t="str">
        <f t="shared" si="253"/>
        <v>FAILED</v>
      </c>
      <c r="N115" s="926">
        <f>SUBIC_BAY!R24</f>
        <v>5</v>
      </c>
      <c r="O115" s="892" t="str">
        <f t="shared" si="254"/>
        <v>PASSED</v>
      </c>
      <c r="P115" s="926">
        <f>SUBIC_BAY!R28</f>
        <v>925.24145148389118</v>
      </c>
      <c r="Q115" s="892" t="str">
        <f t="shared" si="255"/>
        <v>FAILED</v>
      </c>
      <c r="R115" s="926">
        <f>SUBIC_BAY!R32</f>
        <v>9.9888888888888874E-2</v>
      </c>
      <c r="S115" s="892" t="str">
        <f t="shared" si="256"/>
        <v>PASSED</v>
      </c>
      <c r="T115" s="926">
        <f>SUBIC_BAY!R36</f>
        <v>2.4E-2</v>
      </c>
      <c r="U115" s="892" t="str">
        <f t="shared" si="257"/>
        <v>PASSED</v>
      </c>
      <c r="V115" s="930" t="s">
        <v>19</v>
      </c>
      <c r="W115" s="945" t="s">
        <v>19</v>
      </c>
      <c r="X115" s="894" t="s">
        <v>19</v>
      </c>
      <c r="Y115" s="894" t="s">
        <v>19</v>
      </c>
      <c r="Z115" s="463"/>
    </row>
    <row r="116" spans="1:26" ht="18.75">
      <c r="A116" s="935" t="s">
        <v>102</v>
      </c>
      <c r="B116" s="935" t="s">
        <v>17</v>
      </c>
      <c r="C116" s="892" t="s">
        <v>155</v>
      </c>
      <c r="D116" s="926">
        <f>SUBIC_BAY!R9</f>
        <v>5.9777777777777779</v>
      </c>
      <c r="E116" s="892" t="str">
        <f t="shared" si="250"/>
        <v>FAILED</v>
      </c>
      <c r="F116" s="926" t="s">
        <v>19</v>
      </c>
      <c r="G116" s="894" t="s">
        <v>19</v>
      </c>
      <c r="H116" s="926">
        <f>SUBIC_BAY!R13</f>
        <v>21.444444444444443</v>
      </c>
      <c r="I116" s="892" t="str">
        <f t="shared" si="251"/>
        <v>PASSED</v>
      </c>
      <c r="J116" s="926">
        <f>SUBIC_BAY!R17</f>
        <v>7.4411111111111108</v>
      </c>
      <c r="K116" s="892" t="str">
        <f t="shared" si="252"/>
        <v>PASSED</v>
      </c>
      <c r="L116" s="926">
        <f>SUBIC_BAY!R21</f>
        <v>30.544444444444448</v>
      </c>
      <c r="M116" s="892" t="str">
        <f t="shared" si="253"/>
        <v>FAILED</v>
      </c>
      <c r="N116" s="926">
        <f>SUBIC_BAY!R25</f>
        <v>5</v>
      </c>
      <c r="O116" s="892" t="str">
        <f t="shared" si="254"/>
        <v>PASSED</v>
      </c>
      <c r="P116" s="926">
        <f>SUBIC_BAY!R29</f>
        <v>508.77370534382061</v>
      </c>
      <c r="Q116" s="892" t="str">
        <f t="shared" si="255"/>
        <v>FAILED</v>
      </c>
      <c r="R116" s="926">
        <f>SUBIC_BAY!R33</f>
        <v>0.11499999999999999</v>
      </c>
      <c r="S116" s="892" t="str">
        <f t="shared" si="256"/>
        <v>PASSED</v>
      </c>
      <c r="T116" s="926">
        <f>SUBIC_BAY!R37</f>
        <v>2.8777777777777777E-2</v>
      </c>
      <c r="U116" s="892" t="str">
        <f t="shared" si="257"/>
        <v>PASSED</v>
      </c>
      <c r="V116" s="930" t="s">
        <v>19</v>
      </c>
      <c r="W116" s="945" t="s">
        <v>19</v>
      </c>
      <c r="X116" s="894" t="s">
        <v>19</v>
      </c>
      <c r="Y116" s="894" t="s">
        <v>19</v>
      </c>
      <c r="Z116" s="463"/>
    </row>
    <row r="117" spans="1:26" ht="18.75">
      <c r="A117" s="935" t="s">
        <v>102</v>
      </c>
      <c r="B117" s="935" t="s">
        <v>17</v>
      </c>
      <c r="C117" s="892" t="s">
        <v>156</v>
      </c>
      <c r="D117" s="926">
        <f>SUBIC_BAY!R10</f>
        <v>6.1188888888888888</v>
      </c>
      <c r="E117" s="892" t="str">
        <f t="shared" si="250"/>
        <v>PASSED</v>
      </c>
      <c r="F117" s="926" t="s">
        <v>19</v>
      </c>
      <c r="G117" s="894" t="s">
        <v>19</v>
      </c>
      <c r="H117" s="926">
        <f>SUBIC_BAY!R14</f>
        <v>25.444444444444443</v>
      </c>
      <c r="I117" s="892" t="str">
        <f t="shared" si="251"/>
        <v>PASSED</v>
      </c>
      <c r="J117" s="926">
        <f>SUBIC_BAY!R18</f>
        <v>7.3377777777777782</v>
      </c>
      <c r="K117" s="892" t="str">
        <f t="shared" si="252"/>
        <v>PASSED</v>
      </c>
      <c r="L117" s="926">
        <f>SUBIC_BAY!R22</f>
        <v>30.400000000000002</v>
      </c>
      <c r="M117" s="892" t="str">
        <f t="shared" si="253"/>
        <v>FAILED</v>
      </c>
      <c r="N117" s="926">
        <f>SUBIC_BAY!R26</f>
        <v>5</v>
      </c>
      <c r="O117" s="892" t="str">
        <f t="shared" si="254"/>
        <v>PASSED</v>
      </c>
      <c r="P117" s="926">
        <f>SUBIC_BAY!R30</f>
        <v>587.93579346339607</v>
      </c>
      <c r="Q117" s="892" t="str">
        <f t="shared" si="255"/>
        <v>FAILED</v>
      </c>
      <c r="R117" s="926">
        <f>SUBIC_BAY!R34</f>
        <v>9.6333333333333326E-2</v>
      </c>
      <c r="S117" s="892" t="str">
        <f t="shared" si="256"/>
        <v>PASSED</v>
      </c>
      <c r="T117" s="926">
        <f>SUBIC_BAY!R38</f>
        <v>3.0999999999999996E-2</v>
      </c>
      <c r="U117" s="892" t="str">
        <f t="shared" si="257"/>
        <v>PASSED</v>
      </c>
      <c r="V117" s="930" t="s">
        <v>19</v>
      </c>
      <c r="W117" s="945" t="s">
        <v>19</v>
      </c>
      <c r="X117" s="894" t="s">
        <v>19</v>
      </c>
      <c r="Y117" s="894"/>
      <c r="Z117" s="463"/>
    </row>
    <row r="118" spans="1:26" ht="18.75" customHeight="1">
      <c r="A118" s="939" t="s">
        <v>104</v>
      </c>
      <c r="B118" s="940" t="s">
        <v>157</v>
      </c>
      <c r="C118" s="895" t="s">
        <v>158</v>
      </c>
      <c r="D118" s="926">
        <f>MASINLOC_OYON_BAY!R7</f>
        <v>5.9187500000000002</v>
      </c>
      <c r="E118" s="892" t="str">
        <f>IF(D118&gt;6, "PASSED","FAILED")</f>
        <v>FAILED</v>
      </c>
      <c r="F118" s="926" t="s">
        <v>19</v>
      </c>
      <c r="G118" s="894" t="s">
        <v>19</v>
      </c>
      <c r="H118" s="926">
        <f>MASINLOC_OYON_BAY!R15</f>
        <v>11.125</v>
      </c>
      <c r="I118" s="892" t="str">
        <f t="shared" ref="I118:I125" si="258">IF(H118&gt;50, "FAILED","PASSED")</f>
        <v>PASSED</v>
      </c>
      <c r="J118" s="926">
        <f>MASINLOC_OYON_BAY!R23</f>
        <v>7.16</v>
      </c>
      <c r="K118" s="892" t="str">
        <f>IF(AND(J118&gt;=7,J118&lt;=8.5),"PASSED","FAILED")</f>
        <v>PASSED</v>
      </c>
      <c r="L118" s="926">
        <f>MASINLOC_OYON_BAY!R31</f>
        <v>29.775000000000002</v>
      </c>
      <c r="M118" s="892" t="str">
        <f t="shared" ref="M118:M125" si="259">IF(AND(L118&gt;=26,L118&lt;=30),"PASSED","FAILED")</f>
        <v>PASSED</v>
      </c>
      <c r="N118" s="926">
        <f>MASINLOC_OYON_BAY!R39</f>
        <v>5</v>
      </c>
      <c r="O118" s="892" t="str">
        <f t="shared" ref="O118:O125" si="260">IF(N118&gt;50, "FAILED","PASSED")</f>
        <v>PASSED</v>
      </c>
      <c r="P118" s="926">
        <f>MASINLOC_OYON_BAY!R47</f>
        <v>48.913642698309836</v>
      </c>
      <c r="Q118" s="892" t="str">
        <f t="shared" ref="Q118:Q125" si="261">IF(P118&gt;100, "FAILED","PASSED")</f>
        <v>PASSED</v>
      </c>
      <c r="R118" s="926">
        <f>MASINLOC_OYON_BAY!R55</f>
        <v>9.6999999999999989E-2</v>
      </c>
      <c r="S118" s="892" t="str">
        <f t="shared" ref="S118:S125" si="262">IF(R118&gt;10, "FAILED","PASSED")</f>
        <v>PASSED</v>
      </c>
      <c r="T118" s="926">
        <f>MASINLOC_OYON_BAY!R63</f>
        <v>1.6750000000000001E-2</v>
      </c>
      <c r="U118" s="892" t="str">
        <f t="shared" ref="U118:U125" si="263">IF(T118&gt;0.2, "FAILED","PASSED")</f>
        <v>PASSED</v>
      </c>
      <c r="V118" s="930" t="s">
        <v>19</v>
      </c>
      <c r="W118" s="945" t="s">
        <v>19</v>
      </c>
      <c r="X118" s="894" t="s">
        <v>19</v>
      </c>
      <c r="Y118" s="894" t="s">
        <v>19</v>
      </c>
      <c r="Z118" s="463"/>
    </row>
    <row r="119" spans="1:26" ht="23.25">
      <c r="A119" s="939" t="s">
        <v>104</v>
      </c>
      <c r="B119" s="940" t="s">
        <v>157</v>
      </c>
      <c r="C119" s="895" t="s">
        <v>159</v>
      </c>
      <c r="D119" s="926">
        <f>MASINLOC_OYON_BAY!R8</f>
        <v>5.84375</v>
      </c>
      <c r="E119" s="892" t="str">
        <f t="shared" ref="E119:E125" si="264">IF(D119&gt;6, "PASSED","FAILED")</f>
        <v>FAILED</v>
      </c>
      <c r="F119" s="926" t="s">
        <v>19</v>
      </c>
      <c r="G119" s="894" t="s">
        <v>19</v>
      </c>
      <c r="H119" s="926">
        <f>MASINLOC_OYON_BAY!R16</f>
        <v>10.125</v>
      </c>
      <c r="I119" s="892" t="str">
        <f t="shared" si="258"/>
        <v>PASSED</v>
      </c>
      <c r="J119" s="926">
        <f>MASINLOC_OYON_BAY!R24</f>
        <v>7.4162499999999998</v>
      </c>
      <c r="K119" s="892" t="str">
        <f t="shared" ref="K119:K125" si="265">IF(AND(J119&gt;=7,J119&lt;=8.5),"PASSED","FAILED")</f>
        <v>PASSED</v>
      </c>
      <c r="L119" s="926">
        <f>MASINLOC_OYON_BAY!R32</f>
        <v>30.137499999999999</v>
      </c>
      <c r="M119" s="892" t="str">
        <f t="shared" si="259"/>
        <v>FAILED</v>
      </c>
      <c r="N119" s="926">
        <f>MASINLOC_OYON_BAY!R40</f>
        <v>5</v>
      </c>
      <c r="O119" s="892" t="str">
        <f t="shared" si="260"/>
        <v>PASSED</v>
      </c>
      <c r="P119" s="926">
        <f>MASINLOC_OYON_BAY!R48</f>
        <v>22.268077907734124</v>
      </c>
      <c r="Q119" s="892" t="str">
        <f t="shared" si="261"/>
        <v>PASSED</v>
      </c>
      <c r="R119" s="926">
        <f>MASINLOC_OYON_BAY!R56</f>
        <v>9.7124999999999989E-2</v>
      </c>
      <c r="S119" s="892" t="str">
        <f t="shared" si="262"/>
        <v>PASSED</v>
      </c>
      <c r="T119" s="926">
        <f>MASINLOC_OYON_BAY!R64</f>
        <v>1.95E-2</v>
      </c>
      <c r="U119" s="892" t="str">
        <f t="shared" si="263"/>
        <v>PASSED</v>
      </c>
      <c r="V119" s="930" t="s">
        <v>19</v>
      </c>
      <c r="W119" s="945" t="s">
        <v>19</v>
      </c>
      <c r="X119" s="894" t="s">
        <v>19</v>
      </c>
      <c r="Y119" s="894" t="s">
        <v>19</v>
      </c>
      <c r="Z119" s="463"/>
    </row>
    <row r="120" spans="1:26" ht="23.25">
      <c r="A120" s="939" t="s">
        <v>104</v>
      </c>
      <c r="B120" s="940" t="s">
        <v>157</v>
      </c>
      <c r="C120" s="895" t="s">
        <v>160</v>
      </c>
      <c r="D120" s="926">
        <f>MASINLOC_OYON_BAY!R9</f>
        <v>6.326249999999999</v>
      </c>
      <c r="E120" s="892" t="str">
        <f t="shared" si="264"/>
        <v>PASSED</v>
      </c>
      <c r="F120" s="926" t="s">
        <v>19</v>
      </c>
      <c r="G120" s="894" t="s">
        <v>19</v>
      </c>
      <c r="H120" s="926">
        <f>MASINLOC_OYON_BAY!R17</f>
        <v>9.3249999999999993</v>
      </c>
      <c r="I120" s="892" t="str">
        <f t="shared" si="258"/>
        <v>PASSED</v>
      </c>
      <c r="J120" s="926">
        <f>MASINLOC_OYON_BAY!R25</f>
        <v>7.415</v>
      </c>
      <c r="K120" s="892" t="str">
        <f t="shared" si="265"/>
        <v>PASSED</v>
      </c>
      <c r="L120" s="926">
        <f>MASINLOC_OYON_BAY!R33</f>
        <v>29.9375</v>
      </c>
      <c r="M120" s="892" t="str">
        <f t="shared" si="259"/>
        <v>PASSED</v>
      </c>
      <c r="N120" s="926">
        <f>MASINLOC_OYON_BAY!R41</f>
        <v>5</v>
      </c>
      <c r="O120" s="892" t="str">
        <f t="shared" si="260"/>
        <v>PASSED</v>
      </c>
      <c r="P120" s="926">
        <f>MASINLOC_OYON_BAY!R49</f>
        <v>24.900695219462584</v>
      </c>
      <c r="Q120" s="892" t="str">
        <f t="shared" si="261"/>
        <v>PASSED</v>
      </c>
      <c r="R120" s="926">
        <f>MASINLOC_OYON_BAY!R57</f>
        <v>9.1874999999999984E-2</v>
      </c>
      <c r="S120" s="892" t="str">
        <f t="shared" si="262"/>
        <v>PASSED</v>
      </c>
      <c r="T120" s="926">
        <f>MASINLOC_OYON_BAY!R65</f>
        <v>2.1000000000000001E-2</v>
      </c>
      <c r="U120" s="892" t="str">
        <f t="shared" si="263"/>
        <v>PASSED</v>
      </c>
      <c r="V120" s="930" t="s">
        <v>19</v>
      </c>
      <c r="W120" s="945" t="s">
        <v>19</v>
      </c>
      <c r="X120" s="894" t="s">
        <v>19</v>
      </c>
      <c r="Y120" s="894" t="s">
        <v>19</v>
      </c>
      <c r="Z120" s="463"/>
    </row>
    <row r="121" spans="1:26" ht="23.25">
      <c r="A121" s="939" t="s">
        <v>104</v>
      </c>
      <c r="B121" s="940" t="s">
        <v>157</v>
      </c>
      <c r="C121" s="895" t="s">
        <v>161</v>
      </c>
      <c r="D121" s="926">
        <f>MASINLOC_OYON_BAY!R10</f>
        <v>5.8325000000000005</v>
      </c>
      <c r="E121" s="892" t="str">
        <f t="shared" si="264"/>
        <v>FAILED</v>
      </c>
      <c r="F121" s="926" t="s">
        <v>19</v>
      </c>
      <c r="G121" s="894" t="s">
        <v>19</v>
      </c>
      <c r="H121" s="926">
        <f>MASINLOC_OYON_BAY!R18</f>
        <v>9.875</v>
      </c>
      <c r="I121" s="892" t="str">
        <f t="shared" si="258"/>
        <v>PASSED</v>
      </c>
      <c r="J121" s="926">
        <f>MASINLOC_OYON_BAY!R26</f>
        <v>7.6237500000000002</v>
      </c>
      <c r="K121" s="892" t="str">
        <f t="shared" si="265"/>
        <v>PASSED</v>
      </c>
      <c r="L121" s="926">
        <f>MASINLOC_OYON_BAY!R34</f>
        <v>30.037500000000001</v>
      </c>
      <c r="M121" s="892" t="str">
        <f t="shared" si="259"/>
        <v>FAILED</v>
      </c>
      <c r="N121" s="926">
        <f>MASINLOC_OYON_BAY!R42</f>
        <v>5</v>
      </c>
      <c r="O121" s="892" t="str">
        <f t="shared" si="260"/>
        <v>PASSED</v>
      </c>
      <c r="P121" s="926">
        <f>MASINLOC_OYON_BAY!R50</f>
        <v>28.423651355608627</v>
      </c>
      <c r="Q121" s="892" t="str">
        <f t="shared" si="261"/>
        <v>PASSED</v>
      </c>
      <c r="R121" s="926">
        <f>MASINLOC_OYON_BAY!R58</f>
        <v>8.9999999999999983E-2</v>
      </c>
      <c r="S121" s="892" t="str">
        <f t="shared" si="262"/>
        <v>PASSED</v>
      </c>
      <c r="T121" s="926">
        <f>MASINLOC_OYON_BAY!R66</f>
        <v>2.4250000000000001E-2</v>
      </c>
      <c r="U121" s="892" t="str">
        <f t="shared" si="263"/>
        <v>PASSED</v>
      </c>
      <c r="V121" s="930" t="s">
        <v>19</v>
      </c>
      <c r="W121" s="945" t="s">
        <v>19</v>
      </c>
      <c r="X121" s="894" t="s">
        <v>19</v>
      </c>
      <c r="Y121" s="894" t="s">
        <v>19</v>
      </c>
      <c r="Z121" s="463"/>
    </row>
    <row r="122" spans="1:26" ht="23.25">
      <c r="A122" s="939" t="s">
        <v>104</v>
      </c>
      <c r="B122" s="940" t="s">
        <v>157</v>
      </c>
      <c r="C122" s="895" t="s">
        <v>162</v>
      </c>
      <c r="D122" s="926">
        <f>MASINLOC_OYON_BAY!R11</f>
        <v>5.4362500000000002</v>
      </c>
      <c r="E122" s="892" t="str">
        <f t="shared" si="264"/>
        <v>FAILED</v>
      </c>
      <c r="F122" s="926" t="s">
        <v>19</v>
      </c>
      <c r="G122" s="894" t="s">
        <v>19</v>
      </c>
      <c r="H122" s="926">
        <f>MASINLOC_OYON_BAY!R19</f>
        <v>10.375</v>
      </c>
      <c r="I122" s="892" t="str">
        <f t="shared" si="258"/>
        <v>PASSED</v>
      </c>
      <c r="J122" s="926">
        <f>MASINLOC_OYON_BAY!R27</f>
        <v>7.4999999999999991</v>
      </c>
      <c r="K122" s="892" t="str">
        <f t="shared" si="265"/>
        <v>PASSED</v>
      </c>
      <c r="L122" s="926">
        <f>MASINLOC_OYON_BAY!R35</f>
        <v>30.2</v>
      </c>
      <c r="M122" s="892" t="str">
        <f t="shared" si="259"/>
        <v>FAILED</v>
      </c>
      <c r="N122" s="926">
        <f>MASINLOC_OYON_BAY!R43</f>
        <v>5</v>
      </c>
      <c r="O122" s="892" t="str">
        <f t="shared" si="260"/>
        <v>PASSED</v>
      </c>
      <c r="P122" s="926">
        <f>MASINLOC_OYON_BAY!R51</f>
        <v>37.180581171937682</v>
      </c>
      <c r="Q122" s="892" t="str">
        <f t="shared" si="261"/>
        <v>PASSED</v>
      </c>
      <c r="R122" s="926">
        <f>MASINLOC_OYON_BAY!R59</f>
        <v>8.9999999999999983E-2</v>
      </c>
      <c r="S122" s="892" t="str">
        <f t="shared" si="262"/>
        <v>PASSED</v>
      </c>
      <c r="T122" s="926">
        <f>MASINLOC_OYON_BAY!R67</f>
        <v>3.9375E-2</v>
      </c>
      <c r="U122" s="892" t="str">
        <f t="shared" si="263"/>
        <v>PASSED</v>
      </c>
      <c r="V122" s="930" t="s">
        <v>19</v>
      </c>
      <c r="W122" s="945" t="s">
        <v>19</v>
      </c>
      <c r="X122" s="894" t="s">
        <v>19</v>
      </c>
      <c r="Y122" s="894" t="s">
        <v>19</v>
      </c>
      <c r="Z122" s="463"/>
    </row>
    <row r="123" spans="1:26" ht="23.25">
      <c r="A123" s="939" t="s">
        <v>104</v>
      </c>
      <c r="B123" s="940" t="s">
        <v>157</v>
      </c>
      <c r="C123" s="895" t="s">
        <v>163</v>
      </c>
      <c r="D123" s="926">
        <f>MASINLOC_OYON_BAY!R12</f>
        <v>5.4625000000000004</v>
      </c>
      <c r="E123" s="892" t="str">
        <f t="shared" si="264"/>
        <v>FAILED</v>
      </c>
      <c r="F123" s="926" t="s">
        <v>19</v>
      </c>
      <c r="G123" s="894" t="s">
        <v>19</v>
      </c>
      <c r="H123" s="926">
        <f>MASINLOC_OYON_BAY!R20</f>
        <v>17.125</v>
      </c>
      <c r="I123" s="892" t="str">
        <f t="shared" si="258"/>
        <v>PASSED</v>
      </c>
      <c r="J123" s="926">
        <f>MASINLOC_OYON_BAY!R28</f>
        <v>7.6274999999999995</v>
      </c>
      <c r="K123" s="892" t="str">
        <f t="shared" si="265"/>
        <v>PASSED</v>
      </c>
      <c r="L123" s="926">
        <f>MASINLOC_OYON_BAY!R36</f>
        <v>30.424999999999997</v>
      </c>
      <c r="M123" s="892" t="str">
        <f t="shared" si="259"/>
        <v>FAILED</v>
      </c>
      <c r="N123" s="926">
        <f>MASINLOC_OYON_BAY!R44</f>
        <v>5</v>
      </c>
      <c r="O123" s="892" t="str">
        <f t="shared" si="260"/>
        <v>PASSED</v>
      </c>
      <c r="P123" s="926">
        <f>MASINLOC_OYON_BAY!R52</f>
        <v>20.765412946520211</v>
      </c>
      <c r="Q123" s="892" t="str">
        <f t="shared" si="261"/>
        <v>PASSED</v>
      </c>
      <c r="R123" s="926">
        <f>MASINLOC_OYON_BAY!R60</f>
        <v>9.8749999999999977E-2</v>
      </c>
      <c r="S123" s="892" t="str">
        <f t="shared" si="262"/>
        <v>PASSED</v>
      </c>
      <c r="T123" s="926">
        <f>MASINLOC_OYON_BAY!R68</f>
        <v>3.7874999999999999E-2</v>
      </c>
      <c r="U123" s="892" t="str">
        <f t="shared" si="263"/>
        <v>PASSED</v>
      </c>
      <c r="V123" s="930" t="s">
        <v>19</v>
      </c>
      <c r="W123" s="945" t="s">
        <v>19</v>
      </c>
      <c r="X123" s="894" t="s">
        <v>19</v>
      </c>
      <c r="Y123" s="894" t="s">
        <v>19</v>
      </c>
      <c r="Z123" s="463"/>
    </row>
    <row r="124" spans="1:26" ht="23.25">
      <c r="A124" s="939" t="s">
        <v>104</v>
      </c>
      <c r="B124" s="940" t="s">
        <v>157</v>
      </c>
      <c r="C124" s="895" t="s">
        <v>164</v>
      </c>
      <c r="D124" s="926">
        <f>MASINLOC_OYON_BAY!R13</f>
        <v>6.0337500000000004</v>
      </c>
      <c r="E124" s="892" t="str">
        <f t="shared" si="264"/>
        <v>PASSED</v>
      </c>
      <c r="F124" s="926" t="s">
        <v>19</v>
      </c>
      <c r="G124" s="894" t="s">
        <v>19</v>
      </c>
      <c r="H124" s="926">
        <f>MASINLOC_OYON_BAY!R21</f>
        <v>11.125</v>
      </c>
      <c r="I124" s="892" t="str">
        <f t="shared" si="258"/>
        <v>PASSED</v>
      </c>
      <c r="J124" s="926">
        <f>MASINLOC_OYON_BAY!R29</f>
        <v>7.5725000000000007</v>
      </c>
      <c r="K124" s="892" t="str">
        <f t="shared" si="265"/>
        <v>PASSED</v>
      </c>
      <c r="L124" s="926">
        <f>MASINLOC_OYON_BAY!R37</f>
        <v>29.999999999999996</v>
      </c>
      <c r="M124" s="892" t="str">
        <f t="shared" si="259"/>
        <v>PASSED</v>
      </c>
      <c r="N124" s="926">
        <f>MASINLOC_OYON_BAY!R45</f>
        <v>5</v>
      </c>
      <c r="O124" s="892" t="str">
        <f t="shared" si="260"/>
        <v>PASSED</v>
      </c>
      <c r="P124" s="926">
        <f>MASINLOC_OYON_BAY!R53</f>
        <v>23.80958761022691</v>
      </c>
      <c r="Q124" s="892" t="str">
        <f t="shared" si="261"/>
        <v>PASSED</v>
      </c>
      <c r="R124" s="926">
        <f>MASINLOC_OYON_BAY!R61</f>
        <v>0.10287499999999998</v>
      </c>
      <c r="S124" s="892" t="str">
        <f t="shared" si="262"/>
        <v>PASSED</v>
      </c>
      <c r="T124" s="926">
        <f>MASINLOC_OYON_BAY!R69</f>
        <v>3.2375000000000001E-2</v>
      </c>
      <c r="U124" s="892" t="str">
        <f t="shared" si="263"/>
        <v>PASSED</v>
      </c>
      <c r="V124" s="930" t="s">
        <v>19</v>
      </c>
      <c r="W124" s="945" t="s">
        <v>19</v>
      </c>
      <c r="X124" s="894" t="s">
        <v>19</v>
      </c>
      <c r="Y124" s="894" t="s">
        <v>19</v>
      </c>
      <c r="Z124" s="463"/>
    </row>
    <row r="125" spans="1:26" ht="23.25">
      <c r="A125" s="939" t="s">
        <v>104</v>
      </c>
      <c r="B125" s="940" t="s">
        <v>157</v>
      </c>
      <c r="C125" s="895" t="s">
        <v>165</v>
      </c>
      <c r="D125" s="926">
        <f>MASINLOC_OYON_BAY!R14</f>
        <v>5.8274999999999988</v>
      </c>
      <c r="E125" s="892" t="str">
        <f t="shared" si="264"/>
        <v>FAILED</v>
      </c>
      <c r="F125" s="926" t="s">
        <v>19</v>
      </c>
      <c r="G125" s="894" t="s">
        <v>19</v>
      </c>
      <c r="H125" s="926">
        <f>MASINLOC_OYON_BAY!R22</f>
        <v>12.375</v>
      </c>
      <c r="I125" s="892" t="str">
        <f t="shared" si="258"/>
        <v>PASSED</v>
      </c>
      <c r="J125" s="926">
        <f>MASINLOC_OYON_BAY!R30</f>
        <v>7.6412500000000012</v>
      </c>
      <c r="K125" s="892" t="str">
        <f t="shared" si="265"/>
        <v>PASSED</v>
      </c>
      <c r="L125" s="926">
        <f>MASINLOC_OYON_BAY!R38</f>
        <v>30.15</v>
      </c>
      <c r="M125" s="892" t="str">
        <f t="shared" si="259"/>
        <v>FAILED</v>
      </c>
      <c r="N125" s="926">
        <f>MASINLOC_OYON_BAY!R46</f>
        <v>5</v>
      </c>
      <c r="O125" s="892" t="str">
        <f t="shared" si="260"/>
        <v>PASSED</v>
      </c>
      <c r="P125" s="926">
        <f>MASINLOC_OYON_BAY!R54</f>
        <v>25.392058319830518</v>
      </c>
      <c r="Q125" s="892" t="str">
        <f t="shared" si="261"/>
        <v>PASSED</v>
      </c>
      <c r="R125" s="926">
        <f>MASINLOC_OYON_BAY!R62</f>
        <v>0.20287500000000006</v>
      </c>
      <c r="S125" s="892" t="str">
        <f t="shared" si="262"/>
        <v>PASSED</v>
      </c>
      <c r="T125" s="926">
        <f>MASINLOC_OYON_BAY!R70</f>
        <v>2.6499999999999999E-2</v>
      </c>
      <c r="U125" s="892" t="str">
        <f t="shared" si="263"/>
        <v>PASSED</v>
      </c>
      <c r="V125" s="930" t="s">
        <v>19</v>
      </c>
      <c r="W125" s="945" t="s">
        <v>19</v>
      </c>
      <c r="X125" s="894" t="s">
        <v>19</v>
      </c>
      <c r="Y125" s="894" t="s">
        <v>19</v>
      </c>
      <c r="Z125" s="463"/>
    </row>
    <row r="126" spans="1:26" ht="15" customHeight="1">
      <c r="A126" s="935" t="s">
        <v>15</v>
      </c>
      <c r="B126" s="935" t="s">
        <v>17</v>
      </c>
      <c r="C126" s="892" t="s">
        <v>166</v>
      </c>
      <c r="D126" s="926">
        <f>'ZAMBALES BAY'!R7</f>
        <v>4.9540000000000006</v>
      </c>
      <c r="E126" s="892" t="str">
        <f>IF(D126&gt;6, "PASSED","FAILED")</f>
        <v>FAILED</v>
      </c>
      <c r="F126" s="926" t="s">
        <v>19</v>
      </c>
      <c r="G126" s="894" t="s">
        <v>19</v>
      </c>
      <c r="H126" s="926">
        <f>'ZAMBALES BAY'!R11</f>
        <v>16.899999999999999</v>
      </c>
      <c r="I126" s="892" t="str">
        <f t="shared" ref="I126:I129" si="266">IF(H126&gt;50, "FAILED","PASSED")</f>
        <v>PASSED</v>
      </c>
      <c r="J126" s="926">
        <f>'ZAMBALES BAY'!R15</f>
        <v>6.4559999999999986</v>
      </c>
      <c r="K126" s="892" t="str">
        <f>IF(AND(J126&gt;=7,J126&lt;=8.5),"PASSED","FAILED")</f>
        <v>FAILED</v>
      </c>
      <c r="L126" s="926">
        <f>'ZAMBALES BAY'!R19</f>
        <v>27.77</v>
      </c>
      <c r="M126" s="892" t="str">
        <f>IF(AND(L126&gt;=26,L126&lt;=30),"PASSED","FAILED")</f>
        <v>PASSED</v>
      </c>
      <c r="N126" s="926">
        <f>'ZAMBALES BAY'!R23</f>
        <v>4.5</v>
      </c>
      <c r="O126" s="892" t="str">
        <f>IF(N126&gt;50, "FAILED","PASSED")</f>
        <v>PASSED</v>
      </c>
      <c r="P126" s="926">
        <f>'ZAMBALES BAY'!R27</f>
        <v>154.7151430547332</v>
      </c>
      <c r="Q126" s="892" t="str">
        <f>IF(P126&gt;100, "FAILED","PASSED")</f>
        <v>FAILED</v>
      </c>
      <c r="R126" s="926">
        <f>'ZAMBALES BAY'!R31</f>
        <v>8.2399999999999987E-2</v>
      </c>
      <c r="S126" s="892" t="str">
        <f>IF(R126&gt;10, "FAILED","PASSED")</f>
        <v>PASSED</v>
      </c>
      <c r="T126" s="926">
        <f>'ZAMBALES BAY'!R35</f>
        <v>1.7299999999999999E-2</v>
      </c>
      <c r="U126" s="892" t="str">
        <f>IF(T126&gt;0.2, "FAILED","PASSED")</f>
        <v>PASSED</v>
      </c>
      <c r="V126" s="930" t="s">
        <v>19</v>
      </c>
      <c r="W126" s="945" t="s">
        <v>19</v>
      </c>
      <c r="X126" s="894" t="s">
        <v>19</v>
      </c>
      <c r="Y126" s="894" t="s">
        <v>19</v>
      </c>
      <c r="Z126" s="463"/>
    </row>
    <row r="127" spans="1:26" ht="15" customHeight="1">
      <c r="A127" s="935" t="s">
        <v>15</v>
      </c>
      <c r="B127" s="935" t="s">
        <v>17</v>
      </c>
      <c r="C127" s="892" t="s">
        <v>167</v>
      </c>
      <c r="D127" s="926">
        <f>'ZAMBALES BAY'!R8</f>
        <v>4.9288888888888884</v>
      </c>
      <c r="E127" s="892" t="str">
        <f t="shared" ref="E127:E129" si="267">IF(D127&gt;6, "PASSED","FAILED")</f>
        <v>FAILED</v>
      </c>
      <c r="F127" s="926" t="s">
        <v>19</v>
      </c>
      <c r="G127" s="894" t="s">
        <v>19</v>
      </c>
      <c r="H127" s="926">
        <f>'ZAMBALES BAY'!R12</f>
        <v>14.1</v>
      </c>
      <c r="I127" s="892" t="str">
        <f t="shared" si="266"/>
        <v>PASSED</v>
      </c>
      <c r="J127" s="926">
        <f>'ZAMBALES BAY'!R16</f>
        <v>6.6920000000000002</v>
      </c>
      <c r="K127" s="892" t="str">
        <f t="shared" ref="K127:K129" si="268">IF(AND(J127&gt;=7,J127&lt;=8.5),"PASSED","FAILED")</f>
        <v>FAILED</v>
      </c>
      <c r="L127" s="926">
        <f>'ZAMBALES BAY'!R20</f>
        <v>27.95</v>
      </c>
      <c r="M127" s="892" t="str">
        <f t="shared" ref="M127:M129" si="269">IF(AND(L127&gt;=26,L127&lt;=30),"PASSED","FAILED")</f>
        <v>PASSED</v>
      </c>
      <c r="N127" s="926">
        <f>'ZAMBALES BAY'!R24</f>
        <v>5</v>
      </c>
      <c r="O127" s="892" t="str">
        <f t="shared" ref="O127:O129" si="270">IF(N127&gt;50, "FAILED","PASSED")</f>
        <v>PASSED</v>
      </c>
      <c r="P127" s="926">
        <f>'ZAMBALES BAY'!R28</f>
        <v>101.4861795236323</v>
      </c>
      <c r="Q127" s="892" t="str">
        <f t="shared" ref="Q127:Q129" si="271">IF(P127&gt;100, "FAILED","PASSED")</f>
        <v>FAILED</v>
      </c>
      <c r="R127" s="926">
        <f>'ZAMBALES BAY'!R32</f>
        <v>8.3899999999999988E-2</v>
      </c>
      <c r="S127" s="892" t="str">
        <f t="shared" ref="S127:S129" si="272">IF(R127&gt;10, "FAILED","PASSED")</f>
        <v>PASSED</v>
      </c>
      <c r="T127" s="926">
        <f>'ZAMBALES BAY'!R36</f>
        <v>2.1200000000000004E-2</v>
      </c>
      <c r="U127" s="892" t="str">
        <f t="shared" ref="U127:U129" si="273">IF(T127&gt;0.2, "FAILED","PASSED")</f>
        <v>PASSED</v>
      </c>
      <c r="V127" s="930" t="s">
        <v>19</v>
      </c>
      <c r="W127" s="945" t="s">
        <v>19</v>
      </c>
      <c r="X127" s="894" t="s">
        <v>19</v>
      </c>
      <c r="Y127" s="894" t="s">
        <v>19</v>
      </c>
      <c r="Z127" s="463"/>
    </row>
    <row r="128" spans="1:26" ht="18.75">
      <c r="A128" s="935" t="s">
        <v>15</v>
      </c>
      <c r="B128" s="935" t="s">
        <v>17</v>
      </c>
      <c r="C128" s="892" t="s">
        <v>168</v>
      </c>
      <c r="D128" s="926">
        <f>'ZAMBALES BAY'!R9</f>
        <v>5.0069999999999997</v>
      </c>
      <c r="E128" s="892" t="str">
        <f t="shared" si="267"/>
        <v>FAILED</v>
      </c>
      <c r="F128" s="926" t="s">
        <v>19</v>
      </c>
      <c r="G128" s="894" t="s">
        <v>19</v>
      </c>
      <c r="H128" s="926">
        <f>'ZAMBALES BAY'!R13</f>
        <v>14.7</v>
      </c>
      <c r="I128" s="892" t="str">
        <f t="shared" si="266"/>
        <v>PASSED</v>
      </c>
      <c r="J128" s="926">
        <f>'ZAMBALES BAY'!R17</f>
        <v>6.6970000000000001</v>
      </c>
      <c r="K128" s="892" t="str">
        <f t="shared" si="268"/>
        <v>FAILED</v>
      </c>
      <c r="L128" s="926">
        <f>'ZAMBALES BAY'!R21</f>
        <v>28.130000000000003</v>
      </c>
      <c r="M128" s="892" t="str">
        <f t="shared" si="269"/>
        <v>PASSED</v>
      </c>
      <c r="N128" s="926">
        <f>'ZAMBALES BAY'!R25</f>
        <v>5</v>
      </c>
      <c r="O128" s="892" t="str">
        <f t="shared" si="270"/>
        <v>PASSED</v>
      </c>
      <c r="P128" s="926">
        <f>'ZAMBALES BAY'!R29</f>
        <v>80.08516093002639</v>
      </c>
      <c r="Q128" s="892" t="str">
        <f t="shared" si="271"/>
        <v>PASSED</v>
      </c>
      <c r="R128" s="926">
        <f>'ZAMBALES BAY'!R33</f>
        <v>8.2199999999999981E-2</v>
      </c>
      <c r="S128" s="892" t="str">
        <f t="shared" si="272"/>
        <v>PASSED</v>
      </c>
      <c r="T128" s="926">
        <f>'ZAMBALES BAY'!R37</f>
        <v>2.0399999999999995E-2</v>
      </c>
      <c r="U128" s="892" t="str">
        <f t="shared" si="273"/>
        <v>PASSED</v>
      </c>
      <c r="V128" s="930" t="s">
        <v>19</v>
      </c>
      <c r="W128" s="945" t="s">
        <v>19</v>
      </c>
      <c r="X128" s="894" t="s">
        <v>19</v>
      </c>
      <c r="Y128" s="894" t="s">
        <v>19</v>
      </c>
      <c r="Z128" s="463"/>
    </row>
    <row r="129" spans="1:26" ht="18.75">
      <c r="A129" s="935" t="s">
        <v>15</v>
      </c>
      <c r="B129" s="935" t="s">
        <v>17</v>
      </c>
      <c r="C129" s="892" t="s">
        <v>169</v>
      </c>
      <c r="D129" s="926">
        <f>'ZAMBALES BAY'!R10</f>
        <v>4.9340000000000011</v>
      </c>
      <c r="E129" s="892" t="str">
        <f t="shared" si="267"/>
        <v>FAILED</v>
      </c>
      <c r="F129" s="926" t="s">
        <v>19</v>
      </c>
      <c r="G129" s="894" t="s">
        <v>19</v>
      </c>
      <c r="H129" s="926">
        <f>'ZAMBALES BAY'!R14</f>
        <v>14.8</v>
      </c>
      <c r="I129" s="892" t="str">
        <f t="shared" si="266"/>
        <v>PASSED</v>
      </c>
      <c r="J129" s="926">
        <f>'ZAMBALES BAY'!R18</f>
        <v>6.6909999999999998</v>
      </c>
      <c r="K129" s="892" t="str">
        <f t="shared" si="268"/>
        <v>FAILED</v>
      </c>
      <c r="L129" s="926">
        <f>'ZAMBALES BAY'!R22</f>
        <v>27.959999999999997</v>
      </c>
      <c r="M129" s="892" t="str">
        <f t="shared" si="269"/>
        <v>PASSED</v>
      </c>
      <c r="N129" s="926">
        <f>'ZAMBALES BAY'!R26</f>
        <v>5</v>
      </c>
      <c r="O129" s="892" t="str">
        <f t="shared" si="270"/>
        <v>PASSED</v>
      </c>
      <c r="P129" s="926">
        <f>'ZAMBALES BAY'!R30</f>
        <v>108.24458518741805</v>
      </c>
      <c r="Q129" s="892" t="str">
        <f t="shared" si="271"/>
        <v>FAILED</v>
      </c>
      <c r="R129" s="926">
        <f>'ZAMBALES BAY'!R34</f>
        <v>9.0299999999999991E-2</v>
      </c>
      <c r="S129" s="892" t="str">
        <f t="shared" si="272"/>
        <v>PASSED</v>
      </c>
      <c r="T129" s="926">
        <f>'ZAMBALES BAY'!R38</f>
        <v>1.95E-2</v>
      </c>
      <c r="U129" s="892" t="str">
        <f t="shared" si="273"/>
        <v>PASSED</v>
      </c>
      <c r="V129" s="930" t="s">
        <v>19</v>
      </c>
      <c r="W129" s="945" t="s">
        <v>19</v>
      </c>
      <c r="X129" s="894" t="s">
        <v>19</v>
      </c>
      <c r="Y129" s="894" t="s">
        <v>19</v>
      </c>
      <c r="Z129" s="463"/>
    </row>
    <row r="130" spans="1:26">
      <c r="W130" s="463"/>
      <c r="X130" s="463"/>
      <c r="Y130" s="463"/>
    </row>
  </sheetData>
  <autoFilter ref="A1:X129" xr:uid="{75CE512C-B6DF-4641-80AD-4203A7AB89F7}"/>
  <dataValidations count="2">
    <dataValidation type="list" showDropDown="1" showInputMessage="1" showErrorMessage="1" sqref="AE1" xr:uid="{DDEFC32C-FD66-436E-BEC2-7AF88AED34DC}">
      <formula1>$A:$A</formula1>
    </dataValidation>
    <dataValidation type="list" allowBlank="1" showInputMessage="1" showErrorMessage="1" sqref="AC1" xr:uid="{7F4C4570-B5A6-4874-AFC5-C6FCCF752262}">
      <formula1>$A$2:$A$129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outlinePr summaryBelow="0" summaryRight="0"/>
  </sheetPr>
  <dimension ref="A1:K12"/>
  <sheetViews>
    <sheetView workbookViewId="0">
      <selection activeCell="G7" sqref="G7"/>
    </sheetView>
  </sheetViews>
  <sheetFormatPr defaultColWidth="14.42578125" defaultRowHeight="15" customHeight="1"/>
  <cols>
    <col min="1" max="1" width="23.140625" customWidth="1"/>
    <col min="8" max="8" width="23.5703125" customWidth="1"/>
  </cols>
  <sheetData>
    <row r="1" spans="1:11">
      <c r="A1" s="1" t="s">
        <v>170</v>
      </c>
      <c r="B1" s="2" t="s">
        <v>171</v>
      </c>
      <c r="C1" s="2" t="s">
        <v>172</v>
      </c>
      <c r="D1" s="2" t="s">
        <v>173</v>
      </c>
      <c r="E1" s="2" t="s">
        <v>7</v>
      </c>
      <c r="F1" s="2" t="s">
        <v>174</v>
      </c>
      <c r="G1" s="2" t="s">
        <v>175</v>
      </c>
      <c r="H1" s="2" t="s">
        <v>176</v>
      </c>
      <c r="I1" s="2" t="s">
        <v>177</v>
      </c>
      <c r="J1" s="2" t="s">
        <v>178</v>
      </c>
      <c r="K1" s="2" t="s">
        <v>179</v>
      </c>
    </row>
    <row r="2" spans="1:11">
      <c r="A2" s="1" t="s">
        <v>180</v>
      </c>
    </row>
    <row r="3" spans="1:11">
      <c r="A3" s="1" t="s">
        <v>66</v>
      </c>
      <c r="B3" s="3">
        <f>BOCAUE!I62</f>
        <v>4.1712499999999997</v>
      </c>
      <c r="C3" s="3">
        <f>BOCAUE!J62</f>
        <v>13.041666666666666</v>
      </c>
      <c r="D3" s="3">
        <f>BOCAUE!K62</f>
        <v>17.25</v>
      </c>
      <c r="E3" s="3">
        <f>BOCAUE!L62</f>
        <v>6.6111111111111116</v>
      </c>
      <c r="F3" s="3">
        <f>BOCAUE!M62</f>
        <v>29.419999999999998</v>
      </c>
      <c r="G3" s="3">
        <f>BOCAUE!N62</f>
        <v>24.791666666666668</v>
      </c>
      <c r="H3" s="3">
        <f>BOCAUE!O62</f>
        <v>181033.85061998331</v>
      </c>
      <c r="I3" s="3">
        <f>BOCAUE!P62</f>
        <v>0.52333333333333332</v>
      </c>
      <c r="J3" s="3">
        <f>BOCAUE!Q62</f>
        <v>1.0897916666666667</v>
      </c>
      <c r="K3" s="3">
        <f>BOCAUE!R62</f>
        <v>234.33333333333334</v>
      </c>
    </row>
    <row r="4" spans="1:11">
      <c r="A4" s="1" t="s">
        <v>80</v>
      </c>
      <c r="B4" s="3">
        <f>SANTA_MARIA_RIVER!I62</f>
        <v>2.8858333333333337</v>
      </c>
      <c r="C4" s="3">
        <f>SANTA_MARIA_RIVER!J62</f>
        <v>29</v>
      </c>
      <c r="D4" s="3">
        <f>SANTA_MARIA_RIVER!K62</f>
        <v>27.833333333333332</v>
      </c>
      <c r="E4" s="3">
        <f>SANTA_MARIA_RIVER!L62</f>
        <v>7.1677777777777782</v>
      </c>
      <c r="F4" s="3">
        <f>SANTA_MARIA_RIVER!M62</f>
        <v>29.357037037037035</v>
      </c>
      <c r="G4" s="3">
        <f>SANTA_MARIA_RIVER!N62</f>
        <v>25.578703703703706</v>
      </c>
      <c r="H4" s="3">
        <f>SANTA_MARIA_RIVER!O62</f>
        <v>500496.67386337748</v>
      </c>
      <c r="I4" s="3">
        <f>SANTA_MARIA_RIVER!P62</f>
        <v>0.62508333333333332</v>
      </c>
      <c r="J4" s="3">
        <f>SANTA_MARIA_RIVER!Q62</f>
        <v>1.5293333333333334</v>
      </c>
      <c r="K4" s="3">
        <f>SANTA_MARIA_RIVER!R62</f>
        <v>94</v>
      </c>
    </row>
    <row r="5" spans="1:11">
      <c r="A5" s="1" t="s">
        <v>181</v>
      </c>
    </row>
    <row r="6" spans="1:11">
      <c r="A6" s="1" t="s">
        <v>86</v>
      </c>
      <c r="B6" s="3">
        <v>4.3593333333333337</v>
      </c>
      <c r="C6" s="3">
        <v>4.1333333333333329</v>
      </c>
      <c r="D6" s="3">
        <v>58.666666666666671</v>
      </c>
      <c r="E6" s="3">
        <v>7.2526666666666673</v>
      </c>
      <c r="F6" s="3">
        <v>28.839999999999996</v>
      </c>
      <c r="G6" s="3">
        <v>22.666666666666664</v>
      </c>
      <c r="H6" s="3">
        <v>7852.9568799594444</v>
      </c>
      <c r="I6" s="4">
        <v>0.88560000000000016</v>
      </c>
      <c r="J6" s="4">
        <v>0.18060000000000004</v>
      </c>
      <c r="K6" s="4">
        <v>95.666666666666657</v>
      </c>
    </row>
    <row r="7" spans="1:11">
      <c r="A7" s="1" t="s">
        <v>70</v>
      </c>
      <c r="B7" s="5">
        <v>3.8966666666666669</v>
      </c>
      <c r="C7" s="5">
        <v>3.6666666666666665</v>
      </c>
      <c r="D7" s="5">
        <v>18.666666666666668</v>
      </c>
      <c r="E7" s="5">
        <v>7.0966666666666667</v>
      </c>
      <c r="F7" s="5">
        <v>28.333333333333332</v>
      </c>
      <c r="G7" s="5">
        <v>15</v>
      </c>
      <c r="H7" s="6">
        <v>23966.666666666668</v>
      </c>
      <c r="I7" s="4">
        <v>0.26</v>
      </c>
      <c r="J7" s="4">
        <v>0.96533333333333327</v>
      </c>
      <c r="K7" s="5">
        <v>201</v>
      </c>
    </row>
    <row r="8" spans="1:11">
      <c r="A8" s="1" t="s">
        <v>182</v>
      </c>
    </row>
    <row r="9" spans="1:11">
      <c r="A9" s="1" t="s">
        <v>82</v>
      </c>
    </row>
    <row r="10" spans="1:11">
      <c r="A10" s="1" t="s">
        <v>183</v>
      </c>
    </row>
    <row r="11" spans="1:11">
      <c r="A11" s="1" t="s">
        <v>26</v>
      </c>
    </row>
    <row r="12" spans="1:11">
      <c r="A12" s="1" t="s">
        <v>184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pageSetUpPr fitToPage="1"/>
  </sheetPr>
  <dimension ref="A1:AE1004"/>
  <sheetViews>
    <sheetView workbookViewId="0">
      <pane xSplit="4" topLeftCell="I13" activePane="topRight" state="frozen"/>
      <selection pane="topRight" activeCell="N41" sqref="N41"/>
      <selection activeCell="A7" sqref="A7"/>
    </sheetView>
  </sheetViews>
  <sheetFormatPr defaultColWidth="14.42578125" defaultRowHeight="15" customHeight="1"/>
  <cols>
    <col min="1" max="1" width="9.140625" customWidth="1"/>
    <col min="2" max="2" width="20.85546875" style="257" customWidth="1"/>
    <col min="3" max="3" width="9.140625" customWidth="1"/>
    <col min="4" max="4" width="31.7109375" customWidth="1"/>
    <col min="5" max="5" width="28" customWidth="1"/>
    <col min="6" max="6" width="12.5703125" customWidth="1"/>
    <col min="7" max="8" width="11.140625" customWidth="1"/>
    <col min="9" max="9" width="11.85546875" customWidth="1"/>
    <col min="10" max="12" width="10.85546875" customWidth="1"/>
    <col min="13" max="13" width="11.140625" customWidth="1"/>
    <col min="14" max="14" width="11.28515625" customWidth="1"/>
    <col min="15" max="15" width="14.42578125" customWidth="1"/>
    <col min="16" max="16" width="10.7109375" customWidth="1"/>
    <col min="17" max="17" width="17.42578125" customWidth="1"/>
    <col min="18" max="18" width="19.5703125" customWidth="1"/>
    <col min="19" max="19" width="14.42578125" style="244" customWidth="1"/>
    <col min="20" max="22" width="9.140625" customWidth="1"/>
    <col min="23" max="25" width="8.7109375" customWidth="1"/>
    <col min="26" max="26" width="12" customWidth="1"/>
  </cols>
  <sheetData>
    <row r="1" spans="1:30">
      <c r="A1" s="1182" t="s">
        <v>185</v>
      </c>
      <c r="B1" s="1183" t="s">
        <v>186</v>
      </c>
      <c r="C1" s="1182" t="s">
        <v>187</v>
      </c>
      <c r="D1" s="1182" t="s">
        <v>188</v>
      </c>
      <c r="E1" s="1182" t="s">
        <v>189</v>
      </c>
      <c r="F1" s="1176" t="s">
        <v>190</v>
      </c>
      <c r="G1" s="1176"/>
      <c r="H1" s="1176"/>
      <c r="I1" s="1176"/>
      <c r="J1" s="1176"/>
      <c r="K1" s="1176"/>
      <c r="L1" s="1176"/>
      <c r="M1" s="1176"/>
      <c r="N1" s="1176"/>
      <c r="O1" s="1176"/>
      <c r="P1" s="1176"/>
      <c r="Q1" s="1176"/>
      <c r="R1" s="1176"/>
      <c r="S1" s="1176"/>
      <c r="T1" s="1176"/>
      <c r="U1" s="29"/>
      <c r="V1" s="29"/>
      <c r="W1" s="29"/>
      <c r="X1" s="29"/>
      <c r="Y1" s="29"/>
      <c r="Z1" s="29"/>
    </row>
    <row r="2" spans="1:30" ht="22.5" customHeight="1">
      <c r="A2" s="1182"/>
      <c r="B2" s="1183"/>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29"/>
      <c r="V2" s="29"/>
      <c r="W2" s="29"/>
      <c r="X2" s="29"/>
      <c r="Y2" s="29"/>
      <c r="Z2" s="29"/>
    </row>
    <row r="3" spans="1:30">
      <c r="A3" s="1177" t="s">
        <v>206</v>
      </c>
      <c r="B3" s="1178"/>
      <c r="C3" s="1178"/>
      <c r="D3" s="1178"/>
      <c r="E3" s="1178"/>
      <c r="F3" s="1178"/>
      <c r="G3" s="1178"/>
      <c r="H3" s="1178"/>
      <c r="I3" s="1178"/>
      <c r="J3" s="1178"/>
      <c r="K3" s="1178"/>
      <c r="L3" s="1178"/>
      <c r="M3" s="1178"/>
      <c r="N3" s="1178"/>
      <c r="O3" s="1178"/>
      <c r="P3" s="1178"/>
      <c r="Q3" s="1178"/>
      <c r="R3" s="1178"/>
      <c r="S3" s="1178"/>
      <c r="T3" s="1178"/>
      <c r="U3" s="29"/>
      <c r="V3" s="29"/>
      <c r="W3" s="29"/>
      <c r="X3" s="29"/>
      <c r="Y3" s="29"/>
      <c r="Z3" s="29"/>
    </row>
    <row r="4" spans="1:30">
      <c r="A4" s="1179" t="s">
        <v>207</v>
      </c>
      <c r="B4" s="1180"/>
      <c r="C4" s="1180"/>
      <c r="D4" s="1180"/>
      <c r="E4" s="1180"/>
      <c r="F4" s="1180"/>
      <c r="G4" s="1180"/>
      <c r="H4" s="1180"/>
      <c r="I4" s="1180"/>
      <c r="J4" s="1180"/>
      <c r="K4" s="1180"/>
      <c r="L4" s="1180"/>
      <c r="M4" s="1180"/>
      <c r="N4" s="1180"/>
      <c r="O4" s="1180"/>
      <c r="P4" s="1180"/>
      <c r="Q4" s="1180"/>
      <c r="R4" s="1180"/>
      <c r="S4" s="1180"/>
      <c r="T4" s="1181"/>
      <c r="U4" s="29"/>
      <c r="V4" s="29"/>
      <c r="W4" s="29"/>
      <c r="X4" s="29"/>
      <c r="Y4" s="29"/>
      <c r="Z4" s="29"/>
    </row>
    <row r="5" spans="1:30">
      <c r="A5" s="1008" t="s">
        <v>208</v>
      </c>
      <c r="B5" s="1175" t="s">
        <v>3</v>
      </c>
      <c r="C5" s="37">
        <v>1</v>
      </c>
      <c r="D5" s="456" t="s">
        <v>18</v>
      </c>
      <c r="E5" s="457" t="s">
        <v>209</v>
      </c>
      <c r="F5" s="38">
        <v>6.14</v>
      </c>
      <c r="G5" s="458">
        <v>6.11</v>
      </c>
      <c r="H5" s="458">
        <v>6.71</v>
      </c>
      <c r="I5" s="458">
        <v>5.93</v>
      </c>
      <c r="J5" s="458">
        <v>5.89</v>
      </c>
      <c r="K5" s="458">
        <v>6</v>
      </c>
      <c r="L5" s="458">
        <v>5.3</v>
      </c>
      <c r="M5" s="458">
        <v>6.5</v>
      </c>
      <c r="N5" s="458" t="s">
        <v>210</v>
      </c>
      <c r="O5" s="458" t="s">
        <v>210</v>
      </c>
      <c r="P5" s="458" t="s">
        <v>210</v>
      </c>
      <c r="Q5" s="458" t="s">
        <v>210</v>
      </c>
      <c r="R5" s="458" cm="1">
        <f t="array" ref="R5">AVERAGE(IF(LEFT(F5:Q5,1)="&lt;", VALUE(MID(F5:Q5,2,99)), F5:Q5))</f>
        <v>6.0724999999999998</v>
      </c>
      <c r="S5" s="255" t="s">
        <v>211</v>
      </c>
      <c r="T5" s="459">
        <v>6</v>
      </c>
      <c r="U5" s="29"/>
      <c r="V5" s="761"/>
      <c r="W5" s="109" t="s">
        <v>18</v>
      </c>
      <c r="X5" s="16">
        <v>6.14</v>
      </c>
      <c r="Y5" s="16">
        <v>6.11</v>
      </c>
      <c r="Z5" s="16">
        <v>6.71</v>
      </c>
      <c r="AA5" s="16">
        <v>5.93</v>
      </c>
      <c r="AB5" s="16">
        <v>5.89</v>
      </c>
      <c r="AC5" s="16">
        <v>6</v>
      </c>
      <c r="AD5" s="463"/>
    </row>
    <row r="6" spans="1:30">
      <c r="A6" s="661"/>
      <c r="B6" s="1166"/>
      <c r="C6" s="78">
        <v>2</v>
      </c>
      <c r="D6" s="796" t="s">
        <v>21</v>
      </c>
      <c r="E6" s="52" t="s">
        <v>209</v>
      </c>
      <c r="F6" s="57">
        <v>5.99</v>
      </c>
      <c r="G6" s="20">
        <v>6.01</v>
      </c>
      <c r="H6" s="20">
        <v>6.78</v>
      </c>
      <c r="I6" s="20">
        <v>5.9</v>
      </c>
      <c r="J6" s="20">
        <v>5.78</v>
      </c>
      <c r="K6" s="20">
        <v>5.6</v>
      </c>
      <c r="L6" s="20">
        <v>6</v>
      </c>
      <c r="M6" s="20">
        <v>5.0999999999999996</v>
      </c>
      <c r="N6" s="20" t="s">
        <v>210</v>
      </c>
      <c r="O6" s="20" t="s">
        <v>210</v>
      </c>
      <c r="P6" s="20" t="s">
        <v>210</v>
      </c>
      <c r="Q6" s="20" t="s">
        <v>210</v>
      </c>
      <c r="R6" s="458" cm="1">
        <f t="array" ref="R6">AVERAGE(IF(LEFT(F6:Q6,1)="&lt;", VALUE(MID(F6:Q6,2,99)), F6:Q6))</f>
        <v>5.8950000000000005</v>
      </c>
      <c r="S6" s="333" t="s">
        <v>211</v>
      </c>
      <c r="T6" s="21">
        <v>6</v>
      </c>
      <c r="U6" s="29"/>
      <c r="V6" s="761"/>
      <c r="W6" s="61" t="s">
        <v>21</v>
      </c>
      <c r="X6" s="20">
        <v>5.99</v>
      </c>
      <c r="Y6" s="20">
        <v>6.01</v>
      </c>
      <c r="Z6" s="20">
        <v>6.78</v>
      </c>
      <c r="AA6" s="20">
        <v>5.9</v>
      </c>
      <c r="AB6" s="20">
        <v>5.78</v>
      </c>
      <c r="AC6" s="20">
        <v>5.6</v>
      </c>
      <c r="AD6" s="463"/>
    </row>
    <row r="7" spans="1:30">
      <c r="A7" s="661"/>
      <c r="B7" s="1166"/>
      <c r="C7" s="78">
        <v>3</v>
      </c>
      <c r="D7" s="796" t="s">
        <v>22</v>
      </c>
      <c r="E7" s="52" t="s">
        <v>209</v>
      </c>
      <c r="F7" s="57">
        <v>5.89</v>
      </c>
      <c r="G7" s="20">
        <v>5.99</v>
      </c>
      <c r="H7" s="20">
        <v>6.81</v>
      </c>
      <c r="I7" s="20">
        <v>5.95</v>
      </c>
      <c r="J7" s="20">
        <v>5.39</v>
      </c>
      <c r="K7" s="20">
        <v>5.0999999999999996</v>
      </c>
      <c r="L7" s="20">
        <v>6.1</v>
      </c>
      <c r="M7" s="20">
        <v>4.0999999999999996</v>
      </c>
      <c r="N7" s="20" t="s">
        <v>210</v>
      </c>
      <c r="O7" s="20" t="s">
        <v>210</v>
      </c>
      <c r="P7" s="20" t="s">
        <v>210</v>
      </c>
      <c r="Q7" s="20" t="s">
        <v>210</v>
      </c>
      <c r="R7" s="458" cm="1">
        <f t="array" ref="R7">AVERAGE(IF(LEFT(F7:Q7,1)="&lt;", VALUE(MID(F7:Q7,2,99)), F7:Q7))</f>
        <v>5.6662499999999998</v>
      </c>
      <c r="S7" s="333" t="s">
        <v>212</v>
      </c>
      <c r="T7" s="21">
        <v>6</v>
      </c>
      <c r="U7" s="29"/>
      <c r="V7" s="761"/>
      <c r="W7" s="61" t="s">
        <v>22</v>
      </c>
      <c r="X7" s="20">
        <v>5.89</v>
      </c>
      <c r="Y7" s="20">
        <v>5.99</v>
      </c>
      <c r="Z7" s="20">
        <v>6.81</v>
      </c>
      <c r="AA7" s="20">
        <v>5.95</v>
      </c>
      <c r="AB7" s="20">
        <v>5.39</v>
      </c>
      <c r="AC7" s="20">
        <v>5.0999999999999996</v>
      </c>
      <c r="AD7" s="463"/>
    </row>
    <row r="8" spans="1:30">
      <c r="A8" s="661"/>
      <c r="B8" s="1166"/>
      <c r="C8" s="78">
        <v>4</v>
      </c>
      <c r="D8" s="796" t="s">
        <v>23</v>
      </c>
      <c r="E8" s="52" t="s">
        <v>209</v>
      </c>
      <c r="F8" s="57">
        <v>6.05</v>
      </c>
      <c r="G8" s="20">
        <v>6.1</v>
      </c>
      <c r="H8" s="20">
        <v>6.73</v>
      </c>
      <c r="I8" s="20">
        <v>6.01</v>
      </c>
      <c r="J8" s="20">
        <v>5.43</v>
      </c>
      <c r="K8" s="20">
        <v>5.4</v>
      </c>
      <c r="L8" s="20">
        <v>6.3</v>
      </c>
      <c r="M8" s="20">
        <v>4</v>
      </c>
      <c r="N8" s="20" t="s">
        <v>210</v>
      </c>
      <c r="O8" s="20" t="s">
        <v>210</v>
      </c>
      <c r="P8" s="20" t="s">
        <v>210</v>
      </c>
      <c r="Q8" s="20" t="s">
        <v>210</v>
      </c>
      <c r="R8" s="458" cm="1">
        <f t="array" ref="R8">AVERAGE(IF(LEFT(F8:Q8,1)="&lt;", VALUE(MID(F8:Q8,2,99)), F8:Q8))</f>
        <v>5.7524999999999995</v>
      </c>
      <c r="S8" s="798" t="s">
        <v>211</v>
      </c>
      <c r="T8" s="799">
        <v>6</v>
      </c>
      <c r="U8" s="29"/>
      <c r="V8" s="761"/>
      <c r="W8" s="61" t="s">
        <v>23</v>
      </c>
      <c r="X8" s="20">
        <v>6.05</v>
      </c>
      <c r="Y8" s="20">
        <v>6.1</v>
      </c>
      <c r="Z8" s="20">
        <v>6.73</v>
      </c>
      <c r="AA8" s="20">
        <v>6.01</v>
      </c>
      <c r="AB8" s="20">
        <v>5.43</v>
      </c>
      <c r="AC8" s="20">
        <v>5.4</v>
      </c>
      <c r="AD8" s="463"/>
    </row>
    <row r="9" spans="1:30">
      <c r="A9" s="661"/>
      <c r="B9" s="1166"/>
      <c r="C9" s="78">
        <v>5</v>
      </c>
      <c r="D9" s="796" t="s">
        <v>24</v>
      </c>
      <c r="E9" s="52" t="s">
        <v>209</v>
      </c>
      <c r="F9" s="57">
        <v>6.09</v>
      </c>
      <c r="G9" s="20">
        <v>6.11</v>
      </c>
      <c r="H9" s="20">
        <v>6.59</v>
      </c>
      <c r="I9" s="20">
        <v>5.98</v>
      </c>
      <c r="J9" s="20">
        <v>5.25</v>
      </c>
      <c r="K9" s="20">
        <v>5.3</v>
      </c>
      <c r="L9" s="20">
        <v>6.4</v>
      </c>
      <c r="M9" s="20">
        <v>4.4000000000000004</v>
      </c>
      <c r="N9" s="20" t="s">
        <v>210</v>
      </c>
      <c r="O9" s="20" t="s">
        <v>210</v>
      </c>
      <c r="P9" s="20" t="s">
        <v>210</v>
      </c>
      <c r="Q9" s="20" t="s">
        <v>210</v>
      </c>
      <c r="R9" s="458" cm="1">
        <f t="array" ref="R9">AVERAGE(IF(LEFT(F9:Q9,1)="&lt;", VALUE(MID(F9:Q9,2,99)), F9:Q9))</f>
        <v>5.7649999999999997</v>
      </c>
      <c r="S9" s="333" t="s">
        <v>211</v>
      </c>
      <c r="T9" s="21">
        <v>6</v>
      </c>
      <c r="U9" s="29"/>
      <c r="V9" s="761"/>
      <c r="W9" s="61" t="s">
        <v>24</v>
      </c>
      <c r="X9" s="20">
        <v>6.09</v>
      </c>
      <c r="Y9" s="20">
        <v>6.11</v>
      </c>
      <c r="Z9" s="20">
        <v>6.59</v>
      </c>
      <c r="AA9" s="20">
        <v>5.98</v>
      </c>
      <c r="AB9" s="20">
        <v>5.25</v>
      </c>
      <c r="AC9" s="20">
        <v>5.3</v>
      </c>
      <c r="AD9" s="463"/>
    </row>
    <row r="10" spans="1:30">
      <c r="A10" s="661"/>
      <c r="B10" s="1167"/>
      <c r="C10" s="79">
        <v>6</v>
      </c>
      <c r="D10" s="80" t="s">
        <v>25</v>
      </c>
      <c r="E10" s="62" t="s">
        <v>213</v>
      </c>
      <c r="F10" s="57">
        <v>6.08</v>
      </c>
      <c r="G10" s="20">
        <v>5.98</v>
      </c>
      <c r="H10" s="20">
        <v>6.38</v>
      </c>
      <c r="I10" s="20">
        <v>5.95</v>
      </c>
      <c r="J10" s="20">
        <v>5.19</v>
      </c>
      <c r="K10" s="20">
        <v>4.2</v>
      </c>
      <c r="L10" s="20">
        <v>6.4</v>
      </c>
      <c r="M10" s="20">
        <v>4.4000000000000004</v>
      </c>
      <c r="N10" s="20" t="s">
        <v>210</v>
      </c>
      <c r="O10" s="20" t="s">
        <v>210</v>
      </c>
      <c r="P10" s="20" t="s">
        <v>210</v>
      </c>
      <c r="Q10" s="20" t="s">
        <v>210</v>
      </c>
      <c r="R10" s="458" cm="1">
        <f t="array" ref="R10">AVERAGE(IF(LEFT(F10:Q10,1)="&lt;", VALUE(MID(F10:Q10,2,99)), F10:Q10))</f>
        <v>5.5724999999999998</v>
      </c>
      <c r="S10" s="333" t="s">
        <v>211</v>
      </c>
      <c r="T10" s="21">
        <v>6</v>
      </c>
      <c r="U10" s="29"/>
      <c r="V10" s="761"/>
      <c r="W10" s="61" t="s">
        <v>25</v>
      </c>
      <c r="X10" s="20">
        <v>6.08</v>
      </c>
      <c r="Y10" s="20">
        <v>5.98</v>
      </c>
      <c r="Z10" s="20">
        <v>6.38</v>
      </c>
      <c r="AA10" s="20">
        <v>5.95</v>
      </c>
      <c r="AB10" s="20">
        <v>5.19</v>
      </c>
      <c r="AC10" s="20">
        <v>4.2</v>
      </c>
      <c r="AD10" s="463"/>
    </row>
    <row r="11" spans="1:30">
      <c r="A11" s="661"/>
      <c r="B11" s="1165" t="s">
        <v>6</v>
      </c>
      <c r="C11" s="15">
        <v>1</v>
      </c>
      <c r="D11" s="800" t="s">
        <v>18</v>
      </c>
      <c r="E11" s="81" t="s">
        <v>209</v>
      </c>
      <c r="F11" s="38">
        <v>38</v>
      </c>
      <c r="G11" s="458">
        <v>35</v>
      </c>
      <c r="H11" s="458">
        <v>22</v>
      </c>
      <c r="I11" s="458">
        <v>10</v>
      </c>
      <c r="J11" s="458">
        <v>13</v>
      </c>
      <c r="K11" s="458">
        <v>8</v>
      </c>
      <c r="L11" s="458">
        <v>15</v>
      </c>
      <c r="M11" s="458">
        <v>7</v>
      </c>
      <c r="N11" s="458" t="s">
        <v>210</v>
      </c>
      <c r="O11" s="458" t="s">
        <v>210</v>
      </c>
      <c r="P11" s="458" t="s">
        <v>210</v>
      </c>
      <c r="Q11" s="458" t="s">
        <v>210</v>
      </c>
      <c r="R11" s="458" cm="1">
        <f t="array" ref="R11">AVERAGE(IF(LEFT(F11:Q11,1)="&lt;", VALUE(MID(F11:Q11,2,99)), F11:Q11))</f>
        <v>18.5</v>
      </c>
      <c r="S11" s="334" t="s">
        <v>211</v>
      </c>
      <c r="T11" s="17">
        <v>50</v>
      </c>
      <c r="U11" s="29"/>
      <c r="V11" s="761"/>
      <c r="W11" s="761" t="s">
        <v>205</v>
      </c>
      <c r="X11" s="1036">
        <v>6</v>
      </c>
      <c r="Y11" s="1036">
        <v>6</v>
      </c>
      <c r="Z11" s="1036">
        <v>6</v>
      </c>
      <c r="AA11" s="1037">
        <v>6</v>
      </c>
      <c r="AB11" s="1037">
        <v>6</v>
      </c>
      <c r="AC11" s="1037">
        <v>6</v>
      </c>
      <c r="AD11" s="463"/>
    </row>
    <row r="12" spans="1:30">
      <c r="A12" s="661"/>
      <c r="B12" s="1166"/>
      <c r="C12" s="19">
        <v>2</v>
      </c>
      <c r="D12" s="796" t="s">
        <v>21</v>
      </c>
      <c r="E12" s="52" t="s">
        <v>209</v>
      </c>
      <c r="F12" s="57">
        <v>60</v>
      </c>
      <c r="G12" s="20">
        <v>66</v>
      </c>
      <c r="H12" s="20">
        <v>26</v>
      </c>
      <c r="I12" s="20">
        <v>18</v>
      </c>
      <c r="J12" s="20">
        <v>13</v>
      </c>
      <c r="K12" s="20">
        <v>13</v>
      </c>
      <c r="L12" s="20">
        <v>18</v>
      </c>
      <c r="M12" s="20">
        <v>8</v>
      </c>
      <c r="N12" s="20" t="s">
        <v>210</v>
      </c>
      <c r="O12" s="20" t="s">
        <v>210</v>
      </c>
      <c r="P12" s="20" t="s">
        <v>210</v>
      </c>
      <c r="Q12" s="20" t="s">
        <v>210</v>
      </c>
      <c r="R12" s="458" cm="1">
        <f t="array" ref="R12">AVERAGE(IF(LEFT(F12:Q12,1)="&lt;", VALUE(MID(F12:Q12,2,99)), F12:Q12))</f>
        <v>27.75</v>
      </c>
      <c r="S12" s="333" t="s">
        <v>211</v>
      </c>
      <c r="T12" s="21">
        <v>50</v>
      </c>
      <c r="U12" s="29"/>
      <c r="V12" s="29"/>
      <c r="W12" s="761"/>
      <c r="X12" s="761"/>
      <c r="Y12" s="761"/>
      <c r="Z12" s="761"/>
      <c r="AA12" s="463"/>
      <c r="AB12" s="463"/>
      <c r="AC12" s="463"/>
    </row>
    <row r="13" spans="1:30">
      <c r="A13" s="661"/>
      <c r="B13" s="1166"/>
      <c r="C13" s="19">
        <v>3</v>
      </c>
      <c r="D13" s="796" t="s">
        <v>22</v>
      </c>
      <c r="E13" s="52" t="s">
        <v>209</v>
      </c>
      <c r="F13" s="57">
        <v>73</v>
      </c>
      <c r="G13" s="20">
        <v>62</v>
      </c>
      <c r="H13" s="20">
        <v>27</v>
      </c>
      <c r="I13" s="20">
        <v>18</v>
      </c>
      <c r="J13" s="20">
        <v>12</v>
      </c>
      <c r="K13" s="20">
        <v>11</v>
      </c>
      <c r="L13" s="20">
        <v>18</v>
      </c>
      <c r="M13" s="20">
        <v>14</v>
      </c>
      <c r="N13" s="20" t="s">
        <v>210</v>
      </c>
      <c r="O13" s="20" t="s">
        <v>210</v>
      </c>
      <c r="P13" s="20" t="s">
        <v>210</v>
      </c>
      <c r="Q13" s="20" t="s">
        <v>210</v>
      </c>
      <c r="R13" s="458" cm="1">
        <f t="array" ref="R13">AVERAGE(IF(LEFT(F13:Q13,1)="&lt;", VALUE(MID(F13:Q13,2,99)), F13:Q13))</f>
        <v>29.375</v>
      </c>
      <c r="S13" s="333" t="s">
        <v>211</v>
      </c>
      <c r="T13" s="21">
        <v>50</v>
      </c>
      <c r="U13" s="29"/>
      <c r="V13" s="29"/>
      <c r="W13" s="29"/>
      <c r="X13" s="29"/>
      <c r="Y13" s="29"/>
      <c r="Z13" s="29"/>
    </row>
    <row r="14" spans="1:30">
      <c r="A14" s="661"/>
      <c r="B14" s="1166"/>
      <c r="C14" s="19">
        <v>4</v>
      </c>
      <c r="D14" s="796" t="s">
        <v>23</v>
      </c>
      <c r="E14" s="52" t="s">
        <v>209</v>
      </c>
      <c r="F14" s="57">
        <v>52</v>
      </c>
      <c r="G14" s="20">
        <v>49</v>
      </c>
      <c r="H14" s="20">
        <v>52</v>
      </c>
      <c r="I14" s="20">
        <v>16</v>
      </c>
      <c r="J14" s="20">
        <v>12</v>
      </c>
      <c r="K14" s="20">
        <v>11</v>
      </c>
      <c r="L14" s="20">
        <v>17</v>
      </c>
      <c r="M14" s="20">
        <v>14</v>
      </c>
      <c r="N14" s="20" t="s">
        <v>210</v>
      </c>
      <c r="O14" s="20" t="s">
        <v>210</v>
      </c>
      <c r="P14" s="20" t="s">
        <v>210</v>
      </c>
      <c r="Q14" s="20" t="s">
        <v>210</v>
      </c>
      <c r="R14" s="458" cm="1">
        <f t="array" ref="R14">AVERAGE(IF(LEFT(F14:Q14,1)="&lt;", VALUE(MID(F14:Q14,2,99)), F14:Q14))</f>
        <v>27.875</v>
      </c>
      <c r="S14" s="333" t="s">
        <v>211</v>
      </c>
      <c r="T14" s="21">
        <v>50</v>
      </c>
      <c r="U14" s="29"/>
      <c r="V14" s="29"/>
      <c r="W14" s="29"/>
      <c r="X14" s="29"/>
      <c r="Y14" s="29"/>
      <c r="Z14" s="29"/>
    </row>
    <row r="15" spans="1:30">
      <c r="A15" s="661"/>
      <c r="B15" s="1166"/>
      <c r="C15" s="19">
        <v>5</v>
      </c>
      <c r="D15" s="796" t="s">
        <v>24</v>
      </c>
      <c r="E15" s="52" t="s">
        <v>209</v>
      </c>
      <c r="F15" s="57">
        <v>62</v>
      </c>
      <c r="G15" s="20">
        <v>76</v>
      </c>
      <c r="H15" s="20">
        <v>46</v>
      </c>
      <c r="I15" s="20">
        <v>6</v>
      </c>
      <c r="J15" s="20">
        <v>15</v>
      </c>
      <c r="K15" s="20">
        <v>14</v>
      </c>
      <c r="L15" s="20">
        <v>19</v>
      </c>
      <c r="M15" s="20">
        <v>18</v>
      </c>
      <c r="N15" s="20" t="s">
        <v>210</v>
      </c>
      <c r="O15" s="20" t="s">
        <v>210</v>
      </c>
      <c r="P15" s="20" t="s">
        <v>210</v>
      </c>
      <c r="Q15" s="20" t="s">
        <v>210</v>
      </c>
      <c r="R15" s="458" cm="1">
        <f t="array" ref="R15">AVERAGE(IF(LEFT(F15:Q15,1)="&lt;", VALUE(MID(F15:Q15,2,99)), F15:Q15))</f>
        <v>32</v>
      </c>
      <c r="S15" s="333" t="s">
        <v>211</v>
      </c>
      <c r="T15" s="21">
        <v>50</v>
      </c>
      <c r="U15" s="29"/>
      <c r="V15" s="29"/>
      <c r="W15" s="29"/>
      <c r="X15" s="29"/>
      <c r="Y15" s="29"/>
      <c r="Z15" s="29"/>
    </row>
    <row r="16" spans="1:30">
      <c r="A16" s="661"/>
      <c r="B16" s="1167"/>
      <c r="C16" s="19">
        <v>6</v>
      </c>
      <c r="D16" s="80" t="s">
        <v>25</v>
      </c>
      <c r="E16" s="52" t="s">
        <v>213</v>
      </c>
      <c r="F16" s="57">
        <v>57</v>
      </c>
      <c r="G16" s="20">
        <v>47</v>
      </c>
      <c r="H16" s="20">
        <v>21</v>
      </c>
      <c r="I16" s="20">
        <v>14</v>
      </c>
      <c r="J16" s="20">
        <v>24</v>
      </c>
      <c r="K16" s="20">
        <v>21</v>
      </c>
      <c r="L16" s="20">
        <v>21</v>
      </c>
      <c r="M16" s="20">
        <v>20</v>
      </c>
      <c r="N16" s="20" t="s">
        <v>210</v>
      </c>
      <c r="O16" s="20" t="s">
        <v>210</v>
      </c>
      <c r="P16" s="20" t="s">
        <v>210</v>
      </c>
      <c r="Q16" s="20" t="s">
        <v>210</v>
      </c>
      <c r="R16" s="458" cm="1">
        <f t="array" ref="R16">AVERAGE(IF(LEFT(F16:Q16,1)="&lt;", VALUE(MID(F16:Q16,2,99)), F16:Q16))</f>
        <v>28.125</v>
      </c>
      <c r="S16" s="333" t="s">
        <v>211</v>
      </c>
      <c r="T16" s="21">
        <v>50</v>
      </c>
      <c r="U16" s="29"/>
      <c r="V16" s="29"/>
      <c r="W16" s="29"/>
      <c r="X16" s="29"/>
      <c r="Y16" s="29"/>
      <c r="Z16" s="29"/>
    </row>
    <row r="17" spans="1:31">
      <c r="A17" s="661"/>
      <c r="B17" s="1165" t="s">
        <v>7</v>
      </c>
      <c r="C17" s="15">
        <v>1</v>
      </c>
      <c r="D17" s="800" t="s">
        <v>18</v>
      </c>
      <c r="E17" s="81" t="s">
        <v>209</v>
      </c>
      <c r="F17" s="38">
        <v>7.31</v>
      </c>
      <c r="G17" s="458">
        <v>7.28</v>
      </c>
      <c r="H17" s="458">
        <v>7.48</v>
      </c>
      <c r="I17" s="458">
        <v>6.89</v>
      </c>
      <c r="J17" s="458">
        <v>7.11</v>
      </c>
      <c r="K17" s="458">
        <v>7.21</v>
      </c>
      <c r="L17" s="458">
        <v>7.04</v>
      </c>
      <c r="M17" s="458">
        <v>7.11</v>
      </c>
      <c r="N17" s="458">
        <v>7.13</v>
      </c>
      <c r="O17" s="458" t="s">
        <v>210</v>
      </c>
      <c r="P17" s="458" t="s">
        <v>210</v>
      </c>
      <c r="Q17" s="458" t="s">
        <v>210</v>
      </c>
      <c r="R17" s="458" cm="1">
        <f t="array" ref="R17">AVERAGE(IF(LEFT(F17:Q17,1)="&lt;", VALUE(MID(F17:Q17,2,99)), F17:Q17))</f>
        <v>7.1733333333333338</v>
      </c>
      <c r="S17" s="334" t="s">
        <v>211</v>
      </c>
      <c r="T17" s="17" t="s">
        <v>214</v>
      </c>
      <c r="U17" s="29"/>
      <c r="V17" s="29"/>
      <c r="W17" s="29"/>
      <c r="X17" s="29"/>
      <c r="Y17" s="29"/>
      <c r="Z17" s="29"/>
    </row>
    <row r="18" spans="1:31">
      <c r="A18" s="661"/>
      <c r="B18" s="1166"/>
      <c r="C18" s="19">
        <v>2</v>
      </c>
      <c r="D18" s="796" t="s">
        <v>21</v>
      </c>
      <c r="E18" s="52" t="s">
        <v>209</v>
      </c>
      <c r="F18" s="57">
        <v>7.28</v>
      </c>
      <c r="G18" s="20">
        <v>7.19</v>
      </c>
      <c r="H18" s="20">
        <v>7.51</v>
      </c>
      <c r="I18" s="20">
        <v>6.98</v>
      </c>
      <c r="J18" s="20">
        <v>7.14</v>
      </c>
      <c r="K18" s="20">
        <v>7.13</v>
      </c>
      <c r="L18" s="20">
        <v>7.21</v>
      </c>
      <c r="M18" s="20">
        <v>7.09</v>
      </c>
      <c r="N18" s="20">
        <v>7.19</v>
      </c>
      <c r="O18" s="20" t="s">
        <v>210</v>
      </c>
      <c r="P18" s="20" t="s">
        <v>210</v>
      </c>
      <c r="Q18" s="20" t="s">
        <v>210</v>
      </c>
      <c r="R18" s="458" cm="1">
        <f t="array" ref="R18">AVERAGE(IF(LEFT(F18:Q18,1)="&lt;", VALUE(MID(F18:Q18,2,99)), F18:Q18))</f>
        <v>7.1911111111111108</v>
      </c>
      <c r="S18" s="333" t="s">
        <v>211</v>
      </c>
      <c r="T18" s="21" t="s">
        <v>214</v>
      </c>
      <c r="U18" s="29"/>
      <c r="V18" s="29"/>
      <c r="W18" s="29"/>
      <c r="X18" s="29"/>
      <c r="Y18" s="29"/>
      <c r="Z18" s="29"/>
    </row>
    <row r="19" spans="1:31" ht="15.75" customHeight="1">
      <c r="A19" s="661"/>
      <c r="B19" s="1166"/>
      <c r="C19" s="19">
        <v>3</v>
      </c>
      <c r="D19" s="796" t="s">
        <v>22</v>
      </c>
      <c r="E19" s="52" t="s">
        <v>209</v>
      </c>
      <c r="F19" s="57">
        <v>7.3</v>
      </c>
      <c r="G19" s="20">
        <v>7.42</v>
      </c>
      <c r="H19" s="20">
        <v>7.49</v>
      </c>
      <c r="I19" s="20">
        <v>7.02</v>
      </c>
      <c r="J19" s="20">
        <v>7.46</v>
      </c>
      <c r="K19" s="20">
        <v>7.18</v>
      </c>
      <c r="L19" s="20">
        <v>7.06</v>
      </c>
      <c r="M19" s="20">
        <v>7.2</v>
      </c>
      <c r="N19" s="20">
        <v>7.09</v>
      </c>
      <c r="O19" s="20" t="s">
        <v>210</v>
      </c>
      <c r="P19" s="20" t="s">
        <v>210</v>
      </c>
      <c r="Q19" s="20" t="s">
        <v>210</v>
      </c>
      <c r="R19" s="458" cm="1">
        <f t="array" ref="R19">AVERAGE(IF(LEFT(F19:Q19,1)="&lt;", VALUE(MID(F19:Q19,2,99)), F19:Q19))</f>
        <v>7.2466666666666661</v>
      </c>
      <c r="S19" s="333" t="s">
        <v>211</v>
      </c>
      <c r="T19" s="21" t="s">
        <v>214</v>
      </c>
      <c r="U19" s="29"/>
      <c r="V19" s="29"/>
      <c r="W19" s="29"/>
      <c r="X19" s="29"/>
      <c r="Y19" s="29"/>
      <c r="Z19" s="29"/>
    </row>
    <row r="20" spans="1:31" ht="15.75" customHeight="1">
      <c r="A20" s="661"/>
      <c r="B20" s="1166"/>
      <c r="C20" s="19">
        <v>4</v>
      </c>
      <c r="D20" s="796" t="s">
        <v>23</v>
      </c>
      <c r="E20" s="52" t="s">
        <v>209</v>
      </c>
      <c r="F20" s="57">
        <v>7.25</v>
      </c>
      <c r="G20" s="20">
        <v>7.3</v>
      </c>
      <c r="H20" s="20">
        <v>7.52</v>
      </c>
      <c r="I20" s="20">
        <v>7.01</v>
      </c>
      <c r="J20" s="20">
        <v>7.64</v>
      </c>
      <c r="K20" s="20">
        <v>7.2</v>
      </c>
      <c r="L20" s="20">
        <v>7.09</v>
      </c>
      <c r="M20" s="20">
        <v>7.18</v>
      </c>
      <c r="N20" s="20">
        <v>7.14</v>
      </c>
      <c r="O20" s="20" t="s">
        <v>210</v>
      </c>
      <c r="P20" s="20" t="s">
        <v>210</v>
      </c>
      <c r="Q20" s="20" t="s">
        <v>210</v>
      </c>
      <c r="R20" s="458" cm="1">
        <f t="array" ref="R20">AVERAGE(IF(LEFT(F20:Q20,1)="&lt;", VALUE(MID(F20:Q20,2,99)), F20:Q20))</f>
        <v>7.2588888888888885</v>
      </c>
      <c r="S20" s="333" t="s">
        <v>211</v>
      </c>
      <c r="T20" s="21" t="s">
        <v>214</v>
      </c>
      <c r="U20" s="29"/>
      <c r="V20" s="29"/>
      <c r="W20" s="1034"/>
      <c r="X20" s="1035" t="s">
        <v>191</v>
      </c>
      <c r="Y20" s="1035" t="s">
        <v>192</v>
      </c>
      <c r="Z20" s="1035" t="s">
        <v>193</v>
      </c>
      <c r="AA20" s="1035" t="s">
        <v>194</v>
      </c>
      <c r="AB20" s="1035" t="s">
        <v>195</v>
      </c>
      <c r="AC20" s="1035" t="s">
        <v>196</v>
      </c>
    </row>
    <row r="21" spans="1:31" ht="15.75" customHeight="1">
      <c r="A21" s="661"/>
      <c r="B21" s="1166"/>
      <c r="C21" s="19">
        <v>5</v>
      </c>
      <c r="D21" s="796" t="s">
        <v>24</v>
      </c>
      <c r="E21" s="52" t="s">
        <v>209</v>
      </c>
      <c r="F21" s="57">
        <v>7.31</v>
      </c>
      <c r="G21" s="20">
        <v>7.25</v>
      </c>
      <c r="H21" s="20">
        <v>7.23</v>
      </c>
      <c r="I21" s="20">
        <v>7.11</v>
      </c>
      <c r="J21" s="20">
        <v>7.58</v>
      </c>
      <c r="K21" s="20">
        <v>7.18</v>
      </c>
      <c r="L21" s="20">
        <v>7.07</v>
      </c>
      <c r="M21" s="20">
        <v>7.11</v>
      </c>
      <c r="N21" s="20">
        <v>7.11</v>
      </c>
      <c r="O21" s="20" t="s">
        <v>210</v>
      </c>
      <c r="P21" s="20" t="s">
        <v>210</v>
      </c>
      <c r="Q21" s="20" t="s">
        <v>210</v>
      </c>
      <c r="R21" s="458" cm="1">
        <f t="array" ref="R21">AVERAGE(IF(LEFT(F21:Q21,1)="&lt;", VALUE(MID(F21:Q21,2,99)), F21:Q21))</f>
        <v>7.2166666666666668</v>
      </c>
      <c r="S21" s="333" t="s">
        <v>211</v>
      </c>
      <c r="T21" s="21" t="s">
        <v>214</v>
      </c>
      <c r="U21" s="29"/>
      <c r="V21" s="29"/>
      <c r="W21" s="109" t="s">
        <v>18</v>
      </c>
      <c r="X21" s="38">
        <v>33</v>
      </c>
      <c r="Y21" s="458">
        <v>350</v>
      </c>
      <c r="Z21" s="458">
        <v>16000</v>
      </c>
      <c r="AA21" s="458">
        <v>2100</v>
      </c>
      <c r="AB21" s="458">
        <v>540</v>
      </c>
      <c r="AC21" s="458">
        <v>1600</v>
      </c>
    </row>
    <row r="22" spans="1:31" ht="15.75" customHeight="1">
      <c r="A22" s="661"/>
      <c r="B22" s="1167"/>
      <c r="C22" s="19">
        <v>6</v>
      </c>
      <c r="D22" s="80" t="s">
        <v>25</v>
      </c>
      <c r="E22" s="52" t="s">
        <v>213</v>
      </c>
      <c r="F22" s="57">
        <v>7.28</v>
      </c>
      <c r="G22" s="20">
        <v>7.25</v>
      </c>
      <c r="H22" s="20">
        <v>7.03</v>
      </c>
      <c r="I22" s="20">
        <v>7.09</v>
      </c>
      <c r="J22" s="20">
        <v>7.59</v>
      </c>
      <c r="K22" s="20">
        <v>7.21</v>
      </c>
      <c r="L22" s="20">
        <v>7.11</v>
      </c>
      <c r="M22" s="20">
        <v>7.14</v>
      </c>
      <c r="N22" s="20">
        <v>7.15</v>
      </c>
      <c r="O22" s="20" t="s">
        <v>210</v>
      </c>
      <c r="P22" s="20" t="s">
        <v>210</v>
      </c>
      <c r="Q22" s="20" t="s">
        <v>210</v>
      </c>
      <c r="R22" s="458" cm="1">
        <f t="array" ref="R22">AVERAGE(IF(LEFT(F22:Q22,1)="&lt;", VALUE(MID(F22:Q22,2,99)), F22:Q22))</f>
        <v>7.2055555555555566</v>
      </c>
      <c r="S22" s="333" t="s">
        <v>211</v>
      </c>
      <c r="T22" s="21" t="s">
        <v>214</v>
      </c>
      <c r="U22" s="29"/>
      <c r="V22" s="29"/>
      <c r="W22" s="61" t="s">
        <v>21</v>
      </c>
      <c r="X22" s="57">
        <v>23</v>
      </c>
      <c r="Y22" s="20">
        <v>4.5</v>
      </c>
      <c r="Z22" s="20">
        <v>79</v>
      </c>
      <c r="AA22" s="20">
        <v>1600</v>
      </c>
      <c r="AB22" s="20">
        <v>350</v>
      </c>
      <c r="AC22" s="20">
        <v>49</v>
      </c>
    </row>
    <row r="23" spans="1:31" ht="15.75" customHeight="1">
      <c r="A23" s="661"/>
      <c r="B23" s="1165" t="s">
        <v>8</v>
      </c>
      <c r="C23" s="15">
        <v>1</v>
      </c>
      <c r="D23" s="800" t="s">
        <v>18</v>
      </c>
      <c r="E23" s="81" t="s">
        <v>209</v>
      </c>
      <c r="F23" s="38">
        <v>27.1</v>
      </c>
      <c r="G23" s="458">
        <v>26.9</v>
      </c>
      <c r="H23" s="458">
        <v>27.9</v>
      </c>
      <c r="I23" s="458">
        <v>29.1</v>
      </c>
      <c r="J23" s="458">
        <v>28.5</v>
      </c>
      <c r="K23" s="458">
        <v>29.2</v>
      </c>
      <c r="L23" s="458">
        <v>29.7</v>
      </c>
      <c r="M23" s="458">
        <v>28.7</v>
      </c>
      <c r="N23" s="458">
        <v>28.9</v>
      </c>
      <c r="O23" s="458" t="s">
        <v>210</v>
      </c>
      <c r="P23" s="458" t="s">
        <v>210</v>
      </c>
      <c r="Q23" s="458" t="s">
        <v>210</v>
      </c>
      <c r="R23" s="458" cm="1">
        <f t="array" ref="R23">AVERAGE(IF(LEFT(F23:Q23,1)="&lt;", VALUE(MID(F23:Q23,2,99)), F23:Q23))</f>
        <v>28.444444444444443</v>
      </c>
      <c r="S23" s="334" t="s">
        <v>211</v>
      </c>
      <c r="T23" s="17" t="s">
        <v>215</v>
      </c>
      <c r="U23" s="29"/>
      <c r="V23" s="29"/>
      <c r="W23" s="61" t="s">
        <v>22</v>
      </c>
      <c r="X23" s="57">
        <v>33</v>
      </c>
      <c r="Y23" s="20">
        <v>5400</v>
      </c>
      <c r="Z23" s="20">
        <v>33</v>
      </c>
      <c r="AA23" s="20">
        <v>700</v>
      </c>
      <c r="AB23" s="20">
        <v>130</v>
      </c>
      <c r="AC23" s="20">
        <v>33</v>
      </c>
    </row>
    <row r="24" spans="1:31" ht="15.75" customHeight="1">
      <c r="A24" s="661"/>
      <c r="B24" s="1166"/>
      <c r="C24" s="19">
        <v>2</v>
      </c>
      <c r="D24" s="796" t="s">
        <v>21</v>
      </c>
      <c r="E24" s="52" t="s">
        <v>209</v>
      </c>
      <c r="F24" s="57">
        <v>27.1</v>
      </c>
      <c r="G24" s="20">
        <v>26.7</v>
      </c>
      <c r="H24" s="20">
        <v>28.2</v>
      </c>
      <c r="I24" s="20">
        <v>30</v>
      </c>
      <c r="J24" s="20">
        <v>28.7</v>
      </c>
      <c r="K24" s="20">
        <v>29.2</v>
      </c>
      <c r="L24" s="20">
        <v>31.2</v>
      </c>
      <c r="M24" s="20">
        <v>29.4</v>
      </c>
      <c r="N24" s="20">
        <v>28.9</v>
      </c>
      <c r="O24" s="20" t="s">
        <v>210</v>
      </c>
      <c r="P24" s="20" t="s">
        <v>210</v>
      </c>
      <c r="Q24" s="20" t="s">
        <v>210</v>
      </c>
      <c r="R24" s="458" cm="1">
        <f t="array" ref="R24">AVERAGE(IF(LEFT(F24:Q24,1)="&lt;", VALUE(MID(F24:Q24,2,99)), F24:Q24))</f>
        <v>28.822222222222219</v>
      </c>
      <c r="S24" s="333" t="s">
        <v>211</v>
      </c>
      <c r="T24" s="21" t="s">
        <v>215</v>
      </c>
      <c r="U24" s="29"/>
      <c r="V24" s="29"/>
      <c r="W24" s="61" t="s">
        <v>23</v>
      </c>
      <c r="X24" s="57">
        <v>33</v>
      </c>
      <c r="Y24" s="20">
        <v>70</v>
      </c>
      <c r="Z24" s="20">
        <v>130</v>
      </c>
      <c r="AA24" s="20">
        <v>1600</v>
      </c>
      <c r="AB24" s="20">
        <v>920</v>
      </c>
      <c r="AC24" s="20">
        <v>23</v>
      </c>
    </row>
    <row r="25" spans="1:31" ht="15.75" customHeight="1">
      <c r="A25" s="661"/>
      <c r="B25" s="1166"/>
      <c r="C25" s="19">
        <v>3</v>
      </c>
      <c r="D25" s="796" t="s">
        <v>22</v>
      </c>
      <c r="E25" s="52" t="s">
        <v>209</v>
      </c>
      <c r="F25" s="57">
        <v>27.1</v>
      </c>
      <c r="G25" s="20">
        <v>26.8</v>
      </c>
      <c r="H25" s="20">
        <v>28.1</v>
      </c>
      <c r="I25" s="20">
        <v>30.1</v>
      </c>
      <c r="J25" s="20">
        <v>29.2</v>
      </c>
      <c r="K25" s="20">
        <v>29.6</v>
      </c>
      <c r="L25" s="20">
        <v>31.2</v>
      </c>
      <c r="M25" s="20">
        <v>29.4</v>
      </c>
      <c r="N25" s="20">
        <v>29</v>
      </c>
      <c r="O25" s="20" t="s">
        <v>210</v>
      </c>
      <c r="P25" s="20" t="s">
        <v>210</v>
      </c>
      <c r="Q25" s="20" t="s">
        <v>210</v>
      </c>
      <c r="R25" s="458" cm="1">
        <f t="array" ref="R25">AVERAGE(IF(LEFT(F25:Q25,1)="&lt;", VALUE(MID(F25:Q25,2,99)), F25:Q25))</f>
        <v>28.944444444444443</v>
      </c>
      <c r="S25" s="333" t="s">
        <v>211</v>
      </c>
      <c r="T25" s="21" t="s">
        <v>215</v>
      </c>
      <c r="U25" s="29"/>
      <c r="V25" s="29"/>
      <c r="W25" s="61" t="s">
        <v>24</v>
      </c>
      <c r="X25" s="57">
        <v>49</v>
      </c>
      <c r="Y25" s="20">
        <v>7.8</v>
      </c>
      <c r="Z25" s="20">
        <v>79</v>
      </c>
      <c r="AA25" s="20">
        <v>350</v>
      </c>
      <c r="AB25" s="20">
        <v>350</v>
      </c>
      <c r="AC25" s="20">
        <v>7.8</v>
      </c>
      <c r="AD25" s="463"/>
    </row>
    <row r="26" spans="1:31" ht="15.75" customHeight="1">
      <c r="A26" s="661"/>
      <c r="B26" s="1166"/>
      <c r="C26" s="19">
        <v>4</v>
      </c>
      <c r="D26" s="796" t="s">
        <v>23</v>
      </c>
      <c r="E26" s="52" t="s">
        <v>209</v>
      </c>
      <c r="F26" s="57">
        <v>27.2</v>
      </c>
      <c r="G26" s="20">
        <v>26.8</v>
      </c>
      <c r="H26" s="20">
        <v>28</v>
      </c>
      <c r="I26" s="20">
        <v>30.2</v>
      </c>
      <c r="J26" s="20">
        <v>29.8</v>
      </c>
      <c r="K26" s="20">
        <v>30</v>
      </c>
      <c r="L26" s="20">
        <v>31.3</v>
      </c>
      <c r="M26" s="20">
        <v>30.2</v>
      </c>
      <c r="N26" s="20">
        <v>29.1</v>
      </c>
      <c r="O26" s="20" t="s">
        <v>210</v>
      </c>
      <c r="P26" s="20" t="s">
        <v>210</v>
      </c>
      <c r="Q26" s="20" t="s">
        <v>210</v>
      </c>
      <c r="R26" s="458" cm="1">
        <f t="array" ref="R26">AVERAGE(IF(LEFT(F26:Q26,1)="&lt;", VALUE(MID(F26:Q26,2,99)), F26:Q26))</f>
        <v>29.177777777777781</v>
      </c>
      <c r="S26" s="333" t="s">
        <v>211</v>
      </c>
      <c r="T26" s="21" t="s">
        <v>215</v>
      </c>
      <c r="U26" s="29"/>
      <c r="V26" s="29"/>
      <c r="W26" s="61" t="s">
        <v>25</v>
      </c>
      <c r="X26" s="57">
        <v>1700</v>
      </c>
      <c r="Y26" s="20">
        <v>140</v>
      </c>
      <c r="Z26" s="20">
        <v>540</v>
      </c>
      <c r="AA26" s="20">
        <v>49</v>
      </c>
      <c r="AB26" s="20">
        <v>1600</v>
      </c>
      <c r="AC26" s="20">
        <v>7.8</v>
      </c>
      <c r="AD26" s="463"/>
      <c r="AE26" s="463"/>
    </row>
    <row r="27" spans="1:31" ht="15.75" customHeight="1">
      <c r="A27" s="661"/>
      <c r="B27" s="1166"/>
      <c r="C27" s="19">
        <v>5</v>
      </c>
      <c r="D27" s="796" t="s">
        <v>24</v>
      </c>
      <c r="E27" s="52" t="s">
        <v>209</v>
      </c>
      <c r="F27" s="57">
        <v>27.2</v>
      </c>
      <c r="G27" s="20">
        <v>26.8</v>
      </c>
      <c r="H27" s="20">
        <v>27.9</v>
      </c>
      <c r="I27" s="20">
        <v>30.8</v>
      </c>
      <c r="J27" s="20">
        <v>30.1</v>
      </c>
      <c r="K27" s="20">
        <v>30</v>
      </c>
      <c r="L27" s="20">
        <v>31.3</v>
      </c>
      <c r="M27" s="20">
        <v>29.1</v>
      </c>
      <c r="N27" s="20">
        <v>29.2</v>
      </c>
      <c r="O27" s="20" t="s">
        <v>210</v>
      </c>
      <c r="P27" s="20" t="s">
        <v>210</v>
      </c>
      <c r="Q27" s="20" t="s">
        <v>210</v>
      </c>
      <c r="R27" s="458" cm="1">
        <f t="array" ref="R27">AVERAGE(IF(LEFT(F27:Q27,1)="&lt;", VALUE(MID(F27:Q27,2,99)), F27:Q27))</f>
        <v>29.155555555555559</v>
      </c>
      <c r="S27" s="333" t="s">
        <v>211</v>
      </c>
      <c r="T27" s="21" t="s">
        <v>215</v>
      </c>
      <c r="U27" s="29"/>
      <c r="V27" s="29"/>
      <c r="W27" s="761" t="s">
        <v>205</v>
      </c>
      <c r="X27" s="1036">
        <v>100</v>
      </c>
      <c r="Y27" s="1036">
        <v>100</v>
      </c>
      <c r="Z27" s="1036">
        <v>100</v>
      </c>
      <c r="AA27" s="1036">
        <v>100</v>
      </c>
      <c r="AB27" s="1036">
        <v>100</v>
      </c>
      <c r="AC27" s="1036">
        <v>100</v>
      </c>
      <c r="AD27" s="463"/>
    </row>
    <row r="28" spans="1:31" ht="15.75" customHeight="1">
      <c r="A28" s="661"/>
      <c r="B28" s="1167"/>
      <c r="C28" s="19">
        <v>6</v>
      </c>
      <c r="D28" s="80" t="s">
        <v>25</v>
      </c>
      <c r="E28" s="52" t="s">
        <v>213</v>
      </c>
      <c r="F28" s="57">
        <v>27.2</v>
      </c>
      <c r="G28" s="20">
        <v>26.8</v>
      </c>
      <c r="H28" s="20">
        <v>28.1</v>
      </c>
      <c r="I28" s="20">
        <v>31</v>
      </c>
      <c r="J28" s="20">
        <v>30.8</v>
      </c>
      <c r="K28" s="20">
        <v>30.1</v>
      </c>
      <c r="L28" s="20">
        <v>31.4</v>
      </c>
      <c r="M28" s="20">
        <v>29.3</v>
      </c>
      <c r="N28" s="20">
        <v>29.2</v>
      </c>
      <c r="O28" s="20" t="s">
        <v>210</v>
      </c>
      <c r="P28" s="20" t="s">
        <v>210</v>
      </c>
      <c r="Q28" s="20" t="s">
        <v>210</v>
      </c>
      <c r="R28" s="458" cm="1">
        <f t="array" ref="R28">AVERAGE(IF(LEFT(F28:Q28,1)="&lt;", VALUE(MID(F28:Q28,2,99)), F28:Q28))</f>
        <v>29.322222222222226</v>
      </c>
      <c r="S28" s="333" t="s">
        <v>211</v>
      </c>
      <c r="T28" s="21" t="s">
        <v>215</v>
      </c>
      <c r="U28" s="29"/>
      <c r="V28" s="29"/>
      <c r="W28" s="29"/>
      <c r="X28" s="29"/>
      <c r="Y28" s="29"/>
      <c r="Z28" s="29"/>
    </row>
    <row r="29" spans="1:31" ht="15.75" customHeight="1">
      <c r="A29" s="661"/>
      <c r="B29" s="1165" t="s">
        <v>9</v>
      </c>
      <c r="C29" s="15">
        <v>1</v>
      </c>
      <c r="D29" s="800" t="s">
        <v>18</v>
      </c>
      <c r="E29" s="81" t="s">
        <v>209</v>
      </c>
      <c r="F29" s="38">
        <v>10</v>
      </c>
      <c r="G29" s="458">
        <v>5</v>
      </c>
      <c r="H29" s="458" t="s">
        <v>216</v>
      </c>
      <c r="I29" s="458">
        <v>5</v>
      </c>
      <c r="J29" s="458" t="s">
        <v>216</v>
      </c>
      <c r="K29" s="458" t="s">
        <v>216</v>
      </c>
      <c r="L29" s="458" t="s">
        <v>216</v>
      </c>
      <c r="M29" s="458">
        <v>5</v>
      </c>
      <c r="N29" s="458" t="s">
        <v>210</v>
      </c>
      <c r="O29" s="458" t="s">
        <v>210</v>
      </c>
      <c r="P29" s="458" t="s">
        <v>210</v>
      </c>
      <c r="Q29" s="458" t="s">
        <v>210</v>
      </c>
      <c r="R29" s="458" cm="1">
        <f t="array" ref="R29">AVERAGE(IF(LEFT(F29:Q29,1)="&lt;", VALUE(MID(F29:Q29,2,99)), F29:Q29))</f>
        <v>5.625</v>
      </c>
      <c r="S29" s="334" t="s">
        <v>211</v>
      </c>
      <c r="T29" s="17">
        <v>50</v>
      </c>
      <c r="U29" s="29"/>
      <c r="V29" s="29"/>
      <c r="W29" s="29"/>
      <c r="X29" s="29"/>
      <c r="Y29" s="29"/>
      <c r="Z29" s="29"/>
    </row>
    <row r="30" spans="1:31" ht="15.75" customHeight="1">
      <c r="A30" s="661"/>
      <c r="B30" s="1166"/>
      <c r="C30" s="19">
        <v>2</v>
      </c>
      <c r="D30" s="796" t="s">
        <v>21</v>
      </c>
      <c r="E30" s="52" t="s">
        <v>209</v>
      </c>
      <c r="F30" s="57">
        <v>5</v>
      </c>
      <c r="G30" s="20">
        <v>5</v>
      </c>
      <c r="H30" s="20" t="s">
        <v>216</v>
      </c>
      <c r="I30" s="20" t="s">
        <v>216</v>
      </c>
      <c r="J30" s="20" t="s">
        <v>216</v>
      </c>
      <c r="K30" s="20" t="s">
        <v>216</v>
      </c>
      <c r="L30" s="20" t="s">
        <v>216</v>
      </c>
      <c r="M30" s="20" t="s">
        <v>216</v>
      </c>
      <c r="N30" s="20" t="s">
        <v>210</v>
      </c>
      <c r="O30" s="20" t="s">
        <v>210</v>
      </c>
      <c r="P30" s="20" t="s">
        <v>210</v>
      </c>
      <c r="Q30" s="20" t="s">
        <v>210</v>
      </c>
      <c r="R30" s="458" cm="1">
        <f t="array" ref="R30">AVERAGE(IF(LEFT(F30:Q30,1)="&lt;", VALUE(MID(F30:Q30,2,99)), F30:Q30))</f>
        <v>5</v>
      </c>
      <c r="S30" s="333" t="s">
        <v>211</v>
      </c>
      <c r="T30" s="21">
        <v>50</v>
      </c>
      <c r="U30" s="29"/>
      <c r="V30" s="29"/>
      <c r="W30" s="29"/>
      <c r="X30" s="29"/>
      <c r="Y30" s="29"/>
      <c r="Z30" s="29"/>
    </row>
    <row r="31" spans="1:31" ht="15.75" customHeight="1">
      <c r="A31" s="661"/>
      <c r="B31" s="1166"/>
      <c r="C31" s="19">
        <v>3</v>
      </c>
      <c r="D31" s="796" t="s">
        <v>22</v>
      </c>
      <c r="E31" s="52" t="s">
        <v>209</v>
      </c>
      <c r="F31" s="57">
        <v>5</v>
      </c>
      <c r="G31" s="20">
        <v>5</v>
      </c>
      <c r="H31" s="20" t="s">
        <v>216</v>
      </c>
      <c r="I31" s="20" t="s">
        <v>216</v>
      </c>
      <c r="J31" s="20" t="s">
        <v>216</v>
      </c>
      <c r="K31" s="20" t="s">
        <v>216</v>
      </c>
      <c r="L31" s="20" t="s">
        <v>216</v>
      </c>
      <c r="M31" s="20" t="s">
        <v>216</v>
      </c>
      <c r="N31" s="20" t="s">
        <v>210</v>
      </c>
      <c r="O31" s="20" t="s">
        <v>210</v>
      </c>
      <c r="P31" s="20" t="s">
        <v>210</v>
      </c>
      <c r="Q31" s="20" t="s">
        <v>210</v>
      </c>
      <c r="R31" s="458" cm="1">
        <f t="array" ref="R31">AVERAGE(IF(LEFT(F31:Q31,1)="&lt;", VALUE(MID(F31:Q31,2,99)), F31:Q31))</f>
        <v>5</v>
      </c>
      <c r="S31" s="333" t="s">
        <v>211</v>
      </c>
      <c r="T31" s="21">
        <v>50</v>
      </c>
      <c r="U31" s="29"/>
      <c r="V31" s="29"/>
      <c r="W31" s="29"/>
      <c r="X31" s="29"/>
      <c r="Y31" s="29"/>
      <c r="Z31" s="29"/>
    </row>
    <row r="32" spans="1:31" ht="15.75" customHeight="1">
      <c r="A32" s="661"/>
      <c r="B32" s="1166"/>
      <c r="C32" s="19">
        <v>4</v>
      </c>
      <c r="D32" s="796" t="s">
        <v>23</v>
      </c>
      <c r="E32" s="52" t="s">
        <v>209</v>
      </c>
      <c r="F32" s="57">
        <v>5</v>
      </c>
      <c r="G32" s="20">
        <v>5</v>
      </c>
      <c r="H32" s="20">
        <v>5</v>
      </c>
      <c r="I32" s="20" t="s">
        <v>216</v>
      </c>
      <c r="J32" s="20" t="s">
        <v>216</v>
      </c>
      <c r="K32" s="20" t="s">
        <v>216</v>
      </c>
      <c r="L32" s="20" t="s">
        <v>216</v>
      </c>
      <c r="M32" s="20" t="s">
        <v>216</v>
      </c>
      <c r="N32" s="20" t="s">
        <v>210</v>
      </c>
      <c r="O32" s="20" t="s">
        <v>210</v>
      </c>
      <c r="P32" s="20" t="s">
        <v>210</v>
      </c>
      <c r="Q32" s="20" t="s">
        <v>210</v>
      </c>
      <c r="R32" s="458" cm="1">
        <f t="array" ref="R32">AVERAGE(IF(LEFT(F32:Q32,1)="&lt;", VALUE(MID(F32:Q32,2,99)), F32:Q32))</f>
        <v>5</v>
      </c>
      <c r="S32" s="333" t="s">
        <v>211</v>
      </c>
      <c r="T32" s="21">
        <v>50</v>
      </c>
      <c r="U32" s="29"/>
      <c r="V32" s="29"/>
      <c r="W32" s="29"/>
      <c r="X32" s="29"/>
      <c r="Y32" s="29"/>
      <c r="Z32" s="29"/>
    </row>
    <row r="33" spans="1:30" ht="15.75" customHeight="1">
      <c r="A33" s="661"/>
      <c r="B33" s="1166"/>
      <c r="C33" s="19">
        <v>5</v>
      </c>
      <c r="D33" s="796" t="s">
        <v>24</v>
      </c>
      <c r="E33" s="52" t="s">
        <v>209</v>
      </c>
      <c r="F33" s="57">
        <v>5</v>
      </c>
      <c r="G33" s="20">
        <v>5</v>
      </c>
      <c r="H33" s="20" t="s">
        <v>216</v>
      </c>
      <c r="I33" s="20" t="s">
        <v>216</v>
      </c>
      <c r="J33" s="20" t="s">
        <v>216</v>
      </c>
      <c r="K33" s="20" t="s">
        <v>216</v>
      </c>
      <c r="L33" s="20" t="s">
        <v>216</v>
      </c>
      <c r="M33" s="20" t="s">
        <v>216</v>
      </c>
      <c r="N33" s="20" t="s">
        <v>210</v>
      </c>
      <c r="O33" s="20" t="s">
        <v>210</v>
      </c>
      <c r="P33" s="20" t="s">
        <v>210</v>
      </c>
      <c r="Q33" s="20" t="s">
        <v>210</v>
      </c>
      <c r="R33" s="458" cm="1">
        <f t="array" ref="R33">AVERAGE(IF(LEFT(F33:Q33,1)="&lt;", VALUE(MID(F33:Q33,2,99)), F33:Q33))</f>
        <v>5</v>
      </c>
      <c r="S33" s="333" t="s">
        <v>211</v>
      </c>
      <c r="T33" s="21">
        <v>50</v>
      </c>
      <c r="U33" s="29"/>
      <c r="V33" s="29"/>
      <c r="W33" s="29"/>
      <c r="X33" s="29"/>
      <c r="Y33" s="29"/>
      <c r="Z33" s="29"/>
    </row>
    <row r="34" spans="1:30" ht="15.75" customHeight="1">
      <c r="A34" s="661"/>
      <c r="B34" s="1167"/>
      <c r="C34" s="19">
        <v>6</v>
      </c>
      <c r="D34" s="80" t="s">
        <v>25</v>
      </c>
      <c r="E34" s="52" t="s">
        <v>213</v>
      </c>
      <c r="F34" s="57">
        <v>5</v>
      </c>
      <c r="G34" s="20">
        <v>5</v>
      </c>
      <c r="H34" s="20" t="s">
        <v>216</v>
      </c>
      <c r="I34" s="20" t="s">
        <v>216</v>
      </c>
      <c r="J34" s="20" t="s">
        <v>216</v>
      </c>
      <c r="K34" s="20" t="s">
        <v>216</v>
      </c>
      <c r="L34" s="20" t="s">
        <v>216</v>
      </c>
      <c r="M34" s="20" t="s">
        <v>216</v>
      </c>
      <c r="N34" s="20" t="s">
        <v>210</v>
      </c>
      <c r="O34" s="20" t="s">
        <v>210</v>
      </c>
      <c r="P34" s="20" t="s">
        <v>210</v>
      </c>
      <c r="Q34" s="20" t="s">
        <v>210</v>
      </c>
      <c r="R34" s="458" cm="1">
        <f t="array" ref="R34">AVERAGE(IF(LEFT(F34:Q34,1)="&lt;", VALUE(MID(F34:Q34,2,99)), F34:Q34))</f>
        <v>5</v>
      </c>
      <c r="S34" s="333" t="s">
        <v>211</v>
      </c>
      <c r="T34" s="21">
        <v>50</v>
      </c>
      <c r="U34" s="29"/>
      <c r="V34" s="29"/>
      <c r="W34" s="29"/>
      <c r="X34" s="29"/>
      <c r="Y34" s="29"/>
      <c r="Z34" s="29"/>
    </row>
    <row r="35" spans="1:30" ht="15.75" customHeight="1">
      <c r="A35" s="661"/>
      <c r="B35" s="1165" t="s">
        <v>10</v>
      </c>
      <c r="C35" s="15">
        <v>1</v>
      </c>
      <c r="D35" s="800" t="s">
        <v>18</v>
      </c>
      <c r="E35" s="81" t="s">
        <v>209</v>
      </c>
      <c r="F35" s="38">
        <v>33</v>
      </c>
      <c r="G35" s="458">
        <v>350</v>
      </c>
      <c r="H35" s="458">
        <v>16000</v>
      </c>
      <c r="I35" s="458">
        <v>2100</v>
      </c>
      <c r="J35" s="458">
        <v>540</v>
      </c>
      <c r="K35" s="458">
        <v>1600</v>
      </c>
      <c r="L35" s="458">
        <v>16000</v>
      </c>
      <c r="M35" s="458">
        <v>2200</v>
      </c>
      <c r="N35" s="458">
        <v>350</v>
      </c>
      <c r="O35" s="458" t="s">
        <v>210</v>
      </c>
      <c r="P35" s="458" t="s">
        <v>210</v>
      </c>
      <c r="Q35" s="458" t="s">
        <v>210</v>
      </c>
      <c r="R35" s="458" cm="1">
        <f t="array" ref="R35">GEOMEAN(IF(LEFT(F35:Q35,1)="&lt;", VALUE(MID(F35:Q35,2,99)), F35:Q35))</f>
        <v>1170.7105270273491</v>
      </c>
      <c r="S35" s="334" t="s">
        <v>212</v>
      </c>
      <c r="T35" s="17">
        <v>100</v>
      </c>
      <c r="U35" s="29"/>
      <c r="V35" s="29"/>
      <c r="W35" s="29"/>
      <c r="X35" s="29"/>
      <c r="Y35" s="29"/>
      <c r="Z35" s="29"/>
    </row>
    <row r="36" spans="1:30" ht="15.75" customHeight="1">
      <c r="A36" s="661"/>
      <c r="B36" s="1166"/>
      <c r="C36" s="19">
        <v>2</v>
      </c>
      <c r="D36" s="796" t="s">
        <v>21</v>
      </c>
      <c r="E36" s="52" t="s">
        <v>209</v>
      </c>
      <c r="F36" s="57">
        <v>23</v>
      </c>
      <c r="G36" s="20">
        <v>4.5</v>
      </c>
      <c r="H36" s="20">
        <v>79</v>
      </c>
      <c r="I36" s="20">
        <v>1600</v>
      </c>
      <c r="J36" s="20">
        <v>350</v>
      </c>
      <c r="K36" s="20">
        <v>49</v>
      </c>
      <c r="L36" s="20">
        <v>23</v>
      </c>
      <c r="M36" s="20">
        <v>16000</v>
      </c>
      <c r="N36" s="20">
        <v>920</v>
      </c>
      <c r="O36" s="20" t="s">
        <v>210</v>
      </c>
      <c r="P36" s="20" t="s">
        <v>210</v>
      </c>
      <c r="Q36" s="20" t="s">
        <v>210</v>
      </c>
      <c r="R36" s="797" cm="1">
        <f t="array" ref="R36">GEOMEAN(IF(LEFT(F36:Q36,1)="&lt;", VALUE(MID(F36:Q36,2,99)), F36:Q36))</f>
        <v>161.79091557280012</v>
      </c>
      <c r="S36" s="333" t="s">
        <v>211</v>
      </c>
      <c r="T36" s="21">
        <v>100</v>
      </c>
      <c r="U36" s="29"/>
      <c r="V36" s="29"/>
      <c r="W36" s="29"/>
      <c r="X36" s="29"/>
      <c r="Y36" s="29"/>
      <c r="Z36" s="29"/>
    </row>
    <row r="37" spans="1:30" ht="15.75" customHeight="1">
      <c r="A37" s="661"/>
      <c r="B37" s="1166"/>
      <c r="C37" s="19">
        <v>3</v>
      </c>
      <c r="D37" s="796" t="s">
        <v>22</v>
      </c>
      <c r="E37" s="52" t="s">
        <v>209</v>
      </c>
      <c r="F37" s="57">
        <v>33</v>
      </c>
      <c r="G37" s="20">
        <v>5400</v>
      </c>
      <c r="H37" s="20">
        <v>33</v>
      </c>
      <c r="I37" s="20">
        <v>700</v>
      </c>
      <c r="J37" s="20">
        <v>130</v>
      </c>
      <c r="K37" s="20">
        <v>33</v>
      </c>
      <c r="L37" s="20">
        <v>33</v>
      </c>
      <c r="M37" s="20">
        <v>5400</v>
      </c>
      <c r="N37" s="20">
        <v>240</v>
      </c>
      <c r="O37" s="20" t="s">
        <v>210</v>
      </c>
      <c r="P37" s="20" t="s">
        <v>210</v>
      </c>
      <c r="Q37" s="20" t="s">
        <v>210</v>
      </c>
      <c r="R37" s="797" cm="1">
        <f t="array" ref="R37">GEOMEAN(IF(LEFT(F37:Q37,1)="&lt;", VALUE(MID(F37:Q37,2,99)), F37:Q37))</f>
        <v>208.82785846335577</v>
      </c>
      <c r="S37" s="333" t="s">
        <v>212</v>
      </c>
      <c r="T37" s="21">
        <v>100</v>
      </c>
      <c r="U37" s="29"/>
      <c r="V37" s="29"/>
      <c r="W37" s="29"/>
      <c r="X37" s="29"/>
      <c r="Y37" s="29"/>
      <c r="Z37" s="29"/>
    </row>
    <row r="38" spans="1:30" ht="15.75" customHeight="1">
      <c r="A38" s="661"/>
      <c r="B38" s="1166"/>
      <c r="C38" s="19">
        <v>4</v>
      </c>
      <c r="D38" s="796" t="s">
        <v>23</v>
      </c>
      <c r="E38" s="52" t="s">
        <v>209</v>
      </c>
      <c r="F38" s="57">
        <v>33</v>
      </c>
      <c r="G38" s="20">
        <v>70</v>
      </c>
      <c r="H38" s="20">
        <v>130</v>
      </c>
      <c r="I38" s="20">
        <v>1600</v>
      </c>
      <c r="J38" s="20">
        <v>920</v>
      </c>
      <c r="K38" s="20">
        <v>23</v>
      </c>
      <c r="L38" s="20">
        <v>110</v>
      </c>
      <c r="M38" s="20">
        <v>540</v>
      </c>
      <c r="N38" s="20">
        <v>49</v>
      </c>
      <c r="O38" s="20" t="s">
        <v>210</v>
      </c>
      <c r="P38" s="20" t="s">
        <v>210</v>
      </c>
      <c r="Q38" s="20" t="s">
        <v>210</v>
      </c>
      <c r="R38" s="797" cm="1">
        <f t="array" ref="R38">GEOMEAN(IF(LEFT(F38:Q38,1)="&lt;", VALUE(MID(F38:Q38,2,99)), F38:Q38))</f>
        <v>145.70139925807814</v>
      </c>
      <c r="S38" s="333" t="s">
        <v>212</v>
      </c>
      <c r="T38" s="21">
        <v>100</v>
      </c>
      <c r="U38" s="29"/>
      <c r="V38" s="29"/>
      <c r="W38" s="29"/>
      <c r="X38" s="29"/>
      <c r="Y38" s="29"/>
      <c r="Z38" s="29"/>
    </row>
    <row r="39" spans="1:30" ht="15.75" customHeight="1">
      <c r="A39" s="661"/>
      <c r="B39" s="1166"/>
      <c r="C39" s="19">
        <v>5</v>
      </c>
      <c r="D39" s="796" t="s">
        <v>24</v>
      </c>
      <c r="E39" s="52" t="s">
        <v>209</v>
      </c>
      <c r="F39" s="57">
        <v>49</v>
      </c>
      <c r="G39" s="20">
        <v>7.8</v>
      </c>
      <c r="H39" s="20">
        <v>79</v>
      </c>
      <c r="I39" s="20">
        <v>350</v>
      </c>
      <c r="J39" s="20">
        <v>350</v>
      </c>
      <c r="K39" s="20">
        <v>7.8</v>
      </c>
      <c r="L39" s="20">
        <v>33</v>
      </c>
      <c r="M39" s="20">
        <v>350</v>
      </c>
      <c r="N39" s="20">
        <v>920</v>
      </c>
      <c r="O39" s="20" t="s">
        <v>210</v>
      </c>
      <c r="P39" s="20" t="s">
        <v>210</v>
      </c>
      <c r="Q39" s="20" t="s">
        <v>210</v>
      </c>
      <c r="R39" s="797" cm="1">
        <f t="array" ref="R39">GEOMEAN(IF(LEFT(F39:Q39,1)="&lt;", VALUE(MID(F39:Q39,2,99)), F39:Q39))</f>
        <v>87.689274152023287</v>
      </c>
      <c r="S39" s="333" t="s">
        <v>211</v>
      </c>
      <c r="T39" s="21">
        <v>100</v>
      </c>
      <c r="U39" s="29"/>
      <c r="V39" s="29"/>
      <c r="W39" s="29"/>
      <c r="X39" s="29"/>
      <c r="Y39" s="29"/>
      <c r="Z39" s="29"/>
    </row>
    <row r="40" spans="1:30" ht="15.75" customHeight="1">
      <c r="A40" s="661"/>
      <c r="B40" s="1167"/>
      <c r="C40" s="19">
        <v>6</v>
      </c>
      <c r="D40" s="80" t="s">
        <v>25</v>
      </c>
      <c r="E40" s="52" t="s">
        <v>213</v>
      </c>
      <c r="F40" s="57">
        <v>1700</v>
      </c>
      <c r="G40" s="20">
        <v>140</v>
      </c>
      <c r="H40" s="20">
        <v>540</v>
      </c>
      <c r="I40" s="20">
        <v>49</v>
      </c>
      <c r="J40" s="20">
        <v>1600</v>
      </c>
      <c r="K40" s="20">
        <v>7.8</v>
      </c>
      <c r="L40" s="20">
        <v>23</v>
      </c>
      <c r="M40" s="20">
        <v>540</v>
      </c>
      <c r="N40" s="20">
        <v>540</v>
      </c>
      <c r="O40" s="20" t="s">
        <v>210</v>
      </c>
      <c r="P40" s="20" t="s">
        <v>210</v>
      </c>
      <c r="Q40" s="20" t="s">
        <v>210</v>
      </c>
      <c r="R40" s="797" cm="1">
        <f t="array" ref="R40">GEOMEAN(IF(LEFT(F40:Q40,1)="&lt;", VALUE(MID(F40:Q40,2,99)), F40:Q40))</f>
        <v>200.6471386817413</v>
      </c>
      <c r="S40" s="333"/>
      <c r="T40" s="21">
        <v>100</v>
      </c>
      <c r="U40" s="29"/>
      <c r="V40" s="29"/>
      <c r="W40" s="29"/>
      <c r="X40" s="29"/>
      <c r="Y40" s="29"/>
      <c r="Z40" s="29"/>
      <c r="AD40" t="s">
        <v>217</v>
      </c>
    </row>
    <row r="41" spans="1:30" ht="15.75" customHeight="1">
      <c r="A41" s="661"/>
      <c r="B41" s="1168" t="s">
        <v>11</v>
      </c>
      <c r="C41" s="15">
        <v>1</v>
      </c>
      <c r="D41" s="801" t="s">
        <v>18</v>
      </c>
      <c r="E41" s="82" t="s">
        <v>209</v>
      </c>
      <c r="F41" s="38">
        <v>0.14399999999999999</v>
      </c>
      <c r="G41" s="458" t="s">
        <v>218</v>
      </c>
      <c r="H41" s="458" t="s">
        <v>218</v>
      </c>
      <c r="I41" s="825">
        <v>0.26300000000000001</v>
      </c>
      <c r="J41" s="458" t="s">
        <v>218</v>
      </c>
      <c r="K41" s="458" t="s">
        <v>218</v>
      </c>
      <c r="L41" s="458" t="s">
        <v>218</v>
      </c>
      <c r="M41" s="458" t="s">
        <v>218</v>
      </c>
      <c r="N41" s="458" t="s">
        <v>210</v>
      </c>
      <c r="O41" s="458" t="s">
        <v>210</v>
      </c>
      <c r="P41" s="458" t="s">
        <v>210</v>
      </c>
      <c r="Q41" s="458" t="s">
        <v>210</v>
      </c>
      <c r="R41" s="458" cm="1">
        <f t="array" ref="R41">AVERAGE(IF(LEFT(F41:Q41,1)="&lt;", VALUE(MID(F41:Q41,2,99)), F41:Q41))</f>
        <v>0.11837499999999998</v>
      </c>
      <c r="S41" s="335"/>
      <c r="T41" s="24">
        <v>10</v>
      </c>
      <c r="U41" s="83"/>
      <c r="V41" s="83"/>
      <c r="W41" s="83"/>
      <c r="X41" s="83"/>
      <c r="Y41" s="83"/>
      <c r="Z41" s="83"/>
    </row>
    <row r="42" spans="1:30" ht="15.75" customHeight="1">
      <c r="A42" s="661"/>
      <c r="B42" s="1166"/>
      <c r="C42" s="19">
        <v>2</v>
      </c>
      <c r="D42" s="802" t="s">
        <v>21</v>
      </c>
      <c r="E42" s="73" t="s">
        <v>209</v>
      </c>
      <c r="F42" s="57">
        <v>0.109</v>
      </c>
      <c r="G42" s="20" t="s">
        <v>218</v>
      </c>
      <c r="H42" s="20" t="s">
        <v>218</v>
      </c>
      <c r="I42" s="74">
        <v>0.14099999999999999</v>
      </c>
      <c r="J42" s="20" t="s">
        <v>218</v>
      </c>
      <c r="K42" s="20" t="s">
        <v>218</v>
      </c>
      <c r="L42" s="20" t="s">
        <v>218</v>
      </c>
      <c r="M42" s="20" t="s">
        <v>218</v>
      </c>
      <c r="N42" s="20" t="s">
        <v>210</v>
      </c>
      <c r="O42" s="20" t="s">
        <v>210</v>
      </c>
      <c r="P42" s="20" t="s">
        <v>210</v>
      </c>
      <c r="Q42" s="20" t="s">
        <v>210</v>
      </c>
      <c r="R42" s="458" cm="1">
        <f t="array" ref="R42">AVERAGE(IF(LEFT(F42:Q42,1)="&lt;", VALUE(MID(F42:Q42,2,99)), F42:Q42))</f>
        <v>9.8749999999999991E-2</v>
      </c>
      <c r="S42" s="336" t="s">
        <v>211</v>
      </c>
      <c r="T42" s="27">
        <v>10</v>
      </c>
      <c r="U42" s="83"/>
      <c r="V42" s="83"/>
      <c r="W42" s="83"/>
      <c r="X42" s="83"/>
      <c r="Y42" s="83"/>
      <c r="Z42" s="83"/>
    </row>
    <row r="43" spans="1:30" ht="15.75" customHeight="1">
      <c r="A43" s="661"/>
      <c r="B43" s="1166"/>
      <c r="C43" s="19">
        <v>3</v>
      </c>
      <c r="D43" s="802" t="s">
        <v>22</v>
      </c>
      <c r="E43" s="73" t="s">
        <v>209</v>
      </c>
      <c r="F43" s="57">
        <v>4.2999999999999997E-2</v>
      </c>
      <c r="G43" s="20" t="s">
        <v>218</v>
      </c>
      <c r="H43" s="20" t="s">
        <v>218</v>
      </c>
      <c r="I43" s="74">
        <v>1.137</v>
      </c>
      <c r="J43" s="20" t="s">
        <v>218</v>
      </c>
      <c r="K43" s="20" t="s">
        <v>218</v>
      </c>
      <c r="L43" s="20" t="s">
        <v>218</v>
      </c>
      <c r="M43" s="20" t="s">
        <v>218</v>
      </c>
      <c r="N43" s="20" t="s">
        <v>210</v>
      </c>
      <c r="O43" s="20" t="s">
        <v>210</v>
      </c>
      <c r="P43" s="20" t="s">
        <v>210</v>
      </c>
      <c r="Q43" s="20" t="s">
        <v>210</v>
      </c>
      <c r="R43" s="458" cm="1">
        <f t="array" ref="R43">AVERAGE(IF(LEFT(F43:Q43,1)="&lt;", VALUE(MID(F43:Q43,2,99)), F43:Q43))</f>
        <v>0.21500000000000005</v>
      </c>
      <c r="T43" s="27">
        <v>10</v>
      </c>
      <c r="U43" s="83"/>
      <c r="V43" s="83"/>
      <c r="W43" s="83"/>
      <c r="X43" s="83"/>
      <c r="Y43" s="83"/>
      <c r="Z43" s="83"/>
    </row>
    <row r="44" spans="1:30" ht="15.75" customHeight="1">
      <c r="A44" s="661"/>
      <c r="B44" s="1166"/>
      <c r="C44" s="19">
        <v>4</v>
      </c>
      <c r="D44" s="802" t="s">
        <v>23</v>
      </c>
      <c r="E44" s="73" t="s">
        <v>209</v>
      </c>
      <c r="F44" s="57">
        <v>0.08</v>
      </c>
      <c r="G44" s="20" t="s">
        <v>218</v>
      </c>
      <c r="H44" s="20" t="s">
        <v>218</v>
      </c>
      <c r="I44" s="74">
        <v>0.26900000000000002</v>
      </c>
      <c r="J44" s="20" t="s">
        <v>218</v>
      </c>
      <c r="K44" s="20" t="s">
        <v>218</v>
      </c>
      <c r="L44" s="20" t="s">
        <v>218</v>
      </c>
      <c r="M44" s="20" t="s">
        <v>218</v>
      </c>
      <c r="N44" s="20" t="s">
        <v>210</v>
      </c>
      <c r="O44" s="20" t="s">
        <v>210</v>
      </c>
      <c r="P44" s="20" t="s">
        <v>210</v>
      </c>
      <c r="Q44" s="20" t="s">
        <v>210</v>
      </c>
      <c r="R44" s="458" cm="1">
        <f t="array" ref="R44">AVERAGE(IF(LEFT(F44:Q44,1)="&lt;", VALUE(MID(F44:Q44,2,99)), F44:Q44))</f>
        <v>0.11112499999999999</v>
      </c>
      <c r="S44" s="336" t="s">
        <v>211</v>
      </c>
      <c r="T44" s="27">
        <v>10</v>
      </c>
      <c r="U44" s="83"/>
      <c r="V44" s="83"/>
      <c r="W44" s="83"/>
      <c r="X44" s="83"/>
      <c r="Y44" s="83"/>
      <c r="Z44" s="83"/>
    </row>
    <row r="45" spans="1:30" ht="15.75" customHeight="1">
      <c r="A45" s="661"/>
      <c r="B45" s="1166"/>
      <c r="C45" s="19">
        <v>5</v>
      </c>
      <c r="D45" s="802" t="s">
        <v>24</v>
      </c>
      <c r="E45" s="73" t="s">
        <v>209</v>
      </c>
      <c r="F45" s="57">
        <v>8.2000000000000003E-2</v>
      </c>
      <c r="G45" s="20" t="s">
        <v>218</v>
      </c>
      <c r="H45" s="20" t="s">
        <v>218</v>
      </c>
      <c r="I45" s="74" t="s">
        <v>218</v>
      </c>
      <c r="J45" s="20" t="s">
        <v>218</v>
      </c>
      <c r="K45" s="20" t="s">
        <v>218</v>
      </c>
      <c r="L45" s="20" t="s">
        <v>218</v>
      </c>
      <c r="M45" s="20" t="s">
        <v>218</v>
      </c>
      <c r="N45" s="20" t="s">
        <v>210</v>
      </c>
      <c r="O45" s="20" t="s">
        <v>210</v>
      </c>
      <c r="P45" s="20" t="s">
        <v>210</v>
      </c>
      <c r="Q45" s="20" t="s">
        <v>210</v>
      </c>
      <c r="R45" s="458" cm="1">
        <f t="array" ref="R45">AVERAGE(IF(LEFT(F45:Q45,1)="&lt;", VALUE(MID(F45:Q45,2,99)), F45:Q45))</f>
        <v>8.8999999999999982E-2</v>
      </c>
      <c r="S45" s="336"/>
      <c r="T45" s="27">
        <v>10</v>
      </c>
      <c r="U45" s="83"/>
      <c r="V45" s="83"/>
      <c r="W45" s="83"/>
      <c r="X45" s="83"/>
      <c r="Y45" s="83"/>
      <c r="Z45" s="83"/>
    </row>
    <row r="46" spans="1:30" ht="15.75" customHeight="1">
      <c r="A46" s="661"/>
      <c r="B46" s="1167"/>
      <c r="C46" s="19">
        <v>6</v>
      </c>
      <c r="D46" s="84" t="s">
        <v>25</v>
      </c>
      <c r="E46" s="73" t="s">
        <v>213</v>
      </c>
      <c r="F46" s="57">
        <v>0.11799999999999999</v>
      </c>
      <c r="G46" s="20" t="s">
        <v>218</v>
      </c>
      <c r="H46" s="20" t="s">
        <v>218</v>
      </c>
      <c r="I46" s="74">
        <v>0.20100000000000001</v>
      </c>
      <c r="J46" s="20" t="s">
        <v>218</v>
      </c>
      <c r="K46" s="20" t="s">
        <v>218</v>
      </c>
      <c r="L46" s="20" t="s">
        <v>218</v>
      </c>
      <c r="M46" s="20" t="s">
        <v>218</v>
      </c>
      <c r="N46" s="20" t="s">
        <v>210</v>
      </c>
      <c r="O46" s="20" t="s">
        <v>210</v>
      </c>
      <c r="P46" s="20" t="s">
        <v>210</v>
      </c>
      <c r="Q46" s="20" t="s">
        <v>210</v>
      </c>
      <c r="R46" s="458" cm="1">
        <f t="array" ref="R46">AVERAGE(IF(LEFT(F46:Q46,1)="&lt;", VALUE(MID(F46:Q46,2,99)), F46:Q46))</f>
        <v>0.10737499999999998</v>
      </c>
      <c r="S46" s="336" t="s">
        <v>211</v>
      </c>
      <c r="T46" s="27">
        <v>10</v>
      </c>
      <c r="U46" s="83"/>
      <c r="V46" s="83"/>
      <c r="W46" s="83"/>
      <c r="X46" s="83"/>
      <c r="Y46" s="83"/>
      <c r="Z46" s="83"/>
    </row>
    <row r="47" spans="1:30" ht="15.75" customHeight="1">
      <c r="A47" s="661"/>
      <c r="B47" s="1168" t="s">
        <v>12</v>
      </c>
      <c r="C47" s="15">
        <v>1</v>
      </c>
      <c r="D47" s="801" t="s">
        <v>18</v>
      </c>
      <c r="E47" s="82" t="s">
        <v>209</v>
      </c>
      <c r="F47" s="38">
        <v>4.2999999999999997E-2</v>
      </c>
      <c r="G47" s="825">
        <v>2.4E-2</v>
      </c>
      <c r="H47" s="825">
        <v>3.4000000000000002E-2</v>
      </c>
      <c r="I47" s="825">
        <v>0.03</v>
      </c>
      <c r="J47" s="458" t="s">
        <v>219</v>
      </c>
      <c r="K47" s="825">
        <v>3.7999999999999999E-2</v>
      </c>
      <c r="L47" s="825">
        <v>2.5999999999999999E-2</v>
      </c>
      <c r="M47" s="825">
        <v>5.0999999999999997E-2</v>
      </c>
      <c r="N47" s="458" t="s">
        <v>210</v>
      </c>
      <c r="O47" s="458" t="s">
        <v>210</v>
      </c>
      <c r="P47" s="458" t="s">
        <v>210</v>
      </c>
      <c r="Q47" s="458" t="s">
        <v>210</v>
      </c>
      <c r="R47" s="458" cm="1">
        <f t="array" ref="R47">AVERAGE(IF(LEFT(F47:Q47,1)="&lt;", VALUE(MID(F47:Q47,2,99)), F47:Q47))</f>
        <v>3.2500000000000001E-2</v>
      </c>
      <c r="S47" s="335" t="s">
        <v>211</v>
      </c>
      <c r="T47" s="24">
        <v>0.2</v>
      </c>
      <c r="U47" s="83"/>
      <c r="V47" s="83"/>
      <c r="W47" s="83"/>
      <c r="X47" s="83"/>
      <c r="Y47" s="83"/>
      <c r="Z47" s="83"/>
    </row>
    <row r="48" spans="1:30" ht="15.75" customHeight="1">
      <c r="A48" s="661"/>
      <c r="B48" s="1166"/>
      <c r="C48" s="19">
        <v>2</v>
      </c>
      <c r="D48" s="802" t="s">
        <v>21</v>
      </c>
      <c r="E48" s="73" t="s">
        <v>209</v>
      </c>
      <c r="F48" s="57">
        <v>3.5999999999999997E-2</v>
      </c>
      <c r="G48" s="74">
        <v>2.3E-2</v>
      </c>
      <c r="H48" s="74">
        <v>3.4000000000000002E-2</v>
      </c>
      <c r="I48" s="74" t="s">
        <v>219</v>
      </c>
      <c r="J48" s="20" t="s">
        <v>219</v>
      </c>
      <c r="K48" s="74">
        <v>2.9000000000000001E-2</v>
      </c>
      <c r="L48" s="74">
        <v>2.8000000000000001E-2</v>
      </c>
      <c r="M48" s="74">
        <v>4.2000000000000003E-2</v>
      </c>
      <c r="N48" s="20" t="s">
        <v>210</v>
      </c>
      <c r="O48" s="20" t="s">
        <v>210</v>
      </c>
      <c r="P48" s="20" t="s">
        <v>210</v>
      </c>
      <c r="Q48" s="20" t="s">
        <v>210</v>
      </c>
      <c r="R48" s="458" cm="1">
        <f t="array" ref="R48">AVERAGE(IF(LEFT(F48:Q48,1)="&lt;", VALUE(MID(F48:Q48,2,99)), F48:Q48))</f>
        <v>2.75E-2</v>
      </c>
      <c r="S48" s="336" t="s">
        <v>211</v>
      </c>
      <c r="T48" s="27">
        <v>0.2</v>
      </c>
      <c r="U48" s="83"/>
      <c r="V48" s="83" t="s">
        <v>217</v>
      </c>
      <c r="W48" s="83"/>
      <c r="X48" s="83"/>
      <c r="Y48" s="83"/>
      <c r="Z48" s="83"/>
    </row>
    <row r="49" spans="1:26" ht="15.75" customHeight="1">
      <c r="A49" s="661"/>
      <c r="B49" s="1166"/>
      <c r="C49" s="19">
        <v>3</v>
      </c>
      <c r="D49" s="802" t="s">
        <v>22</v>
      </c>
      <c r="E49" s="73" t="s">
        <v>209</v>
      </c>
      <c r="F49" s="57">
        <v>1.9E-2</v>
      </c>
      <c r="G49" s="74" t="s">
        <v>219</v>
      </c>
      <c r="H49" s="74">
        <v>0.02</v>
      </c>
      <c r="I49" s="74">
        <v>2.5999999999999999E-2</v>
      </c>
      <c r="J49" s="20" t="s">
        <v>219</v>
      </c>
      <c r="K49" s="74">
        <v>2.9000000000000001E-2</v>
      </c>
      <c r="L49" s="74">
        <v>1.6E-2</v>
      </c>
      <c r="M49" s="74">
        <v>3.4000000000000002E-2</v>
      </c>
      <c r="N49" s="20" t="s">
        <v>210</v>
      </c>
      <c r="O49" s="20" t="s">
        <v>210</v>
      </c>
      <c r="P49" s="20" t="s">
        <v>210</v>
      </c>
      <c r="Q49" s="20" t="s">
        <v>210</v>
      </c>
      <c r="R49" s="458" cm="1">
        <f t="array" ref="R49">AVERAGE(IF(LEFT(F49:Q49,1)="&lt;", VALUE(MID(F49:Q49,2,99)), F49:Q49))</f>
        <v>2.1500000000000002E-2</v>
      </c>
      <c r="S49" s="336" t="s">
        <v>211</v>
      </c>
      <c r="T49" s="27">
        <v>0.2</v>
      </c>
      <c r="U49" s="83"/>
      <c r="V49" s="83"/>
      <c r="W49" s="83"/>
      <c r="X49" s="83"/>
      <c r="Y49" s="83"/>
      <c r="Z49" s="83"/>
    </row>
    <row r="50" spans="1:26" ht="15.75" customHeight="1">
      <c r="A50" s="661"/>
      <c r="B50" s="1166"/>
      <c r="C50" s="19">
        <v>4</v>
      </c>
      <c r="D50" s="802" t="s">
        <v>23</v>
      </c>
      <c r="E50" s="73" t="s">
        <v>209</v>
      </c>
      <c r="F50" s="57">
        <v>2.5999999999999999E-2</v>
      </c>
      <c r="G50" s="74">
        <v>1.7000000000000001E-2</v>
      </c>
      <c r="H50" s="74">
        <v>0.03</v>
      </c>
      <c r="I50" s="74">
        <v>1.7000000000000001E-2</v>
      </c>
      <c r="J50" s="20" t="s">
        <v>219</v>
      </c>
      <c r="K50" s="74">
        <v>2.5000000000000001E-2</v>
      </c>
      <c r="L50" s="74">
        <v>1.7000000000000001E-2</v>
      </c>
      <c r="M50" s="74">
        <v>3.4000000000000002E-2</v>
      </c>
      <c r="N50" s="20" t="s">
        <v>210</v>
      </c>
      <c r="O50" s="20" t="s">
        <v>210</v>
      </c>
      <c r="P50" s="20" t="s">
        <v>210</v>
      </c>
      <c r="Q50" s="20" t="s">
        <v>210</v>
      </c>
      <c r="R50" s="458" cm="1">
        <f t="array" ref="R50">AVERAGE(IF(LEFT(F50:Q50,1)="&lt;", VALUE(MID(F50:Q50,2,99)), F50:Q50))</f>
        <v>2.2500000000000003E-2</v>
      </c>
      <c r="S50" s="336" t="s">
        <v>211</v>
      </c>
      <c r="T50" s="27">
        <v>0.2</v>
      </c>
      <c r="U50" s="83"/>
      <c r="V50" s="83"/>
      <c r="W50" s="83"/>
      <c r="X50" s="83"/>
      <c r="Y50" s="83"/>
      <c r="Z50" s="83"/>
    </row>
    <row r="51" spans="1:26" ht="15.75" customHeight="1">
      <c r="A51" s="661"/>
      <c r="B51" s="1166"/>
      <c r="C51" s="19">
        <v>5</v>
      </c>
      <c r="D51" s="802" t="s">
        <v>24</v>
      </c>
      <c r="E51" s="73" t="s">
        <v>209</v>
      </c>
      <c r="F51" s="57">
        <v>2.1000000000000001E-2</v>
      </c>
      <c r="G51" s="74">
        <v>1.7000000000000001E-2</v>
      </c>
      <c r="H51" s="74">
        <v>2.4E-2</v>
      </c>
      <c r="I51" s="74" t="s">
        <v>219</v>
      </c>
      <c r="J51" s="20" t="s">
        <v>219</v>
      </c>
      <c r="K51" s="74">
        <v>2.7E-2</v>
      </c>
      <c r="L51" s="74">
        <v>1.9E-2</v>
      </c>
      <c r="M51" s="74">
        <v>4.7E-2</v>
      </c>
      <c r="N51" s="20" t="s">
        <v>210</v>
      </c>
      <c r="O51" s="20" t="s">
        <v>210</v>
      </c>
      <c r="P51" s="20" t="s">
        <v>210</v>
      </c>
      <c r="Q51" s="20" t="s">
        <v>210</v>
      </c>
      <c r="R51" s="458" cm="1">
        <f t="array" ref="R51">AVERAGE(IF(LEFT(F51:Q51,1)="&lt;", VALUE(MID(F51:Q51,2,99)), F51:Q51))</f>
        <v>2.2875E-2</v>
      </c>
      <c r="S51" s="336" t="s">
        <v>211</v>
      </c>
      <c r="T51" s="27">
        <v>0.2</v>
      </c>
      <c r="U51" s="83"/>
      <c r="V51" s="83"/>
      <c r="W51" s="83"/>
      <c r="X51" s="83"/>
      <c r="Y51" s="83"/>
      <c r="Z51" s="83"/>
    </row>
    <row r="52" spans="1:26" ht="15.75" customHeight="1">
      <c r="A52" s="661"/>
      <c r="B52" s="1167"/>
      <c r="C52" s="19">
        <v>6</v>
      </c>
      <c r="D52" s="106" t="s">
        <v>25</v>
      </c>
      <c r="E52" s="351" t="s">
        <v>213</v>
      </c>
      <c r="F52" s="352">
        <v>2.1000000000000001E-2</v>
      </c>
      <c r="G52" s="908">
        <v>2.1000000000000001E-2</v>
      </c>
      <c r="H52" s="908">
        <v>1.2999999999999999E-2</v>
      </c>
      <c r="I52" s="908">
        <v>2.3E-2</v>
      </c>
      <c r="J52" s="55">
        <v>1.4999999999999999E-2</v>
      </c>
      <c r="K52" s="908">
        <v>2.7E-2</v>
      </c>
      <c r="L52" s="908">
        <v>2.1000000000000001E-2</v>
      </c>
      <c r="M52" s="908">
        <v>2.3E-2</v>
      </c>
      <c r="N52" s="55" t="s">
        <v>210</v>
      </c>
      <c r="O52" s="55" t="s">
        <v>210</v>
      </c>
      <c r="P52" s="55" t="s">
        <v>210</v>
      </c>
      <c r="Q52" s="55" t="s">
        <v>210</v>
      </c>
      <c r="R52" s="458" cm="1">
        <f t="array" ref="R52">AVERAGE(IF(LEFT(F52:Q52,1)="&lt;", VALUE(MID(F52:Q52,2,99)), F52:Q52))</f>
        <v>2.0499999999999997E-2</v>
      </c>
      <c r="S52" s="353" t="s">
        <v>211</v>
      </c>
      <c r="T52" s="354">
        <v>0.2</v>
      </c>
      <c r="U52" s="83"/>
      <c r="V52" s="83"/>
      <c r="W52" s="83"/>
      <c r="X52" s="83"/>
      <c r="Y52" s="83"/>
      <c r="Z52" s="83"/>
    </row>
    <row r="53" spans="1:26" ht="45" customHeight="1">
      <c r="A53" s="661"/>
      <c r="B53" s="1170" t="s">
        <v>220</v>
      </c>
      <c r="C53" s="349">
        <v>1</v>
      </c>
      <c r="D53" s="355" t="s">
        <v>18</v>
      </c>
      <c r="E53" s="305" t="s">
        <v>209</v>
      </c>
      <c r="F53" s="356" t="s">
        <v>221</v>
      </c>
      <c r="G53" s="356" t="s">
        <v>222</v>
      </c>
      <c r="H53" s="395" t="s">
        <v>223</v>
      </c>
      <c r="I53" s="395" t="s">
        <v>224</v>
      </c>
      <c r="J53" s="395" t="s">
        <v>225</v>
      </c>
      <c r="K53" s="357" t="s">
        <v>226</v>
      </c>
      <c r="L53" s="357" t="s">
        <v>227</v>
      </c>
      <c r="M53" s="357" t="s">
        <v>228</v>
      </c>
      <c r="N53" s="357" t="s">
        <v>229</v>
      </c>
      <c r="O53" s="357" t="s">
        <v>19</v>
      </c>
      <c r="P53" s="357" t="s">
        <v>19</v>
      </c>
      <c r="Q53" s="357" t="s">
        <v>19</v>
      </c>
      <c r="R53" s="223"/>
      <c r="S53" s="245"/>
      <c r="T53" s="358"/>
      <c r="U53" s="29"/>
      <c r="V53" s="29"/>
      <c r="W53" s="29"/>
      <c r="X53" s="29"/>
      <c r="Y53" s="29"/>
      <c r="Z53" s="29"/>
    </row>
    <row r="54" spans="1:26" ht="54.75" customHeight="1">
      <c r="A54" s="661"/>
      <c r="B54" s="1171"/>
      <c r="C54" s="350">
        <v>2</v>
      </c>
      <c r="D54" s="359" t="s">
        <v>21</v>
      </c>
      <c r="E54" s="239" t="s">
        <v>209</v>
      </c>
      <c r="F54" s="318" t="s">
        <v>230</v>
      </c>
      <c r="G54" s="318" t="s">
        <v>230</v>
      </c>
      <c r="H54" s="308" t="s">
        <v>231</v>
      </c>
      <c r="I54" s="308" t="s">
        <v>232</v>
      </c>
      <c r="J54" s="308" t="s">
        <v>233</v>
      </c>
      <c r="K54" s="246" t="s">
        <v>226</v>
      </c>
      <c r="L54" s="246" t="s">
        <v>234</v>
      </c>
      <c r="M54" s="246" t="s">
        <v>235</v>
      </c>
      <c r="N54" s="246" t="s">
        <v>236</v>
      </c>
      <c r="O54" s="246" t="s">
        <v>19</v>
      </c>
      <c r="P54" s="246" t="s">
        <v>19</v>
      </c>
      <c r="Q54" s="246" t="s">
        <v>19</v>
      </c>
      <c r="R54" s="223"/>
      <c r="S54" s="245"/>
      <c r="T54" s="358"/>
      <c r="U54" s="29"/>
      <c r="V54" s="29"/>
      <c r="W54" s="29"/>
      <c r="X54" s="29"/>
      <c r="Y54" s="29"/>
      <c r="Z54" s="29"/>
    </row>
    <row r="55" spans="1:26" ht="49.5" customHeight="1">
      <c r="A55" s="661"/>
      <c r="B55" s="1171"/>
      <c r="C55" s="350">
        <v>3</v>
      </c>
      <c r="D55" s="359" t="s">
        <v>22</v>
      </c>
      <c r="E55" s="239" t="s">
        <v>209</v>
      </c>
      <c r="F55" s="318" t="s">
        <v>230</v>
      </c>
      <c r="G55" s="318" t="s">
        <v>237</v>
      </c>
      <c r="H55" s="308" t="s">
        <v>238</v>
      </c>
      <c r="I55" s="308" t="s">
        <v>239</v>
      </c>
      <c r="J55" s="308" t="s">
        <v>240</v>
      </c>
      <c r="K55" s="246" t="s">
        <v>241</v>
      </c>
      <c r="L55" s="246" t="s">
        <v>242</v>
      </c>
      <c r="M55" s="246" t="s">
        <v>243</v>
      </c>
      <c r="N55" s="246" t="s">
        <v>244</v>
      </c>
      <c r="O55" s="246" t="s">
        <v>19</v>
      </c>
      <c r="P55" s="246" t="s">
        <v>19</v>
      </c>
      <c r="Q55" s="246" t="s">
        <v>19</v>
      </c>
      <c r="R55" s="223"/>
      <c r="S55" s="245"/>
      <c r="T55" s="358"/>
      <c r="U55" s="29"/>
      <c r="V55" s="29"/>
      <c r="W55" s="29"/>
      <c r="X55" s="29"/>
      <c r="Y55" s="29"/>
      <c r="Z55" s="29"/>
    </row>
    <row r="56" spans="1:26" ht="43.5" customHeight="1">
      <c r="A56" s="661"/>
      <c r="B56" s="1171"/>
      <c r="C56" s="350">
        <v>4</v>
      </c>
      <c r="D56" s="359" t="s">
        <v>23</v>
      </c>
      <c r="E56" s="239" t="s">
        <v>209</v>
      </c>
      <c r="F56" s="318" t="s">
        <v>230</v>
      </c>
      <c r="G56" s="318" t="s">
        <v>245</v>
      </c>
      <c r="H56" s="308" t="s">
        <v>246</v>
      </c>
      <c r="I56" s="308" t="s">
        <v>247</v>
      </c>
      <c r="J56" s="308" t="s">
        <v>240</v>
      </c>
      <c r="K56" s="246" t="s">
        <v>248</v>
      </c>
      <c r="L56" s="246" t="s">
        <v>249</v>
      </c>
      <c r="M56" s="246" t="s">
        <v>250</v>
      </c>
      <c r="N56" s="246" t="s">
        <v>251</v>
      </c>
      <c r="O56" s="246" t="s">
        <v>19</v>
      </c>
      <c r="P56" s="246" t="s">
        <v>19</v>
      </c>
      <c r="Q56" s="246" t="s">
        <v>19</v>
      </c>
      <c r="R56" s="223"/>
      <c r="S56" s="245"/>
      <c r="T56" s="358"/>
      <c r="U56" s="29"/>
      <c r="V56" s="29"/>
      <c r="W56" s="29"/>
      <c r="X56" s="29"/>
      <c r="Y56" s="29"/>
      <c r="Z56" s="29"/>
    </row>
    <row r="57" spans="1:26" ht="39.75" customHeight="1">
      <c r="A57" s="661"/>
      <c r="B57" s="1171"/>
      <c r="C57" s="350">
        <v>5</v>
      </c>
      <c r="D57" s="359" t="s">
        <v>24</v>
      </c>
      <c r="E57" s="239" t="s">
        <v>209</v>
      </c>
      <c r="F57" s="318" t="s">
        <v>230</v>
      </c>
      <c r="G57" s="318" t="s">
        <v>245</v>
      </c>
      <c r="H57" s="308" t="s">
        <v>252</v>
      </c>
      <c r="I57" s="308" t="s">
        <v>239</v>
      </c>
      <c r="J57" s="308" t="s">
        <v>240</v>
      </c>
      <c r="K57" s="246" t="s">
        <v>253</v>
      </c>
      <c r="L57" s="246" t="s">
        <v>249</v>
      </c>
      <c r="M57" s="246" t="s">
        <v>254</v>
      </c>
      <c r="N57" s="246" t="s">
        <v>255</v>
      </c>
      <c r="O57" s="246" t="s">
        <v>19</v>
      </c>
      <c r="P57" s="246" t="s">
        <v>19</v>
      </c>
      <c r="Q57" s="246" t="s">
        <v>19</v>
      </c>
      <c r="R57" s="223"/>
      <c r="S57" s="245"/>
      <c r="T57" s="358"/>
      <c r="U57" s="29"/>
      <c r="V57" s="29"/>
      <c r="W57" s="29"/>
      <c r="X57" s="29"/>
      <c r="Y57" s="29"/>
      <c r="Z57" s="29"/>
    </row>
    <row r="58" spans="1:26" ht="50.25" customHeight="1">
      <c r="A58" s="661"/>
      <c r="B58" s="1171"/>
      <c r="C58" s="361">
        <v>6</v>
      </c>
      <c r="D58" s="362" t="s">
        <v>25</v>
      </c>
      <c r="E58" s="363" t="s">
        <v>213</v>
      </c>
      <c r="F58" s="364" t="s">
        <v>230</v>
      </c>
      <c r="G58" s="364" t="s">
        <v>245</v>
      </c>
      <c r="H58" s="391" t="s">
        <v>246</v>
      </c>
      <c r="I58" s="391" t="s">
        <v>256</v>
      </c>
      <c r="J58" s="391" t="s">
        <v>257</v>
      </c>
      <c r="K58" s="365" t="s">
        <v>258</v>
      </c>
      <c r="L58" s="365" t="s">
        <v>249</v>
      </c>
      <c r="M58" s="365" t="s">
        <v>259</v>
      </c>
      <c r="N58" s="365" t="s">
        <v>255</v>
      </c>
      <c r="O58" s="365" t="s">
        <v>19</v>
      </c>
      <c r="P58" s="365" t="s">
        <v>19</v>
      </c>
      <c r="Q58" s="365" t="s">
        <v>19</v>
      </c>
      <c r="R58" s="253"/>
      <c r="S58" s="366"/>
      <c r="T58" s="367"/>
      <c r="U58" s="29"/>
      <c r="V58" s="29"/>
      <c r="W58" s="29"/>
      <c r="X58" s="29"/>
      <c r="Y58" s="29"/>
      <c r="Z58" s="29"/>
    </row>
    <row r="59" spans="1:26" ht="30.75" customHeight="1">
      <c r="A59" s="1009"/>
      <c r="B59" s="1172" t="s">
        <v>260</v>
      </c>
      <c r="C59" s="1173"/>
      <c r="D59" s="1173"/>
      <c r="E59" s="1174"/>
      <c r="F59" s="376">
        <v>46036</v>
      </c>
      <c r="G59" s="377">
        <v>46064</v>
      </c>
      <c r="H59" s="370">
        <v>46106</v>
      </c>
      <c r="I59" s="370">
        <v>46141</v>
      </c>
      <c r="J59" s="370">
        <v>46163</v>
      </c>
      <c r="K59" s="370">
        <v>46191</v>
      </c>
      <c r="L59" s="370">
        <v>46219</v>
      </c>
      <c r="M59" s="370">
        <v>46260</v>
      </c>
      <c r="N59" s="370">
        <v>46289</v>
      </c>
      <c r="O59" s="371"/>
      <c r="P59" s="371"/>
      <c r="Q59" s="372"/>
      <c r="R59" s="372"/>
      <c r="S59" s="373"/>
      <c r="T59" s="374"/>
      <c r="U59" s="29"/>
      <c r="V59" s="29"/>
      <c r="W59" s="29"/>
      <c r="X59" s="29"/>
      <c r="Y59" s="29"/>
      <c r="Z59" s="29"/>
    </row>
    <row r="60" spans="1:26" ht="15.75" customHeight="1">
      <c r="A60" s="28"/>
      <c r="B60" s="369"/>
      <c r="C60" s="28"/>
      <c r="D60" s="28"/>
      <c r="E60" s="28"/>
      <c r="F60" s="28"/>
      <c r="G60" s="28"/>
      <c r="H60" s="28"/>
      <c r="I60" s="28"/>
      <c r="J60" s="28"/>
      <c r="K60" s="28"/>
      <c r="L60" s="28"/>
      <c r="M60" s="28"/>
      <c r="N60" s="28"/>
      <c r="O60" s="28"/>
      <c r="P60" s="28"/>
      <c r="Q60" s="28"/>
      <c r="R60" s="28"/>
      <c r="S60" s="337"/>
      <c r="T60" s="29"/>
      <c r="U60" s="29"/>
      <c r="V60" s="29"/>
      <c r="W60" s="29"/>
      <c r="X60" s="29"/>
      <c r="Y60" s="29"/>
      <c r="Z60" s="29"/>
    </row>
    <row r="61" spans="1:26" ht="15.75" customHeight="1">
      <c r="A61" s="28"/>
      <c r="B61" s="369"/>
      <c r="C61" s="28"/>
      <c r="D61" s="28" t="s">
        <v>261</v>
      </c>
      <c r="E61" s="28"/>
      <c r="F61" s="28"/>
      <c r="G61" s="28"/>
      <c r="H61" s="28"/>
      <c r="I61" s="28"/>
      <c r="J61" s="28"/>
      <c r="K61" s="28"/>
      <c r="L61" s="28"/>
      <c r="M61" s="28"/>
      <c r="N61" s="28"/>
      <c r="O61" s="28"/>
      <c r="P61" s="28"/>
      <c r="Q61" s="28"/>
      <c r="R61" s="28"/>
      <c r="S61" s="337"/>
      <c r="T61" s="29"/>
      <c r="U61" s="29"/>
      <c r="V61" s="29"/>
      <c r="W61" s="29"/>
      <c r="X61" s="29"/>
      <c r="Y61" s="29"/>
      <c r="Z61" s="29"/>
    </row>
    <row r="62" spans="1:26" ht="15.75" customHeight="1">
      <c r="A62" s="28"/>
      <c r="B62" s="369"/>
      <c r="C62" s="28"/>
      <c r="D62" s="28" t="s">
        <v>262</v>
      </c>
      <c r="E62" s="28"/>
      <c r="F62" s="28"/>
      <c r="G62" s="28"/>
      <c r="H62" s="28"/>
      <c r="I62" s="28"/>
      <c r="J62" s="28"/>
      <c r="K62" s="28"/>
      <c r="L62" s="28"/>
      <c r="M62" s="28"/>
      <c r="N62" s="28"/>
      <c r="O62" s="28"/>
      <c r="P62" s="28"/>
      <c r="Q62" s="28"/>
      <c r="R62" s="28"/>
      <c r="S62" s="337"/>
      <c r="T62" s="29"/>
      <c r="U62" s="29"/>
      <c r="V62" s="29"/>
      <c r="W62" s="29"/>
      <c r="X62" s="29"/>
      <c r="Y62" s="29"/>
      <c r="Z62" s="29"/>
    </row>
    <row r="63" spans="1:26" ht="15.75" customHeight="1">
      <c r="A63" s="10"/>
      <c r="B63" s="256"/>
      <c r="C63" s="28"/>
      <c r="D63" s="10"/>
      <c r="E63" s="10"/>
      <c r="F63" s="10"/>
      <c r="G63" s="10"/>
      <c r="H63" s="10"/>
      <c r="I63" s="10"/>
      <c r="J63" s="10"/>
      <c r="K63" s="10"/>
      <c r="L63" s="10"/>
      <c r="M63" s="10"/>
      <c r="N63" s="10"/>
      <c r="O63" s="10"/>
      <c r="P63" s="10"/>
      <c r="Q63" s="10"/>
      <c r="R63" s="10"/>
      <c r="S63" s="243"/>
      <c r="T63" s="29"/>
      <c r="U63" s="29"/>
      <c r="V63" s="29"/>
      <c r="W63" s="29"/>
      <c r="X63" s="29"/>
      <c r="Y63" s="29"/>
      <c r="Z63" s="29"/>
    </row>
    <row r="64" spans="1:26" ht="15.75" customHeight="1">
      <c r="A64" s="10"/>
      <c r="B64" s="256"/>
      <c r="C64" s="28"/>
      <c r="D64" s="10"/>
      <c r="E64" s="10"/>
      <c r="F64" s="10"/>
      <c r="G64" s="10"/>
      <c r="H64" s="10"/>
      <c r="I64" s="10"/>
      <c r="J64" s="10"/>
      <c r="K64" s="10"/>
      <c r="L64" s="10"/>
      <c r="M64" s="10"/>
      <c r="N64" s="10"/>
      <c r="O64" s="10"/>
      <c r="P64" s="10"/>
      <c r="Q64" s="10"/>
      <c r="R64" s="10"/>
      <c r="S64" s="243"/>
      <c r="T64" s="29"/>
      <c r="U64" s="29"/>
      <c r="V64" s="29"/>
      <c r="W64" s="29"/>
      <c r="X64" s="29"/>
      <c r="Y64" s="29"/>
      <c r="Z64" s="29"/>
    </row>
    <row r="65" spans="1:26" ht="15.75" hidden="1" customHeight="1">
      <c r="A65" s="10"/>
      <c r="B65" s="256"/>
      <c r="C65" s="28"/>
      <c r="D65" s="10"/>
      <c r="E65" s="1169" t="s">
        <v>263</v>
      </c>
      <c r="F65" s="1396"/>
      <c r="G65" s="1396"/>
      <c r="H65" s="1396"/>
      <c r="I65" s="1396"/>
      <c r="J65" s="1396"/>
      <c r="K65" s="1396"/>
      <c r="L65" s="1396"/>
      <c r="M65" s="1396"/>
      <c r="N65" s="1396"/>
      <c r="O65" s="1396"/>
      <c r="P65" s="1396"/>
      <c r="Q65" s="1396"/>
      <c r="R65" s="1396"/>
      <c r="S65" s="1397"/>
      <c r="T65" s="29"/>
      <c r="U65" s="29"/>
      <c r="V65" s="29"/>
      <c r="W65" s="29"/>
      <c r="X65" s="29"/>
      <c r="Y65" s="29"/>
      <c r="Z65" s="29"/>
    </row>
    <row r="66" spans="1:26" ht="15.75" hidden="1" customHeight="1">
      <c r="A66" s="10"/>
      <c r="B66" s="256"/>
      <c r="C66" s="28"/>
      <c r="D66" s="10"/>
      <c r="E66" s="1169" t="s">
        <v>264</v>
      </c>
      <c r="F66" s="1396"/>
      <c r="G66" s="1396"/>
      <c r="H66" s="1396"/>
      <c r="I66" s="1396"/>
      <c r="J66" s="1396"/>
      <c r="K66" s="1396"/>
      <c r="L66" s="1396"/>
      <c r="M66" s="1396"/>
      <c r="N66" s="1396"/>
      <c r="O66" s="1396"/>
      <c r="P66" s="1396"/>
      <c r="Q66" s="1396"/>
      <c r="R66" s="1396"/>
      <c r="S66" s="1397"/>
      <c r="T66" s="29"/>
      <c r="U66" s="29"/>
      <c r="V66" s="29"/>
      <c r="W66" s="29"/>
      <c r="X66" s="29"/>
      <c r="Y66" s="29"/>
      <c r="Z66" s="29"/>
    </row>
    <row r="67" spans="1:26" ht="15.75" hidden="1" customHeight="1">
      <c r="A67" s="10"/>
      <c r="B67" s="256"/>
      <c r="C67" s="28"/>
      <c r="D67" s="28"/>
      <c r="E67" s="1162"/>
      <c r="F67" s="1396"/>
      <c r="G67" s="1396"/>
      <c r="H67" s="1396"/>
      <c r="I67" s="1397"/>
      <c r="J67" s="1162" t="s">
        <v>265</v>
      </c>
      <c r="K67" s="1396"/>
      <c r="L67" s="1396"/>
      <c r="M67" s="1396"/>
      <c r="N67" s="1396"/>
      <c r="O67" s="1396"/>
      <c r="P67" s="1396"/>
      <c r="Q67" s="1396"/>
      <c r="R67" s="1396"/>
      <c r="S67" s="1397"/>
      <c r="T67" s="29"/>
      <c r="U67" s="29"/>
      <c r="V67" s="29"/>
      <c r="W67" s="29"/>
      <c r="X67" s="29"/>
      <c r="Y67" s="29"/>
      <c r="Z67" s="29"/>
    </row>
    <row r="68" spans="1:26" ht="15.75" hidden="1" customHeight="1">
      <c r="A68" s="10"/>
      <c r="B68" s="256"/>
      <c r="C68" s="28"/>
      <c r="D68" s="10"/>
      <c r="E68" s="61" t="s">
        <v>266</v>
      </c>
      <c r="F68" s="61" t="s">
        <v>267</v>
      </c>
      <c r="G68" s="61" t="s">
        <v>1</v>
      </c>
      <c r="H68" s="61" t="s">
        <v>268</v>
      </c>
      <c r="I68" s="61" t="s">
        <v>269</v>
      </c>
      <c r="J68" s="61" t="s">
        <v>171</v>
      </c>
      <c r="K68" s="61" t="s">
        <v>172</v>
      </c>
      <c r="L68" s="61" t="s">
        <v>173</v>
      </c>
      <c r="M68" s="61" t="s">
        <v>7</v>
      </c>
      <c r="N68" s="61" t="s">
        <v>174</v>
      </c>
      <c r="O68" s="61" t="s">
        <v>175</v>
      </c>
      <c r="P68" s="61" t="s">
        <v>176</v>
      </c>
      <c r="Q68" s="61" t="s">
        <v>177</v>
      </c>
      <c r="R68" s="61" t="s">
        <v>178</v>
      </c>
      <c r="S68" s="333" t="s">
        <v>179</v>
      </c>
      <c r="T68" s="29"/>
      <c r="U68" s="29"/>
      <c r="V68" s="29"/>
      <c r="W68" s="29"/>
      <c r="X68" s="29"/>
      <c r="Y68" s="29"/>
      <c r="Z68" s="29"/>
    </row>
    <row r="69" spans="1:26" ht="15.75" hidden="1" customHeight="1">
      <c r="A69" s="10"/>
      <c r="B69" s="256"/>
      <c r="C69" s="28"/>
      <c r="D69" s="10"/>
      <c r="E69" s="1398" t="s">
        <v>270</v>
      </c>
      <c r="F69" s="1398" t="s">
        <v>206</v>
      </c>
      <c r="G69" s="1164" t="s">
        <v>17</v>
      </c>
      <c r="H69" s="71">
        <v>1</v>
      </c>
      <c r="I69" s="61" t="s">
        <v>18</v>
      </c>
      <c r="J69" s="21">
        <v>5.53</v>
      </c>
      <c r="K69" s="61" t="s">
        <v>271</v>
      </c>
      <c r="L69" s="21">
        <v>38.5</v>
      </c>
      <c r="M69" s="21">
        <v>7.16</v>
      </c>
      <c r="N69" s="21">
        <v>26.4</v>
      </c>
      <c r="O69" s="21">
        <v>5</v>
      </c>
      <c r="P69" s="20">
        <v>2416.2199999999998</v>
      </c>
      <c r="Q69" s="21">
        <v>0.29299999999999998</v>
      </c>
      <c r="R69" s="21">
        <v>2.8000000000000001E-2</v>
      </c>
      <c r="S69" s="333" t="s">
        <v>271</v>
      </c>
      <c r="T69" s="29"/>
      <c r="U69" s="29"/>
      <c r="V69" s="29"/>
      <c r="W69" s="29"/>
      <c r="X69" s="29"/>
      <c r="Y69" s="29"/>
      <c r="Z69" s="29"/>
    </row>
    <row r="70" spans="1:26" ht="15.75" hidden="1" customHeight="1">
      <c r="A70" s="10"/>
      <c r="B70" s="256"/>
      <c r="C70" s="28"/>
      <c r="D70" s="10"/>
      <c r="E70" s="1399"/>
      <c r="F70" s="1399"/>
      <c r="G70" s="1399"/>
      <c r="H70" s="71">
        <v>2</v>
      </c>
      <c r="I70" s="61" t="s">
        <v>21</v>
      </c>
      <c r="J70" s="21">
        <v>5.59</v>
      </c>
      <c r="K70" s="61" t="s">
        <v>271</v>
      </c>
      <c r="L70" s="21">
        <v>26.5</v>
      </c>
      <c r="M70" s="21">
        <v>7.17</v>
      </c>
      <c r="N70" s="21">
        <v>26.68</v>
      </c>
      <c r="O70" s="21">
        <v>5</v>
      </c>
      <c r="P70" s="20">
        <v>1445.9</v>
      </c>
      <c r="Q70" s="21">
        <v>0.19400000000000001</v>
      </c>
      <c r="R70" s="21">
        <v>3.6999999999999998E-2</v>
      </c>
      <c r="S70" s="333" t="s">
        <v>271</v>
      </c>
      <c r="T70" s="29"/>
      <c r="U70" s="29"/>
      <c r="V70" s="29"/>
      <c r="W70" s="29"/>
      <c r="X70" s="29"/>
      <c r="Y70" s="29"/>
      <c r="Z70" s="29"/>
    </row>
    <row r="71" spans="1:26" ht="15.75" hidden="1" customHeight="1">
      <c r="A71" s="10"/>
      <c r="B71" s="256"/>
      <c r="C71" s="28"/>
      <c r="D71" s="10"/>
      <c r="E71" s="1399"/>
      <c r="F71" s="1399"/>
      <c r="G71" s="1399"/>
      <c r="H71" s="71">
        <v>3</v>
      </c>
      <c r="I71" s="61" t="s">
        <v>22</v>
      </c>
      <c r="J71" s="21">
        <v>5.35</v>
      </c>
      <c r="K71" s="61" t="s">
        <v>271</v>
      </c>
      <c r="L71" s="21">
        <v>27.5</v>
      </c>
      <c r="M71" s="21">
        <v>7.19</v>
      </c>
      <c r="N71" s="21">
        <v>27.02</v>
      </c>
      <c r="O71" s="21">
        <v>5</v>
      </c>
      <c r="P71" s="20">
        <v>1583.91</v>
      </c>
      <c r="Q71" s="21">
        <v>0.112</v>
      </c>
      <c r="R71" s="21">
        <v>0.02</v>
      </c>
      <c r="S71" s="333" t="s">
        <v>271</v>
      </c>
      <c r="T71" s="29"/>
      <c r="U71" s="29"/>
      <c r="V71" s="29"/>
      <c r="W71" s="29"/>
      <c r="X71" s="29"/>
      <c r="Y71" s="29"/>
      <c r="Z71" s="29"/>
    </row>
    <row r="72" spans="1:26" ht="15.75" hidden="1" customHeight="1">
      <c r="A72" s="10"/>
      <c r="B72" s="256"/>
      <c r="C72" s="28"/>
      <c r="D72" s="10"/>
      <c r="E72" s="1399"/>
      <c r="F72" s="1399"/>
      <c r="G72" s="1399"/>
      <c r="H72" s="71">
        <v>4</v>
      </c>
      <c r="I72" s="61" t="s">
        <v>23</v>
      </c>
      <c r="J72" s="21">
        <v>5.5</v>
      </c>
      <c r="K72" s="61" t="s">
        <v>271</v>
      </c>
      <c r="L72" s="21">
        <v>28.5</v>
      </c>
      <c r="M72" s="21">
        <v>7.2</v>
      </c>
      <c r="N72" s="21">
        <v>27.18</v>
      </c>
      <c r="O72" s="21">
        <v>5</v>
      </c>
      <c r="P72" s="20">
        <v>1492.47</v>
      </c>
      <c r="Q72" s="21">
        <v>0.16600000000000001</v>
      </c>
      <c r="R72" s="21">
        <v>2.9000000000000001E-2</v>
      </c>
      <c r="S72" s="333" t="s">
        <v>271</v>
      </c>
      <c r="T72" s="29"/>
      <c r="U72" s="29"/>
      <c r="V72" s="29"/>
      <c r="W72" s="29"/>
      <c r="X72" s="29"/>
      <c r="Y72" s="29"/>
      <c r="Z72" s="29"/>
    </row>
    <row r="73" spans="1:26" ht="15.75" hidden="1" customHeight="1">
      <c r="A73" s="10"/>
      <c r="B73" s="256"/>
      <c r="C73" s="28"/>
      <c r="D73" s="10"/>
      <c r="E73" s="1399"/>
      <c r="F73" s="1399"/>
      <c r="G73" s="1399"/>
      <c r="H73" s="71">
        <v>5</v>
      </c>
      <c r="I73" s="61" t="s">
        <v>24</v>
      </c>
      <c r="J73" s="21">
        <v>5.43</v>
      </c>
      <c r="K73" s="61" t="s">
        <v>271</v>
      </c>
      <c r="L73" s="21">
        <v>18.829999999999998</v>
      </c>
      <c r="M73" s="21">
        <v>7.18</v>
      </c>
      <c r="N73" s="21">
        <v>27.4</v>
      </c>
      <c r="O73" s="21">
        <v>5</v>
      </c>
      <c r="P73" s="21">
        <v>809.47</v>
      </c>
      <c r="Q73" s="21">
        <v>0.13800000000000001</v>
      </c>
      <c r="R73" s="21">
        <v>2.1000000000000001E-2</v>
      </c>
      <c r="S73" s="333" t="s">
        <v>271</v>
      </c>
      <c r="T73" s="29"/>
      <c r="U73" s="29"/>
      <c r="V73" s="29"/>
      <c r="W73" s="29"/>
      <c r="X73" s="29"/>
      <c r="Y73" s="29"/>
      <c r="Z73" s="29"/>
    </row>
    <row r="74" spans="1:26" ht="15.75" hidden="1" customHeight="1">
      <c r="A74" s="10"/>
      <c r="B74" s="256"/>
      <c r="C74" s="28"/>
      <c r="D74" s="10"/>
      <c r="E74" s="1400"/>
      <c r="F74" s="1400"/>
      <c r="G74" s="1400"/>
      <c r="H74" s="71">
        <v>6</v>
      </c>
      <c r="I74" s="61" t="s">
        <v>25</v>
      </c>
      <c r="J74" s="21">
        <v>5.48</v>
      </c>
      <c r="K74" s="61" t="s">
        <v>271</v>
      </c>
      <c r="L74" s="21">
        <v>18.170000000000002</v>
      </c>
      <c r="M74" s="21">
        <v>7.17</v>
      </c>
      <c r="N74" s="21">
        <v>27.47</v>
      </c>
      <c r="O74" s="21">
        <v>5</v>
      </c>
      <c r="P74" s="21">
        <v>707.54</v>
      </c>
      <c r="Q74" s="21">
        <v>0.13</v>
      </c>
      <c r="R74" s="21">
        <v>2.5000000000000001E-2</v>
      </c>
      <c r="S74" s="333" t="s">
        <v>271</v>
      </c>
      <c r="T74" s="29"/>
      <c r="U74" s="29"/>
      <c r="V74" s="29"/>
      <c r="W74" s="29"/>
      <c r="X74" s="29"/>
      <c r="Y74" s="29"/>
      <c r="Z74" s="29"/>
    </row>
    <row r="75" spans="1:26" ht="15.75" hidden="1" customHeight="1">
      <c r="A75" s="10"/>
      <c r="B75" s="256"/>
      <c r="C75" s="28"/>
      <c r="D75" s="28"/>
      <c r="E75" s="1162"/>
      <c r="F75" s="1396"/>
      <c r="G75" s="1396"/>
      <c r="H75" s="1396"/>
      <c r="I75" s="1396"/>
      <c r="J75" s="1396"/>
      <c r="K75" s="1396"/>
      <c r="L75" s="1396"/>
      <c r="M75" s="1396"/>
      <c r="N75" s="1396"/>
      <c r="O75" s="1396"/>
      <c r="P75" s="1396"/>
      <c r="Q75" s="1396"/>
      <c r="R75" s="1396"/>
      <c r="S75" s="1397"/>
      <c r="T75" s="29"/>
      <c r="U75" s="29"/>
      <c r="V75" s="29"/>
      <c r="W75" s="29"/>
      <c r="X75" s="29"/>
      <c r="Y75" s="29"/>
      <c r="Z75" s="29"/>
    </row>
    <row r="76" spans="1:26" ht="15.75" hidden="1" customHeight="1">
      <c r="A76" s="10"/>
      <c r="B76" s="256"/>
      <c r="C76" s="28"/>
      <c r="D76" s="10"/>
      <c r="E76" s="61" t="s">
        <v>272</v>
      </c>
      <c r="F76" s="1401"/>
      <c r="G76" s="1402"/>
      <c r="H76" s="1402"/>
      <c r="I76" s="1403"/>
      <c r="J76" s="21">
        <v>5.48</v>
      </c>
      <c r="K76" s="61" t="s">
        <v>271</v>
      </c>
      <c r="L76" s="21">
        <v>26.33</v>
      </c>
      <c r="M76" s="21">
        <v>7.18</v>
      </c>
      <c r="N76" s="21">
        <v>27.03</v>
      </c>
      <c r="O76" s="21">
        <v>5</v>
      </c>
      <c r="P76" s="20">
        <v>1409.25</v>
      </c>
      <c r="Q76" s="21">
        <v>0.17199999999999999</v>
      </c>
      <c r="R76" s="21">
        <v>2.5999999999999999E-2</v>
      </c>
      <c r="S76" s="333" t="s">
        <v>271</v>
      </c>
      <c r="T76" s="29"/>
      <c r="U76" s="29"/>
      <c r="V76" s="29"/>
      <c r="W76" s="29"/>
      <c r="X76" s="29"/>
      <c r="Y76" s="29"/>
      <c r="Z76" s="29"/>
    </row>
    <row r="77" spans="1:26" ht="15.75" hidden="1" customHeight="1">
      <c r="A77" s="10"/>
      <c r="B77" s="256"/>
      <c r="C77" s="28"/>
      <c r="D77" s="10"/>
      <c r="E77" s="61" t="s">
        <v>273</v>
      </c>
      <c r="F77" s="1404"/>
      <c r="G77" s="1405"/>
      <c r="H77" s="1405"/>
      <c r="I77" s="1406"/>
      <c r="J77" s="21">
        <v>5.35</v>
      </c>
      <c r="K77" s="61" t="s">
        <v>271</v>
      </c>
      <c r="L77" s="21">
        <v>18.170000000000002</v>
      </c>
      <c r="M77" s="21">
        <v>7.16</v>
      </c>
      <c r="N77" s="21">
        <v>26.4</v>
      </c>
      <c r="O77" s="21">
        <v>5</v>
      </c>
      <c r="P77" s="21">
        <v>707.54</v>
      </c>
      <c r="Q77" s="21">
        <v>0.112</v>
      </c>
      <c r="R77" s="21">
        <v>0.02</v>
      </c>
      <c r="S77" s="333" t="s">
        <v>271</v>
      </c>
      <c r="T77" s="29"/>
      <c r="U77" s="29"/>
      <c r="V77" s="29"/>
      <c r="W77" s="29"/>
      <c r="X77" s="29"/>
      <c r="Y77" s="29"/>
      <c r="Z77" s="29"/>
    </row>
    <row r="78" spans="1:26" ht="15.75" hidden="1" customHeight="1">
      <c r="A78" s="10"/>
      <c r="B78" s="256"/>
      <c r="C78" s="28"/>
      <c r="D78" s="10"/>
      <c r="E78" s="61" t="s">
        <v>274</v>
      </c>
      <c r="F78" s="1404"/>
      <c r="G78" s="1405"/>
      <c r="H78" s="1405"/>
      <c r="I78" s="1406"/>
      <c r="J78" s="21">
        <v>5.59</v>
      </c>
      <c r="K78" s="61" t="s">
        <v>271</v>
      </c>
      <c r="L78" s="21">
        <v>38.5</v>
      </c>
      <c r="M78" s="21">
        <v>7.2</v>
      </c>
      <c r="N78" s="21">
        <v>27.47</v>
      </c>
      <c r="O78" s="21">
        <v>5</v>
      </c>
      <c r="P78" s="20">
        <v>2416.2199999999998</v>
      </c>
      <c r="Q78" s="21">
        <v>0.29299999999999998</v>
      </c>
      <c r="R78" s="21">
        <v>3.6999999999999998E-2</v>
      </c>
      <c r="S78" s="333" t="s">
        <v>271</v>
      </c>
      <c r="T78" s="29"/>
      <c r="U78" s="29"/>
      <c r="V78" s="29"/>
      <c r="W78" s="29"/>
      <c r="X78" s="29"/>
      <c r="Y78" s="29"/>
      <c r="Z78" s="29"/>
    </row>
    <row r="79" spans="1:26" ht="15.75" hidden="1" customHeight="1">
      <c r="A79" s="10"/>
      <c r="B79" s="256"/>
      <c r="C79" s="28"/>
      <c r="D79" s="10"/>
      <c r="E79" s="61" t="s">
        <v>275</v>
      </c>
      <c r="F79" s="1407"/>
      <c r="G79" s="1408"/>
      <c r="H79" s="1408"/>
      <c r="I79" s="1409"/>
      <c r="J79" s="86" t="s">
        <v>276</v>
      </c>
      <c r="K79" s="86" t="s">
        <v>271</v>
      </c>
      <c r="L79" s="86" t="s">
        <v>277</v>
      </c>
      <c r="M79" s="86" t="s">
        <v>214</v>
      </c>
      <c r="N79" s="19" t="s">
        <v>278</v>
      </c>
      <c r="O79" s="86" t="s">
        <v>279</v>
      </c>
      <c r="P79" s="86" t="s">
        <v>280</v>
      </c>
      <c r="Q79" s="86" t="s">
        <v>281</v>
      </c>
      <c r="R79" s="86" t="s">
        <v>282</v>
      </c>
      <c r="S79" s="311" t="s">
        <v>271</v>
      </c>
      <c r="T79" s="29"/>
      <c r="U79" s="29"/>
      <c r="V79" s="29"/>
      <c r="W79" s="29"/>
      <c r="X79" s="29"/>
      <c r="Y79" s="29"/>
      <c r="Z79" s="29"/>
    </row>
    <row r="80" spans="1:26" ht="15.75" hidden="1" customHeight="1">
      <c r="A80" s="10"/>
      <c r="B80" s="256"/>
      <c r="C80" s="28"/>
      <c r="D80" s="28"/>
      <c r="E80" s="28"/>
      <c r="F80" s="28"/>
      <c r="G80" s="28"/>
      <c r="H80" s="28"/>
      <c r="I80" s="28"/>
      <c r="J80" s="28"/>
      <c r="K80" s="28"/>
      <c r="L80" s="28"/>
      <c r="M80" s="28"/>
      <c r="N80" s="28"/>
      <c r="O80" s="28"/>
      <c r="P80" s="28"/>
      <c r="Q80" s="28"/>
      <c r="R80" s="28"/>
      <c r="S80" s="337"/>
      <c r="T80" s="29"/>
      <c r="U80" s="29"/>
      <c r="V80" s="29"/>
      <c r="W80" s="29"/>
      <c r="X80" s="29"/>
      <c r="Y80" s="29"/>
      <c r="Z80" s="29"/>
    </row>
    <row r="81" spans="1:26" ht="15.75" hidden="1" customHeight="1">
      <c r="A81" s="10"/>
      <c r="B81" s="256"/>
      <c r="C81" s="28"/>
      <c r="D81" s="28"/>
      <c r="E81" s="28"/>
      <c r="F81" s="28"/>
      <c r="G81" s="28"/>
      <c r="H81" s="28"/>
      <c r="I81" s="28"/>
      <c r="J81" s="28"/>
      <c r="K81" s="28"/>
      <c r="L81" s="28"/>
      <c r="M81" s="28"/>
      <c r="N81" s="28"/>
      <c r="O81" s="28"/>
      <c r="P81" s="28"/>
      <c r="Q81" s="28"/>
      <c r="R81" s="28"/>
      <c r="S81" s="337"/>
      <c r="T81" s="29"/>
      <c r="U81" s="29"/>
      <c r="V81" s="29"/>
      <c r="W81" s="29"/>
      <c r="X81" s="29"/>
      <c r="Y81" s="29"/>
      <c r="Z81" s="29"/>
    </row>
    <row r="82" spans="1:26" ht="15.75" hidden="1" customHeight="1">
      <c r="A82" s="10"/>
      <c r="B82" s="256"/>
      <c r="C82" s="28"/>
      <c r="D82" s="10"/>
      <c r="E82" s="1157" t="s">
        <v>263</v>
      </c>
      <c r="F82" s="1396"/>
      <c r="G82" s="1396"/>
      <c r="H82" s="1396"/>
      <c r="I82" s="1396"/>
      <c r="J82" s="1396"/>
      <c r="K82" s="1396"/>
      <c r="L82" s="1396"/>
      <c r="M82" s="1396"/>
      <c r="N82" s="1396"/>
      <c r="O82" s="1396"/>
      <c r="P82" s="1396"/>
      <c r="Q82" s="1396"/>
      <c r="R82" s="1396"/>
      <c r="S82" s="1397"/>
      <c r="T82" s="29"/>
      <c r="U82" s="29"/>
      <c r="V82" s="29"/>
      <c r="W82" s="29"/>
      <c r="X82" s="29"/>
      <c r="Y82" s="29"/>
      <c r="Z82" s="29"/>
    </row>
    <row r="83" spans="1:26" ht="15.75" hidden="1" customHeight="1">
      <c r="A83" s="10"/>
      <c r="B83" s="256"/>
      <c r="C83" s="28"/>
      <c r="D83" s="10"/>
      <c r="E83" s="1157" t="s">
        <v>283</v>
      </c>
      <c r="F83" s="1396"/>
      <c r="G83" s="1396"/>
      <c r="H83" s="1396"/>
      <c r="I83" s="1396"/>
      <c r="J83" s="1396"/>
      <c r="K83" s="1396"/>
      <c r="L83" s="1396"/>
      <c r="M83" s="1396"/>
      <c r="N83" s="1396"/>
      <c r="O83" s="1396"/>
      <c r="P83" s="1396"/>
      <c r="Q83" s="1396"/>
      <c r="R83" s="1396"/>
      <c r="S83" s="1397"/>
      <c r="T83" s="29"/>
      <c r="U83" s="29"/>
      <c r="V83" s="29"/>
      <c r="W83" s="29"/>
      <c r="X83" s="29"/>
      <c r="Y83" s="29"/>
      <c r="Z83" s="29"/>
    </row>
    <row r="84" spans="1:26" ht="15.75" hidden="1" customHeight="1">
      <c r="A84" s="10"/>
      <c r="B84" s="256"/>
      <c r="C84" s="28"/>
      <c r="D84" s="28"/>
      <c r="E84" s="61"/>
      <c r="F84" s="803"/>
      <c r="G84" s="803"/>
      <c r="H84" s="803"/>
      <c r="I84" s="803"/>
      <c r="J84" s="1162" t="s">
        <v>265</v>
      </c>
      <c r="K84" s="1396"/>
      <c r="L84" s="1396"/>
      <c r="M84" s="1396"/>
      <c r="N84" s="1396"/>
      <c r="O84" s="1396"/>
      <c r="P84" s="1396"/>
      <c r="Q84" s="1396"/>
      <c r="R84" s="1396"/>
      <c r="S84" s="1397"/>
      <c r="T84" s="29"/>
      <c r="U84" s="29"/>
      <c r="V84" s="29"/>
      <c r="W84" s="29"/>
      <c r="X84" s="29"/>
      <c r="Y84" s="29"/>
      <c r="Z84" s="29"/>
    </row>
    <row r="85" spans="1:26" ht="15.75" hidden="1" customHeight="1">
      <c r="A85" s="10"/>
      <c r="B85" s="256"/>
      <c r="C85" s="28"/>
      <c r="D85" s="10"/>
      <c r="E85" s="61" t="s">
        <v>266</v>
      </c>
      <c r="F85" s="61" t="s">
        <v>267</v>
      </c>
      <c r="G85" s="61" t="s">
        <v>1</v>
      </c>
      <c r="H85" s="61" t="s">
        <v>268</v>
      </c>
      <c r="I85" s="61" t="s">
        <v>269</v>
      </c>
      <c r="J85" s="61" t="s">
        <v>171</v>
      </c>
      <c r="K85" s="61" t="s">
        <v>172</v>
      </c>
      <c r="L85" s="61" t="s">
        <v>173</v>
      </c>
      <c r="M85" s="61" t="s">
        <v>7</v>
      </c>
      <c r="N85" s="61" t="s">
        <v>174</v>
      </c>
      <c r="O85" s="61" t="s">
        <v>175</v>
      </c>
      <c r="P85" s="61" t="s">
        <v>176</v>
      </c>
      <c r="Q85" s="61" t="s">
        <v>177</v>
      </c>
      <c r="R85" s="61" t="s">
        <v>178</v>
      </c>
      <c r="S85" s="333" t="s">
        <v>179</v>
      </c>
      <c r="T85" s="29"/>
      <c r="U85" s="29"/>
      <c r="V85" s="29"/>
      <c r="W85" s="29"/>
      <c r="X85" s="29"/>
      <c r="Y85" s="29"/>
      <c r="Z85" s="29"/>
    </row>
    <row r="86" spans="1:26" ht="15.75" hidden="1" customHeight="1">
      <c r="A86" s="10"/>
      <c r="B86" s="256"/>
      <c r="C86" s="28"/>
      <c r="D86" s="10"/>
      <c r="E86" s="1398" t="s">
        <v>270</v>
      </c>
      <c r="F86" s="1398" t="s">
        <v>206</v>
      </c>
      <c r="G86" s="1164" t="s">
        <v>17</v>
      </c>
      <c r="H86" s="71">
        <v>1</v>
      </c>
      <c r="I86" s="61" t="s">
        <v>18</v>
      </c>
      <c r="J86" s="21">
        <v>5.85</v>
      </c>
      <c r="K86" s="61" t="s">
        <v>271</v>
      </c>
      <c r="L86" s="21">
        <v>32.75</v>
      </c>
      <c r="M86" s="21">
        <v>7.42</v>
      </c>
      <c r="N86" s="21">
        <v>26.89</v>
      </c>
      <c r="O86" s="21">
        <v>5</v>
      </c>
      <c r="P86" s="20">
        <v>1311.29</v>
      </c>
      <c r="Q86" s="21">
        <v>0.21199999999999999</v>
      </c>
      <c r="R86" s="21">
        <v>4.1000000000000002E-2</v>
      </c>
      <c r="S86" s="333" t="s">
        <v>271</v>
      </c>
      <c r="T86" s="29"/>
      <c r="U86" s="29"/>
      <c r="V86" s="29"/>
      <c r="W86" s="29"/>
      <c r="X86" s="29"/>
      <c r="Y86" s="29"/>
      <c r="Z86" s="29"/>
    </row>
    <row r="87" spans="1:26" ht="15.75" hidden="1" customHeight="1">
      <c r="A87" s="10"/>
      <c r="B87" s="256"/>
      <c r="C87" s="28"/>
      <c r="D87" s="10"/>
      <c r="E87" s="1399"/>
      <c r="F87" s="1399"/>
      <c r="G87" s="1399"/>
      <c r="H87" s="71">
        <v>2</v>
      </c>
      <c r="I87" s="61" t="s">
        <v>21</v>
      </c>
      <c r="J87" s="21">
        <v>5.91</v>
      </c>
      <c r="K87" s="61" t="s">
        <v>271</v>
      </c>
      <c r="L87" s="21">
        <v>32.83</v>
      </c>
      <c r="M87" s="21">
        <v>7.36</v>
      </c>
      <c r="N87" s="21">
        <v>27.33</v>
      </c>
      <c r="O87" s="21">
        <v>5</v>
      </c>
      <c r="P87" s="20">
        <v>1108.1199999999999</v>
      </c>
      <c r="Q87" s="21">
        <v>0.17399999999999999</v>
      </c>
      <c r="R87" s="21">
        <v>4.5999999999999999E-2</v>
      </c>
      <c r="S87" s="333" t="s">
        <v>271</v>
      </c>
      <c r="T87" s="29"/>
      <c r="U87" s="29"/>
      <c r="V87" s="29"/>
      <c r="W87" s="29"/>
      <c r="X87" s="29"/>
      <c r="Y87" s="29"/>
      <c r="Z87" s="29"/>
    </row>
    <row r="88" spans="1:26" ht="15.75" hidden="1" customHeight="1">
      <c r="A88" s="10"/>
      <c r="B88" s="256"/>
      <c r="C88" s="28"/>
      <c r="D88" s="10"/>
      <c r="E88" s="1399"/>
      <c r="F88" s="1399"/>
      <c r="G88" s="1399"/>
      <c r="H88" s="71">
        <v>3</v>
      </c>
      <c r="I88" s="61" t="s">
        <v>22</v>
      </c>
      <c r="J88" s="21">
        <v>5.71</v>
      </c>
      <c r="K88" s="61" t="s">
        <v>271</v>
      </c>
      <c r="L88" s="21">
        <v>31.83</v>
      </c>
      <c r="M88" s="21">
        <v>7.39</v>
      </c>
      <c r="N88" s="21">
        <v>27.55</v>
      </c>
      <c r="O88" s="21">
        <v>5</v>
      </c>
      <c r="P88" s="21">
        <v>827.75</v>
      </c>
      <c r="Q88" s="21">
        <v>0.127</v>
      </c>
      <c r="R88" s="21">
        <v>4.1000000000000002E-2</v>
      </c>
      <c r="S88" s="333" t="s">
        <v>271</v>
      </c>
      <c r="T88" s="29"/>
      <c r="U88" s="29"/>
      <c r="V88" s="29"/>
      <c r="W88" s="29"/>
      <c r="X88" s="29"/>
      <c r="Y88" s="29"/>
      <c r="Z88" s="29"/>
    </row>
    <row r="89" spans="1:26" ht="15.75" hidden="1" customHeight="1">
      <c r="A89" s="10"/>
      <c r="B89" s="256"/>
      <c r="C89" s="28"/>
      <c r="D89" s="10"/>
      <c r="E89" s="1399"/>
      <c r="F89" s="1399"/>
      <c r="G89" s="1399"/>
      <c r="H89" s="71">
        <v>4</v>
      </c>
      <c r="I89" s="61" t="s">
        <v>23</v>
      </c>
      <c r="J89" s="21">
        <v>5.77</v>
      </c>
      <c r="K89" s="61" t="s">
        <v>271</v>
      </c>
      <c r="L89" s="21">
        <v>30.42</v>
      </c>
      <c r="M89" s="21">
        <v>7.37</v>
      </c>
      <c r="N89" s="21">
        <v>27.7</v>
      </c>
      <c r="O89" s="21">
        <v>5</v>
      </c>
      <c r="P89" s="21">
        <v>652.41</v>
      </c>
      <c r="Q89" s="21">
        <v>0.157</v>
      </c>
      <c r="R89" s="21">
        <v>3.7999999999999999E-2</v>
      </c>
      <c r="S89" s="333" t="s">
        <v>271</v>
      </c>
      <c r="T89" s="29"/>
      <c r="U89" s="29"/>
      <c r="V89" s="29"/>
      <c r="W89" s="29"/>
      <c r="X89" s="29"/>
      <c r="Y89" s="29"/>
      <c r="Z89" s="29"/>
    </row>
    <row r="90" spans="1:26" ht="15.75" hidden="1" customHeight="1">
      <c r="A90" s="10"/>
      <c r="B90" s="256"/>
      <c r="C90" s="28"/>
      <c r="D90" s="10"/>
      <c r="E90" s="1399"/>
      <c r="F90" s="1399"/>
      <c r="G90" s="1399"/>
      <c r="H90" s="71">
        <v>5</v>
      </c>
      <c r="I90" s="61" t="s">
        <v>24</v>
      </c>
      <c r="J90" s="21">
        <v>5.7</v>
      </c>
      <c r="K90" s="61" t="s">
        <v>271</v>
      </c>
      <c r="L90" s="21">
        <v>27.17</v>
      </c>
      <c r="M90" s="21">
        <v>7.38</v>
      </c>
      <c r="N90" s="21">
        <v>27.95</v>
      </c>
      <c r="O90" s="21">
        <v>5</v>
      </c>
      <c r="P90" s="21">
        <v>551.16999999999996</v>
      </c>
      <c r="Q90" s="21">
        <v>0.127</v>
      </c>
      <c r="R90" s="21">
        <v>3.6999999999999998E-2</v>
      </c>
      <c r="S90" s="333" t="s">
        <v>271</v>
      </c>
      <c r="T90" s="29"/>
      <c r="U90" s="29"/>
      <c r="V90" s="29"/>
      <c r="W90" s="29"/>
      <c r="X90" s="29"/>
      <c r="Y90" s="29"/>
      <c r="Z90" s="29"/>
    </row>
    <row r="91" spans="1:26" ht="15.75" hidden="1" customHeight="1">
      <c r="A91" s="10"/>
      <c r="B91" s="256"/>
      <c r="C91" s="28"/>
      <c r="D91" s="10"/>
      <c r="E91" s="1400"/>
      <c r="F91" s="1400"/>
      <c r="G91" s="1400"/>
      <c r="H91" s="71">
        <v>6</v>
      </c>
      <c r="I91" s="61" t="s">
        <v>25</v>
      </c>
      <c r="J91" s="21">
        <v>5.7</v>
      </c>
      <c r="K91" s="61" t="s">
        <v>271</v>
      </c>
      <c r="L91" s="21">
        <v>27.25</v>
      </c>
      <c r="M91" s="21">
        <v>7.37</v>
      </c>
      <c r="N91" s="21">
        <v>27.99</v>
      </c>
      <c r="O91" s="21">
        <v>5</v>
      </c>
      <c r="P91" s="21">
        <v>299.36</v>
      </c>
      <c r="Q91" s="21">
        <v>0.12</v>
      </c>
      <c r="R91" s="21">
        <v>0.04</v>
      </c>
      <c r="S91" s="333" t="s">
        <v>271</v>
      </c>
      <c r="T91" s="29"/>
      <c r="U91" s="29"/>
      <c r="V91" s="29"/>
      <c r="W91" s="29"/>
      <c r="X91" s="29"/>
      <c r="Y91" s="29"/>
      <c r="Z91" s="29"/>
    </row>
    <row r="92" spans="1:26" ht="15.75" hidden="1" customHeight="1">
      <c r="A92" s="10"/>
      <c r="B92" s="256"/>
      <c r="C92" s="28"/>
      <c r="D92" s="28"/>
      <c r="E92" s="1162"/>
      <c r="F92" s="1396"/>
      <c r="G92" s="1396"/>
      <c r="H92" s="1396"/>
      <c r="I92" s="1396"/>
      <c r="J92" s="1396"/>
      <c r="K92" s="1396"/>
      <c r="L92" s="1396"/>
      <c r="M92" s="1396"/>
      <c r="N92" s="1396"/>
      <c r="O92" s="1396"/>
      <c r="P92" s="1396"/>
      <c r="Q92" s="1396"/>
      <c r="R92" s="1396"/>
      <c r="S92" s="1397"/>
      <c r="T92" s="29"/>
      <c r="U92" s="29"/>
      <c r="V92" s="29"/>
      <c r="W92" s="29"/>
      <c r="X92" s="29"/>
      <c r="Y92" s="29"/>
      <c r="Z92" s="29"/>
    </row>
    <row r="93" spans="1:26" ht="15.75" hidden="1" customHeight="1">
      <c r="A93" s="10"/>
      <c r="B93" s="256"/>
      <c r="C93" s="28"/>
      <c r="D93" s="10"/>
      <c r="E93" s="61" t="s">
        <v>272</v>
      </c>
      <c r="F93" s="1401"/>
      <c r="G93" s="1402"/>
      <c r="H93" s="1402"/>
      <c r="I93" s="1403"/>
      <c r="J93" s="21">
        <v>5.77</v>
      </c>
      <c r="K93" s="61" t="s">
        <v>271</v>
      </c>
      <c r="L93" s="21">
        <v>30.38</v>
      </c>
      <c r="M93" s="21">
        <v>7.38</v>
      </c>
      <c r="N93" s="21">
        <v>27.57</v>
      </c>
      <c r="O93" s="21">
        <v>5</v>
      </c>
      <c r="P93" s="21">
        <v>791.68</v>
      </c>
      <c r="Q93" s="21">
        <v>0.153</v>
      </c>
      <c r="R93" s="21">
        <v>4.1000000000000002E-2</v>
      </c>
      <c r="S93" s="333" t="s">
        <v>271</v>
      </c>
      <c r="T93" s="29"/>
      <c r="U93" s="29"/>
      <c r="V93" s="29"/>
      <c r="W93" s="29"/>
      <c r="X93" s="29"/>
      <c r="Y93" s="29"/>
      <c r="Z93" s="29"/>
    </row>
    <row r="94" spans="1:26" ht="15.75" hidden="1" customHeight="1">
      <c r="A94" s="10"/>
      <c r="B94" s="256"/>
      <c r="C94" s="28"/>
      <c r="D94" s="10"/>
      <c r="E94" s="61" t="s">
        <v>273</v>
      </c>
      <c r="F94" s="1404"/>
      <c r="G94" s="1405"/>
      <c r="H94" s="1405"/>
      <c r="I94" s="1406"/>
      <c r="J94" s="21">
        <v>5.7</v>
      </c>
      <c r="K94" s="61" t="s">
        <v>271</v>
      </c>
      <c r="L94" s="21">
        <v>27.17</v>
      </c>
      <c r="M94" s="21">
        <v>7.36</v>
      </c>
      <c r="N94" s="21">
        <v>26.89</v>
      </c>
      <c r="O94" s="21">
        <v>5</v>
      </c>
      <c r="P94" s="21">
        <v>299.36</v>
      </c>
      <c r="Q94" s="21">
        <v>0.12</v>
      </c>
      <c r="R94" s="21">
        <v>3.6999999999999998E-2</v>
      </c>
      <c r="S94" s="333" t="s">
        <v>271</v>
      </c>
      <c r="T94" s="29"/>
      <c r="U94" s="29"/>
      <c r="V94" s="29"/>
      <c r="W94" s="29"/>
      <c r="X94" s="29"/>
      <c r="Y94" s="29"/>
      <c r="Z94" s="29"/>
    </row>
    <row r="95" spans="1:26" ht="15.75" hidden="1" customHeight="1">
      <c r="A95" s="10"/>
      <c r="B95" s="256"/>
      <c r="C95" s="28"/>
      <c r="D95" s="10"/>
      <c r="E95" s="61" t="s">
        <v>274</v>
      </c>
      <c r="F95" s="1404"/>
      <c r="G95" s="1405"/>
      <c r="H95" s="1405"/>
      <c r="I95" s="1406"/>
      <c r="J95" s="21">
        <v>5.91</v>
      </c>
      <c r="K95" s="61" t="s">
        <v>271</v>
      </c>
      <c r="L95" s="21">
        <v>32.83</v>
      </c>
      <c r="M95" s="21">
        <v>7.42</v>
      </c>
      <c r="N95" s="21">
        <v>27.99</v>
      </c>
      <c r="O95" s="21">
        <v>5</v>
      </c>
      <c r="P95" s="20">
        <v>1311.29</v>
      </c>
      <c r="Q95" s="21">
        <v>0.21199999999999999</v>
      </c>
      <c r="R95" s="21">
        <v>4.5999999999999999E-2</v>
      </c>
      <c r="S95" s="333" t="s">
        <v>271</v>
      </c>
      <c r="T95" s="29"/>
      <c r="U95" s="29"/>
      <c r="V95" s="29"/>
      <c r="W95" s="29"/>
      <c r="X95" s="29"/>
      <c r="Y95" s="29"/>
      <c r="Z95" s="29"/>
    </row>
    <row r="96" spans="1:26" ht="15.75" hidden="1" customHeight="1">
      <c r="A96" s="10"/>
      <c r="B96" s="256"/>
      <c r="C96" s="28"/>
      <c r="D96" s="10"/>
      <c r="E96" s="61" t="s">
        <v>275</v>
      </c>
      <c r="F96" s="1407"/>
      <c r="G96" s="1408"/>
      <c r="H96" s="1408"/>
      <c r="I96" s="1409"/>
      <c r="J96" s="86" t="s">
        <v>276</v>
      </c>
      <c r="K96" s="86" t="s">
        <v>271</v>
      </c>
      <c r="L96" s="86" t="s">
        <v>277</v>
      </c>
      <c r="M96" s="86" t="s">
        <v>214</v>
      </c>
      <c r="N96" s="19" t="s">
        <v>278</v>
      </c>
      <c r="O96" s="86" t="s">
        <v>279</v>
      </c>
      <c r="P96" s="86" t="s">
        <v>280</v>
      </c>
      <c r="Q96" s="86" t="s">
        <v>281</v>
      </c>
      <c r="R96" s="86" t="s">
        <v>282</v>
      </c>
      <c r="S96" s="311" t="s">
        <v>271</v>
      </c>
      <c r="T96" s="29"/>
      <c r="U96" s="29"/>
      <c r="V96" s="29"/>
      <c r="W96" s="29"/>
      <c r="X96" s="29"/>
      <c r="Y96" s="29"/>
      <c r="Z96" s="29"/>
    </row>
    <row r="97" spans="1:26" ht="15.75" customHeight="1">
      <c r="A97" s="10"/>
      <c r="B97" s="256"/>
      <c r="C97" s="28"/>
      <c r="D97" s="10"/>
      <c r="E97" s="10"/>
      <c r="F97" s="10"/>
      <c r="G97" s="10"/>
      <c r="H97" s="10"/>
      <c r="I97" s="10"/>
      <c r="J97" s="10"/>
      <c r="K97" s="10"/>
      <c r="L97" s="10"/>
      <c r="M97" s="10"/>
      <c r="N97" s="10"/>
      <c r="O97" s="10"/>
      <c r="P97" s="10"/>
      <c r="Q97" s="10"/>
      <c r="R97" s="10"/>
      <c r="S97" s="243"/>
      <c r="T97" s="29"/>
      <c r="U97" s="29"/>
      <c r="V97" s="29"/>
      <c r="W97" s="29"/>
      <c r="X97" s="29"/>
      <c r="Y97" s="29"/>
      <c r="Z97" s="29"/>
    </row>
    <row r="98" spans="1:26" ht="15.75" customHeight="1">
      <c r="A98" s="10"/>
      <c r="B98" s="256"/>
      <c r="C98" s="28"/>
      <c r="D98" s="10"/>
      <c r="E98" s="10"/>
      <c r="F98" s="10"/>
      <c r="G98" s="10"/>
      <c r="H98" s="10"/>
      <c r="I98" s="10"/>
      <c r="J98" s="10"/>
      <c r="K98" s="10"/>
      <c r="L98" s="10"/>
      <c r="M98" s="10"/>
      <c r="N98" s="10"/>
      <c r="O98" s="10"/>
      <c r="P98" s="10"/>
      <c r="Q98" s="10"/>
      <c r="R98" s="10"/>
      <c r="S98" s="243"/>
      <c r="T98" s="29"/>
      <c r="U98" s="29"/>
      <c r="V98" s="29"/>
      <c r="W98" s="29"/>
      <c r="X98" s="29"/>
      <c r="Y98" s="29"/>
      <c r="Z98" s="29"/>
    </row>
    <row r="99" spans="1:26" ht="15.75" customHeight="1">
      <c r="A99" s="10"/>
      <c r="B99" s="256"/>
      <c r="C99" s="28"/>
      <c r="D99" s="10"/>
      <c r="E99" s="10" t="s">
        <v>284</v>
      </c>
      <c r="F99" s="10"/>
      <c r="G99" s="10"/>
      <c r="H99" s="10"/>
      <c r="I99" s="10"/>
      <c r="J99" s="10"/>
      <c r="K99" s="10"/>
      <c r="L99" s="10"/>
      <c r="M99" s="10"/>
      <c r="N99" s="10"/>
      <c r="O99" s="10"/>
      <c r="P99" s="10"/>
      <c r="Q99" s="10"/>
      <c r="R99" s="10"/>
      <c r="S99" s="243"/>
      <c r="T99" s="29"/>
      <c r="U99" s="29"/>
      <c r="V99" s="29"/>
      <c r="W99" s="29"/>
      <c r="X99" s="29"/>
      <c r="Y99" s="29"/>
      <c r="Z99" s="29"/>
    </row>
    <row r="100" spans="1:26" ht="15.75" customHeight="1">
      <c r="A100" s="10"/>
      <c r="B100" s="256"/>
      <c r="C100" s="28"/>
      <c r="D100" s="10"/>
      <c r="E100" s="1159"/>
      <c r="F100" s="1402"/>
      <c r="G100" s="1402"/>
      <c r="H100" s="1402"/>
      <c r="I100" s="1402"/>
      <c r="J100" s="1402"/>
      <c r="K100" s="1402"/>
      <c r="L100" s="1402"/>
      <c r="M100" s="1402"/>
      <c r="N100" s="1402"/>
      <c r="O100" s="1402"/>
      <c r="P100" s="1402"/>
      <c r="Q100" s="1402"/>
      <c r="R100" s="1402"/>
      <c r="S100" s="1402"/>
      <c r="T100" s="29"/>
      <c r="U100" s="29"/>
      <c r="V100" s="29"/>
      <c r="W100" s="29"/>
      <c r="X100" s="29"/>
      <c r="Y100" s="29"/>
      <c r="Z100" s="29"/>
    </row>
    <row r="101" spans="1:26" ht="15.75" customHeight="1">
      <c r="A101" s="10"/>
      <c r="B101" s="256"/>
      <c r="C101" s="28"/>
      <c r="D101" s="10"/>
      <c r="E101" s="1404"/>
      <c r="F101" s="1405"/>
      <c r="G101" s="1405"/>
      <c r="H101" s="1405"/>
      <c r="I101" s="1405"/>
      <c r="J101" s="1405"/>
      <c r="K101" s="1405"/>
      <c r="L101" s="1405"/>
      <c r="M101" s="1405"/>
      <c r="N101" s="1405"/>
      <c r="O101" s="1405"/>
      <c r="P101" s="1405"/>
      <c r="Q101" s="1405"/>
      <c r="R101" s="1405"/>
      <c r="S101" s="1405"/>
      <c r="T101" s="29"/>
      <c r="U101" s="29"/>
      <c r="V101" s="29"/>
      <c r="W101" s="29"/>
      <c r="X101" s="29"/>
      <c r="Y101" s="29"/>
      <c r="Z101" s="29"/>
    </row>
    <row r="102" spans="1:26" ht="15.75" customHeight="1">
      <c r="A102" s="10"/>
      <c r="B102" s="256"/>
      <c r="C102" s="28"/>
      <c r="D102" s="10"/>
      <c r="E102" s="1404"/>
      <c r="F102" s="1405"/>
      <c r="G102" s="1405"/>
      <c r="H102" s="1405"/>
      <c r="I102" s="1405"/>
      <c r="J102" s="1405"/>
      <c r="K102" s="1405"/>
      <c r="L102" s="1405"/>
      <c r="M102" s="1405"/>
      <c r="N102" s="1405"/>
      <c r="O102" s="1405"/>
      <c r="P102" s="1405"/>
      <c r="Q102" s="1405"/>
      <c r="R102" s="1405"/>
      <c r="S102" s="1405"/>
      <c r="T102" s="29"/>
      <c r="U102" s="29"/>
      <c r="V102" s="29"/>
      <c r="W102" s="29"/>
      <c r="X102" s="29"/>
      <c r="Y102" s="29"/>
      <c r="Z102" s="29"/>
    </row>
    <row r="103" spans="1:26" ht="15.75" customHeight="1">
      <c r="A103" s="10"/>
      <c r="B103" s="256"/>
      <c r="C103" s="28"/>
      <c r="D103" s="10"/>
      <c r="E103" s="1404"/>
      <c r="F103" s="1405"/>
      <c r="G103" s="1405"/>
      <c r="H103" s="1405"/>
      <c r="I103" s="1405"/>
      <c r="J103" s="1405"/>
      <c r="K103" s="1405"/>
      <c r="L103" s="1405"/>
      <c r="M103" s="1405"/>
      <c r="N103" s="1405"/>
      <c r="O103" s="1405"/>
      <c r="P103" s="1405"/>
      <c r="Q103" s="1405"/>
      <c r="R103" s="1405"/>
      <c r="S103" s="1405"/>
      <c r="T103" s="29"/>
      <c r="U103" s="29"/>
      <c r="V103" s="29"/>
      <c r="W103" s="29"/>
      <c r="X103" s="29"/>
      <c r="Y103" s="29"/>
      <c r="Z103" s="29"/>
    </row>
    <row r="104" spans="1:26" ht="15.75" customHeight="1">
      <c r="A104" s="10"/>
      <c r="B104" s="256"/>
      <c r="C104" s="28"/>
      <c r="D104" s="10"/>
      <c r="E104" s="1404"/>
      <c r="F104" s="1405"/>
      <c r="G104" s="1405"/>
      <c r="H104" s="1405"/>
      <c r="I104" s="1405"/>
      <c r="J104" s="1405"/>
      <c r="K104" s="1405"/>
      <c r="L104" s="1405"/>
      <c r="M104" s="1405"/>
      <c r="N104" s="1405"/>
      <c r="O104" s="1405"/>
      <c r="P104" s="1405"/>
      <c r="Q104" s="1405"/>
      <c r="R104" s="1405"/>
      <c r="S104" s="1405"/>
      <c r="T104" s="29"/>
      <c r="U104" s="29"/>
      <c r="V104" s="29"/>
      <c r="W104" s="29"/>
      <c r="X104" s="29"/>
      <c r="Y104" s="29"/>
      <c r="Z104" s="29"/>
    </row>
    <row r="105" spans="1:26" ht="15.75" customHeight="1">
      <c r="A105" s="10"/>
      <c r="B105" s="256"/>
      <c r="C105" s="28"/>
      <c r="D105" s="10"/>
      <c r="E105" s="1404"/>
      <c r="F105" s="1405"/>
      <c r="G105" s="1405"/>
      <c r="H105" s="1405"/>
      <c r="I105" s="1405"/>
      <c r="J105" s="1405"/>
      <c r="K105" s="1405"/>
      <c r="L105" s="1405"/>
      <c r="M105" s="1405"/>
      <c r="N105" s="1405"/>
      <c r="O105" s="1405"/>
      <c r="P105" s="1405"/>
      <c r="Q105" s="1405"/>
      <c r="R105" s="1405"/>
      <c r="S105" s="1405"/>
      <c r="T105" s="29"/>
      <c r="U105" s="29"/>
      <c r="V105" s="29"/>
      <c r="W105" s="29"/>
      <c r="X105" s="29"/>
      <c r="Y105" s="29"/>
      <c r="Z105" s="29"/>
    </row>
    <row r="106" spans="1:26" ht="15.75" customHeight="1">
      <c r="A106" s="10"/>
      <c r="B106" s="256"/>
      <c r="C106" s="28"/>
      <c r="D106" s="10"/>
      <c r="E106" s="1404"/>
      <c r="F106" s="1405"/>
      <c r="G106" s="1405"/>
      <c r="H106" s="1405"/>
      <c r="I106" s="1405"/>
      <c r="J106" s="1405"/>
      <c r="K106" s="1405"/>
      <c r="L106" s="1405"/>
      <c r="M106" s="1405"/>
      <c r="N106" s="1405"/>
      <c r="O106" s="1405"/>
      <c r="P106" s="1405"/>
      <c r="Q106" s="1405"/>
      <c r="R106" s="1405"/>
      <c r="S106" s="1405"/>
      <c r="T106" s="29"/>
      <c r="U106" s="29"/>
      <c r="V106" s="29"/>
      <c r="W106" s="29"/>
      <c r="X106" s="29"/>
      <c r="Y106" s="29"/>
      <c r="Z106" s="29"/>
    </row>
    <row r="107" spans="1:26" ht="15.75" customHeight="1">
      <c r="A107" s="10"/>
      <c r="B107" s="256"/>
      <c r="C107" s="28"/>
      <c r="D107" s="10"/>
      <c r="E107" s="1404"/>
      <c r="F107" s="1405"/>
      <c r="G107" s="1405"/>
      <c r="H107" s="1405"/>
      <c r="I107" s="1405"/>
      <c r="J107" s="1405"/>
      <c r="K107" s="1405"/>
      <c r="L107" s="1405"/>
      <c r="M107" s="1405"/>
      <c r="N107" s="1405"/>
      <c r="O107" s="1405"/>
      <c r="P107" s="1405"/>
      <c r="Q107" s="1405"/>
      <c r="R107" s="1405"/>
      <c r="S107" s="1405"/>
      <c r="T107" s="29"/>
      <c r="U107" s="29"/>
      <c r="V107" s="29"/>
      <c r="W107" s="29"/>
      <c r="X107" s="29"/>
      <c r="Y107" s="29"/>
      <c r="Z107" s="29"/>
    </row>
    <row r="108" spans="1:26" ht="15.75" customHeight="1">
      <c r="A108" s="10"/>
      <c r="B108" s="256"/>
      <c r="C108" s="28"/>
      <c r="D108" s="10"/>
      <c r="E108" s="1404"/>
      <c r="F108" s="1405"/>
      <c r="G108" s="1405"/>
      <c r="H108" s="1405"/>
      <c r="I108" s="1405"/>
      <c r="J108" s="1405"/>
      <c r="K108" s="1405"/>
      <c r="L108" s="1405"/>
      <c r="M108" s="1405"/>
      <c r="N108" s="1405"/>
      <c r="O108" s="1405"/>
      <c r="P108" s="1405"/>
      <c r="Q108" s="1405"/>
      <c r="R108" s="1405"/>
      <c r="S108" s="1405"/>
      <c r="T108" s="29"/>
      <c r="U108" s="29"/>
      <c r="V108" s="29"/>
      <c r="W108" s="29"/>
      <c r="X108" s="29"/>
      <c r="Y108" s="29"/>
      <c r="Z108" s="29"/>
    </row>
    <row r="109" spans="1:26" ht="15.75" customHeight="1">
      <c r="A109" s="10"/>
      <c r="B109" s="256"/>
      <c r="C109" s="28"/>
      <c r="D109" s="10"/>
      <c r="E109" s="1404"/>
      <c r="F109" s="1405"/>
      <c r="G109" s="1405"/>
      <c r="H109" s="1405"/>
      <c r="I109" s="1405"/>
      <c r="J109" s="1405"/>
      <c r="K109" s="1405"/>
      <c r="L109" s="1405"/>
      <c r="M109" s="1405"/>
      <c r="N109" s="1405"/>
      <c r="O109" s="1405"/>
      <c r="P109" s="1405"/>
      <c r="Q109" s="1405"/>
      <c r="R109" s="1405"/>
      <c r="S109" s="1405"/>
      <c r="T109" s="29"/>
      <c r="U109" s="29"/>
      <c r="V109" s="29"/>
      <c r="W109" s="29"/>
      <c r="X109" s="29"/>
      <c r="Y109" s="29"/>
      <c r="Z109" s="29"/>
    </row>
    <row r="110" spans="1:26" ht="15.75" customHeight="1">
      <c r="A110" s="10"/>
      <c r="B110" s="256"/>
      <c r="C110" s="28"/>
      <c r="D110" s="10"/>
      <c r="E110" s="1404"/>
      <c r="F110" s="1405"/>
      <c r="G110" s="1405"/>
      <c r="H110" s="1405"/>
      <c r="I110" s="1405"/>
      <c r="J110" s="1405"/>
      <c r="K110" s="1405"/>
      <c r="L110" s="1405"/>
      <c r="M110" s="1405"/>
      <c r="N110" s="1405"/>
      <c r="O110" s="1405"/>
      <c r="P110" s="1405"/>
      <c r="Q110" s="1405"/>
      <c r="R110" s="1405"/>
      <c r="S110" s="1405"/>
      <c r="T110" s="29"/>
      <c r="U110" s="29"/>
      <c r="V110" s="29"/>
      <c r="W110" s="29"/>
      <c r="X110" s="29"/>
      <c r="Y110" s="29"/>
      <c r="Z110" s="29"/>
    </row>
    <row r="111" spans="1:26" ht="15.75" customHeight="1">
      <c r="A111" s="10"/>
      <c r="B111" s="256"/>
      <c r="C111" s="28"/>
      <c r="D111" s="10"/>
      <c r="E111" s="1404"/>
      <c r="F111" s="1405"/>
      <c r="G111" s="1405"/>
      <c r="H111" s="1405"/>
      <c r="I111" s="1405"/>
      <c r="J111" s="1405"/>
      <c r="K111" s="1405"/>
      <c r="L111" s="1405"/>
      <c r="M111" s="1405"/>
      <c r="N111" s="1405"/>
      <c r="O111" s="1405"/>
      <c r="P111" s="1405"/>
      <c r="Q111" s="1405"/>
      <c r="R111" s="1405"/>
      <c r="S111" s="1405"/>
      <c r="T111" s="29"/>
      <c r="U111" s="29"/>
      <c r="V111" s="29"/>
      <c r="W111" s="29"/>
      <c r="X111" s="29"/>
      <c r="Y111" s="29"/>
      <c r="Z111" s="29"/>
    </row>
    <row r="112" spans="1:26" ht="15.75" customHeight="1">
      <c r="A112" s="29"/>
      <c r="B112" s="75"/>
      <c r="C112" s="29"/>
      <c r="D112" s="29"/>
      <c r="E112" s="29"/>
      <c r="F112" s="29"/>
      <c r="G112" s="29"/>
      <c r="H112" s="29"/>
      <c r="I112" s="29"/>
      <c r="J112" s="29"/>
      <c r="K112" s="29"/>
      <c r="L112" s="29"/>
      <c r="M112" s="29"/>
      <c r="N112" s="29"/>
      <c r="O112" s="29"/>
      <c r="P112" s="29"/>
      <c r="Q112" s="29"/>
      <c r="R112" s="29"/>
      <c r="S112" s="338"/>
      <c r="T112" s="29"/>
      <c r="U112" s="29"/>
      <c r="V112" s="29"/>
      <c r="W112" s="29"/>
      <c r="X112" s="29"/>
      <c r="Y112" s="29"/>
      <c r="Z112" s="29"/>
    </row>
    <row r="113" spans="1:26" ht="15.75" customHeight="1">
      <c r="A113" s="29"/>
      <c r="B113" s="75"/>
      <c r="C113" s="29"/>
      <c r="D113" s="29"/>
      <c r="E113" s="29"/>
      <c r="F113" s="29"/>
      <c r="G113" s="29"/>
      <c r="H113" s="29"/>
      <c r="I113" s="29"/>
      <c r="J113" s="29"/>
      <c r="K113" s="29"/>
      <c r="L113" s="29"/>
      <c r="M113" s="29"/>
      <c r="N113" s="29"/>
      <c r="O113" s="29"/>
      <c r="P113" s="29"/>
      <c r="Q113" s="29"/>
      <c r="R113" s="29"/>
      <c r="S113" s="338"/>
      <c r="T113" s="29"/>
      <c r="U113" s="29"/>
      <c r="V113" s="29"/>
      <c r="W113" s="29"/>
      <c r="X113" s="29"/>
      <c r="Y113" s="29"/>
      <c r="Z113" s="29"/>
    </row>
    <row r="114" spans="1:26" ht="15.75" customHeight="1">
      <c r="A114" s="29"/>
      <c r="B114" s="75"/>
      <c r="C114" s="29"/>
      <c r="D114" s="29"/>
      <c r="E114" s="29"/>
      <c r="F114" s="29"/>
      <c r="G114" s="29"/>
      <c r="H114" s="29"/>
      <c r="I114" s="29"/>
      <c r="J114" s="29"/>
      <c r="K114" s="29"/>
      <c r="L114" s="29"/>
      <c r="M114" s="29"/>
      <c r="N114" s="29"/>
      <c r="O114" s="29"/>
      <c r="P114" s="29"/>
      <c r="Q114" s="29"/>
      <c r="R114" s="29"/>
      <c r="S114" s="338"/>
      <c r="T114" s="29"/>
      <c r="U114" s="29"/>
      <c r="V114" s="29"/>
      <c r="W114" s="29"/>
      <c r="X114" s="29"/>
      <c r="Y114" s="29"/>
      <c r="Z114" s="29"/>
    </row>
    <row r="115" spans="1:26" ht="15.75" customHeight="1">
      <c r="A115" s="29"/>
      <c r="B115" s="75"/>
      <c r="C115" s="29"/>
      <c r="D115" s="1160" t="s">
        <v>263</v>
      </c>
      <c r="E115" s="1396"/>
      <c r="F115" s="1396"/>
      <c r="G115" s="1396"/>
      <c r="H115" s="1396"/>
      <c r="I115" s="1396"/>
      <c r="J115" s="1396"/>
      <c r="K115" s="1396"/>
      <c r="L115" s="1396"/>
      <c r="M115" s="1396"/>
      <c r="N115" s="1396"/>
      <c r="O115" s="1396"/>
      <c r="P115" s="1396"/>
      <c r="Q115" s="1396"/>
      <c r="R115" s="1397"/>
      <c r="S115" s="338"/>
      <c r="T115" s="29"/>
      <c r="U115" s="29"/>
      <c r="V115" s="29"/>
      <c r="W115" s="29"/>
      <c r="X115" s="29"/>
      <c r="Y115" s="29"/>
      <c r="Z115" s="29"/>
    </row>
    <row r="116" spans="1:26" ht="15.75" customHeight="1">
      <c r="A116" s="29"/>
      <c r="B116" s="75"/>
      <c r="C116" s="29"/>
      <c r="D116" s="1160" t="s">
        <v>264</v>
      </c>
      <c r="E116" s="1396"/>
      <c r="F116" s="1396"/>
      <c r="G116" s="1396"/>
      <c r="H116" s="1396"/>
      <c r="I116" s="1396"/>
      <c r="J116" s="1396"/>
      <c r="K116" s="1396"/>
      <c r="L116" s="1396"/>
      <c r="M116" s="1396"/>
      <c r="N116" s="1396"/>
      <c r="O116" s="1396"/>
      <c r="P116" s="1396"/>
      <c r="Q116" s="1396"/>
      <c r="R116" s="1397"/>
      <c r="S116" s="338"/>
      <c r="T116" s="29"/>
      <c r="U116" s="29"/>
      <c r="V116" s="29"/>
      <c r="W116" s="29"/>
      <c r="X116" s="29"/>
      <c r="Y116" s="29"/>
      <c r="Z116" s="29"/>
    </row>
    <row r="117" spans="1:26" ht="15.75" customHeight="1">
      <c r="A117" s="29"/>
      <c r="B117" s="75"/>
      <c r="C117" s="29"/>
      <c r="D117" s="1161"/>
      <c r="E117" s="1396"/>
      <c r="F117" s="1396"/>
      <c r="G117" s="1396"/>
      <c r="H117" s="1397"/>
      <c r="I117" s="1161" t="s">
        <v>265</v>
      </c>
      <c r="J117" s="1396"/>
      <c r="K117" s="1396"/>
      <c r="L117" s="1396"/>
      <c r="M117" s="1396"/>
      <c r="N117" s="1396"/>
      <c r="O117" s="1396"/>
      <c r="P117" s="1396"/>
      <c r="Q117" s="1396"/>
      <c r="R117" s="1397"/>
      <c r="S117" s="338"/>
      <c r="T117" s="29"/>
      <c r="U117" s="29"/>
      <c r="V117" s="29"/>
      <c r="W117" s="29"/>
      <c r="X117" s="29"/>
      <c r="Y117" s="29"/>
      <c r="Z117" s="29"/>
    </row>
    <row r="118" spans="1:26" ht="15.75" customHeight="1">
      <c r="A118" s="29"/>
      <c r="B118" s="75"/>
      <c r="C118" s="29"/>
      <c r="D118" s="87" t="s">
        <v>266</v>
      </c>
      <c r="E118" s="87" t="s">
        <v>267</v>
      </c>
      <c r="F118" s="87" t="s">
        <v>1</v>
      </c>
      <c r="G118" s="87" t="s">
        <v>268</v>
      </c>
      <c r="H118" s="87" t="s">
        <v>269</v>
      </c>
      <c r="I118" s="87" t="s">
        <v>171</v>
      </c>
      <c r="J118" s="87" t="s">
        <v>172</v>
      </c>
      <c r="K118" s="87" t="s">
        <v>173</v>
      </c>
      <c r="L118" s="87" t="s">
        <v>7</v>
      </c>
      <c r="M118" s="87" t="s">
        <v>174</v>
      </c>
      <c r="N118" s="87" t="s">
        <v>175</v>
      </c>
      <c r="O118" s="87" t="s">
        <v>176</v>
      </c>
      <c r="P118" s="87" t="s">
        <v>177</v>
      </c>
      <c r="Q118" s="87" t="s">
        <v>178</v>
      </c>
      <c r="R118" s="87" t="s">
        <v>179</v>
      </c>
      <c r="S118" s="338"/>
      <c r="T118" s="29"/>
      <c r="U118" s="29"/>
      <c r="V118" s="29"/>
      <c r="W118" s="29"/>
      <c r="X118" s="29"/>
      <c r="Y118" s="29"/>
      <c r="Z118" s="29"/>
    </row>
    <row r="119" spans="1:26" ht="15.75" customHeight="1">
      <c r="A119" s="29"/>
      <c r="B119" s="75"/>
      <c r="C119" s="29"/>
      <c r="D119" s="1410" t="s">
        <v>270</v>
      </c>
      <c r="E119" s="1410" t="s">
        <v>206</v>
      </c>
      <c r="F119" s="1158" t="s">
        <v>17</v>
      </c>
      <c r="G119" s="89">
        <v>1</v>
      </c>
      <c r="H119" s="87" t="s">
        <v>18</v>
      </c>
      <c r="I119" s="90">
        <f t="shared" ref="I119:I124" si="0">AVERAGE(F5:K5)</f>
        <v>6.13</v>
      </c>
      <c r="J119" s="87" t="s">
        <v>271</v>
      </c>
      <c r="K119" s="90">
        <f t="shared" ref="K119:K124" si="1">AVERAGE(F11:K11)</f>
        <v>21</v>
      </c>
      <c r="L119" s="90">
        <f t="shared" ref="L119:L124" si="2">AVERAGE(F17:K17)</f>
        <v>7.2133333333333338</v>
      </c>
      <c r="M119" s="90">
        <f t="shared" ref="M119:M124" si="3">AVERAGE(F23:K23)</f>
        <v>28.116666666666664</v>
      </c>
      <c r="N119" s="90">
        <f t="shared" ref="N119:N124" si="4">AVERAGE(F29:K29)</f>
        <v>6.666666666666667</v>
      </c>
      <c r="O119" s="90">
        <f t="shared" ref="O119:O124" si="5">GEOMEAN(F35:K35)</f>
        <v>833.5004411333914</v>
      </c>
      <c r="P119" s="90">
        <f t="shared" ref="P119:P124" si="6">AVERAGE(F41:K41)</f>
        <v>0.20350000000000001</v>
      </c>
      <c r="Q119" s="91">
        <f t="shared" ref="Q119:Q124" si="7">AVERAGE(E47:K47)</f>
        <v>3.3800000000000004E-2</v>
      </c>
      <c r="R119" s="87" t="s">
        <v>271</v>
      </c>
      <c r="S119" s="338"/>
      <c r="T119" s="29"/>
      <c r="U119" s="29"/>
      <c r="V119" s="29"/>
      <c r="W119" s="29"/>
      <c r="X119" s="29"/>
      <c r="Y119" s="29"/>
      <c r="Z119" s="29"/>
    </row>
    <row r="120" spans="1:26" ht="15.75" customHeight="1">
      <c r="A120" s="29"/>
      <c r="B120" s="75"/>
      <c r="C120" s="29"/>
      <c r="D120" s="1399"/>
      <c r="E120" s="1399"/>
      <c r="F120" s="1399"/>
      <c r="G120" s="89">
        <v>2</v>
      </c>
      <c r="H120" s="87" t="s">
        <v>21</v>
      </c>
      <c r="I120" s="90">
        <f t="shared" si="0"/>
        <v>6.0100000000000007</v>
      </c>
      <c r="J120" s="87" t="s">
        <v>271</v>
      </c>
      <c r="K120" s="90">
        <f t="shared" si="1"/>
        <v>32.666666666666664</v>
      </c>
      <c r="L120" s="90">
        <f t="shared" si="2"/>
        <v>7.205000000000001</v>
      </c>
      <c r="M120" s="90">
        <f t="shared" si="3"/>
        <v>28.316666666666663</v>
      </c>
      <c r="N120" s="90">
        <f t="shared" si="4"/>
        <v>5</v>
      </c>
      <c r="O120" s="90">
        <f t="shared" si="5"/>
        <v>77.951640253781065</v>
      </c>
      <c r="P120" s="90">
        <f t="shared" si="6"/>
        <v>0.125</v>
      </c>
      <c r="Q120" s="91">
        <f t="shared" si="7"/>
        <v>3.0499999999999999E-2</v>
      </c>
      <c r="R120" s="87" t="s">
        <v>271</v>
      </c>
      <c r="S120" s="338"/>
      <c r="T120" s="29"/>
      <c r="U120" s="29"/>
      <c r="V120" s="29"/>
      <c r="W120" s="29"/>
      <c r="X120" s="29"/>
      <c r="Y120" s="29"/>
      <c r="Z120" s="29"/>
    </row>
    <row r="121" spans="1:26" ht="15.75" customHeight="1">
      <c r="A121" s="29"/>
      <c r="B121" s="75"/>
      <c r="C121" s="29"/>
      <c r="D121" s="1399"/>
      <c r="E121" s="1399"/>
      <c r="F121" s="1399"/>
      <c r="G121" s="89">
        <v>3</v>
      </c>
      <c r="H121" s="87" t="s">
        <v>22</v>
      </c>
      <c r="I121" s="90">
        <f t="shared" si="0"/>
        <v>5.8549999999999995</v>
      </c>
      <c r="J121" s="87" t="s">
        <v>271</v>
      </c>
      <c r="K121" s="90">
        <f t="shared" si="1"/>
        <v>33.833333333333336</v>
      </c>
      <c r="L121" s="90">
        <f t="shared" si="2"/>
        <v>7.3116666666666665</v>
      </c>
      <c r="M121" s="90">
        <f t="shared" si="3"/>
        <v>28.483333333333331</v>
      </c>
      <c r="N121" s="90">
        <f t="shared" si="4"/>
        <v>5</v>
      </c>
      <c r="O121" s="90">
        <f t="shared" si="5"/>
        <v>161.37248814908847</v>
      </c>
      <c r="P121" s="90">
        <f t="shared" si="6"/>
        <v>0.59</v>
      </c>
      <c r="Q121" s="91">
        <f t="shared" si="7"/>
        <v>2.35E-2</v>
      </c>
      <c r="R121" s="87" t="s">
        <v>271</v>
      </c>
      <c r="S121" s="338"/>
      <c r="T121" s="29"/>
      <c r="U121" s="29"/>
      <c r="V121" s="29"/>
      <c r="W121" s="29"/>
      <c r="X121" s="29"/>
      <c r="Y121" s="29"/>
      <c r="Z121" s="29"/>
    </row>
    <row r="122" spans="1:26" ht="15.75" customHeight="1">
      <c r="A122" s="29"/>
      <c r="B122" s="75"/>
      <c r="C122" s="29"/>
      <c r="D122" s="1399"/>
      <c r="E122" s="1399"/>
      <c r="F122" s="1399"/>
      <c r="G122" s="89">
        <v>4</v>
      </c>
      <c r="H122" s="87" t="s">
        <v>23</v>
      </c>
      <c r="I122" s="90">
        <f t="shared" si="0"/>
        <v>5.9533333333333331</v>
      </c>
      <c r="J122" s="87" t="s">
        <v>271</v>
      </c>
      <c r="K122" s="90">
        <f t="shared" si="1"/>
        <v>32</v>
      </c>
      <c r="L122" s="90">
        <f t="shared" si="2"/>
        <v>7.32</v>
      </c>
      <c r="M122" s="90">
        <f t="shared" si="3"/>
        <v>28.666666666666668</v>
      </c>
      <c r="N122" s="90">
        <f t="shared" si="4"/>
        <v>5</v>
      </c>
      <c r="O122" s="90">
        <f t="shared" si="5"/>
        <v>147.18554592491137</v>
      </c>
      <c r="P122" s="90">
        <f t="shared" si="6"/>
        <v>0.17450000000000002</v>
      </c>
      <c r="Q122" s="91">
        <f t="shared" si="7"/>
        <v>2.3E-2</v>
      </c>
      <c r="R122" s="87" t="s">
        <v>271</v>
      </c>
      <c r="S122" s="338"/>
      <c r="T122" s="29"/>
      <c r="U122" s="29"/>
      <c r="V122" s="29"/>
      <c r="W122" s="29"/>
      <c r="X122" s="29"/>
      <c r="Y122" s="29"/>
      <c r="Z122" s="29"/>
    </row>
    <row r="123" spans="1:26" ht="15.75" customHeight="1">
      <c r="A123" s="29"/>
      <c r="B123" s="75"/>
      <c r="C123" s="29"/>
      <c r="D123" s="1399"/>
      <c r="E123" s="1399"/>
      <c r="F123" s="1399"/>
      <c r="G123" s="89">
        <v>5</v>
      </c>
      <c r="H123" s="87" t="s">
        <v>24</v>
      </c>
      <c r="I123" s="90">
        <f t="shared" si="0"/>
        <v>5.8866666666666667</v>
      </c>
      <c r="J123" s="87" t="s">
        <v>271</v>
      </c>
      <c r="K123" s="90">
        <f t="shared" si="1"/>
        <v>36.5</v>
      </c>
      <c r="L123" s="90">
        <f t="shared" si="2"/>
        <v>7.2766666666666664</v>
      </c>
      <c r="M123" s="90">
        <f t="shared" si="3"/>
        <v>28.8</v>
      </c>
      <c r="N123" s="90">
        <f t="shared" si="4"/>
        <v>5</v>
      </c>
      <c r="O123" s="90">
        <f t="shared" si="5"/>
        <v>55.380653676876797</v>
      </c>
      <c r="P123" s="90">
        <f t="shared" si="6"/>
        <v>8.2000000000000003E-2</v>
      </c>
      <c r="Q123" s="91">
        <f t="shared" si="7"/>
        <v>2.2250000000000002E-2</v>
      </c>
      <c r="R123" s="87" t="s">
        <v>271</v>
      </c>
      <c r="S123" s="338"/>
      <c r="T123" s="29"/>
      <c r="U123" s="29"/>
      <c r="V123" s="29"/>
      <c r="W123" s="29"/>
      <c r="X123" s="29"/>
      <c r="Y123" s="29"/>
      <c r="Z123" s="29"/>
    </row>
    <row r="124" spans="1:26" ht="15.75" customHeight="1">
      <c r="A124" s="29"/>
      <c r="B124" s="75"/>
      <c r="C124" s="29"/>
      <c r="D124" s="1400"/>
      <c r="E124" s="1400"/>
      <c r="F124" s="1400"/>
      <c r="G124" s="89">
        <v>6</v>
      </c>
      <c r="H124" s="87" t="s">
        <v>25</v>
      </c>
      <c r="I124" s="90">
        <f t="shared" si="0"/>
        <v>5.63</v>
      </c>
      <c r="J124" s="87" t="s">
        <v>271</v>
      </c>
      <c r="K124" s="90">
        <f t="shared" si="1"/>
        <v>30.666666666666668</v>
      </c>
      <c r="L124" s="90">
        <f t="shared" si="2"/>
        <v>7.2416666666666671</v>
      </c>
      <c r="M124" s="90">
        <f t="shared" si="3"/>
        <v>29</v>
      </c>
      <c r="N124" s="90">
        <f t="shared" si="4"/>
        <v>5</v>
      </c>
      <c r="O124" s="90">
        <f t="shared" si="5"/>
        <v>206.96499486669373</v>
      </c>
      <c r="P124" s="90">
        <f t="shared" si="6"/>
        <v>0.1595</v>
      </c>
      <c r="Q124" s="91">
        <f t="shared" si="7"/>
        <v>0.02</v>
      </c>
      <c r="R124" s="87" t="s">
        <v>271</v>
      </c>
      <c r="S124" s="338"/>
      <c r="T124" s="29"/>
      <c r="U124" s="29"/>
      <c r="V124" s="29"/>
      <c r="W124" s="29"/>
      <c r="X124" s="29"/>
      <c r="Y124" s="29"/>
      <c r="Z124" s="29"/>
    </row>
    <row r="125" spans="1:26" ht="15.75" customHeight="1">
      <c r="A125" s="29"/>
      <c r="B125" s="75"/>
      <c r="C125" s="29"/>
      <c r="D125" s="1161"/>
      <c r="E125" s="1396"/>
      <c r="F125" s="1396"/>
      <c r="G125" s="1396"/>
      <c r="H125" s="1396"/>
      <c r="I125" s="1396"/>
      <c r="J125" s="1396"/>
      <c r="K125" s="1396"/>
      <c r="L125" s="1396"/>
      <c r="M125" s="1396"/>
      <c r="N125" s="1396"/>
      <c r="O125" s="1396"/>
      <c r="P125" s="1396"/>
      <c r="Q125" s="1396"/>
      <c r="R125" s="1397"/>
      <c r="S125" s="338"/>
      <c r="T125" s="29"/>
      <c r="U125" s="29"/>
      <c r="V125" s="29"/>
      <c r="W125" s="29"/>
      <c r="X125" s="29"/>
      <c r="Y125" s="29"/>
      <c r="Z125" s="29"/>
    </row>
    <row r="126" spans="1:26" ht="15.75" customHeight="1">
      <c r="A126" s="29"/>
      <c r="B126" s="75"/>
      <c r="C126" s="29"/>
      <c r="D126" s="87" t="s">
        <v>272</v>
      </c>
      <c r="E126" s="1411"/>
      <c r="F126" s="1402"/>
      <c r="G126" s="1402"/>
      <c r="H126" s="1403"/>
      <c r="I126" s="93"/>
      <c r="J126" s="87" t="s">
        <v>271</v>
      </c>
      <c r="K126" s="93"/>
      <c r="L126" s="93"/>
      <c r="M126" s="93"/>
      <c r="N126" s="93"/>
      <c r="O126" s="90"/>
      <c r="P126" s="93"/>
      <c r="Q126" s="93"/>
      <c r="R126" s="87" t="s">
        <v>271</v>
      </c>
      <c r="S126" s="338"/>
      <c r="T126" s="29"/>
      <c r="U126" s="29"/>
      <c r="V126" s="29"/>
      <c r="W126" s="29"/>
      <c r="X126" s="29"/>
      <c r="Y126" s="29"/>
      <c r="Z126" s="29"/>
    </row>
    <row r="127" spans="1:26" ht="15.75" customHeight="1">
      <c r="A127" s="29"/>
      <c r="B127" s="75"/>
      <c r="C127" s="29"/>
      <c r="D127" s="87" t="s">
        <v>273</v>
      </c>
      <c r="E127" s="1404"/>
      <c r="F127" s="1405"/>
      <c r="G127" s="1405"/>
      <c r="H127" s="1406"/>
      <c r="I127" s="93"/>
      <c r="J127" s="87" t="s">
        <v>271</v>
      </c>
      <c r="K127" s="93"/>
      <c r="L127" s="93"/>
      <c r="M127" s="93"/>
      <c r="N127" s="93"/>
      <c r="O127" s="93"/>
      <c r="P127" s="93"/>
      <c r="Q127" s="93"/>
      <c r="R127" s="87" t="s">
        <v>271</v>
      </c>
      <c r="S127" s="338"/>
      <c r="T127" s="29"/>
      <c r="U127" s="29"/>
      <c r="V127" s="29"/>
      <c r="W127" s="29"/>
      <c r="X127" s="29"/>
      <c r="Y127" s="29"/>
      <c r="Z127" s="29"/>
    </row>
    <row r="128" spans="1:26" ht="15.75" customHeight="1">
      <c r="A128" s="29"/>
      <c r="B128" s="75"/>
      <c r="C128" s="29"/>
      <c r="D128" s="87" t="s">
        <v>274</v>
      </c>
      <c r="E128" s="1404"/>
      <c r="F128" s="1405"/>
      <c r="G128" s="1405"/>
      <c r="H128" s="1406"/>
      <c r="I128" s="93"/>
      <c r="J128" s="87" t="s">
        <v>271</v>
      </c>
      <c r="K128" s="93"/>
      <c r="L128" s="93"/>
      <c r="M128" s="93"/>
      <c r="N128" s="93"/>
      <c r="O128" s="90"/>
      <c r="P128" s="93"/>
      <c r="Q128" s="93"/>
      <c r="R128" s="87" t="s">
        <v>271</v>
      </c>
      <c r="S128" s="338"/>
      <c r="T128" s="29"/>
      <c r="U128" s="29"/>
      <c r="V128" s="29"/>
      <c r="W128" s="29"/>
      <c r="X128" s="29"/>
      <c r="Y128" s="29"/>
      <c r="Z128" s="29"/>
    </row>
    <row r="129" spans="1:26" ht="15.75" customHeight="1">
      <c r="A129" s="29"/>
      <c r="B129" s="75"/>
      <c r="C129" s="29"/>
      <c r="D129" s="87" t="s">
        <v>275</v>
      </c>
      <c r="E129" s="1407"/>
      <c r="F129" s="1408"/>
      <c r="G129" s="1408"/>
      <c r="H129" s="1409"/>
      <c r="I129" s="94" t="s">
        <v>276</v>
      </c>
      <c r="J129" s="94" t="s">
        <v>271</v>
      </c>
      <c r="K129" s="94" t="s">
        <v>277</v>
      </c>
      <c r="L129" s="94" t="s">
        <v>214</v>
      </c>
      <c r="M129" s="95" t="s">
        <v>278</v>
      </c>
      <c r="N129" s="94" t="s">
        <v>279</v>
      </c>
      <c r="O129" s="94" t="s">
        <v>280</v>
      </c>
      <c r="P129" s="94" t="s">
        <v>281</v>
      </c>
      <c r="Q129" s="94" t="s">
        <v>282</v>
      </c>
      <c r="R129" s="94" t="s">
        <v>271</v>
      </c>
      <c r="S129" s="338"/>
      <c r="T129" s="29"/>
      <c r="U129" s="29"/>
      <c r="V129" s="29"/>
      <c r="W129" s="29"/>
      <c r="X129" s="29"/>
      <c r="Y129" s="29"/>
      <c r="Z129" s="29"/>
    </row>
    <row r="130" spans="1:26" ht="15.75" customHeight="1">
      <c r="A130" s="29"/>
      <c r="B130" s="75"/>
      <c r="C130" s="29"/>
      <c r="D130" s="96"/>
      <c r="E130" s="96"/>
      <c r="F130" s="96"/>
      <c r="G130" s="96"/>
      <c r="H130" s="96"/>
      <c r="I130" s="96"/>
      <c r="J130" s="96"/>
      <c r="K130" s="96"/>
      <c r="L130" s="96"/>
      <c r="M130" s="96"/>
      <c r="N130" s="96"/>
      <c r="O130" s="96"/>
      <c r="P130" s="96"/>
      <c r="Q130" s="96"/>
      <c r="R130" s="96"/>
      <c r="S130" s="338"/>
      <c r="T130" s="29"/>
      <c r="U130" s="29"/>
      <c r="V130" s="29"/>
      <c r="W130" s="29"/>
      <c r="X130" s="29"/>
      <c r="Y130" s="29"/>
      <c r="Z130" s="29"/>
    </row>
    <row r="131" spans="1:26" ht="15.75" customHeight="1">
      <c r="A131" s="29"/>
      <c r="B131" s="75"/>
      <c r="C131" s="29"/>
      <c r="D131" s="96"/>
      <c r="E131" s="96"/>
      <c r="F131" s="96"/>
      <c r="G131" s="96"/>
      <c r="H131" s="96"/>
      <c r="I131" s="96"/>
      <c r="J131" s="96"/>
      <c r="K131" s="96"/>
      <c r="L131" s="96"/>
      <c r="M131" s="96"/>
      <c r="N131" s="96"/>
      <c r="O131" s="96"/>
      <c r="P131" s="96"/>
      <c r="Q131" s="96"/>
      <c r="R131" s="96"/>
      <c r="S131" s="338"/>
      <c r="T131" s="29"/>
      <c r="U131" s="29"/>
      <c r="V131" s="29"/>
      <c r="W131" s="29"/>
      <c r="X131" s="29"/>
      <c r="Y131" s="29"/>
      <c r="Z131" s="29"/>
    </row>
    <row r="132" spans="1:26" ht="15.75" customHeight="1">
      <c r="A132" s="29"/>
      <c r="B132" s="75"/>
      <c r="C132" s="29"/>
      <c r="D132" s="1163" t="s">
        <v>263</v>
      </c>
      <c r="E132" s="1396"/>
      <c r="F132" s="1396"/>
      <c r="G132" s="1396"/>
      <c r="H132" s="1396"/>
      <c r="I132" s="1396"/>
      <c r="J132" s="1396"/>
      <c r="K132" s="1396"/>
      <c r="L132" s="1396"/>
      <c r="M132" s="1396"/>
      <c r="N132" s="1396"/>
      <c r="O132" s="1396"/>
      <c r="P132" s="1396"/>
      <c r="Q132" s="1396"/>
      <c r="R132" s="1397"/>
      <c r="S132" s="338"/>
      <c r="T132" s="29"/>
      <c r="U132" s="29"/>
      <c r="V132" s="29"/>
      <c r="W132" s="29"/>
      <c r="X132" s="29"/>
      <c r="Y132" s="29"/>
      <c r="Z132" s="29"/>
    </row>
    <row r="133" spans="1:26" ht="15.75" customHeight="1">
      <c r="A133" s="29"/>
      <c r="B133" s="75"/>
      <c r="C133" s="29"/>
      <c r="D133" s="1163" t="s">
        <v>283</v>
      </c>
      <c r="E133" s="1396"/>
      <c r="F133" s="1396"/>
      <c r="G133" s="1396"/>
      <c r="H133" s="1396"/>
      <c r="I133" s="1396"/>
      <c r="J133" s="1396"/>
      <c r="K133" s="1396"/>
      <c r="L133" s="1396"/>
      <c r="M133" s="1396"/>
      <c r="N133" s="1396"/>
      <c r="O133" s="1396"/>
      <c r="P133" s="1396"/>
      <c r="Q133" s="1396"/>
      <c r="R133" s="1397"/>
      <c r="S133" s="338"/>
      <c r="T133" s="29"/>
      <c r="U133" s="29"/>
      <c r="V133" s="29"/>
      <c r="W133" s="29"/>
      <c r="X133" s="29"/>
      <c r="Y133" s="29"/>
      <c r="Z133" s="29"/>
    </row>
    <row r="134" spans="1:26" ht="15.75" customHeight="1">
      <c r="A134" s="29"/>
      <c r="B134" s="75"/>
      <c r="C134" s="29"/>
      <c r="D134" s="87"/>
      <c r="E134" s="803"/>
      <c r="F134" s="803"/>
      <c r="G134" s="803"/>
      <c r="H134" s="803"/>
      <c r="I134" s="1161" t="s">
        <v>265</v>
      </c>
      <c r="J134" s="1396"/>
      <c r="K134" s="1396"/>
      <c r="L134" s="1396"/>
      <c r="M134" s="1396"/>
      <c r="N134" s="1396"/>
      <c r="O134" s="1396"/>
      <c r="P134" s="1396"/>
      <c r="Q134" s="1396"/>
      <c r="R134" s="1397"/>
      <c r="S134" s="338"/>
      <c r="T134" s="29"/>
      <c r="U134" s="29"/>
      <c r="V134" s="29"/>
      <c r="W134" s="29"/>
      <c r="X134" s="29"/>
      <c r="Y134" s="29"/>
      <c r="Z134" s="29"/>
    </row>
    <row r="135" spans="1:26" ht="15.75" customHeight="1">
      <c r="A135" s="29"/>
      <c r="B135" s="75"/>
      <c r="C135" s="29"/>
      <c r="D135" s="87" t="s">
        <v>266</v>
      </c>
      <c r="E135" s="87" t="s">
        <v>267</v>
      </c>
      <c r="F135" s="87" t="s">
        <v>1</v>
      </c>
      <c r="G135" s="87" t="s">
        <v>268</v>
      </c>
      <c r="H135" s="87" t="s">
        <v>269</v>
      </c>
      <c r="I135" s="87" t="s">
        <v>171</v>
      </c>
      <c r="J135" s="87" t="s">
        <v>172</v>
      </c>
      <c r="K135" s="87" t="s">
        <v>173</v>
      </c>
      <c r="L135" s="87" t="s">
        <v>7</v>
      </c>
      <c r="M135" s="87" t="s">
        <v>174</v>
      </c>
      <c r="N135" s="87" t="s">
        <v>175</v>
      </c>
      <c r="O135" s="87" t="s">
        <v>176</v>
      </c>
      <c r="P135" s="87" t="s">
        <v>177</v>
      </c>
      <c r="Q135" s="87" t="s">
        <v>178</v>
      </c>
      <c r="R135" s="87" t="s">
        <v>179</v>
      </c>
      <c r="S135" s="338"/>
      <c r="T135" s="29"/>
      <c r="U135" s="29"/>
      <c r="V135" s="29"/>
      <c r="W135" s="29"/>
      <c r="X135" s="29"/>
      <c r="Y135" s="29"/>
      <c r="Z135" s="29"/>
    </row>
    <row r="136" spans="1:26" ht="15.75" customHeight="1">
      <c r="A136" s="29"/>
      <c r="B136" s="75"/>
      <c r="C136" s="29"/>
      <c r="D136" s="1410" t="s">
        <v>270</v>
      </c>
      <c r="E136" s="1410" t="s">
        <v>206</v>
      </c>
      <c r="F136" s="1158" t="s">
        <v>17</v>
      </c>
      <c r="G136" s="89">
        <v>1</v>
      </c>
      <c r="H136" s="87" t="s">
        <v>18</v>
      </c>
      <c r="I136" s="90">
        <f t="shared" ref="I136:I141" si="8">R5</f>
        <v>6.0724999999999998</v>
      </c>
      <c r="J136" s="87" t="s">
        <v>271</v>
      </c>
      <c r="K136" s="90">
        <f t="shared" ref="K136:K141" si="9">R11</f>
        <v>18.5</v>
      </c>
      <c r="L136" s="90">
        <f t="shared" ref="L136:L141" si="10">R17</f>
        <v>7.1733333333333338</v>
      </c>
      <c r="M136" s="90">
        <f t="shared" ref="M136:M141" si="11">R23</f>
        <v>28.444444444444443</v>
      </c>
      <c r="N136" s="90">
        <f t="shared" ref="N136:N141" si="12">R29</f>
        <v>5.625</v>
      </c>
      <c r="O136" s="90">
        <f t="shared" ref="O136:O141" si="13">R35</f>
        <v>1170.7105270273491</v>
      </c>
      <c r="P136" s="90">
        <f t="shared" ref="P136:P141" si="14">R41</f>
        <v>0.11837499999999998</v>
      </c>
      <c r="Q136" s="90">
        <f t="shared" ref="Q136:Q141" si="15">R47</f>
        <v>3.2500000000000001E-2</v>
      </c>
      <c r="R136" s="87" t="s">
        <v>271</v>
      </c>
      <c r="S136" s="338"/>
      <c r="T136" s="29"/>
      <c r="U136" s="29"/>
      <c r="V136" s="29"/>
      <c r="W136" s="29"/>
      <c r="X136" s="29"/>
      <c r="Y136" s="29"/>
      <c r="Z136" s="29"/>
    </row>
    <row r="137" spans="1:26" ht="15.75" customHeight="1">
      <c r="A137" s="29"/>
      <c r="B137" s="75"/>
      <c r="C137" s="29"/>
      <c r="D137" s="1399"/>
      <c r="E137" s="1399"/>
      <c r="F137" s="1399"/>
      <c r="G137" s="89">
        <v>2</v>
      </c>
      <c r="H137" s="87" t="s">
        <v>21</v>
      </c>
      <c r="I137" s="90">
        <f t="shared" si="8"/>
        <v>5.8950000000000005</v>
      </c>
      <c r="J137" s="87" t="s">
        <v>271</v>
      </c>
      <c r="K137" s="90">
        <f t="shared" si="9"/>
        <v>27.75</v>
      </c>
      <c r="L137" s="90">
        <f t="shared" si="10"/>
        <v>7.1911111111111108</v>
      </c>
      <c r="M137" s="90">
        <f t="shared" si="11"/>
        <v>28.822222222222219</v>
      </c>
      <c r="N137" s="90">
        <f t="shared" si="12"/>
        <v>5</v>
      </c>
      <c r="O137" s="90">
        <f t="shared" si="13"/>
        <v>161.79091557280012</v>
      </c>
      <c r="P137" s="90">
        <f t="shared" si="14"/>
        <v>9.8749999999999991E-2</v>
      </c>
      <c r="Q137" s="90">
        <f t="shared" si="15"/>
        <v>2.75E-2</v>
      </c>
      <c r="R137" s="87" t="s">
        <v>271</v>
      </c>
      <c r="S137" s="338"/>
      <c r="T137" s="29"/>
      <c r="U137" s="29"/>
      <c r="V137" s="29"/>
      <c r="W137" s="29"/>
      <c r="X137" s="29"/>
      <c r="Y137" s="29"/>
      <c r="Z137" s="29"/>
    </row>
    <row r="138" spans="1:26" ht="15.75" customHeight="1">
      <c r="A138" s="29"/>
      <c r="B138" s="75"/>
      <c r="C138" s="29"/>
      <c r="D138" s="1399"/>
      <c r="E138" s="1399"/>
      <c r="F138" s="1399"/>
      <c r="G138" s="89">
        <v>3</v>
      </c>
      <c r="H138" s="87" t="s">
        <v>22</v>
      </c>
      <c r="I138" s="90">
        <f t="shared" si="8"/>
        <v>5.6662499999999998</v>
      </c>
      <c r="J138" s="87" t="s">
        <v>271</v>
      </c>
      <c r="K138" s="90">
        <f t="shared" si="9"/>
        <v>29.375</v>
      </c>
      <c r="L138" s="90">
        <f t="shared" si="10"/>
        <v>7.2466666666666661</v>
      </c>
      <c r="M138" s="90">
        <f t="shared" si="11"/>
        <v>28.944444444444443</v>
      </c>
      <c r="N138" s="90">
        <f t="shared" si="12"/>
        <v>5</v>
      </c>
      <c r="O138" s="90">
        <f t="shared" si="13"/>
        <v>208.82785846335577</v>
      </c>
      <c r="P138" s="90">
        <f t="shared" si="14"/>
        <v>0.21500000000000005</v>
      </c>
      <c r="Q138" s="90">
        <f t="shared" si="15"/>
        <v>2.1500000000000002E-2</v>
      </c>
      <c r="R138" s="87" t="s">
        <v>271</v>
      </c>
      <c r="S138" s="338"/>
      <c r="T138" s="29"/>
      <c r="U138" s="29"/>
      <c r="V138" s="29"/>
      <c r="W138" s="29"/>
      <c r="X138" s="29"/>
      <c r="Y138" s="29"/>
      <c r="Z138" s="29"/>
    </row>
    <row r="139" spans="1:26" ht="15.75" customHeight="1">
      <c r="A139" s="29"/>
      <c r="B139" s="75"/>
      <c r="C139" s="29"/>
      <c r="D139" s="1399"/>
      <c r="E139" s="1399"/>
      <c r="F139" s="1399"/>
      <c r="G139" s="89">
        <v>4</v>
      </c>
      <c r="H139" s="87" t="s">
        <v>23</v>
      </c>
      <c r="I139" s="90">
        <f t="shared" si="8"/>
        <v>5.7524999999999995</v>
      </c>
      <c r="J139" s="87" t="s">
        <v>271</v>
      </c>
      <c r="K139" s="90">
        <f t="shared" si="9"/>
        <v>27.875</v>
      </c>
      <c r="L139" s="90">
        <f t="shared" si="10"/>
        <v>7.2588888888888885</v>
      </c>
      <c r="M139" s="90">
        <f t="shared" si="11"/>
        <v>29.177777777777781</v>
      </c>
      <c r="N139" s="90">
        <f t="shared" si="12"/>
        <v>5</v>
      </c>
      <c r="O139" s="90">
        <f t="shared" si="13"/>
        <v>145.70139925807814</v>
      </c>
      <c r="P139" s="90">
        <f t="shared" si="14"/>
        <v>0.11112499999999999</v>
      </c>
      <c r="Q139" s="90">
        <f t="shared" si="15"/>
        <v>2.2500000000000003E-2</v>
      </c>
      <c r="R139" s="87" t="s">
        <v>271</v>
      </c>
      <c r="S139" s="338"/>
      <c r="T139" s="29"/>
      <c r="U139" s="29"/>
      <c r="V139" s="29"/>
      <c r="W139" s="29"/>
      <c r="X139" s="29"/>
      <c r="Y139" s="29"/>
      <c r="Z139" s="29"/>
    </row>
    <row r="140" spans="1:26" ht="15.75" customHeight="1">
      <c r="A140" s="29"/>
      <c r="B140" s="75"/>
      <c r="C140" s="29"/>
      <c r="D140" s="1399"/>
      <c r="E140" s="1399"/>
      <c r="F140" s="1399"/>
      <c r="G140" s="89">
        <v>5</v>
      </c>
      <c r="H140" s="87" t="s">
        <v>24</v>
      </c>
      <c r="I140" s="90">
        <f t="shared" si="8"/>
        <v>5.7649999999999997</v>
      </c>
      <c r="J140" s="87" t="s">
        <v>271</v>
      </c>
      <c r="K140" s="90">
        <f t="shared" si="9"/>
        <v>32</v>
      </c>
      <c r="L140" s="90">
        <f t="shared" si="10"/>
        <v>7.2166666666666668</v>
      </c>
      <c r="M140" s="90">
        <f t="shared" si="11"/>
        <v>29.155555555555559</v>
      </c>
      <c r="N140" s="90">
        <f t="shared" si="12"/>
        <v>5</v>
      </c>
      <c r="O140" s="90">
        <f t="shared" si="13"/>
        <v>87.689274152023287</v>
      </c>
      <c r="P140" s="90">
        <f t="shared" si="14"/>
        <v>8.8999999999999982E-2</v>
      </c>
      <c r="Q140" s="90">
        <f t="shared" si="15"/>
        <v>2.2875E-2</v>
      </c>
      <c r="R140" s="87" t="s">
        <v>271</v>
      </c>
      <c r="S140" s="338"/>
      <c r="T140" s="29"/>
      <c r="U140" s="29"/>
      <c r="V140" s="29"/>
      <c r="W140" s="29"/>
      <c r="X140" s="29"/>
      <c r="Y140" s="29"/>
      <c r="Z140" s="29"/>
    </row>
    <row r="141" spans="1:26" ht="15.75" customHeight="1">
      <c r="A141" s="29"/>
      <c r="B141" s="75"/>
      <c r="C141" s="29"/>
      <c r="D141" s="1400"/>
      <c r="E141" s="1400"/>
      <c r="F141" s="1400"/>
      <c r="G141" s="89">
        <v>6</v>
      </c>
      <c r="H141" s="87" t="s">
        <v>25</v>
      </c>
      <c r="I141" s="90">
        <f t="shared" si="8"/>
        <v>5.5724999999999998</v>
      </c>
      <c r="J141" s="87" t="s">
        <v>271</v>
      </c>
      <c r="K141" s="90">
        <f t="shared" si="9"/>
        <v>28.125</v>
      </c>
      <c r="L141" s="90">
        <f t="shared" si="10"/>
        <v>7.2055555555555566</v>
      </c>
      <c r="M141" s="90">
        <f t="shared" si="11"/>
        <v>29.322222222222226</v>
      </c>
      <c r="N141" s="90">
        <f t="shared" si="12"/>
        <v>5</v>
      </c>
      <c r="O141" s="90">
        <f t="shared" si="13"/>
        <v>200.6471386817413</v>
      </c>
      <c r="P141" s="90">
        <f t="shared" si="14"/>
        <v>0.10737499999999998</v>
      </c>
      <c r="Q141" s="90">
        <f t="shared" si="15"/>
        <v>2.0499999999999997E-2</v>
      </c>
      <c r="R141" s="87" t="s">
        <v>271</v>
      </c>
      <c r="S141" s="338"/>
      <c r="T141" s="29"/>
      <c r="U141" s="29"/>
      <c r="V141" s="29"/>
      <c r="W141" s="29"/>
      <c r="X141" s="29"/>
      <c r="Y141" s="29"/>
      <c r="Z141" s="29"/>
    </row>
    <row r="142" spans="1:26" ht="15.75" customHeight="1">
      <c r="A142" s="29"/>
      <c r="B142" s="75"/>
      <c r="C142" s="29"/>
      <c r="D142" s="1161"/>
      <c r="E142" s="1396"/>
      <c r="F142" s="1396"/>
      <c r="G142" s="1396"/>
      <c r="H142" s="1396"/>
      <c r="I142" s="1396"/>
      <c r="J142" s="1396"/>
      <c r="K142" s="1396"/>
      <c r="L142" s="1396"/>
      <c r="M142" s="1396"/>
      <c r="N142" s="1396"/>
      <c r="O142" s="1396"/>
      <c r="P142" s="1396"/>
      <c r="Q142" s="1396"/>
      <c r="R142" s="1397"/>
      <c r="S142" s="338"/>
      <c r="T142" s="29"/>
      <c r="U142" s="29"/>
      <c r="V142" s="29"/>
      <c r="W142" s="29"/>
      <c r="X142" s="29"/>
      <c r="Y142" s="29"/>
      <c r="Z142" s="29"/>
    </row>
    <row r="143" spans="1:26" ht="15.75" customHeight="1">
      <c r="A143" s="29"/>
      <c r="B143" s="75"/>
      <c r="C143" s="29"/>
      <c r="D143" s="87" t="s">
        <v>272</v>
      </c>
      <c r="E143" s="1411"/>
      <c r="F143" s="1402"/>
      <c r="G143" s="1402"/>
      <c r="H143" s="1403"/>
      <c r="I143" s="93"/>
      <c r="J143" s="87" t="s">
        <v>271</v>
      </c>
      <c r="K143" s="93"/>
      <c r="L143" s="93"/>
      <c r="M143" s="93"/>
      <c r="N143" s="93"/>
      <c r="O143" s="93"/>
      <c r="P143" s="93"/>
      <c r="Q143" s="93"/>
      <c r="R143" s="87" t="s">
        <v>271</v>
      </c>
      <c r="S143" s="338"/>
      <c r="T143" s="29"/>
      <c r="U143" s="29"/>
      <c r="V143" s="29"/>
      <c r="W143" s="29"/>
      <c r="X143" s="29"/>
      <c r="Y143" s="29"/>
      <c r="Z143" s="29"/>
    </row>
    <row r="144" spans="1:26" ht="15.75" customHeight="1">
      <c r="A144" s="29"/>
      <c r="B144" s="75"/>
      <c r="C144" s="29"/>
      <c r="D144" s="87" t="s">
        <v>273</v>
      </c>
      <c r="E144" s="1404"/>
      <c r="F144" s="1405"/>
      <c r="G144" s="1405"/>
      <c r="H144" s="1406"/>
      <c r="I144" s="93"/>
      <c r="J144" s="87" t="s">
        <v>271</v>
      </c>
      <c r="K144" s="93"/>
      <c r="L144" s="93"/>
      <c r="M144" s="93"/>
      <c r="N144" s="93"/>
      <c r="O144" s="93"/>
      <c r="P144" s="93"/>
      <c r="Q144" s="93"/>
      <c r="R144" s="87" t="s">
        <v>271</v>
      </c>
      <c r="S144" s="338"/>
      <c r="T144" s="29"/>
      <c r="U144" s="29"/>
      <c r="V144" s="29"/>
      <c r="W144" s="29"/>
      <c r="X144" s="29"/>
      <c r="Y144" s="29"/>
      <c r="Z144" s="29"/>
    </row>
    <row r="145" spans="1:26" ht="15.75" customHeight="1">
      <c r="A145" s="29"/>
      <c r="B145" s="75"/>
      <c r="C145" s="29"/>
      <c r="D145" s="87" t="s">
        <v>274</v>
      </c>
      <c r="E145" s="1404"/>
      <c r="F145" s="1405"/>
      <c r="G145" s="1405"/>
      <c r="H145" s="1406"/>
      <c r="I145" s="93"/>
      <c r="J145" s="87" t="s">
        <v>271</v>
      </c>
      <c r="K145" s="93"/>
      <c r="L145" s="93"/>
      <c r="M145" s="93"/>
      <c r="N145" s="93"/>
      <c r="O145" s="90"/>
      <c r="P145" s="93"/>
      <c r="Q145" s="93"/>
      <c r="R145" s="87" t="s">
        <v>271</v>
      </c>
      <c r="S145" s="338"/>
      <c r="T145" s="29"/>
      <c r="U145" s="29"/>
      <c r="V145" s="29"/>
      <c r="W145" s="29"/>
      <c r="X145" s="29"/>
      <c r="Y145" s="29"/>
      <c r="Z145" s="29"/>
    </row>
    <row r="146" spans="1:26" ht="15.75" customHeight="1">
      <c r="A146" s="29"/>
      <c r="B146" s="75"/>
      <c r="C146" s="29"/>
      <c r="D146" s="87" t="s">
        <v>275</v>
      </c>
      <c r="E146" s="1407"/>
      <c r="F146" s="1408"/>
      <c r="G146" s="1408"/>
      <c r="H146" s="1409"/>
      <c r="I146" s="94" t="s">
        <v>276</v>
      </c>
      <c r="J146" s="94" t="s">
        <v>271</v>
      </c>
      <c r="K146" s="94" t="s">
        <v>277</v>
      </c>
      <c r="L146" s="94" t="s">
        <v>214</v>
      </c>
      <c r="M146" s="95" t="s">
        <v>278</v>
      </c>
      <c r="N146" s="94" t="s">
        <v>279</v>
      </c>
      <c r="O146" s="94" t="s">
        <v>280</v>
      </c>
      <c r="P146" s="94" t="s">
        <v>281</v>
      </c>
      <c r="Q146" s="94" t="s">
        <v>282</v>
      </c>
      <c r="R146" s="94" t="s">
        <v>271</v>
      </c>
      <c r="S146" s="338"/>
      <c r="T146" s="29"/>
      <c r="U146" s="29"/>
      <c r="V146" s="29"/>
      <c r="W146" s="29"/>
      <c r="X146" s="29"/>
      <c r="Y146" s="29"/>
      <c r="Z146" s="29"/>
    </row>
    <row r="147" spans="1:26" ht="15.75" customHeight="1">
      <c r="A147" s="29"/>
      <c r="B147" s="75"/>
      <c r="C147" s="29"/>
      <c r="D147" s="29"/>
      <c r="E147" s="29"/>
      <c r="F147" s="29"/>
      <c r="G147" s="29"/>
      <c r="H147" s="29"/>
      <c r="I147" s="29"/>
      <c r="J147" s="29"/>
      <c r="K147" s="29"/>
      <c r="L147" s="29"/>
      <c r="M147" s="29"/>
      <c r="N147" s="29"/>
      <c r="O147" s="29"/>
      <c r="P147" s="29"/>
      <c r="Q147" s="29"/>
      <c r="R147" s="29"/>
      <c r="S147" s="338"/>
      <c r="T147" s="29"/>
      <c r="U147" s="29"/>
      <c r="V147" s="29"/>
      <c r="W147" s="29"/>
      <c r="X147" s="29"/>
      <c r="Y147" s="29"/>
      <c r="Z147" s="29"/>
    </row>
    <row r="148" spans="1:26" ht="15.75" customHeight="1">
      <c r="A148" s="29"/>
      <c r="B148" s="75"/>
      <c r="C148" s="29"/>
      <c r="D148" s="29"/>
      <c r="E148" s="29"/>
      <c r="F148" s="29"/>
      <c r="G148" s="29"/>
      <c r="H148" s="29"/>
      <c r="I148" s="29"/>
      <c r="J148" s="29"/>
      <c r="K148" s="29"/>
      <c r="L148" s="29"/>
      <c r="M148" s="29"/>
      <c r="N148" s="29"/>
      <c r="O148" s="29"/>
      <c r="P148" s="29"/>
      <c r="Q148" s="29"/>
      <c r="R148" s="29"/>
      <c r="S148" s="338"/>
      <c r="T148" s="29"/>
      <c r="U148" s="29"/>
      <c r="V148" s="29"/>
      <c r="W148" s="29"/>
      <c r="X148" s="29"/>
      <c r="Y148" s="29"/>
      <c r="Z148" s="29"/>
    </row>
    <row r="149" spans="1:26" ht="15.75" customHeight="1">
      <c r="A149" s="29"/>
      <c r="B149" s="75"/>
      <c r="C149" s="29"/>
      <c r="D149" s="29"/>
      <c r="E149" s="29"/>
      <c r="F149" s="29"/>
      <c r="G149" s="29"/>
      <c r="H149" s="29"/>
      <c r="I149" s="29"/>
      <c r="J149" s="29"/>
      <c r="K149" s="29"/>
      <c r="L149" s="29"/>
      <c r="M149" s="29"/>
      <c r="N149" s="29"/>
      <c r="O149" s="29"/>
      <c r="P149" s="29"/>
      <c r="Q149" s="29"/>
      <c r="R149" s="29"/>
      <c r="S149" s="338"/>
      <c r="T149" s="29"/>
      <c r="U149" s="29"/>
      <c r="V149" s="29"/>
      <c r="W149" s="29"/>
      <c r="X149" s="29"/>
      <c r="Y149" s="29"/>
      <c r="Z149" s="29"/>
    </row>
    <row r="150" spans="1:26" ht="15.75" customHeight="1">
      <c r="A150" s="29"/>
      <c r="B150" s="75"/>
      <c r="C150" s="29"/>
      <c r="D150" s="29"/>
      <c r="E150" s="29"/>
      <c r="F150" s="29"/>
      <c r="G150" s="29"/>
      <c r="H150" s="29"/>
      <c r="I150" s="29"/>
      <c r="J150" s="29"/>
      <c r="K150" s="29"/>
      <c r="L150" s="29"/>
      <c r="M150" s="29"/>
      <c r="N150" s="29"/>
      <c r="O150" s="29"/>
      <c r="P150" s="29"/>
      <c r="Q150" s="29"/>
      <c r="R150" s="29"/>
      <c r="S150" s="338"/>
      <c r="T150" s="29"/>
      <c r="U150" s="29"/>
      <c r="V150" s="29"/>
      <c r="W150" s="29"/>
      <c r="X150" s="29"/>
      <c r="Y150" s="29"/>
      <c r="Z150" s="29"/>
    </row>
    <row r="151" spans="1:26" ht="15.75" customHeight="1">
      <c r="A151" s="29"/>
      <c r="B151" s="75"/>
      <c r="C151" s="29"/>
      <c r="D151" s="29"/>
      <c r="E151" s="29"/>
      <c r="F151" s="29"/>
      <c r="G151" s="29"/>
      <c r="H151" s="29"/>
      <c r="I151" s="29"/>
      <c r="J151" s="29"/>
      <c r="K151" s="29"/>
      <c r="L151" s="29"/>
      <c r="M151" s="29"/>
      <c r="N151" s="29"/>
      <c r="O151" s="29"/>
      <c r="P151" s="29"/>
      <c r="Q151" s="29"/>
      <c r="R151" s="29"/>
      <c r="S151" s="338"/>
      <c r="T151" s="29"/>
      <c r="U151" s="29"/>
      <c r="V151" s="29"/>
      <c r="W151" s="29"/>
      <c r="X151" s="29"/>
      <c r="Y151" s="29"/>
      <c r="Z151" s="29"/>
    </row>
    <row r="152" spans="1:26" ht="15.75" customHeight="1">
      <c r="A152" s="29"/>
      <c r="B152" s="75"/>
      <c r="C152" s="29"/>
      <c r="D152" s="29"/>
      <c r="E152" s="29"/>
      <c r="F152" s="29"/>
      <c r="G152" s="29"/>
      <c r="H152" s="29"/>
      <c r="I152" s="29"/>
      <c r="J152" s="29"/>
      <c r="K152" s="29"/>
      <c r="L152" s="29"/>
      <c r="M152" s="29"/>
      <c r="N152" s="29"/>
      <c r="O152" s="29"/>
      <c r="P152" s="29"/>
      <c r="Q152" s="29"/>
      <c r="R152" s="29"/>
      <c r="S152" s="338"/>
      <c r="T152" s="29"/>
      <c r="U152" s="29"/>
      <c r="V152" s="29"/>
      <c r="W152" s="29"/>
      <c r="X152" s="29"/>
      <c r="Y152" s="29"/>
      <c r="Z152" s="29"/>
    </row>
    <row r="153" spans="1:26" ht="15.75" customHeight="1">
      <c r="A153" s="29"/>
      <c r="B153" s="75"/>
      <c r="C153" s="29"/>
      <c r="D153" s="29"/>
      <c r="E153" s="29"/>
      <c r="F153" s="29"/>
      <c r="G153" s="29"/>
      <c r="H153" s="29"/>
      <c r="I153" s="29"/>
      <c r="J153" s="29"/>
      <c r="K153" s="29"/>
      <c r="L153" s="29"/>
      <c r="M153" s="29"/>
      <c r="N153" s="29"/>
      <c r="O153" s="29"/>
      <c r="P153" s="29"/>
      <c r="Q153" s="29"/>
      <c r="R153" s="29"/>
      <c r="S153" s="338"/>
      <c r="T153" s="29"/>
      <c r="U153" s="29"/>
      <c r="V153" s="29"/>
      <c r="W153" s="29"/>
      <c r="X153" s="29"/>
      <c r="Y153" s="29"/>
      <c r="Z153" s="29"/>
    </row>
    <row r="154" spans="1:26" ht="15.75" customHeight="1">
      <c r="A154" s="29"/>
      <c r="B154" s="75"/>
      <c r="C154" s="29"/>
      <c r="D154" s="29"/>
      <c r="E154" s="29"/>
      <c r="F154" s="29"/>
      <c r="G154" s="29"/>
      <c r="H154" s="29"/>
      <c r="I154" s="29"/>
      <c r="J154" s="29"/>
      <c r="K154" s="29"/>
      <c r="L154" s="29"/>
      <c r="M154" s="29"/>
      <c r="N154" s="29"/>
      <c r="O154" s="29"/>
      <c r="P154" s="29"/>
      <c r="Q154" s="29"/>
      <c r="R154" s="29"/>
      <c r="S154" s="338"/>
      <c r="T154" s="29"/>
      <c r="U154" s="29"/>
      <c r="V154" s="29"/>
      <c r="W154" s="29"/>
      <c r="X154" s="29"/>
      <c r="Y154" s="29"/>
      <c r="Z154" s="29"/>
    </row>
    <row r="155" spans="1:26" ht="15.75" customHeight="1">
      <c r="A155" s="29"/>
      <c r="B155" s="75"/>
      <c r="C155" s="29"/>
      <c r="D155" s="29"/>
      <c r="E155" s="29"/>
      <c r="F155" s="29"/>
      <c r="G155" s="29"/>
      <c r="H155" s="29"/>
      <c r="I155" s="29"/>
      <c r="J155" s="29"/>
      <c r="K155" s="29"/>
      <c r="L155" s="29"/>
      <c r="M155" s="29"/>
      <c r="N155" s="29"/>
      <c r="O155" s="29"/>
      <c r="P155" s="29"/>
      <c r="Q155" s="29"/>
      <c r="R155" s="29"/>
      <c r="S155" s="338"/>
      <c r="T155" s="29"/>
      <c r="U155" s="29"/>
      <c r="V155" s="29"/>
      <c r="W155" s="29"/>
      <c r="X155" s="29"/>
      <c r="Y155" s="29"/>
      <c r="Z155" s="29"/>
    </row>
    <row r="156" spans="1:26" ht="15.75" customHeight="1">
      <c r="A156" s="29"/>
      <c r="B156" s="75"/>
      <c r="C156" s="29"/>
      <c r="D156" s="29"/>
      <c r="E156" s="29"/>
      <c r="F156" s="29"/>
      <c r="G156" s="29"/>
      <c r="H156" s="29"/>
      <c r="I156" s="29"/>
      <c r="J156" s="29"/>
      <c r="K156" s="29"/>
      <c r="L156" s="29"/>
      <c r="M156" s="29"/>
      <c r="N156" s="29"/>
      <c r="O156" s="29"/>
      <c r="P156" s="29"/>
      <c r="Q156" s="29"/>
      <c r="R156" s="29"/>
      <c r="S156" s="338"/>
      <c r="T156" s="29"/>
      <c r="U156" s="29"/>
      <c r="V156" s="29"/>
      <c r="W156" s="29"/>
      <c r="X156" s="29"/>
      <c r="Y156" s="29"/>
      <c r="Z156" s="29"/>
    </row>
    <row r="157" spans="1:26" ht="15.75" customHeight="1">
      <c r="A157" s="29"/>
      <c r="B157" s="75"/>
      <c r="C157" s="29"/>
      <c r="D157" s="29"/>
      <c r="E157" s="29"/>
      <c r="F157" s="29"/>
      <c r="G157" s="29"/>
      <c r="H157" s="29"/>
      <c r="I157" s="29"/>
      <c r="J157" s="29"/>
      <c r="K157" s="29"/>
      <c r="L157" s="29"/>
      <c r="M157" s="29"/>
      <c r="N157" s="29"/>
      <c r="O157" s="29"/>
      <c r="P157" s="29"/>
      <c r="Q157" s="29"/>
      <c r="R157" s="29"/>
      <c r="S157" s="338"/>
      <c r="T157" s="29"/>
      <c r="U157" s="29"/>
      <c r="V157" s="29"/>
      <c r="W157" s="29"/>
      <c r="X157" s="29"/>
      <c r="Y157" s="29"/>
      <c r="Z157" s="29"/>
    </row>
    <row r="158" spans="1:26" ht="15.75" customHeight="1">
      <c r="A158" s="29"/>
      <c r="B158" s="75"/>
      <c r="C158" s="29"/>
      <c r="D158" s="29"/>
      <c r="E158" s="29"/>
      <c r="F158" s="29"/>
      <c r="G158" s="29"/>
      <c r="H158" s="29"/>
      <c r="I158" s="29"/>
      <c r="J158" s="29"/>
      <c r="K158" s="29"/>
      <c r="L158" s="29"/>
      <c r="M158" s="29"/>
      <c r="N158" s="29"/>
      <c r="O158" s="29"/>
      <c r="P158" s="29"/>
      <c r="Q158" s="29"/>
      <c r="R158" s="29"/>
      <c r="S158" s="338"/>
      <c r="T158" s="29"/>
      <c r="U158" s="29"/>
      <c r="V158" s="29"/>
      <c r="W158" s="29"/>
      <c r="X158" s="29"/>
      <c r="Y158" s="29"/>
      <c r="Z158" s="29"/>
    </row>
    <row r="159" spans="1:26" ht="15.75" customHeight="1">
      <c r="A159" s="29"/>
      <c r="B159" s="75"/>
      <c r="C159" s="29"/>
      <c r="D159" s="29"/>
      <c r="E159" s="29"/>
      <c r="F159" s="29"/>
      <c r="G159" s="29"/>
      <c r="H159" s="29"/>
      <c r="I159" s="29"/>
      <c r="J159" s="29"/>
      <c r="K159" s="29"/>
      <c r="L159" s="29"/>
      <c r="M159" s="29"/>
      <c r="N159" s="29"/>
      <c r="O159" s="29"/>
      <c r="P159" s="29"/>
      <c r="Q159" s="29"/>
      <c r="R159" s="29"/>
      <c r="S159" s="338"/>
      <c r="T159" s="29"/>
      <c r="U159" s="29"/>
      <c r="V159" s="29"/>
      <c r="W159" s="29"/>
      <c r="X159" s="29"/>
      <c r="Y159" s="29"/>
      <c r="Z159" s="29"/>
    </row>
    <row r="160" spans="1:26" ht="15.75" customHeight="1">
      <c r="A160" s="29"/>
      <c r="B160" s="75"/>
      <c r="C160" s="29"/>
      <c r="D160" s="29"/>
      <c r="E160" s="29"/>
      <c r="F160" s="29"/>
      <c r="G160" s="29"/>
      <c r="H160" s="29"/>
      <c r="I160" s="29"/>
      <c r="J160" s="29"/>
      <c r="K160" s="29"/>
      <c r="L160" s="29"/>
      <c r="M160" s="29"/>
      <c r="N160" s="29"/>
      <c r="O160" s="29"/>
      <c r="P160" s="29"/>
      <c r="Q160" s="29"/>
      <c r="R160" s="29"/>
      <c r="S160" s="338"/>
      <c r="T160" s="29"/>
      <c r="U160" s="29"/>
      <c r="V160" s="29"/>
      <c r="W160" s="29"/>
      <c r="X160" s="29"/>
      <c r="Y160" s="29"/>
      <c r="Z160" s="29"/>
    </row>
    <row r="161" spans="1:26" ht="15.75" customHeight="1">
      <c r="A161" s="29"/>
      <c r="B161" s="75"/>
      <c r="C161" s="29"/>
      <c r="D161" s="29"/>
      <c r="E161" s="29"/>
      <c r="F161" s="29"/>
      <c r="G161" s="29"/>
      <c r="H161" s="29"/>
      <c r="I161" s="29"/>
      <c r="J161" s="29"/>
      <c r="K161" s="29"/>
      <c r="L161" s="29"/>
      <c r="M161" s="29"/>
      <c r="N161" s="29"/>
      <c r="O161" s="29"/>
      <c r="P161" s="29"/>
      <c r="Q161" s="29"/>
      <c r="R161" s="29"/>
      <c r="S161" s="338"/>
      <c r="T161" s="29"/>
      <c r="U161" s="29"/>
      <c r="V161" s="29"/>
      <c r="W161" s="29"/>
      <c r="X161" s="29"/>
      <c r="Y161" s="29"/>
      <c r="Z161" s="29"/>
    </row>
    <row r="162" spans="1:26" ht="15.75" customHeight="1">
      <c r="A162" s="29"/>
      <c r="B162" s="75"/>
      <c r="C162" s="29"/>
      <c r="D162" s="29"/>
      <c r="E162" s="29"/>
      <c r="F162" s="29"/>
      <c r="G162" s="29"/>
      <c r="H162" s="29"/>
      <c r="I162" s="29"/>
      <c r="J162" s="29"/>
      <c r="K162" s="29"/>
      <c r="L162" s="29"/>
      <c r="M162" s="29"/>
      <c r="N162" s="29"/>
      <c r="O162" s="29"/>
      <c r="P162" s="29"/>
      <c r="Q162" s="29"/>
      <c r="R162" s="29"/>
      <c r="S162" s="338"/>
      <c r="T162" s="29"/>
      <c r="U162" s="29"/>
      <c r="V162" s="29"/>
      <c r="W162" s="29"/>
      <c r="X162" s="29"/>
      <c r="Y162" s="29"/>
      <c r="Z162" s="29"/>
    </row>
    <row r="163" spans="1:26" ht="15.75" customHeight="1">
      <c r="A163" s="29"/>
      <c r="B163" s="75"/>
      <c r="C163" s="29"/>
      <c r="D163" s="29"/>
      <c r="E163" s="29"/>
      <c r="F163" s="29"/>
      <c r="G163" s="29"/>
      <c r="H163" s="29"/>
      <c r="I163" s="29"/>
      <c r="J163" s="29"/>
      <c r="K163" s="29"/>
      <c r="L163" s="29"/>
      <c r="M163" s="29"/>
      <c r="N163" s="29"/>
      <c r="O163" s="29"/>
      <c r="P163" s="29"/>
      <c r="Q163" s="29"/>
      <c r="R163" s="29"/>
      <c r="S163" s="338"/>
      <c r="T163" s="29"/>
      <c r="U163" s="29"/>
      <c r="V163" s="29"/>
      <c r="W163" s="29"/>
      <c r="X163" s="29"/>
      <c r="Y163" s="29"/>
      <c r="Z163" s="29"/>
    </row>
    <row r="164" spans="1:26" ht="15.75" customHeight="1">
      <c r="A164" s="29"/>
      <c r="B164" s="75"/>
      <c r="C164" s="29"/>
      <c r="D164" s="29"/>
      <c r="E164" s="29"/>
      <c r="F164" s="29"/>
      <c r="G164" s="29"/>
      <c r="H164" s="29"/>
      <c r="I164" s="29"/>
      <c r="J164" s="29"/>
      <c r="K164" s="29"/>
      <c r="L164" s="29"/>
      <c r="M164" s="29"/>
      <c r="N164" s="29"/>
      <c r="O164" s="29"/>
      <c r="P164" s="29"/>
      <c r="Q164" s="29"/>
      <c r="R164" s="29"/>
      <c r="S164" s="338"/>
      <c r="T164" s="29"/>
      <c r="U164" s="29"/>
      <c r="V164" s="29"/>
      <c r="W164" s="29"/>
      <c r="X164" s="29"/>
      <c r="Y164" s="29"/>
      <c r="Z164" s="29"/>
    </row>
    <row r="165" spans="1:26" ht="15.75" customHeight="1">
      <c r="A165" s="29"/>
      <c r="B165" s="75"/>
      <c r="C165" s="29"/>
      <c r="D165" s="29"/>
      <c r="E165" s="29"/>
      <c r="F165" s="29"/>
      <c r="G165" s="29"/>
      <c r="H165" s="29"/>
      <c r="I165" s="29"/>
      <c r="J165" s="29"/>
      <c r="K165" s="29"/>
      <c r="L165" s="29"/>
      <c r="M165" s="29"/>
      <c r="N165" s="29"/>
      <c r="O165" s="29"/>
      <c r="P165" s="29"/>
      <c r="Q165" s="29"/>
      <c r="R165" s="29"/>
      <c r="S165" s="338"/>
      <c r="T165" s="29"/>
      <c r="U165" s="29"/>
      <c r="V165" s="29"/>
      <c r="W165" s="29"/>
      <c r="X165" s="29"/>
      <c r="Y165" s="29"/>
      <c r="Z165" s="29"/>
    </row>
    <row r="166" spans="1:26" ht="15.75" customHeight="1">
      <c r="A166" s="29"/>
      <c r="B166" s="75"/>
      <c r="C166" s="29"/>
      <c r="D166" s="29"/>
      <c r="E166" s="29"/>
      <c r="F166" s="29"/>
      <c r="G166" s="29"/>
      <c r="H166" s="29"/>
      <c r="I166" s="29"/>
      <c r="J166" s="29"/>
      <c r="K166" s="29"/>
      <c r="L166" s="29"/>
      <c r="M166" s="29"/>
      <c r="N166" s="29"/>
      <c r="O166" s="29"/>
      <c r="P166" s="29"/>
      <c r="Q166" s="29"/>
      <c r="R166" s="29"/>
      <c r="S166" s="338"/>
      <c r="T166" s="29"/>
      <c r="U166" s="29"/>
      <c r="V166" s="29"/>
      <c r="W166" s="29"/>
      <c r="X166" s="29"/>
      <c r="Y166" s="29"/>
      <c r="Z166" s="29"/>
    </row>
    <row r="167" spans="1:26" ht="15.75" customHeight="1">
      <c r="A167" s="29"/>
      <c r="B167" s="75"/>
      <c r="C167" s="29"/>
      <c r="D167" s="29"/>
      <c r="E167" s="29"/>
      <c r="F167" s="29"/>
      <c r="G167" s="29"/>
      <c r="H167" s="29"/>
      <c r="I167" s="29"/>
      <c r="J167" s="29"/>
      <c r="K167" s="29"/>
      <c r="L167" s="29"/>
      <c r="M167" s="29"/>
      <c r="N167" s="29"/>
      <c r="O167" s="29"/>
      <c r="P167" s="29"/>
      <c r="Q167" s="29"/>
      <c r="R167" s="29"/>
      <c r="S167" s="338"/>
      <c r="T167" s="29"/>
      <c r="U167" s="29"/>
      <c r="V167" s="29"/>
      <c r="W167" s="29"/>
      <c r="X167" s="29"/>
      <c r="Y167" s="29"/>
      <c r="Z167" s="29"/>
    </row>
    <row r="168" spans="1:26" ht="15.75" customHeight="1">
      <c r="A168" s="29"/>
      <c r="B168" s="75"/>
      <c r="C168" s="29"/>
      <c r="D168" s="29"/>
      <c r="E168" s="29"/>
      <c r="F168" s="29"/>
      <c r="G168" s="29"/>
      <c r="H168" s="29"/>
      <c r="I168" s="29"/>
      <c r="J168" s="29"/>
      <c r="K168" s="29"/>
      <c r="L168" s="29"/>
      <c r="M168" s="29"/>
      <c r="N168" s="29"/>
      <c r="O168" s="29"/>
      <c r="P168" s="29"/>
      <c r="Q168" s="29"/>
      <c r="R168" s="29"/>
      <c r="S168" s="338"/>
      <c r="T168" s="29"/>
      <c r="U168" s="29"/>
      <c r="V168" s="29"/>
      <c r="W168" s="29"/>
      <c r="X168" s="29"/>
      <c r="Y168" s="29"/>
      <c r="Z168" s="29"/>
    </row>
    <row r="169" spans="1:26" ht="15.75" customHeight="1">
      <c r="A169" s="29"/>
      <c r="B169" s="75"/>
      <c r="C169" s="29"/>
      <c r="D169" s="29"/>
      <c r="E169" s="29"/>
      <c r="F169" s="29"/>
      <c r="G169" s="29"/>
      <c r="H169" s="29"/>
      <c r="I169" s="29"/>
      <c r="J169" s="29"/>
      <c r="K169" s="29"/>
      <c r="L169" s="29"/>
      <c r="M169" s="29"/>
      <c r="N169" s="29"/>
      <c r="O169" s="29"/>
      <c r="P169" s="29"/>
      <c r="Q169" s="29"/>
      <c r="R169" s="29"/>
      <c r="S169" s="338"/>
      <c r="T169" s="29"/>
      <c r="U169" s="29"/>
      <c r="V169" s="29"/>
      <c r="W169" s="29"/>
      <c r="X169" s="29"/>
      <c r="Y169" s="29"/>
      <c r="Z169" s="29"/>
    </row>
    <row r="170" spans="1:26" ht="15.75" customHeight="1">
      <c r="A170" s="29"/>
      <c r="B170" s="75"/>
      <c r="C170" s="29"/>
      <c r="D170" s="29"/>
      <c r="E170" s="29"/>
      <c r="F170" s="29"/>
      <c r="G170" s="29"/>
      <c r="H170" s="29"/>
      <c r="I170" s="29"/>
      <c r="J170" s="29"/>
      <c r="K170" s="29"/>
      <c r="L170" s="29"/>
      <c r="M170" s="29"/>
      <c r="N170" s="29"/>
      <c r="O170" s="29"/>
      <c r="P170" s="29"/>
      <c r="Q170" s="29"/>
      <c r="R170" s="29"/>
      <c r="S170" s="338"/>
      <c r="T170" s="29"/>
      <c r="U170" s="29"/>
      <c r="V170" s="29"/>
      <c r="W170" s="29"/>
      <c r="X170" s="29"/>
      <c r="Y170" s="29"/>
      <c r="Z170" s="29"/>
    </row>
    <row r="171" spans="1:26" ht="15.75" customHeight="1">
      <c r="A171" s="29"/>
      <c r="B171" s="75"/>
      <c r="C171" s="29"/>
      <c r="D171" s="29"/>
      <c r="E171" s="29"/>
      <c r="F171" s="29"/>
      <c r="G171" s="29"/>
      <c r="H171" s="29"/>
      <c r="I171" s="29"/>
      <c r="J171" s="29"/>
      <c r="K171" s="29"/>
      <c r="L171" s="29"/>
      <c r="M171" s="29"/>
      <c r="N171" s="29"/>
      <c r="O171" s="29"/>
      <c r="P171" s="29"/>
      <c r="Q171" s="29"/>
      <c r="R171" s="29"/>
      <c r="S171" s="338"/>
      <c r="T171" s="29"/>
      <c r="U171" s="29"/>
      <c r="V171" s="29"/>
      <c r="W171" s="29"/>
      <c r="X171" s="29"/>
      <c r="Y171" s="29"/>
      <c r="Z171" s="29"/>
    </row>
    <row r="172" spans="1:26" ht="15.75" customHeight="1">
      <c r="A172" s="29"/>
      <c r="B172" s="75"/>
      <c r="C172" s="29"/>
      <c r="D172" s="29"/>
      <c r="E172" s="29"/>
      <c r="F172" s="29"/>
      <c r="G172" s="29"/>
      <c r="H172" s="29"/>
      <c r="I172" s="29"/>
      <c r="J172" s="29"/>
      <c r="K172" s="29"/>
      <c r="L172" s="29"/>
      <c r="M172" s="29"/>
      <c r="N172" s="29"/>
      <c r="O172" s="29"/>
      <c r="P172" s="29"/>
      <c r="Q172" s="29"/>
      <c r="R172" s="29"/>
      <c r="S172" s="338"/>
      <c r="T172" s="29"/>
      <c r="U172" s="29"/>
      <c r="V172" s="29"/>
      <c r="W172" s="29"/>
      <c r="X172" s="29"/>
      <c r="Y172" s="29"/>
      <c r="Z172" s="29"/>
    </row>
    <row r="173" spans="1:26" ht="15.75" customHeight="1">
      <c r="A173" s="29"/>
      <c r="B173" s="75"/>
      <c r="C173" s="29"/>
      <c r="D173" s="29"/>
      <c r="E173" s="29"/>
      <c r="F173" s="29"/>
      <c r="G173" s="29"/>
      <c r="H173" s="29"/>
      <c r="I173" s="29"/>
      <c r="J173" s="29"/>
      <c r="K173" s="29"/>
      <c r="L173" s="29"/>
      <c r="M173" s="29"/>
      <c r="N173" s="29"/>
      <c r="O173" s="29"/>
      <c r="P173" s="29"/>
      <c r="Q173" s="29"/>
      <c r="R173" s="29"/>
      <c r="S173" s="338"/>
      <c r="T173" s="29"/>
      <c r="U173" s="29"/>
      <c r="V173" s="29"/>
      <c r="W173" s="29"/>
      <c r="X173" s="29"/>
      <c r="Y173" s="29"/>
      <c r="Z173" s="29"/>
    </row>
    <row r="174" spans="1:26" ht="15.75" customHeight="1">
      <c r="A174" s="29"/>
      <c r="B174" s="75"/>
      <c r="C174" s="29"/>
      <c r="D174" s="29"/>
      <c r="E174" s="29"/>
      <c r="F174" s="29"/>
      <c r="G174" s="29"/>
      <c r="H174" s="29"/>
      <c r="I174" s="29"/>
      <c r="J174" s="29"/>
      <c r="K174" s="29"/>
      <c r="L174" s="29"/>
      <c r="M174" s="29"/>
      <c r="N174" s="29"/>
      <c r="O174" s="29"/>
      <c r="P174" s="29"/>
      <c r="Q174" s="29"/>
      <c r="R174" s="29"/>
      <c r="S174" s="338"/>
      <c r="T174" s="29"/>
      <c r="U174" s="29"/>
      <c r="V174" s="29"/>
      <c r="W174" s="29"/>
      <c r="X174" s="29"/>
      <c r="Y174" s="29"/>
      <c r="Z174" s="29"/>
    </row>
    <row r="175" spans="1:26" ht="15.75" customHeight="1">
      <c r="A175" s="29"/>
      <c r="B175" s="75"/>
      <c r="C175" s="29"/>
      <c r="D175" s="29"/>
      <c r="E175" s="29"/>
      <c r="F175" s="29"/>
      <c r="G175" s="29"/>
      <c r="H175" s="29"/>
      <c r="I175" s="29"/>
      <c r="J175" s="29"/>
      <c r="K175" s="29"/>
      <c r="L175" s="29"/>
      <c r="M175" s="29"/>
      <c r="N175" s="29"/>
      <c r="O175" s="29"/>
      <c r="P175" s="29"/>
      <c r="Q175" s="29"/>
      <c r="R175" s="29"/>
      <c r="S175" s="338"/>
      <c r="T175" s="29"/>
      <c r="U175" s="29"/>
      <c r="V175" s="29"/>
      <c r="W175" s="29"/>
      <c r="X175" s="29"/>
      <c r="Y175" s="29"/>
      <c r="Z175" s="29"/>
    </row>
    <row r="176" spans="1:26" ht="15.75" customHeight="1">
      <c r="A176" s="29"/>
      <c r="B176" s="75"/>
      <c r="C176" s="29"/>
      <c r="D176" s="29"/>
      <c r="E176" s="29"/>
      <c r="F176" s="29"/>
      <c r="G176" s="29"/>
      <c r="H176" s="29"/>
      <c r="I176" s="29"/>
      <c r="J176" s="29"/>
      <c r="K176" s="29"/>
      <c r="L176" s="29"/>
      <c r="M176" s="29"/>
      <c r="N176" s="29"/>
      <c r="O176" s="29"/>
      <c r="P176" s="29"/>
      <c r="Q176" s="29"/>
      <c r="R176" s="29"/>
      <c r="S176" s="338"/>
      <c r="T176" s="29"/>
      <c r="U176" s="29"/>
      <c r="V176" s="29"/>
      <c r="W176" s="29"/>
      <c r="X176" s="29"/>
      <c r="Y176" s="29"/>
      <c r="Z176" s="29"/>
    </row>
    <row r="177" spans="1:26" ht="15.75" customHeight="1">
      <c r="A177" s="29"/>
      <c r="B177" s="75"/>
      <c r="C177" s="29"/>
      <c r="D177" s="29"/>
      <c r="E177" s="29"/>
      <c r="F177" s="29"/>
      <c r="G177" s="29"/>
      <c r="H177" s="29"/>
      <c r="I177" s="29"/>
      <c r="J177" s="29"/>
      <c r="K177" s="29"/>
      <c r="L177" s="29"/>
      <c r="M177" s="29"/>
      <c r="N177" s="29"/>
      <c r="O177" s="29"/>
      <c r="P177" s="29"/>
      <c r="Q177" s="29"/>
      <c r="R177" s="29"/>
      <c r="S177" s="338"/>
      <c r="T177" s="29"/>
      <c r="U177" s="29"/>
      <c r="V177" s="29"/>
      <c r="W177" s="29"/>
      <c r="X177" s="29"/>
      <c r="Y177" s="29"/>
      <c r="Z177" s="29"/>
    </row>
    <row r="178" spans="1:26" ht="15.75" customHeight="1">
      <c r="A178" s="29"/>
      <c r="B178" s="75"/>
      <c r="C178" s="29"/>
      <c r="D178" s="29"/>
      <c r="E178" s="29"/>
      <c r="F178" s="29"/>
      <c r="G178" s="29"/>
      <c r="H178" s="29"/>
      <c r="I178" s="29"/>
      <c r="J178" s="29"/>
      <c r="K178" s="29"/>
      <c r="L178" s="29"/>
      <c r="M178" s="29"/>
      <c r="N178" s="29"/>
      <c r="O178" s="29"/>
      <c r="P178" s="29"/>
      <c r="Q178" s="29"/>
      <c r="R178" s="29"/>
      <c r="S178" s="338"/>
      <c r="T178" s="29"/>
      <c r="U178" s="29"/>
      <c r="V178" s="29"/>
      <c r="W178" s="29"/>
      <c r="X178" s="29"/>
      <c r="Y178" s="29"/>
      <c r="Z178" s="29"/>
    </row>
    <row r="179" spans="1:26" ht="15.75" customHeight="1">
      <c r="A179" s="29"/>
      <c r="B179" s="75"/>
      <c r="C179" s="29"/>
      <c r="D179" s="29"/>
      <c r="E179" s="29"/>
      <c r="F179" s="29"/>
      <c r="G179" s="29"/>
      <c r="H179" s="29"/>
      <c r="I179" s="29"/>
      <c r="J179" s="29"/>
      <c r="K179" s="29"/>
      <c r="L179" s="29"/>
      <c r="M179" s="29"/>
      <c r="N179" s="29"/>
      <c r="O179" s="29"/>
      <c r="P179" s="29"/>
      <c r="Q179" s="29"/>
      <c r="R179" s="29"/>
      <c r="S179" s="338"/>
      <c r="T179" s="29"/>
      <c r="U179" s="29"/>
      <c r="V179" s="29"/>
      <c r="W179" s="29"/>
      <c r="X179" s="29"/>
      <c r="Y179" s="29"/>
      <c r="Z179" s="29"/>
    </row>
    <row r="180" spans="1:26" ht="15.75" customHeight="1">
      <c r="A180" s="29"/>
      <c r="B180" s="75"/>
      <c r="C180" s="29"/>
      <c r="D180" s="29"/>
      <c r="E180" s="29"/>
      <c r="F180" s="29"/>
      <c r="G180" s="29"/>
      <c r="H180" s="29"/>
      <c r="I180" s="29"/>
      <c r="J180" s="29"/>
      <c r="K180" s="29"/>
      <c r="L180" s="29"/>
      <c r="M180" s="29"/>
      <c r="N180" s="29"/>
      <c r="O180" s="29"/>
      <c r="P180" s="29"/>
      <c r="Q180" s="29"/>
      <c r="R180" s="29"/>
      <c r="S180" s="338"/>
      <c r="T180" s="29"/>
      <c r="U180" s="29"/>
      <c r="V180" s="29"/>
      <c r="W180" s="29"/>
      <c r="X180" s="29"/>
      <c r="Y180" s="29"/>
      <c r="Z180" s="29"/>
    </row>
    <row r="181" spans="1:26" ht="15.75" customHeight="1">
      <c r="A181" s="29"/>
      <c r="B181" s="75"/>
      <c r="C181" s="29"/>
      <c r="D181" s="29"/>
      <c r="E181" s="29"/>
      <c r="F181" s="29"/>
      <c r="G181" s="29"/>
      <c r="H181" s="29"/>
      <c r="I181" s="29"/>
      <c r="J181" s="29"/>
      <c r="K181" s="29"/>
      <c r="L181" s="29"/>
      <c r="M181" s="29"/>
      <c r="N181" s="29"/>
      <c r="O181" s="29"/>
      <c r="P181" s="29"/>
      <c r="Q181" s="29"/>
      <c r="R181" s="29"/>
      <c r="S181" s="338"/>
      <c r="T181" s="29"/>
      <c r="U181" s="29"/>
      <c r="V181" s="29"/>
      <c r="W181" s="29"/>
      <c r="X181" s="29"/>
      <c r="Y181" s="29"/>
      <c r="Z181" s="29"/>
    </row>
    <row r="182" spans="1:26" ht="15.75" customHeight="1">
      <c r="A182" s="29"/>
      <c r="B182" s="75"/>
      <c r="C182" s="29"/>
      <c r="D182" s="29"/>
      <c r="E182" s="29"/>
      <c r="F182" s="29"/>
      <c r="G182" s="29"/>
      <c r="H182" s="29"/>
      <c r="I182" s="29"/>
      <c r="J182" s="29"/>
      <c r="K182" s="29"/>
      <c r="L182" s="29"/>
      <c r="M182" s="29"/>
      <c r="N182" s="29"/>
      <c r="O182" s="29"/>
      <c r="P182" s="29"/>
      <c r="Q182" s="29"/>
      <c r="R182" s="29"/>
      <c r="S182" s="338"/>
      <c r="T182" s="29"/>
      <c r="U182" s="29"/>
      <c r="V182" s="29"/>
      <c r="W182" s="29"/>
      <c r="X182" s="29"/>
      <c r="Y182" s="29"/>
      <c r="Z182" s="29"/>
    </row>
    <row r="183" spans="1:26" ht="15.75" customHeight="1">
      <c r="A183" s="29"/>
      <c r="B183" s="75"/>
      <c r="C183" s="29"/>
      <c r="D183" s="29"/>
      <c r="E183" s="29"/>
      <c r="F183" s="29"/>
      <c r="G183" s="29"/>
      <c r="H183" s="29"/>
      <c r="I183" s="29"/>
      <c r="J183" s="29"/>
      <c r="K183" s="29"/>
      <c r="L183" s="29"/>
      <c r="M183" s="29"/>
      <c r="N183" s="29"/>
      <c r="O183" s="29"/>
      <c r="P183" s="29"/>
      <c r="Q183" s="29"/>
      <c r="R183" s="29"/>
      <c r="S183" s="338"/>
      <c r="T183" s="29"/>
      <c r="U183" s="29"/>
      <c r="V183" s="29"/>
      <c r="W183" s="29"/>
      <c r="X183" s="29"/>
      <c r="Y183" s="29"/>
      <c r="Z183" s="29"/>
    </row>
    <row r="184" spans="1:26" ht="15.75" customHeight="1">
      <c r="A184" s="29"/>
      <c r="B184" s="75"/>
      <c r="C184" s="29"/>
      <c r="D184" s="29"/>
      <c r="E184" s="29"/>
      <c r="F184" s="29"/>
      <c r="G184" s="29"/>
      <c r="H184" s="29"/>
      <c r="I184" s="29"/>
      <c r="J184" s="29"/>
      <c r="K184" s="29"/>
      <c r="L184" s="29"/>
      <c r="M184" s="29"/>
      <c r="N184" s="29"/>
      <c r="O184" s="29"/>
      <c r="P184" s="29"/>
      <c r="Q184" s="29"/>
      <c r="R184" s="29"/>
      <c r="S184" s="338"/>
      <c r="T184" s="29"/>
      <c r="U184" s="29"/>
      <c r="V184" s="29"/>
      <c r="W184" s="29"/>
      <c r="X184" s="29"/>
      <c r="Y184" s="29"/>
      <c r="Z184" s="29"/>
    </row>
    <row r="185" spans="1:26" ht="15.75" customHeight="1">
      <c r="A185" s="29"/>
      <c r="B185" s="75"/>
      <c r="C185" s="29"/>
      <c r="D185" s="29"/>
      <c r="E185" s="29"/>
      <c r="F185" s="29"/>
      <c r="G185" s="29"/>
      <c r="H185" s="29"/>
      <c r="I185" s="29"/>
      <c r="J185" s="29"/>
      <c r="K185" s="29"/>
      <c r="L185" s="29"/>
      <c r="M185" s="29"/>
      <c r="N185" s="29"/>
      <c r="O185" s="29"/>
      <c r="P185" s="29"/>
      <c r="Q185" s="29"/>
      <c r="R185" s="29"/>
      <c r="S185" s="338"/>
      <c r="T185" s="29"/>
      <c r="U185" s="29"/>
      <c r="V185" s="29"/>
      <c r="W185" s="29"/>
      <c r="X185" s="29"/>
      <c r="Y185" s="29"/>
      <c r="Z185" s="29"/>
    </row>
    <row r="186" spans="1:26" ht="15.75" customHeight="1">
      <c r="A186" s="29"/>
      <c r="B186" s="75"/>
      <c r="C186" s="29"/>
      <c r="D186" s="29"/>
      <c r="E186" s="29"/>
      <c r="F186" s="29"/>
      <c r="G186" s="29"/>
      <c r="H186" s="29"/>
      <c r="I186" s="29"/>
      <c r="J186" s="29"/>
      <c r="K186" s="29"/>
      <c r="L186" s="29"/>
      <c r="M186" s="29"/>
      <c r="N186" s="29"/>
      <c r="O186" s="29"/>
      <c r="P186" s="29"/>
      <c r="Q186" s="29"/>
      <c r="R186" s="29"/>
      <c r="S186" s="338"/>
      <c r="T186" s="29"/>
      <c r="U186" s="29"/>
      <c r="V186" s="29"/>
      <c r="W186" s="29"/>
      <c r="X186" s="29"/>
      <c r="Y186" s="29"/>
      <c r="Z186" s="29"/>
    </row>
    <row r="187" spans="1:26" ht="15.75" customHeight="1">
      <c r="A187" s="29"/>
      <c r="B187" s="75"/>
      <c r="C187" s="29"/>
      <c r="D187" s="29"/>
      <c r="E187" s="29"/>
      <c r="F187" s="29"/>
      <c r="G187" s="29"/>
      <c r="H187" s="29"/>
      <c r="I187" s="29"/>
      <c r="J187" s="29"/>
      <c r="K187" s="29"/>
      <c r="L187" s="29"/>
      <c r="M187" s="29"/>
      <c r="N187" s="29"/>
      <c r="O187" s="29"/>
      <c r="P187" s="29"/>
      <c r="Q187" s="29"/>
      <c r="R187" s="29"/>
      <c r="S187" s="338"/>
      <c r="T187" s="29"/>
      <c r="U187" s="29"/>
      <c r="V187" s="29"/>
      <c r="W187" s="29"/>
      <c r="X187" s="29"/>
      <c r="Y187" s="29"/>
      <c r="Z187" s="29"/>
    </row>
    <row r="188" spans="1:26" ht="15.75" customHeight="1">
      <c r="A188" s="29"/>
      <c r="B188" s="75"/>
      <c r="C188" s="29"/>
      <c r="D188" s="29"/>
      <c r="E188" s="29"/>
      <c r="F188" s="29"/>
      <c r="G188" s="29"/>
      <c r="H188" s="29"/>
      <c r="I188" s="29"/>
      <c r="J188" s="29"/>
      <c r="K188" s="29"/>
      <c r="L188" s="29"/>
      <c r="M188" s="29"/>
      <c r="N188" s="29"/>
      <c r="O188" s="29"/>
      <c r="P188" s="29"/>
      <c r="Q188" s="29"/>
      <c r="R188" s="29"/>
      <c r="S188" s="338"/>
      <c r="T188" s="29"/>
      <c r="U188" s="29"/>
      <c r="V188" s="29"/>
      <c r="W188" s="29"/>
      <c r="X188" s="29"/>
      <c r="Y188" s="29"/>
      <c r="Z188" s="29"/>
    </row>
    <row r="189" spans="1:26" ht="15.75" customHeight="1">
      <c r="A189" s="29"/>
      <c r="B189" s="75"/>
      <c r="C189" s="29"/>
      <c r="D189" s="29"/>
      <c r="E189" s="29"/>
      <c r="F189" s="29"/>
      <c r="G189" s="29"/>
      <c r="H189" s="29"/>
      <c r="I189" s="29"/>
      <c r="J189" s="29"/>
      <c r="K189" s="29"/>
      <c r="L189" s="29"/>
      <c r="M189" s="29"/>
      <c r="N189" s="29"/>
      <c r="O189" s="29"/>
      <c r="P189" s="29"/>
      <c r="Q189" s="29"/>
      <c r="R189" s="29"/>
      <c r="S189" s="338"/>
      <c r="T189" s="29"/>
      <c r="U189" s="29"/>
      <c r="V189" s="29"/>
      <c r="W189" s="29"/>
      <c r="X189" s="29"/>
      <c r="Y189" s="29"/>
      <c r="Z189" s="29"/>
    </row>
    <row r="190" spans="1:26" ht="15.75" customHeight="1">
      <c r="A190" s="29"/>
      <c r="B190" s="75"/>
      <c r="C190" s="29"/>
      <c r="D190" s="29"/>
      <c r="E190" s="29"/>
      <c r="F190" s="29"/>
      <c r="G190" s="29"/>
      <c r="H190" s="29"/>
      <c r="I190" s="29"/>
      <c r="J190" s="29"/>
      <c r="K190" s="29"/>
      <c r="L190" s="29"/>
      <c r="M190" s="29"/>
      <c r="N190" s="29"/>
      <c r="O190" s="29"/>
      <c r="P190" s="29"/>
      <c r="Q190" s="29"/>
      <c r="R190" s="29"/>
      <c r="S190" s="338"/>
      <c r="T190" s="29"/>
      <c r="U190" s="29"/>
      <c r="V190" s="29"/>
      <c r="W190" s="29"/>
      <c r="X190" s="29"/>
      <c r="Y190" s="29"/>
      <c r="Z190" s="29"/>
    </row>
    <row r="191" spans="1:26" ht="15.75" customHeight="1">
      <c r="A191" s="29"/>
      <c r="B191" s="75"/>
      <c r="C191" s="29"/>
      <c r="D191" s="29"/>
      <c r="E191" s="29"/>
      <c r="F191" s="29"/>
      <c r="G191" s="29"/>
      <c r="H191" s="29"/>
      <c r="I191" s="29"/>
      <c r="J191" s="29"/>
      <c r="K191" s="29"/>
      <c r="L191" s="29"/>
      <c r="M191" s="29"/>
      <c r="N191" s="29"/>
      <c r="O191" s="29"/>
      <c r="P191" s="29"/>
      <c r="Q191" s="29"/>
      <c r="R191" s="29"/>
      <c r="S191" s="338"/>
      <c r="T191" s="29"/>
      <c r="U191" s="29"/>
      <c r="V191" s="29"/>
      <c r="W191" s="29"/>
      <c r="X191" s="29"/>
      <c r="Y191" s="29"/>
      <c r="Z191" s="29"/>
    </row>
    <row r="192" spans="1:26" ht="15.75" customHeight="1">
      <c r="A192" s="29"/>
      <c r="B192" s="75"/>
      <c r="C192" s="29"/>
      <c r="D192" s="29"/>
      <c r="E192" s="29"/>
      <c r="F192" s="29"/>
      <c r="G192" s="29"/>
      <c r="H192" s="29"/>
      <c r="I192" s="29"/>
      <c r="J192" s="29"/>
      <c r="K192" s="29"/>
      <c r="L192" s="29"/>
      <c r="M192" s="29"/>
      <c r="N192" s="29"/>
      <c r="O192" s="29"/>
      <c r="P192" s="29"/>
      <c r="Q192" s="29"/>
      <c r="R192" s="29"/>
      <c r="S192" s="338"/>
      <c r="T192" s="29"/>
      <c r="U192" s="29"/>
      <c r="V192" s="29"/>
      <c r="W192" s="29"/>
      <c r="X192" s="29"/>
      <c r="Y192" s="29"/>
      <c r="Z192" s="29"/>
    </row>
    <row r="193" spans="1:26" ht="15.75" customHeight="1">
      <c r="A193" s="29"/>
      <c r="B193" s="75"/>
      <c r="C193" s="29"/>
      <c r="D193" s="29"/>
      <c r="E193" s="29"/>
      <c r="F193" s="29"/>
      <c r="G193" s="29"/>
      <c r="H193" s="29"/>
      <c r="I193" s="29"/>
      <c r="J193" s="29"/>
      <c r="K193" s="29"/>
      <c r="L193" s="29"/>
      <c r="M193" s="29"/>
      <c r="N193" s="29"/>
      <c r="O193" s="29"/>
      <c r="P193" s="29"/>
      <c r="Q193" s="29"/>
      <c r="R193" s="29"/>
      <c r="S193" s="338"/>
      <c r="T193" s="29"/>
      <c r="U193" s="29"/>
      <c r="V193" s="29"/>
      <c r="W193" s="29"/>
      <c r="X193" s="29"/>
      <c r="Y193" s="29"/>
      <c r="Z193" s="29"/>
    </row>
    <row r="194" spans="1:26" ht="15.75" customHeight="1">
      <c r="A194" s="29"/>
      <c r="B194" s="75"/>
      <c r="C194" s="29"/>
      <c r="D194" s="29"/>
      <c r="E194" s="29"/>
      <c r="F194" s="29"/>
      <c r="G194" s="29"/>
      <c r="H194" s="29"/>
      <c r="I194" s="29"/>
      <c r="J194" s="29"/>
      <c r="K194" s="29"/>
      <c r="L194" s="29"/>
      <c r="M194" s="29"/>
      <c r="N194" s="29"/>
      <c r="O194" s="29"/>
      <c r="P194" s="29"/>
      <c r="Q194" s="29"/>
      <c r="R194" s="29"/>
      <c r="S194" s="338"/>
      <c r="T194" s="29"/>
      <c r="U194" s="29"/>
      <c r="V194" s="29"/>
      <c r="W194" s="29"/>
      <c r="X194" s="29"/>
      <c r="Y194" s="29"/>
      <c r="Z194" s="29"/>
    </row>
    <row r="195" spans="1:26" ht="15.75" customHeight="1">
      <c r="A195" s="29"/>
      <c r="B195" s="75"/>
      <c r="C195" s="29"/>
      <c r="D195" s="29"/>
      <c r="E195" s="29"/>
      <c r="F195" s="29"/>
      <c r="G195" s="29"/>
      <c r="H195" s="29"/>
      <c r="I195" s="29"/>
      <c r="J195" s="29"/>
      <c r="K195" s="29"/>
      <c r="L195" s="29"/>
      <c r="M195" s="29"/>
      <c r="N195" s="29"/>
      <c r="O195" s="29"/>
      <c r="P195" s="29"/>
      <c r="Q195" s="29"/>
      <c r="R195" s="29"/>
      <c r="S195" s="338"/>
      <c r="T195" s="29"/>
      <c r="U195" s="29"/>
      <c r="V195" s="29"/>
      <c r="W195" s="29"/>
      <c r="X195" s="29"/>
      <c r="Y195" s="29"/>
      <c r="Z195" s="29"/>
    </row>
    <row r="196" spans="1:26" ht="15.75" customHeight="1">
      <c r="A196" s="29"/>
      <c r="B196" s="75"/>
      <c r="C196" s="29"/>
      <c r="D196" s="29"/>
      <c r="E196" s="29"/>
      <c r="F196" s="29"/>
      <c r="G196" s="29"/>
      <c r="H196" s="29"/>
      <c r="I196" s="29"/>
      <c r="J196" s="29"/>
      <c r="K196" s="29"/>
      <c r="L196" s="29"/>
      <c r="M196" s="29"/>
      <c r="N196" s="29"/>
      <c r="O196" s="29"/>
      <c r="P196" s="29"/>
      <c r="Q196" s="29"/>
      <c r="R196" s="29"/>
      <c r="S196" s="338"/>
      <c r="T196" s="29"/>
      <c r="U196" s="29"/>
      <c r="V196" s="29"/>
      <c r="W196" s="29"/>
      <c r="X196" s="29"/>
      <c r="Y196" s="29"/>
      <c r="Z196" s="29"/>
    </row>
    <row r="197" spans="1:26" ht="15.75" customHeight="1">
      <c r="A197" s="29"/>
      <c r="B197" s="75"/>
      <c r="C197" s="29"/>
      <c r="D197" s="29"/>
      <c r="E197" s="29"/>
      <c r="F197" s="29"/>
      <c r="G197" s="29"/>
      <c r="H197" s="29"/>
      <c r="I197" s="29"/>
      <c r="J197" s="29"/>
      <c r="K197" s="29"/>
      <c r="L197" s="29"/>
      <c r="M197" s="29"/>
      <c r="N197" s="29"/>
      <c r="O197" s="29"/>
      <c r="P197" s="29"/>
      <c r="Q197" s="29"/>
      <c r="R197" s="29"/>
      <c r="S197" s="338"/>
      <c r="T197" s="29"/>
      <c r="U197" s="29"/>
      <c r="V197" s="29"/>
      <c r="W197" s="29"/>
      <c r="X197" s="29"/>
      <c r="Y197" s="29"/>
      <c r="Z197" s="29"/>
    </row>
    <row r="198" spans="1:26" ht="15.75" customHeight="1">
      <c r="A198" s="29"/>
      <c r="B198" s="75"/>
      <c r="C198" s="29"/>
      <c r="D198" s="29"/>
      <c r="E198" s="29"/>
      <c r="F198" s="29"/>
      <c r="G198" s="29"/>
      <c r="H198" s="29"/>
      <c r="I198" s="29"/>
      <c r="J198" s="29"/>
      <c r="K198" s="29"/>
      <c r="L198" s="29"/>
      <c r="M198" s="29"/>
      <c r="N198" s="29"/>
      <c r="O198" s="29"/>
      <c r="P198" s="29"/>
      <c r="Q198" s="29"/>
      <c r="R198" s="29"/>
      <c r="S198" s="338"/>
      <c r="T198" s="29"/>
      <c r="U198" s="29"/>
      <c r="V198" s="29"/>
      <c r="W198" s="29"/>
      <c r="X198" s="29"/>
      <c r="Y198" s="29"/>
      <c r="Z198" s="29"/>
    </row>
    <row r="199" spans="1:26" ht="15.75" customHeight="1">
      <c r="A199" s="29"/>
      <c r="B199" s="75"/>
      <c r="C199" s="29"/>
      <c r="D199" s="29"/>
      <c r="E199" s="29"/>
      <c r="F199" s="29"/>
      <c r="G199" s="29"/>
      <c r="H199" s="29"/>
      <c r="I199" s="29"/>
      <c r="J199" s="29"/>
      <c r="K199" s="29"/>
      <c r="L199" s="29"/>
      <c r="M199" s="29"/>
      <c r="N199" s="29"/>
      <c r="O199" s="29"/>
      <c r="P199" s="29"/>
      <c r="Q199" s="29"/>
      <c r="R199" s="29"/>
      <c r="S199" s="338"/>
      <c r="T199" s="29"/>
      <c r="U199" s="29"/>
      <c r="V199" s="29"/>
      <c r="W199" s="29"/>
      <c r="X199" s="29"/>
      <c r="Y199" s="29"/>
      <c r="Z199" s="29"/>
    </row>
    <row r="200" spans="1:26" ht="15.75" customHeight="1">
      <c r="A200" s="29"/>
      <c r="B200" s="75"/>
      <c r="C200" s="29"/>
      <c r="D200" s="29"/>
      <c r="E200" s="29"/>
      <c r="F200" s="29"/>
      <c r="G200" s="29"/>
      <c r="H200" s="29"/>
      <c r="I200" s="29"/>
      <c r="J200" s="29"/>
      <c r="K200" s="29"/>
      <c r="L200" s="29"/>
      <c r="M200" s="29"/>
      <c r="N200" s="29"/>
      <c r="O200" s="29"/>
      <c r="P200" s="29"/>
      <c r="Q200" s="29"/>
      <c r="R200" s="29"/>
      <c r="S200" s="338"/>
      <c r="T200" s="29"/>
      <c r="U200" s="29"/>
      <c r="V200" s="29"/>
      <c r="W200" s="29"/>
      <c r="X200" s="29"/>
      <c r="Y200" s="29"/>
      <c r="Z200" s="29"/>
    </row>
    <row r="201" spans="1:26" ht="15.75" customHeight="1">
      <c r="A201" s="29"/>
      <c r="B201" s="75"/>
      <c r="C201" s="29"/>
      <c r="D201" s="29"/>
      <c r="E201" s="29"/>
      <c r="F201" s="29"/>
      <c r="G201" s="29"/>
      <c r="H201" s="29"/>
      <c r="I201" s="29"/>
      <c r="J201" s="29"/>
      <c r="K201" s="29"/>
      <c r="L201" s="29"/>
      <c r="M201" s="29"/>
      <c r="N201" s="29"/>
      <c r="O201" s="29"/>
      <c r="P201" s="29"/>
      <c r="Q201" s="29"/>
      <c r="R201" s="29"/>
      <c r="S201" s="338"/>
      <c r="T201" s="29"/>
      <c r="U201" s="29"/>
      <c r="V201" s="29"/>
      <c r="W201" s="29"/>
      <c r="X201" s="29"/>
      <c r="Y201" s="29"/>
      <c r="Z201" s="29"/>
    </row>
    <row r="202" spans="1:26" ht="15.75" customHeight="1">
      <c r="A202" s="29"/>
      <c r="B202" s="75"/>
      <c r="C202" s="29"/>
      <c r="D202" s="29"/>
      <c r="E202" s="29"/>
      <c r="F202" s="29"/>
      <c r="G202" s="29"/>
      <c r="H202" s="29"/>
      <c r="I202" s="29"/>
      <c r="J202" s="29"/>
      <c r="K202" s="29"/>
      <c r="L202" s="29"/>
      <c r="M202" s="29"/>
      <c r="N202" s="29"/>
      <c r="O202" s="29"/>
      <c r="P202" s="29"/>
      <c r="Q202" s="29"/>
      <c r="R202" s="29"/>
      <c r="S202" s="338"/>
      <c r="T202" s="29"/>
      <c r="U202" s="29"/>
      <c r="V202" s="29"/>
      <c r="W202" s="29"/>
      <c r="X202" s="29"/>
      <c r="Y202" s="29"/>
      <c r="Z202" s="29"/>
    </row>
    <row r="203" spans="1:26" ht="15.75" customHeight="1">
      <c r="A203" s="29"/>
      <c r="B203" s="75"/>
      <c r="C203" s="29"/>
      <c r="D203" s="29"/>
      <c r="E203" s="29"/>
      <c r="F203" s="29"/>
      <c r="G203" s="29"/>
      <c r="H203" s="29"/>
      <c r="I203" s="29"/>
      <c r="J203" s="29"/>
      <c r="K203" s="29"/>
      <c r="L203" s="29"/>
      <c r="M203" s="29"/>
      <c r="N203" s="29"/>
      <c r="O203" s="29"/>
      <c r="P203" s="29"/>
      <c r="Q203" s="29"/>
      <c r="R203" s="29"/>
      <c r="S203" s="338"/>
      <c r="T203" s="29"/>
      <c r="U203" s="29"/>
      <c r="V203" s="29"/>
      <c r="W203" s="29"/>
      <c r="X203" s="29"/>
      <c r="Y203" s="29"/>
      <c r="Z203" s="29"/>
    </row>
    <row r="204" spans="1:26" ht="15.75" customHeight="1">
      <c r="A204" s="29"/>
      <c r="B204" s="75"/>
      <c r="C204" s="29"/>
      <c r="D204" s="29"/>
      <c r="E204" s="29"/>
      <c r="F204" s="29"/>
      <c r="G204" s="29"/>
      <c r="H204" s="29"/>
      <c r="I204" s="29"/>
      <c r="J204" s="29"/>
      <c r="K204" s="29"/>
      <c r="L204" s="29"/>
      <c r="M204" s="29"/>
      <c r="N204" s="29"/>
      <c r="O204" s="29"/>
      <c r="P204" s="29"/>
      <c r="Q204" s="29"/>
      <c r="R204" s="29"/>
      <c r="S204" s="338"/>
      <c r="T204" s="29"/>
      <c r="U204" s="29"/>
      <c r="V204" s="29"/>
      <c r="W204" s="29"/>
      <c r="X204" s="29"/>
      <c r="Y204" s="29"/>
      <c r="Z204" s="29"/>
    </row>
    <row r="205" spans="1:26" ht="15.75" customHeight="1">
      <c r="A205" s="29"/>
      <c r="B205" s="75"/>
      <c r="C205" s="29"/>
      <c r="D205" s="29"/>
      <c r="E205" s="29"/>
      <c r="F205" s="29"/>
      <c r="G205" s="29"/>
      <c r="H205" s="29"/>
      <c r="I205" s="29"/>
      <c r="J205" s="29"/>
      <c r="K205" s="29"/>
      <c r="L205" s="29"/>
      <c r="M205" s="29"/>
      <c r="N205" s="29"/>
      <c r="O205" s="29"/>
      <c r="P205" s="29"/>
      <c r="Q205" s="29"/>
      <c r="R205" s="29"/>
      <c r="S205" s="338"/>
      <c r="T205" s="29"/>
      <c r="U205" s="29"/>
      <c r="V205" s="29"/>
      <c r="W205" s="29"/>
      <c r="X205" s="29"/>
      <c r="Y205" s="29"/>
      <c r="Z205" s="29"/>
    </row>
    <row r="206" spans="1:26" ht="15.75" customHeight="1">
      <c r="A206" s="29"/>
      <c r="B206" s="75"/>
      <c r="C206" s="29"/>
      <c r="D206" s="29"/>
      <c r="E206" s="29"/>
      <c r="F206" s="29"/>
      <c r="G206" s="29"/>
      <c r="H206" s="29"/>
      <c r="I206" s="29"/>
      <c r="J206" s="29"/>
      <c r="K206" s="29"/>
      <c r="L206" s="29"/>
      <c r="M206" s="29"/>
      <c r="N206" s="29"/>
      <c r="O206" s="29"/>
      <c r="P206" s="29"/>
      <c r="Q206" s="29"/>
      <c r="R206" s="29"/>
      <c r="S206" s="338"/>
      <c r="T206" s="29"/>
      <c r="U206" s="29"/>
      <c r="V206" s="29"/>
      <c r="W206" s="29"/>
      <c r="X206" s="29"/>
      <c r="Y206" s="29"/>
      <c r="Z206" s="29"/>
    </row>
    <row r="207" spans="1:26" ht="15.75" customHeight="1">
      <c r="A207" s="29"/>
      <c r="B207" s="75"/>
      <c r="C207" s="29"/>
      <c r="D207" s="29"/>
      <c r="E207" s="29"/>
      <c r="F207" s="29"/>
      <c r="G207" s="29"/>
      <c r="H207" s="29"/>
      <c r="I207" s="29"/>
      <c r="J207" s="29"/>
      <c r="K207" s="29"/>
      <c r="L207" s="29"/>
      <c r="M207" s="29"/>
      <c r="N207" s="29"/>
      <c r="O207" s="29"/>
      <c r="P207" s="29"/>
      <c r="Q207" s="29"/>
      <c r="R207" s="29"/>
      <c r="S207" s="338"/>
      <c r="T207" s="29"/>
      <c r="U207" s="29"/>
      <c r="V207" s="29"/>
      <c r="W207" s="29"/>
      <c r="X207" s="29"/>
      <c r="Y207" s="29"/>
      <c r="Z207" s="29"/>
    </row>
    <row r="208" spans="1:26" ht="15.75" customHeight="1">
      <c r="A208" s="29"/>
      <c r="B208" s="75"/>
      <c r="C208" s="29"/>
      <c r="D208" s="29"/>
      <c r="E208" s="29"/>
      <c r="F208" s="29"/>
      <c r="G208" s="29"/>
      <c r="H208" s="29"/>
      <c r="I208" s="29"/>
      <c r="J208" s="29"/>
      <c r="K208" s="29"/>
      <c r="L208" s="29"/>
      <c r="M208" s="29"/>
      <c r="N208" s="29"/>
      <c r="O208" s="29"/>
      <c r="P208" s="29"/>
      <c r="Q208" s="29"/>
      <c r="R208" s="29"/>
      <c r="S208" s="338"/>
      <c r="T208" s="29"/>
      <c r="U208" s="29"/>
      <c r="V208" s="29"/>
      <c r="W208" s="29"/>
      <c r="X208" s="29"/>
      <c r="Y208" s="29"/>
      <c r="Z208" s="29"/>
    </row>
    <row r="209" spans="1:26" ht="15.75" customHeight="1">
      <c r="A209" s="29"/>
      <c r="B209" s="75"/>
      <c r="C209" s="29"/>
      <c r="D209" s="29"/>
      <c r="E209" s="29"/>
      <c r="F209" s="29"/>
      <c r="G209" s="29"/>
      <c r="H209" s="29"/>
      <c r="I209" s="29"/>
      <c r="J209" s="29"/>
      <c r="K209" s="29"/>
      <c r="L209" s="29"/>
      <c r="M209" s="29"/>
      <c r="N209" s="29"/>
      <c r="O209" s="29"/>
      <c r="P209" s="29"/>
      <c r="Q209" s="29"/>
      <c r="R209" s="29"/>
      <c r="S209" s="338"/>
      <c r="T209" s="29"/>
      <c r="U209" s="29"/>
      <c r="V209" s="29"/>
      <c r="W209" s="29"/>
      <c r="X209" s="29"/>
      <c r="Y209" s="29"/>
      <c r="Z209" s="29"/>
    </row>
    <row r="210" spans="1:26" ht="15.75" customHeight="1">
      <c r="A210" s="29"/>
      <c r="B210" s="75"/>
      <c r="C210" s="29"/>
      <c r="D210" s="29"/>
      <c r="E210" s="29"/>
      <c r="F210" s="29"/>
      <c r="G210" s="29"/>
      <c r="H210" s="29"/>
      <c r="I210" s="29"/>
      <c r="J210" s="29"/>
      <c r="K210" s="29"/>
      <c r="L210" s="29"/>
      <c r="M210" s="29"/>
      <c r="N210" s="29"/>
      <c r="O210" s="29"/>
      <c r="P210" s="29"/>
      <c r="Q210" s="29"/>
      <c r="R210" s="29"/>
      <c r="S210" s="338"/>
      <c r="T210" s="29"/>
      <c r="U210" s="29"/>
      <c r="V210" s="29"/>
      <c r="W210" s="29"/>
      <c r="X210" s="29"/>
      <c r="Y210" s="29"/>
      <c r="Z210" s="29"/>
    </row>
    <row r="211" spans="1:26" ht="15.75" customHeight="1">
      <c r="A211" s="29"/>
      <c r="B211" s="75"/>
      <c r="C211" s="29"/>
      <c r="D211" s="29"/>
      <c r="E211" s="29"/>
      <c r="F211" s="29"/>
      <c r="G211" s="29"/>
      <c r="H211" s="29"/>
      <c r="I211" s="29"/>
      <c r="J211" s="29"/>
      <c r="K211" s="29"/>
      <c r="L211" s="29"/>
      <c r="M211" s="29"/>
      <c r="N211" s="29"/>
      <c r="O211" s="29"/>
      <c r="P211" s="29"/>
      <c r="Q211" s="29"/>
      <c r="R211" s="29"/>
      <c r="S211" s="338"/>
      <c r="T211" s="29"/>
      <c r="U211" s="29"/>
      <c r="V211" s="29"/>
      <c r="W211" s="29"/>
      <c r="X211" s="29"/>
      <c r="Y211" s="29"/>
      <c r="Z211" s="29"/>
    </row>
    <row r="212" spans="1:26" ht="15.75" customHeight="1">
      <c r="A212" s="29"/>
      <c r="B212" s="75"/>
      <c r="C212" s="29"/>
      <c r="D212" s="29"/>
      <c r="E212" s="29"/>
      <c r="F212" s="29"/>
      <c r="G212" s="29"/>
      <c r="H212" s="29"/>
      <c r="I212" s="29"/>
      <c r="J212" s="29"/>
      <c r="K212" s="29"/>
      <c r="L212" s="29"/>
      <c r="M212" s="29"/>
      <c r="N212" s="29"/>
      <c r="O212" s="29"/>
      <c r="P212" s="29"/>
      <c r="Q212" s="29"/>
      <c r="R212" s="29"/>
      <c r="S212" s="338"/>
      <c r="T212" s="29"/>
      <c r="U212" s="29"/>
      <c r="V212" s="29"/>
      <c r="W212" s="29"/>
      <c r="X212" s="29"/>
      <c r="Y212" s="29"/>
      <c r="Z212" s="29"/>
    </row>
    <row r="213" spans="1:26" ht="15.75" customHeight="1">
      <c r="A213" s="29"/>
      <c r="B213" s="75"/>
      <c r="C213" s="29"/>
      <c r="D213" s="29"/>
      <c r="E213" s="29"/>
      <c r="F213" s="29"/>
      <c r="G213" s="29"/>
      <c r="H213" s="29"/>
      <c r="I213" s="29"/>
      <c r="J213" s="29"/>
      <c r="K213" s="29"/>
      <c r="L213" s="29"/>
      <c r="M213" s="29"/>
      <c r="N213" s="29"/>
      <c r="O213" s="29"/>
      <c r="P213" s="29"/>
      <c r="Q213" s="29"/>
      <c r="R213" s="29"/>
      <c r="S213" s="338"/>
      <c r="T213" s="29"/>
      <c r="U213" s="29"/>
      <c r="V213" s="29"/>
      <c r="W213" s="29"/>
      <c r="X213" s="29"/>
      <c r="Y213" s="29"/>
      <c r="Z213" s="29"/>
    </row>
    <row r="214" spans="1:26" ht="15.75" customHeight="1">
      <c r="A214" s="29"/>
      <c r="B214" s="75"/>
      <c r="C214" s="29"/>
      <c r="D214" s="29"/>
      <c r="E214" s="29"/>
      <c r="F214" s="29"/>
      <c r="G214" s="29"/>
      <c r="H214" s="29"/>
      <c r="I214" s="29"/>
      <c r="J214" s="29"/>
      <c r="K214" s="29"/>
      <c r="L214" s="29"/>
      <c r="M214" s="29"/>
      <c r="N214" s="29"/>
      <c r="O214" s="29"/>
      <c r="P214" s="29"/>
      <c r="Q214" s="29"/>
      <c r="R214" s="29"/>
      <c r="S214" s="338"/>
      <c r="T214" s="29"/>
      <c r="U214" s="29"/>
      <c r="V214" s="29"/>
      <c r="W214" s="29"/>
      <c r="X214" s="29"/>
      <c r="Y214" s="29"/>
      <c r="Z214" s="29"/>
    </row>
    <row r="215" spans="1:26" ht="15.75" customHeight="1">
      <c r="A215" s="29"/>
      <c r="B215" s="75"/>
      <c r="C215" s="29"/>
      <c r="D215" s="29"/>
      <c r="E215" s="29"/>
      <c r="F215" s="29"/>
      <c r="G215" s="29"/>
      <c r="H215" s="29"/>
      <c r="I215" s="29"/>
      <c r="J215" s="29"/>
      <c r="K215" s="29"/>
      <c r="L215" s="29"/>
      <c r="M215" s="29"/>
      <c r="N215" s="29"/>
      <c r="O215" s="29"/>
      <c r="P215" s="29"/>
      <c r="Q215" s="29"/>
      <c r="R215" s="29"/>
      <c r="S215" s="338"/>
      <c r="T215" s="29"/>
      <c r="U215" s="29"/>
      <c r="V215" s="29"/>
      <c r="W215" s="29"/>
      <c r="X215" s="29"/>
      <c r="Y215" s="29"/>
      <c r="Z215" s="29"/>
    </row>
    <row r="216" spans="1:26" ht="15.75" customHeight="1">
      <c r="A216" s="29"/>
      <c r="B216" s="75"/>
      <c r="C216" s="29"/>
      <c r="D216" s="29"/>
      <c r="E216" s="29"/>
      <c r="F216" s="29"/>
      <c r="G216" s="29"/>
      <c r="H216" s="29"/>
      <c r="I216" s="29"/>
      <c r="J216" s="29"/>
      <c r="K216" s="29"/>
      <c r="L216" s="29"/>
      <c r="M216" s="29"/>
      <c r="N216" s="29"/>
      <c r="O216" s="29"/>
      <c r="P216" s="29"/>
      <c r="Q216" s="29"/>
      <c r="R216" s="29"/>
      <c r="S216" s="338"/>
      <c r="T216" s="29"/>
      <c r="U216" s="29"/>
      <c r="V216" s="29"/>
      <c r="W216" s="29"/>
      <c r="X216" s="29"/>
      <c r="Y216" s="29"/>
      <c r="Z216" s="29"/>
    </row>
    <row r="217" spans="1:26" ht="15.75" customHeight="1">
      <c r="A217" s="29"/>
      <c r="B217" s="75"/>
      <c r="C217" s="29"/>
      <c r="D217" s="29"/>
      <c r="E217" s="29"/>
      <c r="F217" s="29"/>
      <c r="G217" s="29"/>
      <c r="H217" s="29"/>
      <c r="I217" s="29"/>
      <c r="J217" s="29"/>
      <c r="K217" s="29"/>
      <c r="L217" s="29"/>
      <c r="M217" s="29"/>
      <c r="N217" s="29"/>
      <c r="O217" s="29"/>
      <c r="P217" s="29"/>
      <c r="Q217" s="29"/>
      <c r="R217" s="29"/>
      <c r="S217" s="338"/>
      <c r="T217" s="29"/>
      <c r="U217" s="29"/>
      <c r="V217" s="29"/>
      <c r="W217" s="29"/>
      <c r="X217" s="29"/>
      <c r="Y217" s="29"/>
      <c r="Z217" s="29"/>
    </row>
    <row r="218" spans="1:26" ht="15.75" customHeight="1">
      <c r="A218" s="29"/>
      <c r="B218" s="75"/>
      <c r="C218" s="29"/>
      <c r="D218" s="29"/>
      <c r="E218" s="29"/>
      <c r="F218" s="29"/>
      <c r="G218" s="29"/>
      <c r="H218" s="29"/>
      <c r="I218" s="29"/>
      <c r="J218" s="29"/>
      <c r="K218" s="29"/>
      <c r="L218" s="29"/>
      <c r="M218" s="29"/>
      <c r="N218" s="29"/>
      <c r="O218" s="29"/>
      <c r="P218" s="29"/>
      <c r="Q218" s="29"/>
      <c r="R218" s="29"/>
      <c r="S218" s="338"/>
      <c r="T218" s="29"/>
      <c r="U218" s="29"/>
      <c r="V218" s="29"/>
      <c r="W218" s="29"/>
      <c r="X218" s="29"/>
      <c r="Y218" s="29"/>
      <c r="Z218" s="29"/>
    </row>
    <row r="219" spans="1:26" ht="15.75" customHeight="1">
      <c r="A219" s="29"/>
      <c r="B219" s="75"/>
      <c r="C219" s="29"/>
      <c r="D219" s="29"/>
      <c r="E219" s="29"/>
      <c r="F219" s="29"/>
      <c r="G219" s="29"/>
      <c r="H219" s="29"/>
      <c r="I219" s="29"/>
      <c r="J219" s="29"/>
      <c r="K219" s="29"/>
      <c r="L219" s="29"/>
      <c r="M219" s="29"/>
      <c r="N219" s="29"/>
      <c r="O219" s="29"/>
      <c r="P219" s="29"/>
      <c r="Q219" s="29"/>
      <c r="R219" s="29"/>
      <c r="S219" s="338"/>
      <c r="T219" s="29"/>
      <c r="U219" s="29"/>
      <c r="V219" s="29"/>
      <c r="W219" s="29"/>
      <c r="X219" s="29"/>
      <c r="Y219" s="29"/>
      <c r="Z219" s="29"/>
    </row>
    <row r="220" spans="1:26" ht="15.75" customHeight="1">
      <c r="A220" s="29"/>
      <c r="B220" s="75"/>
      <c r="C220" s="29"/>
      <c r="D220" s="29"/>
      <c r="E220" s="29"/>
      <c r="F220" s="29"/>
      <c r="G220" s="29"/>
      <c r="H220" s="29"/>
      <c r="I220" s="29"/>
      <c r="J220" s="29"/>
      <c r="K220" s="29"/>
      <c r="L220" s="29"/>
      <c r="M220" s="29"/>
      <c r="N220" s="29"/>
      <c r="O220" s="29"/>
      <c r="P220" s="29"/>
      <c r="Q220" s="29"/>
      <c r="R220" s="29"/>
      <c r="S220" s="338"/>
      <c r="T220" s="29"/>
      <c r="U220" s="29"/>
      <c r="V220" s="29"/>
      <c r="W220" s="29"/>
      <c r="X220" s="29"/>
      <c r="Y220" s="29"/>
      <c r="Z220" s="29"/>
    </row>
    <row r="221" spans="1:26" ht="15.75" customHeight="1">
      <c r="A221" s="29"/>
      <c r="B221" s="75"/>
      <c r="C221" s="29"/>
      <c r="D221" s="29"/>
      <c r="E221" s="29"/>
      <c r="F221" s="29"/>
      <c r="G221" s="29"/>
      <c r="H221" s="29"/>
      <c r="I221" s="29"/>
      <c r="J221" s="29"/>
      <c r="K221" s="29"/>
      <c r="L221" s="29"/>
      <c r="M221" s="29"/>
      <c r="N221" s="29"/>
      <c r="O221" s="29"/>
      <c r="P221" s="29"/>
      <c r="Q221" s="29"/>
      <c r="R221" s="29"/>
      <c r="S221" s="338"/>
      <c r="T221" s="29"/>
      <c r="U221" s="29"/>
      <c r="V221" s="29"/>
      <c r="W221" s="29"/>
      <c r="X221" s="29"/>
      <c r="Y221" s="29"/>
      <c r="Z221" s="29"/>
    </row>
    <row r="222" spans="1:26" ht="15.75" customHeight="1">
      <c r="A222" s="29"/>
      <c r="B222" s="75"/>
      <c r="C222" s="29"/>
      <c r="D222" s="29"/>
      <c r="E222" s="29"/>
      <c r="F222" s="29"/>
      <c r="G222" s="29"/>
      <c r="H222" s="29"/>
      <c r="I222" s="29"/>
      <c r="J222" s="29"/>
      <c r="K222" s="29"/>
      <c r="L222" s="29"/>
      <c r="M222" s="29"/>
      <c r="N222" s="29"/>
      <c r="O222" s="29"/>
      <c r="P222" s="29"/>
      <c r="Q222" s="29"/>
      <c r="R222" s="29"/>
      <c r="S222" s="338"/>
      <c r="T222" s="29"/>
      <c r="U222" s="29"/>
      <c r="V222" s="29"/>
      <c r="W222" s="29"/>
      <c r="X222" s="29"/>
      <c r="Y222" s="29"/>
      <c r="Z222" s="29"/>
    </row>
    <row r="223" spans="1:26" ht="15.75" customHeight="1">
      <c r="A223" s="29"/>
      <c r="B223" s="75"/>
      <c r="C223" s="29"/>
      <c r="D223" s="29"/>
      <c r="E223" s="29"/>
      <c r="F223" s="29"/>
      <c r="G223" s="29"/>
      <c r="H223" s="29"/>
      <c r="I223" s="29"/>
      <c r="J223" s="29"/>
      <c r="K223" s="29"/>
      <c r="L223" s="29"/>
      <c r="M223" s="29"/>
      <c r="N223" s="29"/>
      <c r="O223" s="29"/>
      <c r="P223" s="29"/>
      <c r="Q223" s="29"/>
      <c r="R223" s="29"/>
      <c r="S223" s="338"/>
      <c r="T223" s="29"/>
      <c r="U223" s="29"/>
      <c r="V223" s="29"/>
      <c r="W223" s="29"/>
      <c r="X223" s="29"/>
      <c r="Y223" s="29"/>
      <c r="Z223" s="29"/>
    </row>
    <row r="224" spans="1:26" ht="15.75" customHeight="1">
      <c r="A224" s="29"/>
      <c r="B224" s="75"/>
      <c r="C224" s="29"/>
      <c r="D224" s="29"/>
      <c r="E224" s="29"/>
      <c r="F224" s="29"/>
      <c r="G224" s="29"/>
      <c r="H224" s="29"/>
      <c r="I224" s="29"/>
      <c r="J224" s="29"/>
      <c r="K224" s="29"/>
      <c r="L224" s="29"/>
      <c r="M224" s="29"/>
      <c r="N224" s="29"/>
      <c r="O224" s="29"/>
      <c r="P224" s="29"/>
      <c r="Q224" s="29"/>
      <c r="R224" s="29"/>
      <c r="S224" s="338"/>
      <c r="T224" s="29"/>
      <c r="U224" s="29"/>
      <c r="V224" s="29"/>
      <c r="W224" s="29"/>
      <c r="X224" s="29"/>
      <c r="Y224" s="29"/>
      <c r="Z224" s="29"/>
    </row>
    <row r="225" spans="1:26" ht="15.75" customHeight="1">
      <c r="A225" s="29"/>
      <c r="B225" s="75"/>
      <c r="C225" s="29"/>
      <c r="D225" s="29"/>
      <c r="E225" s="29"/>
      <c r="F225" s="29"/>
      <c r="G225" s="29"/>
      <c r="H225" s="29"/>
      <c r="I225" s="29"/>
      <c r="J225" s="29"/>
      <c r="K225" s="29"/>
      <c r="L225" s="29"/>
      <c r="M225" s="29"/>
      <c r="N225" s="29"/>
      <c r="O225" s="29"/>
      <c r="P225" s="29"/>
      <c r="Q225" s="29"/>
      <c r="R225" s="29"/>
      <c r="S225" s="338"/>
      <c r="T225" s="29"/>
      <c r="U225" s="29"/>
      <c r="V225" s="29"/>
      <c r="W225" s="29"/>
      <c r="X225" s="29"/>
      <c r="Y225" s="29"/>
      <c r="Z225" s="29"/>
    </row>
    <row r="226" spans="1:26" ht="15.75" customHeight="1">
      <c r="A226" s="29"/>
      <c r="B226" s="75"/>
      <c r="C226" s="29"/>
      <c r="D226" s="29"/>
      <c r="E226" s="29"/>
      <c r="F226" s="29"/>
      <c r="G226" s="29"/>
      <c r="H226" s="29"/>
      <c r="I226" s="29"/>
      <c r="J226" s="29"/>
      <c r="K226" s="29"/>
      <c r="L226" s="29"/>
      <c r="M226" s="29"/>
      <c r="N226" s="29"/>
      <c r="O226" s="29"/>
      <c r="P226" s="29"/>
      <c r="Q226" s="29"/>
      <c r="R226" s="29"/>
      <c r="S226" s="338"/>
      <c r="T226" s="29"/>
      <c r="U226" s="29"/>
      <c r="V226" s="29"/>
      <c r="W226" s="29"/>
      <c r="X226" s="29"/>
      <c r="Y226" s="29"/>
      <c r="Z226" s="29"/>
    </row>
    <row r="227" spans="1:26" ht="15.75" customHeight="1">
      <c r="A227" s="29"/>
      <c r="B227" s="75"/>
      <c r="C227" s="29"/>
      <c r="D227" s="29"/>
      <c r="E227" s="29"/>
      <c r="F227" s="29"/>
      <c r="G227" s="29"/>
      <c r="H227" s="29"/>
      <c r="I227" s="29"/>
      <c r="J227" s="29"/>
      <c r="K227" s="29"/>
      <c r="L227" s="29"/>
      <c r="M227" s="29"/>
      <c r="N227" s="29"/>
      <c r="O227" s="29"/>
      <c r="P227" s="29"/>
      <c r="Q227" s="29"/>
      <c r="R227" s="29"/>
      <c r="S227" s="338"/>
      <c r="T227" s="29"/>
      <c r="U227" s="29"/>
      <c r="V227" s="29"/>
      <c r="W227" s="29"/>
      <c r="X227" s="29"/>
      <c r="Y227" s="29"/>
      <c r="Z227" s="29"/>
    </row>
    <row r="228" spans="1:26" ht="15.75" customHeight="1">
      <c r="A228" s="29"/>
      <c r="B228" s="75"/>
      <c r="C228" s="29"/>
      <c r="D228" s="29"/>
      <c r="E228" s="29"/>
      <c r="F228" s="29"/>
      <c r="G228" s="29"/>
      <c r="H228" s="29"/>
      <c r="I228" s="29"/>
      <c r="J228" s="29"/>
      <c r="K228" s="29"/>
      <c r="L228" s="29"/>
      <c r="M228" s="29"/>
      <c r="N228" s="29"/>
      <c r="O228" s="29"/>
      <c r="P228" s="29"/>
      <c r="Q228" s="29"/>
      <c r="R228" s="29"/>
      <c r="S228" s="338"/>
      <c r="T228" s="29"/>
      <c r="U228" s="29"/>
      <c r="V228" s="29"/>
      <c r="W228" s="29"/>
      <c r="X228" s="29"/>
      <c r="Y228" s="29"/>
      <c r="Z228" s="29"/>
    </row>
    <row r="229" spans="1:26" ht="15.75" customHeight="1">
      <c r="A229" s="29"/>
      <c r="B229" s="75"/>
      <c r="C229" s="29"/>
      <c r="D229" s="29"/>
      <c r="E229" s="29"/>
      <c r="F229" s="29"/>
      <c r="G229" s="29"/>
      <c r="H229" s="29"/>
      <c r="I229" s="29"/>
      <c r="J229" s="29"/>
      <c r="K229" s="29"/>
      <c r="L229" s="29"/>
      <c r="M229" s="29"/>
      <c r="N229" s="29"/>
      <c r="O229" s="29"/>
      <c r="P229" s="29"/>
      <c r="Q229" s="29"/>
      <c r="R229" s="29"/>
      <c r="S229" s="338"/>
      <c r="T229" s="29"/>
      <c r="U229" s="29"/>
      <c r="V229" s="29"/>
      <c r="W229" s="29"/>
      <c r="X229" s="29"/>
      <c r="Y229" s="29"/>
      <c r="Z229" s="29"/>
    </row>
    <row r="230" spans="1:26" ht="15.75" customHeight="1">
      <c r="A230" s="29"/>
      <c r="B230" s="75"/>
      <c r="C230" s="29"/>
      <c r="D230" s="29"/>
      <c r="E230" s="29"/>
      <c r="F230" s="29"/>
      <c r="G230" s="29"/>
      <c r="H230" s="29"/>
      <c r="I230" s="29"/>
      <c r="J230" s="29"/>
      <c r="K230" s="29"/>
      <c r="L230" s="29"/>
      <c r="M230" s="29"/>
      <c r="N230" s="29"/>
      <c r="O230" s="29"/>
      <c r="P230" s="29"/>
      <c r="Q230" s="29"/>
      <c r="R230" s="29"/>
      <c r="S230" s="338"/>
      <c r="T230" s="29"/>
      <c r="U230" s="29"/>
      <c r="V230" s="29"/>
      <c r="W230" s="29"/>
      <c r="X230" s="29"/>
      <c r="Y230" s="29"/>
      <c r="Z230" s="29"/>
    </row>
    <row r="231" spans="1:26" ht="15.75" customHeight="1">
      <c r="A231" s="29"/>
      <c r="B231" s="75"/>
      <c r="C231" s="29"/>
      <c r="D231" s="29"/>
      <c r="E231" s="29"/>
      <c r="F231" s="29"/>
      <c r="G231" s="29"/>
      <c r="H231" s="29"/>
      <c r="I231" s="29"/>
      <c r="J231" s="29"/>
      <c r="K231" s="29"/>
      <c r="L231" s="29"/>
      <c r="M231" s="29"/>
      <c r="N231" s="29"/>
      <c r="O231" s="29"/>
      <c r="P231" s="29"/>
      <c r="Q231" s="29"/>
      <c r="R231" s="29"/>
      <c r="S231" s="338"/>
      <c r="T231" s="29"/>
      <c r="U231" s="29"/>
      <c r="V231" s="29"/>
      <c r="W231" s="29"/>
      <c r="X231" s="29"/>
      <c r="Y231" s="29"/>
      <c r="Z231" s="29"/>
    </row>
    <row r="232" spans="1:26" ht="15.75" customHeight="1">
      <c r="A232" s="29"/>
      <c r="B232" s="75"/>
      <c r="C232" s="29"/>
      <c r="D232" s="29"/>
      <c r="E232" s="29"/>
      <c r="F232" s="29"/>
      <c r="G232" s="29"/>
      <c r="H232" s="29"/>
      <c r="I232" s="29"/>
      <c r="J232" s="29"/>
      <c r="K232" s="29"/>
      <c r="L232" s="29"/>
      <c r="M232" s="29"/>
      <c r="N232" s="29"/>
      <c r="O232" s="29"/>
      <c r="P232" s="29"/>
      <c r="Q232" s="29"/>
      <c r="R232" s="29"/>
      <c r="S232" s="338"/>
      <c r="T232" s="29"/>
      <c r="U232" s="29"/>
      <c r="V232" s="29"/>
      <c r="W232" s="29"/>
      <c r="X232" s="29"/>
      <c r="Y232" s="29"/>
      <c r="Z232" s="29"/>
    </row>
    <row r="233" spans="1:26" ht="15.75" customHeight="1">
      <c r="A233" s="29"/>
      <c r="B233" s="75"/>
      <c r="C233" s="29"/>
      <c r="D233" s="29"/>
      <c r="E233" s="29"/>
      <c r="F233" s="29"/>
      <c r="G233" s="29"/>
      <c r="H233" s="29"/>
      <c r="I233" s="29"/>
      <c r="J233" s="29"/>
      <c r="K233" s="29"/>
      <c r="L233" s="29"/>
      <c r="M233" s="29"/>
      <c r="N233" s="29"/>
      <c r="O233" s="29"/>
      <c r="P233" s="29"/>
      <c r="Q233" s="29"/>
      <c r="R233" s="29"/>
      <c r="S233" s="338"/>
      <c r="T233" s="29"/>
      <c r="U233" s="29"/>
      <c r="V233" s="29"/>
      <c r="W233" s="29"/>
      <c r="X233" s="29"/>
      <c r="Y233" s="29"/>
      <c r="Z233" s="29"/>
    </row>
    <row r="234" spans="1:26" ht="15.75" customHeight="1">
      <c r="A234" s="29"/>
      <c r="B234" s="75"/>
      <c r="C234" s="29"/>
      <c r="D234" s="29"/>
      <c r="E234" s="29"/>
      <c r="F234" s="29"/>
      <c r="G234" s="29"/>
      <c r="H234" s="29"/>
      <c r="I234" s="29"/>
      <c r="J234" s="29"/>
      <c r="K234" s="29"/>
      <c r="L234" s="29"/>
      <c r="M234" s="29"/>
      <c r="N234" s="29"/>
      <c r="O234" s="29"/>
      <c r="P234" s="29"/>
      <c r="Q234" s="29"/>
      <c r="R234" s="29"/>
      <c r="S234" s="338"/>
      <c r="T234" s="29"/>
      <c r="U234" s="29"/>
      <c r="V234" s="29"/>
      <c r="W234" s="29"/>
      <c r="X234" s="29"/>
      <c r="Y234" s="29"/>
      <c r="Z234" s="29"/>
    </row>
    <row r="235" spans="1:26" ht="15.75" customHeight="1">
      <c r="A235" s="29"/>
      <c r="B235" s="75"/>
      <c r="C235" s="29"/>
      <c r="D235" s="29"/>
      <c r="E235" s="29"/>
      <c r="F235" s="29"/>
      <c r="G235" s="29"/>
      <c r="H235" s="29"/>
      <c r="I235" s="29"/>
      <c r="J235" s="29"/>
      <c r="K235" s="29"/>
      <c r="L235" s="29"/>
      <c r="M235" s="29"/>
      <c r="N235" s="29"/>
      <c r="O235" s="29"/>
      <c r="P235" s="29"/>
      <c r="Q235" s="29"/>
      <c r="R235" s="29"/>
      <c r="S235" s="338"/>
      <c r="T235" s="29"/>
      <c r="U235" s="29"/>
      <c r="V235" s="29"/>
      <c r="W235" s="29"/>
      <c r="X235" s="29"/>
      <c r="Y235" s="29"/>
      <c r="Z235" s="29"/>
    </row>
    <row r="236" spans="1:26" ht="15.75" customHeight="1">
      <c r="A236" s="29"/>
      <c r="B236" s="75"/>
      <c r="C236" s="29"/>
      <c r="D236" s="29"/>
      <c r="E236" s="29"/>
      <c r="F236" s="29"/>
      <c r="G236" s="29"/>
      <c r="H236" s="29"/>
      <c r="I236" s="29"/>
      <c r="J236" s="29"/>
      <c r="K236" s="29"/>
      <c r="L236" s="29"/>
      <c r="M236" s="29"/>
      <c r="N236" s="29"/>
      <c r="O236" s="29"/>
      <c r="P236" s="29"/>
      <c r="Q236" s="29"/>
      <c r="R236" s="29"/>
      <c r="S236" s="338"/>
      <c r="T236" s="29"/>
      <c r="U236" s="29"/>
      <c r="V236" s="29"/>
      <c r="W236" s="29"/>
      <c r="X236" s="29"/>
      <c r="Y236" s="29"/>
      <c r="Z236" s="29"/>
    </row>
    <row r="237" spans="1:26" ht="15.75" customHeight="1">
      <c r="A237" s="29"/>
      <c r="B237" s="75"/>
      <c r="C237" s="29"/>
      <c r="D237" s="29"/>
      <c r="E237" s="29"/>
      <c r="F237" s="29"/>
      <c r="G237" s="29"/>
      <c r="H237" s="29"/>
      <c r="I237" s="29"/>
      <c r="J237" s="29"/>
      <c r="K237" s="29"/>
      <c r="L237" s="29"/>
      <c r="M237" s="29"/>
      <c r="N237" s="29"/>
      <c r="O237" s="29"/>
      <c r="P237" s="29"/>
      <c r="Q237" s="29"/>
      <c r="R237" s="29"/>
      <c r="S237" s="338"/>
      <c r="T237" s="29"/>
      <c r="U237" s="29"/>
      <c r="V237" s="29"/>
      <c r="W237" s="29"/>
      <c r="X237" s="29"/>
      <c r="Y237" s="29"/>
      <c r="Z237" s="29"/>
    </row>
    <row r="238" spans="1:26" ht="15.75" customHeight="1">
      <c r="A238" s="29"/>
      <c r="B238" s="75"/>
      <c r="C238" s="29"/>
      <c r="D238" s="29"/>
      <c r="E238" s="29"/>
      <c r="F238" s="29"/>
      <c r="G238" s="29"/>
      <c r="H238" s="29"/>
      <c r="I238" s="29"/>
      <c r="J238" s="29"/>
      <c r="K238" s="29"/>
      <c r="L238" s="29"/>
      <c r="M238" s="29"/>
      <c r="N238" s="29"/>
      <c r="O238" s="29"/>
      <c r="P238" s="29"/>
      <c r="Q238" s="29"/>
      <c r="R238" s="29"/>
      <c r="S238" s="338"/>
      <c r="T238" s="29"/>
      <c r="U238" s="29"/>
      <c r="V238" s="29"/>
      <c r="W238" s="29"/>
      <c r="X238" s="29"/>
      <c r="Y238" s="29"/>
      <c r="Z238" s="29"/>
    </row>
    <row r="239" spans="1:26" ht="15.75" customHeight="1">
      <c r="A239" s="29"/>
      <c r="B239" s="75"/>
      <c r="C239" s="29"/>
      <c r="D239" s="29"/>
      <c r="E239" s="29"/>
      <c r="F239" s="29"/>
      <c r="G239" s="29"/>
      <c r="H239" s="29"/>
      <c r="I239" s="29"/>
      <c r="J239" s="29"/>
      <c r="K239" s="29"/>
      <c r="L239" s="29"/>
      <c r="M239" s="29"/>
      <c r="N239" s="29"/>
      <c r="O239" s="29"/>
      <c r="P239" s="29"/>
      <c r="Q239" s="29"/>
      <c r="R239" s="29"/>
      <c r="S239" s="338"/>
      <c r="T239" s="29"/>
      <c r="U239" s="29"/>
      <c r="V239" s="29"/>
      <c r="W239" s="29"/>
      <c r="X239" s="29"/>
      <c r="Y239" s="29"/>
      <c r="Z239" s="29"/>
    </row>
    <row r="240" spans="1:26" ht="15.75" customHeight="1">
      <c r="A240" s="29"/>
      <c r="B240" s="75"/>
      <c r="C240" s="29"/>
      <c r="D240" s="29"/>
      <c r="E240" s="29"/>
      <c r="F240" s="29"/>
      <c r="G240" s="29"/>
      <c r="H240" s="29"/>
      <c r="I240" s="29"/>
      <c r="J240" s="29"/>
      <c r="K240" s="29"/>
      <c r="L240" s="29"/>
      <c r="M240" s="29"/>
      <c r="N240" s="29"/>
      <c r="O240" s="29"/>
      <c r="P240" s="29"/>
      <c r="Q240" s="29"/>
      <c r="R240" s="29"/>
      <c r="S240" s="338"/>
      <c r="T240" s="29"/>
      <c r="U240" s="29"/>
      <c r="V240" s="29"/>
      <c r="W240" s="29"/>
      <c r="X240" s="29"/>
      <c r="Y240" s="29"/>
      <c r="Z240" s="29"/>
    </row>
    <row r="241" spans="1:26" ht="15.75" customHeight="1">
      <c r="A241" s="29"/>
      <c r="B241" s="75"/>
      <c r="C241" s="29"/>
      <c r="D241" s="29"/>
      <c r="E241" s="29"/>
      <c r="F241" s="29"/>
      <c r="G241" s="29"/>
      <c r="H241" s="29"/>
      <c r="I241" s="29"/>
      <c r="J241" s="29"/>
      <c r="K241" s="29"/>
      <c r="L241" s="29"/>
      <c r="M241" s="29"/>
      <c r="N241" s="29"/>
      <c r="O241" s="29"/>
      <c r="P241" s="29"/>
      <c r="Q241" s="29"/>
      <c r="R241" s="29"/>
      <c r="S241" s="338"/>
      <c r="T241" s="29"/>
      <c r="U241" s="29"/>
      <c r="V241" s="29"/>
      <c r="W241" s="29"/>
      <c r="X241" s="29"/>
      <c r="Y241" s="29"/>
      <c r="Z241" s="29"/>
    </row>
    <row r="242" spans="1:26" ht="15.75" customHeight="1">
      <c r="A242" s="29"/>
      <c r="B242" s="75"/>
      <c r="C242" s="29"/>
      <c r="D242" s="29"/>
      <c r="E242" s="29"/>
      <c r="F242" s="29"/>
      <c r="G242" s="29"/>
      <c r="H242" s="29"/>
      <c r="I242" s="29"/>
      <c r="J242" s="29"/>
      <c r="K242" s="29"/>
      <c r="L242" s="29"/>
      <c r="M242" s="29"/>
      <c r="N242" s="29"/>
      <c r="O242" s="29"/>
      <c r="P242" s="29"/>
      <c r="Q242" s="29"/>
      <c r="R242" s="29"/>
      <c r="S242" s="338"/>
      <c r="T242" s="29"/>
      <c r="U242" s="29"/>
      <c r="V242" s="29"/>
      <c r="W242" s="29"/>
      <c r="X242" s="29"/>
      <c r="Y242" s="29"/>
      <c r="Z242" s="29"/>
    </row>
    <row r="243" spans="1:26" ht="15.75" customHeight="1">
      <c r="A243" s="29"/>
      <c r="B243" s="75"/>
      <c r="C243" s="29"/>
      <c r="D243" s="29"/>
      <c r="E243" s="29"/>
      <c r="F243" s="29"/>
      <c r="G243" s="29"/>
      <c r="H243" s="29"/>
      <c r="I243" s="29"/>
      <c r="J243" s="29"/>
      <c r="K243" s="29"/>
      <c r="L243" s="29"/>
      <c r="M243" s="29"/>
      <c r="N243" s="29"/>
      <c r="O243" s="29"/>
      <c r="P243" s="29"/>
      <c r="Q243" s="29"/>
      <c r="R243" s="29"/>
      <c r="S243" s="338"/>
      <c r="T243" s="29"/>
      <c r="U243" s="29"/>
      <c r="V243" s="29"/>
      <c r="W243" s="29"/>
      <c r="X243" s="29"/>
      <c r="Y243" s="29"/>
      <c r="Z243" s="29"/>
    </row>
    <row r="244" spans="1:26" ht="15.75" customHeight="1">
      <c r="A244" s="29"/>
      <c r="B244" s="75"/>
      <c r="C244" s="29"/>
      <c r="D244" s="29"/>
      <c r="E244" s="29"/>
      <c r="F244" s="29"/>
      <c r="G244" s="29"/>
      <c r="H244" s="29"/>
      <c r="I244" s="29"/>
      <c r="J244" s="29"/>
      <c r="K244" s="29"/>
      <c r="L244" s="29"/>
      <c r="M244" s="29"/>
      <c r="N244" s="29"/>
      <c r="O244" s="29"/>
      <c r="P244" s="29"/>
      <c r="Q244" s="29"/>
      <c r="R244" s="29"/>
      <c r="S244" s="338"/>
      <c r="T244" s="29"/>
      <c r="U244" s="29"/>
      <c r="V244" s="29"/>
      <c r="W244" s="29"/>
      <c r="X244" s="29"/>
      <c r="Y244" s="29"/>
      <c r="Z244" s="29"/>
    </row>
    <row r="245" spans="1:26" ht="15.75" customHeight="1">
      <c r="A245" s="29"/>
      <c r="B245" s="75"/>
      <c r="C245" s="29"/>
      <c r="D245" s="29"/>
      <c r="E245" s="29"/>
      <c r="F245" s="29"/>
      <c r="G245" s="29"/>
      <c r="H245" s="29"/>
      <c r="I245" s="29"/>
      <c r="J245" s="29"/>
      <c r="K245" s="29"/>
      <c r="L245" s="29"/>
      <c r="M245" s="29"/>
      <c r="N245" s="29"/>
      <c r="O245" s="29"/>
      <c r="P245" s="29"/>
      <c r="Q245" s="29"/>
      <c r="R245" s="29"/>
      <c r="S245" s="338"/>
      <c r="T245" s="29"/>
      <c r="U245" s="29"/>
      <c r="V245" s="29"/>
      <c r="W245" s="29"/>
      <c r="X245" s="29"/>
      <c r="Y245" s="29"/>
      <c r="Z245" s="29"/>
    </row>
    <row r="246" spans="1:26" ht="15.75" customHeight="1">
      <c r="A246" s="29"/>
      <c r="B246" s="75"/>
      <c r="C246" s="29"/>
      <c r="D246" s="29"/>
      <c r="E246" s="29"/>
      <c r="F246" s="29"/>
      <c r="G246" s="29"/>
      <c r="H246" s="29"/>
      <c r="I246" s="29"/>
      <c r="J246" s="29"/>
      <c r="K246" s="29"/>
      <c r="L246" s="29"/>
      <c r="M246" s="29"/>
      <c r="N246" s="29"/>
      <c r="O246" s="29"/>
      <c r="P246" s="29"/>
      <c r="Q246" s="29"/>
      <c r="R246" s="29"/>
      <c r="S246" s="338"/>
      <c r="T246" s="29"/>
      <c r="U246" s="29"/>
      <c r="V246" s="29"/>
      <c r="W246" s="29"/>
      <c r="X246" s="29"/>
      <c r="Y246" s="29"/>
      <c r="Z246" s="29"/>
    </row>
    <row r="247" spans="1:26" ht="15.75" customHeight="1">
      <c r="A247" s="29"/>
      <c r="B247" s="75"/>
      <c r="C247" s="29"/>
      <c r="D247" s="29"/>
      <c r="E247" s="29"/>
      <c r="F247" s="29"/>
      <c r="G247" s="29"/>
      <c r="H247" s="29"/>
      <c r="I247" s="29"/>
      <c r="J247" s="29"/>
      <c r="K247" s="29"/>
      <c r="L247" s="29"/>
      <c r="M247" s="29"/>
      <c r="N247" s="29"/>
      <c r="O247" s="29"/>
      <c r="P247" s="29"/>
      <c r="Q247" s="29"/>
      <c r="R247" s="29"/>
      <c r="S247" s="338"/>
      <c r="T247" s="29"/>
      <c r="U247" s="29"/>
      <c r="V247" s="29"/>
      <c r="W247" s="29"/>
      <c r="X247" s="29"/>
      <c r="Y247" s="29"/>
      <c r="Z247" s="29"/>
    </row>
    <row r="248" spans="1:26" ht="15.75" customHeight="1">
      <c r="A248" s="29"/>
      <c r="B248" s="75"/>
      <c r="C248" s="29"/>
      <c r="D248" s="29"/>
      <c r="E248" s="29"/>
      <c r="F248" s="29"/>
      <c r="G248" s="29"/>
      <c r="H248" s="29"/>
      <c r="I248" s="29"/>
      <c r="J248" s="29"/>
      <c r="K248" s="29"/>
      <c r="L248" s="29"/>
      <c r="M248" s="29"/>
      <c r="N248" s="29"/>
      <c r="O248" s="29"/>
      <c r="P248" s="29"/>
      <c r="Q248" s="29"/>
      <c r="R248" s="29"/>
      <c r="S248" s="338"/>
      <c r="T248" s="29"/>
      <c r="U248" s="29"/>
      <c r="V248" s="29"/>
      <c r="W248" s="29"/>
      <c r="X248" s="29"/>
      <c r="Y248" s="29"/>
      <c r="Z248" s="29"/>
    </row>
    <row r="249" spans="1:26" ht="15.75" customHeight="1">
      <c r="A249" s="29"/>
      <c r="B249" s="75"/>
      <c r="C249" s="29"/>
      <c r="D249" s="29"/>
      <c r="E249" s="29"/>
      <c r="F249" s="29"/>
      <c r="G249" s="29"/>
      <c r="H249" s="29"/>
      <c r="I249" s="29"/>
      <c r="J249" s="29"/>
      <c r="K249" s="29"/>
      <c r="L249" s="29"/>
      <c r="M249" s="29"/>
      <c r="N249" s="29"/>
      <c r="O249" s="29"/>
      <c r="P249" s="29"/>
      <c r="Q249" s="29"/>
      <c r="R249" s="29"/>
      <c r="S249" s="338"/>
      <c r="T249" s="29"/>
      <c r="U249" s="29"/>
      <c r="V249" s="29"/>
      <c r="W249" s="29"/>
      <c r="X249" s="29"/>
      <c r="Y249" s="29"/>
      <c r="Z249" s="29"/>
    </row>
    <row r="250" spans="1:26" ht="15.75" customHeight="1">
      <c r="A250" s="29"/>
      <c r="B250" s="75"/>
      <c r="C250" s="29"/>
      <c r="D250" s="29"/>
      <c r="E250" s="29"/>
      <c r="F250" s="29"/>
      <c r="G250" s="29"/>
      <c r="H250" s="29"/>
      <c r="I250" s="29"/>
      <c r="J250" s="29"/>
      <c r="K250" s="29"/>
      <c r="L250" s="29"/>
      <c r="M250" s="29"/>
      <c r="N250" s="29"/>
      <c r="O250" s="29"/>
      <c r="P250" s="29"/>
      <c r="Q250" s="29"/>
      <c r="R250" s="29"/>
      <c r="S250" s="338"/>
      <c r="T250" s="29"/>
      <c r="U250" s="29"/>
      <c r="V250" s="29"/>
      <c r="W250" s="29"/>
      <c r="X250" s="29"/>
      <c r="Y250" s="29"/>
      <c r="Z250" s="29"/>
    </row>
    <row r="251" spans="1:26" ht="15.75" customHeight="1">
      <c r="A251" s="29"/>
      <c r="B251" s="75"/>
      <c r="C251" s="29"/>
      <c r="D251" s="29"/>
      <c r="E251" s="29"/>
      <c r="F251" s="29"/>
      <c r="G251" s="29"/>
      <c r="H251" s="29"/>
      <c r="I251" s="29"/>
      <c r="J251" s="29"/>
      <c r="K251" s="29"/>
      <c r="L251" s="29"/>
      <c r="M251" s="29"/>
      <c r="N251" s="29"/>
      <c r="O251" s="29"/>
      <c r="P251" s="29"/>
      <c r="Q251" s="29"/>
      <c r="R251" s="29"/>
      <c r="S251" s="338"/>
      <c r="T251" s="29"/>
      <c r="U251" s="29"/>
      <c r="V251" s="29"/>
      <c r="W251" s="29"/>
      <c r="X251" s="29"/>
      <c r="Y251" s="29"/>
      <c r="Z251" s="29"/>
    </row>
    <row r="252" spans="1:26" ht="15.75" customHeight="1">
      <c r="A252" s="29"/>
      <c r="B252" s="75"/>
      <c r="C252" s="29"/>
      <c r="D252" s="29"/>
      <c r="E252" s="29"/>
      <c r="F252" s="29"/>
      <c r="G252" s="29"/>
      <c r="H252" s="29"/>
      <c r="I252" s="29"/>
      <c r="J252" s="29"/>
      <c r="K252" s="29"/>
      <c r="L252" s="29"/>
      <c r="M252" s="29"/>
      <c r="N252" s="29"/>
      <c r="O252" s="29"/>
      <c r="P252" s="29"/>
      <c r="Q252" s="29"/>
      <c r="R252" s="29"/>
      <c r="S252" s="338"/>
      <c r="T252" s="29"/>
      <c r="U252" s="29"/>
      <c r="V252" s="29"/>
      <c r="W252" s="29"/>
      <c r="X252" s="29"/>
      <c r="Y252" s="29"/>
      <c r="Z252" s="29"/>
    </row>
    <row r="253" spans="1:26" ht="15.75" customHeight="1">
      <c r="A253" s="29"/>
      <c r="B253" s="75"/>
      <c r="C253" s="29"/>
      <c r="D253" s="29"/>
      <c r="E253" s="29"/>
      <c r="F253" s="29"/>
      <c r="G253" s="29"/>
      <c r="H253" s="29"/>
      <c r="I253" s="29"/>
      <c r="J253" s="29"/>
      <c r="K253" s="29"/>
      <c r="L253" s="29"/>
      <c r="M253" s="29"/>
      <c r="N253" s="29"/>
      <c r="O253" s="29"/>
      <c r="P253" s="29"/>
      <c r="Q253" s="29"/>
      <c r="R253" s="29"/>
      <c r="S253" s="338"/>
      <c r="T253" s="29"/>
      <c r="U253" s="29"/>
      <c r="V253" s="29"/>
      <c r="W253" s="29"/>
      <c r="X253" s="29"/>
      <c r="Y253" s="29"/>
      <c r="Z253" s="29"/>
    </row>
    <row r="254" spans="1:26" ht="15.75" customHeight="1">
      <c r="A254" s="29"/>
      <c r="B254" s="75"/>
      <c r="C254" s="29"/>
      <c r="D254" s="29"/>
      <c r="E254" s="29"/>
      <c r="F254" s="29"/>
      <c r="G254" s="29"/>
      <c r="H254" s="29"/>
      <c r="I254" s="29"/>
      <c r="J254" s="29"/>
      <c r="K254" s="29"/>
      <c r="L254" s="29"/>
      <c r="M254" s="29"/>
      <c r="N254" s="29"/>
      <c r="O254" s="29"/>
      <c r="P254" s="29"/>
      <c r="Q254" s="29"/>
      <c r="R254" s="29"/>
      <c r="S254" s="338"/>
      <c r="T254" s="29"/>
      <c r="U254" s="29"/>
      <c r="V254" s="29"/>
      <c r="W254" s="29"/>
      <c r="X254" s="29"/>
      <c r="Y254" s="29"/>
      <c r="Z254" s="29"/>
    </row>
    <row r="255" spans="1:26" ht="15.75" customHeight="1">
      <c r="A255" s="29"/>
      <c r="B255" s="75"/>
      <c r="C255" s="29"/>
      <c r="D255" s="29"/>
      <c r="E255" s="29"/>
      <c r="F255" s="29"/>
      <c r="G255" s="29"/>
      <c r="H255" s="29"/>
      <c r="I255" s="29"/>
      <c r="J255" s="29"/>
      <c r="K255" s="29"/>
      <c r="L255" s="29"/>
      <c r="M255" s="29"/>
      <c r="N255" s="29"/>
      <c r="O255" s="29"/>
      <c r="P255" s="29"/>
      <c r="Q255" s="29"/>
      <c r="R255" s="29"/>
      <c r="S255" s="338"/>
      <c r="T255" s="29"/>
      <c r="U255" s="29"/>
      <c r="V255" s="29"/>
      <c r="W255" s="29"/>
      <c r="X255" s="29"/>
      <c r="Y255" s="29"/>
      <c r="Z255" s="29"/>
    </row>
    <row r="256" spans="1:26" ht="15.75" customHeight="1">
      <c r="A256" s="29"/>
      <c r="B256" s="75"/>
      <c r="C256" s="29"/>
      <c r="D256" s="29"/>
      <c r="E256" s="29"/>
      <c r="F256" s="29"/>
      <c r="G256" s="29"/>
      <c r="H256" s="29"/>
      <c r="I256" s="29"/>
      <c r="J256" s="29"/>
      <c r="K256" s="29"/>
      <c r="L256" s="29"/>
      <c r="M256" s="29"/>
      <c r="N256" s="29"/>
      <c r="O256" s="29"/>
      <c r="P256" s="29"/>
      <c r="Q256" s="29"/>
      <c r="R256" s="29"/>
      <c r="S256" s="338"/>
      <c r="T256" s="29"/>
      <c r="U256" s="29"/>
      <c r="V256" s="29"/>
      <c r="W256" s="29"/>
      <c r="X256" s="29"/>
      <c r="Y256" s="29"/>
      <c r="Z256" s="29"/>
    </row>
    <row r="257" spans="1:26" ht="15.75" customHeight="1">
      <c r="A257" s="29"/>
      <c r="B257" s="75"/>
      <c r="C257" s="29"/>
      <c r="D257" s="29"/>
      <c r="E257" s="29"/>
      <c r="F257" s="29"/>
      <c r="G257" s="29"/>
      <c r="H257" s="29"/>
      <c r="I257" s="29"/>
      <c r="J257" s="29"/>
      <c r="K257" s="29"/>
      <c r="L257" s="29"/>
      <c r="M257" s="29"/>
      <c r="N257" s="29"/>
      <c r="O257" s="29"/>
      <c r="P257" s="29"/>
      <c r="Q257" s="29"/>
      <c r="R257" s="29"/>
      <c r="S257" s="338"/>
      <c r="T257" s="29"/>
      <c r="U257" s="29"/>
      <c r="V257" s="29"/>
      <c r="W257" s="29"/>
      <c r="X257" s="29"/>
      <c r="Y257" s="29"/>
      <c r="Z257" s="29"/>
    </row>
    <row r="258" spans="1:26" ht="15.75" customHeight="1">
      <c r="A258" s="29"/>
      <c r="B258" s="75"/>
      <c r="C258" s="29"/>
      <c r="D258" s="29"/>
      <c r="E258" s="29"/>
      <c r="F258" s="29"/>
      <c r="G258" s="29"/>
      <c r="H258" s="29"/>
      <c r="I258" s="29"/>
      <c r="J258" s="29"/>
      <c r="K258" s="29"/>
      <c r="L258" s="29"/>
      <c r="M258" s="29"/>
      <c r="N258" s="29"/>
      <c r="O258" s="29"/>
      <c r="P258" s="29"/>
      <c r="Q258" s="29"/>
      <c r="R258" s="29"/>
      <c r="S258" s="338"/>
      <c r="T258" s="29"/>
      <c r="U258" s="29"/>
      <c r="V258" s="29"/>
      <c r="W258" s="29"/>
      <c r="X258" s="29"/>
      <c r="Y258" s="29"/>
      <c r="Z258" s="29"/>
    </row>
    <row r="259" spans="1:26" ht="15.75" customHeight="1">
      <c r="A259" s="29"/>
      <c r="B259" s="75"/>
      <c r="C259" s="29"/>
      <c r="D259" s="29"/>
      <c r="E259" s="29"/>
      <c r="F259" s="29"/>
      <c r="G259" s="29"/>
      <c r="H259" s="29"/>
      <c r="I259" s="29"/>
      <c r="J259" s="29"/>
      <c r="K259" s="29"/>
      <c r="L259" s="29"/>
      <c r="M259" s="29"/>
      <c r="N259" s="29"/>
      <c r="O259" s="29"/>
      <c r="P259" s="29"/>
      <c r="Q259" s="29"/>
      <c r="R259" s="29"/>
      <c r="S259" s="338"/>
      <c r="T259" s="29"/>
      <c r="U259" s="29"/>
      <c r="V259" s="29"/>
      <c r="W259" s="29"/>
      <c r="X259" s="29"/>
      <c r="Y259" s="29"/>
      <c r="Z259" s="29"/>
    </row>
    <row r="260" spans="1:26" ht="15.75" customHeight="1">
      <c r="A260" s="29"/>
      <c r="B260" s="75"/>
      <c r="C260" s="29"/>
      <c r="D260" s="29"/>
      <c r="E260" s="29"/>
      <c r="F260" s="29"/>
      <c r="G260" s="29"/>
      <c r="H260" s="29"/>
      <c r="I260" s="29"/>
      <c r="J260" s="29"/>
      <c r="K260" s="29"/>
      <c r="L260" s="29"/>
      <c r="M260" s="29"/>
      <c r="N260" s="29"/>
      <c r="O260" s="29"/>
      <c r="P260" s="29"/>
      <c r="Q260" s="29"/>
      <c r="R260" s="29"/>
      <c r="S260" s="338"/>
      <c r="T260" s="29"/>
      <c r="U260" s="29"/>
      <c r="V260" s="29"/>
      <c r="W260" s="29"/>
      <c r="X260" s="29"/>
      <c r="Y260" s="29"/>
      <c r="Z260" s="29"/>
    </row>
    <row r="261" spans="1:26" ht="15.75" customHeight="1">
      <c r="A261" s="29"/>
      <c r="B261" s="75"/>
      <c r="C261" s="29"/>
      <c r="D261" s="29"/>
      <c r="E261" s="29"/>
      <c r="F261" s="29"/>
      <c r="G261" s="29"/>
      <c r="H261" s="29"/>
      <c r="I261" s="29"/>
      <c r="J261" s="29"/>
      <c r="K261" s="29"/>
      <c r="L261" s="29"/>
      <c r="M261" s="29"/>
      <c r="N261" s="29"/>
      <c r="O261" s="29"/>
      <c r="P261" s="29"/>
      <c r="Q261" s="29"/>
      <c r="R261" s="29"/>
      <c r="S261" s="338"/>
      <c r="T261" s="29"/>
      <c r="U261" s="29"/>
      <c r="V261" s="29"/>
      <c r="W261" s="29"/>
      <c r="X261" s="29"/>
      <c r="Y261" s="29"/>
      <c r="Z261" s="29"/>
    </row>
    <row r="262" spans="1:26" ht="15.75" customHeight="1">
      <c r="A262" s="29"/>
      <c r="B262" s="75"/>
      <c r="C262" s="29"/>
      <c r="D262" s="29"/>
      <c r="E262" s="29"/>
      <c r="F262" s="29"/>
      <c r="G262" s="29"/>
      <c r="H262" s="29"/>
      <c r="I262" s="29"/>
      <c r="J262" s="29"/>
      <c r="K262" s="29"/>
      <c r="L262" s="29"/>
      <c r="M262" s="29"/>
      <c r="N262" s="29"/>
      <c r="O262" s="29"/>
      <c r="P262" s="29"/>
      <c r="Q262" s="29"/>
      <c r="R262" s="29"/>
      <c r="S262" s="338"/>
      <c r="T262" s="29"/>
      <c r="U262" s="29"/>
      <c r="V262" s="29"/>
      <c r="W262" s="29"/>
      <c r="X262" s="29"/>
      <c r="Y262" s="29"/>
      <c r="Z262" s="29"/>
    </row>
    <row r="263" spans="1:26" ht="15.75" customHeight="1">
      <c r="A263" s="29"/>
      <c r="B263" s="75"/>
      <c r="C263" s="29"/>
      <c r="D263" s="29"/>
      <c r="E263" s="29"/>
      <c r="F263" s="29"/>
      <c r="G263" s="29"/>
      <c r="H263" s="29"/>
      <c r="I263" s="29"/>
      <c r="J263" s="29"/>
      <c r="K263" s="29"/>
      <c r="L263" s="29"/>
      <c r="M263" s="29"/>
      <c r="N263" s="29"/>
      <c r="O263" s="29"/>
      <c r="P263" s="29"/>
      <c r="Q263" s="29"/>
      <c r="R263" s="29"/>
      <c r="S263" s="338"/>
      <c r="T263" s="29"/>
      <c r="U263" s="29"/>
      <c r="V263" s="29"/>
      <c r="W263" s="29"/>
      <c r="X263" s="29"/>
      <c r="Y263" s="29"/>
      <c r="Z263" s="29"/>
    </row>
    <row r="264" spans="1:26" ht="15.75" customHeight="1">
      <c r="A264" s="29"/>
      <c r="B264" s="75"/>
      <c r="C264" s="29"/>
      <c r="D264" s="29"/>
      <c r="E264" s="29"/>
      <c r="F264" s="29"/>
      <c r="G264" s="29"/>
      <c r="H264" s="29"/>
      <c r="I264" s="29"/>
      <c r="J264" s="29"/>
      <c r="K264" s="29"/>
      <c r="L264" s="29"/>
      <c r="M264" s="29"/>
      <c r="N264" s="29"/>
      <c r="O264" s="29"/>
      <c r="P264" s="29"/>
      <c r="Q264" s="29"/>
      <c r="R264" s="29"/>
      <c r="S264" s="338"/>
      <c r="T264" s="29"/>
      <c r="U264" s="29"/>
      <c r="V264" s="29"/>
      <c r="W264" s="29"/>
      <c r="X264" s="29"/>
      <c r="Y264" s="29"/>
      <c r="Z264" s="29"/>
    </row>
    <row r="265" spans="1:26" ht="15.75" customHeight="1">
      <c r="A265" s="29"/>
      <c r="B265" s="75"/>
      <c r="C265" s="29"/>
      <c r="D265" s="29"/>
      <c r="E265" s="29"/>
      <c r="F265" s="29"/>
      <c r="G265" s="29"/>
      <c r="H265" s="29"/>
      <c r="I265" s="29"/>
      <c r="J265" s="29"/>
      <c r="K265" s="29"/>
      <c r="L265" s="29"/>
      <c r="M265" s="29"/>
      <c r="N265" s="29"/>
      <c r="O265" s="29"/>
      <c r="P265" s="29"/>
      <c r="Q265" s="29"/>
      <c r="R265" s="29"/>
      <c r="S265" s="338"/>
      <c r="T265" s="29"/>
      <c r="U265" s="29"/>
      <c r="V265" s="29"/>
      <c r="W265" s="29"/>
      <c r="X265" s="29"/>
      <c r="Y265" s="29"/>
      <c r="Z265" s="29"/>
    </row>
    <row r="266" spans="1:26" ht="15.75" customHeight="1">
      <c r="A266" s="29"/>
      <c r="B266" s="75"/>
      <c r="C266" s="29"/>
      <c r="D266" s="29"/>
      <c r="E266" s="29"/>
      <c r="F266" s="29"/>
      <c r="G266" s="29"/>
      <c r="H266" s="29"/>
      <c r="I266" s="29"/>
      <c r="J266" s="29"/>
      <c r="K266" s="29"/>
      <c r="L266" s="29"/>
      <c r="M266" s="29"/>
      <c r="N266" s="29"/>
      <c r="O266" s="29"/>
      <c r="P266" s="29"/>
      <c r="Q266" s="29"/>
      <c r="R266" s="29"/>
      <c r="S266" s="338"/>
      <c r="T266" s="29"/>
      <c r="U266" s="29"/>
      <c r="V266" s="29"/>
      <c r="W266" s="29"/>
      <c r="X266" s="29"/>
      <c r="Y266" s="29"/>
      <c r="Z266" s="29"/>
    </row>
    <row r="267" spans="1:26" ht="15.75" customHeight="1">
      <c r="A267" s="29"/>
      <c r="B267" s="75"/>
      <c r="C267" s="29"/>
      <c r="D267" s="29"/>
      <c r="E267" s="29"/>
      <c r="F267" s="29"/>
      <c r="G267" s="29"/>
      <c r="H267" s="29"/>
      <c r="I267" s="29"/>
      <c r="J267" s="29"/>
      <c r="K267" s="29"/>
      <c r="L267" s="29"/>
      <c r="M267" s="29"/>
      <c r="N267" s="29"/>
      <c r="O267" s="29"/>
      <c r="P267" s="29"/>
      <c r="Q267" s="29"/>
      <c r="R267" s="29"/>
      <c r="S267" s="338"/>
      <c r="T267" s="29"/>
      <c r="U267" s="29"/>
      <c r="V267" s="29"/>
      <c r="W267" s="29"/>
      <c r="X267" s="29"/>
      <c r="Y267" s="29"/>
      <c r="Z267" s="29"/>
    </row>
    <row r="268" spans="1:26" ht="15.75" customHeight="1">
      <c r="A268" s="29"/>
      <c r="B268" s="75"/>
      <c r="C268" s="29"/>
      <c r="D268" s="29"/>
      <c r="E268" s="29"/>
      <c r="F268" s="29"/>
      <c r="G268" s="29"/>
      <c r="H268" s="29"/>
      <c r="I268" s="29"/>
      <c r="J268" s="29"/>
      <c r="K268" s="29"/>
      <c r="L268" s="29"/>
      <c r="M268" s="29"/>
      <c r="N268" s="29"/>
      <c r="O268" s="29"/>
      <c r="P268" s="29"/>
      <c r="Q268" s="29"/>
      <c r="R268" s="29"/>
      <c r="S268" s="338"/>
      <c r="T268" s="29"/>
      <c r="U268" s="29"/>
      <c r="V268" s="29"/>
      <c r="W268" s="29"/>
      <c r="X268" s="29"/>
      <c r="Y268" s="29"/>
      <c r="Z268" s="29"/>
    </row>
    <row r="269" spans="1:26" ht="15.75" customHeight="1">
      <c r="A269" s="29"/>
      <c r="B269" s="75"/>
      <c r="C269" s="29"/>
      <c r="D269" s="29"/>
      <c r="E269" s="29"/>
      <c r="F269" s="29"/>
      <c r="G269" s="29"/>
      <c r="H269" s="29"/>
      <c r="I269" s="29"/>
      <c r="J269" s="29"/>
      <c r="K269" s="29"/>
      <c r="L269" s="29"/>
      <c r="M269" s="29"/>
      <c r="N269" s="29"/>
      <c r="O269" s="29"/>
      <c r="P269" s="29"/>
      <c r="Q269" s="29"/>
      <c r="R269" s="29"/>
      <c r="S269" s="338"/>
      <c r="T269" s="29"/>
      <c r="U269" s="29"/>
      <c r="V269" s="29"/>
      <c r="W269" s="29"/>
      <c r="X269" s="29"/>
      <c r="Y269" s="29"/>
      <c r="Z269" s="29"/>
    </row>
    <row r="270" spans="1:26" ht="15.75" customHeight="1">
      <c r="A270" s="29"/>
      <c r="B270" s="75"/>
      <c r="C270" s="29"/>
      <c r="D270" s="29"/>
      <c r="E270" s="29"/>
      <c r="F270" s="29"/>
      <c r="G270" s="29"/>
      <c r="H270" s="29"/>
      <c r="I270" s="29"/>
      <c r="J270" s="29"/>
      <c r="K270" s="29"/>
      <c r="L270" s="29"/>
      <c r="M270" s="29"/>
      <c r="N270" s="29"/>
      <c r="O270" s="29"/>
      <c r="P270" s="29"/>
      <c r="Q270" s="29"/>
      <c r="R270" s="29"/>
      <c r="S270" s="338"/>
      <c r="T270" s="29"/>
      <c r="U270" s="29"/>
      <c r="V270" s="29"/>
      <c r="W270" s="29"/>
      <c r="X270" s="29"/>
      <c r="Y270" s="29"/>
      <c r="Z270" s="29"/>
    </row>
    <row r="271" spans="1:26" ht="15.75" customHeight="1">
      <c r="A271" s="29"/>
      <c r="B271" s="75"/>
      <c r="C271" s="29"/>
      <c r="D271" s="29"/>
      <c r="E271" s="29"/>
      <c r="F271" s="29"/>
      <c r="G271" s="29"/>
      <c r="H271" s="29"/>
      <c r="I271" s="29"/>
      <c r="J271" s="29"/>
      <c r="K271" s="29"/>
      <c r="L271" s="29"/>
      <c r="M271" s="29"/>
      <c r="N271" s="29"/>
      <c r="O271" s="29"/>
      <c r="P271" s="29"/>
      <c r="Q271" s="29"/>
      <c r="R271" s="29"/>
      <c r="S271" s="338"/>
      <c r="T271" s="29"/>
      <c r="U271" s="29"/>
      <c r="V271" s="29"/>
      <c r="W271" s="29"/>
      <c r="X271" s="29"/>
      <c r="Y271" s="29"/>
      <c r="Z271" s="29"/>
    </row>
    <row r="272" spans="1:26" ht="15.75" customHeight="1">
      <c r="A272" s="29"/>
      <c r="B272" s="75"/>
      <c r="C272" s="29"/>
      <c r="D272" s="29"/>
      <c r="E272" s="29"/>
      <c r="F272" s="29"/>
      <c r="G272" s="29"/>
      <c r="H272" s="29"/>
      <c r="I272" s="29"/>
      <c r="J272" s="29"/>
      <c r="K272" s="29"/>
      <c r="L272" s="29"/>
      <c r="M272" s="29"/>
      <c r="N272" s="29"/>
      <c r="O272" s="29"/>
      <c r="P272" s="29"/>
      <c r="Q272" s="29"/>
      <c r="R272" s="29"/>
      <c r="S272" s="338"/>
      <c r="T272" s="29"/>
      <c r="U272" s="29"/>
      <c r="V272" s="29"/>
      <c r="W272" s="29"/>
      <c r="X272" s="29"/>
      <c r="Y272" s="29"/>
      <c r="Z272" s="29"/>
    </row>
    <row r="273" spans="1:26" ht="15.75" customHeight="1">
      <c r="A273" s="29"/>
      <c r="B273" s="75"/>
      <c r="C273" s="29"/>
      <c r="D273" s="29"/>
      <c r="E273" s="29"/>
      <c r="F273" s="29"/>
      <c r="G273" s="29"/>
      <c r="H273" s="29"/>
      <c r="I273" s="29"/>
      <c r="J273" s="29"/>
      <c r="K273" s="29"/>
      <c r="L273" s="29"/>
      <c r="M273" s="29"/>
      <c r="N273" s="29"/>
      <c r="O273" s="29"/>
      <c r="P273" s="29"/>
      <c r="Q273" s="29"/>
      <c r="R273" s="29"/>
      <c r="S273" s="338"/>
      <c r="T273" s="29"/>
      <c r="U273" s="29"/>
      <c r="V273" s="29"/>
      <c r="W273" s="29"/>
      <c r="X273" s="29"/>
      <c r="Y273" s="29"/>
      <c r="Z273" s="29"/>
    </row>
    <row r="274" spans="1:26" ht="15.75" customHeight="1">
      <c r="A274" s="29"/>
      <c r="B274" s="75"/>
      <c r="C274" s="29"/>
      <c r="D274" s="29"/>
      <c r="E274" s="29"/>
      <c r="F274" s="29"/>
      <c r="G274" s="29"/>
      <c r="H274" s="29"/>
      <c r="I274" s="29"/>
      <c r="J274" s="29"/>
      <c r="K274" s="29"/>
      <c r="L274" s="29"/>
      <c r="M274" s="29"/>
      <c r="N274" s="29"/>
      <c r="O274" s="29"/>
      <c r="P274" s="29"/>
      <c r="Q274" s="29"/>
      <c r="R274" s="29"/>
      <c r="S274" s="338"/>
      <c r="T274" s="29"/>
      <c r="U274" s="29"/>
      <c r="V274" s="29"/>
      <c r="W274" s="29"/>
      <c r="X274" s="29"/>
      <c r="Y274" s="29"/>
      <c r="Z274" s="29"/>
    </row>
    <row r="275" spans="1:26" ht="15.75" customHeight="1">
      <c r="A275" s="29"/>
      <c r="B275" s="75"/>
      <c r="C275" s="29"/>
      <c r="D275" s="29"/>
      <c r="E275" s="29"/>
      <c r="F275" s="29"/>
      <c r="G275" s="29"/>
      <c r="H275" s="29"/>
      <c r="I275" s="29"/>
      <c r="J275" s="29"/>
      <c r="K275" s="29"/>
      <c r="L275" s="29"/>
      <c r="M275" s="29"/>
      <c r="N275" s="29"/>
      <c r="O275" s="29"/>
      <c r="P275" s="29"/>
      <c r="Q275" s="29"/>
      <c r="R275" s="29"/>
      <c r="S275" s="338"/>
      <c r="T275" s="29"/>
      <c r="U275" s="29"/>
      <c r="V275" s="29"/>
      <c r="W275" s="29"/>
      <c r="X275" s="29"/>
      <c r="Y275" s="29"/>
      <c r="Z275" s="29"/>
    </row>
    <row r="276" spans="1:26" ht="15.75" customHeight="1">
      <c r="A276" s="29"/>
      <c r="B276" s="75"/>
      <c r="C276" s="29"/>
      <c r="D276" s="29"/>
      <c r="E276" s="29"/>
      <c r="F276" s="29"/>
      <c r="G276" s="29"/>
      <c r="H276" s="29"/>
      <c r="I276" s="29"/>
      <c r="J276" s="29"/>
      <c r="K276" s="29"/>
      <c r="L276" s="29"/>
      <c r="M276" s="29"/>
      <c r="N276" s="29"/>
      <c r="O276" s="29"/>
      <c r="P276" s="29"/>
      <c r="Q276" s="29"/>
      <c r="R276" s="29"/>
      <c r="S276" s="338"/>
      <c r="T276" s="29"/>
      <c r="U276" s="29"/>
      <c r="V276" s="29"/>
      <c r="W276" s="29"/>
      <c r="X276" s="29"/>
      <c r="Y276" s="29"/>
      <c r="Z276" s="29"/>
    </row>
    <row r="277" spans="1:26" ht="15.75" customHeight="1">
      <c r="A277" s="29"/>
      <c r="B277" s="75"/>
      <c r="C277" s="29"/>
      <c r="D277" s="29"/>
      <c r="E277" s="29"/>
      <c r="F277" s="29"/>
      <c r="G277" s="29"/>
      <c r="H277" s="29"/>
      <c r="I277" s="29"/>
      <c r="J277" s="29"/>
      <c r="K277" s="29"/>
      <c r="L277" s="29"/>
      <c r="M277" s="29"/>
      <c r="N277" s="29"/>
      <c r="O277" s="29"/>
      <c r="P277" s="29"/>
      <c r="Q277" s="29"/>
      <c r="R277" s="29"/>
      <c r="S277" s="338"/>
      <c r="T277" s="29"/>
      <c r="U277" s="29"/>
      <c r="V277" s="29"/>
      <c r="W277" s="29"/>
      <c r="X277" s="29"/>
      <c r="Y277" s="29"/>
      <c r="Z277" s="29"/>
    </row>
    <row r="278" spans="1:26" ht="15.75" customHeight="1">
      <c r="A278" s="29"/>
      <c r="B278" s="75"/>
      <c r="C278" s="29"/>
      <c r="D278" s="29"/>
      <c r="E278" s="29"/>
      <c r="F278" s="29"/>
      <c r="G278" s="29"/>
      <c r="H278" s="29"/>
      <c r="I278" s="29"/>
      <c r="J278" s="29"/>
      <c r="K278" s="29"/>
      <c r="L278" s="29"/>
      <c r="M278" s="29"/>
      <c r="N278" s="29"/>
      <c r="O278" s="29"/>
      <c r="P278" s="29"/>
      <c r="Q278" s="29"/>
      <c r="R278" s="29"/>
      <c r="S278" s="338"/>
      <c r="T278" s="29"/>
      <c r="U278" s="29"/>
      <c r="V278" s="29"/>
      <c r="W278" s="29"/>
      <c r="X278" s="29"/>
      <c r="Y278" s="29"/>
      <c r="Z278" s="29"/>
    </row>
    <row r="279" spans="1:26" ht="15.75" customHeight="1">
      <c r="A279" s="29"/>
      <c r="B279" s="75"/>
      <c r="C279" s="29"/>
      <c r="D279" s="29"/>
      <c r="E279" s="29"/>
      <c r="F279" s="29"/>
      <c r="G279" s="29"/>
      <c r="H279" s="29"/>
      <c r="I279" s="29"/>
      <c r="J279" s="29"/>
      <c r="K279" s="29"/>
      <c r="L279" s="29"/>
      <c r="M279" s="29"/>
      <c r="N279" s="29"/>
      <c r="O279" s="29"/>
      <c r="P279" s="29"/>
      <c r="Q279" s="29"/>
      <c r="R279" s="29"/>
      <c r="S279" s="338"/>
      <c r="T279" s="29"/>
      <c r="U279" s="29"/>
      <c r="V279" s="29"/>
      <c r="W279" s="29"/>
      <c r="X279" s="29"/>
      <c r="Y279" s="29"/>
      <c r="Z279" s="29"/>
    </row>
    <row r="280" spans="1:26" ht="15.75" customHeight="1">
      <c r="A280" s="29"/>
      <c r="B280" s="75"/>
      <c r="C280" s="29"/>
      <c r="D280" s="29"/>
      <c r="E280" s="29"/>
      <c r="F280" s="29"/>
      <c r="G280" s="29"/>
      <c r="H280" s="29"/>
      <c r="I280" s="29"/>
      <c r="J280" s="29"/>
      <c r="K280" s="29"/>
      <c r="L280" s="29"/>
      <c r="M280" s="29"/>
      <c r="N280" s="29"/>
      <c r="O280" s="29"/>
      <c r="P280" s="29"/>
      <c r="Q280" s="29"/>
      <c r="R280" s="29"/>
      <c r="S280" s="338"/>
      <c r="T280" s="29"/>
      <c r="U280" s="29"/>
      <c r="V280" s="29"/>
      <c r="W280" s="29"/>
      <c r="X280" s="29"/>
      <c r="Y280" s="29"/>
      <c r="Z280" s="29"/>
    </row>
    <row r="281" spans="1:26" ht="15.75" customHeight="1">
      <c r="A281" s="29"/>
      <c r="B281" s="75"/>
      <c r="C281" s="29"/>
      <c r="D281" s="29"/>
      <c r="E281" s="29"/>
      <c r="F281" s="29"/>
      <c r="G281" s="29"/>
      <c r="H281" s="29"/>
      <c r="I281" s="29"/>
      <c r="J281" s="29"/>
      <c r="K281" s="29"/>
      <c r="L281" s="29"/>
      <c r="M281" s="29"/>
      <c r="N281" s="29"/>
      <c r="O281" s="29"/>
      <c r="P281" s="29"/>
      <c r="Q281" s="29"/>
      <c r="R281" s="29"/>
      <c r="S281" s="338"/>
      <c r="T281" s="29"/>
      <c r="U281" s="29"/>
      <c r="V281" s="29"/>
      <c r="W281" s="29"/>
      <c r="X281" s="29"/>
      <c r="Y281" s="29"/>
      <c r="Z281" s="29"/>
    </row>
    <row r="282" spans="1:26" ht="15.75" customHeight="1">
      <c r="A282" s="29"/>
      <c r="B282" s="75"/>
      <c r="C282" s="29"/>
      <c r="D282" s="29"/>
      <c r="E282" s="29"/>
      <c r="F282" s="29"/>
      <c r="G282" s="29"/>
      <c r="H282" s="29"/>
      <c r="I282" s="29"/>
      <c r="J282" s="29"/>
      <c r="K282" s="29"/>
      <c r="L282" s="29"/>
      <c r="M282" s="29"/>
      <c r="N282" s="29"/>
      <c r="O282" s="29"/>
      <c r="P282" s="29"/>
      <c r="Q282" s="29"/>
      <c r="R282" s="29"/>
      <c r="S282" s="338"/>
      <c r="T282" s="29"/>
      <c r="U282" s="29"/>
      <c r="V282" s="29"/>
      <c r="W282" s="29"/>
      <c r="X282" s="29"/>
      <c r="Y282" s="29"/>
      <c r="Z282" s="29"/>
    </row>
    <row r="283" spans="1:26" ht="15.75" customHeight="1">
      <c r="A283" s="29"/>
      <c r="B283" s="75"/>
      <c r="C283" s="29"/>
      <c r="D283" s="29"/>
      <c r="E283" s="29"/>
      <c r="F283" s="29"/>
      <c r="G283" s="29"/>
      <c r="H283" s="29"/>
      <c r="I283" s="29"/>
      <c r="J283" s="29"/>
      <c r="K283" s="29"/>
      <c r="L283" s="29"/>
      <c r="M283" s="29"/>
      <c r="N283" s="29"/>
      <c r="O283" s="29"/>
      <c r="P283" s="29"/>
      <c r="Q283" s="29"/>
      <c r="R283" s="29"/>
      <c r="S283" s="338"/>
      <c r="T283" s="29"/>
      <c r="U283" s="29"/>
      <c r="V283" s="29"/>
      <c r="W283" s="29"/>
      <c r="X283" s="29"/>
      <c r="Y283" s="29"/>
      <c r="Z283" s="29"/>
    </row>
    <row r="284" spans="1:26" ht="15.75" customHeight="1">
      <c r="A284" s="29"/>
      <c r="B284" s="75"/>
      <c r="C284" s="29"/>
      <c r="D284" s="29"/>
      <c r="E284" s="29"/>
      <c r="F284" s="29"/>
      <c r="G284" s="29"/>
      <c r="H284" s="29"/>
      <c r="I284" s="29"/>
      <c r="J284" s="29"/>
      <c r="K284" s="29"/>
      <c r="L284" s="29"/>
      <c r="M284" s="29"/>
      <c r="N284" s="29"/>
      <c r="O284" s="29"/>
      <c r="P284" s="29"/>
      <c r="Q284" s="29"/>
      <c r="R284" s="29"/>
      <c r="S284" s="338"/>
      <c r="T284" s="29"/>
      <c r="U284" s="29"/>
      <c r="V284" s="29"/>
      <c r="W284" s="29"/>
      <c r="X284" s="29"/>
      <c r="Y284" s="29"/>
      <c r="Z284" s="29"/>
    </row>
    <row r="285" spans="1:26" ht="15.75" customHeight="1">
      <c r="A285" s="29"/>
      <c r="B285" s="75"/>
      <c r="C285" s="29"/>
      <c r="D285" s="29"/>
      <c r="E285" s="29"/>
      <c r="F285" s="29"/>
      <c r="G285" s="29"/>
      <c r="H285" s="29"/>
      <c r="I285" s="29"/>
      <c r="J285" s="29"/>
      <c r="K285" s="29"/>
      <c r="L285" s="29"/>
      <c r="M285" s="29"/>
      <c r="N285" s="29"/>
      <c r="O285" s="29"/>
      <c r="P285" s="29"/>
      <c r="Q285" s="29"/>
      <c r="R285" s="29"/>
      <c r="S285" s="338"/>
      <c r="T285" s="29"/>
      <c r="U285" s="29"/>
      <c r="V285" s="29"/>
      <c r="W285" s="29"/>
      <c r="X285" s="29"/>
      <c r="Y285" s="29"/>
      <c r="Z285" s="29"/>
    </row>
    <row r="286" spans="1:26" ht="15.75" customHeight="1">
      <c r="A286" s="29"/>
      <c r="B286" s="75"/>
      <c r="C286" s="29"/>
      <c r="D286" s="29"/>
      <c r="E286" s="29"/>
      <c r="F286" s="29"/>
      <c r="G286" s="29"/>
      <c r="H286" s="29"/>
      <c r="I286" s="29"/>
      <c r="J286" s="29"/>
      <c r="K286" s="29"/>
      <c r="L286" s="29"/>
      <c r="M286" s="29"/>
      <c r="N286" s="29"/>
      <c r="O286" s="29"/>
      <c r="P286" s="29"/>
      <c r="Q286" s="29"/>
      <c r="R286" s="29"/>
      <c r="S286" s="338"/>
      <c r="T286" s="29"/>
      <c r="U286" s="29"/>
      <c r="V286" s="29"/>
      <c r="W286" s="29"/>
      <c r="X286" s="29"/>
      <c r="Y286" s="29"/>
      <c r="Z286" s="29"/>
    </row>
    <row r="287" spans="1:26" ht="15.75" customHeight="1">
      <c r="A287" s="29"/>
      <c r="B287" s="75"/>
      <c r="C287" s="29"/>
      <c r="D287" s="29"/>
      <c r="E287" s="29"/>
      <c r="F287" s="29"/>
      <c r="G287" s="29"/>
      <c r="H287" s="29"/>
      <c r="I287" s="29"/>
      <c r="J287" s="29"/>
      <c r="K287" s="29"/>
      <c r="L287" s="29"/>
      <c r="M287" s="29"/>
      <c r="N287" s="29"/>
      <c r="O287" s="29"/>
      <c r="P287" s="29"/>
      <c r="Q287" s="29"/>
      <c r="R287" s="29"/>
      <c r="S287" s="338"/>
      <c r="T287" s="29"/>
      <c r="U287" s="29"/>
      <c r="V287" s="29"/>
      <c r="W287" s="29"/>
      <c r="X287" s="29"/>
      <c r="Y287" s="29"/>
      <c r="Z287" s="29"/>
    </row>
    <row r="288" spans="1:26" ht="15.75" customHeight="1">
      <c r="A288" s="29"/>
      <c r="B288" s="75"/>
      <c r="C288" s="29"/>
      <c r="D288" s="29"/>
      <c r="E288" s="29"/>
      <c r="F288" s="29"/>
      <c r="G288" s="29"/>
      <c r="H288" s="29"/>
      <c r="I288" s="29"/>
      <c r="J288" s="29"/>
      <c r="K288" s="29"/>
      <c r="L288" s="29"/>
      <c r="M288" s="29"/>
      <c r="N288" s="29"/>
      <c r="O288" s="29"/>
      <c r="P288" s="29"/>
      <c r="Q288" s="29"/>
      <c r="R288" s="29"/>
      <c r="S288" s="338"/>
      <c r="T288" s="29"/>
      <c r="U288" s="29"/>
      <c r="V288" s="29"/>
      <c r="W288" s="29"/>
      <c r="X288" s="29"/>
      <c r="Y288" s="29"/>
      <c r="Z288" s="29"/>
    </row>
    <row r="289" spans="1:26" ht="15.75" customHeight="1">
      <c r="A289" s="29"/>
      <c r="B289" s="75"/>
      <c r="C289" s="29"/>
      <c r="D289" s="29"/>
      <c r="E289" s="29"/>
      <c r="F289" s="29"/>
      <c r="G289" s="29"/>
      <c r="H289" s="29"/>
      <c r="I289" s="29"/>
      <c r="J289" s="29"/>
      <c r="K289" s="29"/>
      <c r="L289" s="29"/>
      <c r="M289" s="29"/>
      <c r="N289" s="29"/>
      <c r="O289" s="29"/>
      <c r="P289" s="29"/>
      <c r="Q289" s="29"/>
      <c r="R289" s="29"/>
      <c r="S289" s="338"/>
      <c r="T289" s="29"/>
      <c r="U289" s="29"/>
      <c r="V289" s="29"/>
      <c r="W289" s="29"/>
      <c r="X289" s="29"/>
      <c r="Y289" s="29"/>
      <c r="Z289" s="29"/>
    </row>
    <row r="290" spans="1:26" ht="15.75" customHeight="1">
      <c r="A290" s="29"/>
      <c r="B290" s="75"/>
      <c r="C290" s="29"/>
      <c r="D290" s="29"/>
      <c r="E290" s="29"/>
      <c r="F290" s="29"/>
      <c r="G290" s="29"/>
      <c r="H290" s="29"/>
      <c r="I290" s="29"/>
      <c r="J290" s="29"/>
      <c r="K290" s="29"/>
      <c r="L290" s="29"/>
      <c r="M290" s="29"/>
      <c r="N290" s="29"/>
      <c r="O290" s="29"/>
      <c r="P290" s="29"/>
      <c r="Q290" s="29"/>
      <c r="R290" s="29"/>
      <c r="S290" s="338"/>
      <c r="T290" s="29"/>
      <c r="U290" s="29"/>
      <c r="V290" s="29"/>
      <c r="W290" s="29"/>
      <c r="X290" s="29"/>
      <c r="Y290" s="29"/>
      <c r="Z290" s="29"/>
    </row>
    <row r="291" spans="1:26" ht="15.75" customHeight="1">
      <c r="A291" s="29"/>
      <c r="B291" s="75"/>
      <c r="C291" s="29"/>
      <c r="D291" s="29"/>
      <c r="E291" s="29"/>
      <c r="F291" s="29"/>
      <c r="G291" s="29"/>
      <c r="H291" s="29"/>
      <c r="I291" s="29"/>
      <c r="J291" s="29"/>
      <c r="K291" s="29"/>
      <c r="L291" s="29"/>
      <c r="M291" s="29"/>
      <c r="N291" s="29"/>
      <c r="O291" s="29"/>
      <c r="P291" s="29"/>
      <c r="Q291" s="29"/>
      <c r="R291" s="29"/>
      <c r="S291" s="338"/>
      <c r="T291" s="29"/>
      <c r="U291" s="29"/>
      <c r="V291" s="29"/>
      <c r="W291" s="29"/>
      <c r="X291" s="29"/>
      <c r="Y291" s="29"/>
      <c r="Z291" s="29"/>
    </row>
    <row r="292" spans="1:26" ht="15.75" customHeight="1">
      <c r="A292" s="29"/>
      <c r="B292" s="75"/>
      <c r="C292" s="29"/>
      <c r="D292" s="29"/>
      <c r="E292" s="29"/>
      <c r="F292" s="29"/>
      <c r="G292" s="29"/>
      <c r="H292" s="29"/>
      <c r="I292" s="29"/>
      <c r="J292" s="29"/>
      <c r="K292" s="29"/>
      <c r="L292" s="29"/>
      <c r="M292" s="29"/>
      <c r="N292" s="29"/>
      <c r="O292" s="29"/>
      <c r="P292" s="29"/>
      <c r="Q292" s="29"/>
      <c r="R292" s="29"/>
      <c r="S292" s="338"/>
      <c r="T292" s="29"/>
      <c r="U292" s="29"/>
      <c r="V292" s="29"/>
      <c r="W292" s="29"/>
      <c r="X292" s="29"/>
      <c r="Y292" s="29"/>
      <c r="Z292" s="29"/>
    </row>
    <row r="293" spans="1:26" ht="15.75" customHeight="1">
      <c r="A293" s="29"/>
      <c r="B293" s="75"/>
      <c r="C293" s="29"/>
      <c r="D293" s="29"/>
      <c r="E293" s="29"/>
      <c r="F293" s="29"/>
      <c r="G293" s="29"/>
      <c r="H293" s="29"/>
      <c r="I293" s="29"/>
      <c r="J293" s="29"/>
      <c r="K293" s="29"/>
      <c r="L293" s="29"/>
      <c r="M293" s="29"/>
      <c r="N293" s="29"/>
      <c r="O293" s="29"/>
      <c r="P293" s="29"/>
      <c r="Q293" s="29"/>
      <c r="R293" s="29"/>
      <c r="S293" s="338"/>
      <c r="T293" s="29"/>
      <c r="U293" s="29"/>
      <c r="V293" s="29"/>
      <c r="W293" s="29"/>
      <c r="X293" s="29"/>
      <c r="Y293" s="29"/>
      <c r="Z293" s="29"/>
    </row>
    <row r="294" spans="1:26" ht="15.75" customHeight="1">
      <c r="A294" s="29"/>
      <c r="B294" s="75"/>
      <c r="C294" s="29"/>
      <c r="D294" s="29"/>
      <c r="E294" s="29"/>
      <c r="F294" s="29"/>
      <c r="G294" s="29"/>
      <c r="H294" s="29"/>
      <c r="I294" s="29"/>
      <c r="J294" s="29"/>
      <c r="K294" s="29"/>
      <c r="L294" s="29"/>
      <c r="M294" s="29"/>
      <c r="N294" s="29"/>
      <c r="O294" s="29"/>
      <c r="P294" s="29"/>
      <c r="Q294" s="29"/>
      <c r="R294" s="29"/>
      <c r="S294" s="338"/>
      <c r="T294" s="29"/>
      <c r="U294" s="29"/>
      <c r="V294" s="29"/>
      <c r="W294" s="29"/>
      <c r="X294" s="29"/>
      <c r="Y294" s="29"/>
      <c r="Z294" s="29"/>
    </row>
    <row r="295" spans="1:26" ht="15.75" customHeight="1">
      <c r="A295" s="29"/>
      <c r="B295" s="75"/>
      <c r="C295" s="29"/>
      <c r="D295" s="29"/>
      <c r="E295" s="29"/>
      <c r="F295" s="29"/>
      <c r="G295" s="29"/>
      <c r="H295" s="29"/>
      <c r="I295" s="29"/>
      <c r="J295" s="29"/>
      <c r="K295" s="29"/>
      <c r="L295" s="29"/>
      <c r="M295" s="29"/>
      <c r="N295" s="29"/>
      <c r="O295" s="29"/>
      <c r="P295" s="29"/>
      <c r="Q295" s="29"/>
      <c r="R295" s="29"/>
      <c r="S295" s="338"/>
      <c r="T295" s="29"/>
      <c r="U295" s="29"/>
      <c r="V295" s="29"/>
      <c r="W295" s="29"/>
      <c r="X295" s="29"/>
      <c r="Y295" s="29"/>
      <c r="Z295" s="29"/>
    </row>
    <row r="296" spans="1:26" ht="15.75" customHeight="1">
      <c r="A296" s="29"/>
      <c r="B296" s="75"/>
      <c r="C296" s="29"/>
      <c r="D296" s="29"/>
      <c r="E296" s="29"/>
      <c r="F296" s="29"/>
      <c r="G296" s="29"/>
      <c r="H296" s="29"/>
      <c r="I296" s="29"/>
      <c r="J296" s="29"/>
      <c r="K296" s="29"/>
      <c r="L296" s="29"/>
      <c r="M296" s="29"/>
      <c r="N296" s="29"/>
      <c r="O296" s="29"/>
      <c r="P296" s="29"/>
      <c r="Q296" s="29"/>
      <c r="R296" s="29"/>
      <c r="S296" s="338"/>
      <c r="T296" s="29"/>
      <c r="U296" s="29"/>
      <c r="V296" s="29"/>
      <c r="W296" s="29"/>
      <c r="X296" s="29"/>
      <c r="Y296" s="29"/>
      <c r="Z296" s="29"/>
    </row>
    <row r="297" spans="1:26" ht="15.75" customHeight="1">
      <c r="A297" s="29"/>
      <c r="B297" s="75"/>
      <c r="C297" s="29"/>
      <c r="D297" s="29"/>
      <c r="E297" s="29"/>
      <c r="F297" s="29"/>
      <c r="G297" s="29"/>
      <c r="H297" s="29"/>
      <c r="I297" s="29"/>
      <c r="J297" s="29"/>
      <c r="K297" s="29"/>
      <c r="L297" s="29"/>
      <c r="M297" s="29"/>
      <c r="N297" s="29"/>
      <c r="O297" s="29"/>
      <c r="P297" s="29"/>
      <c r="Q297" s="29"/>
      <c r="R297" s="29"/>
      <c r="S297" s="338"/>
      <c r="T297" s="29"/>
      <c r="U297" s="29"/>
      <c r="V297" s="29"/>
      <c r="W297" s="29"/>
      <c r="X297" s="29"/>
      <c r="Y297" s="29"/>
      <c r="Z297" s="29"/>
    </row>
    <row r="298" spans="1:26" ht="15.75" customHeight="1">
      <c r="A298" s="29"/>
      <c r="B298" s="75"/>
      <c r="C298" s="29"/>
      <c r="D298" s="29"/>
      <c r="E298" s="29"/>
      <c r="F298" s="29"/>
      <c r="G298" s="29"/>
      <c r="H298" s="29"/>
      <c r="I298" s="29"/>
      <c r="J298" s="29"/>
      <c r="K298" s="29"/>
      <c r="L298" s="29"/>
      <c r="M298" s="29"/>
      <c r="N298" s="29"/>
      <c r="O298" s="29"/>
      <c r="P298" s="29"/>
      <c r="Q298" s="29"/>
      <c r="R298" s="29"/>
      <c r="S298" s="338"/>
      <c r="T298" s="29"/>
      <c r="U298" s="29"/>
      <c r="V298" s="29"/>
      <c r="W298" s="29"/>
      <c r="X298" s="29"/>
      <c r="Y298" s="29"/>
      <c r="Z298" s="29"/>
    </row>
    <row r="299" spans="1:26" ht="15.75" customHeight="1">
      <c r="A299" s="29"/>
      <c r="B299" s="75"/>
      <c r="C299" s="29"/>
      <c r="D299" s="29"/>
      <c r="E299" s="29"/>
      <c r="F299" s="29"/>
      <c r="G299" s="29"/>
      <c r="H299" s="29"/>
      <c r="I299" s="29"/>
      <c r="J299" s="29"/>
      <c r="K299" s="29"/>
      <c r="L299" s="29"/>
      <c r="M299" s="29"/>
      <c r="N299" s="29"/>
      <c r="O299" s="29"/>
      <c r="P299" s="29"/>
      <c r="Q299" s="29"/>
      <c r="R299" s="29"/>
      <c r="S299" s="338"/>
      <c r="T299" s="29"/>
      <c r="U299" s="29"/>
      <c r="V299" s="29"/>
      <c r="W299" s="29"/>
      <c r="X299" s="29"/>
      <c r="Y299" s="29"/>
      <c r="Z299" s="29"/>
    </row>
    <row r="300" spans="1:26" ht="15.75" customHeight="1">
      <c r="A300" s="29"/>
      <c r="B300" s="75"/>
      <c r="C300" s="29"/>
      <c r="D300" s="29"/>
      <c r="E300" s="29"/>
      <c r="F300" s="29"/>
      <c r="G300" s="29"/>
      <c r="H300" s="29"/>
      <c r="I300" s="29"/>
      <c r="J300" s="29"/>
      <c r="K300" s="29"/>
      <c r="L300" s="29"/>
      <c r="M300" s="29"/>
      <c r="N300" s="29"/>
      <c r="O300" s="29"/>
      <c r="P300" s="29"/>
      <c r="Q300" s="29"/>
      <c r="R300" s="29"/>
      <c r="S300" s="338"/>
      <c r="T300" s="29"/>
      <c r="U300" s="29"/>
      <c r="V300" s="29"/>
      <c r="W300" s="29"/>
      <c r="X300" s="29"/>
      <c r="Y300" s="29"/>
      <c r="Z300" s="29"/>
    </row>
    <row r="301" spans="1:26" ht="15.75" customHeight="1">
      <c r="A301" s="29"/>
      <c r="B301" s="75"/>
      <c r="C301" s="29"/>
      <c r="D301" s="29"/>
      <c r="E301" s="29"/>
      <c r="F301" s="29"/>
      <c r="G301" s="29"/>
      <c r="H301" s="29"/>
      <c r="I301" s="29"/>
      <c r="J301" s="29"/>
      <c r="K301" s="29"/>
      <c r="L301" s="29"/>
      <c r="M301" s="29"/>
      <c r="N301" s="29"/>
      <c r="O301" s="29"/>
      <c r="P301" s="29"/>
      <c r="Q301" s="29"/>
      <c r="R301" s="29"/>
      <c r="S301" s="338"/>
      <c r="T301" s="29"/>
      <c r="U301" s="29"/>
      <c r="V301" s="29"/>
      <c r="W301" s="29"/>
      <c r="X301" s="29"/>
      <c r="Y301" s="29"/>
      <c r="Z301" s="29"/>
    </row>
    <row r="302" spans="1:26" ht="15.75" customHeight="1">
      <c r="A302" s="29"/>
      <c r="B302" s="75"/>
      <c r="C302" s="29"/>
      <c r="D302" s="29"/>
      <c r="E302" s="29"/>
      <c r="F302" s="29"/>
      <c r="G302" s="29"/>
      <c r="H302" s="29"/>
      <c r="I302" s="29"/>
      <c r="J302" s="29"/>
      <c r="K302" s="29"/>
      <c r="L302" s="29"/>
      <c r="M302" s="29"/>
      <c r="N302" s="29"/>
      <c r="O302" s="29"/>
      <c r="P302" s="29"/>
      <c r="Q302" s="29"/>
      <c r="R302" s="29"/>
      <c r="S302" s="338"/>
      <c r="T302" s="29"/>
      <c r="U302" s="29"/>
      <c r="V302" s="29"/>
      <c r="W302" s="29"/>
      <c r="X302" s="29"/>
      <c r="Y302" s="29"/>
      <c r="Z302" s="29"/>
    </row>
    <row r="303" spans="1:26" ht="15.75" customHeight="1">
      <c r="A303" s="29"/>
      <c r="B303" s="75"/>
      <c r="C303" s="29"/>
      <c r="D303" s="29"/>
      <c r="E303" s="29"/>
      <c r="F303" s="29"/>
      <c r="G303" s="29"/>
      <c r="H303" s="29"/>
      <c r="I303" s="29"/>
      <c r="J303" s="29"/>
      <c r="K303" s="29"/>
      <c r="L303" s="29"/>
      <c r="M303" s="29"/>
      <c r="N303" s="29"/>
      <c r="O303" s="29"/>
      <c r="P303" s="29"/>
      <c r="Q303" s="29"/>
      <c r="R303" s="29"/>
      <c r="S303" s="338"/>
      <c r="T303" s="29"/>
      <c r="U303" s="29"/>
      <c r="V303" s="29"/>
      <c r="W303" s="29"/>
      <c r="X303" s="29"/>
      <c r="Y303" s="29"/>
      <c r="Z303" s="29"/>
    </row>
    <row r="304" spans="1:26" ht="15.75" customHeight="1">
      <c r="A304" s="29"/>
      <c r="B304" s="75"/>
      <c r="C304" s="29"/>
      <c r="D304" s="29"/>
      <c r="E304" s="29"/>
      <c r="F304" s="29"/>
      <c r="G304" s="29"/>
      <c r="H304" s="29"/>
      <c r="I304" s="29"/>
      <c r="J304" s="29"/>
      <c r="K304" s="29"/>
      <c r="L304" s="29"/>
      <c r="M304" s="29"/>
      <c r="N304" s="29"/>
      <c r="O304" s="29"/>
      <c r="P304" s="29"/>
      <c r="Q304" s="29"/>
      <c r="R304" s="29"/>
      <c r="S304" s="338"/>
      <c r="T304" s="29"/>
      <c r="U304" s="29"/>
      <c r="V304" s="29"/>
      <c r="W304" s="29"/>
      <c r="X304" s="29"/>
      <c r="Y304" s="29"/>
      <c r="Z304" s="29"/>
    </row>
    <row r="305" spans="1:26" ht="15.75" customHeight="1">
      <c r="A305" s="29"/>
      <c r="B305" s="75"/>
      <c r="C305" s="29"/>
      <c r="D305" s="29"/>
      <c r="E305" s="29"/>
      <c r="F305" s="29"/>
      <c r="G305" s="29"/>
      <c r="H305" s="29"/>
      <c r="I305" s="29"/>
      <c r="J305" s="29"/>
      <c r="K305" s="29"/>
      <c r="L305" s="29"/>
      <c r="M305" s="29"/>
      <c r="N305" s="29"/>
      <c r="O305" s="29"/>
      <c r="P305" s="29"/>
      <c r="Q305" s="29"/>
      <c r="R305" s="29"/>
      <c r="S305" s="338"/>
      <c r="T305" s="29"/>
      <c r="U305" s="29"/>
      <c r="V305" s="29"/>
      <c r="W305" s="29"/>
      <c r="X305" s="29"/>
      <c r="Y305" s="29"/>
      <c r="Z305" s="29"/>
    </row>
    <row r="306" spans="1:26" ht="15.75" customHeight="1">
      <c r="A306" s="29"/>
      <c r="B306" s="75"/>
      <c r="C306" s="29"/>
      <c r="D306" s="29"/>
      <c r="E306" s="29"/>
      <c r="F306" s="29"/>
      <c r="G306" s="29"/>
      <c r="H306" s="29"/>
      <c r="I306" s="29"/>
      <c r="J306" s="29"/>
      <c r="K306" s="29"/>
      <c r="L306" s="29"/>
      <c r="M306" s="29"/>
      <c r="N306" s="29"/>
      <c r="O306" s="29"/>
      <c r="P306" s="29"/>
      <c r="Q306" s="29"/>
      <c r="R306" s="29"/>
      <c r="S306" s="338"/>
      <c r="T306" s="29"/>
      <c r="U306" s="29"/>
      <c r="V306" s="29"/>
      <c r="W306" s="29"/>
      <c r="X306" s="29"/>
      <c r="Y306" s="29"/>
      <c r="Z306" s="29"/>
    </row>
    <row r="307" spans="1:26" ht="15.75" customHeight="1">
      <c r="A307" s="29"/>
      <c r="B307" s="75"/>
      <c r="C307" s="29"/>
      <c r="D307" s="29"/>
      <c r="E307" s="29"/>
      <c r="F307" s="29"/>
      <c r="G307" s="29"/>
      <c r="H307" s="29"/>
      <c r="I307" s="29"/>
      <c r="J307" s="29"/>
      <c r="K307" s="29"/>
      <c r="L307" s="29"/>
      <c r="M307" s="29"/>
      <c r="N307" s="29"/>
      <c r="O307" s="29"/>
      <c r="P307" s="29"/>
      <c r="Q307" s="29"/>
      <c r="R307" s="29"/>
      <c r="S307" s="338"/>
      <c r="T307" s="29"/>
      <c r="U307" s="29"/>
      <c r="V307" s="29"/>
      <c r="W307" s="29"/>
      <c r="X307" s="29"/>
      <c r="Y307" s="29"/>
      <c r="Z307" s="29"/>
    </row>
    <row r="308" spans="1:26" ht="15.75" customHeight="1">
      <c r="A308" s="29"/>
      <c r="B308" s="75"/>
      <c r="C308" s="29"/>
      <c r="D308" s="29"/>
      <c r="E308" s="29"/>
      <c r="F308" s="29"/>
      <c r="G308" s="29"/>
      <c r="H308" s="29"/>
      <c r="I308" s="29"/>
      <c r="J308" s="29"/>
      <c r="K308" s="29"/>
      <c r="L308" s="29"/>
      <c r="M308" s="29"/>
      <c r="N308" s="29"/>
      <c r="O308" s="29"/>
      <c r="P308" s="29"/>
      <c r="Q308" s="29"/>
      <c r="R308" s="29"/>
      <c r="S308" s="338"/>
      <c r="T308" s="29"/>
      <c r="U308" s="29"/>
      <c r="V308" s="29"/>
      <c r="W308" s="29"/>
      <c r="X308" s="29"/>
      <c r="Y308" s="29"/>
      <c r="Z308" s="29"/>
    </row>
    <row r="309" spans="1:26" ht="15.75" customHeight="1">
      <c r="A309" s="29"/>
      <c r="B309" s="75"/>
      <c r="C309" s="29"/>
      <c r="D309" s="29"/>
      <c r="E309" s="29"/>
      <c r="F309" s="29"/>
      <c r="G309" s="29"/>
      <c r="H309" s="29"/>
      <c r="I309" s="29"/>
      <c r="J309" s="29"/>
      <c r="K309" s="29"/>
      <c r="L309" s="29"/>
      <c r="M309" s="29"/>
      <c r="N309" s="29"/>
      <c r="O309" s="29"/>
      <c r="P309" s="29"/>
      <c r="Q309" s="29"/>
      <c r="R309" s="29"/>
      <c r="S309" s="338"/>
      <c r="T309" s="29"/>
      <c r="U309" s="29"/>
      <c r="V309" s="29"/>
      <c r="W309" s="29"/>
      <c r="X309" s="29"/>
      <c r="Y309" s="29"/>
      <c r="Z309" s="29"/>
    </row>
    <row r="310" spans="1:26" ht="15.75" customHeight="1">
      <c r="A310" s="29"/>
      <c r="B310" s="75"/>
      <c r="C310" s="29"/>
      <c r="D310" s="29"/>
      <c r="E310" s="29"/>
      <c r="F310" s="29"/>
      <c r="G310" s="29"/>
      <c r="H310" s="29"/>
      <c r="I310" s="29"/>
      <c r="J310" s="29"/>
      <c r="K310" s="29"/>
      <c r="L310" s="29"/>
      <c r="M310" s="29"/>
      <c r="N310" s="29"/>
      <c r="O310" s="29"/>
      <c r="P310" s="29"/>
      <c r="Q310" s="29"/>
      <c r="R310" s="29"/>
      <c r="S310" s="338"/>
      <c r="T310" s="29"/>
      <c r="U310" s="29"/>
      <c r="V310" s="29"/>
      <c r="W310" s="29"/>
      <c r="X310" s="29"/>
      <c r="Y310" s="29"/>
      <c r="Z310" s="29"/>
    </row>
    <row r="311" spans="1:26" ht="15.75" customHeight="1">
      <c r="A311" s="29"/>
      <c r="B311" s="75"/>
      <c r="C311" s="29"/>
      <c r="D311" s="29"/>
      <c r="E311" s="29"/>
      <c r="F311" s="29"/>
      <c r="G311" s="29"/>
      <c r="H311" s="29"/>
      <c r="I311" s="29"/>
      <c r="J311" s="29"/>
      <c r="K311" s="29"/>
      <c r="L311" s="29"/>
      <c r="M311" s="29"/>
      <c r="N311" s="29"/>
      <c r="O311" s="29"/>
      <c r="P311" s="29"/>
      <c r="Q311" s="29"/>
      <c r="R311" s="29"/>
      <c r="S311" s="338"/>
      <c r="T311" s="29"/>
      <c r="U311" s="29"/>
      <c r="V311" s="29"/>
      <c r="W311" s="29"/>
      <c r="X311" s="29"/>
      <c r="Y311" s="29"/>
      <c r="Z311" s="29"/>
    </row>
    <row r="312" spans="1:26" ht="15.75" customHeight="1">
      <c r="A312" s="29"/>
      <c r="B312" s="75"/>
      <c r="C312" s="29"/>
      <c r="D312" s="29"/>
      <c r="E312" s="29"/>
      <c r="F312" s="29"/>
      <c r="G312" s="29"/>
      <c r="H312" s="29"/>
      <c r="I312" s="29"/>
      <c r="J312" s="29"/>
      <c r="K312" s="29"/>
      <c r="L312" s="29"/>
      <c r="M312" s="29"/>
      <c r="N312" s="29"/>
      <c r="O312" s="29"/>
      <c r="P312" s="29"/>
      <c r="Q312" s="29"/>
      <c r="R312" s="29"/>
      <c r="S312" s="338"/>
      <c r="T312" s="29"/>
      <c r="U312" s="29"/>
      <c r="V312" s="29"/>
      <c r="W312" s="29"/>
      <c r="X312" s="29"/>
      <c r="Y312" s="29"/>
      <c r="Z312" s="29"/>
    </row>
    <row r="313" spans="1:26" ht="15.75" customHeight="1">
      <c r="A313" s="29"/>
      <c r="B313" s="75"/>
      <c r="C313" s="29"/>
      <c r="D313" s="29"/>
      <c r="E313" s="29"/>
      <c r="F313" s="29"/>
      <c r="G313" s="29"/>
      <c r="H313" s="29"/>
      <c r="I313" s="29"/>
      <c r="J313" s="29"/>
      <c r="K313" s="29"/>
      <c r="L313" s="29"/>
      <c r="M313" s="29"/>
      <c r="N313" s="29"/>
      <c r="O313" s="29"/>
      <c r="P313" s="29"/>
      <c r="Q313" s="29"/>
      <c r="R313" s="29"/>
      <c r="S313" s="338"/>
      <c r="T313" s="29"/>
      <c r="U313" s="29"/>
      <c r="V313" s="29"/>
      <c r="W313" s="29"/>
      <c r="X313" s="29"/>
      <c r="Y313" s="29"/>
      <c r="Z313" s="29"/>
    </row>
    <row r="314" spans="1:26" ht="15.75" customHeight="1">
      <c r="A314" s="29"/>
      <c r="B314" s="75"/>
      <c r="C314" s="29"/>
      <c r="D314" s="29"/>
      <c r="E314" s="29"/>
      <c r="F314" s="29"/>
      <c r="G314" s="29"/>
      <c r="H314" s="29"/>
      <c r="I314" s="29"/>
      <c r="J314" s="29"/>
      <c r="K314" s="29"/>
      <c r="L314" s="29"/>
      <c r="M314" s="29"/>
      <c r="N314" s="29"/>
      <c r="O314" s="29"/>
      <c r="P314" s="29"/>
      <c r="Q314" s="29"/>
      <c r="R314" s="29"/>
      <c r="S314" s="338"/>
      <c r="T314" s="29"/>
      <c r="U314" s="29"/>
      <c r="V314" s="29"/>
      <c r="W314" s="29"/>
      <c r="X314" s="29"/>
      <c r="Y314" s="29"/>
      <c r="Z314" s="29"/>
    </row>
    <row r="315" spans="1:26" ht="15.75" customHeight="1">
      <c r="A315" s="29"/>
      <c r="B315" s="75"/>
      <c r="C315" s="29"/>
      <c r="D315" s="29"/>
      <c r="E315" s="29"/>
      <c r="F315" s="29"/>
      <c r="G315" s="29"/>
      <c r="H315" s="29"/>
      <c r="I315" s="29"/>
      <c r="J315" s="29"/>
      <c r="K315" s="29"/>
      <c r="L315" s="29"/>
      <c r="M315" s="29"/>
      <c r="N315" s="29"/>
      <c r="O315" s="29"/>
      <c r="P315" s="29"/>
      <c r="Q315" s="29"/>
      <c r="R315" s="29"/>
      <c r="S315" s="338"/>
      <c r="T315" s="29"/>
      <c r="U315" s="29"/>
      <c r="V315" s="29"/>
      <c r="W315" s="29"/>
      <c r="X315" s="29"/>
      <c r="Y315" s="29"/>
      <c r="Z315" s="29"/>
    </row>
    <row r="316" spans="1:26" ht="15.75" customHeight="1">
      <c r="A316" s="29"/>
      <c r="B316" s="75"/>
      <c r="C316" s="29"/>
      <c r="D316" s="29"/>
      <c r="E316" s="29"/>
      <c r="F316" s="29"/>
      <c r="G316" s="29"/>
      <c r="H316" s="29"/>
      <c r="I316" s="29"/>
      <c r="J316" s="29"/>
      <c r="K316" s="29"/>
      <c r="L316" s="29"/>
      <c r="M316" s="29"/>
      <c r="N316" s="29"/>
      <c r="O316" s="29"/>
      <c r="P316" s="29"/>
      <c r="Q316" s="29"/>
      <c r="R316" s="29"/>
      <c r="S316" s="338"/>
      <c r="T316" s="29"/>
      <c r="U316" s="29"/>
      <c r="V316" s="29"/>
      <c r="W316" s="29"/>
      <c r="X316" s="29"/>
      <c r="Y316" s="29"/>
      <c r="Z316" s="29"/>
    </row>
    <row r="317" spans="1:26" ht="15.75" customHeight="1">
      <c r="A317" s="29"/>
      <c r="B317" s="75"/>
      <c r="C317" s="29"/>
      <c r="D317" s="29"/>
      <c r="E317" s="29"/>
      <c r="F317" s="29"/>
      <c r="G317" s="29"/>
      <c r="H317" s="29"/>
      <c r="I317" s="29"/>
      <c r="J317" s="29"/>
      <c r="K317" s="29"/>
      <c r="L317" s="29"/>
      <c r="M317" s="29"/>
      <c r="N317" s="29"/>
      <c r="O317" s="29"/>
      <c r="P317" s="29"/>
      <c r="Q317" s="29"/>
      <c r="R317" s="29"/>
      <c r="S317" s="338"/>
      <c r="T317" s="29"/>
      <c r="U317" s="29"/>
      <c r="V317" s="29"/>
      <c r="W317" s="29"/>
      <c r="X317" s="29"/>
      <c r="Y317" s="29"/>
      <c r="Z317" s="29"/>
    </row>
    <row r="318" spans="1:26" ht="15.75" customHeight="1">
      <c r="A318" s="29"/>
      <c r="B318" s="75"/>
      <c r="C318" s="29"/>
      <c r="D318" s="29"/>
      <c r="E318" s="29"/>
      <c r="F318" s="29"/>
      <c r="G318" s="29"/>
      <c r="H318" s="29"/>
      <c r="I318" s="29"/>
      <c r="J318" s="29"/>
      <c r="K318" s="29"/>
      <c r="L318" s="29"/>
      <c r="M318" s="29"/>
      <c r="N318" s="29"/>
      <c r="O318" s="29"/>
      <c r="P318" s="29"/>
      <c r="Q318" s="29"/>
      <c r="R318" s="29"/>
      <c r="S318" s="338"/>
      <c r="T318" s="29"/>
      <c r="U318" s="29"/>
      <c r="V318" s="29"/>
      <c r="W318" s="29"/>
      <c r="X318" s="29"/>
      <c r="Y318" s="29"/>
      <c r="Z318" s="29"/>
    </row>
    <row r="319" spans="1:26" ht="15.75" customHeight="1">
      <c r="A319" s="29"/>
      <c r="B319" s="75"/>
      <c r="C319" s="29"/>
      <c r="D319" s="29"/>
      <c r="E319" s="29"/>
      <c r="F319" s="29"/>
      <c r="G319" s="29"/>
      <c r="H319" s="29"/>
      <c r="I319" s="29"/>
      <c r="J319" s="29"/>
      <c r="K319" s="29"/>
      <c r="L319" s="29"/>
      <c r="M319" s="29"/>
      <c r="N319" s="29"/>
      <c r="O319" s="29"/>
      <c r="P319" s="29"/>
      <c r="Q319" s="29"/>
      <c r="R319" s="29"/>
      <c r="S319" s="338"/>
      <c r="T319" s="29"/>
      <c r="U319" s="29"/>
      <c r="V319" s="29"/>
      <c r="W319" s="29"/>
      <c r="X319" s="29"/>
      <c r="Y319" s="29"/>
      <c r="Z319" s="29"/>
    </row>
    <row r="320" spans="1:26" ht="15.75" customHeight="1">
      <c r="A320" s="29"/>
      <c r="B320" s="75"/>
      <c r="C320" s="29"/>
      <c r="D320" s="29"/>
      <c r="E320" s="29"/>
      <c r="F320" s="29"/>
      <c r="G320" s="29"/>
      <c r="H320" s="29"/>
      <c r="I320" s="29"/>
      <c r="J320" s="29"/>
      <c r="K320" s="29"/>
      <c r="L320" s="29"/>
      <c r="M320" s="29"/>
      <c r="N320" s="29"/>
      <c r="O320" s="29"/>
      <c r="P320" s="29"/>
      <c r="Q320" s="29"/>
      <c r="R320" s="29"/>
      <c r="S320" s="338"/>
      <c r="T320" s="29"/>
      <c r="U320" s="29"/>
      <c r="V320" s="29"/>
      <c r="W320" s="29"/>
      <c r="X320" s="29"/>
      <c r="Y320" s="29"/>
      <c r="Z320" s="29"/>
    </row>
    <row r="321" spans="1:26" ht="15.75" customHeight="1">
      <c r="A321" s="29"/>
      <c r="B321" s="75"/>
      <c r="C321" s="29"/>
      <c r="D321" s="29"/>
      <c r="E321" s="29"/>
      <c r="F321" s="29"/>
      <c r="G321" s="29"/>
      <c r="H321" s="29"/>
      <c r="I321" s="29"/>
      <c r="J321" s="29"/>
      <c r="K321" s="29"/>
      <c r="L321" s="29"/>
      <c r="M321" s="29"/>
      <c r="N321" s="29"/>
      <c r="O321" s="29"/>
      <c r="P321" s="29"/>
      <c r="Q321" s="29"/>
      <c r="R321" s="29"/>
      <c r="S321" s="338"/>
      <c r="T321" s="29"/>
      <c r="U321" s="29"/>
      <c r="V321" s="29"/>
      <c r="W321" s="29"/>
      <c r="X321" s="29"/>
      <c r="Y321" s="29"/>
      <c r="Z321" s="29"/>
    </row>
    <row r="322" spans="1:26" ht="15.75" customHeight="1">
      <c r="A322" s="29"/>
      <c r="B322" s="75"/>
      <c r="C322" s="29"/>
      <c r="D322" s="29"/>
      <c r="E322" s="29"/>
      <c r="F322" s="29"/>
      <c r="G322" s="29"/>
      <c r="H322" s="29"/>
      <c r="I322" s="29"/>
      <c r="J322" s="29"/>
      <c r="K322" s="29"/>
      <c r="L322" s="29"/>
      <c r="M322" s="29"/>
      <c r="N322" s="29"/>
      <c r="O322" s="29"/>
      <c r="P322" s="29"/>
      <c r="Q322" s="29"/>
      <c r="R322" s="29"/>
      <c r="S322" s="338"/>
      <c r="T322" s="29"/>
      <c r="U322" s="29"/>
      <c r="V322" s="29"/>
      <c r="W322" s="29"/>
      <c r="X322" s="29"/>
      <c r="Y322" s="29"/>
      <c r="Z322" s="29"/>
    </row>
    <row r="323" spans="1:26" ht="15.75" customHeight="1">
      <c r="A323" s="29"/>
      <c r="B323" s="75"/>
      <c r="C323" s="29"/>
      <c r="D323" s="29"/>
      <c r="E323" s="29"/>
      <c r="F323" s="29"/>
      <c r="G323" s="29"/>
      <c r="H323" s="29"/>
      <c r="I323" s="29"/>
      <c r="J323" s="29"/>
      <c r="K323" s="29"/>
      <c r="L323" s="29"/>
      <c r="M323" s="29"/>
      <c r="N323" s="29"/>
      <c r="O323" s="29"/>
      <c r="P323" s="29"/>
      <c r="Q323" s="29"/>
      <c r="R323" s="29"/>
      <c r="S323" s="338"/>
      <c r="T323" s="29"/>
      <c r="U323" s="29"/>
      <c r="V323" s="29"/>
      <c r="W323" s="29"/>
      <c r="X323" s="29"/>
      <c r="Y323" s="29"/>
      <c r="Z323" s="29"/>
    </row>
    <row r="324" spans="1:26" ht="15.75" customHeight="1">
      <c r="A324" s="29"/>
      <c r="B324" s="75"/>
      <c r="C324" s="29"/>
      <c r="D324" s="29"/>
      <c r="E324" s="29"/>
      <c r="F324" s="29"/>
      <c r="G324" s="29"/>
      <c r="H324" s="29"/>
      <c r="I324" s="29"/>
      <c r="J324" s="29"/>
      <c r="K324" s="29"/>
      <c r="L324" s="29"/>
      <c r="M324" s="29"/>
      <c r="N324" s="29"/>
      <c r="O324" s="29"/>
      <c r="P324" s="29"/>
      <c r="Q324" s="29"/>
      <c r="R324" s="29"/>
      <c r="S324" s="338"/>
      <c r="T324" s="29"/>
      <c r="U324" s="29"/>
      <c r="V324" s="29"/>
      <c r="W324" s="29"/>
      <c r="X324" s="29"/>
      <c r="Y324" s="29"/>
      <c r="Z324" s="29"/>
    </row>
    <row r="325" spans="1:26" ht="15.75" customHeight="1">
      <c r="A325" s="29"/>
      <c r="B325" s="75"/>
      <c r="C325" s="29"/>
      <c r="D325" s="29"/>
      <c r="E325" s="29"/>
      <c r="F325" s="29"/>
      <c r="G325" s="29"/>
      <c r="H325" s="29"/>
      <c r="I325" s="29"/>
      <c r="J325" s="29"/>
      <c r="K325" s="29"/>
      <c r="L325" s="29"/>
      <c r="M325" s="29"/>
      <c r="N325" s="29"/>
      <c r="O325" s="29"/>
      <c r="P325" s="29"/>
      <c r="Q325" s="29"/>
      <c r="R325" s="29"/>
      <c r="S325" s="338"/>
      <c r="T325" s="29"/>
      <c r="U325" s="29"/>
      <c r="V325" s="29"/>
      <c r="W325" s="29"/>
      <c r="X325" s="29"/>
      <c r="Y325" s="29"/>
      <c r="Z325" s="29"/>
    </row>
    <row r="326" spans="1:26" ht="15.75" customHeight="1">
      <c r="A326" s="29"/>
      <c r="B326" s="75"/>
      <c r="C326" s="29"/>
      <c r="D326" s="29"/>
      <c r="E326" s="29"/>
      <c r="F326" s="29"/>
      <c r="G326" s="29"/>
      <c r="H326" s="29"/>
      <c r="I326" s="29"/>
      <c r="J326" s="29"/>
      <c r="K326" s="29"/>
      <c r="L326" s="29"/>
      <c r="M326" s="29"/>
      <c r="N326" s="29"/>
      <c r="O326" s="29"/>
      <c r="P326" s="29"/>
      <c r="Q326" s="29"/>
      <c r="R326" s="29"/>
      <c r="S326" s="338"/>
      <c r="T326" s="29"/>
      <c r="U326" s="29"/>
      <c r="V326" s="29"/>
      <c r="W326" s="29"/>
      <c r="X326" s="29"/>
      <c r="Y326" s="29"/>
      <c r="Z326" s="29"/>
    </row>
    <row r="327" spans="1:26" ht="15.75" customHeight="1">
      <c r="A327" s="29"/>
      <c r="B327" s="75"/>
      <c r="C327" s="29"/>
      <c r="D327" s="29"/>
      <c r="E327" s="29"/>
      <c r="F327" s="29"/>
      <c r="G327" s="29"/>
      <c r="H327" s="29"/>
      <c r="I327" s="29"/>
      <c r="J327" s="29"/>
      <c r="K327" s="29"/>
      <c r="L327" s="29"/>
      <c r="M327" s="29"/>
      <c r="N327" s="29"/>
      <c r="O327" s="29"/>
      <c r="P327" s="29"/>
      <c r="Q327" s="29"/>
      <c r="R327" s="29"/>
      <c r="S327" s="338"/>
      <c r="T327" s="29"/>
      <c r="U327" s="29"/>
      <c r="V327" s="29"/>
      <c r="W327" s="29"/>
      <c r="X327" s="29"/>
      <c r="Y327" s="29"/>
      <c r="Z327" s="29"/>
    </row>
    <row r="328" spans="1:26" ht="15.75" customHeight="1">
      <c r="A328" s="29"/>
      <c r="B328" s="75"/>
      <c r="C328" s="29"/>
      <c r="D328" s="29"/>
      <c r="E328" s="29"/>
      <c r="F328" s="29"/>
      <c r="G328" s="29"/>
      <c r="H328" s="29"/>
      <c r="I328" s="29"/>
      <c r="J328" s="29"/>
      <c r="K328" s="29"/>
      <c r="L328" s="29"/>
      <c r="M328" s="29"/>
      <c r="N328" s="29"/>
      <c r="O328" s="29"/>
      <c r="P328" s="29"/>
      <c r="Q328" s="29"/>
      <c r="R328" s="29"/>
      <c r="S328" s="338"/>
      <c r="T328" s="29"/>
      <c r="U328" s="29"/>
      <c r="V328" s="29"/>
      <c r="W328" s="29"/>
      <c r="X328" s="29"/>
      <c r="Y328" s="29"/>
      <c r="Z328" s="29"/>
    </row>
    <row r="329" spans="1:26" ht="15.75" customHeight="1">
      <c r="A329" s="29"/>
      <c r="B329" s="75"/>
      <c r="C329" s="29"/>
      <c r="D329" s="29"/>
      <c r="E329" s="29"/>
      <c r="F329" s="29"/>
      <c r="G329" s="29"/>
      <c r="H329" s="29"/>
      <c r="I329" s="29"/>
      <c r="J329" s="29"/>
      <c r="K329" s="29"/>
      <c r="L329" s="29"/>
      <c r="M329" s="29"/>
      <c r="N329" s="29"/>
      <c r="O329" s="29"/>
      <c r="P329" s="29"/>
      <c r="Q329" s="29"/>
      <c r="R329" s="29"/>
      <c r="S329" s="338"/>
      <c r="T329" s="29"/>
      <c r="U329" s="29"/>
      <c r="V329" s="29"/>
      <c r="W329" s="29"/>
      <c r="X329" s="29"/>
      <c r="Y329" s="29"/>
      <c r="Z329" s="29"/>
    </row>
    <row r="330" spans="1:26" ht="15.75" customHeight="1">
      <c r="A330" s="29"/>
      <c r="B330" s="75"/>
      <c r="C330" s="29"/>
      <c r="D330" s="29"/>
      <c r="E330" s="29"/>
      <c r="F330" s="29"/>
      <c r="G330" s="29"/>
      <c r="H330" s="29"/>
      <c r="I330" s="29"/>
      <c r="J330" s="29"/>
      <c r="K330" s="29"/>
      <c r="L330" s="29"/>
      <c r="M330" s="29"/>
      <c r="N330" s="29"/>
      <c r="O330" s="29"/>
      <c r="P330" s="29"/>
      <c r="Q330" s="29"/>
      <c r="R330" s="29"/>
      <c r="S330" s="338"/>
      <c r="T330" s="29"/>
      <c r="U330" s="29"/>
      <c r="V330" s="29"/>
      <c r="W330" s="29"/>
      <c r="X330" s="29"/>
      <c r="Y330" s="29"/>
      <c r="Z330" s="29"/>
    </row>
    <row r="331" spans="1:26" ht="15.75" customHeight="1">
      <c r="A331" s="29"/>
      <c r="B331" s="75"/>
      <c r="C331" s="29"/>
      <c r="D331" s="29"/>
      <c r="E331" s="29"/>
      <c r="F331" s="29"/>
      <c r="G331" s="29"/>
      <c r="H331" s="29"/>
      <c r="I331" s="29"/>
      <c r="J331" s="29"/>
      <c r="K331" s="29"/>
      <c r="L331" s="29"/>
      <c r="M331" s="29"/>
      <c r="N331" s="29"/>
      <c r="O331" s="29"/>
      <c r="P331" s="29"/>
      <c r="Q331" s="29"/>
      <c r="R331" s="29"/>
      <c r="S331" s="338"/>
      <c r="T331" s="29"/>
      <c r="U331" s="29"/>
      <c r="V331" s="29"/>
      <c r="W331" s="29"/>
      <c r="X331" s="29"/>
      <c r="Y331" s="29"/>
      <c r="Z331" s="29"/>
    </row>
    <row r="332" spans="1:26" ht="15.75" customHeight="1">
      <c r="A332" s="29"/>
      <c r="B332" s="75"/>
      <c r="C332" s="29"/>
      <c r="D332" s="29"/>
      <c r="E332" s="29"/>
      <c r="F332" s="29"/>
      <c r="G332" s="29"/>
      <c r="H332" s="29"/>
      <c r="I332" s="29"/>
      <c r="J332" s="29"/>
      <c r="K332" s="29"/>
      <c r="L332" s="29"/>
      <c r="M332" s="29"/>
      <c r="N332" s="29"/>
      <c r="O332" s="29"/>
      <c r="P332" s="29"/>
      <c r="Q332" s="29"/>
      <c r="R332" s="29"/>
      <c r="S332" s="338"/>
      <c r="T332" s="29"/>
      <c r="U332" s="29"/>
      <c r="V332" s="29"/>
      <c r="W332" s="29"/>
      <c r="X332" s="29"/>
      <c r="Y332" s="29"/>
      <c r="Z332" s="29"/>
    </row>
    <row r="333" spans="1:26" ht="15.75" customHeight="1">
      <c r="A333" s="29"/>
      <c r="B333" s="75"/>
      <c r="C333" s="29"/>
      <c r="D333" s="29"/>
      <c r="E333" s="29"/>
      <c r="F333" s="29"/>
      <c r="G333" s="29"/>
      <c r="H333" s="29"/>
      <c r="I333" s="29"/>
      <c r="J333" s="29"/>
      <c r="K333" s="29"/>
      <c r="L333" s="29"/>
      <c r="M333" s="29"/>
      <c r="N333" s="29"/>
      <c r="O333" s="29"/>
      <c r="P333" s="29"/>
      <c r="Q333" s="29"/>
      <c r="R333" s="29"/>
      <c r="S333" s="338"/>
      <c r="T333" s="29"/>
      <c r="U333" s="29"/>
      <c r="V333" s="29"/>
      <c r="W333" s="29"/>
      <c r="X333" s="29"/>
      <c r="Y333" s="29"/>
      <c r="Z333" s="29"/>
    </row>
    <row r="334" spans="1:26" ht="15.75" customHeight="1">
      <c r="A334" s="29"/>
      <c r="B334" s="75"/>
      <c r="C334" s="29"/>
      <c r="D334" s="29"/>
      <c r="E334" s="29"/>
      <c r="F334" s="29"/>
      <c r="G334" s="29"/>
      <c r="H334" s="29"/>
      <c r="I334" s="29"/>
      <c r="J334" s="29"/>
      <c r="K334" s="29"/>
      <c r="L334" s="29"/>
      <c r="M334" s="29"/>
      <c r="N334" s="29"/>
      <c r="O334" s="29"/>
      <c r="P334" s="29"/>
      <c r="Q334" s="29"/>
      <c r="R334" s="29"/>
      <c r="S334" s="338"/>
      <c r="T334" s="29"/>
      <c r="U334" s="29"/>
      <c r="V334" s="29"/>
      <c r="W334" s="29"/>
      <c r="X334" s="29"/>
      <c r="Y334" s="29"/>
      <c r="Z334" s="29"/>
    </row>
    <row r="335" spans="1:26" ht="15.75" customHeight="1">
      <c r="A335" s="29"/>
      <c r="B335" s="75"/>
      <c r="C335" s="29"/>
      <c r="D335" s="29"/>
      <c r="E335" s="29"/>
      <c r="F335" s="29"/>
      <c r="G335" s="29"/>
      <c r="H335" s="29"/>
      <c r="I335" s="29"/>
      <c r="J335" s="29"/>
      <c r="K335" s="29"/>
      <c r="L335" s="29"/>
      <c r="M335" s="29"/>
      <c r="N335" s="29"/>
      <c r="O335" s="29"/>
      <c r="P335" s="29"/>
      <c r="Q335" s="29"/>
      <c r="R335" s="29"/>
      <c r="S335" s="338"/>
      <c r="T335" s="29"/>
      <c r="U335" s="29"/>
      <c r="V335" s="29"/>
      <c r="W335" s="29"/>
      <c r="X335" s="29"/>
      <c r="Y335" s="29"/>
      <c r="Z335" s="29"/>
    </row>
    <row r="336" spans="1:26" ht="15.75" customHeight="1">
      <c r="A336" s="29"/>
      <c r="B336" s="75"/>
      <c r="C336" s="29"/>
      <c r="D336" s="29"/>
      <c r="E336" s="29"/>
      <c r="F336" s="29"/>
      <c r="G336" s="29"/>
      <c r="H336" s="29"/>
      <c r="I336" s="29"/>
      <c r="J336" s="29"/>
      <c r="K336" s="29"/>
      <c r="L336" s="29"/>
      <c r="M336" s="29"/>
      <c r="N336" s="29"/>
      <c r="O336" s="29"/>
      <c r="P336" s="29"/>
      <c r="Q336" s="29"/>
      <c r="R336" s="29"/>
      <c r="S336" s="338"/>
      <c r="T336" s="29"/>
      <c r="U336" s="29"/>
      <c r="V336" s="29"/>
      <c r="W336" s="29"/>
      <c r="X336" s="29"/>
      <c r="Y336" s="29"/>
      <c r="Z336" s="29"/>
    </row>
    <row r="337" spans="1:26" ht="15.75" customHeight="1">
      <c r="A337" s="29"/>
      <c r="B337" s="75"/>
      <c r="C337" s="29"/>
      <c r="D337" s="29"/>
      <c r="E337" s="29"/>
      <c r="F337" s="29"/>
      <c r="G337" s="29"/>
      <c r="H337" s="29"/>
      <c r="I337" s="29"/>
      <c r="J337" s="29"/>
      <c r="K337" s="29"/>
      <c r="L337" s="29"/>
      <c r="M337" s="29"/>
      <c r="N337" s="29"/>
      <c r="O337" s="29"/>
      <c r="P337" s="29"/>
      <c r="Q337" s="29"/>
      <c r="R337" s="29"/>
      <c r="S337" s="338"/>
      <c r="T337" s="29"/>
      <c r="U337" s="29"/>
      <c r="V337" s="29"/>
      <c r="W337" s="29"/>
      <c r="X337" s="29"/>
      <c r="Y337" s="29"/>
      <c r="Z337" s="29"/>
    </row>
    <row r="338" spans="1:26" ht="15.75" customHeight="1">
      <c r="A338" s="29"/>
      <c r="B338" s="75"/>
      <c r="C338" s="29"/>
      <c r="D338" s="29"/>
      <c r="E338" s="29"/>
      <c r="F338" s="29"/>
      <c r="G338" s="29"/>
      <c r="H338" s="29"/>
      <c r="I338" s="29"/>
      <c r="J338" s="29"/>
      <c r="K338" s="29"/>
      <c r="L338" s="29"/>
      <c r="M338" s="29"/>
      <c r="N338" s="29"/>
      <c r="O338" s="29"/>
      <c r="P338" s="29"/>
      <c r="Q338" s="29"/>
      <c r="R338" s="29"/>
      <c r="S338" s="338"/>
      <c r="T338" s="29"/>
      <c r="U338" s="29"/>
      <c r="V338" s="29"/>
      <c r="W338" s="29"/>
      <c r="X338" s="29"/>
      <c r="Y338" s="29"/>
      <c r="Z338" s="29"/>
    </row>
    <row r="339" spans="1:26" ht="15.75" customHeight="1">
      <c r="A339" s="29"/>
      <c r="B339" s="75"/>
      <c r="C339" s="29"/>
      <c r="D339" s="29"/>
      <c r="E339" s="29"/>
      <c r="F339" s="29"/>
      <c r="G339" s="29"/>
      <c r="H339" s="29"/>
      <c r="I339" s="29"/>
      <c r="J339" s="29"/>
      <c r="K339" s="29"/>
      <c r="L339" s="29"/>
      <c r="M339" s="29"/>
      <c r="N339" s="29"/>
      <c r="O339" s="29"/>
      <c r="P339" s="29"/>
      <c r="Q339" s="29"/>
      <c r="R339" s="29"/>
      <c r="S339" s="338"/>
      <c r="T339" s="29"/>
      <c r="U339" s="29"/>
      <c r="V339" s="29"/>
      <c r="W339" s="29"/>
      <c r="X339" s="29"/>
      <c r="Y339" s="29"/>
      <c r="Z339" s="29"/>
    </row>
    <row r="340" spans="1:26" ht="15.75" customHeight="1">
      <c r="A340" s="29"/>
      <c r="B340" s="75"/>
      <c r="C340" s="29"/>
      <c r="D340" s="29"/>
      <c r="E340" s="29"/>
      <c r="F340" s="29"/>
      <c r="G340" s="29"/>
      <c r="H340" s="29"/>
      <c r="I340" s="29"/>
      <c r="J340" s="29"/>
      <c r="K340" s="29"/>
      <c r="L340" s="29"/>
      <c r="M340" s="29"/>
      <c r="N340" s="29"/>
      <c r="O340" s="29"/>
      <c r="P340" s="29"/>
      <c r="Q340" s="29"/>
      <c r="R340" s="29"/>
      <c r="S340" s="338"/>
      <c r="T340" s="29"/>
      <c r="U340" s="29"/>
      <c r="V340" s="29"/>
      <c r="W340" s="29"/>
      <c r="X340" s="29"/>
      <c r="Y340" s="29"/>
      <c r="Z340" s="29"/>
    </row>
    <row r="341" spans="1:26" ht="15.75" customHeight="1">
      <c r="A341" s="29"/>
      <c r="B341" s="75"/>
      <c r="C341" s="29"/>
      <c r="D341" s="29"/>
      <c r="E341" s="29"/>
      <c r="F341" s="29"/>
      <c r="G341" s="29"/>
      <c r="H341" s="29"/>
      <c r="I341" s="29"/>
      <c r="J341" s="29"/>
      <c r="K341" s="29"/>
      <c r="L341" s="29"/>
      <c r="M341" s="29"/>
      <c r="N341" s="29"/>
      <c r="O341" s="29"/>
      <c r="P341" s="29"/>
      <c r="Q341" s="29"/>
      <c r="R341" s="29"/>
      <c r="S341" s="338"/>
      <c r="T341" s="29"/>
      <c r="U341" s="29"/>
      <c r="V341" s="29"/>
      <c r="W341" s="29"/>
      <c r="X341" s="29"/>
      <c r="Y341" s="29"/>
      <c r="Z341" s="29"/>
    </row>
    <row r="342" spans="1:26" ht="15.75" customHeight="1">
      <c r="A342" s="29"/>
      <c r="B342" s="75"/>
      <c r="C342" s="29"/>
      <c r="D342" s="29"/>
      <c r="E342" s="29"/>
      <c r="F342" s="29"/>
      <c r="G342" s="29"/>
      <c r="H342" s="29"/>
      <c r="I342" s="29"/>
      <c r="J342" s="29"/>
      <c r="K342" s="29"/>
      <c r="L342" s="29"/>
      <c r="M342" s="29"/>
      <c r="N342" s="29"/>
      <c r="O342" s="29"/>
      <c r="P342" s="29"/>
      <c r="Q342" s="29"/>
      <c r="R342" s="29"/>
      <c r="S342" s="338"/>
      <c r="T342" s="29"/>
      <c r="U342" s="29"/>
      <c r="V342" s="29"/>
      <c r="W342" s="29"/>
      <c r="X342" s="29"/>
      <c r="Y342" s="29"/>
      <c r="Z342" s="29"/>
    </row>
    <row r="343" spans="1:26" ht="15.75" customHeight="1">
      <c r="A343" s="29"/>
      <c r="B343" s="75"/>
      <c r="C343" s="29"/>
      <c r="D343" s="29"/>
      <c r="E343" s="29"/>
      <c r="F343" s="29"/>
      <c r="G343" s="29"/>
      <c r="H343" s="29"/>
      <c r="I343" s="29"/>
      <c r="J343" s="29"/>
      <c r="K343" s="29"/>
      <c r="L343" s="29"/>
      <c r="M343" s="29"/>
      <c r="N343" s="29"/>
      <c r="O343" s="29"/>
      <c r="P343" s="29"/>
      <c r="Q343" s="29"/>
      <c r="R343" s="29"/>
      <c r="S343" s="338"/>
      <c r="T343" s="29"/>
      <c r="U343" s="29"/>
      <c r="V343" s="29"/>
      <c r="W343" s="29"/>
      <c r="X343" s="29"/>
      <c r="Y343" s="29"/>
      <c r="Z343" s="29"/>
    </row>
    <row r="344" spans="1:26" ht="15.75" customHeight="1">
      <c r="A344" s="29"/>
      <c r="B344" s="75"/>
      <c r="C344" s="29"/>
      <c r="D344" s="29"/>
      <c r="E344" s="29"/>
      <c r="F344" s="29"/>
      <c r="G344" s="29"/>
      <c r="H344" s="29"/>
      <c r="I344" s="29"/>
      <c r="J344" s="29"/>
      <c r="K344" s="29"/>
      <c r="L344" s="29"/>
      <c r="M344" s="29"/>
      <c r="N344" s="29"/>
      <c r="O344" s="29"/>
      <c r="P344" s="29"/>
      <c r="Q344" s="29"/>
      <c r="R344" s="29"/>
      <c r="S344" s="338"/>
      <c r="T344" s="29"/>
      <c r="U344" s="29"/>
      <c r="V344" s="29"/>
      <c r="W344" s="29"/>
      <c r="X344" s="29"/>
      <c r="Y344" s="29"/>
      <c r="Z344" s="29"/>
    </row>
    <row r="345" spans="1:26" ht="15.75" customHeight="1">
      <c r="A345" s="29"/>
      <c r="B345" s="75"/>
      <c r="C345" s="29"/>
      <c r="D345" s="29"/>
      <c r="E345" s="29"/>
      <c r="F345" s="29"/>
      <c r="G345" s="29"/>
      <c r="H345" s="29"/>
      <c r="I345" s="29"/>
      <c r="J345" s="29"/>
      <c r="K345" s="29"/>
      <c r="L345" s="29"/>
      <c r="M345" s="29"/>
      <c r="N345" s="29"/>
      <c r="O345" s="29"/>
      <c r="P345" s="29"/>
      <c r="Q345" s="29"/>
      <c r="R345" s="29"/>
      <c r="S345" s="338"/>
      <c r="T345" s="29"/>
      <c r="U345" s="29"/>
      <c r="V345" s="29"/>
      <c r="W345" s="29"/>
      <c r="X345" s="29"/>
      <c r="Y345" s="29"/>
      <c r="Z345" s="29"/>
    </row>
    <row r="346" spans="1:26" ht="15.75" customHeight="1">
      <c r="A346" s="29"/>
      <c r="B346" s="75"/>
      <c r="C346" s="29"/>
      <c r="D346" s="29"/>
      <c r="E346" s="29"/>
      <c r="F346" s="29"/>
      <c r="G346" s="29"/>
      <c r="H346" s="29"/>
      <c r="I346" s="29"/>
      <c r="J346" s="29"/>
      <c r="K346" s="29"/>
      <c r="L346" s="29"/>
      <c r="M346" s="29"/>
      <c r="N346" s="29"/>
      <c r="O346" s="29"/>
      <c r="P346" s="29"/>
      <c r="Q346" s="29"/>
      <c r="R346" s="29"/>
      <c r="S346" s="338"/>
      <c r="T346" s="29"/>
      <c r="U346" s="29"/>
      <c r="V346" s="29"/>
      <c r="W346" s="29"/>
      <c r="X346" s="29"/>
      <c r="Y346" s="29"/>
      <c r="Z346" s="29"/>
    </row>
    <row r="347" spans="1:26" ht="15.75" customHeight="1">
      <c r="A347" s="29"/>
      <c r="B347" s="75"/>
      <c r="C347" s="29"/>
      <c r="D347" s="29"/>
      <c r="E347" s="29"/>
      <c r="F347" s="29"/>
      <c r="G347" s="29"/>
      <c r="H347" s="29"/>
      <c r="I347" s="29"/>
      <c r="J347" s="29"/>
      <c r="K347" s="29"/>
      <c r="L347" s="29"/>
      <c r="M347" s="29"/>
      <c r="N347" s="29"/>
      <c r="O347" s="29"/>
      <c r="P347" s="29"/>
      <c r="Q347" s="29"/>
      <c r="R347" s="29"/>
      <c r="S347" s="338"/>
      <c r="T347" s="29"/>
      <c r="U347" s="29"/>
      <c r="V347" s="29"/>
      <c r="W347" s="29"/>
      <c r="X347" s="29"/>
      <c r="Y347" s="29"/>
      <c r="Z347" s="29"/>
    </row>
    <row r="348" spans="1:26" ht="15.75" customHeight="1">
      <c r="A348" s="29"/>
      <c r="B348" s="75"/>
      <c r="C348" s="29"/>
      <c r="D348" s="29"/>
      <c r="E348" s="29"/>
      <c r="F348" s="29"/>
      <c r="G348" s="29"/>
      <c r="H348" s="29"/>
      <c r="I348" s="29"/>
      <c r="J348" s="29"/>
      <c r="K348" s="29"/>
      <c r="L348" s="29"/>
      <c r="M348" s="29"/>
      <c r="N348" s="29"/>
      <c r="O348" s="29"/>
      <c r="P348" s="29"/>
      <c r="Q348" s="29"/>
      <c r="R348" s="29"/>
      <c r="S348" s="338"/>
      <c r="T348" s="29"/>
      <c r="U348" s="29"/>
      <c r="V348" s="29"/>
      <c r="W348" s="29"/>
      <c r="X348" s="29"/>
      <c r="Y348" s="29"/>
      <c r="Z348" s="29"/>
    </row>
    <row r="349" spans="1:26" ht="15.75" customHeight="1">
      <c r="A349" s="29"/>
      <c r="B349" s="75"/>
      <c r="C349" s="29"/>
      <c r="D349" s="29"/>
      <c r="E349" s="29"/>
      <c r="F349" s="29"/>
      <c r="G349" s="29"/>
      <c r="H349" s="29"/>
      <c r="I349" s="29"/>
      <c r="J349" s="29"/>
      <c r="K349" s="29"/>
      <c r="L349" s="29"/>
      <c r="M349" s="29"/>
      <c r="N349" s="29"/>
      <c r="O349" s="29"/>
      <c r="P349" s="29"/>
      <c r="Q349" s="29"/>
      <c r="R349" s="29"/>
      <c r="S349" s="338"/>
      <c r="T349" s="29"/>
      <c r="U349" s="29"/>
      <c r="V349" s="29"/>
      <c r="W349" s="29"/>
      <c r="X349" s="29"/>
      <c r="Y349" s="29"/>
      <c r="Z349" s="29"/>
    </row>
    <row r="350" spans="1:26" ht="15.75" customHeight="1">
      <c r="A350" s="29"/>
      <c r="B350" s="75"/>
      <c r="C350" s="29"/>
      <c r="D350" s="29"/>
      <c r="E350" s="29"/>
      <c r="F350" s="29"/>
      <c r="G350" s="29"/>
      <c r="H350" s="29"/>
      <c r="I350" s="29"/>
      <c r="J350" s="29"/>
      <c r="K350" s="29"/>
      <c r="L350" s="29"/>
      <c r="M350" s="29"/>
      <c r="N350" s="29"/>
      <c r="O350" s="29"/>
      <c r="P350" s="29"/>
      <c r="Q350" s="29"/>
      <c r="R350" s="29"/>
      <c r="S350" s="338"/>
      <c r="T350" s="29"/>
      <c r="U350" s="29"/>
      <c r="V350" s="29"/>
      <c r="W350" s="29"/>
      <c r="X350" s="29"/>
      <c r="Y350" s="29"/>
      <c r="Z350" s="29"/>
    </row>
    <row r="351" spans="1:26" ht="15.75" customHeight="1">
      <c r="A351" s="29"/>
      <c r="B351" s="75"/>
      <c r="C351" s="29"/>
      <c r="D351" s="29"/>
      <c r="E351" s="29"/>
      <c r="F351" s="29"/>
      <c r="G351" s="29"/>
      <c r="H351" s="29"/>
      <c r="I351" s="29"/>
      <c r="J351" s="29"/>
      <c r="K351" s="29"/>
      <c r="L351" s="29"/>
      <c r="M351" s="29"/>
      <c r="N351" s="29"/>
      <c r="O351" s="29"/>
      <c r="P351" s="29"/>
      <c r="Q351" s="29"/>
      <c r="R351" s="29"/>
      <c r="S351" s="338"/>
      <c r="T351" s="29"/>
      <c r="U351" s="29"/>
      <c r="V351" s="29"/>
      <c r="W351" s="29"/>
      <c r="X351" s="29"/>
      <c r="Y351" s="29"/>
      <c r="Z351" s="29"/>
    </row>
    <row r="352" spans="1:26" ht="15.75" customHeight="1">
      <c r="A352" s="29"/>
      <c r="B352" s="75"/>
      <c r="C352" s="29"/>
      <c r="D352" s="29"/>
      <c r="E352" s="29"/>
      <c r="F352" s="29"/>
      <c r="G352" s="29"/>
      <c r="H352" s="29"/>
      <c r="I352" s="29"/>
      <c r="J352" s="29"/>
      <c r="K352" s="29"/>
      <c r="L352" s="29"/>
      <c r="M352" s="29"/>
      <c r="N352" s="29"/>
      <c r="O352" s="29"/>
      <c r="P352" s="29"/>
      <c r="Q352" s="29"/>
      <c r="R352" s="29"/>
      <c r="S352" s="338"/>
      <c r="T352" s="29"/>
      <c r="U352" s="29"/>
      <c r="V352" s="29"/>
      <c r="W352" s="29"/>
      <c r="X352" s="29"/>
      <c r="Y352" s="29"/>
      <c r="Z352" s="29"/>
    </row>
    <row r="353" spans="1:26" ht="15.75" customHeight="1">
      <c r="A353" s="29"/>
      <c r="B353" s="75"/>
      <c r="C353" s="29"/>
      <c r="D353" s="29"/>
      <c r="E353" s="29"/>
      <c r="F353" s="29"/>
      <c r="G353" s="29"/>
      <c r="H353" s="29"/>
      <c r="I353" s="29"/>
      <c r="J353" s="29"/>
      <c r="K353" s="29"/>
      <c r="L353" s="29"/>
      <c r="M353" s="29"/>
      <c r="N353" s="29"/>
      <c r="O353" s="29"/>
      <c r="P353" s="29"/>
      <c r="Q353" s="29"/>
      <c r="R353" s="29"/>
      <c r="S353" s="338"/>
      <c r="T353" s="29"/>
      <c r="U353" s="29"/>
      <c r="V353" s="29"/>
      <c r="W353" s="29"/>
      <c r="X353" s="29"/>
      <c r="Y353" s="29"/>
      <c r="Z353" s="29"/>
    </row>
    <row r="354" spans="1:26" ht="15.75" customHeight="1">
      <c r="A354" s="29"/>
      <c r="B354" s="75"/>
      <c r="C354" s="29"/>
      <c r="D354" s="29"/>
      <c r="E354" s="29"/>
      <c r="F354" s="29"/>
      <c r="G354" s="29"/>
      <c r="H354" s="29"/>
      <c r="I354" s="29"/>
      <c r="J354" s="29"/>
      <c r="K354" s="29"/>
      <c r="L354" s="29"/>
      <c r="M354" s="29"/>
      <c r="N354" s="29"/>
      <c r="O354" s="29"/>
      <c r="P354" s="29"/>
      <c r="Q354" s="29"/>
      <c r="R354" s="29"/>
      <c r="S354" s="338"/>
      <c r="T354" s="29"/>
      <c r="U354" s="29"/>
      <c r="V354" s="29"/>
      <c r="W354" s="29"/>
      <c r="X354" s="29"/>
      <c r="Y354" s="29"/>
      <c r="Z354" s="29"/>
    </row>
    <row r="355" spans="1:26" ht="15.75" customHeight="1">
      <c r="A355" s="29"/>
      <c r="B355" s="75"/>
      <c r="C355" s="29"/>
      <c r="D355" s="29"/>
      <c r="E355" s="29"/>
      <c r="F355" s="29"/>
      <c r="G355" s="29"/>
      <c r="H355" s="29"/>
      <c r="I355" s="29"/>
      <c r="J355" s="29"/>
      <c r="K355" s="29"/>
      <c r="L355" s="29"/>
      <c r="M355" s="29"/>
      <c r="N355" s="29"/>
      <c r="O355" s="29"/>
      <c r="P355" s="29"/>
      <c r="Q355" s="29"/>
      <c r="R355" s="29"/>
      <c r="S355" s="338"/>
      <c r="T355" s="29"/>
      <c r="U355" s="29"/>
      <c r="V355" s="29"/>
      <c r="W355" s="29"/>
      <c r="X355" s="29"/>
      <c r="Y355" s="29"/>
      <c r="Z355" s="29"/>
    </row>
    <row r="356" spans="1:26" ht="15.75" customHeight="1">
      <c r="A356" s="29"/>
      <c r="B356" s="75"/>
      <c r="C356" s="29"/>
      <c r="D356" s="29"/>
      <c r="E356" s="29"/>
      <c r="F356" s="29"/>
      <c r="G356" s="29"/>
      <c r="H356" s="29"/>
      <c r="I356" s="29"/>
      <c r="J356" s="29"/>
      <c r="K356" s="29"/>
      <c r="L356" s="29"/>
      <c r="M356" s="29"/>
      <c r="N356" s="29"/>
      <c r="O356" s="29"/>
      <c r="P356" s="29"/>
      <c r="Q356" s="29"/>
      <c r="R356" s="29"/>
      <c r="S356" s="338"/>
      <c r="T356" s="29"/>
      <c r="U356" s="29"/>
      <c r="V356" s="29"/>
      <c r="W356" s="29"/>
      <c r="X356" s="29"/>
      <c r="Y356" s="29"/>
      <c r="Z356" s="29"/>
    </row>
    <row r="357" spans="1:26" ht="15.75" customHeight="1">
      <c r="A357" s="29"/>
      <c r="B357" s="75"/>
      <c r="C357" s="29"/>
      <c r="D357" s="29"/>
      <c r="E357" s="29"/>
      <c r="F357" s="29"/>
      <c r="G357" s="29"/>
      <c r="H357" s="29"/>
      <c r="I357" s="29"/>
      <c r="J357" s="29"/>
      <c r="K357" s="29"/>
      <c r="L357" s="29"/>
      <c r="M357" s="29"/>
      <c r="N357" s="29"/>
      <c r="O357" s="29"/>
      <c r="P357" s="29"/>
      <c r="Q357" s="29"/>
      <c r="R357" s="29"/>
      <c r="S357" s="338"/>
      <c r="T357" s="29"/>
      <c r="U357" s="29"/>
      <c r="V357" s="29"/>
      <c r="W357" s="29"/>
      <c r="X357" s="29"/>
      <c r="Y357" s="29"/>
      <c r="Z357" s="29"/>
    </row>
    <row r="358" spans="1:26" ht="15.75" customHeight="1">
      <c r="A358" s="29"/>
      <c r="B358" s="75"/>
      <c r="C358" s="29"/>
      <c r="D358" s="29"/>
      <c r="E358" s="29"/>
      <c r="F358" s="29"/>
      <c r="G358" s="29"/>
      <c r="H358" s="29"/>
      <c r="I358" s="29"/>
      <c r="J358" s="29"/>
      <c r="K358" s="29"/>
      <c r="L358" s="29"/>
      <c r="M358" s="29"/>
      <c r="N358" s="29"/>
      <c r="O358" s="29"/>
      <c r="P358" s="29"/>
      <c r="Q358" s="29"/>
      <c r="R358" s="29"/>
      <c r="S358" s="338"/>
      <c r="T358" s="29"/>
      <c r="U358" s="29"/>
      <c r="V358" s="29"/>
      <c r="W358" s="29"/>
      <c r="X358" s="29"/>
      <c r="Y358" s="29"/>
      <c r="Z358" s="29"/>
    </row>
    <row r="359" spans="1:26" ht="15.75" customHeight="1">
      <c r="A359" s="29"/>
      <c r="B359" s="75"/>
      <c r="C359" s="29"/>
      <c r="D359" s="29"/>
      <c r="E359" s="29"/>
      <c r="F359" s="29"/>
      <c r="G359" s="29"/>
      <c r="H359" s="29"/>
      <c r="I359" s="29"/>
      <c r="J359" s="29"/>
      <c r="K359" s="29"/>
      <c r="L359" s="29"/>
      <c r="M359" s="29"/>
      <c r="N359" s="29"/>
      <c r="O359" s="29"/>
      <c r="P359" s="29"/>
      <c r="Q359" s="29"/>
      <c r="R359" s="29"/>
      <c r="S359" s="338"/>
      <c r="T359" s="29"/>
      <c r="U359" s="29"/>
      <c r="V359" s="29"/>
      <c r="W359" s="29"/>
      <c r="X359" s="29"/>
      <c r="Y359" s="29"/>
      <c r="Z359" s="29"/>
    </row>
    <row r="360" spans="1:26" ht="15.75" customHeight="1">
      <c r="A360" s="29"/>
      <c r="B360" s="75"/>
      <c r="C360" s="29"/>
      <c r="D360" s="29"/>
      <c r="E360" s="29"/>
      <c r="F360" s="29"/>
      <c r="G360" s="29"/>
      <c r="H360" s="29"/>
      <c r="I360" s="29"/>
      <c r="J360" s="29"/>
      <c r="K360" s="29"/>
      <c r="L360" s="29"/>
      <c r="M360" s="29"/>
      <c r="N360" s="29"/>
      <c r="O360" s="29"/>
      <c r="P360" s="29"/>
      <c r="Q360" s="29"/>
      <c r="R360" s="29"/>
      <c r="S360" s="338"/>
      <c r="T360" s="29"/>
      <c r="U360" s="29"/>
      <c r="V360" s="29"/>
      <c r="W360" s="29"/>
      <c r="X360" s="29"/>
      <c r="Y360" s="29"/>
      <c r="Z360" s="29"/>
    </row>
    <row r="361" spans="1:26" ht="15.75" customHeight="1">
      <c r="A361" s="29"/>
      <c r="B361" s="75"/>
      <c r="C361" s="29"/>
      <c r="D361" s="29"/>
      <c r="E361" s="29"/>
      <c r="F361" s="29"/>
      <c r="G361" s="29"/>
      <c r="H361" s="29"/>
      <c r="I361" s="29"/>
      <c r="J361" s="29"/>
      <c r="K361" s="29"/>
      <c r="L361" s="29"/>
      <c r="M361" s="29"/>
      <c r="N361" s="29"/>
      <c r="O361" s="29"/>
      <c r="P361" s="29"/>
      <c r="Q361" s="29"/>
      <c r="R361" s="29"/>
      <c r="S361" s="338"/>
      <c r="T361" s="29"/>
      <c r="U361" s="29"/>
      <c r="V361" s="29"/>
      <c r="W361" s="29"/>
      <c r="X361" s="29"/>
      <c r="Y361" s="29"/>
      <c r="Z361" s="29"/>
    </row>
    <row r="362" spans="1:26" ht="15.75" customHeight="1">
      <c r="A362" s="29"/>
      <c r="B362" s="75"/>
      <c r="C362" s="29"/>
      <c r="D362" s="29"/>
      <c r="E362" s="29"/>
      <c r="F362" s="29"/>
      <c r="G362" s="29"/>
      <c r="H362" s="29"/>
      <c r="I362" s="29"/>
      <c r="J362" s="29"/>
      <c r="K362" s="29"/>
      <c r="L362" s="29"/>
      <c r="M362" s="29"/>
      <c r="N362" s="29"/>
      <c r="O362" s="29"/>
      <c r="P362" s="29"/>
      <c r="Q362" s="29"/>
      <c r="R362" s="29"/>
      <c r="S362" s="338"/>
      <c r="T362" s="29"/>
      <c r="U362" s="29"/>
      <c r="V362" s="29"/>
      <c r="W362" s="29"/>
      <c r="X362" s="29"/>
      <c r="Y362" s="29"/>
      <c r="Z362" s="29"/>
    </row>
    <row r="363" spans="1:26" ht="15.75" customHeight="1">
      <c r="A363" s="29"/>
      <c r="B363" s="75"/>
      <c r="C363" s="29"/>
      <c r="D363" s="29"/>
      <c r="E363" s="29"/>
      <c r="F363" s="29"/>
      <c r="G363" s="29"/>
      <c r="H363" s="29"/>
      <c r="I363" s="29"/>
      <c r="J363" s="29"/>
      <c r="K363" s="29"/>
      <c r="L363" s="29"/>
      <c r="M363" s="29"/>
      <c r="N363" s="29"/>
      <c r="O363" s="29"/>
      <c r="P363" s="29"/>
      <c r="Q363" s="29"/>
      <c r="R363" s="29"/>
      <c r="S363" s="338"/>
      <c r="T363" s="29"/>
      <c r="U363" s="29"/>
      <c r="V363" s="29"/>
      <c r="W363" s="29"/>
      <c r="X363" s="29"/>
      <c r="Y363" s="29"/>
      <c r="Z363" s="29"/>
    </row>
    <row r="364" spans="1:26" ht="15.75" customHeight="1">
      <c r="A364" s="29"/>
      <c r="B364" s="75"/>
      <c r="C364" s="29"/>
      <c r="D364" s="29"/>
      <c r="E364" s="29"/>
      <c r="F364" s="29"/>
      <c r="G364" s="29"/>
      <c r="H364" s="29"/>
      <c r="I364" s="29"/>
      <c r="J364" s="29"/>
      <c r="K364" s="29"/>
      <c r="L364" s="29"/>
      <c r="M364" s="29"/>
      <c r="N364" s="29"/>
      <c r="O364" s="29"/>
      <c r="P364" s="29"/>
      <c r="Q364" s="29"/>
      <c r="R364" s="29"/>
      <c r="S364" s="338"/>
      <c r="T364" s="29"/>
      <c r="U364" s="29"/>
      <c r="V364" s="29"/>
      <c r="W364" s="29"/>
      <c r="X364" s="29"/>
      <c r="Y364" s="29"/>
      <c r="Z364" s="29"/>
    </row>
    <row r="365" spans="1:26" ht="15.75" customHeight="1">
      <c r="A365" s="29"/>
      <c r="B365" s="75"/>
      <c r="C365" s="29"/>
      <c r="D365" s="29"/>
      <c r="E365" s="29"/>
      <c r="F365" s="29"/>
      <c r="G365" s="29"/>
      <c r="H365" s="29"/>
      <c r="I365" s="29"/>
      <c r="J365" s="29"/>
      <c r="K365" s="29"/>
      <c r="L365" s="29"/>
      <c r="M365" s="29"/>
      <c r="N365" s="29"/>
      <c r="O365" s="29"/>
      <c r="P365" s="29"/>
      <c r="Q365" s="29"/>
      <c r="R365" s="29"/>
      <c r="S365" s="338"/>
      <c r="T365" s="29"/>
      <c r="U365" s="29"/>
      <c r="V365" s="29"/>
      <c r="W365" s="29"/>
      <c r="X365" s="29"/>
      <c r="Y365" s="29"/>
      <c r="Z365" s="29"/>
    </row>
    <row r="366" spans="1:26" ht="15.75" customHeight="1">
      <c r="A366" s="29"/>
      <c r="B366" s="75"/>
      <c r="C366" s="29"/>
      <c r="D366" s="29"/>
      <c r="E366" s="29"/>
      <c r="F366" s="29"/>
      <c r="G366" s="29"/>
      <c r="H366" s="29"/>
      <c r="I366" s="29"/>
      <c r="J366" s="29"/>
      <c r="K366" s="29"/>
      <c r="L366" s="29"/>
      <c r="M366" s="29"/>
      <c r="N366" s="29"/>
      <c r="O366" s="29"/>
      <c r="P366" s="29"/>
      <c r="Q366" s="29"/>
      <c r="R366" s="29"/>
      <c r="S366" s="338"/>
      <c r="T366" s="29"/>
      <c r="U366" s="29"/>
      <c r="V366" s="29"/>
      <c r="W366" s="29"/>
      <c r="X366" s="29"/>
      <c r="Y366" s="29"/>
      <c r="Z366" s="29"/>
    </row>
    <row r="367" spans="1:26" ht="15.75" customHeight="1">
      <c r="A367" s="29"/>
      <c r="B367" s="75"/>
      <c r="C367" s="29"/>
      <c r="D367" s="29"/>
      <c r="E367" s="29"/>
      <c r="F367" s="29"/>
      <c r="G367" s="29"/>
      <c r="H367" s="29"/>
      <c r="I367" s="29"/>
      <c r="J367" s="29"/>
      <c r="K367" s="29"/>
      <c r="L367" s="29"/>
      <c r="M367" s="29"/>
      <c r="N367" s="29"/>
      <c r="O367" s="29"/>
      <c r="P367" s="29"/>
      <c r="Q367" s="29"/>
      <c r="R367" s="29"/>
      <c r="S367" s="338"/>
      <c r="T367" s="29"/>
      <c r="U367" s="29"/>
      <c r="V367" s="29"/>
      <c r="W367" s="29"/>
      <c r="X367" s="29"/>
      <c r="Y367" s="29"/>
      <c r="Z367" s="29"/>
    </row>
    <row r="368" spans="1:26" ht="15.75" customHeight="1">
      <c r="A368" s="29"/>
      <c r="B368" s="75"/>
      <c r="C368" s="29"/>
      <c r="D368" s="29"/>
      <c r="E368" s="29"/>
      <c r="F368" s="29"/>
      <c r="G368" s="29"/>
      <c r="H368" s="29"/>
      <c r="I368" s="29"/>
      <c r="J368" s="29"/>
      <c r="K368" s="29"/>
      <c r="L368" s="29"/>
      <c r="M368" s="29"/>
      <c r="N368" s="29"/>
      <c r="O368" s="29"/>
      <c r="P368" s="29"/>
      <c r="Q368" s="29"/>
      <c r="R368" s="29"/>
      <c r="S368" s="338"/>
      <c r="T368" s="29"/>
      <c r="U368" s="29"/>
      <c r="V368" s="29"/>
      <c r="W368" s="29"/>
      <c r="X368" s="29"/>
      <c r="Y368" s="29"/>
      <c r="Z368" s="29"/>
    </row>
    <row r="369" spans="1:26" ht="15.75" customHeight="1">
      <c r="A369" s="29"/>
      <c r="B369" s="75"/>
      <c r="C369" s="29"/>
      <c r="D369" s="29"/>
      <c r="E369" s="29"/>
      <c r="F369" s="29"/>
      <c r="G369" s="29"/>
      <c r="H369" s="29"/>
      <c r="I369" s="29"/>
      <c r="J369" s="29"/>
      <c r="K369" s="29"/>
      <c r="L369" s="29"/>
      <c r="M369" s="29"/>
      <c r="N369" s="29"/>
      <c r="O369" s="29"/>
      <c r="P369" s="29"/>
      <c r="Q369" s="29"/>
      <c r="R369" s="29"/>
      <c r="S369" s="338"/>
      <c r="T369" s="29"/>
      <c r="U369" s="29"/>
      <c r="V369" s="29"/>
      <c r="W369" s="29"/>
      <c r="X369" s="29"/>
      <c r="Y369" s="29"/>
      <c r="Z369" s="29"/>
    </row>
    <row r="370" spans="1:26" ht="15.75" customHeight="1">
      <c r="A370" s="29"/>
      <c r="B370" s="75"/>
      <c r="C370" s="29"/>
      <c r="D370" s="29"/>
      <c r="E370" s="29"/>
      <c r="F370" s="29"/>
      <c r="G370" s="29"/>
      <c r="H370" s="29"/>
      <c r="I370" s="29"/>
      <c r="J370" s="29"/>
      <c r="K370" s="29"/>
      <c r="L370" s="29"/>
      <c r="M370" s="29"/>
      <c r="N370" s="29"/>
      <c r="O370" s="29"/>
      <c r="P370" s="29"/>
      <c r="Q370" s="29"/>
      <c r="R370" s="29"/>
      <c r="S370" s="338"/>
      <c r="T370" s="29"/>
      <c r="U370" s="29"/>
      <c r="V370" s="29"/>
      <c r="W370" s="29"/>
      <c r="X370" s="29"/>
      <c r="Y370" s="29"/>
      <c r="Z370" s="29"/>
    </row>
    <row r="371" spans="1:26" ht="15.75" customHeight="1">
      <c r="A371" s="29"/>
      <c r="B371" s="75"/>
      <c r="C371" s="29"/>
      <c r="D371" s="29"/>
      <c r="E371" s="29"/>
      <c r="F371" s="29"/>
      <c r="G371" s="29"/>
      <c r="H371" s="29"/>
      <c r="I371" s="29"/>
      <c r="J371" s="29"/>
      <c r="K371" s="29"/>
      <c r="L371" s="29"/>
      <c r="M371" s="29"/>
      <c r="N371" s="29"/>
      <c r="O371" s="29"/>
      <c r="P371" s="29"/>
      <c r="Q371" s="29"/>
      <c r="R371" s="29"/>
      <c r="S371" s="338"/>
      <c r="T371" s="29"/>
      <c r="U371" s="29"/>
      <c r="V371" s="29"/>
      <c r="W371" s="29"/>
      <c r="X371" s="29"/>
      <c r="Y371" s="29"/>
      <c r="Z371" s="29"/>
    </row>
    <row r="372" spans="1:26" ht="15.75" customHeight="1">
      <c r="A372" s="29"/>
      <c r="B372" s="75"/>
      <c r="C372" s="29"/>
      <c r="D372" s="29"/>
      <c r="E372" s="29"/>
      <c r="F372" s="29"/>
      <c r="G372" s="29"/>
      <c r="H372" s="29"/>
      <c r="I372" s="29"/>
      <c r="J372" s="29"/>
      <c r="K372" s="29"/>
      <c r="L372" s="29"/>
      <c r="M372" s="29"/>
      <c r="N372" s="29"/>
      <c r="O372" s="29"/>
      <c r="P372" s="29"/>
      <c r="Q372" s="29"/>
      <c r="R372" s="29"/>
      <c r="S372" s="338"/>
      <c r="T372" s="29"/>
      <c r="U372" s="29"/>
      <c r="V372" s="29"/>
      <c r="W372" s="29"/>
      <c r="X372" s="29"/>
      <c r="Y372" s="29"/>
      <c r="Z372" s="29"/>
    </row>
    <row r="373" spans="1:26" ht="15.75" customHeight="1">
      <c r="A373" s="29"/>
      <c r="B373" s="75"/>
      <c r="C373" s="29"/>
      <c r="D373" s="29"/>
      <c r="E373" s="29"/>
      <c r="F373" s="29"/>
      <c r="G373" s="29"/>
      <c r="H373" s="29"/>
      <c r="I373" s="29"/>
      <c r="J373" s="29"/>
      <c r="K373" s="29"/>
      <c r="L373" s="29"/>
      <c r="M373" s="29"/>
      <c r="N373" s="29"/>
      <c r="O373" s="29"/>
      <c r="P373" s="29"/>
      <c r="Q373" s="29"/>
      <c r="R373" s="29"/>
      <c r="S373" s="338"/>
      <c r="T373" s="29"/>
      <c r="U373" s="29"/>
      <c r="V373" s="29"/>
      <c r="W373" s="29"/>
      <c r="X373" s="29"/>
      <c r="Y373" s="29"/>
      <c r="Z373" s="29"/>
    </row>
    <row r="374" spans="1:26" ht="15.75" customHeight="1">
      <c r="A374" s="29"/>
      <c r="B374" s="75"/>
      <c r="C374" s="29"/>
      <c r="D374" s="29"/>
      <c r="E374" s="29"/>
      <c r="F374" s="29"/>
      <c r="G374" s="29"/>
      <c r="H374" s="29"/>
      <c r="I374" s="29"/>
      <c r="J374" s="29"/>
      <c r="K374" s="29"/>
      <c r="L374" s="29"/>
      <c r="M374" s="29"/>
      <c r="N374" s="29"/>
      <c r="O374" s="29"/>
      <c r="P374" s="29"/>
      <c r="Q374" s="29"/>
      <c r="R374" s="29"/>
      <c r="S374" s="338"/>
      <c r="T374" s="29"/>
      <c r="U374" s="29"/>
      <c r="V374" s="29"/>
      <c r="W374" s="29"/>
      <c r="X374" s="29"/>
      <c r="Y374" s="29"/>
      <c r="Z374" s="29"/>
    </row>
    <row r="375" spans="1:26" ht="15.75" customHeight="1">
      <c r="A375" s="29"/>
      <c r="B375" s="75"/>
      <c r="C375" s="29"/>
      <c r="D375" s="29"/>
      <c r="E375" s="29"/>
      <c r="F375" s="29"/>
      <c r="G375" s="29"/>
      <c r="H375" s="29"/>
      <c r="I375" s="29"/>
      <c r="J375" s="29"/>
      <c r="K375" s="29"/>
      <c r="L375" s="29"/>
      <c r="M375" s="29"/>
      <c r="N375" s="29"/>
      <c r="O375" s="29"/>
      <c r="P375" s="29"/>
      <c r="Q375" s="29"/>
      <c r="R375" s="29"/>
      <c r="S375" s="338"/>
      <c r="T375" s="29"/>
      <c r="U375" s="29"/>
      <c r="V375" s="29"/>
      <c r="W375" s="29"/>
      <c r="X375" s="29"/>
      <c r="Y375" s="29"/>
      <c r="Z375" s="29"/>
    </row>
    <row r="376" spans="1:26" ht="15.75" customHeight="1">
      <c r="A376" s="29"/>
      <c r="B376" s="75"/>
      <c r="C376" s="29"/>
      <c r="D376" s="29"/>
      <c r="E376" s="29"/>
      <c r="F376" s="29"/>
      <c r="G376" s="29"/>
      <c r="H376" s="29"/>
      <c r="I376" s="29"/>
      <c r="J376" s="29"/>
      <c r="K376" s="29"/>
      <c r="L376" s="29"/>
      <c r="M376" s="29"/>
      <c r="N376" s="29"/>
      <c r="O376" s="29"/>
      <c r="P376" s="29"/>
      <c r="Q376" s="29"/>
      <c r="R376" s="29"/>
      <c r="S376" s="338"/>
      <c r="T376" s="29"/>
      <c r="U376" s="29"/>
      <c r="V376" s="29"/>
      <c r="W376" s="29"/>
      <c r="X376" s="29"/>
      <c r="Y376" s="29"/>
      <c r="Z376" s="29"/>
    </row>
    <row r="377" spans="1:26" ht="15.75" customHeight="1">
      <c r="A377" s="29"/>
      <c r="B377" s="75"/>
      <c r="C377" s="29"/>
      <c r="D377" s="29"/>
      <c r="E377" s="29"/>
      <c r="F377" s="29"/>
      <c r="G377" s="29"/>
      <c r="H377" s="29"/>
      <c r="I377" s="29"/>
      <c r="J377" s="29"/>
      <c r="K377" s="29"/>
      <c r="L377" s="29"/>
      <c r="M377" s="29"/>
      <c r="N377" s="29"/>
      <c r="O377" s="29"/>
      <c r="P377" s="29"/>
      <c r="Q377" s="29"/>
      <c r="R377" s="29"/>
      <c r="S377" s="338"/>
      <c r="T377" s="29"/>
      <c r="U377" s="29"/>
      <c r="V377" s="29"/>
      <c r="W377" s="29"/>
      <c r="X377" s="29"/>
      <c r="Y377" s="29"/>
      <c r="Z377" s="29"/>
    </row>
    <row r="378" spans="1:26" ht="15.75" customHeight="1">
      <c r="A378" s="29"/>
      <c r="B378" s="75"/>
      <c r="C378" s="29"/>
      <c r="D378" s="29"/>
      <c r="E378" s="29"/>
      <c r="F378" s="29"/>
      <c r="G378" s="29"/>
      <c r="H378" s="29"/>
      <c r="I378" s="29"/>
      <c r="J378" s="29"/>
      <c r="K378" s="29"/>
      <c r="L378" s="29"/>
      <c r="M378" s="29"/>
      <c r="N378" s="29"/>
      <c r="O378" s="29"/>
      <c r="P378" s="29"/>
      <c r="Q378" s="29"/>
      <c r="R378" s="29"/>
      <c r="S378" s="338"/>
      <c r="T378" s="29"/>
      <c r="U378" s="29"/>
      <c r="V378" s="29"/>
      <c r="W378" s="29"/>
      <c r="X378" s="29"/>
      <c r="Y378" s="29"/>
      <c r="Z378" s="29"/>
    </row>
    <row r="379" spans="1:26" ht="15.75" customHeight="1">
      <c r="A379" s="29"/>
      <c r="B379" s="75"/>
      <c r="C379" s="29"/>
      <c r="D379" s="29"/>
      <c r="E379" s="29"/>
      <c r="F379" s="29"/>
      <c r="G379" s="29"/>
      <c r="H379" s="29"/>
      <c r="I379" s="29"/>
      <c r="J379" s="29"/>
      <c r="K379" s="29"/>
      <c r="L379" s="29"/>
      <c r="M379" s="29"/>
      <c r="N379" s="29"/>
      <c r="O379" s="29"/>
      <c r="P379" s="29"/>
      <c r="Q379" s="29"/>
      <c r="R379" s="29"/>
      <c r="S379" s="338"/>
      <c r="T379" s="29"/>
      <c r="U379" s="29"/>
      <c r="V379" s="29"/>
      <c r="W379" s="29"/>
      <c r="X379" s="29"/>
      <c r="Y379" s="29"/>
      <c r="Z379" s="29"/>
    </row>
    <row r="380" spans="1:26" ht="15.75" customHeight="1">
      <c r="A380" s="29"/>
      <c r="B380" s="75"/>
      <c r="C380" s="29"/>
      <c r="D380" s="29"/>
      <c r="E380" s="29"/>
      <c r="F380" s="29"/>
      <c r="G380" s="29"/>
      <c r="H380" s="29"/>
      <c r="I380" s="29"/>
      <c r="J380" s="29"/>
      <c r="K380" s="29"/>
      <c r="L380" s="29"/>
      <c r="M380" s="29"/>
      <c r="N380" s="29"/>
      <c r="O380" s="29"/>
      <c r="P380" s="29"/>
      <c r="Q380" s="29"/>
      <c r="R380" s="29"/>
      <c r="S380" s="338"/>
      <c r="T380" s="29"/>
      <c r="U380" s="29"/>
      <c r="V380" s="29"/>
      <c r="W380" s="29"/>
      <c r="X380" s="29"/>
      <c r="Y380" s="29"/>
      <c r="Z380" s="29"/>
    </row>
    <row r="381" spans="1:26" ht="15.75" customHeight="1">
      <c r="A381" s="29"/>
      <c r="B381" s="75"/>
      <c r="C381" s="29"/>
      <c r="D381" s="29"/>
      <c r="E381" s="29"/>
      <c r="F381" s="29"/>
      <c r="G381" s="29"/>
      <c r="H381" s="29"/>
      <c r="I381" s="29"/>
      <c r="J381" s="29"/>
      <c r="K381" s="29"/>
      <c r="L381" s="29"/>
      <c r="M381" s="29"/>
      <c r="N381" s="29"/>
      <c r="O381" s="29"/>
      <c r="P381" s="29"/>
      <c r="Q381" s="29"/>
      <c r="R381" s="29"/>
      <c r="S381" s="338"/>
      <c r="T381" s="29"/>
      <c r="U381" s="29"/>
      <c r="V381" s="29"/>
      <c r="W381" s="29"/>
      <c r="X381" s="29"/>
      <c r="Y381" s="29"/>
      <c r="Z381" s="29"/>
    </row>
    <row r="382" spans="1:26" ht="15.75" customHeight="1">
      <c r="A382" s="29"/>
      <c r="B382" s="75"/>
      <c r="C382" s="29"/>
      <c r="D382" s="29"/>
      <c r="E382" s="29"/>
      <c r="F382" s="29"/>
      <c r="G382" s="29"/>
      <c r="H382" s="29"/>
      <c r="I382" s="29"/>
      <c r="J382" s="29"/>
      <c r="K382" s="29"/>
      <c r="L382" s="29"/>
      <c r="M382" s="29"/>
      <c r="N382" s="29"/>
      <c r="O382" s="29"/>
      <c r="P382" s="29"/>
      <c r="Q382" s="29"/>
      <c r="R382" s="29"/>
      <c r="S382" s="338"/>
      <c r="T382" s="29"/>
      <c r="U382" s="29"/>
      <c r="V382" s="29"/>
      <c r="W382" s="29"/>
      <c r="X382" s="29"/>
      <c r="Y382" s="29"/>
      <c r="Z382" s="29"/>
    </row>
    <row r="383" spans="1:26" ht="15.75" customHeight="1">
      <c r="A383" s="29"/>
      <c r="B383" s="75"/>
      <c r="C383" s="29"/>
      <c r="D383" s="29"/>
      <c r="E383" s="29"/>
      <c r="F383" s="29"/>
      <c r="G383" s="29"/>
      <c r="H383" s="29"/>
      <c r="I383" s="29"/>
      <c r="J383" s="29"/>
      <c r="K383" s="29"/>
      <c r="L383" s="29"/>
      <c r="M383" s="29"/>
      <c r="N383" s="29"/>
      <c r="O383" s="29"/>
      <c r="P383" s="29"/>
      <c r="Q383" s="29"/>
      <c r="R383" s="29"/>
      <c r="S383" s="338"/>
      <c r="T383" s="29"/>
      <c r="U383" s="29"/>
      <c r="V383" s="29"/>
      <c r="W383" s="29"/>
      <c r="X383" s="29"/>
      <c r="Y383" s="29"/>
      <c r="Z383" s="29"/>
    </row>
    <row r="384" spans="1:26" ht="15.75" customHeight="1">
      <c r="A384" s="29"/>
      <c r="B384" s="75"/>
      <c r="C384" s="29"/>
      <c r="D384" s="29"/>
      <c r="E384" s="29"/>
      <c r="F384" s="29"/>
      <c r="G384" s="29"/>
      <c r="H384" s="29"/>
      <c r="I384" s="29"/>
      <c r="J384" s="29"/>
      <c r="K384" s="29"/>
      <c r="L384" s="29"/>
      <c r="M384" s="29"/>
      <c r="N384" s="29"/>
      <c r="O384" s="29"/>
      <c r="P384" s="29"/>
      <c r="Q384" s="29"/>
      <c r="R384" s="29"/>
      <c r="S384" s="338"/>
      <c r="T384" s="29"/>
      <c r="U384" s="29"/>
      <c r="V384" s="29"/>
      <c r="W384" s="29"/>
      <c r="X384" s="29"/>
      <c r="Y384" s="29"/>
      <c r="Z384" s="29"/>
    </row>
    <row r="385" spans="1:26" ht="15.75" customHeight="1">
      <c r="A385" s="29"/>
      <c r="B385" s="75"/>
      <c r="C385" s="29"/>
      <c r="D385" s="29"/>
      <c r="E385" s="29"/>
      <c r="F385" s="29"/>
      <c r="G385" s="29"/>
      <c r="H385" s="29"/>
      <c r="I385" s="29"/>
      <c r="J385" s="29"/>
      <c r="K385" s="29"/>
      <c r="L385" s="29"/>
      <c r="M385" s="29"/>
      <c r="N385" s="29"/>
      <c r="O385" s="29"/>
      <c r="P385" s="29"/>
      <c r="Q385" s="29"/>
      <c r="R385" s="29"/>
      <c r="S385" s="338"/>
      <c r="T385" s="29"/>
      <c r="U385" s="29"/>
      <c r="V385" s="29"/>
      <c r="W385" s="29"/>
      <c r="X385" s="29"/>
      <c r="Y385" s="29"/>
      <c r="Z385" s="29"/>
    </row>
    <row r="386" spans="1:26" ht="15.75" customHeight="1">
      <c r="A386" s="29"/>
      <c r="B386" s="75"/>
      <c r="C386" s="29"/>
      <c r="D386" s="29"/>
      <c r="E386" s="29"/>
      <c r="F386" s="29"/>
      <c r="G386" s="29"/>
      <c r="H386" s="29"/>
      <c r="I386" s="29"/>
      <c r="J386" s="29"/>
      <c r="K386" s="29"/>
      <c r="L386" s="29"/>
      <c r="M386" s="29"/>
      <c r="N386" s="29"/>
      <c r="O386" s="29"/>
      <c r="P386" s="29"/>
      <c r="Q386" s="29"/>
      <c r="R386" s="29"/>
      <c r="S386" s="338"/>
      <c r="T386" s="29"/>
      <c r="U386" s="29"/>
      <c r="V386" s="29"/>
      <c r="W386" s="29"/>
      <c r="X386" s="29"/>
      <c r="Y386" s="29"/>
      <c r="Z386" s="29"/>
    </row>
    <row r="387" spans="1:26" ht="15.75" customHeight="1">
      <c r="A387" s="29"/>
      <c r="B387" s="75"/>
      <c r="C387" s="29"/>
      <c r="D387" s="29"/>
      <c r="E387" s="29"/>
      <c r="F387" s="29"/>
      <c r="G387" s="29"/>
      <c r="H387" s="29"/>
      <c r="I387" s="29"/>
      <c r="J387" s="29"/>
      <c r="K387" s="29"/>
      <c r="L387" s="29"/>
      <c r="M387" s="29"/>
      <c r="N387" s="29"/>
      <c r="O387" s="29"/>
      <c r="P387" s="29"/>
      <c r="Q387" s="29"/>
      <c r="R387" s="29"/>
      <c r="S387" s="338"/>
      <c r="T387" s="29"/>
      <c r="U387" s="29"/>
      <c r="V387" s="29"/>
      <c r="W387" s="29"/>
      <c r="X387" s="29"/>
      <c r="Y387" s="29"/>
      <c r="Z387" s="29"/>
    </row>
    <row r="388" spans="1:26" ht="15.75" customHeight="1">
      <c r="A388" s="29"/>
      <c r="B388" s="75"/>
      <c r="C388" s="29"/>
      <c r="D388" s="29"/>
      <c r="E388" s="29"/>
      <c r="F388" s="29"/>
      <c r="G388" s="29"/>
      <c r="H388" s="29"/>
      <c r="I388" s="29"/>
      <c r="J388" s="29"/>
      <c r="K388" s="29"/>
      <c r="L388" s="29"/>
      <c r="M388" s="29"/>
      <c r="N388" s="29"/>
      <c r="O388" s="29"/>
      <c r="P388" s="29"/>
      <c r="Q388" s="29"/>
      <c r="R388" s="29"/>
      <c r="S388" s="338"/>
      <c r="T388" s="29"/>
      <c r="U388" s="29"/>
      <c r="V388" s="29"/>
      <c r="W388" s="29"/>
      <c r="X388" s="29"/>
      <c r="Y388" s="29"/>
      <c r="Z388" s="29"/>
    </row>
    <row r="389" spans="1:26" ht="15.75" customHeight="1">
      <c r="A389" s="29"/>
      <c r="B389" s="75"/>
      <c r="C389" s="29"/>
      <c r="D389" s="29"/>
      <c r="E389" s="29"/>
      <c r="F389" s="29"/>
      <c r="G389" s="29"/>
      <c r="H389" s="29"/>
      <c r="I389" s="29"/>
      <c r="J389" s="29"/>
      <c r="K389" s="29"/>
      <c r="L389" s="29"/>
      <c r="M389" s="29"/>
      <c r="N389" s="29"/>
      <c r="O389" s="29"/>
      <c r="P389" s="29"/>
      <c r="Q389" s="29"/>
      <c r="R389" s="29"/>
      <c r="S389" s="338"/>
      <c r="T389" s="29"/>
      <c r="U389" s="29"/>
      <c r="V389" s="29"/>
      <c r="W389" s="29"/>
      <c r="X389" s="29"/>
      <c r="Y389" s="29"/>
      <c r="Z389" s="29"/>
    </row>
    <row r="390" spans="1:26" ht="15.75" customHeight="1">
      <c r="A390" s="29"/>
      <c r="B390" s="75"/>
      <c r="C390" s="29"/>
      <c r="D390" s="29"/>
      <c r="E390" s="29"/>
      <c r="F390" s="29"/>
      <c r="G390" s="29"/>
      <c r="H390" s="29"/>
      <c r="I390" s="29"/>
      <c r="J390" s="29"/>
      <c r="K390" s="29"/>
      <c r="L390" s="29"/>
      <c r="M390" s="29"/>
      <c r="N390" s="29"/>
      <c r="O390" s="29"/>
      <c r="P390" s="29"/>
      <c r="Q390" s="29"/>
      <c r="R390" s="29"/>
      <c r="S390" s="338"/>
      <c r="T390" s="29"/>
      <c r="U390" s="29"/>
      <c r="V390" s="29"/>
      <c r="W390" s="29"/>
      <c r="X390" s="29"/>
      <c r="Y390" s="29"/>
      <c r="Z390" s="29"/>
    </row>
    <row r="391" spans="1:26" ht="15.75" customHeight="1">
      <c r="A391" s="29"/>
      <c r="B391" s="75"/>
      <c r="C391" s="29"/>
      <c r="D391" s="29"/>
      <c r="E391" s="29"/>
      <c r="F391" s="29"/>
      <c r="G391" s="29"/>
      <c r="H391" s="29"/>
      <c r="I391" s="29"/>
      <c r="J391" s="29"/>
      <c r="K391" s="29"/>
      <c r="L391" s="29"/>
      <c r="M391" s="29"/>
      <c r="N391" s="29"/>
      <c r="O391" s="29"/>
      <c r="P391" s="29"/>
      <c r="Q391" s="29"/>
      <c r="R391" s="29"/>
      <c r="S391" s="338"/>
      <c r="T391" s="29"/>
      <c r="U391" s="29"/>
      <c r="V391" s="29"/>
      <c r="W391" s="29"/>
      <c r="X391" s="29"/>
      <c r="Y391" s="29"/>
      <c r="Z391" s="29"/>
    </row>
    <row r="392" spans="1:26" ht="15.75" customHeight="1">
      <c r="A392" s="29"/>
      <c r="B392" s="75"/>
      <c r="C392" s="29"/>
      <c r="D392" s="29"/>
      <c r="E392" s="29"/>
      <c r="F392" s="29"/>
      <c r="G392" s="29"/>
      <c r="H392" s="29"/>
      <c r="I392" s="29"/>
      <c r="J392" s="29"/>
      <c r="K392" s="29"/>
      <c r="L392" s="29"/>
      <c r="M392" s="29"/>
      <c r="N392" s="29"/>
      <c r="O392" s="29"/>
      <c r="P392" s="29"/>
      <c r="Q392" s="29"/>
      <c r="R392" s="29"/>
      <c r="S392" s="338"/>
      <c r="T392" s="29"/>
      <c r="U392" s="29"/>
      <c r="V392" s="29"/>
      <c r="W392" s="29"/>
      <c r="X392" s="29"/>
      <c r="Y392" s="29"/>
      <c r="Z392" s="29"/>
    </row>
    <row r="393" spans="1:26" ht="15.75" customHeight="1">
      <c r="A393" s="29"/>
      <c r="B393" s="75"/>
      <c r="C393" s="29"/>
      <c r="D393" s="29"/>
      <c r="E393" s="29"/>
      <c r="F393" s="29"/>
      <c r="G393" s="29"/>
      <c r="H393" s="29"/>
      <c r="I393" s="29"/>
      <c r="J393" s="29"/>
      <c r="K393" s="29"/>
      <c r="L393" s="29"/>
      <c r="M393" s="29"/>
      <c r="N393" s="29"/>
      <c r="O393" s="29"/>
      <c r="P393" s="29"/>
      <c r="Q393" s="29"/>
      <c r="R393" s="29"/>
      <c r="S393" s="338"/>
      <c r="T393" s="29"/>
      <c r="U393" s="29"/>
      <c r="V393" s="29"/>
      <c r="W393" s="29"/>
      <c r="X393" s="29"/>
      <c r="Y393" s="29"/>
      <c r="Z393" s="29"/>
    </row>
    <row r="394" spans="1:26" ht="15.75" customHeight="1">
      <c r="A394" s="29"/>
      <c r="B394" s="75"/>
      <c r="C394" s="29"/>
      <c r="D394" s="29"/>
      <c r="E394" s="29"/>
      <c r="F394" s="29"/>
      <c r="G394" s="29"/>
      <c r="H394" s="29"/>
      <c r="I394" s="29"/>
      <c r="J394" s="29"/>
      <c r="K394" s="29"/>
      <c r="L394" s="29"/>
      <c r="M394" s="29"/>
      <c r="N394" s="29"/>
      <c r="O394" s="29"/>
      <c r="P394" s="29"/>
      <c r="Q394" s="29"/>
      <c r="R394" s="29"/>
      <c r="S394" s="338"/>
      <c r="T394" s="29"/>
      <c r="U394" s="29"/>
      <c r="V394" s="29"/>
      <c r="W394" s="29"/>
      <c r="X394" s="29"/>
      <c r="Y394" s="29"/>
      <c r="Z394" s="29"/>
    </row>
    <row r="395" spans="1:26" ht="15.75" customHeight="1">
      <c r="A395" s="29"/>
      <c r="B395" s="75"/>
      <c r="C395" s="29"/>
      <c r="D395" s="29"/>
      <c r="E395" s="29"/>
      <c r="F395" s="29"/>
      <c r="G395" s="29"/>
      <c r="H395" s="29"/>
      <c r="I395" s="29"/>
      <c r="J395" s="29"/>
      <c r="K395" s="29"/>
      <c r="L395" s="29"/>
      <c r="M395" s="29"/>
      <c r="N395" s="29"/>
      <c r="O395" s="29"/>
      <c r="P395" s="29"/>
      <c r="Q395" s="29"/>
      <c r="R395" s="29"/>
      <c r="S395" s="338"/>
      <c r="T395" s="29"/>
      <c r="U395" s="29"/>
      <c r="V395" s="29"/>
      <c r="W395" s="29"/>
      <c r="X395" s="29"/>
      <c r="Y395" s="29"/>
      <c r="Z395" s="29"/>
    </row>
    <row r="396" spans="1:26" ht="15.75" customHeight="1">
      <c r="A396" s="29"/>
      <c r="B396" s="75"/>
      <c r="C396" s="29"/>
      <c r="D396" s="29"/>
      <c r="E396" s="29"/>
      <c r="F396" s="29"/>
      <c r="G396" s="29"/>
      <c r="H396" s="29"/>
      <c r="I396" s="29"/>
      <c r="J396" s="29"/>
      <c r="K396" s="29"/>
      <c r="L396" s="29"/>
      <c r="M396" s="29"/>
      <c r="N396" s="29"/>
      <c r="O396" s="29"/>
      <c r="P396" s="29"/>
      <c r="Q396" s="29"/>
      <c r="R396" s="29"/>
      <c r="S396" s="338"/>
      <c r="T396" s="29"/>
      <c r="U396" s="29"/>
      <c r="V396" s="29"/>
      <c r="W396" s="29"/>
      <c r="X396" s="29"/>
      <c r="Y396" s="29"/>
      <c r="Z396" s="29"/>
    </row>
    <row r="397" spans="1:26" ht="15.75" customHeight="1">
      <c r="A397" s="29"/>
      <c r="B397" s="75"/>
      <c r="C397" s="29"/>
      <c r="D397" s="29"/>
      <c r="E397" s="29"/>
      <c r="F397" s="29"/>
      <c r="G397" s="29"/>
      <c r="H397" s="29"/>
      <c r="I397" s="29"/>
      <c r="J397" s="29"/>
      <c r="K397" s="29"/>
      <c r="L397" s="29"/>
      <c r="M397" s="29"/>
      <c r="N397" s="29"/>
      <c r="O397" s="29"/>
      <c r="P397" s="29"/>
      <c r="Q397" s="29"/>
      <c r="R397" s="29"/>
      <c r="S397" s="338"/>
      <c r="T397" s="29"/>
      <c r="U397" s="29"/>
      <c r="V397" s="29"/>
      <c r="W397" s="29"/>
      <c r="X397" s="29"/>
      <c r="Y397" s="29"/>
      <c r="Z397" s="29"/>
    </row>
    <row r="398" spans="1:26" ht="15.75" customHeight="1">
      <c r="A398" s="29"/>
      <c r="B398" s="75"/>
      <c r="C398" s="29"/>
      <c r="D398" s="29"/>
      <c r="E398" s="29"/>
      <c r="F398" s="29"/>
      <c r="G398" s="29"/>
      <c r="H398" s="29"/>
      <c r="I398" s="29"/>
      <c r="J398" s="29"/>
      <c r="K398" s="29"/>
      <c r="L398" s="29"/>
      <c r="M398" s="29"/>
      <c r="N398" s="29"/>
      <c r="O398" s="29"/>
      <c r="P398" s="29"/>
      <c r="Q398" s="29"/>
      <c r="R398" s="29"/>
      <c r="S398" s="338"/>
      <c r="T398" s="29"/>
      <c r="U398" s="29"/>
      <c r="V398" s="29"/>
      <c r="W398" s="29"/>
      <c r="X398" s="29"/>
      <c r="Y398" s="29"/>
      <c r="Z398" s="29"/>
    </row>
    <row r="399" spans="1:26" ht="15.75" customHeight="1">
      <c r="A399" s="29"/>
      <c r="B399" s="75"/>
      <c r="C399" s="29"/>
      <c r="D399" s="29"/>
      <c r="E399" s="29"/>
      <c r="F399" s="29"/>
      <c r="G399" s="29"/>
      <c r="H399" s="29"/>
      <c r="I399" s="29"/>
      <c r="J399" s="29"/>
      <c r="K399" s="29"/>
      <c r="L399" s="29"/>
      <c r="M399" s="29"/>
      <c r="N399" s="29"/>
      <c r="O399" s="29"/>
      <c r="P399" s="29"/>
      <c r="Q399" s="29"/>
      <c r="R399" s="29"/>
      <c r="S399" s="338"/>
      <c r="T399" s="29"/>
      <c r="U399" s="29"/>
      <c r="V399" s="29"/>
      <c r="W399" s="29"/>
      <c r="X399" s="29"/>
      <c r="Y399" s="29"/>
      <c r="Z399" s="29"/>
    </row>
    <row r="400" spans="1:26" ht="15.75" customHeight="1">
      <c r="A400" s="29"/>
      <c r="B400" s="75"/>
      <c r="C400" s="29"/>
      <c r="D400" s="29"/>
      <c r="E400" s="29"/>
      <c r="F400" s="29"/>
      <c r="G400" s="29"/>
      <c r="H400" s="29"/>
      <c r="I400" s="29"/>
      <c r="J400" s="29"/>
      <c r="K400" s="29"/>
      <c r="L400" s="29"/>
      <c r="M400" s="29"/>
      <c r="N400" s="29"/>
      <c r="O400" s="29"/>
      <c r="P400" s="29"/>
      <c r="Q400" s="29"/>
      <c r="R400" s="29"/>
      <c r="S400" s="338"/>
      <c r="T400" s="29"/>
      <c r="U400" s="29"/>
      <c r="V400" s="29"/>
      <c r="W400" s="29"/>
      <c r="X400" s="29"/>
      <c r="Y400" s="29"/>
      <c r="Z400" s="29"/>
    </row>
    <row r="401" spans="1:26" ht="15.75" customHeight="1">
      <c r="A401" s="29"/>
      <c r="B401" s="75"/>
      <c r="C401" s="29"/>
      <c r="D401" s="29"/>
      <c r="E401" s="29"/>
      <c r="F401" s="29"/>
      <c r="G401" s="29"/>
      <c r="H401" s="29"/>
      <c r="I401" s="29"/>
      <c r="J401" s="29"/>
      <c r="K401" s="29"/>
      <c r="L401" s="29"/>
      <c r="M401" s="29"/>
      <c r="N401" s="29"/>
      <c r="O401" s="29"/>
      <c r="P401" s="29"/>
      <c r="Q401" s="29"/>
      <c r="R401" s="29"/>
      <c r="S401" s="338"/>
      <c r="T401" s="29"/>
      <c r="U401" s="29"/>
      <c r="V401" s="29"/>
      <c r="W401" s="29"/>
      <c r="X401" s="29"/>
      <c r="Y401" s="29"/>
      <c r="Z401" s="29"/>
    </row>
    <row r="402" spans="1:26" ht="15.75" customHeight="1">
      <c r="A402" s="29"/>
      <c r="B402" s="75"/>
      <c r="C402" s="29"/>
      <c r="D402" s="29"/>
      <c r="E402" s="29"/>
      <c r="F402" s="29"/>
      <c r="G402" s="29"/>
      <c r="H402" s="29"/>
      <c r="I402" s="29"/>
      <c r="J402" s="29"/>
      <c r="K402" s="29"/>
      <c r="L402" s="29"/>
      <c r="M402" s="29"/>
      <c r="N402" s="29"/>
      <c r="O402" s="29"/>
      <c r="P402" s="29"/>
      <c r="Q402" s="29"/>
      <c r="R402" s="29"/>
      <c r="S402" s="338"/>
      <c r="T402" s="29"/>
      <c r="U402" s="29"/>
      <c r="V402" s="29"/>
      <c r="W402" s="29"/>
      <c r="X402" s="29"/>
      <c r="Y402" s="29"/>
      <c r="Z402" s="29"/>
    </row>
    <row r="403" spans="1:26" ht="15.75" customHeight="1">
      <c r="A403" s="29"/>
      <c r="B403" s="75"/>
      <c r="C403" s="29"/>
      <c r="D403" s="29"/>
      <c r="E403" s="29"/>
      <c r="F403" s="29"/>
      <c r="G403" s="29"/>
      <c r="H403" s="29"/>
      <c r="I403" s="29"/>
      <c r="J403" s="29"/>
      <c r="K403" s="29"/>
      <c r="L403" s="29"/>
      <c r="M403" s="29"/>
      <c r="N403" s="29"/>
      <c r="O403" s="29"/>
      <c r="P403" s="29"/>
      <c r="Q403" s="29"/>
      <c r="R403" s="29"/>
      <c r="S403" s="338"/>
      <c r="T403" s="29"/>
      <c r="U403" s="29"/>
      <c r="V403" s="29"/>
      <c r="W403" s="29"/>
      <c r="X403" s="29"/>
      <c r="Y403" s="29"/>
      <c r="Z403" s="29"/>
    </row>
    <row r="404" spans="1:26" ht="15.75" customHeight="1">
      <c r="A404" s="29"/>
      <c r="B404" s="75"/>
      <c r="C404" s="29"/>
      <c r="D404" s="29"/>
      <c r="E404" s="29"/>
      <c r="F404" s="29"/>
      <c r="G404" s="29"/>
      <c r="H404" s="29"/>
      <c r="I404" s="29"/>
      <c r="J404" s="29"/>
      <c r="K404" s="29"/>
      <c r="L404" s="29"/>
      <c r="M404" s="29"/>
      <c r="N404" s="29"/>
      <c r="O404" s="29"/>
      <c r="P404" s="29"/>
      <c r="Q404" s="29"/>
      <c r="R404" s="29"/>
      <c r="S404" s="338"/>
      <c r="T404" s="29"/>
      <c r="U404" s="29"/>
      <c r="V404" s="29"/>
      <c r="W404" s="29"/>
      <c r="X404" s="29"/>
      <c r="Y404" s="29"/>
      <c r="Z404" s="29"/>
    </row>
    <row r="405" spans="1:26" ht="15.75" customHeight="1">
      <c r="A405" s="29"/>
      <c r="B405" s="75"/>
      <c r="C405" s="29"/>
      <c r="D405" s="29"/>
      <c r="E405" s="29"/>
      <c r="F405" s="29"/>
      <c r="G405" s="29"/>
      <c r="H405" s="29"/>
      <c r="I405" s="29"/>
      <c r="J405" s="29"/>
      <c r="K405" s="29"/>
      <c r="L405" s="29"/>
      <c r="M405" s="29"/>
      <c r="N405" s="29"/>
      <c r="O405" s="29"/>
      <c r="P405" s="29"/>
      <c r="Q405" s="29"/>
      <c r="R405" s="29"/>
      <c r="S405" s="338"/>
      <c r="T405" s="29"/>
      <c r="U405" s="29"/>
      <c r="V405" s="29"/>
      <c r="W405" s="29"/>
      <c r="X405" s="29"/>
      <c r="Y405" s="29"/>
      <c r="Z405" s="29"/>
    </row>
    <row r="406" spans="1:26" ht="15.75" customHeight="1">
      <c r="A406" s="29"/>
      <c r="B406" s="75"/>
      <c r="C406" s="29"/>
      <c r="D406" s="29"/>
      <c r="E406" s="29"/>
      <c r="F406" s="29"/>
      <c r="G406" s="29"/>
      <c r="H406" s="29"/>
      <c r="I406" s="29"/>
      <c r="J406" s="29"/>
      <c r="K406" s="29"/>
      <c r="L406" s="29"/>
      <c r="M406" s="29"/>
      <c r="N406" s="29"/>
      <c r="O406" s="29"/>
      <c r="P406" s="29"/>
      <c r="Q406" s="29"/>
      <c r="R406" s="29"/>
      <c r="S406" s="338"/>
      <c r="T406" s="29"/>
      <c r="U406" s="29"/>
      <c r="V406" s="29"/>
      <c r="W406" s="29"/>
      <c r="X406" s="29"/>
      <c r="Y406" s="29"/>
      <c r="Z406" s="29"/>
    </row>
    <row r="407" spans="1:26" ht="15.75" customHeight="1">
      <c r="A407" s="29"/>
      <c r="B407" s="75"/>
      <c r="C407" s="29"/>
      <c r="D407" s="29"/>
      <c r="E407" s="29"/>
      <c r="F407" s="29"/>
      <c r="G407" s="29"/>
      <c r="H407" s="29"/>
      <c r="I407" s="29"/>
      <c r="J407" s="29"/>
      <c r="K407" s="29"/>
      <c r="L407" s="29"/>
      <c r="M407" s="29"/>
      <c r="N407" s="29"/>
      <c r="O407" s="29"/>
      <c r="P407" s="29"/>
      <c r="Q407" s="29"/>
      <c r="R407" s="29"/>
      <c r="S407" s="338"/>
      <c r="T407" s="29"/>
      <c r="U407" s="29"/>
      <c r="V407" s="29"/>
      <c r="W407" s="29"/>
      <c r="X407" s="29"/>
      <c r="Y407" s="29"/>
      <c r="Z407" s="29"/>
    </row>
    <row r="408" spans="1:26" ht="15.75" customHeight="1">
      <c r="A408" s="29"/>
      <c r="B408" s="75"/>
      <c r="C408" s="29"/>
      <c r="D408" s="29"/>
      <c r="E408" s="29"/>
      <c r="F408" s="29"/>
      <c r="G408" s="29"/>
      <c r="H408" s="29"/>
      <c r="I408" s="29"/>
      <c r="J408" s="29"/>
      <c r="K408" s="29"/>
      <c r="L408" s="29"/>
      <c r="M408" s="29"/>
      <c r="N408" s="29"/>
      <c r="O408" s="29"/>
      <c r="P408" s="29"/>
      <c r="Q408" s="29"/>
      <c r="R408" s="29"/>
      <c r="S408" s="338"/>
      <c r="T408" s="29"/>
      <c r="U408" s="29"/>
      <c r="V408" s="29"/>
      <c r="W408" s="29"/>
      <c r="X408" s="29"/>
      <c r="Y408" s="29"/>
      <c r="Z408" s="29"/>
    </row>
    <row r="409" spans="1:26" ht="15.75" customHeight="1">
      <c r="A409" s="29"/>
      <c r="B409" s="75"/>
      <c r="C409" s="29"/>
      <c r="D409" s="29"/>
      <c r="E409" s="29"/>
      <c r="F409" s="29"/>
      <c r="G409" s="29"/>
      <c r="H409" s="29"/>
      <c r="I409" s="29"/>
      <c r="J409" s="29"/>
      <c r="K409" s="29"/>
      <c r="L409" s="29"/>
      <c r="M409" s="29"/>
      <c r="N409" s="29"/>
      <c r="O409" s="29"/>
      <c r="P409" s="29"/>
      <c r="Q409" s="29"/>
      <c r="R409" s="29"/>
      <c r="S409" s="338"/>
      <c r="T409" s="29"/>
      <c r="U409" s="29"/>
      <c r="V409" s="29"/>
      <c r="W409" s="29"/>
      <c r="X409" s="29"/>
      <c r="Y409" s="29"/>
      <c r="Z409" s="29"/>
    </row>
    <row r="410" spans="1:26" ht="15.75" customHeight="1">
      <c r="A410" s="29"/>
      <c r="B410" s="75"/>
      <c r="C410" s="29"/>
      <c r="D410" s="29"/>
      <c r="E410" s="29"/>
      <c r="F410" s="29"/>
      <c r="G410" s="29"/>
      <c r="H410" s="29"/>
      <c r="I410" s="29"/>
      <c r="J410" s="29"/>
      <c r="K410" s="29"/>
      <c r="L410" s="29"/>
      <c r="M410" s="29"/>
      <c r="N410" s="29"/>
      <c r="O410" s="29"/>
      <c r="P410" s="29"/>
      <c r="Q410" s="29"/>
      <c r="R410" s="29"/>
      <c r="S410" s="338"/>
      <c r="T410" s="29"/>
      <c r="U410" s="29"/>
      <c r="V410" s="29"/>
      <c r="W410" s="29"/>
      <c r="X410" s="29"/>
      <c r="Y410" s="29"/>
      <c r="Z410" s="29"/>
    </row>
    <row r="411" spans="1:26" ht="15.75" customHeight="1">
      <c r="A411" s="29"/>
      <c r="B411" s="75"/>
      <c r="C411" s="29"/>
      <c r="D411" s="29"/>
      <c r="E411" s="29"/>
      <c r="F411" s="29"/>
      <c r="G411" s="29"/>
      <c r="H411" s="29"/>
      <c r="I411" s="29"/>
      <c r="J411" s="29"/>
      <c r="K411" s="29"/>
      <c r="L411" s="29"/>
      <c r="M411" s="29"/>
      <c r="N411" s="29"/>
      <c r="O411" s="29"/>
      <c r="P411" s="29"/>
      <c r="Q411" s="29"/>
      <c r="R411" s="29"/>
      <c r="S411" s="338"/>
      <c r="T411" s="29"/>
      <c r="U411" s="29"/>
      <c r="V411" s="29"/>
      <c r="W411" s="29"/>
      <c r="X411" s="29"/>
      <c r="Y411" s="29"/>
      <c r="Z411" s="29"/>
    </row>
    <row r="412" spans="1:26" ht="15.75" customHeight="1">
      <c r="A412" s="29"/>
      <c r="B412" s="75"/>
      <c r="C412" s="29"/>
      <c r="D412" s="29"/>
      <c r="E412" s="29"/>
      <c r="F412" s="29"/>
      <c r="G412" s="29"/>
      <c r="H412" s="29"/>
      <c r="I412" s="29"/>
      <c r="J412" s="29"/>
      <c r="K412" s="29"/>
      <c r="L412" s="29"/>
      <c r="M412" s="29"/>
      <c r="N412" s="29"/>
      <c r="O412" s="29"/>
      <c r="P412" s="29"/>
      <c r="Q412" s="29"/>
      <c r="R412" s="29"/>
      <c r="S412" s="338"/>
      <c r="T412" s="29"/>
      <c r="U412" s="29"/>
      <c r="V412" s="29"/>
      <c r="W412" s="29"/>
      <c r="X412" s="29"/>
      <c r="Y412" s="29"/>
      <c r="Z412" s="29"/>
    </row>
    <row r="413" spans="1:26" ht="15.75" customHeight="1">
      <c r="A413" s="29"/>
      <c r="B413" s="75"/>
      <c r="C413" s="29"/>
      <c r="D413" s="29"/>
      <c r="E413" s="29"/>
      <c r="F413" s="29"/>
      <c r="G413" s="29"/>
      <c r="H413" s="29"/>
      <c r="I413" s="29"/>
      <c r="J413" s="29"/>
      <c r="K413" s="29"/>
      <c r="L413" s="29"/>
      <c r="M413" s="29"/>
      <c r="N413" s="29"/>
      <c r="O413" s="29"/>
      <c r="P413" s="29"/>
      <c r="Q413" s="29"/>
      <c r="R413" s="29"/>
      <c r="S413" s="338"/>
      <c r="T413" s="29"/>
      <c r="U413" s="29"/>
      <c r="V413" s="29"/>
      <c r="W413" s="29"/>
      <c r="X413" s="29"/>
      <c r="Y413" s="29"/>
      <c r="Z413" s="29"/>
    </row>
    <row r="414" spans="1:26" ht="15.75" customHeight="1">
      <c r="A414" s="29"/>
      <c r="B414" s="75"/>
      <c r="C414" s="29"/>
      <c r="D414" s="29"/>
      <c r="E414" s="29"/>
      <c r="F414" s="29"/>
      <c r="G414" s="29"/>
      <c r="H414" s="29"/>
      <c r="I414" s="29"/>
      <c r="J414" s="29"/>
      <c r="K414" s="29"/>
      <c r="L414" s="29"/>
      <c r="M414" s="29"/>
      <c r="N414" s="29"/>
      <c r="O414" s="29"/>
      <c r="P414" s="29"/>
      <c r="Q414" s="29"/>
      <c r="R414" s="29"/>
      <c r="S414" s="338"/>
      <c r="T414" s="29"/>
      <c r="U414" s="29"/>
      <c r="V414" s="29"/>
      <c r="W414" s="29"/>
      <c r="X414" s="29"/>
      <c r="Y414" s="29"/>
      <c r="Z414" s="29"/>
    </row>
    <row r="415" spans="1:26" ht="15.75" customHeight="1">
      <c r="A415" s="29"/>
      <c r="B415" s="75"/>
      <c r="C415" s="29"/>
      <c r="D415" s="29"/>
      <c r="E415" s="29"/>
      <c r="F415" s="29"/>
      <c r="G415" s="29"/>
      <c r="H415" s="29"/>
      <c r="I415" s="29"/>
      <c r="J415" s="29"/>
      <c r="K415" s="29"/>
      <c r="L415" s="29"/>
      <c r="M415" s="29"/>
      <c r="N415" s="29"/>
      <c r="O415" s="29"/>
      <c r="P415" s="29"/>
      <c r="Q415" s="29"/>
      <c r="R415" s="29"/>
      <c r="S415" s="338"/>
      <c r="T415" s="29"/>
      <c r="U415" s="29"/>
      <c r="V415" s="29"/>
      <c r="W415" s="29"/>
      <c r="X415" s="29"/>
      <c r="Y415" s="29"/>
      <c r="Z415" s="29"/>
    </row>
    <row r="416" spans="1:26" ht="15.75" customHeight="1">
      <c r="A416" s="29"/>
      <c r="B416" s="75"/>
      <c r="C416" s="29"/>
      <c r="D416" s="29"/>
      <c r="E416" s="29"/>
      <c r="F416" s="29"/>
      <c r="G416" s="29"/>
      <c r="H416" s="29"/>
      <c r="I416" s="29"/>
      <c r="J416" s="29"/>
      <c r="K416" s="29"/>
      <c r="L416" s="29"/>
      <c r="M416" s="29"/>
      <c r="N416" s="29"/>
      <c r="O416" s="29"/>
      <c r="P416" s="29"/>
      <c r="Q416" s="29"/>
      <c r="R416" s="29"/>
      <c r="S416" s="338"/>
      <c r="T416" s="29"/>
      <c r="U416" s="29"/>
      <c r="V416" s="29"/>
      <c r="W416" s="29"/>
      <c r="X416" s="29"/>
      <c r="Y416" s="29"/>
      <c r="Z416" s="29"/>
    </row>
    <row r="417" spans="1:26" ht="15.75" customHeight="1">
      <c r="A417" s="29"/>
      <c r="B417" s="75"/>
      <c r="C417" s="29"/>
      <c r="D417" s="29"/>
      <c r="E417" s="29"/>
      <c r="F417" s="29"/>
      <c r="G417" s="29"/>
      <c r="H417" s="29"/>
      <c r="I417" s="29"/>
      <c r="J417" s="29"/>
      <c r="K417" s="29"/>
      <c r="L417" s="29"/>
      <c r="M417" s="29"/>
      <c r="N417" s="29"/>
      <c r="O417" s="29"/>
      <c r="P417" s="29"/>
      <c r="Q417" s="29"/>
      <c r="R417" s="29"/>
      <c r="S417" s="338"/>
      <c r="T417" s="29"/>
      <c r="U417" s="29"/>
      <c r="V417" s="29"/>
      <c r="W417" s="29"/>
      <c r="X417" s="29"/>
      <c r="Y417" s="29"/>
      <c r="Z417" s="29"/>
    </row>
    <row r="418" spans="1:26" ht="15.75" customHeight="1">
      <c r="A418" s="29"/>
      <c r="B418" s="75"/>
      <c r="C418" s="29"/>
      <c r="D418" s="29"/>
      <c r="E418" s="29"/>
      <c r="F418" s="29"/>
      <c r="G418" s="29"/>
      <c r="H418" s="29"/>
      <c r="I418" s="29"/>
      <c r="J418" s="29"/>
      <c r="K418" s="29"/>
      <c r="L418" s="29"/>
      <c r="M418" s="29"/>
      <c r="N418" s="29"/>
      <c r="O418" s="29"/>
      <c r="P418" s="29"/>
      <c r="Q418" s="29"/>
      <c r="R418" s="29"/>
      <c r="S418" s="338"/>
      <c r="T418" s="29"/>
      <c r="U418" s="29"/>
      <c r="V418" s="29"/>
      <c r="W418" s="29"/>
      <c r="X418" s="29"/>
      <c r="Y418" s="29"/>
      <c r="Z418" s="29"/>
    </row>
    <row r="419" spans="1:26" ht="15.75" customHeight="1">
      <c r="A419" s="29"/>
      <c r="B419" s="75"/>
      <c r="C419" s="29"/>
      <c r="D419" s="29"/>
      <c r="E419" s="29"/>
      <c r="F419" s="29"/>
      <c r="G419" s="29"/>
      <c r="H419" s="29"/>
      <c r="I419" s="29"/>
      <c r="J419" s="29"/>
      <c r="K419" s="29"/>
      <c r="L419" s="29"/>
      <c r="M419" s="29"/>
      <c r="N419" s="29"/>
      <c r="O419" s="29"/>
      <c r="P419" s="29"/>
      <c r="Q419" s="29"/>
      <c r="R419" s="29"/>
      <c r="S419" s="338"/>
      <c r="T419" s="29"/>
      <c r="U419" s="29"/>
      <c r="V419" s="29"/>
      <c r="W419" s="29"/>
      <c r="X419" s="29"/>
      <c r="Y419" s="29"/>
      <c r="Z419" s="29"/>
    </row>
    <row r="420" spans="1:26" ht="15.75" customHeight="1">
      <c r="A420" s="29"/>
      <c r="B420" s="75"/>
      <c r="C420" s="29"/>
      <c r="D420" s="29"/>
      <c r="E420" s="29"/>
      <c r="F420" s="29"/>
      <c r="G420" s="29"/>
      <c r="H420" s="29"/>
      <c r="I420" s="29"/>
      <c r="J420" s="29"/>
      <c r="K420" s="29"/>
      <c r="L420" s="29"/>
      <c r="M420" s="29"/>
      <c r="N420" s="29"/>
      <c r="O420" s="29"/>
      <c r="P420" s="29"/>
      <c r="Q420" s="29"/>
      <c r="R420" s="29"/>
      <c r="S420" s="338"/>
      <c r="T420" s="29"/>
      <c r="U420" s="29"/>
      <c r="V420" s="29"/>
      <c r="W420" s="29"/>
      <c r="X420" s="29"/>
      <c r="Y420" s="29"/>
      <c r="Z420" s="29"/>
    </row>
    <row r="421" spans="1:26" ht="15.75" customHeight="1">
      <c r="A421" s="29"/>
      <c r="B421" s="75"/>
      <c r="C421" s="29"/>
      <c r="D421" s="29"/>
      <c r="E421" s="29"/>
      <c r="F421" s="29"/>
      <c r="G421" s="29"/>
      <c r="H421" s="29"/>
      <c r="I421" s="29"/>
      <c r="J421" s="29"/>
      <c r="K421" s="29"/>
      <c r="L421" s="29"/>
      <c r="M421" s="29"/>
      <c r="N421" s="29"/>
      <c r="O421" s="29"/>
      <c r="P421" s="29"/>
      <c r="Q421" s="29"/>
      <c r="R421" s="29"/>
      <c r="S421" s="338"/>
      <c r="T421" s="29"/>
      <c r="U421" s="29"/>
      <c r="V421" s="29"/>
      <c r="W421" s="29"/>
      <c r="X421" s="29"/>
      <c r="Y421" s="29"/>
      <c r="Z421" s="29"/>
    </row>
    <row r="422" spans="1:26" ht="15.75" customHeight="1">
      <c r="A422" s="29"/>
      <c r="B422" s="75"/>
      <c r="C422" s="29"/>
      <c r="D422" s="29"/>
      <c r="E422" s="29"/>
      <c r="F422" s="29"/>
      <c r="G422" s="29"/>
      <c r="H422" s="29"/>
      <c r="I422" s="29"/>
      <c r="J422" s="29"/>
      <c r="K422" s="29"/>
      <c r="L422" s="29"/>
      <c r="M422" s="29"/>
      <c r="N422" s="29"/>
      <c r="O422" s="29"/>
      <c r="P422" s="29"/>
      <c r="Q422" s="29"/>
      <c r="R422" s="29"/>
      <c r="S422" s="338"/>
      <c r="T422" s="29"/>
      <c r="U422" s="29"/>
      <c r="V422" s="29"/>
      <c r="W422" s="29"/>
      <c r="X422" s="29"/>
      <c r="Y422" s="29"/>
      <c r="Z422" s="29"/>
    </row>
    <row r="423" spans="1:26" ht="15.75" customHeight="1">
      <c r="A423" s="29"/>
      <c r="B423" s="75"/>
      <c r="C423" s="29"/>
      <c r="D423" s="29"/>
      <c r="E423" s="29"/>
      <c r="F423" s="29"/>
      <c r="G423" s="29"/>
      <c r="H423" s="29"/>
      <c r="I423" s="29"/>
      <c r="J423" s="29"/>
      <c r="K423" s="29"/>
      <c r="L423" s="29"/>
      <c r="M423" s="29"/>
      <c r="N423" s="29"/>
      <c r="O423" s="29"/>
      <c r="P423" s="29"/>
      <c r="Q423" s="29"/>
      <c r="R423" s="29"/>
      <c r="S423" s="338"/>
      <c r="T423" s="29"/>
      <c r="U423" s="29"/>
      <c r="V423" s="29"/>
      <c r="W423" s="29"/>
      <c r="X423" s="29"/>
      <c r="Y423" s="29"/>
      <c r="Z423" s="29"/>
    </row>
    <row r="424" spans="1:26" ht="15.75" customHeight="1">
      <c r="A424" s="29"/>
      <c r="B424" s="75"/>
      <c r="C424" s="29"/>
      <c r="D424" s="29"/>
      <c r="E424" s="29"/>
      <c r="F424" s="29"/>
      <c r="G424" s="29"/>
      <c r="H424" s="29"/>
      <c r="I424" s="29"/>
      <c r="J424" s="29"/>
      <c r="K424" s="29"/>
      <c r="L424" s="29"/>
      <c r="M424" s="29"/>
      <c r="N424" s="29"/>
      <c r="O424" s="29"/>
      <c r="P424" s="29"/>
      <c r="Q424" s="29"/>
      <c r="R424" s="29"/>
      <c r="S424" s="338"/>
      <c r="T424" s="29"/>
      <c r="U424" s="29"/>
      <c r="V424" s="29"/>
      <c r="W424" s="29"/>
      <c r="X424" s="29"/>
      <c r="Y424" s="29"/>
      <c r="Z424" s="29"/>
    </row>
    <row r="425" spans="1:26" ht="15.75" customHeight="1">
      <c r="A425" s="29"/>
      <c r="B425" s="75"/>
      <c r="C425" s="29"/>
      <c r="D425" s="29"/>
      <c r="E425" s="29"/>
      <c r="F425" s="29"/>
      <c r="G425" s="29"/>
      <c r="H425" s="29"/>
      <c r="I425" s="29"/>
      <c r="J425" s="29"/>
      <c r="K425" s="29"/>
      <c r="L425" s="29"/>
      <c r="M425" s="29"/>
      <c r="N425" s="29"/>
      <c r="O425" s="29"/>
      <c r="P425" s="29"/>
      <c r="Q425" s="29"/>
      <c r="R425" s="29"/>
      <c r="S425" s="338"/>
      <c r="T425" s="29"/>
      <c r="U425" s="29"/>
      <c r="V425" s="29"/>
      <c r="W425" s="29"/>
      <c r="X425" s="29"/>
      <c r="Y425" s="29"/>
      <c r="Z425" s="29"/>
    </row>
    <row r="426" spans="1:26" ht="15.75" customHeight="1">
      <c r="A426" s="29"/>
      <c r="B426" s="75"/>
      <c r="C426" s="29"/>
      <c r="D426" s="29"/>
      <c r="E426" s="29"/>
      <c r="F426" s="29"/>
      <c r="G426" s="29"/>
      <c r="H426" s="29"/>
      <c r="I426" s="29"/>
      <c r="J426" s="29"/>
      <c r="K426" s="29"/>
      <c r="L426" s="29"/>
      <c r="M426" s="29"/>
      <c r="N426" s="29"/>
      <c r="O426" s="29"/>
      <c r="P426" s="29"/>
      <c r="Q426" s="29"/>
      <c r="R426" s="29"/>
      <c r="S426" s="338"/>
      <c r="T426" s="29"/>
      <c r="U426" s="29"/>
      <c r="V426" s="29"/>
      <c r="W426" s="29"/>
      <c r="X426" s="29"/>
      <c r="Y426" s="29"/>
      <c r="Z426" s="29"/>
    </row>
    <row r="427" spans="1:26" ht="15.75" customHeight="1">
      <c r="A427" s="29"/>
      <c r="B427" s="75"/>
      <c r="C427" s="29"/>
      <c r="D427" s="29"/>
      <c r="E427" s="29"/>
      <c r="F427" s="29"/>
      <c r="G427" s="29"/>
      <c r="H427" s="29"/>
      <c r="I427" s="29"/>
      <c r="J427" s="29"/>
      <c r="K427" s="29"/>
      <c r="L427" s="29"/>
      <c r="M427" s="29"/>
      <c r="N427" s="29"/>
      <c r="O427" s="29"/>
      <c r="P427" s="29"/>
      <c r="Q427" s="29"/>
      <c r="R427" s="29"/>
      <c r="S427" s="338"/>
      <c r="T427" s="29"/>
      <c r="U427" s="29"/>
      <c r="V427" s="29"/>
      <c r="W427" s="29"/>
      <c r="X427" s="29"/>
      <c r="Y427" s="29"/>
      <c r="Z427" s="29"/>
    </row>
    <row r="428" spans="1:26" ht="15.75" customHeight="1">
      <c r="A428" s="29"/>
      <c r="B428" s="75"/>
      <c r="C428" s="29"/>
      <c r="D428" s="29"/>
      <c r="E428" s="29"/>
      <c r="F428" s="29"/>
      <c r="G428" s="29"/>
      <c r="H428" s="29"/>
      <c r="I428" s="29"/>
      <c r="J428" s="29"/>
      <c r="K428" s="29"/>
      <c r="L428" s="29"/>
      <c r="M428" s="29"/>
      <c r="N428" s="29"/>
      <c r="O428" s="29"/>
      <c r="P428" s="29"/>
      <c r="Q428" s="29"/>
      <c r="R428" s="29"/>
      <c r="S428" s="338"/>
      <c r="T428" s="29"/>
      <c r="U428" s="29"/>
      <c r="V428" s="29"/>
      <c r="W428" s="29"/>
      <c r="X428" s="29"/>
      <c r="Y428" s="29"/>
      <c r="Z428" s="29"/>
    </row>
    <row r="429" spans="1:26" ht="15.75" customHeight="1">
      <c r="A429" s="29"/>
      <c r="B429" s="75"/>
      <c r="C429" s="29"/>
      <c r="D429" s="29"/>
      <c r="E429" s="29"/>
      <c r="F429" s="29"/>
      <c r="G429" s="29"/>
      <c r="H429" s="29"/>
      <c r="I429" s="29"/>
      <c r="J429" s="29"/>
      <c r="K429" s="29"/>
      <c r="L429" s="29"/>
      <c r="M429" s="29"/>
      <c r="N429" s="29"/>
      <c r="O429" s="29"/>
      <c r="P429" s="29"/>
      <c r="Q429" s="29"/>
      <c r="R429" s="29"/>
      <c r="S429" s="338"/>
      <c r="T429" s="29"/>
      <c r="U429" s="29"/>
      <c r="V429" s="29"/>
      <c r="W429" s="29"/>
      <c r="X429" s="29"/>
      <c r="Y429" s="29"/>
      <c r="Z429" s="29"/>
    </row>
    <row r="430" spans="1:26" ht="15.75" customHeight="1">
      <c r="A430" s="29"/>
      <c r="B430" s="75"/>
      <c r="C430" s="29"/>
      <c r="D430" s="29"/>
      <c r="E430" s="29"/>
      <c r="F430" s="29"/>
      <c r="G430" s="29"/>
      <c r="H430" s="29"/>
      <c r="I430" s="29"/>
      <c r="J430" s="29"/>
      <c r="K430" s="29"/>
      <c r="L430" s="29"/>
      <c r="M430" s="29"/>
      <c r="N430" s="29"/>
      <c r="O430" s="29"/>
      <c r="P430" s="29"/>
      <c r="Q430" s="29"/>
      <c r="R430" s="29"/>
      <c r="S430" s="338"/>
      <c r="T430" s="29"/>
      <c r="U430" s="29"/>
      <c r="V430" s="29"/>
      <c r="W430" s="29"/>
      <c r="X430" s="29"/>
      <c r="Y430" s="29"/>
      <c r="Z430" s="29"/>
    </row>
    <row r="431" spans="1:26" ht="15.75" customHeight="1">
      <c r="A431" s="29"/>
      <c r="B431" s="75"/>
      <c r="C431" s="29"/>
      <c r="D431" s="29"/>
      <c r="E431" s="29"/>
      <c r="F431" s="29"/>
      <c r="G431" s="29"/>
      <c r="H431" s="29"/>
      <c r="I431" s="29"/>
      <c r="J431" s="29"/>
      <c r="K431" s="29"/>
      <c r="L431" s="29"/>
      <c r="M431" s="29"/>
      <c r="N431" s="29"/>
      <c r="O431" s="29"/>
      <c r="P431" s="29"/>
      <c r="Q431" s="29"/>
      <c r="R431" s="29"/>
      <c r="S431" s="338"/>
      <c r="T431" s="29"/>
      <c r="U431" s="29"/>
      <c r="V431" s="29"/>
      <c r="W431" s="29"/>
      <c r="X431" s="29"/>
      <c r="Y431" s="29"/>
      <c r="Z431" s="29"/>
    </row>
    <row r="432" spans="1:26" ht="15.75" customHeight="1">
      <c r="A432" s="29"/>
      <c r="B432" s="75"/>
      <c r="C432" s="29"/>
      <c r="D432" s="29"/>
      <c r="E432" s="29"/>
      <c r="F432" s="29"/>
      <c r="G432" s="29"/>
      <c r="H432" s="29"/>
      <c r="I432" s="29"/>
      <c r="J432" s="29"/>
      <c r="K432" s="29"/>
      <c r="L432" s="29"/>
      <c r="M432" s="29"/>
      <c r="N432" s="29"/>
      <c r="O432" s="29"/>
      <c r="P432" s="29"/>
      <c r="Q432" s="29"/>
      <c r="R432" s="29"/>
      <c r="S432" s="338"/>
      <c r="T432" s="29"/>
      <c r="U432" s="29"/>
      <c r="V432" s="29"/>
      <c r="W432" s="29"/>
      <c r="X432" s="29"/>
      <c r="Y432" s="29"/>
      <c r="Z432" s="29"/>
    </row>
    <row r="433" spans="1:26" ht="15.75" customHeight="1">
      <c r="A433" s="29"/>
      <c r="B433" s="75"/>
      <c r="C433" s="29"/>
      <c r="D433" s="29"/>
      <c r="E433" s="29"/>
      <c r="F433" s="29"/>
      <c r="G433" s="29"/>
      <c r="H433" s="29"/>
      <c r="I433" s="29"/>
      <c r="J433" s="29"/>
      <c r="K433" s="29"/>
      <c r="L433" s="29"/>
      <c r="M433" s="29"/>
      <c r="N433" s="29"/>
      <c r="O433" s="29"/>
      <c r="P433" s="29"/>
      <c r="Q433" s="29"/>
      <c r="R433" s="29"/>
      <c r="S433" s="338"/>
      <c r="T433" s="29"/>
      <c r="U433" s="29"/>
      <c r="V433" s="29"/>
      <c r="W433" s="29"/>
      <c r="X433" s="29"/>
      <c r="Y433" s="29"/>
      <c r="Z433" s="29"/>
    </row>
    <row r="434" spans="1:26" ht="15.75" customHeight="1">
      <c r="A434" s="29"/>
      <c r="B434" s="75"/>
      <c r="C434" s="29"/>
      <c r="D434" s="29"/>
      <c r="E434" s="29"/>
      <c r="F434" s="29"/>
      <c r="G434" s="29"/>
      <c r="H434" s="29"/>
      <c r="I434" s="29"/>
      <c r="J434" s="29"/>
      <c r="K434" s="29"/>
      <c r="L434" s="29"/>
      <c r="M434" s="29"/>
      <c r="N434" s="29"/>
      <c r="O434" s="29"/>
      <c r="P434" s="29"/>
      <c r="Q434" s="29"/>
      <c r="R434" s="29"/>
      <c r="S434" s="338"/>
      <c r="T434" s="29"/>
      <c r="U434" s="29"/>
      <c r="V434" s="29"/>
      <c r="W434" s="29"/>
      <c r="X434" s="29"/>
      <c r="Y434" s="29"/>
      <c r="Z434" s="29"/>
    </row>
    <row r="435" spans="1:26" ht="15.75" customHeight="1">
      <c r="A435" s="29"/>
      <c r="B435" s="75"/>
      <c r="C435" s="29"/>
      <c r="D435" s="29"/>
      <c r="E435" s="29"/>
      <c r="F435" s="29"/>
      <c r="G435" s="29"/>
      <c r="H435" s="29"/>
      <c r="I435" s="29"/>
      <c r="J435" s="29"/>
      <c r="K435" s="29"/>
      <c r="L435" s="29"/>
      <c r="M435" s="29"/>
      <c r="N435" s="29"/>
      <c r="O435" s="29"/>
      <c r="P435" s="29"/>
      <c r="Q435" s="29"/>
      <c r="R435" s="29"/>
      <c r="S435" s="338"/>
      <c r="T435" s="29"/>
      <c r="U435" s="29"/>
      <c r="V435" s="29"/>
      <c r="W435" s="29"/>
      <c r="X435" s="29"/>
      <c r="Y435" s="29"/>
      <c r="Z435" s="29"/>
    </row>
    <row r="436" spans="1:26" ht="15.75" customHeight="1">
      <c r="A436" s="29"/>
      <c r="B436" s="75"/>
      <c r="C436" s="29"/>
      <c r="D436" s="29"/>
      <c r="E436" s="29"/>
      <c r="F436" s="29"/>
      <c r="G436" s="29"/>
      <c r="H436" s="29"/>
      <c r="I436" s="29"/>
      <c r="J436" s="29"/>
      <c r="K436" s="29"/>
      <c r="L436" s="29"/>
      <c r="M436" s="29"/>
      <c r="N436" s="29"/>
      <c r="O436" s="29"/>
      <c r="P436" s="29"/>
      <c r="Q436" s="29"/>
      <c r="R436" s="29"/>
      <c r="S436" s="338"/>
      <c r="T436" s="29"/>
      <c r="U436" s="29"/>
      <c r="V436" s="29"/>
      <c r="W436" s="29"/>
      <c r="X436" s="29"/>
      <c r="Y436" s="29"/>
      <c r="Z436" s="29"/>
    </row>
    <row r="437" spans="1:26" ht="15.75" customHeight="1">
      <c r="A437" s="29"/>
      <c r="B437" s="75"/>
      <c r="C437" s="29"/>
      <c r="D437" s="29"/>
      <c r="E437" s="29"/>
      <c r="F437" s="29"/>
      <c r="G437" s="29"/>
      <c r="H437" s="29"/>
      <c r="I437" s="29"/>
      <c r="J437" s="29"/>
      <c r="K437" s="29"/>
      <c r="L437" s="29"/>
      <c r="M437" s="29"/>
      <c r="N437" s="29"/>
      <c r="O437" s="29"/>
      <c r="P437" s="29"/>
      <c r="Q437" s="29"/>
      <c r="R437" s="29"/>
      <c r="S437" s="338"/>
      <c r="T437" s="29"/>
      <c r="U437" s="29"/>
      <c r="V437" s="29"/>
      <c r="W437" s="29"/>
      <c r="X437" s="29"/>
      <c r="Y437" s="29"/>
      <c r="Z437" s="29"/>
    </row>
    <row r="438" spans="1:26" ht="15.75" customHeight="1">
      <c r="A438" s="29"/>
      <c r="B438" s="75"/>
      <c r="C438" s="29"/>
      <c r="D438" s="29"/>
      <c r="E438" s="29"/>
      <c r="F438" s="29"/>
      <c r="G438" s="29"/>
      <c r="H438" s="29"/>
      <c r="I438" s="29"/>
      <c r="J438" s="29"/>
      <c r="K438" s="29"/>
      <c r="L438" s="29"/>
      <c r="M438" s="29"/>
      <c r="N438" s="29"/>
      <c r="O438" s="29"/>
      <c r="P438" s="29"/>
      <c r="Q438" s="29"/>
      <c r="R438" s="29"/>
      <c r="S438" s="338"/>
      <c r="T438" s="29"/>
      <c r="U438" s="29"/>
      <c r="V438" s="29"/>
      <c r="W438" s="29"/>
      <c r="X438" s="29"/>
      <c r="Y438" s="29"/>
      <c r="Z438" s="29"/>
    </row>
    <row r="439" spans="1:26" ht="15.75" customHeight="1">
      <c r="A439" s="29"/>
      <c r="B439" s="75"/>
      <c r="C439" s="29"/>
      <c r="D439" s="29"/>
      <c r="E439" s="29"/>
      <c r="F439" s="29"/>
      <c r="G439" s="29"/>
      <c r="H439" s="29"/>
      <c r="I439" s="29"/>
      <c r="J439" s="29"/>
      <c r="K439" s="29"/>
      <c r="L439" s="29"/>
      <c r="M439" s="29"/>
      <c r="N439" s="29"/>
      <c r="O439" s="29"/>
      <c r="P439" s="29"/>
      <c r="Q439" s="29"/>
      <c r="R439" s="29"/>
      <c r="S439" s="338"/>
      <c r="T439" s="29"/>
      <c r="U439" s="29"/>
      <c r="V439" s="29"/>
      <c r="W439" s="29"/>
      <c r="X439" s="29"/>
      <c r="Y439" s="29"/>
      <c r="Z439" s="29"/>
    </row>
    <row r="440" spans="1:26" ht="15.75" customHeight="1">
      <c r="A440" s="29"/>
      <c r="B440" s="75"/>
      <c r="C440" s="29"/>
      <c r="D440" s="29"/>
      <c r="E440" s="29"/>
      <c r="F440" s="29"/>
      <c r="G440" s="29"/>
      <c r="H440" s="29"/>
      <c r="I440" s="29"/>
      <c r="J440" s="29"/>
      <c r="K440" s="29"/>
      <c r="L440" s="29"/>
      <c r="M440" s="29"/>
      <c r="N440" s="29"/>
      <c r="O440" s="29"/>
      <c r="P440" s="29"/>
      <c r="Q440" s="29"/>
      <c r="R440" s="29"/>
      <c r="S440" s="338"/>
      <c r="T440" s="29"/>
      <c r="U440" s="29"/>
      <c r="V440" s="29"/>
      <c r="W440" s="29"/>
      <c r="X440" s="29"/>
      <c r="Y440" s="29"/>
      <c r="Z440" s="29"/>
    </row>
    <row r="441" spans="1:26" ht="15.75" customHeight="1">
      <c r="A441" s="29"/>
      <c r="B441" s="75"/>
      <c r="C441" s="29"/>
      <c r="D441" s="29"/>
      <c r="E441" s="29"/>
      <c r="F441" s="29"/>
      <c r="G441" s="29"/>
      <c r="H441" s="29"/>
      <c r="I441" s="29"/>
      <c r="J441" s="29"/>
      <c r="K441" s="29"/>
      <c r="L441" s="29"/>
      <c r="M441" s="29"/>
      <c r="N441" s="29"/>
      <c r="O441" s="29"/>
      <c r="P441" s="29"/>
      <c r="Q441" s="29"/>
      <c r="R441" s="29"/>
      <c r="S441" s="338"/>
      <c r="T441" s="29"/>
      <c r="U441" s="29"/>
      <c r="V441" s="29"/>
      <c r="W441" s="29"/>
      <c r="X441" s="29"/>
      <c r="Y441" s="29"/>
      <c r="Z441" s="29"/>
    </row>
    <row r="442" spans="1:26" ht="15.75" customHeight="1">
      <c r="A442" s="29"/>
      <c r="B442" s="75"/>
      <c r="C442" s="29"/>
      <c r="D442" s="29"/>
      <c r="E442" s="29"/>
      <c r="F442" s="29"/>
      <c r="G442" s="29"/>
      <c r="H442" s="29"/>
      <c r="I442" s="29"/>
      <c r="J442" s="29"/>
      <c r="K442" s="29"/>
      <c r="L442" s="29"/>
      <c r="M442" s="29"/>
      <c r="N442" s="29"/>
      <c r="O442" s="29"/>
      <c r="P442" s="29"/>
      <c r="Q442" s="29"/>
      <c r="R442" s="29"/>
      <c r="S442" s="338"/>
      <c r="T442" s="29"/>
      <c r="U442" s="29"/>
      <c r="V442" s="29"/>
      <c r="W442" s="29"/>
      <c r="X442" s="29"/>
      <c r="Y442" s="29"/>
      <c r="Z442" s="29"/>
    </row>
    <row r="443" spans="1:26" ht="15.75" customHeight="1">
      <c r="A443" s="29"/>
      <c r="B443" s="75"/>
      <c r="C443" s="29"/>
      <c r="D443" s="29"/>
      <c r="E443" s="29"/>
      <c r="F443" s="29"/>
      <c r="G443" s="29"/>
      <c r="H443" s="29"/>
      <c r="I443" s="29"/>
      <c r="J443" s="29"/>
      <c r="K443" s="29"/>
      <c r="L443" s="29"/>
      <c r="M443" s="29"/>
      <c r="N443" s="29"/>
      <c r="O443" s="29"/>
      <c r="P443" s="29"/>
      <c r="Q443" s="29"/>
      <c r="R443" s="29"/>
      <c r="S443" s="338"/>
      <c r="T443" s="29"/>
      <c r="U443" s="29"/>
      <c r="V443" s="29"/>
      <c r="W443" s="29"/>
      <c r="X443" s="29"/>
      <c r="Y443" s="29"/>
      <c r="Z443" s="29"/>
    </row>
    <row r="444" spans="1:26" ht="15.75" customHeight="1">
      <c r="A444" s="29"/>
      <c r="B444" s="75"/>
      <c r="C444" s="29"/>
      <c r="D444" s="29"/>
      <c r="E444" s="29"/>
      <c r="F444" s="29"/>
      <c r="G444" s="29"/>
      <c r="H444" s="29"/>
      <c r="I444" s="29"/>
      <c r="J444" s="29"/>
      <c r="K444" s="29"/>
      <c r="L444" s="29"/>
      <c r="M444" s="29"/>
      <c r="N444" s="29"/>
      <c r="O444" s="29"/>
      <c r="P444" s="29"/>
      <c r="Q444" s="29"/>
      <c r="R444" s="29"/>
      <c r="S444" s="338"/>
      <c r="T444" s="29"/>
      <c r="U444" s="29"/>
      <c r="V444" s="29"/>
      <c r="W444" s="29"/>
      <c r="X444" s="29"/>
      <c r="Y444" s="29"/>
      <c r="Z444" s="29"/>
    </row>
    <row r="445" spans="1:26" ht="15.75" customHeight="1">
      <c r="A445" s="29"/>
      <c r="B445" s="75"/>
      <c r="C445" s="29"/>
      <c r="D445" s="29"/>
      <c r="E445" s="29"/>
      <c r="F445" s="29"/>
      <c r="G445" s="29"/>
      <c r="H445" s="29"/>
      <c r="I445" s="29"/>
      <c r="J445" s="29"/>
      <c r="K445" s="29"/>
      <c r="L445" s="29"/>
      <c r="M445" s="29"/>
      <c r="N445" s="29"/>
      <c r="O445" s="29"/>
      <c r="P445" s="29"/>
      <c r="Q445" s="29"/>
      <c r="R445" s="29"/>
      <c r="S445" s="338"/>
      <c r="T445" s="29"/>
      <c r="U445" s="29"/>
      <c r="V445" s="29"/>
      <c r="W445" s="29"/>
      <c r="X445" s="29"/>
      <c r="Y445" s="29"/>
      <c r="Z445" s="29"/>
    </row>
    <row r="446" spans="1:26" ht="15.75" customHeight="1">
      <c r="A446" s="29"/>
      <c r="B446" s="75"/>
      <c r="C446" s="29"/>
      <c r="D446" s="29"/>
      <c r="E446" s="29"/>
      <c r="F446" s="29"/>
      <c r="G446" s="29"/>
      <c r="H446" s="29"/>
      <c r="I446" s="29"/>
      <c r="J446" s="29"/>
      <c r="K446" s="29"/>
      <c r="L446" s="29"/>
      <c r="M446" s="29"/>
      <c r="N446" s="29"/>
      <c r="O446" s="29"/>
      <c r="P446" s="29"/>
      <c r="Q446" s="29"/>
      <c r="R446" s="29"/>
      <c r="S446" s="338"/>
      <c r="T446" s="29"/>
      <c r="U446" s="29"/>
      <c r="V446" s="29"/>
      <c r="W446" s="29"/>
      <c r="X446" s="29"/>
      <c r="Y446" s="29"/>
      <c r="Z446" s="29"/>
    </row>
    <row r="447" spans="1:26" ht="15.75" customHeight="1">
      <c r="A447" s="29"/>
      <c r="B447" s="75"/>
      <c r="C447" s="29"/>
      <c r="D447" s="29"/>
      <c r="E447" s="29"/>
      <c r="F447" s="29"/>
      <c r="G447" s="29"/>
      <c r="H447" s="29"/>
      <c r="I447" s="29"/>
      <c r="J447" s="29"/>
      <c r="K447" s="29"/>
      <c r="L447" s="29"/>
      <c r="M447" s="29"/>
      <c r="N447" s="29"/>
      <c r="O447" s="29"/>
      <c r="P447" s="29"/>
      <c r="Q447" s="29"/>
      <c r="R447" s="29"/>
      <c r="S447" s="338"/>
      <c r="T447" s="29"/>
      <c r="U447" s="29"/>
      <c r="V447" s="29"/>
      <c r="W447" s="29"/>
      <c r="X447" s="29"/>
      <c r="Y447" s="29"/>
      <c r="Z447" s="29"/>
    </row>
    <row r="448" spans="1:26" ht="15.75" customHeight="1">
      <c r="A448" s="29"/>
      <c r="B448" s="75"/>
      <c r="C448" s="29"/>
      <c r="D448" s="29"/>
      <c r="E448" s="29"/>
      <c r="F448" s="29"/>
      <c r="G448" s="29"/>
      <c r="H448" s="29"/>
      <c r="I448" s="29"/>
      <c r="J448" s="29"/>
      <c r="K448" s="29"/>
      <c r="L448" s="29"/>
      <c r="M448" s="29"/>
      <c r="N448" s="29"/>
      <c r="O448" s="29"/>
      <c r="P448" s="29"/>
      <c r="Q448" s="29"/>
      <c r="R448" s="29"/>
      <c r="S448" s="338"/>
      <c r="T448" s="29"/>
      <c r="U448" s="29"/>
      <c r="V448" s="29"/>
      <c r="W448" s="29"/>
      <c r="X448" s="29"/>
      <c r="Y448" s="29"/>
      <c r="Z448" s="29"/>
    </row>
    <row r="449" spans="1:26" ht="15.75" customHeight="1">
      <c r="A449" s="29"/>
      <c r="B449" s="75"/>
      <c r="C449" s="29"/>
      <c r="D449" s="29"/>
      <c r="E449" s="29"/>
      <c r="F449" s="29"/>
      <c r="G449" s="29"/>
      <c r="H449" s="29"/>
      <c r="I449" s="29"/>
      <c r="J449" s="29"/>
      <c r="K449" s="29"/>
      <c r="L449" s="29"/>
      <c r="M449" s="29"/>
      <c r="N449" s="29"/>
      <c r="O449" s="29"/>
      <c r="P449" s="29"/>
      <c r="Q449" s="29"/>
      <c r="R449" s="29"/>
      <c r="S449" s="338"/>
      <c r="T449" s="29"/>
      <c r="U449" s="29"/>
      <c r="V449" s="29"/>
      <c r="W449" s="29"/>
      <c r="X449" s="29"/>
      <c r="Y449" s="29"/>
      <c r="Z449" s="29"/>
    </row>
    <row r="450" spans="1:26" ht="15.75" customHeight="1">
      <c r="A450" s="29"/>
      <c r="B450" s="75"/>
      <c r="C450" s="29"/>
      <c r="D450" s="29"/>
      <c r="E450" s="29"/>
      <c r="F450" s="29"/>
      <c r="G450" s="29"/>
      <c r="H450" s="29"/>
      <c r="I450" s="29"/>
      <c r="J450" s="29"/>
      <c r="K450" s="29"/>
      <c r="L450" s="29"/>
      <c r="M450" s="29"/>
      <c r="N450" s="29"/>
      <c r="O450" s="29"/>
      <c r="P450" s="29"/>
      <c r="Q450" s="29"/>
      <c r="R450" s="29"/>
      <c r="S450" s="338"/>
      <c r="T450" s="29"/>
      <c r="U450" s="29"/>
      <c r="V450" s="29"/>
      <c r="W450" s="29"/>
      <c r="X450" s="29"/>
      <c r="Y450" s="29"/>
      <c r="Z450" s="29"/>
    </row>
    <row r="451" spans="1:26" ht="15.75" customHeight="1">
      <c r="A451" s="29"/>
      <c r="B451" s="75"/>
      <c r="C451" s="29"/>
      <c r="D451" s="29"/>
      <c r="E451" s="29"/>
      <c r="F451" s="29"/>
      <c r="G451" s="29"/>
      <c r="H451" s="29"/>
      <c r="I451" s="29"/>
      <c r="J451" s="29"/>
      <c r="K451" s="29"/>
      <c r="L451" s="29"/>
      <c r="M451" s="29"/>
      <c r="N451" s="29"/>
      <c r="O451" s="29"/>
      <c r="P451" s="29"/>
      <c r="Q451" s="29"/>
      <c r="R451" s="29"/>
      <c r="S451" s="338"/>
      <c r="T451" s="29"/>
      <c r="U451" s="29"/>
      <c r="V451" s="29"/>
      <c r="W451" s="29"/>
      <c r="X451" s="29"/>
      <c r="Y451" s="29"/>
      <c r="Z451" s="29"/>
    </row>
    <row r="452" spans="1:26" ht="15.75" customHeight="1">
      <c r="A452" s="29"/>
      <c r="B452" s="75"/>
      <c r="C452" s="29"/>
      <c r="D452" s="29"/>
      <c r="E452" s="29"/>
      <c r="F452" s="29"/>
      <c r="G452" s="29"/>
      <c r="H452" s="29"/>
      <c r="I452" s="29"/>
      <c r="J452" s="29"/>
      <c r="K452" s="29"/>
      <c r="L452" s="29"/>
      <c r="M452" s="29"/>
      <c r="N452" s="29"/>
      <c r="O452" s="29"/>
      <c r="P452" s="29"/>
      <c r="Q452" s="29"/>
      <c r="R452" s="29"/>
      <c r="S452" s="338"/>
      <c r="T452" s="29"/>
      <c r="U452" s="29"/>
      <c r="V452" s="29"/>
      <c r="W452" s="29"/>
      <c r="X452" s="29"/>
      <c r="Y452" s="29"/>
      <c r="Z452" s="29"/>
    </row>
    <row r="453" spans="1:26" ht="15.75" customHeight="1">
      <c r="A453" s="29"/>
      <c r="B453" s="75"/>
      <c r="C453" s="29"/>
      <c r="D453" s="29"/>
      <c r="E453" s="29"/>
      <c r="F453" s="29"/>
      <c r="G453" s="29"/>
      <c r="H453" s="29"/>
      <c r="I453" s="29"/>
      <c r="J453" s="29"/>
      <c r="K453" s="29"/>
      <c r="L453" s="29"/>
      <c r="M453" s="29"/>
      <c r="N453" s="29"/>
      <c r="O453" s="29"/>
      <c r="P453" s="29"/>
      <c r="Q453" s="29"/>
      <c r="R453" s="29"/>
      <c r="S453" s="338"/>
      <c r="T453" s="29"/>
      <c r="U453" s="29"/>
      <c r="V453" s="29"/>
      <c r="W453" s="29"/>
      <c r="X453" s="29"/>
      <c r="Y453" s="29"/>
      <c r="Z453" s="29"/>
    </row>
    <row r="454" spans="1:26" ht="15.75" customHeight="1">
      <c r="A454" s="29"/>
      <c r="B454" s="75"/>
      <c r="C454" s="29"/>
      <c r="D454" s="29"/>
      <c r="E454" s="29"/>
      <c r="F454" s="29"/>
      <c r="G454" s="29"/>
      <c r="H454" s="29"/>
      <c r="I454" s="29"/>
      <c r="J454" s="29"/>
      <c r="K454" s="29"/>
      <c r="L454" s="29"/>
      <c r="M454" s="29"/>
      <c r="N454" s="29"/>
      <c r="O454" s="29"/>
      <c r="P454" s="29"/>
      <c r="Q454" s="29"/>
      <c r="R454" s="29"/>
      <c r="S454" s="338"/>
      <c r="T454" s="29"/>
      <c r="U454" s="29"/>
      <c r="V454" s="29"/>
      <c r="W454" s="29"/>
      <c r="X454" s="29"/>
      <c r="Y454" s="29"/>
      <c r="Z454" s="29"/>
    </row>
    <row r="455" spans="1:26" ht="15.75" customHeight="1">
      <c r="A455" s="29"/>
      <c r="B455" s="75"/>
      <c r="C455" s="29"/>
      <c r="D455" s="29"/>
      <c r="E455" s="29"/>
      <c r="F455" s="29"/>
      <c r="G455" s="29"/>
      <c r="H455" s="29"/>
      <c r="I455" s="29"/>
      <c r="J455" s="29"/>
      <c r="K455" s="29"/>
      <c r="L455" s="29"/>
      <c r="M455" s="29"/>
      <c r="N455" s="29"/>
      <c r="O455" s="29"/>
      <c r="P455" s="29"/>
      <c r="Q455" s="29"/>
      <c r="R455" s="29"/>
      <c r="S455" s="338"/>
      <c r="T455" s="29"/>
      <c r="U455" s="29"/>
      <c r="V455" s="29"/>
      <c r="W455" s="29"/>
      <c r="X455" s="29"/>
      <c r="Y455" s="29"/>
      <c r="Z455" s="29"/>
    </row>
    <row r="456" spans="1:26" ht="15.75" customHeight="1">
      <c r="A456" s="29"/>
      <c r="B456" s="75"/>
      <c r="C456" s="29"/>
      <c r="D456" s="29"/>
      <c r="E456" s="29"/>
      <c r="F456" s="29"/>
      <c r="G456" s="29"/>
      <c r="H456" s="29"/>
      <c r="I456" s="29"/>
      <c r="J456" s="29"/>
      <c r="K456" s="29"/>
      <c r="L456" s="29"/>
      <c r="M456" s="29"/>
      <c r="N456" s="29"/>
      <c r="O456" s="29"/>
      <c r="P456" s="29"/>
      <c r="Q456" s="29"/>
      <c r="R456" s="29"/>
      <c r="S456" s="338"/>
      <c r="T456" s="29"/>
      <c r="U456" s="29"/>
      <c r="V456" s="29"/>
      <c r="W456" s="29"/>
      <c r="X456" s="29"/>
      <c r="Y456" s="29"/>
      <c r="Z456" s="29"/>
    </row>
    <row r="457" spans="1:26" ht="15.75" customHeight="1">
      <c r="A457" s="29"/>
      <c r="B457" s="75"/>
      <c r="C457" s="29"/>
      <c r="D457" s="29"/>
      <c r="E457" s="29"/>
      <c r="F457" s="29"/>
      <c r="G457" s="29"/>
      <c r="H457" s="29"/>
      <c r="I457" s="29"/>
      <c r="J457" s="29"/>
      <c r="K457" s="29"/>
      <c r="L457" s="29"/>
      <c r="M457" s="29"/>
      <c r="N457" s="29"/>
      <c r="O457" s="29"/>
      <c r="P457" s="29"/>
      <c r="Q457" s="29"/>
      <c r="R457" s="29"/>
      <c r="S457" s="338"/>
      <c r="T457" s="29"/>
      <c r="U457" s="29"/>
      <c r="V457" s="29"/>
      <c r="W457" s="29"/>
      <c r="X457" s="29"/>
      <c r="Y457" s="29"/>
      <c r="Z457" s="29"/>
    </row>
    <row r="458" spans="1:26" ht="15.75" customHeight="1">
      <c r="A458" s="29"/>
      <c r="B458" s="75"/>
      <c r="C458" s="29"/>
      <c r="D458" s="29"/>
      <c r="E458" s="29"/>
      <c r="F458" s="29"/>
      <c r="G458" s="29"/>
      <c r="H458" s="29"/>
      <c r="I458" s="29"/>
      <c r="J458" s="29"/>
      <c r="K458" s="29"/>
      <c r="L458" s="29"/>
      <c r="M458" s="29"/>
      <c r="N458" s="29"/>
      <c r="O458" s="29"/>
      <c r="P458" s="29"/>
      <c r="Q458" s="29"/>
      <c r="R458" s="29"/>
      <c r="S458" s="338"/>
      <c r="T458" s="29"/>
      <c r="U458" s="29"/>
      <c r="V458" s="29"/>
      <c r="W458" s="29"/>
      <c r="X458" s="29"/>
      <c r="Y458" s="29"/>
      <c r="Z458" s="29"/>
    </row>
    <row r="459" spans="1:26" ht="15.75" customHeight="1">
      <c r="A459" s="29"/>
      <c r="B459" s="75"/>
      <c r="C459" s="29"/>
      <c r="D459" s="29"/>
      <c r="E459" s="29"/>
      <c r="F459" s="29"/>
      <c r="G459" s="29"/>
      <c r="H459" s="29"/>
      <c r="I459" s="29"/>
      <c r="J459" s="29"/>
      <c r="K459" s="29"/>
      <c r="L459" s="29"/>
      <c r="M459" s="29"/>
      <c r="N459" s="29"/>
      <c r="O459" s="29"/>
      <c r="P459" s="29"/>
      <c r="Q459" s="29"/>
      <c r="R459" s="29"/>
      <c r="S459" s="338"/>
      <c r="T459" s="29"/>
      <c r="U459" s="29"/>
      <c r="V459" s="29"/>
      <c r="W459" s="29"/>
      <c r="X459" s="29"/>
      <c r="Y459" s="29"/>
      <c r="Z459" s="29"/>
    </row>
    <row r="460" spans="1:26" ht="15.75" customHeight="1">
      <c r="A460" s="29"/>
      <c r="B460" s="75"/>
      <c r="C460" s="29"/>
      <c r="D460" s="29"/>
      <c r="E460" s="29"/>
      <c r="F460" s="29"/>
      <c r="G460" s="29"/>
      <c r="H460" s="29"/>
      <c r="I460" s="29"/>
      <c r="J460" s="29"/>
      <c r="K460" s="29"/>
      <c r="L460" s="29"/>
      <c r="M460" s="29"/>
      <c r="N460" s="29"/>
      <c r="O460" s="29"/>
      <c r="P460" s="29"/>
      <c r="Q460" s="29"/>
      <c r="R460" s="29"/>
      <c r="S460" s="338"/>
      <c r="T460" s="29"/>
      <c r="U460" s="29"/>
      <c r="V460" s="29"/>
      <c r="W460" s="29"/>
      <c r="X460" s="29"/>
      <c r="Y460" s="29"/>
      <c r="Z460" s="29"/>
    </row>
    <row r="461" spans="1:26" ht="15.75" customHeight="1">
      <c r="A461" s="29"/>
      <c r="B461" s="75"/>
      <c r="C461" s="29"/>
      <c r="D461" s="29"/>
      <c r="E461" s="29"/>
      <c r="F461" s="29"/>
      <c r="G461" s="29"/>
      <c r="H461" s="29"/>
      <c r="I461" s="29"/>
      <c r="J461" s="29"/>
      <c r="K461" s="29"/>
      <c r="L461" s="29"/>
      <c r="M461" s="29"/>
      <c r="N461" s="29"/>
      <c r="O461" s="29"/>
      <c r="P461" s="29"/>
      <c r="Q461" s="29"/>
      <c r="R461" s="29"/>
      <c r="S461" s="338"/>
      <c r="T461" s="29"/>
      <c r="U461" s="29"/>
      <c r="V461" s="29"/>
      <c r="W461" s="29"/>
      <c r="X461" s="29"/>
      <c r="Y461" s="29"/>
      <c r="Z461" s="29"/>
    </row>
    <row r="462" spans="1:26" ht="15.75" customHeight="1">
      <c r="A462" s="29"/>
      <c r="B462" s="75"/>
      <c r="C462" s="29"/>
      <c r="D462" s="29"/>
      <c r="E462" s="29"/>
      <c r="F462" s="29"/>
      <c r="G462" s="29"/>
      <c r="H462" s="29"/>
      <c r="I462" s="29"/>
      <c r="J462" s="29"/>
      <c r="K462" s="29"/>
      <c r="L462" s="29"/>
      <c r="M462" s="29"/>
      <c r="N462" s="29"/>
      <c r="O462" s="29"/>
      <c r="P462" s="29"/>
      <c r="Q462" s="29"/>
      <c r="R462" s="29"/>
      <c r="S462" s="338"/>
      <c r="T462" s="29"/>
      <c r="U462" s="29"/>
      <c r="V462" s="29"/>
      <c r="W462" s="29"/>
      <c r="X462" s="29"/>
      <c r="Y462" s="29"/>
      <c r="Z462" s="29"/>
    </row>
    <row r="463" spans="1:26" ht="15.75" customHeight="1">
      <c r="A463" s="29"/>
      <c r="B463" s="75"/>
      <c r="C463" s="29"/>
      <c r="D463" s="29"/>
      <c r="E463" s="29"/>
      <c r="F463" s="29"/>
      <c r="G463" s="29"/>
      <c r="H463" s="29"/>
      <c r="I463" s="29"/>
      <c r="J463" s="29"/>
      <c r="K463" s="29"/>
      <c r="L463" s="29"/>
      <c r="M463" s="29"/>
      <c r="N463" s="29"/>
      <c r="O463" s="29"/>
      <c r="P463" s="29"/>
      <c r="Q463" s="29"/>
      <c r="R463" s="29"/>
      <c r="S463" s="338"/>
      <c r="T463" s="29"/>
      <c r="U463" s="29"/>
      <c r="V463" s="29"/>
      <c r="W463" s="29"/>
      <c r="X463" s="29"/>
      <c r="Y463" s="29"/>
      <c r="Z463" s="29"/>
    </row>
    <row r="464" spans="1:26" ht="15.75" customHeight="1">
      <c r="A464" s="29"/>
      <c r="B464" s="75"/>
      <c r="C464" s="29"/>
      <c r="D464" s="29"/>
      <c r="E464" s="29"/>
      <c r="F464" s="29"/>
      <c r="G464" s="29"/>
      <c r="H464" s="29"/>
      <c r="I464" s="29"/>
      <c r="J464" s="29"/>
      <c r="K464" s="29"/>
      <c r="L464" s="29"/>
      <c r="M464" s="29"/>
      <c r="N464" s="29"/>
      <c r="O464" s="29"/>
      <c r="P464" s="29"/>
      <c r="Q464" s="29"/>
      <c r="R464" s="29"/>
      <c r="S464" s="338"/>
      <c r="T464" s="29"/>
      <c r="U464" s="29"/>
      <c r="V464" s="29"/>
      <c r="W464" s="29"/>
      <c r="X464" s="29"/>
      <c r="Y464" s="29"/>
      <c r="Z464" s="29"/>
    </row>
    <row r="465" spans="1:26" ht="15.75" customHeight="1">
      <c r="A465" s="29"/>
      <c r="B465" s="75"/>
      <c r="C465" s="29"/>
      <c r="D465" s="29"/>
      <c r="E465" s="29"/>
      <c r="F465" s="29"/>
      <c r="G465" s="29"/>
      <c r="H465" s="29"/>
      <c r="I465" s="29"/>
      <c r="J465" s="29"/>
      <c r="K465" s="29"/>
      <c r="L465" s="29"/>
      <c r="M465" s="29"/>
      <c r="N465" s="29"/>
      <c r="O465" s="29"/>
      <c r="P465" s="29"/>
      <c r="Q465" s="29"/>
      <c r="R465" s="29"/>
      <c r="S465" s="338"/>
      <c r="T465" s="29"/>
      <c r="U465" s="29"/>
      <c r="V465" s="29"/>
      <c r="W465" s="29"/>
      <c r="X465" s="29"/>
      <c r="Y465" s="29"/>
      <c r="Z465" s="29"/>
    </row>
    <row r="466" spans="1:26" ht="15.75" customHeight="1">
      <c r="A466" s="29"/>
      <c r="B466" s="75"/>
      <c r="C466" s="29"/>
      <c r="D466" s="29"/>
      <c r="E466" s="29"/>
      <c r="F466" s="29"/>
      <c r="G466" s="29"/>
      <c r="H466" s="29"/>
      <c r="I466" s="29"/>
      <c r="J466" s="29"/>
      <c r="K466" s="29"/>
      <c r="L466" s="29"/>
      <c r="M466" s="29"/>
      <c r="N466" s="29"/>
      <c r="O466" s="29"/>
      <c r="P466" s="29"/>
      <c r="Q466" s="29"/>
      <c r="R466" s="29"/>
      <c r="S466" s="338"/>
      <c r="T466" s="29"/>
      <c r="U466" s="29"/>
      <c r="V466" s="29"/>
      <c r="W466" s="29"/>
      <c r="X466" s="29"/>
      <c r="Y466" s="29"/>
      <c r="Z466" s="29"/>
    </row>
    <row r="467" spans="1:26" ht="15.75" customHeight="1">
      <c r="A467" s="29"/>
      <c r="B467" s="75"/>
      <c r="C467" s="29"/>
      <c r="D467" s="29"/>
      <c r="E467" s="29"/>
      <c r="F467" s="29"/>
      <c r="G467" s="29"/>
      <c r="H467" s="29"/>
      <c r="I467" s="29"/>
      <c r="J467" s="29"/>
      <c r="K467" s="29"/>
      <c r="L467" s="29"/>
      <c r="M467" s="29"/>
      <c r="N467" s="29"/>
      <c r="O467" s="29"/>
      <c r="P467" s="29"/>
      <c r="Q467" s="29"/>
      <c r="R467" s="29"/>
      <c r="S467" s="338"/>
      <c r="T467" s="29"/>
      <c r="U467" s="29"/>
      <c r="V467" s="29"/>
      <c r="W467" s="29"/>
      <c r="X467" s="29"/>
      <c r="Y467" s="29"/>
      <c r="Z467" s="29"/>
    </row>
    <row r="468" spans="1:26" ht="15.75" customHeight="1">
      <c r="A468" s="29"/>
      <c r="B468" s="75"/>
      <c r="C468" s="29"/>
      <c r="D468" s="29"/>
      <c r="E468" s="29"/>
      <c r="F468" s="29"/>
      <c r="G468" s="29"/>
      <c r="H468" s="29"/>
      <c r="I468" s="29"/>
      <c r="J468" s="29"/>
      <c r="K468" s="29"/>
      <c r="L468" s="29"/>
      <c r="M468" s="29"/>
      <c r="N468" s="29"/>
      <c r="O468" s="29"/>
      <c r="P468" s="29"/>
      <c r="Q468" s="29"/>
      <c r="R468" s="29"/>
      <c r="S468" s="338"/>
      <c r="T468" s="29"/>
      <c r="U468" s="29"/>
      <c r="V468" s="29"/>
      <c r="W468" s="29"/>
      <c r="X468" s="29"/>
      <c r="Y468" s="29"/>
      <c r="Z468" s="29"/>
    </row>
    <row r="469" spans="1:26" ht="15.75" customHeight="1">
      <c r="A469" s="29"/>
      <c r="B469" s="75"/>
      <c r="C469" s="29"/>
      <c r="D469" s="29"/>
      <c r="E469" s="29"/>
      <c r="F469" s="29"/>
      <c r="G469" s="29"/>
      <c r="H469" s="29"/>
      <c r="I469" s="29"/>
      <c r="J469" s="29"/>
      <c r="K469" s="29"/>
      <c r="L469" s="29"/>
      <c r="M469" s="29"/>
      <c r="N469" s="29"/>
      <c r="O469" s="29"/>
      <c r="P469" s="29"/>
      <c r="Q469" s="29"/>
      <c r="R469" s="29"/>
      <c r="S469" s="338"/>
      <c r="T469" s="29"/>
      <c r="U469" s="29"/>
      <c r="V469" s="29"/>
      <c r="W469" s="29"/>
      <c r="X469" s="29"/>
      <c r="Y469" s="29"/>
      <c r="Z469" s="29"/>
    </row>
    <row r="470" spans="1:26" ht="15.75" customHeight="1">
      <c r="A470" s="29"/>
      <c r="B470" s="75"/>
      <c r="C470" s="29"/>
      <c r="D470" s="29"/>
      <c r="E470" s="29"/>
      <c r="F470" s="29"/>
      <c r="G470" s="29"/>
      <c r="H470" s="29"/>
      <c r="I470" s="29"/>
      <c r="J470" s="29"/>
      <c r="K470" s="29"/>
      <c r="L470" s="29"/>
      <c r="M470" s="29"/>
      <c r="N470" s="29"/>
      <c r="O470" s="29"/>
      <c r="P470" s="29"/>
      <c r="Q470" s="29"/>
      <c r="R470" s="29"/>
      <c r="S470" s="338"/>
      <c r="T470" s="29"/>
      <c r="U470" s="29"/>
      <c r="V470" s="29"/>
      <c r="W470" s="29"/>
      <c r="X470" s="29"/>
      <c r="Y470" s="29"/>
      <c r="Z470" s="29"/>
    </row>
    <row r="471" spans="1:26" ht="15.75" customHeight="1">
      <c r="A471" s="29"/>
      <c r="B471" s="75"/>
      <c r="C471" s="29"/>
      <c r="D471" s="29"/>
      <c r="E471" s="29"/>
      <c r="F471" s="29"/>
      <c r="G471" s="29"/>
      <c r="H471" s="29"/>
      <c r="I471" s="29"/>
      <c r="J471" s="29"/>
      <c r="K471" s="29"/>
      <c r="L471" s="29"/>
      <c r="M471" s="29"/>
      <c r="N471" s="29"/>
      <c r="O471" s="29"/>
      <c r="P471" s="29"/>
      <c r="Q471" s="29"/>
      <c r="R471" s="29"/>
      <c r="S471" s="338"/>
      <c r="T471" s="29"/>
      <c r="U471" s="29"/>
      <c r="V471" s="29"/>
      <c r="W471" s="29"/>
      <c r="X471" s="29"/>
      <c r="Y471" s="29"/>
      <c r="Z471" s="29"/>
    </row>
    <row r="472" spans="1:26" ht="15.75" customHeight="1">
      <c r="A472" s="29"/>
      <c r="B472" s="75"/>
      <c r="C472" s="29"/>
      <c r="D472" s="29"/>
      <c r="E472" s="29"/>
      <c r="F472" s="29"/>
      <c r="G472" s="29"/>
      <c r="H472" s="29"/>
      <c r="I472" s="29"/>
      <c r="J472" s="29"/>
      <c r="K472" s="29"/>
      <c r="L472" s="29"/>
      <c r="M472" s="29"/>
      <c r="N472" s="29"/>
      <c r="O472" s="29"/>
      <c r="P472" s="29"/>
      <c r="Q472" s="29"/>
      <c r="R472" s="29"/>
      <c r="S472" s="338"/>
      <c r="T472" s="29"/>
      <c r="U472" s="29"/>
      <c r="V472" s="29"/>
      <c r="W472" s="29"/>
      <c r="X472" s="29"/>
      <c r="Y472" s="29"/>
      <c r="Z472" s="29"/>
    </row>
    <row r="473" spans="1:26" ht="15.75" customHeight="1">
      <c r="A473" s="29"/>
      <c r="B473" s="75"/>
      <c r="C473" s="29"/>
      <c r="D473" s="29"/>
      <c r="E473" s="29"/>
      <c r="F473" s="29"/>
      <c r="G473" s="29"/>
      <c r="H473" s="29"/>
      <c r="I473" s="29"/>
      <c r="J473" s="29"/>
      <c r="K473" s="29"/>
      <c r="L473" s="29"/>
      <c r="M473" s="29"/>
      <c r="N473" s="29"/>
      <c r="O473" s="29"/>
      <c r="P473" s="29"/>
      <c r="Q473" s="29"/>
      <c r="R473" s="29"/>
      <c r="S473" s="338"/>
      <c r="T473" s="29"/>
      <c r="U473" s="29"/>
      <c r="V473" s="29"/>
      <c r="W473" s="29"/>
      <c r="X473" s="29"/>
      <c r="Y473" s="29"/>
      <c r="Z473" s="29"/>
    </row>
    <row r="474" spans="1:26" ht="15.75" customHeight="1">
      <c r="A474" s="29"/>
      <c r="B474" s="75"/>
      <c r="C474" s="29"/>
      <c r="D474" s="29"/>
      <c r="E474" s="29"/>
      <c r="F474" s="29"/>
      <c r="G474" s="29"/>
      <c r="H474" s="29"/>
      <c r="I474" s="29"/>
      <c r="J474" s="29"/>
      <c r="K474" s="29"/>
      <c r="L474" s="29"/>
      <c r="M474" s="29"/>
      <c r="N474" s="29"/>
      <c r="O474" s="29"/>
      <c r="P474" s="29"/>
      <c r="Q474" s="29"/>
      <c r="R474" s="29"/>
      <c r="S474" s="338"/>
      <c r="T474" s="29"/>
      <c r="U474" s="29"/>
      <c r="V474" s="29"/>
      <c r="W474" s="29"/>
      <c r="X474" s="29"/>
      <c r="Y474" s="29"/>
      <c r="Z474" s="29"/>
    </row>
    <row r="475" spans="1:26" ht="15.75" customHeight="1">
      <c r="A475" s="29"/>
      <c r="B475" s="75"/>
      <c r="C475" s="29"/>
      <c r="D475" s="29"/>
      <c r="E475" s="29"/>
      <c r="F475" s="29"/>
      <c r="G475" s="29"/>
      <c r="H475" s="29"/>
      <c r="I475" s="29"/>
      <c r="J475" s="29"/>
      <c r="K475" s="29"/>
      <c r="L475" s="29"/>
      <c r="M475" s="29"/>
      <c r="N475" s="29"/>
      <c r="O475" s="29"/>
      <c r="P475" s="29"/>
      <c r="Q475" s="29"/>
      <c r="R475" s="29"/>
      <c r="S475" s="338"/>
      <c r="T475" s="29"/>
      <c r="U475" s="29"/>
      <c r="V475" s="29"/>
      <c r="W475" s="29"/>
      <c r="X475" s="29"/>
      <c r="Y475" s="29"/>
      <c r="Z475" s="29"/>
    </row>
    <row r="476" spans="1:26" ht="15.75" customHeight="1">
      <c r="A476" s="29"/>
      <c r="B476" s="75"/>
      <c r="C476" s="29"/>
      <c r="D476" s="29"/>
      <c r="E476" s="29"/>
      <c r="F476" s="29"/>
      <c r="G476" s="29"/>
      <c r="H476" s="29"/>
      <c r="I476" s="29"/>
      <c r="J476" s="29"/>
      <c r="K476" s="29"/>
      <c r="L476" s="29"/>
      <c r="M476" s="29"/>
      <c r="N476" s="29"/>
      <c r="O476" s="29"/>
      <c r="P476" s="29"/>
      <c r="Q476" s="29"/>
      <c r="R476" s="29"/>
      <c r="S476" s="338"/>
      <c r="T476" s="29"/>
      <c r="U476" s="29"/>
      <c r="V476" s="29"/>
      <c r="W476" s="29"/>
      <c r="X476" s="29"/>
      <c r="Y476" s="29"/>
      <c r="Z476" s="29"/>
    </row>
    <row r="477" spans="1:26" ht="15.75" customHeight="1">
      <c r="A477" s="29"/>
      <c r="B477" s="75"/>
      <c r="C477" s="29"/>
      <c r="D477" s="29"/>
      <c r="E477" s="29"/>
      <c r="F477" s="29"/>
      <c r="G477" s="29"/>
      <c r="H477" s="29"/>
      <c r="I477" s="29"/>
      <c r="J477" s="29"/>
      <c r="K477" s="29"/>
      <c r="L477" s="29"/>
      <c r="M477" s="29"/>
      <c r="N477" s="29"/>
      <c r="O477" s="29"/>
      <c r="P477" s="29"/>
      <c r="Q477" s="29"/>
      <c r="R477" s="29"/>
      <c r="S477" s="338"/>
      <c r="T477" s="29"/>
      <c r="U477" s="29"/>
      <c r="V477" s="29"/>
      <c r="W477" s="29"/>
      <c r="X477" s="29"/>
      <c r="Y477" s="29"/>
      <c r="Z477" s="29"/>
    </row>
    <row r="478" spans="1:26" ht="15.75" customHeight="1">
      <c r="A478" s="29"/>
      <c r="B478" s="75"/>
      <c r="C478" s="29"/>
      <c r="D478" s="29"/>
      <c r="E478" s="29"/>
      <c r="F478" s="29"/>
      <c r="G478" s="29"/>
      <c r="H478" s="29"/>
      <c r="I478" s="29"/>
      <c r="J478" s="29"/>
      <c r="K478" s="29"/>
      <c r="L478" s="29"/>
      <c r="M478" s="29"/>
      <c r="N478" s="29"/>
      <c r="O478" s="29"/>
      <c r="P478" s="29"/>
      <c r="Q478" s="29"/>
      <c r="R478" s="29"/>
      <c r="S478" s="338"/>
      <c r="T478" s="29"/>
      <c r="U478" s="29"/>
      <c r="V478" s="29"/>
      <c r="W478" s="29"/>
      <c r="X478" s="29"/>
      <c r="Y478" s="29"/>
      <c r="Z478" s="29"/>
    </row>
    <row r="479" spans="1:26" ht="15.75" customHeight="1">
      <c r="A479" s="29"/>
      <c r="B479" s="75"/>
      <c r="C479" s="29"/>
      <c r="D479" s="29"/>
      <c r="E479" s="29"/>
      <c r="F479" s="29"/>
      <c r="G479" s="29"/>
      <c r="H479" s="29"/>
      <c r="I479" s="29"/>
      <c r="J479" s="29"/>
      <c r="K479" s="29"/>
      <c r="L479" s="29"/>
      <c r="M479" s="29"/>
      <c r="N479" s="29"/>
      <c r="O479" s="29"/>
      <c r="P479" s="29"/>
      <c r="Q479" s="29"/>
      <c r="R479" s="29"/>
      <c r="S479" s="338"/>
      <c r="T479" s="29"/>
      <c r="U479" s="29"/>
      <c r="V479" s="29"/>
      <c r="W479" s="29"/>
      <c r="X479" s="29"/>
      <c r="Y479" s="29"/>
      <c r="Z479" s="29"/>
    </row>
    <row r="480" spans="1:26" ht="15.75" customHeight="1">
      <c r="A480" s="29"/>
      <c r="B480" s="75"/>
      <c r="C480" s="29"/>
      <c r="D480" s="29"/>
      <c r="E480" s="29"/>
      <c r="F480" s="29"/>
      <c r="G480" s="29"/>
      <c r="H480" s="29"/>
      <c r="I480" s="29"/>
      <c r="J480" s="29"/>
      <c r="K480" s="29"/>
      <c r="L480" s="29"/>
      <c r="M480" s="29"/>
      <c r="N480" s="29"/>
      <c r="O480" s="29"/>
      <c r="P480" s="29"/>
      <c r="Q480" s="29"/>
      <c r="R480" s="29"/>
      <c r="S480" s="338"/>
      <c r="T480" s="29"/>
      <c r="U480" s="29"/>
      <c r="V480" s="29"/>
      <c r="W480" s="29"/>
      <c r="X480" s="29"/>
      <c r="Y480" s="29"/>
      <c r="Z480" s="29"/>
    </row>
    <row r="481" spans="1:26" ht="15.75" customHeight="1">
      <c r="A481" s="29"/>
      <c r="B481" s="75"/>
      <c r="C481" s="29"/>
      <c r="D481" s="29"/>
      <c r="E481" s="29"/>
      <c r="F481" s="29"/>
      <c r="G481" s="29"/>
      <c r="H481" s="29"/>
      <c r="I481" s="29"/>
      <c r="J481" s="29"/>
      <c r="K481" s="29"/>
      <c r="L481" s="29"/>
      <c r="M481" s="29"/>
      <c r="N481" s="29"/>
      <c r="O481" s="29"/>
      <c r="P481" s="29"/>
      <c r="Q481" s="29"/>
      <c r="R481" s="29"/>
      <c r="S481" s="338"/>
      <c r="T481" s="29"/>
      <c r="U481" s="29"/>
      <c r="V481" s="29"/>
      <c r="W481" s="29"/>
      <c r="X481" s="29"/>
      <c r="Y481" s="29"/>
      <c r="Z481" s="29"/>
    </row>
    <row r="482" spans="1:26" ht="15.75" customHeight="1">
      <c r="A482" s="29"/>
      <c r="B482" s="75"/>
      <c r="C482" s="29"/>
      <c r="D482" s="29"/>
      <c r="E482" s="29"/>
      <c r="F482" s="29"/>
      <c r="G482" s="29"/>
      <c r="H482" s="29"/>
      <c r="I482" s="29"/>
      <c r="J482" s="29"/>
      <c r="K482" s="29"/>
      <c r="L482" s="29"/>
      <c r="M482" s="29"/>
      <c r="N482" s="29"/>
      <c r="O482" s="29"/>
      <c r="P482" s="29"/>
      <c r="Q482" s="29"/>
      <c r="R482" s="29"/>
      <c r="S482" s="338"/>
      <c r="T482" s="29"/>
      <c r="U482" s="29"/>
      <c r="V482" s="29"/>
      <c r="W482" s="29"/>
      <c r="X482" s="29"/>
      <c r="Y482" s="29"/>
      <c r="Z482" s="29"/>
    </row>
    <row r="483" spans="1:26" ht="15.75" customHeight="1">
      <c r="A483" s="29"/>
      <c r="B483" s="75"/>
      <c r="C483" s="29"/>
      <c r="D483" s="29"/>
      <c r="E483" s="29"/>
      <c r="F483" s="29"/>
      <c r="G483" s="29"/>
      <c r="H483" s="29"/>
      <c r="I483" s="29"/>
      <c r="J483" s="29"/>
      <c r="K483" s="29"/>
      <c r="L483" s="29"/>
      <c r="M483" s="29"/>
      <c r="N483" s="29"/>
      <c r="O483" s="29"/>
      <c r="P483" s="29"/>
      <c r="Q483" s="29"/>
      <c r="R483" s="29"/>
      <c r="S483" s="338"/>
      <c r="T483" s="29"/>
      <c r="U483" s="29"/>
      <c r="V483" s="29"/>
      <c r="W483" s="29"/>
      <c r="X483" s="29"/>
      <c r="Y483" s="29"/>
      <c r="Z483" s="29"/>
    </row>
    <row r="484" spans="1:26" ht="15.75" customHeight="1">
      <c r="A484" s="29"/>
      <c r="B484" s="75"/>
      <c r="C484" s="29"/>
      <c r="D484" s="29"/>
      <c r="E484" s="29"/>
      <c r="F484" s="29"/>
      <c r="G484" s="29"/>
      <c r="H484" s="29"/>
      <c r="I484" s="29"/>
      <c r="J484" s="29"/>
      <c r="K484" s="29"/>
      <c r="L484" s="29"/>
      <c r="M484" s="29"/>
      <c r="N484" s="29"/>
      <c r="O484" s="29"/>
      <c r="P484" s="29"/>
      <c r="Q484" s="29"/>
      <c r="R484" s="29"/>
      <c r="S484" s="338"/>
      <c r="T484" s="29"/>
      <c r="U484" s="29"/>
      <c r="V484" s="29"/>
      <c r="W484" s="29"/>
      <c r="X484" s="29"/>
      <c r="Y484" s="29"/>
      <c r="Z484" s="29"/>
    </row>
    <row r="485" spans="1:26" ht="15.75" customHeight="1">
      <c r="A485" s="29"/>
      <c r="B485" s="75"/>
      <c r="C485" s="29"/>
      <c r="D485" s="29"/>
      <c r="E485" s="29"/>
      <c r="F485" s="29"/>
      <c r="G485" s="29"/>
      <c r="H485" s="29"/>
      <c r="I485" s="29"/>
      <c r="J485" s="29"/>
      <c r="K485" s="29"/>
      <c r="L485" s="29"/>
      <c r="M485" s="29"/>
      <c r="N485" s="29"/>
      <c r="O485" s="29"/>
      <c r="P485" s="29"/>
      <c r="Q485" s="29"/>
      <c r="R485" s="29"/>
      <c r="S485" s="338"/>
      <c r="T485" s="29"/>
      <c r="U485" s="29"/>
      <c r="V485" s="29"/>
      <c r="W485" s="29"/>
      <c r="X485" s="29"/>
      <c r="Y485" s="29"/>
      <c r="Z485" s="29"/>
    </row>
    <row r="486" spans="1:26" ht="15.75" customHeight="1">
      <c r="A486" s="29"/>
      <c r="B486" s="75"/>
      <c r="C486" s="29"/>
      <c r="D486" s="29"/>
      <c r="E486" s="29"/>
      <c r="F486" s="29"/>
      <c r="G486" s="29"/>
      <c r="H486" s="29"/>
      <c r="I486" s="29"/>
      <c r="J486" s="29"/>
      <c r="K486" s="29"/>
      <c r="L486" s="29"/>
      <c r="M486" s="29"/>
      <c r="N486" s="29"/>
      <c r="O486" s="29"/>
      <c r="P486" s="29"/>
      <c r="Q486" s="29"/>
      <c r="R486" s="29"/>
      <c r="S486" s="338"/>
      <c r="T486" s="29"/>
      <c r="U486" s="29"/>
      <c r="V486" s="29"/>
      <c r="W486" s="29"/>
      <c r="X486" s="29"/>
      <c r="Y486" s="29"/>
      <c r="Z486" s="29"/>
    </row>
    <row r="487" spans="1:26" ht="15.75" customHeight="1">
      <c r="A487" s="29"/>
      <c r="B487" s="75"/>
      <c r="C487" s="29"/>
      <c r="D487" s="29"/>
      <c r="E487" s="29"/>
      <c r="F487" s="29"/>
      <c r="G487" s="29"/>
      <c r="H487" s="29"/>
      <c r="I487" s="29"/>
      <c r="J487" s="29"/>
      <c r="K487" s="29"/>
      <c r="L487" s="29"/>
      <c r="M487" s="29"/>
      <c r="N487" s="29"/>
      <c r="O487" s="29"/>
      <c r="P487" s="29"/>
      <c r="Q487" s="29"/>
      <c r="R487" s="29"/>
      <c r="S487" s="338"/>
      <c r="T487" s="29"/>
      <c r="U487" s="29"/>
      <c r="V487" s="29"/>
      <c r="W487" s="29"/>
      <c r="X487" s="29"/>
      <c r="Y487" s="29"/>
      <c r="Z487" s="29"/>
    </row>
    <row r="488" spans="1:26" ht="15.75" customHeight="1">
      <c r="A488" s="29"/>
      <c r="B488" s="75"/>
      <c r="C488" s="29"/>
      <c r="D488" s="29"/>
      <c r="E488" s="29"/>
      <c r="F488" s="29"/>
      <c r="G488" s="29"/>
      <c r="H488" s="29"/>
      <c r="I488" s="29"/>
      <c r="J488" s="29"/>
      <c r="K488" s="29"/>
      <c r="L488" s="29"/>
      <c r="M488" s="29"/>
      <c r="N488" s="29"/>
      <c r="O488" s="29"/>
      <c r="P488" s="29"/>
      <c r="Q488" s="29"/>
      <c r="R488" s="29"/>
      <c r="S488" s="338"/>
      <c r="T488" s="29"/>
      <c r="U488" s="29"/>
      <c r="V488" s="29"/>
      <c r="W488" s="29"/>
      <c r="X488" s="29"/>
      <c r="Y488" s="29"/>
      <c r="Z488" s="29"/>
    </row>
    <row r="489" spans="1:26" ht="15.75" customHeight="1">
      <c r="A489" s="29"/>
      <c r="B489" s="75"/>
      <c r="C489" s="29"/>
      <c r="D489" s="29"/>
      <c r="E489" s="29"/>
      <c r="F489" s="29"/>
      <c r="G489" s="29"/>
      <c r="H489" s="29"/>
      <c r="I489" s="29"/>
      <c r="J489" s="29"/>
      <c r="K489" s="29"/>
      <c r="L489" s="29"/>
      <c r="M489" s="29"/>
      <c r="N489" s="29"/>
      <c r="O489" s="29"/>
      <c r="P489" s="29"/>
      <c r="Q489" s="29"/>
      <c r="R489" s="29"/>
      <c r="S489" s="338"/>
      <c r="T489" s="29"/>
      <c r="U489" s="29"/>
      <c r="V489" s="29"/>
      <c r="W489" s="29"/>
      <c r="X489" s="29"/>
      <c r="Y489" s="29"/>
      <c r="Z489" s="29"/>
    </row>
    <row r="490" spans="1:26" ht="15.75" customHeight="1">
      <c r="A490" s="29"/>
      <c r="B490" s="75"/>
      <c r="C490" s="29"/>
      <c r="D490" s="29"/>
      <c r="E490" s="29"/>
      <c r="F490" s="29"/>
      <c r="G490" s="29"/>
      <c r="H490" s="29"/>
      <c r="I490" s="29"/>
      <c r="J490" s="29"/>
      <c r="K490" s="29"/>
      <c r="L490" s="29"/>
      <c r="M490" s="29"/>
      <c r="N490" s="29"/>
      <c r="O490" s="29"/>
      <c r="P490" s="29"/>
      <c r="Q490" s="29"/>
      <c r="R490" s="29"/>
      <c r="S490" s="338"/>
      <c r="T490" s="29"/>
      <c r="U490" s="29"/>
      <c r="V490" s="29"/>
      <c r="W490" s="29"/>
      <c r="X490" s="29"/>
      <c r="Y490" s="29"/>
      <c r="Z490" s="29"/>
    </row>
    <row r="491" spans="1:26" ht="15.75" customHeight="1">
      <c r="A491" s="29"/>
      <c r="B491" s="75"/>
      <c r="C491" s="29"/>
      <c r="D491" s="29"/>
      <c r="E491" s="29"/>
      <c r="F491" s="29"/>
      <c r="G491" s="29"/>
      <c r="H491" s="29"/>
      <c r="I491" s="29"/>
      <c r="J491" s="29"/>
      <c r="K491" s="29"/>
      <c r="L491" s="29"/>
      <c r="M491" s="29"/>
      <c r="N491" s="29"/>
      <c r="O491" s="29"/>
      <c r="P491" s="29"/>
      <c r="Q491" s="29"/>
      <c r="R491" s="29"/>
      <c r="S491" s="338"/>
      <c r="T491" s="29"/>
      <c r="U491" s="29"/>
      <c r="V491" s="29"/>
      <c r="W491" s="29"/>
      <c r="X491" s="29"/>
      <c r="Y491" s="29"/>
      <c r="Z491" s="29"/>
    </row>
    <row r="492" spans="1:26" ht="15.75" customHeight="1">
      <c r="A492" s="29"/>
      <c r="B492" s="75"/>
      <c r="C492" s="29"/>
      <c r="D492" s="29"/>
      <c r="E492" s="29"/>
      <c r="F492" s="29"/>
      <c r="G492" s="29"/>
      <c r="H492" s="29"/>
      <c r="I492" s="29"/>
      <c r="J492" s="29"/>
      <c r="K492" s="29"/>
      <c r="L492" s="29"/>
      <c r="M492" s="29"/>
      <c r="N492" s="29"/>
      <c r="O492" s="29"/>
      <c r="P492" s="29"/>
      <c r="Q492" s="29"/>
      <c r="R492" s="29"/>
      <c r="S492" s="338"/>
      <c r="T492" s="29"/>
      <c r="U492" s="29"/>
      <c r="V492" s="29"/>
      <c r="W492" s="29"/>
      <c r="X492" s="29"/>
      <c r="Y492" s="29"/>
      <c r="Z492" s="29"/>
    </row>
    <row r="493" spans="1:26" ht="15.75" customHeight="1">
      <c r="A493" s="29"/>
      <c r="B493" s="75"/>
      <c r="C493" s="29"/>
      <c r="D493" s="29"/>
      <c r="E493" s="29"/>
      <c r="F493" s="29"/>
      <c r="G493" s="29"/>
      <c r="H493" s="29"/>
      <c r="I493" s="29"/>
      <c r="J493" s="29"/>
      <c r="K493" s="29"/>
      <c r="L493" s="29"/>
      <c r="M493" s="29"/>
      <c r="N493" s="29"/>
      <c r="O493" s="29"/>
      <c r="P493" s="29"/>
      <c r="Q493" s="29"/>
      <c r="R493" s="29"/>
      <c r="S493" s="338"/>
      <c r="T493" s="29"/>
      <c r="U493" s="29"/>
      <c r="V493" s="29"/>
      <c r="W493" s="29"/>
      <c r="X493" s="29"/>
      <c r="Y493" s="29"/>
      <c r="Z493" s="29"/>
    </row>
    <row r="494" spans="1:26" ht="15.75" customHeight="1">
      <c r="A494" s="29"/>
      <c r="B494" s="75"/>
      <c r="C494" s="29"/>
      <c r="D494" s="29"/>
      <c r="E494" s="29"/>
      <c r="F494" s="29"/>
      <c r="G494" s="29"/>
      <c r="H494" s="29"/>
      <c r="I494" s="29"/>
      <c r="J494" s="29"/>
      <c r="K494" s="29"/>
      <c r="L494" s="29"/>
      <c r="M494" s="29"/>
      <c r="N494" s="29"/>
      <c r="O494" s="29"/>
      <c r="P494" s="29"/>
      <c r="Q494" s="29"/>
      <c r="R494" s="29"/>
      <c r="S494" s="338"/>
      <c r="T494" s="29"/>
      <c r="U494" s="29"/>
      <c r="V494" s="29"/>
      <c r="W494" s="29"/>
      <c r="X494" s="29"/>
      <c r="Y494" s="29"/>
      <c r="Z494" s="29"/>
    </row>
    <row r="495" spans="1:26" ht="15.75" customHeight="1">
      <c r="A495" s="29"/>
      <c r="B495" s="75"/>
      <c r="C495" s="29"/>
      <c r="D495" s="29"/>
      <c r="E495" s="29"/>
      <c r="F495" s="29"/>
      <c r="G495" s="29"/>
      <c r="H495" s="29"/>
      <c r="I495" s="29"/>
      <c r="J495" s="29"/>
      <c r="K495" s="29"/>
      <c r="L495" s="29"/>
      <c r="M495" s="29"/>
      <c r="N495" s="29"/>
      <c r="O495" s="29"/>
      <c r="P495" s="29"/>
      <c r="Q495" s="29"/>
      <c r="R495" s="29"/>
      <c r="S495" s="338"/>
      <c r="T495" s="29"/>
      <c r="U495" s="29"/>
      <c r="V495" s="29"/>
      <c r="W495" s="29"/>
      <c r="X495" s="29"/>
      <c r="Y495" s="29"/>
      <c r="Z495" s="29"/>
    </row>
    <row r="496" spans="1:26" ht="15.75" customHeight="1">
      <c r="A496" s="29"/>
      <c r="B496" s="75"/>
      <c r="C496" s="29"/>
      <c r="D496" s="29"/>
      <c r="E496" s="29"/>
      <c r="F496" s="29"/>
      <c r="G496" s="29"/>
      <c r="H496" s="29"/>
      <c r="I496" s="29"/>
      <c r="J496" s="29"/>
      <c r="K496" s="29"/>
      <c r="L496" s="29"/>
      <c r="M496" s="29"/>
      <c r="N496" s="29"/>
      <c r="O496" s="29"/>
      <c r="P496" s="29"/>
      <c r="Q496" s="29"/>
      <c r="R496" s="29"/>
      <c r="S496" s="338"/>
      <c r="T496" s="29"/>
      <c r="U496" s="29"/>
      <c r="V496" s="29"/>
      <c r="W496" s="29"/>
      <c r="X496" s="29"/>
      <c r="Y496" s="29"/>
      <c r="Z496" s="29"/>
    </row>
    <row r="497" spans="1:26" ht="15.75" customHeight="1">
      <c r="A497" s="29"/>
      <c r="B497" s="75"/>
      <c r="C497" s="29"/>
      <c r="D497" s="29"/>
      <c r="E497" s="29"/>
      <c r="F497" s="29"/>
      <c r="G497" s="29"/>
      <c r="H497" s="29"/>
      <c r="I497" s="29"/>
      <c r="J497" s="29"/>
      <c r="K497" s="29"/>
      <c r="L497" s="29"/>
      <c r="M497" s="29"/>
      <c r="N497" s="29"/>
      <c r="O497" s="29"/>
      <c r="P497" s="29"/>
      <c r="Q497" s="29"/>
      <c r="R497" s="29"/>
      <c r="S497" s="338"/>
      <c r="T497" s="29"/>
      <c r="U497" s="29"/>
      <c r="V497" s="29"/>
      <c r="W497" s="29"/>
      <c r="X497" s="29"/>
      <c r="Y497" s="29"/>
      <c r="Z497" s="29"/>
    </row>
    <row r="498" spans="1:26" ht="15.75" customHeight="1">
      <c r="A498" s="29"/>
      <c r="B498" s="75"/>
      <c r="C498" s="29"/>
      <c r="D498" s="29"/>
      <c r="E498" s="29"/>
      <c r="F498" s="29"/>
      <c r="G498" s="29"/>
      <c r="H498" s="29"/>
      <c r="I498" s="29"/>
      <c r="J498" s="29"/>
      <c r="K498" s="29"/>
      <c r="L498" s="29"/>
      <c r="M498" s="29"/>
      <c r="N498" s="29"/>
      <c r="O498" s="29"/>
      <c r="P498" s="29"/>
      <c r="Q498" s="29"/>
      <c r="R498" s="29"/>
      <c r="S498" s="338"/>
      <c r="T498" s="29"/>
      <c r="U498" s="29"/>
      <c r="V498" s="29"/>
      <c r="W498" s="29"/>
      <c r="X498" s="29"/>
      <c r="Y498" s="29"/>
      <c r="Z498" s="29"/>
    </row>
    <row r="499" spans="1:26" ht="15.75" customHeight="1">
      <c r="A499" s="29"/>
      <c r="B499" s="75"/>
      <c r="C499" s="29"/>
      <c r="D499" s="29"/>
      <c r="E499" s="29"/>
      <c r="F499" s="29"/>
      <c r="G499" s="29"/>
      <c r="H499" s="29"/>
      <c r="I499" s="29"/>
      <c r="J499" s="29"/>
      <c r="K499" s="29"/>
      <c r="L499" s="29"/>
      <c r="M499" s="29"/>
      <c r="N499" s="29"/>
      <c r="O499" s="29"/>
      <c r="P499" s="29"/>
      <c r="Q499" s="29"/>
      <c r="R499" s="29"/>
      <c r="S499" s="338"/>
      <c r="T499" s="29"/>
      <c r="U499" s="29"/>
      <c r="V499" s="29"/>
      <c r="W499" s="29"/>
      <c r="X499" s="29"/>
      <c r="Y499" s="29"/>
      <c r="Z499" s="29"/>
    </row>
    <row r="500" spans="1:26" ht="15.75" customHeight="1">
      <c r="A500" s="29"/>
      <c r="B500" s="75"/>
      <c r="C500" s="29"/>
      <c r="D500" s="29"/>
      <c r="E500" s="29"/>
      <c r="F500" s="29"/>
      <c r="G500" s="29"/>
      <c r="H500" s="29"/>
      <c r="I500" s="29"/>
      <c r="J500" s="29"/>
      <c r="K500" s="29"/>
      <c r="L500" s="29"/>
      <c r="M500" s="29"/>
      <c r="N500" s="29"/>
      <c r="O500" s="29"/>
      <c r="P500" s="29"/>
      <c r="Q500" s="29"/>
      <c r="R500" s="29"/>
      <c r="S500" s="338"/>
      <c r="T500" s="29"/>
      <c r="U500" s="29"/>
      <c r="V500" s="29"/>
      <c r="W500" s="29"/>
      <c r="X500" s="29"/>
      <c r="Y500" s="29"/>
      <c r="Z500" s="29"/>
    </row>
    <row r="501" spans="1:26" ht="15.75" customHeight="1">
      <c r="A501" s="29"/>
      <c r="B501" s="75"/>
      <c r="C501" s="29"/>
      <c r="D501" s="29"/>
      <c r="E501" s="29"/>
      <c r="F501" s="29"/>
      <c r="G501" s="29"/>
      <c r="H501" s="29"/>
      <c r="I501" s="29"/>
      <c r="J501" s="29"/>
      <c r="K501" s="29"/>
      <c r="L501" s="29"/>
      <c r="M501" s="29"/>
      <c r="N501" s="29"/>
      <c r="O501" s="29"/>
      <c r="P501" s="29"/>
      <c r="Q501" s="29"/>
      <c r="R501" s="29"/>
      <c r="S501" s="338"/>
      <c r="T501" s="29"/>
      <c r="U501" s="29"/>
      <c r="V501" s="29"/>
      <c r="W501" s="29"/>
      <c r="X501" s="29"/>
      <c r="Y501" s="29"/>
      <c r="Z501" s="29"/>
    </row>
    <row r="502" spans="1:26" ht="15.75" customHeight="1">
      <c r="A502" s="29"/>
      <c r="B502" s="75"/>
      <c r="C502" s="29"/>
      <c r="D502" s="29"/>
      <c r="E502" s="29"/>
      <c r="F502" s="29"/>
      <c r="G502" s="29"/>
      <c r="H502" s="29"/>
      <c r="I502" s="29"/>
      <c r="J502" s="29"/>
      <c r="K502" s="29"/>
      <c r="L502" s="29"/>
      <c r="M502" s="29"/>
      <c r="N502" s="29"/>
      <c r="O502" s="29"/>
      <c r="P502" s="29"/>
      <c r="Q502" s="29"/>
      <c r="R502" s="29"/>
      <c r="S502" s="338"/>
      <c r="T502" s="29"/>
      <c r="U502" s="29"/>
      <c r="V502" s="29"/>
      <c r="W502" s="29"/>
      <c r="X502" s="29"/>
      <c r="Y502" s="29"/>
      <c r="Z502" s="29"/>
    </row>
    <row r="503" spans="1:26" ht="15.75" customHeight="1">
      <c r="A503" s="29"/>
      <c r="B503" s="75"/>
      <c r="C503" s="29"/>
      <c r="D503" s="29"/>
      <c r="E503" s="29"/>
      <c r="F503" s="29"/>
      <c r="G503" s="29"/>
      <c r="H503" s="29"/>
      <c r="I503" s="29"/>
      <c r="J503" s="29"/>
      <c r="K503" s="29"/>
      <c r="L503" s="29"/>
      <c r="M503" s="29"/>
      <c r="N503" s="29"/>
      <c r="O503" s="29"/>
      <c r="P503" s="29"/>
      <c r="Q503" s="29"/>
      <c r="R503" s="29"/>
      <c r="S503" s="338"/>
      <c r="T503" s="29"/>
      <c r="U503" s="29"/>
      <c r="V503" s="29"/>
      <c r="W503" s="29"/>
      <c r="X503" s="29"/>
      <c r="Y503" s="29"/>
      <c r="Z503" s="29"/>
    </row>
    <row r="504" spans="1:26" ht="15.75" customHeight="1">
      <c r="A504" s="29"/>
      <c r="B504" s="75"/>
      <c r="C504" s="29"/>
      <c r="D504" s="29"/>
      <c r="E504" s="29"/>
      <c r="F504" s="29"/>
      <c r="G504" s="29"/>
      <c r="H504" s="29"/>
      <c r="I504" s="29"/>
      <c r="J504" s="29"/>
      <c r="K504" s="29"/>
      <c r="L504" s="29"/>
      <c r="M504" s="29"/>
      <c r="N504" s="29"/>
      <c r="O504" s="29"/>
      <c r="P504" s="29"/>
      <c r="Q504" s="29"/>
      <c r="R504" s="29"/>
      <c r="S504" s="338"/>
      <c r="T504" s="29"/>
      <c r="U504" s="29"/>
      <c r="V504" s="29"/>
      <c r="W504" s="29"/>
      <c r="X504" s="29"/>
      <c r="Y504" s="29"/>
      <c r="Z504" s="29"/>
    </row>
    <row r="505" spans="1:26" ht="15.75" customHeight="1">
      <c r="A505" s="29"/>
      <c r="B505" s="75"/>
      <c r="C505" s="29"/>
      <c r="D505" s="29"/>
      <c r="E505" s="29"/>
      <c r="F505" s="29"/>
      <c r="G505" s="29"/>
      <c r="H505" s="29"/>
      <c r="I505" s="29"/>
      <c r="J505" s="29"/>
      <c r="K505" s="29"/>
      <c r="L505" s="29"/>
      <c r="M505" s="29"/>
      <c r="N505" s="29"/>
      <c r="O505" s="29"/>
      <c r="P505" s="29"/>
      <c r="Q505" s="29"/>
      <c r="R505" s="29"/>
      <c r="S505" s="338"/>
      <c r="T505" s="29"/>
      <c r="U505" s="29"/>
      <c r="V505" s="29"/>
      <c r="W505" s="29"/>
      <c r="X505" s="29"/>
      <c r="Y505" s="29"/>
      <c r="Z505" s="29"/>
    </row>
    <row r="506" spans="1:26" ht="15.75" customHeight="1">
      <c r="A506" s="29"/>
      <c r="B506" s="75"/>
      <c r="C506" s="29"/>
      <c r="D506" s="29"/>
      <c r="E506" s="29"/>
      <c r="F506" s="29"/>
      <c r="G506" s="29"/>
      <c r="H506" s="29"/>
      <c r="I506" s="29"/>
      <c r="J506" s="29"/>
      <c r="K506" s="29"/>
      <c r="L506" s="29"/>
      <c r="M506" s="29"/>
      <c r="N506" s="29"/>
      <c r="O506" s="29"/>
      <c r="P506" s="29"/>
      <c r="Q506" s="29"/>
      <c r="R506" s="29"/>
      <c r="S506" s="338"/>
      <c r="T506" s="29"/>
      <c r="U506" s="29"/>
      <c r="V506" s="29"/>
      <c r="W506" s="29"/>
      <c r="X506" s="29"/>
      <c r="Y506" s="29"/>
      <c r="Z506" s="29"/>
    </row>
    <row r="507" spans="1:26" ht="15.75" customHeight="1">
      <c r="A507" s="29"/>
      <c r="B507" s="75"/>
      <c r="C507" s="29"/>
      <c r="D507" s="29"/>
      <c r="E507" s="29"/>
      <c r="F507" s="29"/>
      <c r="G507" s="29"/>
      <c r="H507" s="29"/>
      <c r="I507" s="29"/>
      <c r="J507" s="29"/>
      <c r="K507" s="29"/>
      <c r="L507" s="29"/>
      <c r="M507" s="29"/>
      <c r="N507" s="29"/>
      <c r="O507" s="29"/>
      <c r="P507" s="29"/>
      <c r="Q507" s="29"/>
      <c r="R507" s="29"/>
      <c r="S507" s="338"/>
      <c r="T507" s="29"/>
      <c r="U507" s="29"/>
      <c r="V507" s="29"/>
      <c r="W507" s="29"/>
      <c r="X507" s="29"/>
      <c r="Y507" s="29"/>
      <c r="Z507" s="29"/>
    </row>
    <row r="508" spans="1:26" ht="15.75" customHeight="1">
      <c r="A508" s="29"/>
      <c r="B508" s="75"/>
      <c r="C508" s="29"/>
      <c r="D508" s="29"/>
      <c r="E508" s="29"/>
      <c r="F508" s="29"/>
      <c r="G508" s="29"/>
      <c r="H508" s="29"/>
      <c r="I508" s="29"/>
      <c r="J508" s="29"/>
      <c r="K508" s="29"/>
      <c r="L508" s="29"/>
      <c r="M508" s="29"/>
      <c r="N508" s="29"/>
      <c r="O508" s="29"/>
      <c r="P508" s="29"/>
      <c r="Q508" s="29"/>
      <c r="R508" s="29"/>
      <c r="S508" s="338"/>
      <c r="T508" s="29"/>
      <c r="U508" s="29"/>
      <c r="V508" s="29"/>
      <c r="W508" s="29"/>
      <c r="X508" s="29"/>
      <c r="Y508" s="29"/>
      <c r="Z508" s="29"/>
    </row>
    <row r="509" spans="1:26" ht="15.75" customHeight="1">
      <c r="A509" s="29"/>
      <c r="B509" s="75"/>
      <c r="C509" s="29"/>
      <c r="D509" s="29"/>
      <c r="E509" s="29"/>
      <c r="F509" s="29"/>
      <c r="G509" s="29"/>
      <c r="H509" s="29"/>
      <c r="I509" s="29"/>
      <c r="J509" s="29"/>
      <c r="K509" s="29"/>
      <c r="L509" s="29"/>
      <c r="M509" s="29"/>
      <c r="N509" s="29"/>
      <c r="O509" s="29"/>
      <c r="P509" s="29"/>
      <c r="Q509" s="29"/>
      <c r="R509" s="29"/>
      <c r="S509" s="338"/>
      <c r="T509" s="29"/>
      <c r="U509" s="29"/>
      <c r="V509" s="29"/>
      <c r="W509" s="29"/>
      <c r="X509" s="29"/>
      <c r="Y509" s="29"/>
      <c r="Z509" s="29"/>
    </row>
    <row r="510" spans="1:26" ht="15.75" customHeight="1">
      <c r="A510" s="29"/>
      <c r="B510" s="75"/>
      <c r="C510" s="29"/>
      <c r="D510" s="29"/>
      <c r="E510" s="29"/>
      <c r="F510" s="29"/>
      <c r="G510" s="29"/>
      <c r="H510" s="29"/>
      <c r="I510" s="29"/>
      <c r="J510" s="29"/>
      <c r="K510" s="29"/>
      <c r="L510" s="29"/>
      <c r="M510" s="29"/>
      <c r="N510" s="29"/>
      <c r="O510" s="29"/>
      <c r="P510" s="29"/>
      <c r="Q510" s="29"/>
      <c r="R510" s="29"/>
      <c r="S510" s="338"/>
      <c r="T510" s="29"/>
      <c r="U510" s="29"/>
      <c r="V510" s="29"/>
      <c r="W510" s="29"/>
      <c r="X510" s="29"/>
      <c r="Y510" s="29"/>
      <c r="Z510" s="29"/>
    </row>
    <row r="511" spans="1:26" ht="15.75" customHeight="1">
      <c r="A511" s="29"/>
      <c r="B511" s="75"/>
      <c r="C511" s="29"/>
      <c r="D511" s="29"/>
      <c r="E511" s="29"/>
      <c r="F511" s="29"/>
      <c r="G511" s="29"/>
      <c r="H511" s="29"/>
      <c r="I511" s="29"/>
      <c r="J511" s="29"/>
      <c r="K511" s="29"/>
      <c r="L511" s="29"/>
      <c r="M511" s="29"/>
      <c r="N511" s="29"/>
      <c r="O511" s="29"/>
      <c r="P511" s="29"/>
      <c r="Q511" s="29"/>
      <c r="R511" s="29"/>
      <c r="S511" s="338"/>
      <c r="T511" s="29"/>
      <c r="U511" s="29"/>
      <c r="V511" s="29"/>
      <c r="W511" s="29"/>
      <c r="X511" s="29"/>
      <c r="Y511" s="29"/>
      <c r="Z511" s="29"/>
    </row>
    <row r="512" spans="1:26" ht="15.75" customHeight="1">
      <c r="A512" s="29"/>
      <c r="B512" s="75"/>
      <c r="C512" s="29"/>
      <c r="D512" s="29"/>
      <c r="E512" s="29"/>
      <c r="F512" s="29"/>
      <c r="G512" s="29"/>
      <c r="H512" s="29"/>
      <c r="I512" s="29"/>
      <c r="J512" s="29"/>
      <c r="K512" s="29"/>
      <c r="L512" s="29"/>
      <c r="M512" s="29"/>
      <c r="N512" s="29"/>
      <c r="O512" s="29"/>
      <c r="P512" s="29"/>
      <c r="Q512" s="29"/>
      <c r="R512" s="29"/>
      <c r="S512" s="338"/>
      <c r="T512" s="29"/>
      <c r="U512" s="29"/>
      <c r="V512" s="29"/>
      <c r="W512" s="29"/>
      <c r="X512" s="29"/>
      <c r="Y512" s="29"/>
      <c r="Z512" s="29"/>
    </row>
    <row r="513" spans="1:26" ht="15.75" customHeight="1">
      <c r="A513" s="29"/>
      <c r="B513" s="75"/>
      <c r="C513" s="29"/>
      <c r="D513" s="29"/>
      <c r="E513" s="29"/>
      <c r="F513" s="29"/>
      <c r="G513" s="29"/>
      <c r="H513" s="29"/>
      <c r="I513" s="29"/>
      <c r="J513" s="29"/>
      <c r="K513" s="29"/>
      <c r="L513" s="29"/>
      <c r="M513" s="29"/>
      <c r="N513" s="29"/>
      <c r="O513" s="29"/>
      <c r="P513" s="29"/>
      <c r="Q513" s="29"/>
      <c r="R513" s="29"/>
      <c r="S513" s="338"/>
      <c r="T513" s="29"/>
      <c r="U513" s="29"/>
      <c r="V513" s="29"/>
      <c r="W513" s="29"/>
      <c r="X513" s="29"/>
      <c r="Y513" s="29"/>
      <c r="Z513" s="29"/>
    </row>
    <row r="514" spans="1:26" ht="15.75" customHeight="1">
      <c r="A514" s="29"/>
      <c r="B514" s="75"/>
      <c r="C514" s="29"/>
      <c r="D514" s="29"/>
      <c r="E514" s="29"/>
      <c r="F514" s="29"/>
      <c r="G514" s="29"/>
      <c r="H514" s="29"/>
      <c r="I514" s="29"/>
      <c r="J514" s="29"/>
      <c r="K514" s="29"/>
      <c r="L514" s="29"/>
      <c r="M514" s="29"/>
      <c r="N514" s="29"/>
      <c r="O514" s="29"/>
      <c r="P514" s="29"/>
      <c r="Q514" s="29"/>
      <c r="R514" s="29"/>
      <c r="S514" s="338"/>
      <c r="T514" s="29"/>
      <c r="U514" s="29"/>
      <c r="V514" s="29"/>
      <c r="W514" s="29"/>
      <c r="X514" s="29"/>
      <c r="Y514" s="29"/>
      <c r="Z514" s="29"/>
    </row>
    <row r="515" spans="1:26" ht="15.75" customHeight="1">
      <c r="A515" s="29"/>
      <c r="B515" s="75"/>
      <c r="C515" s="29"/>
      <c r="D515" s="29"/>
      <c r="E515" s="29"/>
      <c r="F515" s="29"/>
      <c r="G515" s="29"/>
      <c r="H515" s="29"/>
      <c r="I515" s="29"/>
      <c r="J515" s="29"/>
      <c r="K515" s="29"/>
      <c r="L515" s="29"/>
      <c r="M515" s="29"/>
      <c r="N515" s="29"/>
      <c r="O515" s="29"/>
      <c r="P515" s="29"/>
      <c r="Q515" s="29"/>
      <c r="R515" s="29"/>
      <c r="S515" s="338"/>
      <c r="T515" s="29"/>
      <c r="U515" s="29"/>
      <c r="V515" s="29"/>
      <c r="W515" s="29"/>
      <c r="X515" s="29"/>
      <c r="Y515" s="29"/>
      <c r="Z515" s="29"/>
    </row>
    <row r="516" spans="1:26" ht="15.75" customHeight="1">
      <c r="A516" s="29"/>
      <c r="B516" s="75"/>
      <c r="C516" s="29"/>
      <c r="D516" s="29"/>
      <c r="E516" s="29"/>
      <c r="F516" s="29"/>
      <c r="G516" s="29"/>
      <c r="H516" s="29"/>
      <c r="I516" s="29"/>
      <c r="J516" s="29"/>
      <c r="K516" s="29"/>
      <c r="L516" s="29"/>
      <c r="M516" s="29"/>
      <c r="N516" s="29"/>
      <c r="O516" s="29"/>
      <c r="P516" s="29"/>
      <c r="Q516" s="29"/>
      <c r="R516" s="29"/>
      <c r="S516" s="338"/>
      <c r="T516" s="29"/>
      <c r="U516" s="29"/>
      <c r="V516" s="29"/>
      <c r="W516" s="29"/>
      <c r="X516" s="29"/>
      <c r="Y516" s="29"/>
      <c r="Z516" s="29"/>
    </row>
    <row r="517" spans="1:26" ht="15.75" customHeight="1">
      <c r="A517" s="29"/>
      <c r="B517" s="75"/>
      <c r="C517" s="29"/>
      <c r="D517" s="29"/>
      <c r="E517" s="29"/>
      <c r="F517" s="29"/>
      <c r="G517" s="29"/>
      <c r="H517" s="29"/>
      <c r="I517" s="29"/>
      <c r="J517" s="29"/>
      <c r="K517" s="29"/>
      <c r="L517" s="29"/>
      <c r="M517" s="29"/>
      <c r="N517" s="29"/>
      <c r="O517" s="29"/>
      <c r="P517" s="29"/>
      <c r="Q517" s="29"/>
      <c r="R517" s="29"/>
      <c r="S517" s="338"/>
      <c r="T517" s="29"/>
      <c r="U517" s="29"/>
      <c r="V517" s="29"/>
      <c r="W517" s="29"/>
      <c r="X517" s="29"/>
      <c r="Y517" s="29"/>
      <c r="Z517" s="29"/>
    </row>
    <row r="518" spans="1:26" ht="15.75" customHeight="1">
      <c r="A518" s="29"/>
      <c r="B518" s="75"/>
      <c r="C518" s="29"/>
      <c r="D518" s="29"/>
      <c r="E518" s="29"/>
      <c r="F518" s="29"/>
      <c r="G518" s="29"/>
      <c r="H518" s="29"/>
      <c r="I518" s="29"/>
      <c r="J518" s="29"/>
      <c r="K518" s="29"/>
      <c r="L518" s="29"/>
      <c r="M518" s="29"/>
      <c r="N518" s="29"/>
      <c r="O518" s="29"/>
      <c r="P518" s="29"/>
      <c r="Q518" s="29"/>
      <c r="R518" s="29"/>
      <c r="S518" s="338"/>
      <c r="T518" s="29"/>
      <c r="U518" s="29"/>
      <c r="V518" s="29"/>
      <c r="W518" s="29"/>
      <c r="X518" s="29"/>
      <c r="Y518" s="29"/>
      <c r="Z518" s="29"/>
    </row>
    <row r="519" spans="1:26" ht="15.75" customHeight="1">
      <c r="A519" s="29"/>
      <c r="B519" s="75"/>
      <c r="C519" s="29"/>
      <c r="D519" s="29"/>
      <c r="E519" s="29"/>
      <c r="F519" s="29"/>
      <c r="G519" s="29"/>
      <c r="H519" s="29"/>
      <c r="I519" s="29"/>
      <c r="J519" s="29"/>
      <c r="K519" s="29"/>
      <c r="L519" s="29"/>
      <c r="M519" s="29"/>
      <c r="N519" s="29"/>
      <c r="O519" s="29"/>
      <c r="P519" s="29"/>
      <c r="Q519" s="29"/>
      <c r="R519" s="29"/>
      <c r="S519" s="338"/>
      <c r="T519" s="29"/>
      <c r="U519" s="29"/>
      <c r="V519" s="29"/>
      <c r="W519" s="29"/>
      <c r="X519" s="29"/>
      <c r="Y519" s="29"/>
      <c r="Z519" s="29"/>
    </row>
    <row r="520" spans="1:26" ht="15.75" customHeight="1">
      <c r="A520" s="29"/>
      <c r="B520" s="75"/>
      <c r="C520" s="29"/>
      <c r="D520" s="29"/>
      <c r="E520" s="29"/>
      <c r="F520" s="29"/>
      <c r="G520" s="29"/>
      <c r="H520" s="29"/>
      <c r="I520" s="29"/>
      <c r="J520" s="29"/>
      <c r="K520" s="29"/>
      <c r="L520" s="29"/>
      <c r="M520" s="29"/>
      <c r="N520" s="29"/>
      <c r="O520" s="29"/>
      <c r="P520" s="29"/>
      <c r="Q520" s="29"/>
      <c r="R520" s="29"/>
      <c r="S520" s="338"/>
      <c r="T520" s="29"/>
      <c r="U520" s="29"/>
      <c r="V520" s="29"/>
      <c r="W520" s="29"/>
      <c r="X520" s="29"/>
      <c r="Y520" s="29"/>
      <c r="Z520" s="29"/>
    </row>
    <row r="521" spans="1:26" ht="15.75" customHeight="1">
      <c r="A521" s="29"/>
      <c r="B521" s="75"/>
      <c r="C521" s="29"/>
      <c r="D521" s="29"/>
      <c r="E521" s="29"/>
      <c r="F521" s="29"/>
      <c r="G521" s="29"/>
      <c r="H521" s="29"/>
      <c r="I521" s="29"/>
      <c r="J521" s="29"/>
      <c r="K521" s="29"/>
      <c r="L521" s="29"/>
      <c r="M521" s="29"/>
      <c r="N521" s="29"/>
      <c r="O521" s="29"/>
      <c r="P521" s="29"/>
      <c r="Q521" s="29"/>
      <c r="R521" s="29"/>
      <c r="S521" s="338"/>
      <c r="T521" s="29"/>
      <c r="U521" s="29"/>
      <c r="V521" s="29"/>
      <c r="W521" s="29"/>
      <c r="X521" s="29"/>
      <c r="Y521" s="29"/>
      <c r="Z521" s="29"/>
    </row>
    <row r="522" spans="1:26" ht="15.75" customHeight="1">
      <c r="A522" s="29"/>
      <c r="B522" s="75"/>
      <c r="C522" s="29"/>
      <c r="D522" s="29"/>
      <c r="E522" s="29"/>
      <c r="F522" s="29"/>
      <c r="G522" s="29"/>
      <c r="H522" s="29"/>
      <c r="I522" s="29"/>
      <c r="J522" s="29"/>
      <c r="K522" s="29"/>
      <c r="L522" s="29"/>
      <c r="M522" s="29"/>
      <c r="N522" s="29"/>
      <c r="O522" s="29"/>
      <c r="P522" s="29"/>
      <c r="Q522" s="29"/>
      <c r="R522" s="29"/>
      <c r="S522" s="338"/>
      <c r="T522" s="29"/>
      <c r="U522" s="29"/>
      <c r="V522" s="29"/>
      <c r="W522" s="29"/>
      <c r="X522" s="29"/>
      <c r="Y522" s="29"/>
      <c r="Z522" s="29"/>
    </row>
    <row r="523" spans="1:26" ht="15.75" customHeight="1">
      <c r="A523" s="29"/>
      <c r="B523" s="75"/>
      <c r="C523" s="29"/>
      <c r="D523" s="29"/>
      <c r="E523" s="29"/>
      <c r="F523" s="29"/>
      <c r="G523" s="29"/>
      <c r="H523" s="29"/>
      <c r="I523" s="29"/>
      <c r="J523" s="29"/>
      <c r="K523" s="29"/>
      <c r="L523" s="29"/>
      <c r="M523" s="29"/>
      <c r="N523" s="29"/>
      <c r="O523" s="29"/>
      <c r="P523" s="29"/>
      <c r="Q523" s="29"/>
      <c r="R523" s="29"/>
      <c r="S523" s="338"/>
      <c r="T523" s="29"/>
      <c r="U523" s="29"/>
      <c r="V523" s="29"/>
      <c r="W523" s="29"/>
      <c r="X523" s="29"/>
      <c r="Y523" s="29"/>
      <c r="Z523" s="29"/>
    </row>
    <row r="524" spans="1:26" ht="15.75" customHeight="1">
      <c r="A524" s="29"/>
      <c r="B524" s="75"/>
      <c r="C524" s="29"/>
      <c r="D524" s="29"/>
      <c r="E524" s="29"/>
      <c r="F524" s="29"/>
      <c r="G524" s="29"/>
      <c r="H524" s="29"/>
      <c r="I524" s="29"/>
      <c r="J524" s="29"/>
      <c r="K524" s="29"/>
      <c r="L524" s="29"/>
      <c r="M524" s="29"/>
      <c r="N524" s="29"/>
      <c r="O524" s="29"/>
      <c r="P524" s="29"/>
      <c r="Q524" s="29"/>
      <c r="R524" s="29"/>
      <c r="S524" s="338"/>
      <c r="T524" s="29"/>
      <c r="U524" s="29"/>
      <c r="V524" s="29"/>
      <c r="W524" s="29"/>
      <c r="X524" s="29"/>
      <c r="Y524" s="29"/>
      <c r="Z524" s="29"/>
    </row>
    <row r="525" spans="1:26" ht="15.75" customHeight="1">
      <c r="A525" s="29"/>
      <c r="B525" s="75"/>
      <c r="C525" s="29"/>
      <c r="D525" s="29"/>
      <c r="E525" s="29"/>
      <c r="F525" s="29"/>
      <c r="G525" s="29"/>
      <c r="H525" s="29"/>
      <c r="I525" s="29"/>
      <c r="J525" s="29"/>
      <c r="K525" s="29"/>
      <c r="L525" s="29"/>
      <c r="M525" s="29"/>
      <c r="N525" s="29"/>
      <c r="O525" s="29"/>
      <c r="P525" s="29"/>
      <c r="Q525" s="29"/>
      <c r="R525" s="29"/>
      <c r="S525" s="338"/>
      <c r="T525" s="29"/>
      <c r="U525" s="29"/>
      <c r="V525" s="29"/>
      <c r="W525" s="29"/>
      <c r="X525" s="29"/>
      <c r="Y525" s="29"/>
      <c r="Z525" s="29"/>
    </row>
    <row r="526" spans="1:26" ht="15.75" customHeight="1">
      <c r="A526" s="29"/>
      <c r="B526" s="75"/>
      <c r="C526" s="29"/>
      <c r="D526" s="29"/>
      <c r="E526" s="29"/>
      <c r="F526" s="29"/>
      <c r="G526" s="29"/>
      <c r="H526" s="29"/>
      <c r="I526" s="29"/>
      <c r="J526" s="29"/>
      <c r="K526" s="29"/>
      <c r="L526" s="29"/>
      <c r="M526" s="29"/>
      <c r="N526" s="29"/>
      <c r="O526" s="29"/>
      <c r="P526" s="29"/>
      <c r="Q526" s="29"/>
      <c r="R526" s="29"/>
      <c r="S526" s="338"/>
      <c r="T526" s="29"/>
      <c r="U526" s="29"/>
      <c r="V526" s="29"/>
      <c r="W526" s="29"/>
      <c r="X526" s="29"/>
      <c r="Y526" s="29"/>
      <c r="Z526" s="29"/>
    </row>
    <row r="527" spans="1:26" ht="15.75" customHeight="1">
      <c r="A527" s="29"/>
      <c r="B527" s="75"/>
      <c r="C527" s="29"/>
      <c r="D527" s="29"/>
      <c r="E527" s="29"/>
      <c r="F527" s="29"/>
      <c r="G527" s="29"/>
      <c r="H527" s="29"/>
      <c r="I527" s="29"/>
      <c r="J527" s="29"/>
      <c r="K527" s="29"/>
      <c r="L527" s="29"/>
      <c r="M527" s="29"/>
      <c r="N527" s="29"/>
      <c r="O527" s="29"/>
      <c r="P527" s="29"/>
      <c r="Q527" s="29"/>
      <c r="R527" s="29"/>
      <c r="S527" s="338"/>
      <c r="T527" s="29"/>
      <c r="U527" s="29"/>
      <c r="V527" s="29"/>
      <c r="W527" s="29"/>
      <c r="X527" s="29"/>
      <c r="Y527" s="29"/>
      <c r="Z527" s="29"/>
    </row>
    <row r="528" spans="1:26" ht="15.75" customHeight="1">
      <c r="A528" s="29"/>
      <c r="B528" s="75"/>
      <c r="C528" s="29"/>
      <c r="D528" s="29"/>
      <c r="E528" s="29"/>
      <c r="F528" s="29"/>
      <c r="G528" s="29"/>
      <c r="H528" s="29"/>
      <c r="I528" s="29"/>
      <c r="J528" s="29"/>
      <c r="K528" s="29"/>
      <c r="L528" s="29"/>
      <c r="M528" s="29"/>
      <c r="N528" s="29"/>
      <c r="O528" s="29"/>
      <c r="P528" s="29"/>
      <c r="Q528" s="29"/>
      <c r="R528" s="29"/>
      <c r="S528" s="338"/>
      <c r="T528" s="29"/>
      <c r="U528" s="29"/>
      <c r="V528" s="29"/>
      <c r="W528" s="29"/>
      <c r="X528" s="29"/>
      <c r="Y528" s="29"/>
      <c r="Z528" s="29"/>
    </row>
    <row r="529" spans="1:26" ht="15.75" customHeight="1">
      <c r="A529" s="29"/>
      <c r="B529" s="75"/>
      <c r="C529" s="29"/>
      <c r="D529" s="29"/>
      <c r="E529" s="29"/>
      <c r="F529" s="29"/>
      <c r="G529" s="29"/>
      <c r="H529" s="29"/>
      <c r="I529" s="29"/>
      <c r="J529" s="29"/>
      <c r="K529" s="29"/>
      <c r="L529" s="29"/>
      <c r="M529" s="29"/>
      <c r="N529" s="29"/>
      <c r="O529" s="29"/>
      <c r="P529" s="29"/>
      <c r="Q529" s="29"/>
      <c r="R529" s="29"/>
      <c r="S529" s="338"/>
      <c r="T529" s="29"/>
      <c r="U529" s="29"/>
      <c r="V529" s="29"/>
      <c r="W529" s="29"/>
      <c r="X529" s="29"/>
      <c r="Y529" s="29"/>
      <c r="Z529" s="29"/>
    </row>
    <row r="530" spans="1:26" ht="15.75" customHeight="1">
      <c r="A530" s="29"/>
      <c r="B530" s="75"/>
      <c r="C530" s="29"/>
      <c r="D530" s="29"/>
      <c r="E530" s="29"/>
      <c r="F530" s="29"/>
      <c r="G530" s="29"/>
      <c r="H530" s="29"/>
      <c r="I530" s="29"/>
      <c r="J530" s="29"/>
      <c r="K530" s="29"/>
      <c r="L530" s="29"/>
      <c r="M530" s="29"/>
      <c r="N530" s="29"/>
      <c r="O530" s="29"/>
      <c r="P530" s="29"/>
      <c r="Q530" s="29"/>
      <c r="R530" s="29"/>
      <c r="S530" s="338"/>
      <c r="T530" s="29"/>
      <c r="U530" s="29"/>
      <c r="V530" s="29"/>
      <c r="W530" s="29"/>
      <c r="X530" s="29"/>
      <c r="Y530" s="29"/>
      <c r="Z530" s="29"/>
    </row>
    <row r="531" spans="1:26" ht="15.75" customHeight="1">
      <c r="A531" s="29"/>
      <c r="B531" s="75"/>
      <c r="C531" s="29"/>
      <c r="D531" s="29"/>
      <c r="E531" s="29"/>
      <c r="F531" s="29"/>
      <c r="G531" s="29"/>
      <c r="H531" s="29"/>
      <c r="I531" s="29"/>
      <c r="J531" s="29"/>
      <c r="K531" s="29"/>
      <c r="L531" s="29"/>
      <c r="M531" s="29"/>
      <c r="N531" s="29"/>
      <c r="O531" s="29"/>
      <c r="P531" s="29"/>
      <c r="Q531" s="29"/>
      <c r="R531" s="29"/>
      <c r="S531" s="338"/>
      <c r="T531" s="29"/>
      <c r="U531" s="29"/>
      <c r="V531" s="29"/>
      <c r="W531" s="29"/>
      <c r="X531" s="29"/>
      <c r="Y531" s="29"/>
      <c r="Z531" s="29"/>
    </row>
    <row r="532" spans="1:26" ht="15.75" customHeight="1">
      <c r="A532" s="29"/>
      <c r="B532" s="75"/>
      <c r="C532" s="29"/>
      <c r="D532" s="29"/>
      <c r="E532" s="29"/>
      <c r="F532" s="29"/>
      <c r="G532" s="29"/>
      <c r="H532" s="29"/>
      <c r="I532" s="29"/>
      <c r="J532" s="29"/>
      <c r="K532" s="29"/>
      <c r="L532" s="29"/>
      <c r="M532" s="29"/>
      <c r="N532" s="29"/>
      <c r="O532" s="29"/>
      <c r="P532" s="29"/>
      <c r="Q532" s="29"/>
      <c r="R532" s="29"/>
      <c r="S532" s="338"/>
      <c r="T532" s="29"/>
      <c r="U532" s="29"/>
      <c r="V532" s="29"/>
      <c r="W532" s="29"/>
      <c r="X532" s="29"/>
      <c r="Y532" s="29"/>
      <c r="Z532" s="29"/>
    </row>
    <row r="533" spans="1:26" ht="15.75" customHeight="1">
      <c r="A533" s="29"/>
      <c r="B533" s="75"/>
      <c r="C533" s="29"/>
      <c r="D533" s="29"/>
      <c r="E533" s="29"/>
      <c r="F533" s="29"/>
      <c r="G533" s="29"/>
      <c r="H533" s="29"/>
      <c r="I533" s="29"/>
      <c r="J533" s="29"/>
      <c r="K533" s="29"/>
      <c r="L533" s="29"/>
      <c r="M533" s="29"/>
      <c r="N533" s="29"/>
      <c r="O533" s="29"/>
      <c r="P533" s="29"/>
      <c r="Q533" s="29"/>
      <c r="R533" s="29"/>
      <c r="S533" s="338"/>
      <c r="T533" s="29"/>
      <c r="U533" s="29"/>
      <c r="V533" s="29"/>
      <c r="W533" s="29"/>
      <c r="X533" s="29"/>
      <c r="Y533" s="29"/>
      <c r="Z533" s="29"/>
    </row>
    <row r="534" spans="1:26" ht="15.75" customHeight="1">
      <c r="A534" s="29"/>
      <c r="B534" s="75"/>
      <c r="C534" s="29"/>
      <c r="D534" s="29"/>
      <c r="E534" s="29"/>
      <c r="F534" s="29"/>
      <c r="G534" s="29"/>
      <c r="H534" s="29"/>
      <c r="I534" s="29"/>
      <c r="J534" s="29"/>
      <c r="K534" s="29"/>
      <c r="L534" s="29"/>
      <c r="M534" s="29"/>
      <c r="N534" s="29"/>
      <c r="O534" s="29"/>
      <c r="P534" s="29"/>
      <c r="Q534" s="29"/>
      <c r="R534" s="29"/>
      <c r="S534" s="338"/>
      <c r="T534" s="29"/>
      <c r="U534" s="29"/>
      <c r="V534" s="29"/>
      <c r="W534" s="29"/>
      <c r="X534" s="29"/>
      <c r="Y534" s="29"/>
      <c r="Z534" s="29"/>
    </row>
    <row r="535" spans="1:26" ht="15.75" customHeight="1">
      <c r="A535" s="29"/>
      <c r="B535" s="75"/>
      <c r="C535" s="29"/>
      <c r="D535" s="29"/>
      <c r="E535" s="29"/>
      <c r="F535" s="29"/>
      <c r="G535" s="29"/>
      <c r="H535" s="29"/>
      <c r="I535" s="29"/>
      <c r="J535" s="29"/>
      <c r="K535" s="29"/>
      <c r="L535" s="29"/>
      <c r="M535" s="29"/>
      <c r="N535" s="29"/>
      <c r="O535" s="29"/>
      <c r="P535" s="29"/>
      <c r="Q535" s="29"/>
      <c r="R535" s="29"/>
      <c r="S535" s="338"/>
      <c r="T535" s="29"/>
      <c r="U535" s="29"/>
      <c r="V535" s="29"/>
      <c r="W535" s="29"/>
      <c r="X535" s="29"/>
      <c r="Y535" s="29"/>
      <c r="Z535" s="29"/>
    </row>
    <row r="536" spans="1:26" ht="15.75" customHeight="1">
      <c r="A536" s="29"/>
      <c r="B536" s="75"/>
      <c r="C536" s="29"/>
      <c r="D536" s="29"/>
      <c r="E536" s="29"/>
      <c r="F536" s="29"/>
      <c r="G536" s="29"/>
      <c r="H536" s="29"/>
      <c r="I536" s="29"/>
      <c r="J536" s="29"/>
      <c r="K536" s="29"/>
      <c r="L536" s="29"/>
      <c r="M536" s="29"/>
      <c r="N536" s="29"/>
      <c r="O536" s="29"/>
      <c r="P536" s="29"/>
      <c r="Q536" s="29"/>
      <c r="R536" s="29"/>
      <c r="S536" s="338"/>
      <c r="T536" s="29"/>
      <c r="U536" s="29"/>
      <c r="V536" s="29"/>
      <c r="W536" s="29"/>
      <c r="X536" s="29"/>
      <c r="Y536" s="29"/>
      <c r="Z536" s="29"/>
    </row>
    <row r="537" spans="1:26" ht="15.75" customHeight="1">
      <c r="A537" s="29"/>
      <c r="B537" s="75"/>
      <c r="C537" s="29"/>
      <c r="D537" s="29"/>
      <c r="E537" s="29"/>
      <c r="F537" s="29"/>
      <c r="G537" s="29"/>
      <c r="H537" s="29"/>
      <c r="I537" s="29"/>
      <c r="J537" s="29"/>
      <c r="K537" s="29"/>
      <c r="L537" s="29"/>
      <c r="M537" s="29"/>
      <c r="N537" s="29"/>
      <c r="O537" s="29"/>
      <c r="P537" s="29"/>
      <c r="Q537" s="29"/>
      <c r="R537" s="29"/>
      <c r="S537" s="338"/>
      <c r="T537" s="29"/>
      <c r="U537" s="29"/>
      <c r="V537" s="29"/>
      <c r="W537" s="29"/>
      <c r="X537" s="29"/>
      <c r="Y537" s="29"/>
      <c r="Z537" s="29"/>
    </row>
    <row r="538" spans="1:26" ht="15.75" customHeight="1">
      <c r="A538" s="29"/>
      <c r="B538" s="75"/>
      <c r="C538" s="29"/>
      <c r="D538" s="29"/>
      <c r="E538" s="29"/>
      <c r="F538" s="29"/>
      <c r="G538" s="29"/>
      <c r="H538" s="29"/>
      <c r="I538" s="29"/>
      <c r="J538" s="29"/>
      <c r="K538" s="29"/>
      <c r="L538" s="29"/>
      <c r="M538" s="29"/>
      <c r="N538" s="29"/>
      <c r="O538" s="29"/>
      <c r="P538" s="29"/>
      <c r="Q538" s="29"/>
      <c r="R538" s="29"/>
      <c r="S538" s="338"/>
      <c r="T538" s="29"/>
      <c r="U538" s="29"/>
      <c r="V538" s="29"/>
      <c r="W538" s="29"/>
      <c r="X538" s="29"/>
      <c r="Y538" s="29"/>
      <c r="Z538" s="29"/>
    </row>
    <row r="539" spans="1:26" ht="15.75" customHeight="1">
      <c r="A539" s="29"/>
      <c r="B539" s="75"/>
      <c r="C539" s="29"/>
      <c r="D539" s="29"/>
      <c r="E539" s="29"/>
      <c r="F539" s="29"/>
      <c r="G539" s="29"/>
      <c r="H539" s="29"/>
      <c r="I539" s="29"/>
      <c r="J539" s="29"/>
      <c r="K539" s="29"/>
      <c r="L539" s="29"/>
      <c r="M539" s="29"/>
      <c r="N539" s="29"/>
      <c r="O539" s="29"/>
      <c r="P539" s="29"/>
      <c r="Q539" s="29"/>
      <c r="R539" s="29"/>
      <c r="S539" s="338"/>
      <c r="T539" s="29"/>
      <c r="U539" s="29"/>
      <c r="V539" s="29"/>
      <c r="W539" s="29"/>
      <c r="X539" s="29"/>
      <c r="Y539" s="29"/>
      <c r="Z539" s="29"/>
    </row>
    <row r="540" spans="1:26" ht="15.75" customHeight="1">
      <c r="A540" s="29"/>
      <c r="B540" s="75"/>
      <c r="C540" s="29"/>
      <c r="D540" s="29"/>
      <c r="E540" s="29"/>
      <c r="F540" s="29"/>
      <c r="G540" s="29"/>
      <c r="H540" s="29"/>
      <c r="I540" s="29"/>
      <c r="J540" s="29"/>
      <c r="K540" s="29"/>
      <c r="L540" s="29"/>
      <c r="M540" s="29"/>
      <c r="N540" s="29"/>
      <c r="O540" s="29"/>
      <c r="P540" s="29"/>
      <c r="Q540" s="29"/>
      <c r="R540" s="29"/>
      <c r="S540" s="338"/>
      <c r="T540" s="29"/>
      <c r="U540" s="29"/>
      <c r="V540" s="29"/>
      <c r="W540" s="29"/>
      <c r="X540" s="29"/>
      <c r="Y540" s="29"/>
      <c r="Z540" s="29"/>
    </row>
    <row r="541" spans="1:26" ht="15.75" customHeight="1">
      <c r="A541" s="29"/>
      <c r="B541" s="75"/>
      <c r="C541" s="29"/>
      <c r="D541" s="29"/>
      <c r="E541" s="29"/>
      <c r="F541" s="29"/>
      <c r="G541" s="29"/>
      <c r="H541" s="29"/>
      <c r="I541" s="29"/>
      <c r="J541" s="29"/>
      <c r="K541" s="29"/>
      <c r="L541" s="29"/>
      <c r="M541" s="29"/>
      <c r="N541" s="29"/>
      <c r="O541" s="29"/>
      <c r="P541" s="29"/>
      <c r="Q541" s="29"/>
      <c r="R541" s="29"/>
      <c r="S541" s="338"/>
      <c r="T541" s="29"/>
      <c r="U541" s="29"/>
      <c r="V541" s="29"/>
      <c r="W541" s="29"/>
      <c r="X541" s="29"/>
      <c r="Y541" s="29"/>
      <c r="Z541" s="29"/>
    </row>
    <row r="542" spans="1:26" ht="15.75" customHeight="1">
      <c r="A542" s="29"/>
      <c r="B542" s="75"/>
      <c r="C542" s="29"/>
      <c r="D542" s="29"/>
      <c r="E542" s="29"/>
      <c r="F542" s="29"/>
      <c r="G542" s="29"/>
      <c r="H542" s="29"/>
      <c r="I542" s="29"/>
      <c r="J542" s="29"/>
      <c r="K542" s="29"/>
      <c r="L542" s="29"/>
      <c r="M542" s="29"/>
      <c r="N542" s="29"/>
      <c r="O542" s="29"/>
      <c r="P542" s="29"/>
      <c r="Q542" s="29"/>
      <c r="R542" s="29"/>
      <c r="S542" s="338"/>
      <c r="T542" s="29"/>
      <c r="U542" s="29"/>
      <c r="V542" s="29"/>
      <c r="W542" s="29"/>
      <c r="X542" s="29"/>
      <c r="Y542" s="29"/>
      <c r="Z542" s="29"/>
    </row>
    <row r="543" spans="1:26" ht="15.75" customHeight="1">
      <c r="A543" s="29"/>
      <c r="B543" s="75"/>
      <c r="C543" s="29"/>
      <c r="D543" s="29"/>
      <c r="E543" s="29"/>
      <c r="F543" s="29"/>
      <c r="G543" s="29"/>
      <c r="H543" s="29"/>
      <c r="I543" s="29"/>
      <c r="J543" s="29"/>
      <c r="K543" s="29"/>
      <c r="L543" s="29"/>
      <c r="M543" s="29"/>
      <c r="N543" s="29"/>
      <c r="O543" s="29"/>
      <c r="P543" s="29"/>
      <c r="Q543" s="29"/>
      <c r="R543" s="29"/>
      <c r="S543" s="338"/>
      <c r="T543" s="29"/>
      <c r="U543" s="29"/>
      <c r="V543" s="29"/>
      <c r="W543" s="29"/>
      <c r="X543" s="29"/>
      <c r="Y543" s="29"/>
      <c r="Z543" s="29"/>
    </row>
    <row r="544" spans="1:26" ht="15.75" customHeight="1">
      <c r="A544" s="29"/>
      <c r="B544" s="75"/>
      <c r="C544" s="29"/>
      <c r="D544" s="29"/>
      <c r="E544" s="29"/>
      <c r="F544" s="29"/>
      <c r="G544" s="29"/>
      <c r="H544" s="29"/>
      <c r="I544" s="29"/>
      <c r="J544" s="29"/>
      <c r="K544" s="29"/>
      <c r="L544" s="29"/>
      <c r="M544" s="29"/>
      <c r="N544" s="29"/>
      <c r="O544" s="29"/>
      <c r="P544" s="29"/>
      <c r="Q544" s="29"/>
      <c r="R544" s="29"/>
      <c r="S544" s="338"/>
      <c r="T544" s="29"/>
      <c r="U544" s="29"/>
      <c r="V544" s="29"/>
      <c r="W544" s="29"/>
      <c r="X544" s="29"/>
      <c r="Y544" s="29"/>
      <c r="Z544" s="29"/>
    </row>
    <row r="545" spans="1:26" ht="15.75" customHeight="1">
      <c r="A545" s="29"/>
      <c r="B545" s="75"/>
      <c r="C545" s="29"/>
      <c r="D545" s="29"/>
      <c r="E545" s="29"/>
      <c r="F545" s="29"/>
      <c r="G545" s="29"/>
      <c r="H545" s="29"/>
      <c r="I545" s="29"/>
      <c r="J545" s="29"/>
      <c r="K545" s="29"/>
      <c r="L545" s="29"/>
      <c r="M545" s="29"/>
      <c r="N545" s="29"/>
      <c r="O545" s="29"/>
      <c r="P545" s="29"/>
      <c r="Q545" s="29"/>
      <c r="R545" s="29"/>
      <c r="S545" s="338"/>
      <c r="T545" s="29"/>
      <c r="U545" s="29"/>
      <c r="V545" s="29"/>
      <c r="W545" s="29"/>
      <c r="X545" s="29"/>
      <c r="Y545" s="29"/>
      <c r="Z545" s="29"/>
    </row>
    <row r="546" spans="1:26" ht="15.75" customHeight="1">
      <c r="A546" s="29"/>
      <c r="B546" s="75"/>
      <c r="C546" s="29"/>
      <c r="D546" s="29"/>
      <c r="E546" s="29"/>
      <c r="F546" s="29"/>
      <c r="G546" s="29"/>
      <c r="H546" s="29"/>
      <c r="I546" s="29"/>
      <c r="J546" s="29"/>
      <c r="K546" s="29"/>
      <c r="L546" s="29"/>
      <c r="M546" s="29"/>
      <c r="N546" s="29"/>
      <c r="O546" s="29"/>
      <c r="P546" s="29"/>
      <c r="Q546" s="29"/>
      <c r="R546" s="29"/>
      <c r="S546" s="338"/>
      <c r="T546" s="29"/>
      <c r="U546" s="29"/>
      <c r="V546" s="29"/>
      <c r="W546" s="29"/>
      <c r="X546" s="29"/>
      <c r="Y546" s="29"/>
      <c r="Z546" s="29"/>
    </row>
    <row r="547" spans="1:26" ht="15.75" customHeight="1">
      <c r="A547" s="29"/>
      <c r="B547" s="75"/>
      <c r="C547" s="29"/>
      <c r="D547" s="29"/>
      <c r="E547" s="29"/>
      <c r="F547" s="29"/>
      <c r="G547" s="29"/>
      <c r="H547" s="29"/>
      <c r="I547" s="29"/>
      <c r="J547" s="29"/>
      <c r="K547" s="29"/>
      <c r="L547" s="29"/>
      <c r="M547" s="29"/>
      <c r="N547" s="29"/>
      <c r="O547" s="29"/>
      <c r="P547" s="29"/>
      <c r="Q547" s="29"/>
      <c r="R547" s="29"/>
      <c r="S547" s="338"/>
      <c r="T547" s="29"/>
      <c r="U547" s="29"/>
      <c r="V547" s="29"/>
      <c r="W547" s="29"/>
      <c r="X547" s="29"/>
      <c r="Y547" s="29"/>
      <c r="Z547" s="29"/>
    </row>
    <row r="548" spans="1:26" ht="15.75" customHeight="1">
      <c r="A548" s="29"/>
      <c r="B548" s="75"/>
      <c r="C548" s="29"/>
      <c r="D548" s="29"/>
      <c r="E548" s="29"/>
      <c r="F548" s="29"/>
      <c r="G548" s="29"/>
      <c r="H548" s="29"/>
      <c r="I548" s="29"/>
      <c r="J548" s="29"/>
      <c r="K548" s="29"/>
      <c r="L548" s="29"/>
      <c r="M548" s="29"/>
      <c r="N548" s="29"/>
      <c r="O548" s="29"/>
      <c r="P548" s="29"/>
      <c r="Q548" s="29"/>
      <c r="R548" s="29"/>
      <c r="S548" s="338"/>
      <c r="T548" s="29"/>
      <c r="U548" s="29"/>
      <c r="V548" s="29"/>
      <c r="W548" s="29"/>
      <c r="X548" s="29"/>
      <c r="Y548" s="29"/>
      <c r="Z548" s="29"/>
    </row>
    <row r="549" spans="1:26" ht="15.75" customHeight="1">
      <c r="A549" s="29"/>
      <c r="B549" s="75"/>
      <c r="C549" s="29"/>
      <c r="D549" s="29"/>
      <c r="E549" s="29"/>
      <c r="F549" s="29"/>
      <c r="G549" s="29"/>
      <c r="H549" s="29"/>
      <c r="I549" s="29"/>
      <c r="J549" s="29"/>
      <c r="K549" s="29"/>
      <c r="L549" s="29"/>
      <c r="M549" s="29"/>
      <c r="N549" s="29"/>
      <c r="O549" s="29"/>
      <c r="P549" s="29"/>
      <c r="Q549" s="29"/>
      <c r="R549" s="29"/>
      <c r="S549" s="338"/>
      <c r="T549" s="29"/>
      <c r="U549" s="29"/>
      <c r="V549" s="29"/>
      <c r="W549" s="29"/>
      <c r="X549" s="29"/>
      <c r="Y549" s="29"/>
      <c r="Z549" s="29"/>
    </row>
    <row r="550" spans="1:26" ht="15.75" customHeight="1">
      <c r="A550" s="29"/>
      <c r="B550" s="75"/>
      <c r="C550" s="29"/>
      <c r="D550" s="29"/>
      <c r="E550" s="29"/>
      <c r="F550" s="29"/>
      <c r="G550" s="29"/>
      <c r="H550" s="29"/>
      <c r="I550" s="29"/>
      <c r="J550" s="29"/>
      <c r="K550" s="29"/>
      <c r="L550" s="29"/>
      <c r="M550" s="29"/>
      <c r="N550" s="29"/>
      <c r="O550" s="29"/>
      <c r="P550" s="29"/>
      <c r="Q550" s="29"/>
      <c r="R550" s="29"/>
      <c r="S550" s="338"/>
      <c r="T550" s="29"/>
      <c r="U550" s="29"/>
      <c r="V550" s="29"/>
      <c r="W550" s="29"/>
      <c r="X550" s="29"/>
      <c r="Y550" s="29"/>
      <c r="Z550" s="29"/>
    </row>
    <row r="551" spans="1:26" ht="15.75" customHeight="1">
      <c r="A551" s="29"/>
      <c r="B551" s="75"/>
      <c r="C551" s="29"/>
      <c r="D551" s="29"/>
      <c r="E551" s="29"/>
      <c r="F551" s="29"/>
      <c r="G551" s="29"/>
      <c r="H551" s="29"/>
      <c r="I551" s="29"/>
      <c r="J551" s="29"/>
      <c r="K551" s="29"/>
      <c r="L551" s="29"/>
      <c r="M551" s="29"/>
      <c r="N551" s="29"/>
      <c r="O551" s="29"/>
      <c r="P551" s="29"/>
      <c r="Q551" s="29"/>
      <c r="R551" s="29"/>
      <c r="S551" s="338"/>
      <c r="T551" s="29"/>
      <c r="U551" s="29"/>
      <c r="V551" s="29"/>
      <c r="W551" s="29"/>
      <c r="X551" s="29"/>
      <c r="Y551" s="29"/>
      <c r="Z551" s="29"/>
    </row>
    <row r="552" spans="1:26" ht="15.75" customHeight="1">
      <c r="A552" s="29"/>
      <c r="B552" s="75"/>
      <c r="C552" s="29"/>
      <c r="D552" s="29"/>
      <c r="E552" s="29"/>
      <c r="F552" s="29"/>
      <c r="G552" s="29"/>
      <c r="H552" s="29"/>
      <c r="I552" s="29"/>
      <c r="J552" s="29"/>
      <c r="K552" s="29"/>
      <c r="L552" s="29"/>
      <c r="M552" s="29"/>
      <c r="N552" s="29"/>
      <c r="O552" s="29"/>
      <c r="P552" s="29"/>
      <c r="Q552" s="29"/>
      <c r="R552" s="29"/>
      <c r="S552" s="338"/>
      <c r="T552" s="29"/>
      <c r="U552" s="29"/>
      <c r="V552" s="29"/>
      <c r="W552" s="29"/>
      <c r="X552" s="29"/>
      <c r="Y552" s="29"/>
      <c r="Z552" s="29"/>
    </row>
    <row r="553" spans="1:26" ht="15.75" customHeight="1">
      <c r="A553" s="29"/>
      <c r="B553" s="75"/>
      <c r="C553" s="29"/>
      <c r="D553" s="29"/>
      <c r="E553" s="29"/>
      <c r="F553" s="29"/>
      <c r="G553" s="29"/>
      <c r="H553" s="29"/>
      <c r="I553" s="29"/>
      <c r="J553" s="29"/>
      <c r="K553" s="29"/>
      <c r="L553" s="29"/>
      <c r="M553" s="29"/>
      <c r="N553" s="29"/>
      <c r="O553" s="29"/>
      <c r="P553" s="29"/>
      <c r="Q553" s="29"/>
      <c r="R553" s="29"/>
      <c r="S553" s="338"/>
      <c r="T553" s="29"/>
      <c r="U553" s="29"/>
      <c r="V553" s="29"/>
      <c r="W553" s="29"/>
      <c r="X553" s="29"/>
      <c r="Y553" s="29"/>
      <c r="Z553" s="29"/>
    </row>
    <row r="554" spans="1:26" ht="15.75" customHeight="1">
      <c r="A554" s="29"/>
      <c r="B554" s="75"/>
      <c r="C554" s="29"/>
      <c r="D554" s="29"/>
      <c r="E554" s="29"/>
      <c r="F554" s="29"/>
      <c r="G554" s="29"/>
      <c r="H554" s="29"/>
      <c r="I554" s="29"/>
      <c r="J554" s="29"/>
      <c r="K554" s="29"/>
      <c r="L554" s="29"/>
      <c r="M554" s="29"/>
      <c r="N554" s="29"/>
      <c r="O554" s="29"/>
      <c r="P554" s="29"/>
      <c r="Q554" s="29"/>
      <c r="R554" s="29"/>
      <c r="S554" s="338"/>
      <c r="T554" s="29"/>
      <c r="U554" s="29"/>
      <c r="V554" s="29"/>
      <c r="W554" s="29"/>
      <c r="X554" s="29"/>
      <c r="Y554" s="29"/>
      <c r="Z554" s="29"/>
    </row>
    <row r="555" spans="1:26" ht="15.75" customHeight="1">
      <c r="A555" s="29"/>
      <c r="B555" s="75"/>
      <c r="C555" s="29"/>
      <c r="D555" s="29"/>
      <c r="E555" s="29"/>
      <c r="F555" s="29"/>
      <c r="G555" s="29"/>
      <c r="H555" s="29"/>
      <c r="I555" s="29"/>
      <c r="J555" s="29"/>
      <c r="K555" s="29"/>
      <c r="L555" s="29"/>
      <c r="M555" s="29"/>
      <c r="N555" s="29"/>
      <c r="O555" s="29"/>
      <c r="P555" s="29"/>
      <c r="Q555" s="29"/>
      <c r="R555" s="29"/>
      <c r="S555" s="338"/>
      <c r="T555" s="29"/>
      <c r="U555" s="29"/>
      <c r="V555" s="29"/>
      <c r="W555" s="29"/>
      <c r="X555" s="29"/>
      <c r="Y555" s="29"/>
      <c r="Z555" s="29"/>
    </row>
    <row r="556" spans="1:26" ht="15.75" customHeight="1">
      <c r="A556" s="29"/>
      <c r="B556" s="75"/>
      <c r="C556" s="29"/>
      <c r="D556" s="29"/>
      <c r="E556" s="29"/>
      <c r="F556" s="29"/>
      <c r="G556" s="29"/>
      <c r="H556" s="29"/>
      <c r="I556" s="29"/>
      <c r="J556" s="29"/>
      <c r="K556" s="29"/>
      <c r="L556" s="29"/>
      <c r="M556" s="29"/>
      <c r="N556" s="29"/>
      <c r="O556" s="29"/>
      <c r="P556" s="29"/>
      <c r="Q556" s="29"/>
      <c r="R556" s="29"/>
      <c r="S556" s="338"/>
      <c r="T556" s="29"/>
      <c r="U556" s="29"/>
      <c r="V556" s="29"/>
      <c r="W556" s="29"/>
      <c r="X556" s="29"/>
      <c r="Y556" s="29"/>
      <c r="Z556" s="29"/>
    </row>
    <row r="557" spans="1:26" ht="15.75" customHeight="1">
      <c r="A557" s="29"/>
      <c r="B557" s="75"/>
      <c r="C557" s="29"/>
      <c r="D557" s="29"/>
      <c r="E557" s="29"/>
      <c r="F557" s="29"/>
      <c r="G557" s="29"/>
      <c r="H557" s="29"/>
      <c r="I557" s="29"/>
      <c r="J557" s="29"/>
      <c r="K557" s="29"/>
      <c r="L557" s="29"/>
      <c r="M557" s="29"/>
      <c r="N557" s="29"/>
      <c r="O557" s="29"/>
      <c r="P557" s="29"/>
      <c r="Q557" s="29"/>
      <c r="R557" s="29"/>
      <c r="S557" s="338"/>
      <c r="T557" s="29"/>
      <c r="U557" s="29"/>
      <c r="V557" s="29"/>
      <c r="W557" s="29"/>
      <c r="X557" s="29"/>
      <c r="Y557" s="29"/>
      <c r="Z557" s="29"/>
    </row>
    <row r="558" spans="1:26" ht="15.75" customHeight="1">
      <c r="A558" s="29"/>
      <c r="B558" s="75"/>
      <c r="C558" s="29"/>
      <c r="D558" s="29"/>
      <c r="E558" s="29"/>
      <c r="F558" s="29"/>
      <c r="G558" s="29"/>
      <c r="H558" s="29"/>
      <c r="I558" s="29"/>
      <c r="J558" s="29"/>
      <c r="K558" s="29"/>
      <c r="L558" s="29"/>
      <c r="M558" s="29"/>
      <c r="N558" s="29"/>
      <c r="O558" s="29"/>
      <c r="P558" s="29"/>
      <c r="Q558" s="29"/>
      <c r="R558" s="29"/>
      <c r="S558" s="338"/>
      <c r="T558" s="29"/>
      <c r="U558" s="29"/>
      <c r="V558" s="29"/>
      <c r="W558" s="29"/>
      <c r="X558" s="29"/>
      <c r="Y558" s="29"/>
      <c r="Z558" s="29"/>
    </row>
    <row r="559" spans="1:26" ht="15.75" customHeight="1">
      <c r="A559" s="29"/>
      <c r="B559" s="75"/>
      <c r="C559" s="29"/>
      <c r="D559" s="29"/>
      <c r="E559" s="29"/>
      <c r="F559" s="29"/>
      <c r="G559" s="29"/>
      <c r="H559" s="29"/>
      <c r="I559" s="29"/>
      <c r="J559" s="29"/>
      <c r="K559" s="29"/>
      <c r="L559" s="29"/>
      <c r="M559" s="29"/>
      <c r="N559" s="29"/>
      <c r="O559" s="29"/>
      <c r="P559" s="29"/>
      <c r="Q559" s="29"/>
      <c r="R559" s="29"/>
      <c r="S559" s="338"/>
      <c r="T559" s="29"/>
      <c r="U559" s="29"/>
      <c r="V559" s="29"/>
      <c r="W559" s="29"/>
      <c r="X559" s="29"/>
      <c r="Y559" s="29"/>
      <c r="Z559" s="29"/>
    </row>
    <row r="560" spans="1:26" ht="15.75" customHeight="1">
      <c r="A560" s="29"/>
      <c r="B560" s="75"/>
      <c r="C560" s="29"/>
      <c r="D560" s="29"/>
      <c r="E560" s="29"/>
      <c r="F560" s="29"/>
      <c r="G560" s="29"/>
      <c r="H560" s="29"/>
      <c r="I560" s="29"/>
      <c r="J560" s="29"/>
      <c r="K560" s="29"/>
      <c r="L560" s="29"/>
      <c r="M560" s="29"/>
      <c r="N560" s="29"/>
      <c r="O560" s="29"/>
      <c r="P560" s="29"/>
      <c r="Q560" s="29"/>
      <c r="R560" s="29"/>
      <c r="S560" s="338"/>
      <c r="T560" s="29"/>
      <c r="U560" s="29"/>
      <c r="V560" s="29"/>
      <c r="W560" s="29"/>
      <c r="X560" s="29"/>
      <c r="Y560" s="29"/>
      <c r="Z560" s="29"/>
    </row>
    <row r="561" spans="1:26" ht="15.75" customHeight="1">
      <c r="A561" s="29"/>
      <c r="B561" s="75"/>
      <c r="C561" s="29"/>
      <c r="D561" s="29"/>
      <c r="E561" s="29"/>
      <c r="F561" s="29"/>
      <c r="G561" s="29"/>
      <c r="H561" s="29"/>
      <c r="I561" s="29"/>
      <c r="J561" s="29"/>
      <c r="K561" s="29"/>
      <c r="L561" s="29"/>
      <c r="M561" s="29"/>
      <c r="N561" s="29"/>
      <c r="O561" s="29"/>
      <c r="P561" s="29"/>
      <c r="Q561" s="29"/>
      <c r="R561" s="29"/>
      <c r="S561" s="338"/>
      <c r="T561" s="29"/>
      <c r="U561" s="29"/>
      <c r="V561" s="29"/>
      <c r="W561" s="29"/>
      <c r="X561" s="29"/>
      <c r="Y561" s="29"/>
      <c r="Z561" s="29"/>
    </row>
    <row r="562" spans="1:26" ht="15.75" customHeight="1">
      <c r="A562" s="29"/>
      <c r="B562" s="75"/>
      <c r="C562" s="29"/>
      <c r="D562" s="29"/>
      <c r="E562" s="29"/>
      <c r="F562" s="29"/>
      <c r="G562" s="29"/>
      <c r="H562" s="29"/>
      <c r="I562" s="29"/>
      <c r="J562" s="29"/>
      <c r="K562" s="29"/>
      <c r="L562" s="29"/>
      <c r="M562" s="29"/>
      <c r="N562" s="29"/>
      <c r="O562" s="29"/>
      <c r="P562" s="29"/>
      <c r="Q562" s="29"/>
      <c r="R562" s="29"/>
      <c r="S562" s="338"/>
      <c r="T562" s="29"/>
      <c r="U562" s="29"/>
      <c r="V562" s="29"/>
      <c r="W562" s="29"/>
      <c r="X562" s="29"/>
      <c r="Y562" s="29"/>
      <c r="Z562" s="29"/>
    </row>
    <row r="563" spans="1:26" ht="15.75" customHeight="1">
      <c r="A563" s="29"/>
      <c r="B563" s="75"/>
      <c r="C563" s="29"/>
      <c r="D563" s="29"/>
      <c r="E563" s="29"/>
      <c r="F563" s="29"/>
      <c r="G563" s="29"/>
      <c r="H563" s="29"/>
      <c r="I563" s="29"/>
      <c r="J563" s="29"/>
      <c r="K563" s="29"/>
      <c r="L563" s="29"/>
      <c r="M563" s="29"/>
      <c r="N563" s="29"/>
      <c r="O563" s="29"/>
      <c r="P563" s="29"/>
      <c r="Q563" s="29"/>
      <c r="R563" s="29"/>
      <c r="S563" s="338"/>
      <c r="T563" s="29"/>
      <c r="U563" s="29"/>
      <c r="V563" s="29"/>
      <c r="W563" s="29"/>
      <c r="X563" s="29"/>
      <c r="Y563" s="29"/>
      <c r="Z563" s="29"/>
    </row>
    <row r="564" spans="1:26" ht="15.75" customHeight="1">
      <c r="A564" s="29"/>
      <c r="B564" s="75"/>
      <c r="C564" s="29"/>
      <c r="D564" s="29"/>
      <c r="E564" s="29"/>
      <c r="F564" s="29"/>
      <c r="G564" s="29"/>
      <c r="H564" s="29"/>
      <c r="I564" s="29"/>
      <c r="J564" s="29"/>
      <c r="K564" s="29"/>
      <c r="L564" s="29"/>
      <c r="M564" s="29"/>
      <c r="N564" s="29"/>
      <c r="O564" s="29"/>
      <c r="P564" s="29"/>
      <c r="Q564" s="29"/>
      <c r="R564" s="29"/>
      <c r="S564" s="338"/>
      <c r="T564" s="29"/>
      <c r="U564" s="29"/>
      <c r="V564" s="29"/>
      <c r="W564" s="29"/>
      <c r="X564" s="29"/>
      <c r="Y564" s="29"/>
      <c r="Z564" s="29"/>
    </row>
    <row r="565" spans="1:26" ht="15.75" customHeight="1">
      <c r="A565" s="29"/>
      <c r="B565" s="75"/>
      <c r="C565" s="29"/>
      <c r="D565" s="29"/>
      <c r="E565" s="29"/>
      <c r="F565" s="29"/>
      <c r="G565" s="29"/>
      <c r="H565" s="29"/>
      <c r="I565" s="29"/>
      <c r="J565" s="29"/>
      <c r="K565" s="29"/>
      <c r="L565" s="29"/>
      <c r="M565" s="29"/>
      <c r="N565" s="29"/>
      <c r="O565" s="29"/>
      <c r="P565" s="29"/>
      <c r="Q565" s="29"/>
      <c r="R565" s="29"/>
      <c r="S565" s="338"/>
      <c r="T565" s="29"/>
      <c r="U565" s="29"/>
      <c r="V565" s="29"/>
      <c r="W565" s="29"/>
      <c r="X565" s="29"/>
      <c r="Y565" s="29"/>
      <c r="Z565" s="29"/>
    </row>
    <row r="566" spans="1:26" ht="15.75" customHeight="1">
      <c r="A566" s="29"/>
      <c r="B566" s="75"/>
      <c r="C566" s="29"/>
      <c r="D566" s="29"/>
      <c r="E566" s="29"/>
      <c r="F566" s="29"/>
      <c r="G566" s="29"/>
      <c r="H566" s="29"/>
      <c r="I566" s="29"/>
      <c r="J566" s="29"/>
      <c r="K566" s="29"/>
      <c r="L566" s="29"/>
      <c r="M566" s="29"/>
      <c r="N566" s="29"/>
      <c r="O566" s="29"/>
      <c r="P566" s="29"/>
      <c r="Q566" s="29"/>
      <c r="R566" s="29"/>
      <c r="S566" s="338"/>
      <c r="T566" s="29"/>
      <c r="U566" s="29"/>
      <c r="V566" s="29"/>
      <c r="W566" s="29"/>
      <c r="X566" s="29"/>
      <c r="Y566" s="29"/>
      <c r="Z566" s="29"/>
    </row>
    <row r="567" spans="1:26" ht="15.75" customHeight="1">
      <c r="A567" s="29"/>
      <c r="B567" s="75"/>
      <c r="C567" s="29"/>
      <c r="D567" s="29"/>
      <c r="E567" s="29"/>
      <c r="F567" s="29"/>
      <c r="G567" s="29"/>
      <c r="H567" s="29"/>
      <c r="I567" s="29"/>
      <c r="J567" s="29"/>
      <c r="K567" s="29"/>
      <c r="L567" s="29"/>
      <c r="M567" s="29"/>
      <c r="N567" s="29"/>
      <c r="O567" s="29"/>
      <c r="P567" s="29"/>
      <c r="Q567" s="29"/>
      <c r="R567" s="29"/>
      <c r="S567" s="338"/>
      <c r="T567" s="29"/>
      <c r="U567" s="29"/>
      <c r="V567" s="29"/>
      <c r="W567" s="29"/>
      <c r="X567" s="29"/>
      <c r="Y567" s="29"/>
      <c r="Z567" s="29"/>
    </row>
    <row r="568" spans="1:26" ht="15.75" customHeight="1">
      <c r="A568" s="29"/>
      <c r="B568" s="75"/>
      <c r="C568" s="29"/>
      <c r="D568" s="29"/>
      <c r="E568" s="29"/>
      <c r="F568" s="29"/>
      <c r="G568" s="29"/>
      <c r="H568" s="29"/>
      <c r="I568" s="29"/>
      <c r="J568" s="29"/>
      <c r="K568" s="29"/>
      <c r="L568" s="29"/>
      <c r="M568" s="29"/>
      <c r="N568" s="29"/>
      <c r="O568" s="29"/>
      <c r="P568" s="29"/>
      <c r="Q568" s="29"/>
      <c r="R568" s="29"/>
      <c r="S568" s="338"/>
      <c r="T568" s="29"/>
      <c r="U568" s="29"/>
      <c r="V568" s="29"/>
      <c r="W568" s="29"/>
      <c r="X568" s="29"/>
      <c r="Y568" s="29"/>
      <c r="Z568" s="29"/>
    </row>
    <row r="569" spans="1:26" ht="15.75" customHeight="1">
      <c r="A569" s="29"/>
      <c r="B569" s="75"/>
      <c r="C569" s="29"/>
      <c r="D569" s="29"/>
      <c r="E569" s="29"/>
      <c r="F569" s="29"/>
      <c r="G569" s="29"/>
      <c r="H569" s="29"/>
      <c r="I569" s="29"/>
      <c r="J569" s="29"/>
      <c r="K569" s="29"/>
      <c r="L569" s="29"/>
      <c r="M569" s="29"/>
      <c r="N569" s="29"/>
      <c r="O569" s="29"/>
      <c r="P569" s="29"/>
      <c r="Q569" s="29"/>
      <c r="R569" s="29"/>
      <c r="S569" s="338"/>
      <c r="T569" s="29"/>
      <c r="U569" s="29"/>
      <c r="V569" s="29"/>
      <c r="W569" s="29"/>
      <c r="X569" s="29"/>
      <c r="Y569" s="29"/>
      <c r="Z569" s="29"/>
    </row>
    <row r="570" spans="1:26" ht="15.75" customHeight="1">
      <c r="A570" s="29"/>
      <c r="B570" s="75"/>
      <c r="C570" s="29"/>
      <c r="D570" s="29"/>
      <c r="E570" s="29"/>
      <c r="F570" s="29"/>
      <c r="G570" s="29"/>
      <c r="H570" s="29"/>
      <c r="I570" s="29"/>
      <c r="J570" s="29"/>
      <c r="K570" s="29"/>
      <c r="L570" s="29"/>
      <c r="M570" s="29"/>
      <c r="N570" s="29"/>
      <c r="O570" s="29"/>
      <c r="P570" s="29"/>
      <c r="Q570" s="29"/>
      <c r="R570" s="29"/>
      <c r="S570" s="338"/>
      <c r="T570" s="29"/>
      <c r="U570" s="29"/>
      <c r="V570" s="29"/>
      <c r="W570" s="29"/>
      <c r="X570" s="29"/>
      <c r="Y570" s="29"/>
      <c r="Z570" s="29"/>
    </row>
    <row r="571" spans="1:26" ht="15.75" customHeight="1">
      <c r="A571" s="29"/>
      <c r="B571" s="75"/>
      <c r="C571" s="29"/>
      <c r="D571" s="29"/>
      <c r="E571" s="29"/>
      <c r="F571" s="29"/>
      <c r="G571" s="29"/>
      <c r="H571" s="29"/>
      <c r="I571" s="29"/>
      <c r="J571" s="29"/>
      <c r="K571" s="29"/>
      <c r="L571" s="29"/>
      <c r="M571" s="29"/>
      <c r="N571" s="29"/>
      <c r="O571" s="29"/>
      <c r="P571" s="29"/>
      <c r="Q571" s="29"/>
      <c r="R571" s="29"/>
      <c r="S571" s="338"/>
      <c r="T571" s="29"/>
      <c r="U571" s="29"/>
      <c r="V571" s="29"/>
      <c r="W571" s="29"/>
      <c r="X571" s="29"/>
      <c r="Y571" s="29"/>
      <c r="Z571" s="29"/>
    </row>
    <row r="572" spans="1:26" ht="15.75" customHeight="1">
      <c r="A572" s="29"/>
      <c r="B572" s="75"/>
      <c r="C572" s="29"/>
      <c r="D572" s="29"/>
      <c r="E572" s="29"/>
      <c r="F572" s="29"/>
      <c r="G572" s="29"/>
      <c r="H572" s="29"/>
      <c r="I572" s="29"/>
      <c r="J572" s="29"/>
      <c r="K572" s="29"/>
      <c r="L572" s="29"/>
      <c r="M572" s="29"/>
      <c r="N572" s="29"/>
      <c r="O572" s="29"/>
      <c r="P572" s="29"/>
      <c r="Q572" s="29"/>
      <c r="R572" s="29"/>
      <c r="S572" s="338"/>
      <c r="T572" s="29"/>
      <c r="U572" s="29"/>
      <c r="V572" s="29"/>
      <c r="W572" s="29"/>
      <c r="X572" s="29"/>
      <c r="Y572" s="29"/>
      <c r="Z572" s="29"/>
    </row>
    <row r="573" spans="1:26" ht="15.75" customHeight="1">
      <c r="A573" s="29"/>
      <c r="B573" s="75"/>
      <c r="C573" s="29"/>
      <c r="D573" s="29"/>
      <c r="E573" s="29"/>
      <c r="F573" s="29"/>
      <c r="G573" s="29"/>
      <c r="H573" s="29"/>
      <c r="I573" s="29"/>
      <c r="J573" s="29"/>
      <c r="K573" s="29"/>
      <c r="L573" s="29"/>
      <c r="M573" s="29"/>
      <c r="N573" s="29"/>
      <c r="O573" s="29"/>
      <c r="P573" s="29"/>
      <c r="Q573" s="29"/>
      <c r="R573" s="29"/>
      <c r="S573" s="338"/>
      <c r="T573" s="29"/>
      <c r="U573" s="29"/>
      <c r="V573" s="29"/>
      <c r="W573" s="29"/>
      <c r="X573" s="29"/>
      <c r="Y573" s="29"/>
      <c r="Z573" s="29"/>
    </row>
    <row r="574" spans="1:26" ht="15.75" customHeight="1">
      <c r="A574" s="29"/>
      <c r="B574" s="75"/>
      <c r="C574" s="29"/>
      <c r="D574" s="29"/>
      <c r="E574" s="29"/>
      <c r="F574" s="29"/>
      <c r="G574" s="29"/>
      <c r="H574" s="29"/>
      <c r="I574" s="29"/>
      <c r="J574" s="29"/>
      <c r="K574" s="29"/>
      <c r="L574" s="29"/>
      <c r="M574" s="29"/>
      <c r="N574" s="29"/>
      <c r="O574" s="29"/>
      <c r="P574" s="29"/>
      <c r="Q574" s="29"/>
      <c r="R574" s="29"/>
      <c r="S574" s="338"/>
      <c r="T574" s="29"/>
      <c r="U574" s="29"/>
      <c r="V574" s="29"/>
      <c r="W574" s="29"/>
      <c r="X574" s="29"/>
      <c r="Y574" s="29"/>
      <c r="Z574" s="29"/>
    </row>
    <row r="575" spans="1:26" ht="15.75" customHeight="1">
      <c r="A575" s="29"/>
      <c r="B575" s="75"/>
      <c r="C575" s="29"/>
      <c r="D575" s="29"/>
      <c r="E575" s="29"/>
      <c r="F575" s="29"/>
      <c r="G575" s="29"/>
      <c r="H575" s="29"/>
      <c r="I575" s="29"/>
      <c r="J575" s="29"/>
      <c r="K575" s="29"/>
      <c r="L575" s="29"/>
      <c r="M575" s="29"/>
      <c r="N575" s="29"/>
      <c r="O575" s="29"/>
      <c r="P575" s="29"/>
      <c r="Q575" s="29"/>
      <c r="R575" s="29"/>
      <c r="S575" s="338"/>
      <c r="T575" s="29"/>
      <c r="U575" s="29"/>
      <c r="V575" s="29"/>
      <c r="W575" s="29"/>
      <c r="X575" s="29"/>
      <c r="Y575" s="29"/>
      <c r="Z575" s="29"/>
    </row>
    <row r="576" spans="1:26" ht="15.75" customHeight="1">
      <c r="A576" s="29"/>
      <c r="B576" s="75"/>
      <c r="C576" s="29"/>
      <c r="D576" s="29"/>
      <c r="E576" s="29"/>
      <c r="F576" s="29"/>
      <c r="G576" s="29"/>
      <c r="H576" s="29"/>
      <c r="I576" s="29"/>
      <c r="J576" s="29"/>
      <c r="K576" s="29"/>
      <c r="L576" s="29"/>
      <c r="M576" s="29"/>
      <c r="N576" s="29"/>
      <c r="O576" s="29"/>
      <c r="P576" s="29"/>
      <c r="Q576" s="29"/>
      <c r="R576" s="29"/>
      <c r="S576" s="338"/>
      <c r="T576" s="29"/>
      <c r="U576" s="29"/>
      <c r="V576" s="29"/>
      <c r="W576" s="29"/>
      <c r="X576" s="29"/>
      <c r="Y576" s="29"/>
      <c r="Z576" s="29"/>
    </row>
    <row r="577" spans="1:26" ht="15.75" customHeight="1">
      <c r="A577" s="29"/>
      <c r="B577" s="75"/>
      <c r="C577" s="29"/>
      <c r="D577" s="29"/>
      <c r="E577" s="29"/>
      <c r="F577" s="29"/>
      <c r="G577" s="29"/>
      <c r="H577" s="29"/>
      <c r="I577" s="29"/>
      <c r="J577" s="29"/>
      <c r="K577" s="29"/>
      <c r="L577" s="29"/>
      <c r="M577" s="29"/>
      <c r="N577" s="29"/>
      <c r="O577" s="29"/>
      <c r="P577" s="29"/>
      <c r="Q577" s="29"/>
      <c r="R577" s="29"/>
      <c r="S577" s="338"/>
      <c r="T577" s="29"/>
      <c r="U577" s="29"/>
      <c r="V577" s="29"/>
      <c r="W577" s="29"/>
      <c r="X577" s="29"/>
      <c r="Y577" s="29"/>
      <c r="Z577" s="29"/>
    </row>
    <row r="578" spans="1:26" ht="15.75" customHeight="1">
      <c r="A578" s="29"/>
      <c r="B578" s="75"/>
      <c r="C578" s="29"/>
      <c r="D578" s="29"/>
      <c r="E578" s="29"/>
      <c r="F578" s="29"/>
      <c r="G578" s="29"/>
      <c r="H578" s="29"/>
      <c r="I578" s="29"/>
      <c r="J578" s="29"/>
      <c r="K578" s="29"/>
      <c r="L578" s="29"/>
      <c r="M578" s="29"/>
      <c r="N578" s="29"/>
      <c r="O578" s="29"/>
      <c r="P578" s="29"/>
      <c r="Q578" s="29"/>
      <c r="R578" s="29"/>
      <c r="S578" s="338"/>
      <c r="T578" s="29"/>
      <c r="U578" s="29"/>
      <c r="V578" s="29"/>
      <c r="W578" s="29"/>
      <c r="X578" s="29"/>
      <c r="Y578" s="29"/>
      <c r="Z578" s="29"/>
    </row>
    <row r="579" spans="1:26" ht="15.75" customHeight="1">
      <c r="A579" s="29"/>
      <c r="B579" s="75"/>
      <c r="C579" s="29"/>
      <c r="D579" s="29"/>
      <c r="E579" s="29"/>
      <c r="F579" s="29"/>
      <c r="G579" s="29"/>
      <c r="H579" s="29"/>
      <c r="I579" s="29"/>
      <c r="J579" s="29"/>
      <c r="K579" s="29"/>
      <c r="L579" s="29"/>
      <c r="M579" s="29"/>
      <c r="N579" s="29"/>
      <c r="O579" s="29"/>
      <c r="P579" s="29"/>
      <c r="Q579" s="29"/>
      <c r="R579" s="29"/>
      <c r="S579" s="338"/>
      <c r="T579" s="29"/>
      <c r="U579" s="29"/>
      <c r="V579" s="29"/>
      <c r="W579" s="29"/>
      <c r="X579" s="29"/>
      <c r="Y579" s="29"/>
      <c r="Z579" s="29"/>
    </row>
    <row r="580" spans="1:26" ht="15.75" customHeight="1">
      <c r="A580" s="29"/>
      <c r="B580" s="75"/>
      <c r="C580" s="29"/>
      <c r="D580" s="29"/>
      <c r="E580" s="29"/>
      <c r="F580" s="29"/>
      <c r="G580" s="29"/>
      <c r="H580" s="29"/>
      <c r="I580" s="29"/>
      <c r="J580" s="29"/>
      <c r="K580" s="29"/>
      <c r="L580" s="29"/>
      <c r="M580" s="29"/>
      <c r="N580" s="29"/>
      <c r="O580" s="29"/>
      <c r="P580" s="29"/>
      <c r="Q580" s="29"/>
      <c r="R580" s="29"/>
      <c r="S580" s="338"/>
      <c r="T580" s="29"/>
      <c r="U580" s="29"/>
      <c r="V580" s="29"/>
      <c r="W580" s="29"/>
      <c r="X580" s="29"/>
      <c r="Y580" s="29"/>
      <c r="Z580" s="29"/>
    </row>
    <row r="581" spans="1:26" ht="15.75" customHeight="1">
      <c r="A581" s="29"/>
      <c r="B581" s="75"/>
      <c r="C581" s="29"/>
      <c r="D581" s="29"/>
      <c r="E581" s="29"/>
      <c r="F581" s="29"/>
      <c r="G581" s="29"/>
      <c r="H581" s="29"/>
      <c r="I581" s="29"/>
      <c r="J581" s="29"/>
      <c r="K581" s="29"/>
      <c r="L581" s="29"/>
      <c r="M581" s="29"/>
      <c r="N581" s="29"/>
      <c r="O581" s="29"/>
      <c r="P581" s="29"/>
      <c r="Q581" s="29"/>
      <c r="R581" s="29"/>
      <c r="S581" s="338"/>
      <c r="T581" s="29"/>
      <c r="U581" s="29"/>
      <c r="V581" s="29"/>
      <c r="W581" s="29"/>
      <c r="X581" s="29"/>
      <c r="Y581" s="29"/>
      <c r="Z581" s="29"/>
    </row>
    <row r="582" spans="1:26" ht="15.75" customHeight="1">
      <c r="A582" s="29"/>
      <c r="B582" s="75"/>
      <c r="C582" s="29"/>
      <c r="D582" s="29"/>
      <c r="E582" s="29"/>
      <c r="F582" s="29"/>
      <c r="G582" s="29"/>
      <c r="H582" s="29"/>
      <c r="I582" s="29"/>
      <c r="J582" s="29"/>
      <c r="K582" s="29"/>
      <c r="L582" s="29"/>
      <c r="M582" s="29"/>
      <c r="N582" s="29"/>
      <c r="O582" s="29"/>
      <c r="P582" s="29"/>
      <c r="Q582" s="29"/>
      <c r="R582" s="29"/>
      <c r="S582" s="338"/>
      <c r="T582" s="29"/>
      <c r="U582" s="29"/>
      <c r="V582" s="29"/>
      <c r="W582" s="29"/>
      <c r="X582" s="29"/>
      <c r="Y582" s="29"/>
      <c r="Z582" s="29"/>
    </row>
    <row r="583" spans="1:26" ht="15.75" customHeight="1">
      <c r="A583" s="29"/>
      <c r="B583" s="75"/>
      <c r="C583" s="29"/>
      <c r="D583" s="29"/>
      <c r="E583" s="29"/>
      <c r="F583" s="29"/>
      <c r="G583" s="29"/>
      <c r="H583" s="29"/>
      <c r="I583" s="29"/>
      <c r="J583" s="29"/>
      <c r="K583" s="29"/>
      <c r="L583" s="29"/>
      <c r="M583" s="29"/>
      <c r="N583" s="29"/>
      <c r="O583" s="29"/>
      <c r="P583" s="29"/>
      <c r="Q583" s="29"/>
      <c r="R583" s="29"/>
      <c r="S583" s="338"/>
      <c r="T583" s="29"/>
      <c r="U583" s="29"/>
      <c r="V583" s="29"/>
      <c r="W583" s="29"/>
      <c r="X583" s="29"/>
      <c r="Y583" s="29"/>
      <c r="Z583" s="29"/>
    </row>
    <row r="584" spans="1:26" ht="15.75" customHeight="1">
      <c r="A584" s="29"/>
      <c r="B584" s="75"/>
      <c r="C584" s="29"/>
      <c r="D584" s="29"/>
      <c r="E584" s="29"/>
      <c r="F584" s="29"/>
      <c r="G584" s="29"/>
      <c r="H584" s="29"/>
      <c r="I584" s="29"/>
      <c r="J584" s="29"/>
      <c r="K584" s="29"/>
      <c r="L584" s="29"/>
      <c r="M584" s="29"/>
      <c r="N584" s="29"/>
      <c r="O584" s="29"/>
      <c r="P584" s="29"/>
      <c r="Q584" s="29"/>
      <c r="R584" s="29"/>
      <c r="S584" s="338"/>
      <c r="T584" s="29"/>
      <c r="U584" s="29"/>
      <c r="V584" s="29"/>
      <c r="W584" s="29"/>
      <c r="X584" s="29"/>
      <c r="Y584" s="29"/>
      <c r="Z584" s="29"/>
    </row>
    <row r="585" spans="1:26" ht="15.75" customHeight="1">
      <c r="A585" s="29"/>
      <c r="B585" s="75"/>
      <c r="C585" s="29"/>
      <c r="D585" s="29"/>
      <c r="E585" s="29"/>
      <c r="F585" s="29"/>
      <c r="G585" s="29"/>
      <c r="H585" s="29"/>
      <c r="I585" s="29"/>
      <c r="J585" s="29"/>
      <c r="K585" s="29"/>
      <c r="L585" s="29"/>
      <c r="M585" s="29"/>
      <c r="N585" s="29"/>
      <c r="O585" s="29"/>
      <c r="P585" s="29"/>
      <c r="Q585" s="29"/>
      <c r="R585" s="29"/>
      <c r="S585" s="338"/>
      <c r="T585" s="29"/>
      <c r="U585" s="29"/>
      <c r="V585" s="29"/>
      <c r="W585" s="29"/>
      <c r="X585" s="29"/>
      <c r="Y585" s="29"/>
      <c r="Z585" s="29"/>
    </row>
    <row r="586" spans="1:26" ht="15.75" customHeight="1">
      <c r="A586" s="29"/>
      <c r="B586" s="75"/>
      <c r="C586" s="29"/>
      <c r="D586" s="29"/>
      <c r="E586" s="29"/>
      <c r="F586" s="29"/>
      <c r="G586" s="29"/>
      <c r="H586" s="29"/>
      <c r="I586" s="29"/>
      <c r="J586" s="29"/>
      <c r="K586" s="29"/>
      <c r="L586" s="29"/>
      <c r="M586" s="29"/>
      <c r="N586" s="29"/>
      <c r="O586" s="29"/>
      <c r="P586" s="29"/>
      <c r="Q586" s="29"/>
      <c r="R586" s="29"/>
      <c r="S586" s="338"/>
      <c r="T586" s="29"/>
      <c r="U586" s="29"/>
      <c r="V586" s="29"/>
      <c r="W586" s="29"/>
      <c r="X586" s="29"/>
      <c r="Y586" s="29"/>
      <c r="Z586" s="29"/>
    </row>
    <row r="587" spans="1:26" ht="15.75" customHeight="1">
      <c r="A587" s="29"/>
      <c r="B587" s="75"/>
      <c r="C587" s="29"/>
      <c r="D587" s="29"/>
      <c r="E587" s="29"/>
      <c r="F587" s="29"/>
      <c r="G587" s="29"/>
      <c r="H587" s="29"/>
      <c r="I587" s="29"/>
      <c r="J587" s="29"/>
      <c r="K587" s="29"/>
      <c r="L587" s="29"/>
      <c r="M587" s="29"/>
      <c r="N587" s="29"/>
      <c r="O587" s="29"/>
      <c r="P587" s="29"/>
      <c r="Q587" s="29"/>
      <c r="R587" s="29"/>
      <c r="S587" s="338"/>
      <c r="T587" s="29"/>
      <c r="U587" s="29"/>
      <c r="V587" s="29"/>
      <c r="W587" s="29"/>
      <c r="X587" s="29"/>
      <c r="Y587" s="29"/>
      <c r="Z587" s="29"/>
    </row>
    <row r="588" spans="1:26" ht="15.75" customHeight="1">
      <c r="A588" s="29"/>
      <c r="B588" s="75"/>
      <c r="C588" s="29"/>
      <c r="D588" s="29"/>
      <c r="E588" s="29"/>
      <c r="F588" s="29"/>
      <c r="G588" s="29"/>
      <c r="H588" s="29"/>
      <c r="I588" s="29"/>
      <c r="J588" s="29"/>
      <c r="K588" s="29"/>
      <c r="L588" s="29"/>
      <c r="M588" s="29"/>
      <c r="N588" s="29"/>
      <c r="O588" s="29"/>
      <c r="P588" s="29"/>
      <c r="Q588" s="29"/>
      <c r="R588" s="29"/>
      <c r="S588" s="338"/>
      <c r="T588" s="29"/>
      <c r="U588" s="29"/>
      <c r="V588" s="29"/>
      <c r="W588" s="29"/>
      <c r="X588" s="29"/>
      <c r="Y588" s="29"/>
      <c r="Z588" s="29"/>
    </row>
    <row r="589" spans="1:26" ht="15.75" customHeight="1">
      <c r="A589" s="29"/>
      <c r="B589" s="75"/>
      <c r="C589" s="29"/>
      <c r="D589" s="29"/>
      <c r="E589" s="29"/>
      <c r="F589" s="29"/>
      <c r="G589" s="29"/>
      <c r="H589" s="29"/>
      <c r="I589" s="29"/>
      <c r="J589" s="29"/>
      <c r="K589" s="29"/>
      <c r="L589" s="29"/>
      <c r="M589" s="29"/>
      <c r="N589" s="29"/>
      <c r="O589" s="29"/>
      <c r="P589" s="29"/>
      <c r="Q589" s="29"/>
      <c r="R589" s="29"/>
      <c r="S589" s="338"/>
      <c r="T589" s="29"/>
      <c r="U589" s="29"/>
      <c r="V589" s="29"/>
      <c r="W589" s="29"/>
      <c r="X589" s="29"/>
      <c r="Y589" s="29"/>
      <c r="Z589" s="29"/>
    </row>
    <row r="590" spans="1:26" ht="15.75" customHeight="1">
      <c r="A590" s="29"/>
      <c r="B590" s="75"/>
      <c r="C590" s="29"/>
      <c r="D590" s="29"/>
      <c r="E590" s="29"/>
      <c r="F590" s="29"/>
      <c r="G590" s="29"/>
      <c r="H590" s="29"/>
      <c r="I590" s="29"/>
      <c r="J590" s="29"/>
      <c r="K590" s="29"/>
      <c r="L590" s="29"/>
      <c r="M590" s="29"/>
      <c r="N590" s="29"/>
      <c r="O590" s="29"/>
      <c r="P590" s="29"/>
      <c r="Q590" s="29"/>
      <c r="R590" s="29"/>
      <c r="S590" s="338"/>
      <c r="T590" s="29"/>
      <c r="U590" s="29"/>
      <c r="V590" s="29"/>
      <c r="W590" s="29"/>
      <c r="X590" s="29"/>
      <c r="Y590" s="29"/>
      <c r="Z590" s="29"/>
    </row>
    <row r="591" spans="1:26" ht="15.75" customHeight="1">
      <c r="A591" s="29"/>
      <c r="B591" s="75"/>
      <c r="C591" s="29"/>
      <c r="D591" s="29"/>
      <c r="E591" s="29"/>
      <c r="F591" s="29"/>
      <c r="G591" s="29"/>
      <c r="H591" s="29"/>
      <c r="I591" s="29"/>
      <c r="J591" s="29"/>
      <c r="K591" s="29"/>
      <c r="L591" s="29"/>
      <c r="M591" s="29"/>
      <c r="N591" s="29"/>
      <c r="O591" s="29"/>
      <c r="P591" s="29"/>
      <c r="Q591" s="29"/>
      <c r="R591" s="29"/>
      <c r="S591" s="338"/>
      <c r="T591" s="29"/>
      <c r="U591" s="29"/>
      <c r="V591" s="29"/>
      <c r="W591" s="29"/>
      <c r="X591" s="29"/>
      <c r="Y591" s="29"/>
      <c r="Z591" s="29"/>
    </row>
    <row r="592" spans="1:26" ht="15.75" customHeight="1">
      <c r="A592" s="29"/>
      <c r="B592" s="75"/>
      <c r="C592" s="29"/>
      <c r="D592" s="29"/>
      <c r="E592" s="29"/>
      <c r="F592" s="29"/>
      <c r="G592" s="29"/>
      <c r="H592" s="29"/>
      <c r="I592" s="29"/>
      <c r="J592" s="29"/>
      <c r="K592" s="29"/>
      <c r="L592" s="29"/>
      <c r="M592" s="29"/>
      <c r="N592" s="29"/>
      <c r="O592" s="29"/>
      <c r="P592" s="29"/>
      <c r="Q592" s="29"/>
      <c r="R592" s="29"/>
      <c r="S592" s="338"/>
      <c r="T592" s="29"/>
      <c r="U592" s="29"/>
      <c r="V592" s="29"/>
      <c r="W592" s="29"/>
      <c r="X592" s="29"/>
      <c r="Y592" s="29"/>
      <c r="Z592" s="29"/>
    </row>
    <row r="593" spans="1:26" ht="15.75" customHeight="1">
      <c r="A593" s="29"/>
      <c r="B593" s="75"/>
      <c r="C593" s="29"/>
      <c r="D593" s="29"/>
      <c r="E593" s="29"/>
      <c r="F593" s="29"/>
      <c r="G593" s="29"/>
      <c r="H593" s="29"/>
      <c r="I593" s="29"/>
      <c r="J593" s="29"/>
      <c r="K593" s="29"/>
      <c r="L593" s="29"/>
      <c r="M593" s="29"/>
      <c r="N593" s="29"/>
      <c r="O593" s="29"/>
      <c r="P593" s="29"/>
      <c r="Q593" s="29"/>
      <c r="R593" s="29"/>
      <c r="S593" s="338"/>
      <c r="T593" s="29"/>
      <c r="U593" s="29"/>
      <c r="V593" s="29"/>
      <c r="W593" s="29"/>
      <c r="X593" s="29"/>
      <c r="Y593" s="29"/>
      <c r="Z593" s="29"/>
    </row>
    <row r="594" spans="1:26" ht="15.75" customHeight="1">
      <c r="A594" s="29"/>
      <c r="B594" s="75"/>
      <c r="C594" s="29"/>
      <c r="D594" s="29"/>
      <c r="E594" s="29"/>
      <c r="F594" s="29"/>
      <c r="G594" s="29"/>
      <c r="H594" s="29"/>
      <c r="I594" s="29"/>
      <c r="J594" s="29"/>
      <c r="K594" s="29"/>
      <c r="L594" s="29"/>
      <c r="M594" s="29"/>
      <c r="N594" s="29"/>
      <c r="O594" s="29"/>
      <c r="P594" s="29"/>
      <c r="Q594" s="29"/>
      <c r="R594" s="29"/>
      <c r="S594" s="338"/>
      <c r="T594" s="29"/>
      <c r="U594" s="29"/>
      <c r="V594" s="29"/>
      <c r="W594" s="29"/>
      <c r="X594" s="29"/>
      <c r="Y594" s="29"/>
      <c r="Z594" s="29"/>
    </row>
    <row r="595" spans="1:26" ht="15.75" customHeight="1">
      <c r="A595" s="29"/>
      <c r="B595" s="75"/>
      <c r="C595" s="29"/>
      <c r="D595" s="29"/>
      <c r="E595" s="29"/>
      <c r="F595" s="29"/>
      <c r="G595" s="29"/>
      <c r="H595" s="29"/>
      <c r="I595" s="29"/>
      <c r="J595" s="29"/>
      <c r="K595" s="29"/>
      <c r="L595" s="29"/>
      <c r="M595" s="29"/>
      <c r="N595" s="29"/>
      <c r="O595" s="29"/>
      <c r="P595" s="29"/>
      <c r="Q595" s="29"/>
      <c r="R595" s="29"/>
      <c r="S595" s="338"/>
      <c r="T595" s="29"/>
      <c r="U595" s="29"/>
      <c r="V595" s="29"/>
      <c r="W595" s="29"/>
      <c r="X595" s="29"/>
      <c r="Y595" s="29"/>
      <c r="Z595" s="29"/>
    </row>
    <row r="596" spans="1:26" ht="15.75" customHeight="1">
      <c r="A596" s="29"/>
      <c r="B596" s="75"/>
      <c r="C596" s="29"/>
      <c r="D596" s="29"/>
      <c r="E596" s="29"/>
      <c r="F596" s="29"/>
      <c r="G596" s="29"/>
      <c r="H596" s="29"/>
      <c r="I596" s="29"/>
      <c r="J596" s="29"/>
      <c r="K596" s="29"/>
      <c r="L596" s="29"/>
      <c r="M596" s="29"/>
      <c r="N596" s="29"/>
      <c r="O596" s="29"/>
      <c r="P596" s="29"/>
      <c r="Q596" s="29"/>
      <c r="R596" s="29"/>
      <c r="S596" s="338"/>
      <c r="T596" s="29"/>
      <c r="U596" s="29"/>
      <c r="V596" s="29"/>
      <c r="W596" s="29"/>
      <c r="X596" s="29"/>
      <c r="Y596" s="29"/>
      <c r="Z596" s="29"/>
    </row>
    <row r="597" spans="1:26" ht="15.75" customHeight="1">
      <c r="A597" s="29"/>
      <c r="B597" s="75"/>
      <c r="C597" s="29"/>
      <c r="D597" s="29"/>
      <c r="E597" s="29"/>
      <c r="F597" s="29"/>
      <c r="G597" s="29"/>
      <c r="H597" s="29"/>
      <c r="I597" s="29"/>
      <c r="J597" s="29"/>
      <c r="K597" s="29"/>
      <c r="L597" s="29"/>
      <c r="M597" s="29"/>
      <c r="N597" s="29"/>
      <c r="O597" s="29"/>
      <c r="P597" s="29"/>
      <c r="Q597" s="29"/>
      <c r="R597" s="29"/>
      <c r="S597" s="338"/>
      <c r="T597" s="29"/>
      <c r="U597" s="29"/>
      <c r="V597" s="29"/>
      <c r="W597" s="29"/>
      <c r="X597" s="29"/>
      <c r="Y597" s="29"/>
      <c r="Z597" s="29"/>
    </row>
    <row r="598" spans="1:26" ht="15.75" customHeight="1">
      <c r="A598" s="29"/>
      <c r="B598" s="75"/>
      <c r="C598" s="29"/>
      <c r="D598" s="29"/>
      <c r="E598" s="29"/>
      <c r="F598" s="29"/>
      <c r="G598" s="29"/>
      <c r="H598" s="29"/>
      <c r="I598" s="29"/>
      <c r="J598" s="29"/>
      <c r="K598" s="29"/>
      <c r="L598" s="29"/>
      <c r="M598" s="29"/>
      <c r="N598" s="29"/>
      <c r="O598" s="29"/>
      <c r="P598" s="29"/>
      <c r="Q598" s="29"/>
      <c r="R598" s="29"/>
      <c r="S598" s="338"/>
      <c r="T598" s="29"/>
      <c r="U598" s="29"/>
      <c r="V598" s="29"/>
      <c r="W598" s="29"/>
      <c r="X598" s="29"/>
      <c r="Y598" s="29"/>
      <c r="Z598" s="29"/>
    </row>
    <row r="599" spans="1:26" ht="15.75" customHeight="1">
      <c r="A599" s="29"/>
      <c r="B599" s="75"/>
      <c r="C599" s="29"/>
      <c r="D599" s="29"/>
      <c r="E599" s="29"/>
      <c r="F599" s="29"/>
      <c r="G599" s="29"/>
      <c r="H599" s="29"/>
      <c r="I599" s="29"/>
      <c r="J599" s="29"/>
      <c r="K599" s="29"/>
      <c r="L599" s="29"/>
      <c r="M599" s="29"/>
      <c r="N599" s="29"/>
      <c r="O599" s="29"/>
      <c r="P599" s="29"/>
      <c r="Q599" s="29"/>
      <c r="R599" s="29"/>
      <c r="S599" s="338"/>
      <c r="T599" s="29"/>
      <c r="U599" s="29"/>
      <c r="V599" s="29"/>
      <c r="W599" s="29"/>
      <c r="X599" s="29"/>
      <c r="Y599" s="29"/>
      <c r="Z599" s="29"/>
    </row>
    <row r="600" spans="1:26" ht="15.75" customHeight="1">
      <c r="A600" s="29"/>
      <c r="B600" s="75"/>
      <c r="C600" s="29"/>
      <c r="D600" s="29"/>
      <c r="E600" s="29"/>
      <c r="F600" s="29"/>
      <c r="G600" s="29"/>
      <c r="H600" s="29"/>
      <c r="I600" s="29"/>
      <c r="J600" s="29"/>
      <c r="K600" s="29"/>
      <c r="L600" s="29"/>
      <c r="M600" s="29"/>
      <c r="N600" s="29"/>
      <c r="O600" s="29"/>
      <c r="P600" s="29"/>
      <c r="Q600" s="29"/>
      <c r="R600" s="29"/>
      <c r="S600" s="338"/>
      <c r="T600" s="29"/>
      <c r="U600" s="29"/>
      <c r="V600" s="29"/>
      <c r="W600" s="29"/>
      <c r="X600" s="29"/>
      <c r="Y600" s="29"/>
      <c r="Z600" s="29"/>
    </row>
    <row r="601" spans="1:26" ht="15.75" customHeight="1">
      <c r="A601" s="29"/>
      <c r="B601" s="75"/>
      <c r="C601" s="29"/>
      <c r="D601" s="29"/>
      <c r="E601" s="29"/>
      <c r="F601" s="29"/>
      <c r="G601" s="29"/>
      <c r="H601" s="29"/>
      <c r="I601" s="29"/>
      <c r="J601" s="29"/>
      <c r="K601" s="29"/>
      <c r="L601" s="29"/>
      <c r="M601" s="29"/>
      <c r="N601" s="29"/>
      <c r="O601" s="29"/>
      <c r="P601" s="29"/>
      <c r="Q601" s="29"/>
      <c r="R601" s="29"/>
      <c r="S601" s="338"/>
      <c r="T601" s="29"/>
      <c r="U601" s="29"/>
      <c r="V601" s="29"/>
      <c r="W601" s="29"/>
      <c r="X601" s="29"/>
      <c r="Y601" s="29"/>
      <c r="Z601" s="29"/>
    </row>
    <row r="602" spans="1:26" ht="15.75" customHeight="1">
      <c r="A602" s="29"/>
      <c r="B602" s="75"/>
      <c r="C602" s="29"/>
      <c r="D602" s="29"/>
      <c r="E602" s="29"/>
      <c r="F602" s="29"/>
      <c r="G602" s="29"/>
      <c r="H602" s="29"/>
      <c r="I602" s="29"/>
      <c r="J602" s="29"/>
      <c r="K602" s="29"/>
      <c r="L602" s="29"/>
      <c r="M602" s="29"/>
      <c r="N602" s="29"/>
      <c r="O602" s="29"/>
      <c r="P602" s="29"/>
      <c r="Q602" s="29"/>
      <c r="R602" s="29"/>
      <c r="S602" s="338"/>
      <c r="T602" s="29"/>
      <c r="U602" s="29"/>
      <c r="V602" s="29"/>
      <c r="W602" s="29"/>
      <c r="X602" s="29"/>
      <c r="Y602" s="29"/>
      <c r="Z602" s="29"/>
    </row>
    <row r="603" spans="1:26" ht="15.75" customHeight="1">
      <c r="A603" s="29"/>
      <c r="B603" s="75"/>
      <c r="C603" s="29"/>
      <c r="D603" s="29"/>
      <c r="E603" s="29"/>
      <c r="F603" s="29"/>
      <c r="G603" s="29"/>
      <c r="H603" s="29"/>
      <c r="I603" s="29"/>
      <c r="J603" s="29"/>
      <c r="K603" s="29"/>
      <c r="L603" s="29"/>
      <c r="M603" s="29"/>
      <c r="N603" s="29"/>
      <c r="O603" s="29"/>
      <c r="P603" s="29"/>
      <c r="Q603" s="29"/>
      <c r="R603" s="29"/>
      <c r="S603" s="338"/>
      <c r="T603" s="29"/>
      <c r="U603" s="29"/>
      <c r="V603" s="29"/>
      <c r="W603" s="29"/>
      <c r="X603" s="29"/>
      <c r="Y603" s="29"/>
      <c r="Z603" s="29"/>
    </row>
    <row r="604" spans="1:26" ht="15.75" customHeight="1">
      <c r="A604" s="29"/>
      <c r="B604" s="75"/>
      <c r="C604" s="29"/>
      <c r="D604" s="29"/>
      <c r="E604" s="29"/>
      <c r="F604" s="29"/>
      <c r="G604" s="29"/>
      <c r="H604" s="29"/>
      <c r="I604" s="29"/>
      <c r="J604" s="29"/>
      <c r="K604" s="29"/>
      <c r="L604" s="29"/>
      <c r="M604" s="29"/>
      <c r="N604" s="29"/>
      <c r="O604" s="29"/>
      <c r="P604" s="29"/>
      <c r="Q604" s="29"/>
      <c r="R604" s="29"/>
      <c r="S604" s="338"/>
      <c r="T604" s="29"/>
      <c r="U604" s="29"/>
      <c r="V604" s="29"/>
      <c r="W604" s="29"/>
      <c r="X604" s="29"/>
      <c r="Y604" s="29"/>
      <c r="Z604" s="29"/>
    </row>
    <row r="605" spans="1:26" ht="15.75" customHeight="1">
      <c r="A605" s="29"/>
      <c r="B605" s="75"/>
      <c r="C605" s="29"/>
      <c r="D605" s="29"/>
      <c r="E605" s="29"/>
      <c r="F605" s="29"/>
      <c r="G605" s="29"/>
      <c r="H605" s="29"/>
      <c r="I605" s="29"/>
      <c r="J605" s="29"/>
      <c r="K605" s="29"/>
      <c r="L605" s="29"/>
      <c r="M605" s="29"/>
      <c r="N605" s="29"/>
      <c r="O605" s="29"/>
      <c r="P605" s="29"/>
      <c r="Q605" s="29"/>
      <c r="R605" s="29"/>
      <c r="S605" s="338"/>
      <c r="T605" s="29"/>
      <c r="U605" s="29"/>
      <c r="V605" s="29"/>
      <c r="W605" s="29"/>
      <c r="X605" s="29"/>
      <c r="Y605" s="29"/>
      <c r="Z605" s="29"/>
    </row>
    <row r="606" spans="1:26" ht="15.75" customHeight="1">
      <c r="A606" s="29"/>
      <c r="B606" s="75"/>
      <c r="C606" s="29"/>
      <c r="D606" s="29"/>
      <c r="E606" s="29"/>
      <c r="F606" s="29"/>
      <c r="G606" s="29"/>
      <c r="H606" s="29"/>
      <c r="I606" s="29"/>
      <c r="J606" s="29"/>
      <c r="K606" s="29"/>
      <c r="L606" s="29"/>
      <c r="M606" s="29"/>
      <c r="N606" s="29"/>
      <c r="O606" s="29"/>
      <c r="P606" s="29"/>
      <c r="Q606" s="29"/>
      <c r="R606" s="29"/>
      <c r="S606" s="338"/>
      <c r="T606" s="29"/>
      <c r="U606" s="29"/>
      <c r="V606" s="29"/>
      <c r="W606" s="29"/>
      <c r="X606" s="29"/>
      <c r="Y606" s="29"/>
      <c r="Z606" s="29"/>
    </row>
    <row r="607" spans="1:26" ht="15.75" customHeight="1">
      <c r="A607" s="29"/>
      <c r="B607" s="75"/>
      <c r="C607" s="29"/>
      <c r="D607" s="29"/>
      <c r="E607" s="29"/>
      <c r="F607" s="29"/>
      <c r="G607" s="29"/>
      <c r="H607" s="29"/>
      <c r="I607" s="29"/>
      <c r="J607" s="29"/>
      <c r="K607" s="29"/>
      <c r="L607" s="29"/>
      <c r="M607" s="29"/>
      <c r="N607" s="29"/>
      <c r="O607" s="29"/>
      <c r="P607" s="29"/>
      <c r="Q607" s="29"/>
      <c r="R607" s="29"/>
      <c r="S607" s="338"/>
      <c r="T607" s="29"/>
      <c r="U607" s="29"/>
      <c r="V607" s="29"/>
      <c r="W607" s="29"/>
      <c r="X607" s="29"/>
      <c r="Y607" s="29"/>
      <c r="Z607" s="29"/>
    </row>
    <row r="608" spans="1:26" ht="15.75" customHeight="1">
      <c r="A608" s="29"/>
      <c r="B608" s="75"/>
      <c r="C608" s="29"/>
      <c r="D608" s="29"/>
      <c r="E608" s="29"/>
      <c r="F608" s="29"/>
      <c r="G608" s="29"/>
      <c r="H608" s="29"/>
      <c r="I608" s="29"/>
      <c r="J608" s="29"/>
      <c r="K608" s="29"/>
      <c r="L608" s="29"/>
      <c r="M608" s="29"/>
      <c r="N608" s="29"/>
      <c r="O608" s="29"/>
      <c r="P608" s="29"/>
      <c r="Q608" s="29"/>
      <c r="R608" s="29"/>
      <c r="S608" s="338"/>
      <c r="T608" s="29"/>
      <c r="U608" s="29"/>
      <c r="V608" s="29"/>
      <c r="W608" s="29"/>
      <c r="X608" s="29"/>
      <c r="Y608" s="29"/>
      <c r="Z608" s="29"/>
    </row>
    <row r="609" spans="1:26" ht="15.75" customHeight="1">
      <c r="A609" s="29"/>
      <c r="B609" s="75"/>
      <c r="C609" s="29"/>
      <c r="D609" s="29"/>
      <c r="E609" s="29"/>
      <c r="F609" s="29"/>
      <c r="G609" s="29"/>
      <c r="H609" s="29"/>
      <c r="I609" s="29"/>
      <c r="J609" s="29"/>
      <c r="K609" s="29"/>
      <c r="L609" s="29"/>
      <c r="M609" s="29"/>
      <c r="N609" s="29"/>
      <c r="O609" s="29"/>
      <c r="P609" s="29"/>
      <c r="Q609" s="29"/>
      <c r="R609" s="29"/>
      <c r="S609" s="338"/>
      <c r="T609" s="29"/>
      <c r="U609" s="29"/>
      <c r="V609" s="29"/>
      <c r="W609" s="29"/>
      <c r="X609" s="29"/>
      <c r="Y609" s="29"/>
      <c r="Z609" s="29"/>
    </row>
    <row r="610" spans="1:26" ht="15.75" customHeight="1">
      <c r="A610" s="29"/>
      <c r="B610" s="75"/>
      <c r="C610" s="29"/>
      <c r="D610" s="29"/>
      <c r="E610" s="29"/>
      <c r="F610" s="29"/>
      <c r="G610" s="29"/>
      <c r="H610" s="29"/>
      <c r="I610" s="29"/>
      <c r="J610" s="29"/>
      <c r="K610" s="29"/>
      <c r="L610" s="29"/>
      <c r="M610" s="29"/>
      <c r="N610" s="29"/>
      <c r="O610" s="29"/>
      <c r="P610" s="29"/>
      <c r="Q610" s="29"/>
      <c r="R610" s="29"/>
      <c r="S610" s="338"/>
      <c r="T610" s="29"/>
      <c r="U610" s="29"/>
      <c r="V610" s="29"/>
      <c r="W610" s="29"/>
      <c r="X610" s="29"/>
      <c r="Y610" s="29"/>
      <c r="Z610" s="29"/>
    </row>
    <row r="611" spans="1:26" ht="15.75" customHeight="1">
      <c r="A611" s="29"/>
      <c r="B611" s="75"/>
      <c r="C611" s="29"/>
      <c r="D611" s="29"/>
      <c r="E611" s="29"/>
      <c r="F611" s="29"/>
      <c r="G611" s="29"/>
      <c r="H611" s="29"/>
      <c r="I611" s="29"/>
      <c r="J611" s="29"/>
      <c r="K611" s="29"/>
      <c r="L611" s="29"/>
      <c r="M611" s="29"/>
      <c r="N611" s="29"/>
      <c r="O611" s="29"/>
      <c r="P611" s="29"/>
      <c r="Q611" s="29"/>
      <c r="R611" s="29"/>
      <c r="S611" s="338"/>
      <c r="T611" s="29"/>
      <c r="U611" s="29"/>
      <c r="V611" s="29"/>
      <c r="W611" s="29"/>
      <c r="X611" s="29"/>
      <c r="Y611" s="29"/>
      <c r="Z611" s="29"/>
    </row>
    <row r="612" spans="1:26" ht="15.75" customHeight="1">
      <c r="A612" s="29"/>
      <c r="B612" s="75"/>
      <c r="C612" s="29"/>
      <c r="D612" s="29"/>
      <c r="E612" s="29"/>
      <c r="F612" s="29"/>
      <c r="G612" s="29"/>
      <c r="H612" s="29"/>
      <c r="I612" s="29"/>
      <c r="J612" s="29"/>
      <c r="K612" s="29"/>
      <c r="L612" s="29"/>
      <c r="M612" s="29"/>
      <c r="N612" s="29"/>
      <c r="O612" s="29"/>
      <c r="P612" s="29"/>
      <c r="Q612" s="29"/>
      <c r="R612" s="29"/>
      <c r="S612" s="338"/>
      <c r="T612" s="29"/>
      <c r="U612" s="29"/>
      <c r="V612" s="29"/>
      <c r="W612" s="29"/>
      <c r="X612" s="29"/>
      <c r="Y612" s="29"/>
      <c r="Z612" s="29"/>
    </row>
    <row r="613" spans="1:26" ht="15.75" customHeight="1">
      <c r="A613" s="29"/>
      <c r="B613" s="75"/>
      <c r="C613" s="29"/>
      <c r="D613" s="29"/>
      <c r="E613" s="29"/>
      <c r="F613" s="29"/>
      <c r="G613" s="29"/>
      <c r="H613" s="29"/>
      <c r="I613" s="29"/>
      <c r="J613" s="29"/>
      <c r="K613" s="29"/>
      <c r="L613" s="29"/>
      <c r="M613" s="29"/>
      <c r="N613" s="29"/>
      <c r="O613" s="29"/>
      <c r="P613" s="29"/>
      <c r="Q613" s="29"/>
      <c r="R613" s="29"/>
      <c r="S613" s="338"/>
      <c r="T613" s="29"/>
      <c r="U613" s="29"/>
      <c r="V613" s="29"/>
      <c r="W613" s="29"/>
      <c r="X613" s="29"/>
      <c r="Y613" s="29"/>
      <c r="Z613" s="29"/>
    </row>
    <row r="614" spans="1:26" ht="15.75" customHeight="1">
      <c r="A614" s="29"/>
      <c r="B614" s="75"/>
      <c r="C614" s="29"/>
      <c r="D614" s="29"/>
      <c r="E614" s="29"/>
      <c r="F614" s="29"/>
      <c r="G614" s="29"/>
      <c r="H614" s="29"/>
      <c r="I614" s="29"/>
      <c r="J614" s="29"/>
      <c r="K614" s="29"/>
      <c r="L614" s="29"/>
      <c r="M614" s="29"/>
      <c r="N614" s="29"/>
      <c r="O614" s="29"/>
      <c r="P614" s="29"/>
      <c r="Q614" s="29"/>
      <c r="R614" s="29"/>
      <c r="S614" s="338"/>
      <c r="T614" s="29"/>
      <c r="U614" s="29"/>
      <c r="V614" s="29"/>
      <c r="W614" s="29"/>
      <c r="X614" s="29"/>
      <c r="Y614" s="29"/>
      <c r="Z614" s="29"/>
    </row>
    <row r="615" spans="1:26" ht="15.75" customHeight="1">
      <c r="A615" s="29"/>
      <c r="B615" s="75"/>
      <c r="C615" s="29"/>
      <c r="D615" s="29"/>
      <c r="E615" s="29"/>
      <c r="F615" s="29"/>
      <c r="G615" s="29"/>
      <c r="H615" s="29"/>
      <c r="I615" s="29"/>
      <c r="J615" s="29"/>
      <c r="K615" s="29"/>
      <c r="L615" s="29"/>
      <c r="M615" s="29"/>
      <c r="N615" s="29"/>
      <c r="O615" s="29"/>
      <c r="P615" s="29"/>
      <c r="Q615" s="29"/>
      <c r="R615" s="29"/>
      <c r="S615" s="338"/>
      <c r="T615" s="29"/>
      <c r="U615" s="29"/>
      <c r="V615" s="29"/>
      <c r="W615" s="29"/>
      <c r="X615" s="29"/>
      <c r="Y615" s="29"/>
      <c r="Z615" s="29"/>
    </row>
    <row r="616" spans="1:26" ht="15.75" customHeight="1">
      <c r="A616" s="29"/>
      <c r="B616" s="75"/>
      <c r="C616" s="29"/>
      <c r="D616" s="29"/>
      <c r="E616" s="29"/>
      <c r="F616" s="29"/>
      <c r="G616" s="29"/>
      <c r="H616" s="29"/>
      <c r="I616" s="29"/>
      <c r="J616" s="29"/>
      <c r="K616" s="29"/>
      <c r="L616" s="29"/>
      <c r="M616" s="29"/>
      <c r="N616" s="29"/>
      <c r="O616" s="29"/>
      <c r="P616" s="29"/>
      <c r="Q616" s="29"/>
      <c r="R616" s="29"/>
      <c r="S616" s="338"/>
      <c r="T616" s="29"/>
      <c r="U616" s="29"/>
      <c r="V616" s="29"/>
      <c r="W616" s="29"/>
      <c r="X616" s="29"/>
      <c r="Y616" s="29"/>
      <c r="Z616" s="29"/>
    </row>
    <row r="617" spans="1:26" ht="15.75" customHeight="1">
      <c r="A617" s="29"/>
      <c r="B617" s="75"/>
      <c r="C617" s="29"/>
      <c r="D617" s="29"/>
      <c r="E617" s="29"/>
      <c r="F617" s="29"/>
      <c r="G617" s="29"/>
      <c r="H617" s="29"/>
      <c r="I617" s="29"/>
      <c r="J617" s="29"/>
      <c r="K617" s="29"/>
      <c r="L617" s="29"/>
      <c r="M617" s="29"/>
      <c r="N617" s="29"/>
      <c r="O617" s="29"/>
      <c r="P617" s="29"/>
      <c r="Q617" s="29"/>
      <c r="R617" s="29"/>
      <c r="S617" s="338"/>
      <c r="T617" s="29"/>
      <c r="U617" s="29"/>
      <c r="V617" s="29"/>
      <c r="W617" s="29"/>
      <c r="X617" s="29"/>
      <c r="Y617" s="29"/>
      <c r="Z617" s="29"/>
    </row>
    <row r="618" spans="1:26" ht="15.75" customHeight="1">
      <c r="A618" s="29"/>
      <c r="B618" s="75"/>
      <c r="C618" s="29"/>
      <c r="D618" s="29"/>
      <c r="E618" s="29"/>
      <c r="F618" s="29"/>
      <c r="G618" s="29"/>
      <c r="H618" s="29"/>
      <c r="I618" s="29"/>
      <c r="J618" s="29"/>
      <c r="K618" s="29"/>
      <c r="L618" s="29"/>
      <c r="M618" s="29"/>
      <c r="N618" s="29"/>
      <c r="O618" s="29"/>
      <c r="P618" s="29"/>
      <c r="Q618" s="29"/>
      <c r="R618" s="29"/>
      <c r="S618" s="338"/>
      <c r="T618" s="29"/>
      <c r="U618" s="29"/>
      <c r="V618" s="29"/>
      <c r="W618" s="29"/>
      <c r="X618" s="29"/>
      <c r="Y618" s="29"/>
      <c r="Z618" s="29"/>
    </row>
    <row r="619" spans="1:26" ht="15.75" customHeight="1">
      <c r="A619" s="29"/>
      <c r="B619" s="75"/>
      <c r="C619" s="29"/>
      <c r="D619" s="29"/>
      <c r="E619" s="29"/>
      <c r="F619" s="29"/>
      <c r="G619" s="29"/>
      <c r="H619" s="29"/>
      <c r="I619" s="29"/>
      <c r="J619" s="29"/>
      <c r="K619" s="29"/>
      <c r="L619" s="29"/>
      <c r="M619" s="29"/>
      <c r="N619" s="29"/>
      <c r="O619" s="29"/>
      <c r="P619" s="29"/>
      <c r="Q619" s="29"/>
      <c r="R619" s="29"/>
      <c r="S619" s="338"/>
      <c r="T619" s="29"/>
      <c r="U619" s="29"/>
      <c r="V619" s="29"/>
      <c r="W619" s="29"/>
      <c r="X619" s="29"/>
      <c r="Y619" s="29"/>
      <c r="Z619" s="29"/>
    </row>
    <row r="620" spans="1:26" ht="15.75" customHeight="1">
      <c r="A620" s="29"/>
      <c r="B620" s="75"/>
      <c r="C620" s="29"/>
      <c r="D620" s="29"/>
      <c r="E620" s="29"/>
      <c r="F620" s="29"/>
      <c r="G620" s="29"/>
      <c r="H620" s="29"/>
      <c r="I620" s="29"/>
      <c r="J620" s="29"/>
      <c r="K620" s="29"/>
      <c r="L620" s="29"/>
      <c r="M620" s="29"/>
      <c r="N620" s="29"/>
      <c r="O620" s="29"/>
      <c r="P620" s="29"/>
      <c r="Q620" s="29"/>
      <c r="R620" s="29"/>
      <c r="S620" s="338"/>
      <c r="T620" s="29"/>
      <c r="U620" s="29"/>
      <c r="V620" s="29"/>
      <c r="W620" s="29"/>
      <c r="X620" s="29"/>
      <c r="Y620" s="29"/>
      <c r="Z620" s="29"/>
    </row>
    <row r="621" spans="1:26" ht="15.75" customHeight="1">
      <c r="A621" s="29"/>
      <c r="B621" s="75"/>
      <c r="C621" s="29"/>
      <c r="D621" s="29"/>
      <c r="E621" s="29"/>
      <c r="F621" s="29"/>
      <c r="G621" s="29"/>
      <c r="H621" s="29"/>
      <c r="I621" s="29"/>
      <c r="J621" s="29"/>
      <c r="K621" s="29"/>
      <c r="L621" s="29"/>
      <c r="M621" s="29"/>
      <c r="N621" s="29"/>
      <c r="O621" s="29"/>
      <c r="P621" s="29"/>
      <c r="Q621" s="29"/>
      <c r="R621" s="29"/>
      <c r="S621" s="338"/>
      <c r="T621" s="29"/>
      <c r="U621" s="29"/>
      <c r="V621" s="29"/>
      <c r="W621" s="29"/>
      <c r="X621" s="29"/>
      <c r="Y621" s="29"/>
      <c r="Z621" s="29"/>
    </row>
    <row r="622" spans="1:26" ht="15.75" customHeight="1">
      <c r="A622" s="29"/>
      <c r="B622" s="75"/>
      <c r="C622" s="29"/>
      <c r="D622" s="29"/>
      <c r="E622" s="29"/>
      <c r="F622" s="29"/>
      <c r="G622" s="29"/>
      <c r="H622" s="29"/>
      <c r="I622" s="29"/>
      <c r="J622" s="29"/>
      <c r="K622" s="29"/>
      <c r="L622" s="29"/>
      <c r="M622" s="29"/>
      <c r="N622" s="29"/>
      <c r="O622" s="29"/>
      <c r="P622" s="29"/>
      <c r="Q622" s="29"/>
      <c r="R622" s="29"/>
      <c r="S622" s="338"/>
      <c r="T622" s="29"/>
      <c r="U622" s="29"/>
      <c r="V622" s="29"/>
      <c r="W622" s="29"/>
      <c r="X622" s="29"/>
      <c r="Y622" s="29"/>
      <c r="Z622" s="29"/>
    </row>
    <row r="623" spans="1:26" ht="15.75" customHeight="1">
      <c r="A623" s="29"/>
      <c r="B623" s="75"/>
      <c r="C623" s="29"/>
      <c r="D623" s="29"/>
      <c r="E623" s="29"/>
      <c r="F623" s="29"/>
      <c r="G623" s="29"/>
      <c r="H623" s="29"/>
      <c r="I623" s="29"/>
      <c r="J623" s="29"/>
      <c r="K623" s="29"/>
      <c r="L623" s="29"/>
      <c r="M623" s="29"/>
      <c r="N623" s="29"/>
      <c r="O623" s="29"/>
      <c r="P623" s="29"/>
      <c r="Q623" s="29"/>
      <c r="R623" s="29"/>
      <c r="S623" s="338"/>
      <c r="T623" s="29"/>
      <c r="U623" s="29"/>
      <c r="V623" s="29"/>
      <c r="W623" s="29"/>
      <c r="X623" s="29"/>
      <c r="Y623" s="29"/>
      <c r="Z623" s="29"/>
    </row>
    <row r="624" spans="1:26" ht="15.75" customHeight="1">
      <c r="A624" s="29"/>
      <c r="B624" s="75"/>
      <c r="C624" s="29"/>
      <c r="D624" s="29"/>
      <c r="E624" s="29"/>
      <c r="F624" s="29"/>
      <c r="G624" s="29"/>
      <c r="H624" s="29"/>
      <c r="I624" s="29"/>
      <c r="J624" s="29"/>
      <c r="K624" s="29"/>
      <c r="L624" s="29"/>
      <c r="M624" s="29"/>
      <c r="N624" s="29"/>
      <c r="O624" s="29"/>
      <c r="P624" s="29"/>
      <c r="Q624" s="29"/>
      <c r="R624" s="29"/>
      <c r="S624" s="338"/>
      <c r="T624" s="29"/>
      <c r="U624" s="29"/>
      <c r="V624" s="29"/>
      <c r="W624" s="29"/>
      <c r="X624" s="29"/>
      <c r="Y624" s="29"/>
      <c r="Z624" s="29"/>
    </row>
    <row r="625" spans="1:26" ht="15.75" customHeight="1">
      <c r="A625" s="29"/>
      <c r="B625" s="75"/>
      <c r="C625" s="29"/>
      <c r="D625" s="29"/>
      <c r="E625" s="29"/>
      <c r="F625" s="29"/>
      <c r="G625" s="29"/>
      <c r="H625" s="29"/>
      <c r="I625" s="29"/>
      <c r="J625" s="29"/>
      <c r="K625" s="29"/>
      <c r="L625" s="29"/>
      <c r="M625" s="29"/>
      <c r="N625" s="29"/>
      <c r="O625" s="29"/>
      <c r="P625" s="29"/>
      <c r="Q625" s="29"/>
      <c r="R625" s="29"/>
      <c r="S625" s="338"/>
      <c r="T625" s="29"/>
      <c r="U625" s="29"/>
      <c r="V625" s="29"/>
      <c r="W625" s="29"/>
      <c r="X625" s="29"/>
      <c r="Y625" s="29"/>
      <c r="Z625" s="29"/>
    </row>
    <row r="626" spans="1:26" ht="15.75" customHeight="1">
      <c r="A626" s="29"/>
      <c r="B626" s="75"/>
      <c r="C626" s="29"/>
      <c r="D626" s="29"/>
      <c r="E626" s="29"/>
      <c r="F626" s="29"/>
      <c r="G626" s="29"/>
      <c r="H626" s="29"/>
      <c r="I626" s="29"/>
      <c r="J626" s="29"/>
      <c r="K626" s="29"/>
      <c r="L626" s="29"/>
      <c r="M626" s="29"/>
      <c r="N626" s="29"/>
      <c r="O626" s="29"/>
      <c r="P626" s="29"/>
      <c r="Q626" s="29"/>
      <c r="R626" s="29"/>
      <c r="S626" s="338"/>
      <c r="T626" s="29"/>
      <c r="U626" s="29"/>
      <c r="V626" s="29"/>
      <c r="W626" s="29"/>
      <c r="X626" s="29"/>
      <c r="Y626" s="29"/>
      <c r="Z626" s="29"/>
    </row>
    <row r="627" spans="1:26" ht="15.75" customHeight="1">
      <c r="A627" s="29"/>
      <c r="B627" s="75"/>
      <c r="C627" s="29"/>
      <c r="D627" s="29"/>
      <c r="E627" s="29"/>
      <c r="F627" s="29"/>
      <c r="G627" s="29"/>
      <c r="H627" s="29"/>
      <c r="I627" s="29"/>
      <c r="J627" s="29"/>
      <c r="K627" s="29"/>
      <c r="L627" s="29"/>
      <c r="M627" s="29"/>
      <c r="N627" s="29"/>
      <c r="O627" s="29"/>
      <c r="P627" s="29"/>
      <c r="Q627" s="29"/>
      <c r="R627" s="29"/>
      <c r="S627" s="338"/>
      <c r="T627" s="29"/>
      <c r="U627" s="29"/>
      <c r="V627" s="29"/>
      <c r="W627" s="29"/>
      <c r="X627" s="29"/>
      <c r="Y627" s="29"/>
      <c r="Z627" s="29"/>
    </row>
    <row r="628" spans="1:26" ht="15.75" customHeight="1">
      <c r="A628" s="29"/>
      <c r="B628" s="75"/>
      <c r="C628" s="29"/>
      <c r="D628" s="29"/>
      <c r="E628" s="29"/>
      <c r="F628" s="29"/>
      <c r="G628" s="29"/>
      <c r="H628" s="29"/>
      <c r="I628" s="29"/>
      <c r="J628" s="29"/>
      <c r="K628" s="29"/>
      <c r="L628" s="29"/>
      <c r="M628" s="29"/>
      <c r="N628" s="29"/>
      <c r="O628" s="29"/>
      <c r="P628" s="29"/>
      <c r="Q628" s="29"/>
      <c r="R628" s="29"/>
      <c r="S628" s="338"/>
      <c r="T628" s="29"/>
      <c r="U628" s="29"/>
      <c r="V628" s="29"/>
      <c r="W628" s="29"/>
      <c r="X628" s="29"/>
      <c r="Y628" s="29"/>
      <c r="Z628" s="29"/>
    </row>
    <row r="629" spans="1:26" ht="15.75" customHeight="1">
      <c r="A629" s="29"/>
      <c r="B629" s="75"/>
      <c r="C629" s="29"/>
      <c r="D629" s="29"/>
      <c r="E629" s="29"/>
      <c r="F629" s="29"/>
      <c r="G629" s="29"/>
      <c r="H629" s="29"/>
      <c r="I629" s="29"/>
      <c r="J629" s="29"/>
      <c r="K629" s="29"/>
      <c r="L629" s="29"/>
      <c r="M629" s="29"/>
      <c r="N629" s="29"/>
      <c r="O629" s="29"/>
      <c r="P629" s="29"/>
      <c r="Q629" s="29"/>
      <c r="R629" s="29"/>
      <c r="S629" s="338"/>
      <c r="T629" s="29"/>
      <c r="U629" s="29"/>
      <c r="V629" s="29"/>
      <c r="W629" s="29"/>
      <c r="X629" s="29"/>
      <c r="Y629" s="29"/>
      <c r="Z629" s="29"/>
    </row>
    <row r="630" spans="1:26" ht="15.75" customHeight="1">
      <c r="A630" s="29"/>
      <c r="B630" s="75"/>
      <c r="C630" s="29"/>
      <c r="D630" s="29"/>
      <c r="E630" s="29"/>
      <c r="F630" s="29"/>
      <c r="G630" s="29"/>
      <c r="H630" s="29"/>
      <c r="I630" s="29"/>
      <c r="J630" s="29"/>
      <c r="K630" s="29"/>
      <c r="L630" s="29"/>
      <c r="M630" s="29"/>
      <c r="N630" s="29"/>
      <c r="O630" s="29"/>
      <c r="P630" s="29"/>
      <c r="Q630" s="29"/>
      <c r="R630" s="29"/>
      <c r="S630" s="338"/>
      <c r="T630" s="29"/>
      <c r="U630" s="29"/>
      <c r="V630" s="29"/>
      <c r="W630" s="29"/>
      <c r="X630" s="29"/>
      <c r="Y630" s="29"/>
      <c r="Z630" s="29"/>
    </row>
    <row r="631" spans="1:26" ht="15.75" customHeight="1">
      <c r="A631" s="29"/>
      <c r="B631" s="75"/>
      <c r="C631" s="29"/>
      <c r="D631" s="29"/>
      <c r="E631" s="29"/>
      <c r="F631" s="29"/>
      <c r="G631" s="29"/>
      <c r="H631" s="29"/>
      <c r="I631" s="29"/>
      <c r="J631" s="29"/>
      <c r="K631" s="29"/>
      <c r="L631" s="29"/>
      <c r="M631" s="29"/>
      <c r="N631" s="29"/>
      <c r="O631" s="29"/>
      <c r="P631" s="29"/>
      <c r="Q631" s="29"/>
      <c r="R631" s="29"/>
      <c r="S631" s="338"/>
      <c r="T631" s="29"/>
      <c r="U631" s="29"/>
      <c r="V631" s="29"/>
      <c r="W631" s="29"/>
      <c r="X631" s="29"/>
      <c r="Y631" s="29"/>
      <c r="Z631" s="29"/>
    </row>
    <row r="632" spans="1:26" ht="15.75" customHeight="1">
      <c r="A632" s="29"/>
      <c r="B632" s="75"/>
      <c r="C632" s="29"/>
      <c r="D632" s="29"/>
      <c r="E632" s="29"/>
      <c r="F632" s="29"/>
      <c r="G632" s="29"/>
      <c r="H632" s="29"/>
      <c r="I632" s="29"/>
      <c r="J632" s="29"/>
      <c r="K632" s="29"/>
      <c r="L632" s="29"/>
      <c r="M632" s="29"/>
      <c r="N632" s="29"/>
      <c r="O632" s="29"/>
      <c r="P632" s="29"/>
      <c r="Q632" s="29"/>
      <c r="R632" s="29"/>
      <c r="S632" s="338"/>
      <c r="T632" s="29"/>
      <c r="U632" s="29"/>
      <c r="V632" s="29"/>
      <c r="W632" s="29"/>
      <c r="X632" s="29"/>
      <c r="Y632" s="29"/>
      <c r="Z632" s="29"/>
    </row>
    <row r="633" spans="1:26" ht="15.75" customHeight="1">
      <c r="A633" s="29"/>
      <c r="B633" s="75"/>
      <c r="C633" s="29"/>
      <c r="D633" s="29"/>
      <c r="E633" s="29"/>
      <c r="F633" s="29"/>
      <c r="G633" s="29"/>
      <c r="H633" s="29"/>
      <c r="I633" s="29"/>
      <c r="J633" s="29"/>
      <c r="K633" s="29"/>
      <c r="L633" s="29"/>
      <c r="M633" s="29"/>
      <c r="N633" s="29"/>
      <c r="O633" s="29"/>
      <c r="P633" s="29"/>
      <c r="Q633" s="29"/>
      <c r="R633" s="29"/>
      <c r="S633" s="338"/>
      <c r="T633" s="29"/>
      <c r="U633" s="29"/>
      <c r="V633" s="29"/>
      <c r="W633" s="29"/>
      <c r="X633" s="29"/>
      <c r="Y633" s="29"/>
      <c r="Z633" s="29"/>
    </row>
    <row r="634" spans="1:26" ht="15.75" customHeight="1">
      <c r="A634" s="29"/>
      <c r="B634" s="75"/>
      <c r="C634" s="29"/>
      <c r="D634" s="29"/>
      <c r="E634" s="29"/>
      <c r="F634" s="29"/>
      <c r="G634" s="29"/>
      <c r="H634" s="29"/>
      <c r="I634" s="29"/>
      <c r="J634" s="29"/>
      <c r="K634" s="29"/>
      <c r="L634" s="29"/>
      <c r="M634" s="29"/>
      <c r="N634" s="29"/>
      <c r="O634" s="29"/>
      <c r="P634" s="29"/>
      <c r="Q634" s="29"/>
      <c r="R634" s="29"/>
      <c r="S634" s="338"/>
      <c r="T634" s="29"/>
      <c r="U634" s="29"/>
      <c r="V634" s="29"/>
      <c r="W634" s="29"/>
      <c r="X634" s="29"/>
      <c r="Y634" s="29"/>
      <c r="Z634" s="29"/>
    </row>
    <row r="635" spans="1:26" ht="15.75" customHeight="1">
      <c r="A635" s="29"/>
      <c r="B635" s="75"/>
      <c r="C635" s="29"/>
      <c r="D635" s="29"/>
      <c r="E635" s="29"/>
      <c r="F635" s="29"/>
      <c r="G635" s="29"/>
      <c r="H635" s="29"/>
      <c r="I635" s="29"/>
      <c r="J635" s="29"/>
      <c r="K635" s="29"/>
      <c r="L635" s="29"/>
      <c r="M635" s="29"/>
      <c r="N635" s="29"/>
      <c r="O635" s="29"/>
      <c r="P635" s="29"/>
      <c r="Q635" s="29"/>
      <c r="R635" s="29"/>
      <c r="S635" s="338"/>
      <c r="T635" s="29"/>
      <c r="U635" s="29"/>
      <c r="V635" s="29"/>
      <c r="W635" s="29"/>
      <c r="X635" s="29"/>
      <c r="Y635" s="29"/>
      <c r="Z635" s="29"/>
    </row>
    <row r="636" spans="1:26" ht="15.75" customHeight="1">
      <c r="A636" s="29"/>
      <c r="B636" s="75"/>
      <c r="C636" s="29"/>
      <c r="D636" s="29"/>
      <c r="E636" s="29"/>
      <c r="F636" s="29"/>
      <c r="G636" s="29"/>
      <c r="H636" s="29"/>
      <c r="I636" s="29"/>
      <c r="J636" s="29"/>
      <c r="K636" s="29"/>
      <c r="L636" s="29"/>
      <c r="M636" s="29"/>
      <c r="N636" s="29"/>
      <c r="O636" s="29"/>
      <c r="P636" s="29"/>
      <c r="Q636" s="29"/>
      <c r="R636" s="29"/>
      <c r="S636" s="338"/>
      <c r="T636" s="29"/>
      <c r="U636" s="29"/>
      <c r="V636" s="29"/>
      <c r="W636" s="29"/>
      <c r="X636" s="29"/>
      <c r="Y636" s="29"/>
      <c r="Z636" s="29"/>
    </row>
    <row r="637" spans="1:26" ht="15.75" customHeight="1">
      <c r="A637" s="29"/>
      <c r="B637" s="75"/>
      <c r="C637" s="29"/>
      <c r="D637" s="29"/>
      <c r="E637" s="29"/>
      <c r="F637" s="29"/>
      <c r="G637" s="29"/>
      <c r="H637" s="29"/>
      <c r="I637" s="29"/>
      <c r="J637" s="29"/>
      <c r="K637" s="29"/>
      <c r="L637" s="29"/>
      <c r="M637" s="29"/>
      <c r="N637" s="29"/>
      <c r="O637" s="29"/>
      <c r="P637" s="29"/>
      <c r="Q637" s="29"/>
      <c r="R637" s="29"/>
      <c r="S637" s="338"/>
      <c r="T637" s="29"/>
      <c r="U637" s="29"/>
      <c r="V637" s="29"/>
      <c r="W637" s="29"/>
      <c r="X637" s="29"/>
      <c r="Y637" s="29"/>
      <c r="Z637" s="29"/>
    </row>
    <row r="638" spans="1:26" ht="15.75" customHeight="1">
      <c r="A638" s="29"/>
      <c r="B638" s="75"/>
      <c r="C638" s="29"/>
      <c r="D638" s="29"/>
      <c r="E638" s="29"/>
      <c r="F638" s="29"/>
      <c r="G638" s="29"/>
      <c r="H638" s="29"/>
      <c r="I638" s="29"/>
      <c r="J638" s="29"/>
      <c r="K638" s="29"/>
      <c r="L638" s="29"/>
      <c r="M638" s="29"/>
      <c r="N638" s="29"/>
      <c r="O638" s="29"/>
      <c r="P638" s="29"/>
      <c r="Q638" s="29"/>
      <c r="R638" s="29"/>
      <c r="S638" s="338"/>
      <c r="T638" s="29"/>
      <c r="U638" s="29"/>
      <c r="V638" s="29"/>
      <c r="W638" s="29"/>
      <c r="X638" s="29"/>
      <c r="Y638" s="29"/>
      <c r="Z638" s="29"/>
    </row>
    <row r="639" spans="1:26" ht="15.75" customHeight="1">
      <c r="A639" s="29"/>
      <c r="B639" s="75"/>
      <c r="C639" s="29"/>
      <c r="D639" s="29"/>
      <c r="E639" s="29"/>
      <c r="F639" s="29"/>
      <c r="G639" s="29"/>
      <c r="H639" s="29"/>
      <c r="I639" s="29"/>
      <c r="J639" s="29"/>
      <c r="K639" s="29"/>
      <c r="L639" s="29"/>
      <c r="M639" s="29"/>
      <c r="N639" s="29"/>
      <c r="O639" s="29"/>
      <c r="P639" s="29"/>
      <c r="Q639" s="29"/>
      <c r="R639" s="29"/>
      <c r="S639" s="338"/>
      <c r="T639" s="29"/>
      <c r="U639" s="29"/>
      <c r="V639" s="29"/>
      <c r="W639" s="29"/>
      <c r="X639" s="29"/>
      <c r="Y639" s="29"/>
      <c r="Z639" s="29"/>
    </row>
    <row r="640" spans="1:26" ht="15.75" customHeight="1">
      <c r="A640" s="29"/>
      <c r="B640" s="75"/>
      <c r="C640" s="29"/>
      <c r="D640" s="29"/>
      <c r="E640" s="29"/>
      <c r="F640" s="29"/>
      <c r="G640" s="29"/>
      <c r="H640" s="29"/>
      <c r="I640" s="29"/>
      <c r="J640" s="29"/>
      <c r="K640" s="29"/>
      <c r="L640" s="29"/>
      <c r="M640" s="29"/>
      <c r="N640" s="29"/>
      <c r="O640" s="29"/>
      <c r="P640" s="29"/>
      <c r="Q640" s="29"/>
      <c r="R640" s="29"/>
      <c r="S640" s="338"/>
      <c r="T640" s="29"/>
      <c r="U640" s="29"/>
      <c r="V640" s="29"/>
      <c r="W640" s="29"/>
      <c r="X640" s="29"/>
      <c r="Y640" s="29"/>
      <c r="Z640" s="29"/>
    </row>
    <row r="641" spans="1:26" ht="15.75" customHeight="1">
      <c r="A641" s="29"/>
      <c r="B641" s="75"/>
      <c r="C641" s="29"/>
      <c r="D641" s="29"/>
      <c r="E641" s="29"/>
      <c r="F641" s="29"/>
      <c r="G641" s="29"/>
      <c r="H641" s="29"/>
      <c r="I641" s="29"/>
      <c r="J641" s="29"/>
      <c r="K641" s="29"/>
      <c r="L641" s="29"/>
      <c r="M641" s="29"/>
      <c r="N641" s="29"/>
      <c r="O641" s="29"/>
      <c r="P641" s="29"/>
      <c r="Q641" s="29"/>
      <c r="R641" s="29"/>
      <c r="S641" s="338"/>
      <c r="T641" s="29"/>
      <c r="U641" s="29"/>
      <c r="V641" s="29"/>
      <c r="W641" s="29"/>
      <c r="X641" s="29"/>
      <c r="Y641" s="29"/>
      <c r="Z641" s="29"/>
    </row>
    <row r="642" spans="1:26" ht="15.75" customHeight="1">
      <c r="A642" s="29"/>
      <c r="B642" s="75"/>
      <c r="C642" s="29"/>
      <c r="D642" s="29"/>
      <c r="E642" s="29"/>
      <c r="F642" s="29"/>
      <c r="G642" s="29"/>
      <c r="H642" s="29"/>
      <c r="I642" s="29"/>
      <c r="J642" s="29"/>
      <c r="K642" s="29"/>
      <c r="L642" s="29"/>
      <c r="M642" s="29"/>
      <c r="N642" s="29"/>
      <c r="O642" s="29"/>
      <c r="P642" s="29"/>
      <c r="Q642" s="29"/>
      <c r="R642" s="29"/>
      <c r="S642" s="338"/>
      <c r="T642" s="29"/>
      <c r="U642" s="29"/>
      <c r="V642" s="29"/>
      <c r="W642" s="29"/>
      <c r="X642" s="29"/>
      <c r="Y642" s="29"/>
      <c r="Z642" s="29"/>
    </row>
    <row r="643" spans="1:26" ht="15.75" customHeight="1">
      <c r="A643" s="29"/>
      <c r="B643" s="75"/>
      <c r="C643" s="29"/>
      <c r="D643" s="29"/>
      <c r="E643" s="29"/>
      <c r="F643" s="29"/>
      <c r="G643" s="29"/>
      <c r="H643" s="29"/>
      <c r="I643" s="29"/>
      <c r="J643" s="29"/>
      <c r="K643" s="29"/>
      <c r="L643" s="29"/>
      <c r="M643" s="29"/>
      <c r="N643" s="29"/>
      <c r="O643" s="29"/>
      <c r="P643" s="29"/>
      <c r="Q643" s="29"/>
      <c r="R643" s="29"/>
      <c r="S643" s="338"/>
      <c r="T643" s="29"/>
      <c r="U643" s="29"/>
      <c r="V643" s="29"/>
      <c r="W643" s="29"/>
      <c r="X643" s="29"/>
      <c r="Y643" s="29"/>
      <c r="Z643" s="29"/>
    </row>
    <row r="644" spans="1:26" ht="15.75" customHeight="1">
      <c r="A644" s="29"/>
      <c r="B644" s="75"/>
      <c r="C644" s="29"/>
      <c r="D644" s="29"/>
      <c r="E644" s="29"/>
      <c r="F644" s="29"/>
      <c r="G644" s="29"/>
      <c r="H644" s="29"/>
      <c r="I644" s="29"/>
      <c r="J644" s="29"/>
      <c r="K644" s="29"/>
      <c r="L644" s="29"/>
      <c r="M644" s="29"/>
      <c r="N644" s="29"/>
      <c r="O644" s="29"/>
      <c r="P644" s="29"/>
      <c r="Q644" s="29"/>
      <c r="R644" s="29"/>
      <c r="S644" s="338"/>
      <c r="T644" s="29"/>
      <c r="U644" s="29"/>
      <c r="V644" s="29"/>
      <c r="W644" s="29"/>
      <c r="X644" s="29"/>
      <c r="Y644" s="29"/>
      <c r="Z644" s="29"/>
    </row>
    <row r="645" spans="1:26" ht="15.75" customHeight="1">
      <c r="A645" s="29"/>
      <c r="B645" s="75"/>
      <c r="C645" s="29"/>
      <c r="D645" s="29"/>
      <c r="E645" s="29"/>
      <c r="F645" s="29"/>
      <c r="G645" s="29"/>
      <c r="H645" s="29"/>
      <c r="I645" s="29"/>
      <c r="J645" s="29"/>
      <c r="K645" s="29"/>
      <c r="L645" s="29"/>
      <c r="M645" s="29"/>
      <c r="N645" s="29"/>
      <c r="O645" s="29"/>
      <c r="P645" s="29"/>
      <c r="Q645" s="29"/>
      <c r="R645" s="29"/>
      <c r="S645" s="338"/>
      <c r="T645" s="29"/>
      <c r="U645" s="29"/>
      <c r="V645" s="29"/>
      <c r="W645" s="29"/>
      <c r="X645" s="29"/>
      <c r="Y645" s="29"/>
      <c r="Z645" s="29"/>
    </row>
    <row r="646" spans="1:26" ht="15.75" customHeight="1">
      <c r="A646" s="29"/>
      <c r="B646" s="75"/>
      <c r="C646" s="29"/>
      <c r="D646" s="29"/>
      <c r="E646" s="29"/>
      <c r="F646" s="29"/>
      <c r="G646" s="29"/>
      <c r="H646" s="29"/>
      <c r="I646" s="29"/>
      <c r="J646" s="29"/>
      <c r="K646" s="29"/>
      <c r="L646" s="29"/>
      <c r="M646" s="29"/>
      <c r="N646" s="29"/>
      <c r="O646" s="29"/>
      <c r="P646" s="29"/>
      <c r="Q646" s="29"/>
      <c r="R646" s="29"/>
      <c r="S646" s="338"/>
      <c r="T646" s="29"/>
      <c r="U646" s="29"/>
      <c r="V646" s="29"/>
      <c r="W646" s="29"/>
      <c r="X646" s="29"/>
      <c r="Y646" s="29"/>
      <c r="Z646" s="29"/>
    </row>
    <row r="647" spans="1:26" ht="15.75" customHeight="1">
      <c r="A647" s="29"/>
      <c r="B647" s="75"/>
      <c r="C647" s="29"/>
      <c r="D647" s="29"/>
      <c r="E647" s="29"/>
      <c r="F647" s="29"/>
      <c r="G647" s="29"/>
      <c r="H647" s="29"/>
      <c r="I647" s="29"/>
      <c r="J647" s="29"/>
      <c r="K647" s="29"/>
      <c r="L647" s="29"/>
      <c r="M647" s="29"/>
      <c r="N647" s="29"/>
      <c r="O647" s="29"/>
      <c r="P647" s="29"/>
      <c r="Q647" s="29"/>
      <c r="R647" s="29"/>
      <c r="S647" s="338"/>
      <c r="T647" s="29"/>
      <c r="U647" s="29"/>
      <c r="V647" s="29"/>
      <c r="W647" s="29"/>
      <c r="X647" s="29"/>
      <c r="Y647" s="29"/>
      <c r="Z647" s="29"/>
    </row>
    <row r="648" spans="1:26" ht="15.75" customHeight="1">
      <c r="A648" s="29"/>
      <c r="B648" s="75"/>
      <c r="C648" s="29"/>
      <c r="D648" s="29"/>
      <c r="E648" s="29"/>
      <c r="F648" s="29"/>
      <c r="G648" s="29"/>
      <c r="H648" s="29"/>
      <c r="I648" s="29"/>
      <c r="J648" s="29"/>
      <c r="K648" s="29"/>
      <c r="L648" s="29"/>
      <c r="M648" s="29"/>
      <c r="N648" s="29"/>
      <c r="O648" s="29"/>
      <c r="P648" s="29"/>
      <c r="Q648" s="29"/>
      <c r="R648" s="29"/>
      <c r="S648" s="338"/>
      <c r="T648" s="29"/>
      <c r="U648" s="29"/>
      <c r="V648" s="29"/>
      <c r="W648" s="29"/>
      <c r="X648" s="29"/>
      <c r="Y648" s="29"/>
      <c r="Z648" s="29"/>
    </row>
    <row r="649" spans="1:26" ht="15.75" customHeight="1">
      <c r="A649" s="29"/>
      <c r="B649" s="75"/>
      <c r="C649" s="29"/>
      <c r="D649" s="29"/>
      <c r="E649" s="29"/>
      <c r="F649" s="29"/>
      <c r="G649" s="29"/>
      <c r="H649" s="29"/>
      <c r="I649" s="29"/>
      <c r="J649" s="29"/>
      <c r="K649" s="29"/>
      <c r="L649" s="29"/>
      <c r="M649" s="29"/>
      <c r="N649" s="29"/>
      <c r="O649" s="29"/>
      <c r="P649" s="29"/>
      <c r="Q649" s="29"/>
      <c r="R649" s="29"/>
      <c r="S649" s="338"/>
      <c r="T649" s="29"/>
      <c r="U649" s="29"/>
      <c r="V649" s="29"/>
      <c r="W649" s="29"/>
      <c r="X649" s="29"/>
      <c r="Y649" s="29"/>
      <c r="Z649" s="29"/>
    </row>
    <row r="650" spans="1:26" ht="15.75" customHeight="1">
      <c r="A650" s="29"/>
      <c r="B650" s="75"/>
      <c r="C650" s="29"/>
      <c r="D650" s="29"/>
      <c r="E650" s="29"/>
      <c r="F650" s="29"/>
      <c r="G650" s="29"/>
      <c r="H650" s="29"/>
      <c r="I650" s="29"/>
      <c r="J650" s="29"/>
      <c r="K650" s="29"/>
      <c r="L650" s="29"/>
      <c r="M650" s="29"/>
      <c r="N650" s="29"/>
      <c r="O650" s="29"/>
      <c r="P650" s="29"/>
      <c r="Q650" s="29"/>
      <c r="R650" s="29"/>
      <c r="S650" s="338"/>
      <c r="T650" s="29"/>
      <c r="U650" s="29"/>
      <c r="V650" s="29"/>
      <c r="W650" s="29"/>
      <c r="X650" s="29"/>
      <c r="Y650" s="29"/>
      <c r="Z650" s="29"/>
    </row>
    <row r="651" spans="1:26" ht="15.75" customHeight="1">
      <c r="A651" s="29"/>
      <c r="B651" s="75"/>
      <c r="C651" s="29"/>
      <c r="D651" s="29"/>
      <c r="E651" s="29"/>
      <c r="F651" s="29"/>
      <c r="G651" s="29"/>
      <c r="H651" s="29"/>
      <c r="I651" s="29"/>
      <c r="J651" s="29"/>
      <c r="K651" s="29"/>
      <c r="L651" s="29"/>
      <c r="M651" s="29"/>
      <c r="N651" s="29"/>
      <c r="O651" s="29"/>
      <c r="P651" s="29"/>
      <c r="Q651" s="29"/>
      <c r="R651" s="29"/>
      <c r="S651" s="338"/>
      <c r="T651" s="29"/>
      <c r="U651" s="29"/>
      <c r="V651" s="29"/>
      <c r="W651" s="29"/>
      <c r="X651" s="29"/>
      <c r="Y651" s="29"/>
      <c r="Z651" s="29"/>
    </row>
    <row r="652" spans="1:26" ht="15.75" customHeight="1">
      <c r="A652" s="29"/>
      <c r="B652" s="75"/>
      <c r="C652" s="29"/>
      <c r="D652" s="29"/>
      <c r="E652" s="29"/>
      <c r="F652" s="29"/>
      <c r="G652" s="29"/>
      <c r="H652" s="29"/>
      <c r="I652" s="29"/>
      <c r="J652" s="29"/>
      <c r="K652" s="29"/>
      <c r="L652" s="29"/>
      <c r="M652" s="29"/>
      <c r="N652" s="29"/>
      <c r="O652" s="29"/>
      <c r="P652" s="29"/>
      <c r="Q652" s="29"/>
      <c r="R652" s="29"/>
      <c r="S652" s="338"/>
      <c r="T652" s="29"/>
      <c r="U652" s="29"/>
      <c r="V652" s="29"/>
      <c r="W652" s="29"/>
      <c r="X652" s="29"/>
      <c r="Y652" s="29"/>
      <c r="Z652" s="29"/>
    </row>
    <row r="653" spans="1:26" ht="15.75" customHeight="1">
      <c r="A653" s="29"/>
      <c r="B653" s="75"/>
      <c r="C653" s="29"/>
      <c r="D653" s="29"/>
      <c r="E653" s="29"/>
      <c r="F653" s="29"/>
      <c r="G653" s="29"/>
      <c r="H653" s="29"/>
      <c r="I653" s="29"/>
      <c r="J653" s="29"/>
      <c r="K653" s="29"/>
      <c r="L653" s="29"/>
      <c r="M653" s="29"/>
      <c r="N653" s="29"/>
      <c r="O653" s="29"/>
      <c r="P653" s="29"/>
      <c r="Q653" s="29"/>
      <c r="R653" s="29"/>
      <c r="S653" s="338"/>
      <c r="T653" s="29"/>
      <c r="U653" s="29"/>
      <c r="V653" s="29"/>
      <c r="W653" s="29"/>
      <c r="X653" s="29"/>
      <c r="Y653" s="29"/>
      <c r="Z653" s="29"/>
    </row>
    <row r="654" spans="1:26" ht="15.75" customHeight="1">
      <c r="A654" s="29"/>
      <c r="B654" s="75"/>
      <c r="C654" s="29"/>
      <c r="D654" s="29"/>
      <c r="E654" s="29"/>
      <c r="F654" s="29"/>
      <c r="G654" s="29"/>
      <c r="H654" s="29"/>
      <c r="I654" s="29"/>
      <c r="J654" s="29"/>
      <c r="K654" s="29"/>
      <c r="L654" s="29"/>
      <c r="M654" s="29"/>
      <c r="N654" s="29"/>
      <c r="O654" s="29"/>
      <c r="P654" s="29"/>
      <c r="Q654" s="29"/>
      <c r="R654" s="29"/>
      <c r="S654" s="338"/>
      <c r="T654" s="29"/>
      <c r="U654" s="29"/>
      <c r="V654" s="29"/>
      <c r="W654" s="29"/>
      <c r="X654" s="29"/>
      <c r="Y654" s="29"/>
      <c r="Z654" s="29"/>
    </row>
    <row r="655" spans="1:26" ht="15.75" customHeight="1">
      <c r="A655" s="29"/>
      <c r="B655" s="75"/>
      <c r="C655" s="29"/>
      <c r="D655" s="29"/>
      <c r="E655" s="29"/>
      <c r="F655" s="29"/>
      <c r="G655" s="29"/>
      <c r="H655" s="29"/>
      <c r="I655" s="29"/>
      <c r="J655" s="29"/>
      <c r="K655" s="29"/>
      <c r="L655" s="29"/>
      <c r="M655" s="29"/>
      <c r="N655" s="29"/>
      <c r="O655" s="29"/>
      <c r="P655" s="29"/>
      <c r="Q655" s="29"/>
      <c r="R655" s="29"/>
      <c r="S655" s="338"/>
      <c r="T655" s="29"/>
      <c r="U655" s="29"/>
      <c r="V655" s="29"/>
      <c r="W655" s="29"/>
      <c r="X655" s="29"/>
      <c r="Y655" s="29"/>
      <c r="Z655" s="29"/>
    </row>
    <row r="656" spans="1:26" ht="15.75" customHeight="1">
      <c r="A656" s="29"/>
      <c r="B656" s="75"/>
      <c r="C656" s="29"/>
      <c r="D656" s="29"/>
      <c r="E656" s="29"/>
      <c r="F656" s="29"/>
      <c r="G656" s="29"/>
      <c r="H656" s="29"/>
      <c r="I656" s="29"/>
      <c r="J656" s="29"/>
      <c r="K656" s="29"/>
      <c r="L656" s="29"/>
      <c r="M656" s="29"/>
      <c r="N656" s="29"/>
      <c r="O656" s="29"/>
      <c r="P656" s="29"/>
      <c r="Q656" s="29"/>
      <c r="R656" s="29"/>
      <c r="S656" s="338"/>
      <c r="T656" s="29"/>
      <c r="U656" s="29"/>
      <c r="V656" s="29"/>
      <c r="W656" s="29"/>
      <c r="X656" s="29"/>
      <c r="Y656" s="29"/>
      <c r="Z656" s="29"/>
    </row>
    <row r="657" spans="1:26" ht="15.75" customHeight="1">
      <c r="A657" s="29"/>
      <c r="B657" s="75"/>
      <c r="C657" s="29"/>
      <c r="D657" s="29"/>
      <c r="E657" s="29"/>
      <c r="F657" s="29"/>
      <c r="G657" s="29"/>
      <c r="H657" s="29"/>
      <c r="I657" s="29"/>
      <c r="J657" s="29"/>
      <c r="K657" s="29"/>
      <c r="L657" s="29"/>
      <c r="M657" s="29"/>
      <c r="N657" s="29"/>
      <c r="O657" s="29"/>
      <c r="P657" s="29"/>
      <c r="Q657" s="29"/>
      <c r="R657" s="29"/>
      <c r="S657" s="338"/>
      <c r="T657" s="29"/>
      <c r="U657" s="29"/>
      <c r="V657" s="29"/>
      <c r="W657" s="29"/>
      <c r="X657" s="29"/>
      <c r="Y657" s="29"/>
      <c r="Z657" s="29"/>
    </row>
    <row r="658" spans="1:26" ht="15.75" customHeight="1">
      <c r="A658" s="29"/>
      <c r="B658" s="75"/>
      <c r="C658" s="29"/>
      <c r="D658" s="29"/>
      <c r="E658" s="29"/>
      <c r="F658" s="29"/>
      <c r="G658" s="29"/>
      <c r="H658" s="29"/>
      <c r="I658" s="29"/>
      <c r="J658" s="29"/>
      <c r="K658" s="29"/>
      <c r="L658" s="29"/>
      <c r="M658" s="29"/>
      <c r="N658" s="29"/>
      <c r="O658" s="29"/>
      <c r="P658" s="29"/>
      <c r="Q658" s="29"/>
      <c r="R658" s="29"/>
      <c r="S658" s="338"/>
      <c r="T658" s="29"/>
      <c r="U658" s="29"/>
      <c r="V658" s="29"/>
      <c r="W658" s="29"/>
      <c r="X658" s="29"/>
      <c r="Y658" s="29"/>
      <c r="Z658" s="29"/>
    </row>
    <row r="659" spans="1:26" ht="15.75" customHeight="1">
      <c r="A659" s="29"/>
      <c r="B659" s="75"/>
      <c r="C659" s="29"/>
      <c r="D659" s="29"/>
      <c r="E659" s="29"/>
      <c r="F659" s="29"/>
      <c r="G659" s="29"/>
      <c r="H659" s="29"/>
      <c r="I659" s="29"/>
      <c r="J659" s="29"/>
      <c r="K659" s="29"/>
      <c r="L659" s="29"/>
      <c r="M659" s="29"/>
      <c r="N659" s="29"/>
      <c r="O659" s="29"/>
      <c r="P659" s="29"/>
      <c r="Q659" s="29"/>
      <c r="R659" s="29"/>
      <c r="S659" s="338"/>
      <c r="T659" s="29"/>
      <c r="U659" s="29"/>
      <c r="V659" s="29"/>
      <c r="W659" s="29"/>
      <c r="X659" s="29"/>
      <c r="Y659" s="29"/>
      <c r="Z659" s="29"/>
    </row>
    <row r="660" spans="1:26" ht="15.75" customHeight="1">
      <c r="A660" s="29"/>
      <c r="B660" s="75"/>
      <c r="C660" s="29"/>
      <c r="D660" s="29"/>
      <c r="E660" s="29"/>
      <c r="F660" s="29"/>
      <c r="G660" s="29"/>
      <c r="H660" s="29"/>
      <c r="I660" s="29"/>
      <c r="J660" s="29"/>
      <c r="K660" s="29"/>
      <c r="L660" s="29"/>
      <c r="M660" s="29"/>
      <c r="N660" s="29"/>
      <c r="O660" s="29"/>
      <c r="P660" s="29"/>
      <c r="Q660" s="29"/>
      <c r="R660" s="29"/>
      <c r="S660" s="338"/>
      <c r="T660" s="29"/>
      <c r="U660" s="29"/>
      <c r="V660" s="29"/>
      <c r="W660" s="29"/>
      <c r="X660" s="29"/>
      <c r="Y660" s="29"/>
      <c r="Z660" s="29"/>
    </row>
    <row r="661" spans="1:26" ht="15.75" customHeight="1">
      <c r="A661" s="29"/>
      <c r="B661" s="75"/>
      <c r="C661" s="29"/>
      <c r="D661" s="29"/>
      <c r="E661" s="29"/>
      <c r="F661" s="29"/>
      <c r="G661" s="29"/>
      <c r="H661" s="29"/>
      <c r="I661" s="29"/>
      <c r="J661" s="29"/>
      <c r="K661" s="29"/>
      <c r="L661" s="29"/>
      <c r="M661" s="29"/>
      <c r="N661" s="29"/>
      <c r="O661" s="29"/>
      <c r="P661" s="29"/>
      <c r="Q661" s="29"/>
      <c r="R661" s="29"/>
      <c r="S661" s="338"/>
      <c r="T661" s="29"/>
      <c r="U661" s="29"/>
      <c r="V661" s="29"/>
      <c r="W661" s="29"/>
      <c r="X661" s="29"/>
      <c r="Y661" s="29"/>
      <c r="Z661" s="29"/>
    </row>
    <row r="662" spans="1:26" ht="15.75" customHeight="1">
      <c r="A662" s="29"/>
      <c r="B662" s="75"/>
      <c r="C662" s="29"/>
      <c r="D662" s="29"/>
      <c r="E662" s="29"/>
      <c r="F662" s="29"/>
      <c r="G662" s="29"/>
      <c r="H662" s="29"/>
      <c r="I662" s="29"/>
      <c r="J662" s="29"/>
      <c r="K662" s="29"/>
      <c r="L662" s="29"/>
      <c r="M662" s="29"/>
      <c r="N662" s="29"/>
      <c r="O662" s="29"/>
      <c r="P662" s="29"/>
      <c r="Q662" s="29"/>
      <c r="R662" s="29"/>
      <c r="S662" s="338"/>
      <c r="T662" s="29"/>
      <c r="U662" s="29"/>
      <c r="V662" s="29"/>
      <c r="W662" s="29"/>
      <c r="X662" s="29"/>
      <c r="Y662" s="29"/>
      <c r="Z662" s="29"/>
    </row>
    <row r="663" spans="1:26" ht="15.75" customHeight="1">
      <c r="A663" s="29"/>
      <c r="B663" s="75"/>
      <c r="C663" s="29"/>
      <c r="D663" s="29"/>
      <c r="E663" s="29"/>
      <c r="F663" s="29"/>
      <c r="G663" s="29"/>
      <c r="H663" s="29"/>
      <c r="I663" s="29"/>
      <c r="J663" s="29"/>
      <c r="K663" s="29"/>
      <c r="L663" s="29"/>
      <c r="M663" s="29"/>
      <c r="N663" s="29"/>
      <c r="O663" s="29"/>
      <c r="P663" s="29"/>
      <c r="Q663" s="29"/>
      <c r="R663" s="29"/>
      <c r="S663" s="338"/>
      <c r="T663" s="29"/>
      <c r="U663" s="29"/>
      <c r="V663" s="29"/>
      <c r="W663" s="29"/>
      <c r="X663" s="29"/>
      <c r="Y663" s="29"/>
      <c r="Z663" s="29"/>
    </row>
    <row r="664" spans="1:26" ht="15.75" customHeight="1">
      <c r="A664" s="29"/>
      <c r="B664" s="75"/>
      <c r="C664" s="29"/>
      <c r="D664" s="29"/>
      <c r="E664" s="29"/>
      <c r="F664" s="29"/>
      <c r="G664" s="29"/>
      <c r="H664" s="29"/>
      <c r="I664" s="29"/>
      <c r="J664" s="29"/>
      <c r="K664" s="29"/>
      <c r="L664" s="29"/>
      <c r="M664" s="29"/>
      <c r="N664" s="29"/>
      <c r="O664" s="29"/>
      <c r="P664" s="29"/>
      <c r="Q664" s="29"/>
      <c r="R664" s="29"/>
      <c r="S664" s="338"/>
      <c r="T664" s="29"/>
      <c r="U664" s="29"/>
      <c r="V664" s="29"/>
      <c r="W664" s="29"/>
      <c r="X664" s="29"/>
      <c r="Y664" s="29"/>
      <c r="Z664" s="29"/>
    </row>
    <row r="665" spans="1:26" ht="15.75" customHeight="1">
      <c r="A665" s="29"/>
      <c r="B665" s="75"/>
      <c r="C665" s="29"/>
      <c r="D665" s="29"/>
      <c r="E665" s="29"/>
      <c r="F665" s="29"/>
      <c r="G665" s="29"/>
      <c r="H665" s="29"/>
      <c r="I665" s="29"/>
      <c r="J665" s="29"/>
      <c r="K665" s="29"/>
      <c r="L665" s="29"/>
      <c r="M665" s="29"/>
      <c r="N665" s="29"/>
      <c r="O665" s="29"/>
      <c r="P665" s="29"/>
      <c r="Q665" s="29"/>
      <c r="R665" s="29"/>
      <c r="S665" s="338"/>
      <c r="T665" s="29"/>
      <c r="U665" s="29"/>
      <c r="V665" s="29"/>
      <c r="W665" s="29"/>
      <c r="X665" s="29"/>
      <c r="Y665" s="29"/>
      <c r="Z665" s="29"/>
    </row>
    <row r="666" spans="1:26" ht="15.75" customHeight="1">
      <c r="A666" s="29"/>
      <c r="B666" s="75"/>
      <c r="C666" s="29"/>
      <c r="D666" s="29"/>
      <c r="E666" s="29"/>
      <c r="F666" s="29"/>
      <c r="G666" s="29"/>
      <c r="H666" s="29"/>
      <c r="I666" s="29"/>
      <c r="J666" s="29"/>
      <c r="K666" s="29"/>
      <c r="L666" s="29"/>
      <c r="M666" s="29"/>
      <c r="N666" s="29"/>
      <c r="O666" s="29"/>
      <c r="P666" s="29"/>
      <c r="Q666" s="29"/>
      <c r="R666" s="29"/>
      <c r="S666" s="338"/>
      <c r="T666" s="29"/>
      <c r="U666" s="29"/>
      <c r="V666" s="29"/>
      <c r="W666" s="29"/>
      <c r="X666" s="29"/>
      <c r="Y666" s="29"/>
      <c r="Z666" s="29"/>
    </row>
    <row r="667" spans="1:26" ht="15.75" customHeight="1">
      <c r="A667" s="29"/>
      <c r="B667" s="75"/>
      <c r="C667" s="29"/>
      <c r="D667" s="29"/>
      <c r="E667" s="29"/>
      <c r="F667" s="29"/>
      <c r="G667" s="29"/>
      <c r="H667" s="29"/>
      <c r="I667" s="29"/>
      <c r="J667" s="29"/>
      <c r="K667" s="29"/>
      <c r="L667" s="29"/>
      <c r="M667" s="29"/>
      <c r="N667" s="29"/>
      <c r="O667" s="29"/>
      <c r="P667" s="29"/>
      <c r="Q667" s="29"/>
      <c r="R667" s="29"/>
      <c r="S667" s="338"/>
      <c r="T667" s="29"/>
      <c r="U667" s="29"/>
      <c r="V667" s="29"/>
      <c r="W667" s="29"/>
      <c r="X667" s="29"/>
      <c r="Y667" s="29"/>
      <c r="Z667" s="29"/>
    </row>
    <row r="668" spans="1:26" ht="15.75" customHeight="1">
      <c r="A668" s="29"/>
      <c r="B668" s="75"/>
      <c r="C668" s="29"/>
      <c r="D668" s="29"/>
      <c r="E668" s="29"/>
      <c r="F668" s="29"/>
      <c r="G668" s="29"/>
      <c r="H668" s="29"/>
      <c r="I668" s="29"/>
      <c r="J668" s="29"/>
      <c r="K668" s="29"/>
      <c r="L668" s="29"/>
      <c r="M668" s="29"/>
      <c r="N668" s="29"/>
      <c r="O668" s="29"/>
      <c r="P668" s="29"/>
      <c r="Q668" s="29"/>
      <c r="R668" s="29"/>
      <c r="S668" s="338"/>
      <c r="T668" s="29"/>
      <c r="U668" s="29"/>
      <c r="V668" s="29"/>
      <c r="W668" s="29"/>
      <c r="X668" s="29"/>
      <c r="Y668" s="29"/>
      <c r="Z668" s="29"/>
    </row>
    <row r="669" spans="1:26" ht="15.75" customHeight="1">
      <c r="A669" s="29"/>
      <c r="B669" s="75"/>
      <c r="C669" s="29"/>
      <c r="D669" s="29"/>
      <c r="E669" s="29"/>
      <c r="F669" s="29"/>
      <c r="G669" s="29"/>
      <c r="H669" s="29"/>
      <c r="I669" s="29"/>
      <c r="J669" s="29"/>
      <c r="K669" s="29"/>
      <c r="L669" s="29"/>
      <c r="M669" s="29"/>
      <c r="N669" s="29"/>
      <c r="O669" s="29"/>
      <c r="P669" s="29"/>
      <c r="Q669" s="29"/>
      <c r="R669" s="29"/>
      <c r="S669" s="338"/>
      <c r="T669" s="29"/>
      <c r="U669" s="29"/>
      <c r="V669" s="29"/>
      <c r="W669" s="29"/>
      <c r="X669" s="29"/>
      <c r="Y669" s="29"/>
      <c r="Z669" s="29"/>
    </row>
    <row r="670" spans="1:26" ht="15.75" customHeight="1">
      <c r="A670" s="29"/>
      <c r="B670" s="75"/>
      <c r="C670" s="29"/>
      <c r="D670" s="29"/>
      <c r="E670" s="29"/>
      <c r="F670" s="29"/>
      <c r="G670" s="29"/>
      <c r="H670" s="29"/>
      <c r="I670" s="29"/>
      <c r="J670" s="29"/>
      <c r="K670" s="29"/>
      <c r="L670" s="29"/>
      <c r="M670" s="29"/>
      <c r="N670" s="29"/>
      <c r="O670" s="29"/>
      <c r="P670" s="29"/>
      <c r="Q670" s="29"/>
      <c r="R670" s="29"/>
      <c r="S670" s="338"/>
      <c r="T670" s="29"/>
      <c r="U670" s="29"/>
      <c r="V670" s="29"/>
      <c r="W670" s="29"/>
      <c r="X670" s="29"/>
      <c r="Y670" s="29"/>
      <c r="Z670" s="29"/>
    </row>
    <row r="671" spans="1:26" ht="15.75" customHeight="1">
      <c r="A671" s="29"/>
      <c r="B671" s="75"/>
      <c r="C671" s="29"/>
      <c r="D671" s="29"/>
      <c r="E671" s="29"/>
      <c r="F671" s="29"/>
      <c r="G671" s="29"/>
      <c r="H671" s="29"/>
      <c r="I671" s="29"/>
      <c r="J671" s="29"/>
      <c r="K671" s="29"/>
      <c r="L671" s="29"/>
      <c r="M671" s="29"/>
      <c r="N671" s="29"/>
      <c r="O671" s="29"/>
      <c r="P671" s="29"/>
      <c r="Q671" s="29"/>
      <c r="R671" s="29"/>
      <c r="S671" s="338"/>
      <c r="T671" s="29"/>
      <c r="U671" s="29"/>
      <c r="V671" s="29"/>
      <c r="W671" s="29"/>
      <c r="X671" s="29"/>
      <c r="Y671" s="29"/>
      <c r="Z671" s="29"/>
    </row>
    <row r="672" spans="1:26" ht="15.75" customHeight="1">
      <c r="A672" s="29"/>
      <c r="B672" s="75"/>
      <c r="C672" s="29"/>
      <c r="D672" s="29"/>
      <c r="E672" s="29"/>
      <c r="F672" s="29"/>
      <c r="G672" s="29"/>
      <c r="H672" s="29"/>
      <c r="I672" s="29"/>
      <c r="J672" s="29"/>
      <c r="K672" s="29"/>
      <c r="L672" s="29"/>
      <c r="M672" s="29"/>
      <c r="N672" s="29"/>
      <c r="O672" s="29"/>
      <c r="P672" s="29"/>
      <c r="Q672" s="29"/>
      <c r="R672" s="29"/>
      <c r="S672" s="338"/>
      <c r="T672" s="29"/>
      <c r="U672" s="29"/>
      <c r="V672" s="29"/>
      <c r="W672" s="29"/>
      <c r="X672" s="29"/>
      <c r="Y672" s="29"/>
      <c r="Z672" s="29"/>
    </row>
    <row r="673" spans="1:26" ht="15.75" customHeight="1">
      <c r="A673" s="29"/>
      <c r="B673" s="75"/>
      <c r="C673" s="29"/>
      <c r="D673" s="29"/>
      <c r="E673" s="29"/>
      <c r="F673" s="29"/>
      <c r="G673" s="29"/>
      <c r="H673" s="29"/>
      <c r="I673" s="29"/>
      <c r="J673" s="29"/>
      <c r="K673" s="29"/>
      <c r="L673" s="29"/>
      <c r="M673" s="29"/>
      <c r="N673" s="29"/>
      <c r="O673" s="29"/>
      <c r="P673" s="29"/>
      <c r="Q673" s="29"/>
      <c r="R673" s="29"/>
      <c r="S673" s="338"/>
      <c r="T673" s="29"/>
      <c r="U673" s="29"/>
      <c r="V673" s="29"/>
      <c r="W673" s="29"/>
      <c r="X673" s="29"/>
      <c r="Y673" s="29"/>
      <c r="Z673" s="29"/>
    </row>
    <row r="674" spans="1:26" ht="15.75" customHeight="1">
      <c r="A674" s="29"/>
      <c r="B674" s="75"/>
      <c r="C674" s="29"/>
      <c r="D674" s="29"/>
      <c r="E674" s="29"/>
      <c r="F674" s="29"/>
      <c r="G674" s="29"/>
      <c r="H674" s="29"/>
      <c r="I674" s="29"/>
      <c r="J674" s="29"/>
      <c r="K674" s="29"/>
      <c r="L674" s="29"/>
      <c r="M674" s="29"/>
      <c r="N674" s="29"/>
      <c r="O674" s="29"/>
      <c r="P674" s="29"/>
      <c r="Q674" s="29"/>
      <c r="R674" s="29"/>
      <c r="S674" s="338"/>
      <c r="T674" s="29"/>
      <c r="U674" s="29"/>
      <c r="V674" s="29"/>
      <c r="W674" s="29"/>
      <c r="X674" s="29"/>
      <c r="Y674" s="29"/>
      <c r="Z674" s="29"/>
    </row>
    <row r="675" spans="1:26" ht="15.75" customHeight="1">
      <c r="A675" s="29"/>
      <c r="B675" s="75"/>
      <c r="C675" s="29"/>
      <c r="D675" s="29"/>
      <c r="E675" s="29"/>
      <c r="F675" s="29"/>
      <c r="G675" s="29"/>
      <c r="H675" s="29"/>
      <c r="I675" s="29"/>
      <c r="J675" s="29"/>
      <c r="K675" s="29"/>
      <c r="L675" s="29"/>
      <c r="M675" s="29"/>
      <c r="N675" s="29"/>
      <c r="O675" s="29"/>
      <c r="P675" s="29"/>
      <c r="Q675" s="29"/>
      <c r="R675" s="29"/>
      <c r="S675" s="338"/>
      <c r="T675" s="29"/>
      <c r="U675" s="29"/>
      <c r="V675" s="29"/>
      <c r="W675" s="29"/>
      <c r="X675" s="29"/>
      <c r="Y675" s="29"/>
      <c r="Z675" s="29"/>
    </row>
    <row r="676" spans="1:26" ht="15.75" customHeight="1">
      <c r="A676" s="29"/>
      <c r="B676" s="75"/>
      <c r="C676" s="29"/>
      <c r="D676" s="29"/>
      <c r="E676" s="29"/>
      <c r="F676" s="29"/>
      <c r="G676" s="29"/>
      <c r="H676" s="29"/>
      <c r="I676" s="29"/>
      <c r="J676" s="29"/>
      <c r="K676" s="29"/>
      <c r="L676" s="29"/>
      <c r="M676" s="29"/>
      <c r="N676" s="29"/>
      <c r="O676" s="29"/>
      <c r="P676" s="29"/>
      <c r="Q676" s="29"/>
      <c r="R676" s="29"/>
      <c r="S676" s="338"/>
      <c r="T676" s="29"/>
      <c r="U676" s="29"/>
      <c r="V676" s="29"/>
      <c r="W676" s="29"/>
      <c r="X676" s="29"/>
      <c r="Y676" s="29"/>
      <c r="Z676" s="29"/>
    </row>
    <row r="677" spans="1:26" ht="15.75" customHeight="1">
      <c r="A677" s="29"/>
      <c r="B677" s="75"/>
      <c r="C677" s="29"/>
      <c r="D677" s="29"/>
      <c r="E677" s="29"/>
      <c r="F677" s="29"/>
      <c r="G677" s="29"/>
      <c r="H677" s="29"/>
      <c r="I677" s="29"/>
      <c r="J677" s="29"/>
      <c r="K677" s="29"/>
      <c r="L677" s="29"/>
      <c r="M677" s="29"/>
      <c r="N677" s="29"/>
      <c r="O677" s="29"/>
      <c r="P677" s="29"/>
      <c r="Q677" s="29"/>
      <c r="R677" s="29"/>
      <c r="S677" s="338"/>
      <c r="T677" s="29"/>
      <c r="U677" s="29"/>
      <c r="V677" s="29"/>
      <c r="W677" s="29"/>
      <c r="X677" s="29"/>
      <c r="Y677" s="29"/>
      <c r="Z677" s="29"/>
    </row>
    <row r="678" spans="1:26" ht="15.75" customHeight="1">
      <c r="A678" s="29"/>
      <c r="B678" s="75"/>
      <c r="C678" s="29"/>
      <c r="D678" s="29"/>
      <c r="E678" s="29"/>
      <c r="F678" s="29"/>
      <c r="G678" s="29"/>
      <c r="H678" s="29"/>
      <c r="I678" s="29"/>
      <c r="J678" s="29"/>
      <c r="K678" s="29"/>
      <c r="L678" s="29"/>
      <c r="M678" s="29"/>
      <c r="N678" s="29"/>
      <c r="O678" s="29"/>
      <c r="P678" s="29"/>
      <c r="Q678" s="29"/>
      <c r="R678" s="29"/>
      <c r="S678" s="338"/>
      <c r="T678" s="29"/>
      <c r="U678" s="29"/>
      <c r="V678" s="29"/>
      <c r="W678" s="29"/>
      <c r="X678" s="29"/>
      <c r="Y678" s="29"/>
      <c r="Z678" s="29"/>
    </row>
    <row r="679" spans="1:26" ht="15.75" customHeight="1">
      <c r="A679" s="29"/>
      <c r="B679" s="75"/>
      <c r="C679" s="29"/>
      <c r="D679" s="29"/>
      <c r="E679" s="29"/>
      <c r="F679" s="29"/>
      <c r="G679" s="29"/>
      <c r="H679" s="29"/>
      <c r="I679" s="29"/>
      <c r="J679" s="29"/>
      <c r="K679" s="29"/>
      <c r="L679" s="29"/>
      <c r="M679" s="29"/>
      <c r="N679" s="29"/>
      <c r="O679" s="29"/>
      <c r="P679" s="29"/>
      <c r="Q679" s="29"/>
      <c r="R679" s="29"/>
      <c r="S679" s="338"/>
      <c r="T679" s="29"/>
      <c r="U679" s="29"/>
      <c r="V679" s="29"/>
      <c r="W679" s="29"/>
      <c r="X679" s="29"/>
      <c r="Y679" s="29"/>
      <c r="Z679" s="29"/>
    </row>
    <row r="680" spans="1:26" ht="15.75" customHeight="1">
      <c r="A680" s="29"/>
      <c r="B680" s="75"/>
      <c r="C680" s="29"/>
      <c r="D680" s="29"/>
      <c r="E680" s="29"/>
      <c r="F680" s="29"/>
      <c r="G680" s="29"/>
      <c r="H680" s="29"/>
      <c r="I680" s="29"/>
      <c r="J680" s="29"/>
      <c r="K680" s="29"/>
      <c r="L680" s="29"/>
      <c r="M680" s="29"/>
      <c r="N680" s="29"/>
      <c r="O680" s="29"/>
      <c r="P680" s="29"/>
      <c r="Q680" s="29"/>
      <c r="R680" s="29"/>
      <c r="S680" s="338"/>
      <c r="T680" s="29"/>
      <c r="U680" s="29"/>
      <c r="V680" s="29"/>
      <c r="W680" s="29"/>
      <c r="X680" s="29"/>
      <c r="Y680" s="29"/>
      <c r="Z680" s="29"/>
    </row>
    <row r="681" spans="1:26" ht="15.75" customHeight="1">
      <c r="A681" s="29"/>
      <c r="B681" s="75"/>
      <c r="C681" s="29"/>
      <c r="D681" s="29"/>
      <c r="E681" s="29"/>
      <c r="F681" s="29"/>
      <c r="G681" s="29"/>
      <c r="H681" s="29"/>
      <c r="I681" s="29"/>
      <c r="J681" s="29"/>
      <c r="K681" s="29"/>
      <c r="L681" s="29"/>
      <c r="M681" s="29"/>
      <c r="N681" s="29"/>
      <c r="O681" s="29"/>
      <c r="P681" s="29"/>
      <c r="Q681" s="29"/>
      <c r="R681" s="29"/>
      <c r="S681" s="338"/>
      <c r="T681" s="29"/>
      <c r="U681" s="29"/>
      <c r="V681" s="29"/>
      <c r="W681" s="29"/>
      <c r="X681" s="29"/>
      <c r="Y681" s="29"/>
      <c r="Z681" s="29"/>
    </row>
    <row r="682" spans="1:26" ht="15.75" customHeight="1">
      <c r="A682" s="29"/>
      <c r="B682" s="75"/>
      <c r="C682" s="29"/>
      <c r="D682" s="29"/>
      <c r="E682" s="29"/>
      <c r="F682" s="29"/>
      <c r="G682" s="29"/>
      <c r="H682" s="29"/>
      <c r="I682" s="29"/>
      <c r="J682" s="29"/>
      <c r="K682" s="29"/>
      <c r="L682" s="29"/>
      <c r="M682" s="29"/>
      <c r="N682" s="29"/>
      <c r="O682" s="29"/>
      <c r="P682" s="29"/>
      <c r="Q682" s="29"/>
      <c r="R682" s="29"/>
      <c r="S682" s="338"/>
      <c r="T682" s="29"/>
      <c r="U682" s="29"/>
      <c r="V682" s="29"/>
      <c r="W682" s="29"/>
      <c r="X682" s="29"/>
      <c r="Y682" s="29"/>
      <c r="Z682" s="29"/>
    </row>
    <row r="683" spans="1:26" ht="15.75" customHeight="1">
      <c r="A683" s="29"/>
      <c r="B683" s="75"/>
      <c r="C683" s="29"/>
      <c r="D683" s="29"/>
      <c r="E683" s="29"/>
      <c r="F683" s="29"/>
      <c r="G683" s="29"/>
      <c r="H683" s="29"/>
      <c r="I683" s="29"/>
      <c r="J683" s="29"/>
      <c r="K683" s="29"/>
      <c r="L683" s="29"/>
      <c r="M683" s="29"/>
      <c r="N683" s="29"/>
      <c r="O683" s="29"/>
      <c r="P683" s="29"/>
      <c r="Q683" s="29"/>
      <c r="R683" s="29"/>
      <c r="S683" s="338"/>
      <c r="T683" s="29"/>
      <c r="U683" s="29"/>
      <c r="V683" s="29"/>
      <c r="W683" s="29"/>
      <c r="X683" s="29"/>
      <c r="Y683" s="29"/>
      <c r="Z683" s="29"/>
    </row>
    <row r="684" spans="1:26" ht="15.75" customHeight="1">
      <c r="A684" s="29"/>
      <c r="B684" s="75"/>
      <c r="C684" s="29"/>
      <c r="D684" s="29"/>
      <c r="E684" s="29"/>
      <c r="F684" s="29"/>
      <c r="G684" s="29"/>
      <c r="H684" s="29"/>
      <c r="I684" s="29"/>
      <c r="J684" s="29"/>
      <c r="K684" s="29"/>
      <c r="L684" s="29"/>
      <c r="M684" s="29"/>
      <c r="N684" s="29"/>
      <c r="O684" s="29"/>
      <c r="P684" s="29"/>
      <c r="Q684" s="29"/>
      <c r="R684" s="29"/>
      <c r="S684" s="338"/>
      <c r="T684" s="29"/>
      <c r="U684" s="29"/>
      <c r="V684" s="29"/>
      <c r="W684" s="29"/>
      <c r="X684" s="29"/>
      <c r="Y684" s="29"/>
      <c r="Z684" s="29"/>
    </row>
    <row r="685" spans="1:26" ht="15.75" customHeight="1">
      <c r="A685" s="29"/>
      <c r="B685" s="75"/>
      <c r="C685" s="29"/>
      <c r="D685" s="29"/>
      <c r="E685" s="29"/>
      <c r="F685" s="29"/>
      <c r="G685" s="29"/>
      <c r="H685" s="29"/>
      <c r="I685" s="29"/>
      <c r="J685" s="29"/>
      <c r="K685" s="29"/>
      <c r="L685" s="29"/>
      <c r="M685" s="29"/>
      <c r="N685" s="29"/>
      <c r="O685" s="29"/>
      <c r="P685" s="29"/>
      <c r="Q685" s="29"/>
      <c r="R685" s="29"/>
      <c r="S685" s="338"/>
      <c r="T685" s="29"/>
      <c r="U685" s="29"/>
      <c r="V685" s="29"/>
      <c r="W685" s="29"/>
      <c r="X685" s="29"/>
      <c r="Y685" s="29"/>
      <c r="Z685" s="29"/>
    </row>
    <row r="686" spans="1:26" ht="15.75" customHeight="1">
      <c r="A686" s="29"/>
      <c r="B686" s="75"/>
      <c r="C686" s="29"/>
      <c r="D686" s="29"/>
      <c r="E686" s="29"/>
      <c r="F686" s="29"/>
      <c r="G686" s="29"/>
      <c r="H686" s="29"/>
      <c r="I686" s="29"/>
      <c r="J686" s="29"/>
      <c r="K686" s="29"/>
      <c r="L686" s="29"/>
      <c r="M686" s="29"/>
      <c r="N686" s="29"/>
      <c r="O686" s="29"/>
      <c r="P686" s="29"/>
      <c r="Q686" s="29"/>
      <c r="R686" s="29"/>
      <c r="S686" s="338"/>
      <c r="T686" s="29"/>
      <c r="U686" s="29"/>
      <c r="V686" s="29"/>
      <c r="W686" s="29"/>
      <c r="X686" s="29"/>
      <c r="Y686" s="29"/>
      <c r="Z686" s="29"/>
    </row>
    <row r="687" spans="1:26" ht="15.75" customHeight="1">
      <c r="A687" s="29"/>
      <c r="B687" s="75"/>
      <c r="C687" s="29"/>
      <c r="D687" s="29"/>
      <c r="E687" s="29"/>
      <c r="F687" s="29"/>
      <c r="G687" s="29"/>
      <c r="H687" s="29"/>
      <c r="I687" s="29"/>
      <c r="J687" s="29"/>
      <c r="K687" s="29"/>
      <c r="L687" s="29"/>
      <c r="M687" s="29"/>
      <c r="N687" s="29"/>
      <c r="O687" s="29"/>
      <c r="P687" s="29"/>
      <c r="Q687" s="29"/>
      <c r="R687" s="29"/>
      <c r="S687" s="338"/>
      <c r="T687" s="29"/>
      <c r="U687" s="29"/>
      <c r="V687" s="29"/>
      <c r="W687" s="29"/>
      <c r="X687" s="29"/>
      <c r="Y687" s="29"/>
      <c r="Z687" s="29"/>
    </row>
    <row r="688" spans="1:26" ht="15.75" customHeight="1">
      <c r="A688" s="29"/>
      <c r="B688" s="75"/>
      <c r="C688" s="29"/>
      <c r="D688" s="29"/>
      <c r="E688" s="29"/>
      <c r="F688" s="29"/>
      <c r="G688" s="29"/>
      <c r="H688" s="29"/>
      <c r="I688" s="29"/>
      <c r="J688" s="29"/>
      <c r="K688" s="29"/>
      <c r="L688" s="29"/>
      <c r="M688" s="29"/>
      <c r="N688" s="29"/>
      <c r="O688" s="29"/>
      <c r="P688" s="29"/>
      <c r="Q688" s="29"/>
      <c r="R688" s="29"/>
      <c r="S688" s="338"/>
      <c r="T688" s="29"/>
      <c r="U688" s="29"/>
      <c r="V688" s="29"/>
      <c r="W688" s="29"/>
      <c r="X688" s="29"/>
      <c r="Y688" s="29"/>
      <c r="Z688" s="29"/>
    </row>
    <row r="689" spans="1:26" ht="15.75" customHeight="1">
      <c r="A689" s="29"/>
      <c r="B689" s="75"/>
      <c r="C689" s="29"/>
      <c r="D689" s="29"/>
      <c r="E689" s="29"/>
      <c r="F689" s="29"/>
      <c r="G689" s="29"/>
      <c r="H689" s="29"/>
      <c r="I689" s="29"/>
      <c r="J689" s="29"/>
      <c r="K689" s="29"/>
      <c r="L689" s="29"/>
      <c r="M689" s="29"/>
      <c r="N689" s="29"/>
      <c r="O689" s="29"/>
      <c r="P689" s="29"/>
      <c r="Q689" s="29"/>
      <c r="R689" s="29"/>
      <c r="S689" s="338"/>
      <c r="T689" s="29"/>
      <c r="U689" s="29"/>
      <c r="V689" s="29"/>
      <c r="W689" s="29"/>
      <c r="X689" s="29"/>
      <c r="Y689" s="29"/>
      <c r="Z689" s="29"/>
    </row>
    <row r="690" spans="1:26" ht="15.75" customHeight="1">
      <c r="A690" s="29"/>
      <c r="B690" s="75"/>
      <c r="C690" s="29"/>
      <c r="D690" s="29"/>
      <c r="E690" s="29"/>
      <c r="F690" s="29"/>
      <c r="G690" s="29"/>
      <c r="H690" s="29"/>
      <c r="I690" s="29"/>
      <c r="J690" s="29"/>
      <c r="K690" s="29"/>
      <c r="L690" s="29"/>
      <c r="M690" s="29"/>
      <c r="N690" s="29"/>
      <c r="O690" s="29"/>
      <c r="P690" s="29"/>
      <c r="Q690" s="29"/>
      <c r="R690" s="29"/>
      <c r="S690" s="338"/>
      <c r="T690" s="29"/>
      <c r="U690" s="29"/>
      <c r="V690" s="29"/>
      <c r="W690" s="29"/>
      <c r="X690" s="29"/>
      <c r="Y690" s="29"/>
      <c r="Z690" s="29"/>
    </row>
    <row r="691" spans="1:26" ht="15.75" customHeight="1">
      <c r="A691" s="29"/>
      <c r="B691" s="75"/>
      <c r="C691" s="29"/>
      <c r="D691" s="29"/>
      <c r="E691" s="29"/>
      <c r="F691" s="29"/>
      <c r="G691" s="29"/>
      <c r="H691" s="29"/>
      <c r="I691" s="29"/>
      <c r="J691" s="29"/>
      <c r="K691" s="29"/>
      <c r="L691" s="29"/>
      <c r="M691" s="29"/>
      <c r="N691" s="29"/>
      <c r="O691" s="29"/>
      <c r="P691" s="29"/>
      <c r="Q691" s="29"/>
      <c r="R691" s="29"/>
      <c r="S691" s="338"/>
      <c r="T691" s="29"/>
      <c r="U691" s="29"/>
      <c r="V691" s="29"/>
      <c r="W691" s="29"/>
      <c r="X691" s="29"/>
      <c r="Y691" s="29"/>
      <c r="Z691" s="29"/>
    </row>
    <row r="692" spans="1:26" ht="15.75" customHeight="1">
      <c r="A692" s="29"/>
      <c r="B692" s="75"/>
      <c r="C692" s="29"/>
      <c r="D692" s="29"/>
      <c r="E692" s="29"/>
      <c r="F692" s="29"/>
      <c r="G692" s="29"/>
      <c r="H692" s="29"/>
      <c r="I692" s="29"/>
      <c r="J692" s="29"/>
      <c r="K692" s="29"/>
      <c r="L692" s="29"/>
      <c r="M692" s="29"/>
      <c r="N692" s="29"/>
      <c r="O692" s="29"/>
      <c r="P692" s="29"/>
      <c r="Q692" s="29"/>
      <c r="R692" s="29"/>
      <c r="S692" s="338"/>
      <c r="T692" s="29"/>
      <c r="U692" s="29"/>
      <c r="V692" s="29"/>
      <c r="W692" s="29"/>
      <c r="X692" s="29"/>
      <c r="Y692" s="29"/>
      <c r="Z692" s="29"/>
    </row>
    <row r="693" spans="1:26" ht="15.75" customHeight="1">
      <c r="A693" s="29"/>
      <c r="B693" s="75"/>
      <c r="C693" s="29"/>
      <c r="D693" s="29"/>
      <c r="E693" s="29"/>
      <c r="F693" s="29"/>
      <c r="G693" s="29"/>
      <c r="H693" s="29"/>
      <c r="I693" s="29"/>
      <c r="J693" s="29"/>
      <c r="K693" s="29"/>
      <c r="L693" s="29"/>
      <c r="M693" s="29"/>
      <c r="N693" s="29"/>
      <c r="O693" s="29"/>
      <c r="P693" s="29"/>
      <c r="Q693" s="29"/>
      <c r="R693" s="29"/>
      <c r="S693" s="338"/>
      <c r="T693" s="29"/>
      <c r="U693" s="29"/>
      <c r="V693" s="29"/>
      <c r="W693" s="29"/>
      <c r="X693" s="29"/>
      <c r="Y693" s="29"/>
      <c r="Z693" s="29"/>
    </row>
    <row r="694" spans="1:26" ht="15.75" customHeight="1">
      <c r="A694" s="29"/>
      <c r="B694" s="75"/>
      <c r="C694" s="29"/>
      <c r="D694" s="29"/>
      <c r="E694" s="29"/>
      <c r="F694" s="29"/>
      <c r="G694" s="29"/>
      <c r="H694" s="29"/>
      <c r="I694" s="29"/>
      <c r="J694" s="29"/>
      <c r="K694" s="29"/>
      <c r="L694" s="29"/>
      <c r="M694" s="29"/>
      <c r="N694" s="29"/>
      <c r="O694" s="29"/>
      <c r="P694" s="29"/>
      <c r="Q694" s="29"/>
      <c r="R694" s="29"/>
      <c r="S694" s="338"/>
      <c r="T694" s="29"/>
      <c r="U694" s="29"/>
      <c r="V694" s="29"/>
      <c r="W694" s="29"/>
      <c r="X694" s="29"/>
      <c r="Y694" s="29"/>
      <c r="Z694" s="29"/>
    </row>
    <row r="695" spans="1:26" ht="15.75" customHeight="1">
      <c r="A695" s="29"/>
      <c r="B695" s="75"/>
      <c r="C695" s="29"/>
      <c r="D695" s="29"/>
      <c r="E695" s="29"/>
      <c r="F695" s="29"/>
      <c r="G695" s="29"/>
      <c r="H695" s="29"/>
      <c r="I695" s="29"/>
      <c r="J695" s="29"/>
      <c r="K695" s="29"/>
      <c r="L695" s="29"/>
      <c r="M695" s="29"/>
      <c r="N695" s="29"/>
      <c r="O695" s="29"/>
      <c r="P695" s="29"/>
      <c r="Q695" s="29"/>
      <c r="R695" s="29"/>
      <c r="S695" s="338"/>
      <c r="T695" s="29"/>
      <c r="U695" s="29"/>
      <c r="V695" s="29"/>
      <c r="W695" s="29"/>
      <c r="X695" s="29"/>
      <c r="Y695" s="29"/>
      <c r="Z695" s="29"/>
    </row>
    <row r="696" spans="1:26" ht="15.75" customHeight="1">
      <c r="A696" s="29"/>
      <c r="B696" s="75"/>
      <c r="C696" s="29"/>
      <c r="D696" s="29"/>
      <c r="E696" s="29"/>
      <c r="F696" s="29"/>
      <c r="G696" s="29"/>
      <c r="H696" s="29"/>
      <c r="I696" s="29"/>
      <c r="J696" s="29"/>
      <c r="K696" s="29"/>
      <c r="L696" s="29"/>
      <c r="M696" s="29"/>
      <c r="N696" s="29"/>
      <c r="O696" s="29"/>
      <c r="P696" s="29"/>
      <c r="Q696" s="29"/>
      <c r="R696" s="29"/>
      <c r="S696" s="338"/>
      <c r="T696" s="29"/>
      <c r="U696" s="29"/>
      <c r="V696" s="29"/>
      <c r="W696" s="29"/>
      <c r="X696" s="29"/>
      <c r="Y696" s="29"/>
      <c r="Z696" s="29"/>
    </row>
    <row r="697" spans="1:26" ht="15.75" customHeight="1">
      <c r="A697" s="29"/>
      <c r="B697" s="75"/>
      <c r="C697" s="29"/>
      <c r="D697" s="29"/>
      <c r="E697" s="29"/>
      <c r="F697" s="29"/>
      <c r="G697" s="29"/>
      <c r="H697" s="29"/>
      <c r="I697" s="29"/>
      <c r="J697" s="29"/>
      <c r="K697" s="29"/>
      <c r="L697" s="29"/>
      <c r="M697" s="29"/>
      <c r="N697" s="29"/>
      <c r="O697" s="29"/>
      <c r="P697" s="29"/>
      <c r="Q697" s="29"/>
      <c r="R697" s="29"/>
      <c r="S697" s="338"/>
      <c r="T697" s="29"/>
      <c r="U697" s="29"/>
      <c r="V697" s="29"/>
      <c r="W697" s="29"/>
      <c r="X697" s="29"/>
      <c r="Y697" s="29"/>
      <c r="Z697" s="29"/>
    </row>
    <row r="698" spans="1:26" ht="15.75" customHeight="1">
      <c r="A698" s="29"/>
      <c r="B698" s="75"/>
      <c r="C698" s="29"/>
      <c r="D698" s="29"/>
      <c r="E698" s="29"/>
      <c r="F698" s="29"/>
      <c r="G698" s="29"/>
      <c r="H698" s="29"/>
      <c r="I698" s="29"/>
      <c r="J698" s="29"/>
      <c r="K698" s="29"/>
      <c r="L698" s="29"/>
      <c r="M698" s="29"/>
      <c r="N698" s="29"/>
      <c r="O698" s="29"/>
      <c r="P698" s="29"/>
      <c r="Q698" s="29"/>
      <c r="R698" s="29"/>
      <c r="S698" s="338"/>
      <c r="T698" s="29"/>
      <c r="U698" s="29"/>
      <c r="V698" s="29"/>
      <c r="W698" s="29"/>
      <c r="X698" s="29"/>
      <c r="Y698" s="29"/>
      <c r="Z698" s="29"/>
    </row>
    <row r="699" spans="1:26" ht="15.75" customHeight="1">
      <c r="A699" s="29"/>
      <c r="B699" s="75"/>
      <c r="C699" s="29"/>
      <c r="D699" s="29"/>
      <c r="E699" s="29"/>
      <c r="F699" s="29"/>
      <c r="G699" s="29"/>
      <c r="H699" s="29"/>
      <c r="I699" s="29"/>
      <c r="J699" s="29"/>
      <c r="K699" s="29"/>
      <c r="L699" s="29"/>
      <c r="M699" s="29"/>
      <c r="N699" s="29"/>
      <c r="O699" s="29"/>
      <c r="P699" s="29"/>
      <c r="Q699" s="29"/>
      <c r="R699" s="29"/>
      <c r="S699" s="338"/>
      <c r="T699" s="29"/>
      <c r="U699" s="29"/>
      <c r="V699" s="29"/>
      <c r="W699" s="29"/>
      <c r="X699" s="29"/>
      <c r="Y699" s="29"/>
      <c r="Z699" s="29"/>
    </row>
    <row r="700" spans="1:26" ht="15.75" customHeight="1">
      <c r="A700" s="29"/>
      <c r="B700" s="75"/>
      <c r="C700" s="29"/>
      <c r="D700" s="29"/>
      <c r="E700" s="29"/>
      <c r="F700" s="29"/>
      <c r="G700" s="29"/>
      <c r="H700" s="29"/>
      <c r="I700" s="29"/>
      <c r="J700" s="29"/>
      <c r="K700" s="29"/>
      <c r="L700" s="29"/>
      <c r="M700" s="29"/>
      <c r="N700" s="29"/>
      <c r="O700" s="29"/>
      <c r="P700" s="29"/>
      <c r="Q700" s="29"/>
      <c r="R700" s="29"/>
      <c r="S700" s="338"/>
      <c r="T700" s="29"/>
      <c r="U700" s="29"/>
      <c r="V700" s="29"/>
      <c r="W700" s="29"/>
      <c r="X700" s="29"/>
      <c r="Y700" s="29"/>
      <c r="Z700" s="29"/>
    </row>
    <row r="701" spans="1:26" ht="15.75" customHeight="1">
      <c r="A701" s="29"/>
      <c r="B701" s="75"/>
      <c r="C701" s="29"/>
      <c r="D701" s="29"/>
      <c r="E701" s="29"/>
      <c r="F701" s="29"/>
      <c r="G701" s="29"/>
      <c r="H701" s="29"/>
      <c r="I701" s="29"/>
      <c r="J701" s="29"/>
      <c r="K701" s="29"/>
      <c r="L701" s="29"/>
      <c r="M701" s="29"/>
      <c r="N701" s="29"/>
      <c r="O701" s="29"/>
      <c r="P701" s="29"/>
      <c r="Q701" s="29"/>
      <c r="R701" s="29"/>
      <c r="S701" s="338"/>
      <c r="T701" s="29"/>
      <c r="U701" s="29"/>
      <c r="V701" s="29"/>
      <c r="W701" s="29"/>
      <c r="X701" s="29"/>
      <c r="Y701" s="29"/>
      <c r="Z701" s="29"/>
    </row>
    <row r="702" spans="1:26" ht="15.75" customHeight="1">
      <c r="A702" s="29"/>
      <c r="B702" s="75"/>
      <c r="C702" s="29"/>
      <c r="D702" s="29"/>
      <c r="E702" s="29"/>
      <c r="F702" s="29"/>
      <c r="G702" s="29"/>
      <c r="H702" s="29"/>
      <c r="I702" s="29"/>
      <c r="J702" s="29"/>
      <c r="K702" s="29"/>
      <c r="L702" s="29"/>
      <c r="M702" s="29"/>
      <c r="N702" s="29"/>
      <c r="O702" s="29"/>
      <c r="P702" s="29"/>
      <c r="Q702" s="29"/>
      <c r="R702" s="29"/>
      <c r="S702" s="338"/>
      <c r="T702" s="29"/>
      <c r="U702" s="29"/>
      <c r="V702" s="29"/>
      <c r="W702" s="29"/>
      <c r="X702" s="29"/>
      <c r="Y702" s="29"/>
      <c r="Z702" s="29"/>
    </row>
    <row r="703" spans="1:26" ht="15.75" customHeight="1">
      <c r="A703" s="29"/>
      <c r="B703" s="75"/>
      <c r="C703" s="29"/>
      <c r="D703" s="29"/>
      <c r="E703" s="29"/>
      <c r="F703" s="29"/>
      <c r="G703" s="29"/>
      <c r="H703" s="29"/>
      <c r="I703" s="29"/>
      <c r="J703" s="29"/>
      <c r="K703" s="29"/>
      <c r="L703" s="29"/>
      <c r="M703" s="29"/>
      <c r="N703" s="29"/>
      <c r="O703" s="29"/>
      <c r="P703" s="29"/>
      <c r="Q703" s="29"/>
      <c r="R703" s="29"/>
      <c r="S703" s="338"/>
      <c r="T703" s="29"/>
      <c r="U703" s="29"/>
      <c r="V703" s="29"/>
      <c r="W703" s="29"/>
      <c r="X703" s="29"/>
      <c r="Y703" s="29"/>
      <c r="Z703" s="29"/>
    </row>
    <row r="704" spans="1:26" ht="15.75" customHeight="1">
      <c r="A704" s="29"/>
      <c r="B704" s="75"/>
      <c r="C704" s="29"/>
      <c r="D704" s="29"/>
      <c r="E704" s="29"/>
      <c r="F704" s="29"/>
      <c r="G704" s="29"/>
      <c r="H704" s="29"/>
      <c r="I704" s="29"/>
      <c r="J704" s="29"/>
      <c r="K704" s="29"/>
      <c r="L704" s="29"/>
      <c r="M704" s="29"/>
      <c r="N704" s="29"/>
      <c r="O704" s="29"/>
      <c r="P704" s="29"/>
      <c r="Q704" s="29"/>
      <c r="R704" s="29"/>
      <c r="S704" s="338"/>
      <c r="T704" s="29"/>
      <c r="U704" s="29"/>
      <c r="V704" s="29"/>
      <c r="W704" s="29"/>
      <c r="X704" s="29"/>
      <c r="Y704" s="29"/>
      <c r="Z704" s="29"/>
    </row>
    <row r="705" spans="1:26" ht="15.75" customHeight="1">
      <c r="A705" s="29"/>
      <c r="B705" s="75"/>
      <c r="C705" s="29"/>
      <c r="D705" s="29"/>
      <c r="E705" s="29"/>
      <c r="F705" s="29"/>
      <c r="G705" s="29"/>
      <c r="H705" s="29"/>
      <c r="I705" s="29"/>
      <c r="J705" s="29"/>
      <c r="K705" s="29"/>
      <c r="L705" s="29"/>
      <c r="M705" s="29"/>
      <c r="N705" s="29"/>
      <c r="O705" s="29"/>
      <c r="P705" s="29"/>
      <c r="Q705" s="29"/>
      <c r="R705" s="29"/>
      <c r="S705" s="338"/>
      <c r="T705" s="29"/>
      <c r="U705" s="29"/>
      <c r="V705" s="29"/>
      <c r="W705" s="29"/>
      <c r="X705" s="29"/>
      <c r="Y705" s="29"/>
      <c r="Z705" s="29"/>
    </row>
    <row r="706" spans="1:26" ht="15.75" customHeight="1">
      <c r="A706" s="29"/>
      <c r="B706" s="75"/>
      <c r="C706" s="29"/>
      <c r="D706" s="29"/>
      <c r="E706" s="29"/>
      <c r="F706" s="29"/>
      <c r="G706" s="29"/>
      <c r="H706" s="29"/>
      <c r="I706" s="29"/>
      <c r="J706" s="29"/>
      <c r="K706" s="29"/>
      <c r="L706" s="29"/>
      <c r="M706" s="29"/>
      <c r="N706" s="29"/>
      <c r="O706" s="29"/>
      <c r="P706" s="29"/>
      <c r="Q706" s="29"/>
      <c r="R706" s="29"/>
      <c r="S706" s="338"/>
      <c r="T706" s="29"/>
      <c r="U706" s="29"/>
      <c r="V706" s="29"/>
      <c r="W706" s="29"/>
      <c r="X706" s="29"/>
      <c r="Y706" s="29"/>
      <c r="Z706" s="29"/>
    </row>
    <row r="707" spans="1:26" ht="15.75" customHeight="1">
      <c r="A707" s="29"/>
      <c r="B707" s="75"/>
      <c r="C707" s="29"/>
      <c r="D707" s="29"/>
      <c r="E707" s="29"/>
      <c r="F707" s="29"/>
      <c r="G707" s="29"/>
      <c r="H707" s="29"/>
      <c r="I707" s="29"/>
      <c r="J707" s="29"/>
      <c r="K707" s="29"/>
      <c r="L707" s="29"/>
      <c r="M707" s="29"/>
      <c r="N707" s="29"/>
      <c r="O707" s="29"/>
      <c r="P707" s="29"/>
      <c r="Q707" s="29"/>
      <c r="R707" s="29"/>
      <c r="S707" s="338"/>
      <c r="T707" s="29"/>
      <c r="U707" s="29"/>
      <c r="V707" s="29"/>
      <c r="W707" s="29"/>
      <c r="X707" s="29"/>
      <c r="Y707" s="29"/>
      <c r="Z707" s="29"/>
    </row>
    <row r="708" spans="1:26" ht="15.75" customHeight="1">
      <c r="A708" s="29"/>
      <c r="B708" s="75"/>
      <c r="C708" s="29"/>
      <c r="D708" s="29"/>
      <c r="E708" s="29"/>
      <c r="F708" s="29"/>
      <c r="G708" s="29"/>
      <c r="H708" s="29"/>
      <c r="I708" s="29"/>
      <c r="J708" s="29"/>
      <c r="K708" s="29"/>
      <c r="L708" s="29"/>
      <c r="M708" s="29"/>
      <c r="N708" s="29"/>
      <c r="O708" s="29"/>
      <c r="P708" s="29"/>
      <c r="Q708" s="29"/>
      <c r="R708" s="29"/>
      <c r="S708" s="338"/>
      <c r="T708" s="29"/>
      <c r="U708" s="29"/>
      <c r="V708" s="29"/>
      <c r="W708" s="29"/>
      <c r="X708" s="29"/>
      <c r="Y708" s="29"/>
      <c r="Z708" s="29"/>
    </row>
    <row r="709" spans="1:26" ht="15.75" customHeight="1">
      <c r="A709" s="29"/>
      <c r="B709" s="75"/>
      <c r="C709" s="29"/>
      <c r="D709" s="29"/>
      <c r="E709" s="29"/>
      <c r="F709" s="29"/>
      <c r="G709" s="29"/>
      <c r="H709" s="29"/>
      <c r="I709" s="29"/>
      <c r="J709" s="29"/>
      <c r="K709" s="29"/>
      <c r="L709" s="29"/>
      <c r="M709" s="29"/>
      <c r="N709" s="29"/>
      <c r="O709" s="29"/>
      <c r="P709" s="29"/>
      <c r="Q709" s="29"/>
      <c r="R709" s="29"/>
      <c r="S709" s="338"/>
      <c r="T709" s="29"/>
      <c r="U709" s="29"/>
      <c r="V709" s="29"/>
      <c r="W709" s="29"/>
      <c r="X709" s="29"/>
      <c r="Y709" s="29"/>
      <c r="Z709" s="29"/>
    </row>
    <row r="710" spans="1:26" ht="15.75" customHeight="1">
      <c r="A710" s="29"/>
      <c r="B710" s="75"/>
      <c r="C710" s="29"/>
      <c r="D710" s="29"/>
      <c r="E710" s="29"/>
      <c r="F710" s="29"/>
      <c r="G710" s="29"/>
      <c r="H710" s="29"/>
      <c r="I710" s="29"/>
      <c r="J710" s="29"/>
      <c r="K710" s="29"/>
      <c r="L710" s="29"/>
      <c r="M710" s="29"/>
      <c r="N710" s="29"/>
      <c r="O710" s="29"/>
      <c r="P710" s="29"/>
      <c r="Q710" s="29"/>
      <c r="R710" s="29"/>
      <c r="S710" s="338"/>
      <c r="T710" s="29"/>
      <c r="U710" s="29"/>
      <c r="V710" s="29"/>
      <c r="W710" s="29"/>
      <c r="X710" s="29"/>
      <c r="Y710" s="29"/>
      <c r="Z710" s="29"/>
    </row>
    <row r="711" spans="1:26" ht="15.75" customHeight="1">
      <c r="A711" s="29"/>
      <c r="B711" s="75"/>
      <c r="C711" s="29"/>
      <c r="D711" s="29"/>
      <c r="E711" s="29"/>
      <c r="F711" s="29"/>
      <c r="G711" s="29"/>
      <c r="H711" s="29"/>
      <c r="I711" s="29"/>
      <c r="J711" s="29"/>
      <c r="K711" s="29"/>
      <c r="L711" s="29"/>
      <c r="M711" s="29"/>
      <c r="N711" s="29"/>
      <c r="O711" s="29"/>
      <c r="P711" s="29"/>
      <c r="Q711" s="29"/>
      <c r="R711" s="29"/>
      <c r="S711" s="338"/>
      <c r="T711" s="29"/>
      <c r="U711" s="29"/>
      <c r="V711" s="29"/>
      <c r="W711" s="29"/>
      <c r="X711" s="29"/>
      <c r="Y711" s="29"/>
      <c r="Z711" s="29"/>
    </row>
    <row r="712" spans="1:26" ht="15.75" customHeight="1">
      <c r="A712" s="29"/>
      <c r="B712" s="75"/>
      <c r="C712" s="29"/>
      <c r="D712" s="29"/>
      <c r="E712" s="29"/>
      <c r="F712" s="29"/>
      <c r="G712" s="29"/>
      <c r="H712" s="29"/>
      <c r="I712" s="29"/>
      <c r="J712" s="29"/>
      <c r="K712" s="29"/>
      <c r="L712" s="29"/>
      <c r="M712" s="29"/>
      <c r="N712" s="29"/>
      <c r="O712" s="29"/>
      <c r="P712" s="29"/>
      <c r="Q712" s="29"/>
      <c r="R712" s="29"/>
      <c r="S712" s="338"/>
      <c r="T712" s="29"/>
      <c r="U712" s="29"/>
      <c r="V712" s="29"/>
      <c r="W712" s="29"/>
      <c r="X712" s="29"/>
      <c r="Y712" s="29"/>
      <c r="Z712" s="29"/>
    </row>
    <row r="713" spans="1:26" ht="15.75" customHeight="1">
      <c r="A713" s="29"/>
      <c r="B713" s="75"/>
      <c r="C713" s="29"/>
      <c r="D713" s="29"/>
      <c r="E713" s="29"/>
      <c r="F713" s="29"/>
      <c r="G713" s="29"/>
      <c r="H713" s="29"/>
      <c r="I713" s="29"/>
      <c r="J713" s="29"/>
      <c r="K713" s="29"/>
      <c r="L713" s="29"/>
      <c r="M713" s="29"/>
      <c r="N713" s="29"/>
      <c r="O713" s="29"/>
      <c r="P713" s="29"/>
      <c r="Q713" s="29"/>
      <c r="R713" s="29"/>
      <c r="S713" s="338"/>
      <c r="T713" s="29"/>
      <c r="U713" s="29"/>
      <c r="V713" s="29"/>
      <c r="W713" s="29"/>
      <c r="X713" s="29"/>
      <c r="Y713" s="29"/>
      <c r="Z713" s="29"/>
    </row>
    <row r="714" spans="1:26" ht="15.75" customHeight="1">
      <c r="A714" s="29"/>
      <c r="B714" s="75"/>
      <c r="C714" s="29"/>
      <c r="D714" s="29"/>
      <c r="E714" s="29"/>
      <c r="F714" s="29"/>
      <c r="G714" s="29"/>
      <c r="H714" s="29"/>
      <c r="I714" s="29"/>
      <c r="J714" s="29"/>
      <c r="K714" s="29"/>
      <c r="L714" s="29"/>
      <c r="M714" s="29"/>
      <c r="N714" s="29"/>
      <c r="O714" s="29"/>
      <c r="P714" s="29"/>
      <c r="Q714" s="29"/>
      <c r="R714" s="29"/>
      <c r="S714" s="338"/>
      <c r="T714" s="29"/>
      <c r="U714" s="29"/>
      <c r="V714" s="29"/>
      <c r="W714" s="29"/>
      <c r="X714" s="29"/>
      <c r="Y714" s="29"/>
      <c r="Z714" s="29"/>
    </row>
    <row r="715" spans="1:26" ht="15.75" customHeight="1">
      <c r="A715" s="29"/>
      <c r="B715" s="75"/>
      <c r="C715" s="29"/>
      <c r="D715" s="29"/>
      <c r="E715" s="29"/>
      <c r="F715" s="29"/>
      <c r="G715" s="29"/>
      <c r="H715" s="29"/>
      <c r="I715" s="29"/>
      <c r="J715" s="29"/>
      <c r="K715" s="29"/>
      <c r="L715" s="29"/>
      <c r="M715" s="29"/>
      <c r="N715" s="29"/>
      <c r="O715" s="29"/>
      <c r="P715" s="29"/>
      <c r="Q715" s="29"/>
      <c r="R715" s="29"/>
      <c r="S715" s="338"/>
      <c r="T715" s="29"/>
      <c r="U715" s="29"/>
      <c r="V715" s="29"/>
      <c r="W715" s="29"/>
      <c r="X715" s="29"/>
      <c r="Y715" s="29"/>
      <c r="Z715" s="29"/>
    </row>
    <row r="716" spans="1:26" ht="15.75" customHeight="1">
      <c r="A716" s="29"/>
      <c r="B716" s="75"/>
      <c r="C716" s="29"/>
      <c r="D716" s="29"/>
      <c r="E716" s="29"/>
      <c r="F716" s="29"/>
      <c r="G716" s="29"/>
      <c r="H716" s="29"/>
      <c r="I716" s="29"/>
      <c r="J716" s="29"/>
      <c r="K716" s="29"/>
      <c r="L716" s="29"/>
      <c r="M716" s="29"/>
      <c r="N716" s="29"/>
      <c r="O716" s="29"/>
      <c r="P716" s="29"/>
      <c r="Q716" s="29"/>
      <c r="R716" s="29"/>
      <c r="S716" s="338"/>
      <c r="T716" s="29"/>
      <c r="U716" s="29"/>
      <c r="V716" s="29"/>
      <c r="W716" s="29"/>
      <c r="X716" s="29"/>
      <c r="Y716" s="29"/>
      <c r="Z716" s="29"/>
    </row>
    <row r="717" spans="1:26" ht="15.75" customHeight="1">
      <c r="A717" s="29"/>
      <c r="B717" s="75"/>
      <c r="C717" s="29"/>
      <c r="D717" s="29"/>
      <c r="E717" s="29"/>
      <c r="F717" s="29"/>
      <c r="G717" s="29"/>
      <c r="H717" s="29"/>
      <c r="I717" s="29"/>
      <c r="J717" s="29"/>
      <c r="K717" s="29"/>
      <c r="L717" s="29"/>
      <c r="M717" s="29"/>
      <c r="N717" s="29"/>
      <c r="O717" s="29"/>
      <c r="P717" s="29"/>
      <c r="Q717" s="29"/>
      <c r="R717" s="29"/>
      <c r="S717" s="338"/>
      <c r="T717" s="29"/>
      <c r="U717" s="29"/>
      <c r="V717" s="29"/>
      <c r="W717" s="29"/>
      <c r="X717" s="29"/>
      <c r="Y717" s="29"/>
      <c r="Z717" s="29"/>
    </row>
    <row r="718" spans="1:26" ht="15.75" customHeight="1">
      <c r="A718" s="29"/>
      <c r="B718" s="75"/>
      <c r="C718" s="29"/>
      <c r="D718" s="29"/>
      <c r="E718" s="29"/>
      <c r="F718" s="29"/>
      <c r="G718" s="29"/>
      <c r="H718" s="29"/>
      <c r="I718" s="29"/>
      <c r="J718" s="29"/>
      <c r="K718" s="29"/>
      <c r="L718" s="29"/>
      <c r="M718" s="29"/>
      <c r="N718" s="29"/>
      <c r="O718" s="29"/>
      <c r="P718" s="29"/>
      <c r="Q718" s="29"/>
      <c r="R718" s="29"/>
      <c r="S718" s="338"/>
      <c r="T718" s="29"/>
      <c r="U718" s="29"/>
      <c r="V718" s="29"/>
      <c r="W718" s="29"/>
      <c r="X718" s="29"/>
      <c r="Y718" s="29"/>
      <c r="Z718" s="29"/>
    </row>
    <row r="719" spans="1:26" ht="15.75" customHeight="1">
      <c r="A719" s="29"/>
      <c r="B719" s="75"/>
      <c r="C719" s="29"/>
      <c r="D719" s="29"/>
      <c r="E719" s="29"/>
      <c r="F719" s="29"/>
      <c r="G719" s="29"/>
      <c r="H719" s="29"/>
      <c r="I719" s="29"/>
      <c r="J719" s="29"/>
      <c r="K719" s="29"/>
      <c r="L719" s="29"/>
      <c r="M719" s="29"/>
      <c r="N719" s="29"/>
      <c r="O719" s="29"/>
      <c r="P719" s="29"/>
      <c r="Q719" s="29"/>
      <c r="R719" s="29"/>
      <c r="S719" s="338"/>
      <c r="T719" s="29"/>
      <c r="U719" s="29"/>
      <c r="V719" s="29"/>
      <c r="W719" s="29"/>
      <c r="X719" s="29"/>
      <c r="Y719" s="29"/>
      <c r="Z719" s="29"/>
    </row>
    <row r="720" spans="1:26" ht="15.75" customHeight="1">
      <c r="A720" s="29"/>
      <c r="B720" s="75"/>
      <c r="C720" s="29"/>
      <c r="D720" s="29"/>
      <c r="E720" s="29"/>
      <c r="F720" s="29"/>
      <c r="G720" s="29"/>
      <c r="H720" s="29"/>
      <c r="I720" s="29"/>
      <c r="J720" s="29"/>
      <c r="K720" s="29"/>
      <c r="L720" s="29"/>
      <c r="M720" s="29"/>
      <c r="N720" s="29"/>
      <c r="O720" s="29"/>
      <c r="P720" s="29"/>
      <c r="Q720" s="29"/>
      <c r="R720" s="29"/>
      <c r="S720" s="338"/>
      <c r="T720" s="29"/>
      <c r="U720" s="29"/>
      <c r="V720" s="29"/>
      <c r="W720" s="29"/>
      <c r="X720" s="29"/>
      <c r="Y720" s="29"/>
      <c r="Z720" s="29"/>
    </row>
    <row r="721" spans="1:26" ht="15.75" customHeight="1">
      <c r="A721" s="29"/>
      <c r="B721" s="75"/>
      <c r="C721" s="29"/>
      <c r="D721" s="29"/>
      <c r="E721" s="29"/>
      <c r="F721" s="29"/>
      <c r="G721" s="29"/>
      <c r="H721" s="29"/>
      <c r="I721" s="29"/>
      <c r="J721" s="29"/>
      <c r="K721" s="29"/>
      <c r="L721" s="29"/>
      <c r="M721" s="29"/>
      <c r="N721" s="29"/>
      <c r="O721" s="29"/>
      <c r="P721" s="29"/>
      <c r="Q721" s="29"/>
      <c r="R721" s="29"/>
      <c r="S721" s="338"/>
      <c r="T721" s="29"/>
      <c r="U721" s="29"/>
      <c r="V721" s="29"/>
      <c r="W721" s="29"/>
      <c r="X721" s="29"/>
      <c r="Y721" s="29"/>
      <c r="Z721" s="29"/>
    </row>
    <row r="722" spans="1:26" ht="15.75" customHeight="1">
      <c r="A722" s="29"/>
      <c r="B722" s="75"/>
      <c r="C722" s="29"/>
      <c r="D722" s="29"/>
      <c r="E722" s="29"/>
      <c r="F722" s="29"/>
      <c r="G722" s="29"/>
      <c r="H722" s="29"/>
      <c r="I722" s="29"/>
      <c r="J722" s="29"/>
      <c r="K722" s="29"/>
      <c r="L722" s="29"/>
      <c r="M722" s="29"/>
      <c r="N722" s="29"/>
      <c r="O722" s="29"/>
      <c r="P722" s="29"/>
      <c r="Q722" s="29"/>
      <c r="R722" s="29"/>
      <c r="S722" s="338"/>
      <c r="T722" s="29"/>
      <c r="U722" s="29"/>
      <c r="V722" s="29"/>
      <c r="W722" s="29"/>
      <c r="X722" s="29"/>
      <c r="Y722" s="29"/>
      <c r="Z722" s="29"/>
    </row>
    <row r="723" spans="1:26" ht="15.75" customHeight="1">
      <c r="A723" s="29"/>
      <c r="B723" s="75"/>
      <c r="C723" s="29"/>
      <c r="D723" s="29"/>
      <c r="E723" s="29"/>
      <c r="F723" s="29"/>
      <c r="G723" s="29"/>
      <c r="H723" s="29"/>
      <c r="I723" s="29"/>
      <c r="J723" s="29"/>
      <c r="K723" s="29"/>
      <c r="L723" s="29"/>
      <c r="M723" s="29"/>
      <c r="N723" s="29"/>
      <c r="O723" s="29"/>
      <c r="P723" s="29"/>
      <c r="Q723" s="29"/>
      <c r="R723" s="29"/>
      <c r="S723" s="338"/>
      <c r="T723" s="29"/>
      <c r="U723" s="29"/>
      <c r="V723" s="29"/>
      <c r="W723" s="29"/>
      <c r="X723" s="29"/>
      <c r="Y723" s="29"/>
      <c r="Z723" s="29"/>
    </row>
    <row r="724" spans="1:26" ht="15.75" customHeight="1">
      <c r="A724" s="29"/>
      <c r="B724" s="75"/>
      <c r="C724" s="29"/>
      <c r="D724" s="29"/>
      <c r="E724" s="29"/>
      <c r="F724" s="29"/>
      <c r="G724" s="29"/>
      <c r="H724" s="29"/>
      <c r="I724" s="29"/>
      <c r="J724" s="29"/>
      <c r="K724" s="29"/>
      <c r="L724" s="29"/>
      <c r="M724" s="29"/>
      <c r="N724" s="29"/>
      <c r="O724" s="29"/>
      <c r="P724" s="29"/>
      <c r="Q724" s="29"/>
      <c r="R724" s="29"/>
      <c r="S724" s="338"/>
      <c r="T724" s="29"/>
      <c r="U724" s="29"/>
      <c r="V724" s="29"/>
      <c r="W724" s="29"/>
      <c r="X724" s="29"/>
      <c r="Y724" s="29"/>
      <c r="Z724" s="29"/>
    </row>
    <row r="725" spans="1:26" ht="15.75" customHeight="1">
      <c r="A725" s="29"/>
      <c r="B725" s="75"/>
      <c r="C725" s="29"/>
      <c r="D725" s="29"/>
      <c r="E725" s="29"/>
      <c r="F725" s="29"/>
      <c r="G725" s="29"/>
      <c r="H725" s="29"/>
      <c r="I725" s="29"/>
      <c r="J725" s="29"/>
      <c r="K725" s="29"/>
      <c r="L725" s="29"/>
      <c r="M725" s="29"/>
      <c r="N725" s="29"/>
      <c r="O725" s="29"/>
      <c r="P725" s="29"/>
      <c r="Q725" s="29"/>
      <c r="R725" s="29"/>
      <c r="S725" s="338"/>
      <c r="T725" s="29"/>
      <c r="U725" s="29"/>
      <c r="V725" s="29"/>
      <c r="W725" s="29"/>
      <c r="X725" s="29"/>
      <c r="Y725" s="29"/>
      <c r="Z725" s="29"/>
    </row>
    <row r="726" spans="1:26" ht="15.75" customHeight="1">
      <c r="A726" s="29"/>
      <c r="B726" s="75"/>
      <c r="C726" s="29"/>
      <c r="D726" s="29"/>
      <c r="E726" s="29"/>
      <c r="F726" s="29"/>
      <c r="G726" s="29"/>
      <c r="H726" s="29"/>
      <c r="I726" s="29"/>
      <c r="J726" s="29"/>
      <c r="K726" s="29"/>
      <c r="L726" s="29"/>
      <c r="M726" s="29"/>
      <c r="N726" s="29"/>
      <c r="O726" s="29"/>
      <c r="P726" s="29"/>
      <c r="Q726" s="29"/>
      <c r="R726" s="29"/>
      <c r="S726" s="338"/>
      <c r="T726" s="29"/>
      <c r="U726" s="29"/>
      <c r="V726" s="29"/>
      <c r="W726" s="29"/>
      <c r="X726" s="29"/>
      <c r="Y726" s="29"/>
      <c r="Z726" s="29"/>
    </row>
    <row r="727" spans="1:26" ht="15.75" customHeight="1">
      <c r="A727" s="29"/>
      <c r="B727" s="75"/>
      <c r="C727" s="29"/>
      <c r="D727" s="29"/>
      <c r="E727" s="29"/>
      <c r="F727" s="29"/>
      <c r="G727" s="29"/>
      <c r="H727" s="29"/>
      <c r="I727" s="29"/>
      <c r="J727" s="29"/>
      <c r="K727" s="29"/>
      <c r="L727" s="29"/>
      <c r="M727" s="29"/>
      <c r="N727" s="29"/>
      <c r="O727" s="29"/>
      <c r="P727" s="29"/>
      <c r="Q727" s="29"/>
      <c r="R727" s="29"/>
      <c r="S727" s="338"/>
      <c r="T727" s="29"/>
      <c r="U727" s="29"/>
      <c r="V727" s="29"/>
      <c r="W727" s="29"/>
      <c r="X727" s="29"/>
      <c r="Y727" s="29"/>
      <c r="Z727" s="29"/>
    </row>
    <row r="728" spans="1:26" ht="15.75" customHeight="1">
      <c r="A728" s="29"/>
      <c r="B728" s="75"/>
      <c r="C728" s="29"/>
      <c r="D728" s="29"/>
      <c r="E728" s="29"/>
      <c r="F728" s="29"/>
      <c r="G728" s="29"/>
      <c r="H728" s="29"/>
      <c r="I728" s="29"/>
      <c r="J728" s="29"/>
      <c r="K728" s="29"/>
      <c r="L728" s="29"/>
      <c r="M728" s="29"/>
      <c r="N728" s="29"/>
      <c r="O728" s="29"/>
      <c r="P728" s="29"/>
      <c r="Q728" s="29"/>
      <c r="R728" s="29"/>
      <c r="S728" s="338"/>
      <c r="T728" s="29"/>
      <c r="U728" s="29"/>
      <c r="V728" s="29"/>
      <c r="W728" s="29"/>
      <c r="X728" s="29"/>
      <c r="Y728" s="29"/>
      <c r="Z728" s="29"/>
    </row>
    <row r="729" spans="1:26" ht="15.75" customHeight="1">
      <c r="A729" s="29"/>
      <c r="B729" s="75"/>
      <c r="C729" s="29"/>
      <c r="D729" s="29"/>
      <c r="E729" s="29"/>
      <c r="F729" s="29"/>
      <c r="G729" s="29"/>
      <c r="H729" s="29"/>
      <c r="I729" s="29"/>
      <c r="J729" s="29"/>
      <c r="K729" s="29"/>
      <c r="L729" s="29"/>
      <c r="M729" s="29"/>
      <c r="N729" s="29"/>
      <c r="O729" s="29"/>
      <c r="P729" s="29"/>
      <c r="Q729" s="29"/>
      <c r="R729" s="29"/>
      <c r="S729" s="338"/>
      <c r="T729" s="29"/>
      <c r="U729" s="29"/>
      <c r="V729" s="29"/>
      <c r="W729" s="29"/>
      <c r="X729" s="29"/>
      <c r="Y729" s="29"/>
      <c r="Z729" s="29"/>
    </row>
    <row r="730" spans="1:26" ht="15.75" customHeight="1">
      <c r="A730" s="29"/>
      <c r="B730" s="75"/>
      <c r="C730" s="29"/>
      <c r="D730" s="29"/>
      <c r="E730" s="29"/>
      <c r="F730" s="29"/>
      <c r="G730" s="29"/>
      <c r="H730" s="29"/>
      <c r="I730" s="29"/>
      <c r="J730" s="29"/>
      <c r="K730" s="29"/>
      <c r="L730" s="29"/>
      <c r="M730" s="29"/>
      <c r="N730" s="29"/>
      <c r="O730" s="29"/>
      <c r="P730" s="29"/>
      <c r="Q730" s="29"/>
      <c r="R730" s="29"/>
      <c r="S730" s="338"/>
      <c r="T730" s="29"/>
      <c r="U730" s="29"/>
      <c r="V730" s="29"/>
      <c r="W730" s="29"/>
      <c r="X730" s="29"/>
      <c r="Y730" s="29"/>
      <c r="Z730" s="29"/>
    </row>
    <row r="731" spans="1:26" ht="15.75" customHeight="1">
      <c r="A731" s="29"/>
      <c r="B731" s="75"/>
      <c r="C731" s="29"/>
      <c r="D731" s="29"/>
      <c r="E731" s="29"/>
      <c r="F731" s="29"/>
      <c r="G731" s="29"/>
      <c r="H731" s="29"/>
      <c r="I731" s="29"/>
      <c r="J731" s="29"/>
      <c r="K731" s="29"/>
      <c r="L731" s="29"/>
      <c r="M731" s="29"/>
      <c r="N731" s="29"/>
      <c r="O731" s="29"/>
      <c r="P731" s="29"/>
      <c r="Q731" s="29"/>
      <c r="R731" s="29"/>
      <c r="S731" s="338"/>
      <c r="T731" s="29"/>
      <c r="U731" s="29"/>
      <c r="V731" s="29"/>
      <c r="W731" s="29"/>
      <c r="X731" s="29"/>
      <c r="Y731" s="29"/>
      <c r="Z731" s="29"/>
    </row>
    <row r="732" spans="1:26" ht="15.75" customHeight="1">
      <c r="A732" s="29"/>
      <c r="B732" s="75"/>
      <c r="C732" s="29"/>
      <c r="D732" s="29"/>
      <c r="E732" s="29"/>
      <c r="F732" s="29"/>
      <c r="G732" s="29"/>
      <c r="H732" s="29"/>
      <c r="I732" s="29"/>
      <c r="J732" s="29"/>
      <c r="K732" s="29"/>
      <c r="L732" s="29"/>
      <c r="M732" s="29"/>
      <c r="N732" s="29"/>
      <c r="O732" s="29"/>
      <c r="P732" s="29"/>
      <c r="Q732" s="29"/>
      <c r="R732" s="29"/>
      <c r="S732" s="338"/>
      <c r="T732" s="29"/>
      <c r="U732" s="29"/>
      <c r="V732" s="29"/>
      <c r="W732" s="29"/>
      <c r="X732" s="29"/>
      <c r="Y732" s="29"/>
      <c r="Z732" s="29"/>
    </row>
    <row r="733" spans="1:26" ht="15.75" customHeight="1">
      <c r="A733" s="29"/>
      <c r="B733" s="75"/>
      <c r="C733" s="29"/>
      <c r="D733" s="29"/>
      <c r="E733" s="29"/>
      <c r="F733" s="29"/>
      <c r="G733" s="29"/>
      <c r="H733" s="29"/>
      <c r="I733" s="29"/>
      <c r="J733" s="29"/>
      <c r="K733" s="29"/>
      <c r="L733" s="29"/>
      <c r="M733" s="29"/>
      <c r="N733" s="29"/>
      <c r="O733" s="29"/>
      <c r="P733" s="29"/>
      <c r="Q733" s="29"/>
      <c r="R733" s="29"/>
      <c r="S733" s="338"/>
      <c r="T733" s="29"/>
      <c r="U733" s="29"/>
      <c r="V733" s="29"/>
      <c r="W733" s="29"/>
      <c r="X733" s="29"/>
      <c r="Y733" s="29"/>
      <c r="Z733" s="29"/>
    </row>
    <row r="734" spans="1:26" ht="15.75" customHeight="1">
      <c r="A734" s="29"/>
      <c r="B734" s="75"/>
      <c r="C734" s="29"/>
      <c r="D734" s="29"/>
      <c r="E734" s="29"/>
      <c r="F734" s="29"/>
      <c r="G734" s="29"/>
      <c r="H734" s="29"/>
      <c r="I734" s="29"/>
      <c r="J734" s="29"/>
      <c r="K734" s="29"/>
      <c r="L734" s="29"/>
      <c r="M734" s="29"/>
      <c r="N734" s="29"/>
      <c r="O734" s="29"/>
      <c r="P734" s="29"/>
      <c r="Q734" s="29"/>
      <c r="R734" s="29"/>
      <c r="S734" s="338"/>
      <c r="T734" s="29"/>
      <c r="U734" s="29"/>
      <c r="V734" s="29"/>
      <c r="W734" s="29"/>
      <c r="X734" s="29"/>
      <c r="Y734" s="29"/>
      <c r="Z734" s="29"/>
    </row>
    <row r="735" spans="1:26" ht="15.75" customHeight="1">
      <c r="A735" s="29"/>
      <c r="B735" s="75"/>
      <c r="C735" s="29"/>
      <c r="D735" s="29"/>
      <c r="E735" s="29"/>
      <c r="F735" s="29"/>
      <c r="G735" s="29"/>
      <c r="H735" s="29"/>
      <c r="I735" s="29"/>
      <c r="J735" s="29"/>
      <c r="K735" s="29"/>
      <c r="L735" s="29"/>
      <c r="M735" s="29"/>
      <c r="N735" s="29"/>
      <c r="O735" s="29"/>
      <c r="P735" s="29"/>
      <c r="Q735" s="29"/>
      <c r="R735" s="29"/>
      <c r="S735" s="338"/>
      <c r="T735" s="29"/>
      <c r="U735" s="29"/>
      <c r="V735" s="29"/>
      <c r="W735" s="29"/>
      <c r="X735" s="29"/>
      <c r="Y735" s="29"/>
      <c r="Z735" s="29"/>
    </row>
    <row r="736" spans="1:26" ht="15.75" customHeight="1">
      <c r="A736" s="29"/>
      <c r="B736" s="75"/>
      <c r="C736" s="29"/>
      <c r="D736" s="29"/>
      <c r="E736" s="29"/>
      <c r="F736" s="29"/>
      <c r="G736" s="29"/>
      <c r="H736" s="29"/>
      <c r="I736" s="29"/>
      <c r="J736" s="29"/>
      <c r="K736" s="29"/>
      <c r="L736" s="29"/>
      <c r="M736" s="29"/>
      <c r="N736" s="29"/>
      <c r="O736" s="29"/>
      <c r="P736" s="29"/>
      <c r="Q736" s="29"/>
      <c r="R736" s="29"/>
      <c r="S736" s="338"/>
      <c r="T736" s="29"/>
      <c r="U736" s="29"/>
      <c r="V736" s="29"/>
      <c r="W736" s="29"/>
      <c r="X736" s="29"/>
      <c r="Y736" s="29"/>
      <c r="Z736" s="29"/>
    </row>
    <row r="737" spans="1:26" ht="15.75" customHeight="1">
      <c r="A737" s="29"/>
      <c r="B737" s="75"/>
      <c r="C737" s="29"/>
      <c r="D737" s="29"/>
      <c r="E737" s="29"/>
      <c r="F737" s="29"/>
      <c r="G737" s="29"/>
      <c r="H737" s="29"/>
      <c r="I737" s="29"/>
      <c r="J737" s="29"/>
      <c r="K737" s="29"/>
      <c r="L737" s="29"/>
      <c r="M737" s="29"/>
      <c r="N737" s="29"/>
      <c r="O737" s="29"/>
      <c r="P737" s="29"/>
      <c r="Q737" s="29"/>
      <c r="R737" s="29"/>
      <c r="S737" s="338"/>
      <c r="T737" s="29"/>
      <c r="U737" s="29"/>
      <c r="V737" s="29"/>
      <c r="W737" s="29"/>
      <c r="X737" s="29"/>
      <c r="Y737" s="29"/>
      <c r="Z737" s="29"/>
    </row>
    <row r="738" spans="1:26" ht="15.75" customHeight="1">
      <c r="A738" s="29"/>
      <c r="B738" s="75"/>
      <c r="C738" s="29"/>
      <c r="D738" s="29"/>
      <c r="E738" s="29"/>
      <c r="F738" s="29"/>
      <c r="G738" s="29"/>
      <c r="H738" s="29"/>
      <c r="I738" s="29"/>
      <c r="J738" s="29"/>
      <c r="K738" s="29"/>
      <c r="L738" s="29"/>
      <c r="M738" s="29"/>
      <c r="N738" s="29"/>
      <c r="O738" s="29"/>
      <c r="P738" s="29"/>
      <c r="Q738" s="29"/>
      <c r="R738" s="29"/>
      <c r="S738" s="338"/>
      <c r="T738" s="29"/>
      <c r="U738" s="29"/>
      <c r="V738" s="29"/>
      <c r="W738" s="29"/>
      <c r="X738" s="29"/>
      <c r="Y738" s="29"/>
      <c r="Z738" s="29"/>
    </row>
    <row r="739" spans="1:26" ht="15.75" customHeight="1">
      <c r="A739" s="29"/>
      <c r="B739" s="75"/>
      <c r="C739" s="29"/>
      <c r="D739" s="29"/>
      <c r="E739" s="29"/>
      <c r="F739" s="29"/>
      <c r="G739" s="29"/>
      <c r="H739" s="29"/>
      <c r="I739" s="29"/>
      <c r="J739" s="29"/>
      <c r="K739" s="29"/>
      <c r="L739" s="29"/>
      <c r="M739" s="29"/>
      <c r="N739" s="29"/>
      <c r="O739" s="29"/>
      <c r="P739" s="29"/>
      <c r="Q739" s="29"/>
      <c r="R739" s="29"/>
      <c r="S739" s="338"/>
      <c r="T739" s="29"/>
      <c r="U739" s="29"/>
      <c r="V739" s="29"/>
      <c r="W739" s="29"/>
      <c r="X739" s="29"/>
      <c r="Y739" s="29"/>
      <c r="Z739" s="29"/>
    </row>
    <row r="740" spans="1:26" ht="15.75" customHeight="1">
      <c r="A740" s="29"/>
      <c r="B740" s="75"/>
      <c r="C740" s="29"/>
      <c r="D740" s="29"/>
      <c r="E740" s="29"/>
      <c r="F740" s="29"/>
      <c r="G740" s="29"/>
      <c r="H740" s="29"/>
      <c r="I740" s="29"/>
      <c r="J740" s="29"/>
      <c r="K740" s="29"/>
      <c r="L740" s="29"/>
      <c r="M740" s="29"/>
      <c r="N740" s="29"/>
      <c r="O740" s="29"/>
      <c r="P740" s="29"/>
      <c r="Q740" s="29"/>
      <c r="R740" s="29"/>
      <c r="S740" s="338"/>
      <c r="T740" s="29"/>
      <c r="U740" s="29"/>
      <c r="V740" s="29"/>
      <c r="W740" s="29"/>
      <c r="X740" s="29"/>
      <c r="Y740" s="29"/>
      <c r="Z740" s="29"/>
    </row>
    <row r="741" spans="1:26" ht="15.75" customHeight="1">
      <c r="A741" s="29"/>
      <c r="B741" s="75"/>
      <c r="C741" s="29"/>
      <c r="D741" s="29"/>
      <c r="E741" s="29"/>
      <c r="F741" s="29"/>
      <c r="G741" s="29"/>
      <c r="H741" s="29"/>
      <c r="I741" s="29"/>
      <c r="J741" s="29"/>
      <c r="K741" s="29"/>
      <c r="L741" s="29"/>
      <c r="M741" s="29"/>
      <c r="N741" s="29"/>
      <c r="O741" s="29"/>
      <c r="P741" s="29"/>
      <c r="Q741" s="29"/>
      <c r="R741" s="29"/>
      <c r="S741" s="338"/>
      <c r="T741" s="29"/>
      <c r="U741" s="29"/>
      <c r="V741" s="29"/>
      <c r="W741" s="29"/>
      <c r="X741" s="29"/>
      <c r="Y741" s="29"/>
      <c r="Z741" s="29"/>
    </row>
    <row r="742" spans="1:26" ht="15.75" customHeight="1">
      <c r="A742" s="29"/>
      <c r="B742" s="75"/>
      <c r="C742" s="29"/>
      <c r="D742" s="29"/>
      <c r="E742" s="29"/>
      <c r="F742" s="29"/>
      <c r="G742" s="29"/>
      <c r="H742" s="29"/>
      <c r="I742" s="29"/>
      <c r="J742" s="29"/>
      <c r="K742" s="29"/>
      <c r="L742" s="29"/>
      <c r="M742" s="29"/>
      <c r="N742" s="29"/>
      <c r="O742" s="29"/>
      <c r="P742" s="29"/>
      <c r="Q742" s="29"/>
      <c r="R742" s="29"/>
      <c r="S742" s="338"/>
      <c r="T742" s="29"/>
      <c r="U742" s="29"/>
      <c r="V742" s="29"/>
      <c r="W742" s="29"/>
      <c r="X742" s="29"/>
      <c r="Y742" s="29"/>
      <c r="Z742" s="29"/>
    </row>
    <row r="743" spans="1:26" ht="15.75" customHeight="1">
      <c r="A743" s="29"/>
      <c r="B743" s="75"/>
      <c r="C743" s="29"/>
      <c r="D743" s="29"/>
      <c r="E743" s="29"/>
      <c r="F743" s="29"/>
      <c r="G743" s="29"/>
      <c r="H743" s="29"/>
      <c r="I743" s="29"/>
      <c r="J743" s="29"/>
      <c r="K743" s="29"/>
      <c r="L743" s="29"/>
      <c r="M743" s="29"/>
      <c r="N743" s="29"/>
      <c r="O743" s="29"/>
      <c r="P743" s="29"/>
      <c r="Q743" s="29"/>
      <c r="R743" s="29"/>
      <c r="S743" s="338"/>
      <c r="T743" s="29"/>
      <c r="U743" s="29"/>
      <c r="V743" s="29"/>
      <c r="W743" s="29"/>
      <c r="X743" s="29"/>
      <c r="Y743" s="29"/>
      <c r="Z743" s="29"/>
    </row>
    <row r="744" spans="1:26" ht="15.75" customHeight="1">
      <c r="A744" s="29"/>
      <c r="B744" s="75"/>
      <c r="C744" s="29"/>
      <c r="D744" s="29"/>
      <c r="E744" s="29"/>
      <c r="F744" s="29"/>
      <c r="G744" s="29"/>
      <c r="H744" s="29"/>
      <c r="I744" s="29"/>
      <c r="J744" s="29"/>
      <c r="K744" s="29"/>
      <c r="L744" s="29"/>
      <c r="M744" s="29"/>
      <c r="N744" s="29"/>
      <c r="O744" s="29"/>
      <c r="P744" s="29"/>
      <c r="Q744" s="29"/>
      <c r="R744" s="29"/>
      <c r="S744" s="338"/>
      <c r="T744" s="29"/>
      <c r="U744" s="29"/>
      <c r="V744" s="29"/>
      <c r="W744" s="29"/>
      <c r="X744" s="29"/>
      <c r="Y744" s="29"/>
      <c r="Z744" s="29"/>
    </row>
    <row r="745" spans="1:26" ht="15.75" customHeight="1">
      <c r="A745" s="29"/>
      <c r="B745" s="75"/>
      <c r="C745" s="29"/>
      <c r="D745" s="29"/>
      <c r="E745" s="29"/>
      <c r="F745" s="29"/>
      <c r="G745" s="29"/>
      <c r="H745" s="29"/>
      <c r="I745" s="29"/>
      <c r="J745" s="29"/>
      <c r="K745" s="29"/>
      <c r="L745" s="29"/>
      <c r="M745" s="29"/>
      <c r="N745" s="29"/>
      <c r="O745" s="29"/>
      <c r="P745" s="29"/>
      <c r="Q745" s="29"/>
      <c r="R745" s="29"/>
      <c r="S745" s="338"/>
      <c r="T745" s="29"/>
      <c r="U745" s="29"/>
      <c r="V745" s="29"/>
      <c r="W745" s="29"/>
      <c r="X745" s="29"/>
      <c r="Y745" s="29"/>
      <c r="Z745" s="29"/>
    </row>
    <row r="746" spans="1:26" ht="15.75" customHeight="1">
      <c r="A746" s="29"/>
      <c r="B746" s="75"/>
      <c r="C746" s="29"/>
      <c r="D746" s="29"/>
      <c r="E746" s="29"/>
      <c r="F746" s="29"/>
      <c r="G746" s="29"/>
      <c r="H746" s="29"/>
      <c r="I746" s="29"/>
      <c r="J746" s="29"/>
      <c r="K746" s="29"/>
      <c r="L746" s="29"/>
      <c r="M746" s="29"/>
      <c r="N746" s="29"/>
      <c r="O746" s="29"/>
      <c r="P746" s="29"/>
      <c r="Q746" s="29"/>
      <c r="R746" s="29"/>
      <c r="S746" s="338"/>
      <c r="T746" s="29"/>
      <c r="U746" s="29"/>
      <c r="V746" s="29"/>
      <c r="W746" s="29"/>
      <c r="X746" s="29"/>
      <c r="Y746" s="29"/>
      <c r="Z746" s="29"/>
    </row>
    <row r="747" spans="1:26" ht="15.75" customHeight="1">
      <c r="A747" s="29"/>
      <c r="B747" s="75"/>
      <c r="C747" s="29"/>
      <c r="D747" s="29"/>
      <c r="E747" s="29"/>
      <c r="F747" s="29"/>
      <c r="G747" s="29"/>
      <c r="H747" s="29"/>
      <c r="I747" s="29"/>
      <c r="J747" s="29"/>
      <c r="K747" s="29"/>
      <c r="L747" s="29"/>
      <c r="M747" s="29"/>
      <c r="N747" s="29"/>
      <c r="O747" s="29"/>
      <c r="P747" s="29"/>
      <c r="Q747" s="29"/>
      <c r="R747" s="29"/>
      <c r="S747" s="338"/>
      <c r="T747" s="29"/>
      <c r="U747" s="29"/>
      <c r="V747" s="29"/>
      <c r="W747" s="29"/>
      <c r="X747" s="29"/>
      <c r="Y747" s="29"/>
      <c r="Z747" s="29"/>
    </row>
    <row r="748" spans="1:26" ht="15.75" customHeight="1">
      <c r="A748" s="29"/>
      <c r="B748" s="75"/>
      <c r="C748" s="29"/>
      <c r="D748" s="29"/>
      <c r="E748" s="29"/>
      <c r="F748" s="29"/>
      <c r="G748" s="29"/>
      <c r="H748" s="29"/>
      <c r="I748" s="29"/>
      <c r="J748" s="29"/>
      <c r="K748" s="29"/>
      <c r="L748" s="29"/>
      <c r="M748" s="29"/>
      <c r="N748" s="29"/>
      <c r="O748" s="29"/>
      <c r="P748" s="29"/>
      <c r="Q748" s="29"/>
      <c r="R748" s="29"/>
      <c r="S748" s="338"/>
      <c r="T748" s="29"/>
      <c r="U748" s="29"/>
      <c r="V748" s="29"/>
      <c r="W748" s="29"/>
      <c r="X748" s="29"/>
      <c r="Y748" s="29"/>
      <c r="Z748" s="29"/>
    </row>
    <row r="749" spans="1:26" ht="15.75" customHeight="1">
      <c r="A749" s="29"/>
      <c r="B749" s="75"/>
      <c r="C749" s="29"/>
      <c r="D749" s="29"/>
      <c r="E749" s="29"/>
      <c r="F749" s="29"/>
      <c r="G749" s="29"/>
      <c r="H749" s="29"/>
      <c r="I749" s="29"/>
      <c r="J749" s="29"/>
      <c r="K749" s="29"/>
      <c r="L749" s="29"/>
      <c r="M749" s="29"/>
      <c r="N749" s="29"/>
      <c r="O749" s="29"/>
      <c r="P749" s="29"/>
      <c r="Q749" s="29"/>
      <c r="R749" s="29"/>
      <c r="S749" s="338"/>
      <c r="T749" s="29"/>
      <c r="U749" s="29"/>
      <c r="V749" s="29"/>
      <c r="W749" s="29"/>
      <c r="X749" s="29"/>
      <c r="Y749" s="29"/>
      <c r="Z749" s="29"/>
    </row>
    <row r="750" spans="1:26" ht="15.75" customHeight="1">
      <c r="A750" s="29"/>
      <c r="B750" s="75"/>
      <c r="C750" s="29"/>
      <c r="D750" s="29"/>
      <c r="E750" s="29"/>
      <c r="F750" s="29"/>
      <c r="G750" s="29"/>
      <c r="H750" s="29"/>
      <c r="I750" s="29"/>
      <c r="J750" s="29"/>
      <c r="K750" s="29"/>
      <c r="L750" s="29"/>
      <c r="M750" s="29"/>
      <c r="N750" s="29"/>
      <c r="O750" s="29"/>
      <c r="P750" s="29"/>
      <c r="Q750" s="29"/>
      <c r="R750" s="29"/>
      <c r="S750" s="338"/>
      <c r="T750" s="29"/>
      <c r="U750" s="29"/>
      <c r="V750" s="29"/>
      <c r="W750" s="29"/>
      <c r="X750" s="29"/>
      <c r="Y750" s="29"/>
      <c r="Z750" s="29"/>
    </row>
    <row r="751" spans="1:26" ht="15.75" customHeight="1">
      <c r="A751" s="29"/>
      <c r="B751" s="75"/>
      <c r="C751" s="29"/>
      <c r="D751" s="29"/>
      <c r="E751" s="29"/>
      <c r="F751" s="29"/>
      <c r="G751" s="29"/>
      <c r="H751" s="29"/>
      <c r="I751" s="29"/>
      <c r="J751" s="29"/>
      <c r="K751" s="29"/>
      <c r="L751" s="29"/>
      <c r="M751" s="29"/>
      <c r="N751" s="29"/>
      <c r="O751" s="29"/>
      <c r="P751" s="29"/>
      <c r="Q751" s="29"/>
      <c r="R751" s="29"/>
      <c r="S751" s="338"/>
      <c r="T751" s="29"/>
      <c r="U751" s="29"/>
      <c r="V751" s="29"/>
      <c r="W751" s="29"/>
      <c r="X751" s="29"/>
      <c r="Y751" s="29"/>
      <c r="Z751" s="29"/>
    </row>
    <row r="752" spans="1:26" ht="15.75" customHeight="1">
      <c r="A752" s="29"/>
      <c r="B752" s="75"/>
      <c r="C752" s="29"/>
      <c r="D752" s="29"/>
      <c r="E752" s="29"/>
      <c r="F752" s="29"/>
      <c r="G752" s="29"/>
      <c r="H752" s="29"/>
      <c r="I752" s="29"/>
      <c r="J752" s="29"/>
      <c r="K752" s="29"/>
      <c r="L752" s="29"/>
      <c r="M752" s="29"/>
      <c r="N752" s="29"/>
      <c r="O752" s="29"/>
      <c r="P752" s="29"/>
      <c r="Q752" s="29"/>
      <c r="R752" s="29"/>
      <c r="S752" s="338"/>
      <c r="T752" s="29"/>
      <c r="U752" s="29"/>
      <c r="V752" s="29"/>
      <c r="W752" s="29"/>
      <c r="X752" s="29"/>
      <c r="Y752" s="29"/>
      <c r="Z752" s="29"/>
    </row>
    <row r="753" spans="1:26" ht="15.75" customHeight="1">
      <c r="A753" s="29"/>
      <c r="B753" s="75"/>
      <c r="C753" s="29"/>
      <c r="D753" s="29"/>
      <c r="E753" s="29"/>
      <c r="F753" s="29"/>
      <c r="G753" s="29"/>
      <c r="H753" s="29"/>
      <c r="I753" s="29"/>
      <c r="J753" s="29"/>
      <c r="K753" s="29"/>
      <c r="L753" s="29"/>
      <c r="M753" s="29"/>
      <c r="N753" s="29"/>
      <c r="O753" s="29"/>
      <c r="P753" s="29"/>
      <c r="Q753" s="29"/>
      <c r="R753" s="29"/>
      <c r="S753" s="338"/>
      <c r="T753" s="29"/>
      <c r="U753" s="29"/>
      <c r="V753" s="29"/>
      <c r="W753" s="29"/>
      <c r="X753" s="29"/>
      <c r="Y753" s="29"/>
      <c r="Z753" s="29"/>
    </row>
    <row r="754" spans="1:26" ht="15.75" customHeight="1">
      <c r="A754" s="29"/>
      <c r="B754" s="75"/>
      <c r="C754" s="29"/>
      <c r="D754" s="29"/>
      <c r="E754" s="29"/>
      <c r="F754" s="29"/>
      <c r="G754" s="29"/>
      <c r="H754" s="29"/>
      <c r="I754" s="29"/>
      <c r="J754" s="29"/>
      <c r="K754" s="29"/>
      <c r="L754" s="29"/>
      <c r="M754" s="29"/>
      <c r="N754" s="29"/>
      <c r="O754" s="29"/>
      <c r="P754" s="29"/>
      <c r="Q754" s="29"/>
      <c r="R754" s="29"/>
      <c r="S754" s="338"/>
      <c r="T754" s="29"/>
      <c r="U754" s="29"/>
      <c r="V754" s="29"/>
      <c r="W754" s="29"/>
      <c r="X754" s="29"/>
      <c r="Y754" s="29"/>
      <c r="Z754" s="29"/>
    </row>
    <row r="755" spans="1:26" ht="15.75" customHeight="1">
      <c r="A755" s="29"/>
      <c r="B755" s="75"/>
      <c r="C755" s="29"/>
      <c r="D755" s="29"/>
      <c r="E755" s="29"/>
      <c r="F755" s="29"/>
      <c r="G755" s="29"/>
      <c r="H755" s="29"/>
      <c r="I755" s="29"/>
      <c r="J755" s="29"/>
      <c r="K755" s="29"/>
      <c r="L755" s="29"/>
      <c r="M755" s="29"/>
      <c r="N755" s="29"/>
      <c r="O755" s="29"/>
      <c r="P755" s="29"/>
      <c r="Q755" s="29"/>
      <c r="R755" s="29"/>
      <c r="S755" s="338"/>
      <c r="T755" s="29"/>
      <c r="U755" s="29"/>
      <c r="V755" s="29"/>
      <c r="W755" s="29"/>
      <c r="X755" s="29"/>
      <c r="Y755" s="29"/>
      <c r="Z755" s="29"/>
    </row>
    <row r="756" spans="1:26" ht="15.75" customHeight="1">
      <c r="A756" s="29"/>
      <c r="B756" s="75"/>
      <c r="C756" s="29"/>
      <c r="D756" s="29"/>
      <c r="E756" s="29"/>
      <c r="F756" s="29"/>
      <c r="G756" s="29"/>
      <c r="H756" s="29"/>
      <c r="I756" s="29"/>
      <c r="J756" s="29"/>
      <c r="K756" s="29"/>
      <c r="L756" s="29"/>
      <c r="M756" s="29"/>
      <c r="N756" s="29"/>
      <c r="O756" s="29"/>
      <c r="P756" s="29"/>
      <c r="Q756" s="29"/>
      <c r="R756" s="29"/>
      <c r="S756" s="338"/>
      <c r="T756" s="29"/>
      <c r="U756" s="29"/>
      <c r="V756" s="29"/>
      <c r="W756" s="29"/>
      <c r="X756" s="29"/>
      <c r="Y756" s="29"/>
      <c r="Z756" s="29"/>
    </row>
    <row r="757" spans="1:26" ht="15.75" customHeight="1">
      <c r="A757" s="29"/>
      <c r="B757" s="75"/>
      <c r="C757" s="29"/>
      <c r="D757" s="29"/>
      <c r="E757" s="29"/>
      <c r="F757" s="29"/>
      <c r="G757" s="29"/>
      <c r="H757" s="29"/>
      <c r="I757" s="29"/>
      <c r="J757" s="29"/>
      <c r="K757" s="29"/>
      <c r="L757" s="29"/>
      <c r="M757" s="29"/>
      <c r="N757" s="29"/>
      <c r="O757" s="29"/>
      <c r="P757" s="29"/>
      <c r="Q757" s="29"/>
      <c r="R757" s="29"/>
      <c r="S757" s="338"/>
      <c r="T757" s="29"/>
      <c r="U757" s="29"/>
      <c r="V757" s="29"/>
      <c r="W757" s="29"/>
      <c r="X757" s="29"/>
      <c r="Y757" s="29"/>
      <c r="Z757" s="29"/>
    </row>
    <row r="758" spans="1:26" ht="15.75" customHeight="1">
      <c r="A758" s="29"/>
      <c r="B758" s="75"/>
      <c r="C758" s="29"/>
      <c r="D758" s="29"/>
      <c r="E758" s="29"/>
      <c r="F758" s="29"/>
      <c r="G758" s="29"/>
      <c r="H758" s="29"/>
      <c r="I758" s="29"/>
      <c r="J758" s="29"/>
      <c r="K758" s="29"/>
      <c r="L758" s="29"/>
      <c r="M758" s="29"/>
      <c r="N758" s="29"/>
      <c r="O758" s="29"/>
      <c r="P758" s="29"/>
      <c r="Q758" s="29"/>
      <c r="R758" s="29"/>
      <c r="S758" s="338"/>
      <c r="T758" s="29"/>
      <c r="U758" s="29"/>
      <c r="V758" s="29"/>
      <c r="W758" s="29"/>
      <c r="X758" s="29"/>
      <c r="Y758" s="29"/>
      <c r="Z758" s="29"/>
    </row>
    <row r="759" spans="1:26" ht="15.75" customHeight="1">
      <c r="A759" s="29"/>
      <c r="B759" s="75"/>
      <c r="C759" s="29"/>
      <c r="D759" s="29"/>
      <c r="E759" s="29"/>
      <c r="F759" s="29"/>
      <c r="G759" s="29"/>
      <c r="H759" s="29"/>
      <c r="I759" s="29"/>
      <c r="J759" s="29"/>
      <c r="K759" s="29"/>
      <c r="L759" s="29"/>
      <c r="M759" s="29"/>
      <c r="N759" s="29"/>
      <c r="O759" s="29"/>
      <c r="P759" s="29"/>
      <c r="Q759" s="29"/>
      <c r="R759" s="29"/>
      <c r="S759" s="338"/>
      <c r="T759" s="29"/>
      <c r="U759" s="29"/>
      <c r="V759" s="29"/>
      <c r="W759" s="29"/>
      <c r="X759" s="29"/>
      <c r="Y759" s="29"/>
      <c r="Z759" s="29"/>
    </row>
    <row r="760" spans="1:26" ht="15.75" customHeight="1">
      <c r="A760" s="29"/>
      <c r="B760" s="75"/>
      <c r="C760" s="29"/>
      <c r="D760" s="29"/>
      <c r="E760" s="29"/>
      <c r="F760" s="29"/>
      <c r="G760" s="29"/>
      <c r="H760" s="29"/>
      <c r="I760" s="29"/>
      <c r="J760" s="29"/>
      <c r="K760" s="29"/>
      <c r="L760" s="29"/>
      <c r="M760" s="29"/>
      <c r="N760" s="29"/>
      <c r="O760" s="29"/>
      <c r="P760" s="29"/>
      <c r="Q760" s="29"/>
      <c r="R760" s="29"/>
      <c r="S760" s="338"/>
      <c r="T760" s="29"/>
      <c r="U760" s="29"/>
      <c r="V760" s="29"/>
      <c r="W760" s="29"/>
      <c r="X760" s="29"/>
      <c r="Y760" s="29"/>
      <c r="Z760" s="29"/>
    </row>
    <row r="761" spans="1:26" ht="15.75" customHeight="1">
      <c r="A761" s="29"/>
      <c r="B761" s="75"/>
      <c r="C761" s="29"/>
      <c r="D761" s="29"/>
      <c r="E761" s="29"/>
      <c r="F761" s="29"/>
      <c r="G761" s="29"/>
      <c r="H761" s="29"/>
      <c r="I761" s="29"/>
      <c r="J761" s="29"/>
      <c r="K761" s="29"/>
      <c r="L761" s="29"/>
      <c r="M761" s="29"/>
      <c r="N761" s="29"/>
      <c r="O761" s="29"/>
      <c r="P761" s="29"/>
      <c r="Q761" s="29"/>
      <c r="R761" s="29"/>
      <c r="S761" s="338"/>
      <c r="T761" s="29"/>
      <c r="U761" s="29"/>
      <c r="V761" s="29"/>
      <c r="W761" s="29"/>
      <c r="X761" s="29"/>
      <c r="Y761" s="29"/>
      <c r="Z761" s="29"/>
    </row>
    <row r="762" spans="1:26" ht="15.75" customHeight="1">
      <c r="A762" s="29"/>
      <c r="B762" s="75"/>
      <c r="C762" s="29"/>
      <c r="D762" s="29"/>
      <c r="E762" s="29"/>
      <c r="F762" s="29"/>
      <c r="G762" s="29"/>
      <c r="H762" s="29"/>
      <c r="I762" s="29"/>
      <c r="J762" s="29"/>
      <c r="K762" s="29"/>
      <c r="L762" s="29"/>
      <c r="M762" s="29"/>
      <c r="N762" s="29"/>
      <c r="O762" s="29"/>
      <c r="P762" s="29"/>
      <c r="Q762" s="29"/>
      <c r="R762" s="29"/>
      <c r="S762" s="338"/>
      <c r="T762" s="29"/>
      <c r="U762" s="29"/>
      <c r="V762" s="29"/>
      <c r="W762" s="29"/>
      <c r="X762" s="29"/>
      <c r="Y762" s="29"/>
      <c r="Z762" s="29"/>
    </row>
    <row r="763" spans="1:26" ht="15.75" customHeight="1">
      <c r="A763" s="29"/>
      <c r="B763" s="75"/>
      <c r="C763" s="29"/>
      <c r="D763" s="29"/>
      <c r="E763" s="29"/>
      <c r="F763" s="29"/>
      <c r="G763" s="29"/>
      <c r="H763" s="29"/>
      <c r="I763" s="29"/>
      <c r="J763" s="29"/>
      <c r="K763" s="29"/>
      <c r="L763" s="29"/>
      <c r="M763" s="29"/>
      <c r="N763" s="29"/>
      <c r="O763" s="29"/>
      <c r="P763" s="29"/>
      <c r="Q763" s="29"/>
      <c r="R763" s="29"/>
      <c r="S763" s="338"/>
      <c r="T763" s="29"/>
      <c r="U763" s="29"/>
      <c r="V763" s="29"/>
      <c r="W763" s="29"/>
      <c r="X763" s="29"/>
      <c r="Y763" s="29"/>
      <c r="Z763" s="29"/>
    </row>
    <row r="764" spans="1:26" ht="15.75" customHeight="1">
      <c r="A764" s="29"/>
      <c r="B764" s="75"/>
      <c r="C764" s="29"/>
      <c r="D764" s="29"/>
      <c r="E764" s="29"/>
      <c r="F764" s="29"/>
      <c r="G764" s="29"/>
      <c r="H764" s="29"/>
      <c r="I764" s="29"/>
      <c r="J764" s="29"/>
      <c r="K764" s="29"/>
      <c r="L764" s="29"/>
      <c r="M764" s="29"/>
      <c r="N764" s="29"/>
      <c r="O764" s="29"/>
      <c r="P764" s="29"/>
      <c r="Q764" s="29"/>
      <c r="R764" s="29"/>
      <c r="S764" s="338"/>
      <c r="T764" s="29"/>
      <c r="U764" s="29"/>
      <c r="V764" s="29"/>
      <c r="W764" s="29"/>
      <c r="X764" s="29"/>
      <c r="Y764" s="29"/>
      <c r="Z764" s="29"/>
    </row>
    <row r="765" spans="1:26" ht="15.75" customHeight="1">
      <c r="A765" s="29"/>
      <c r="B765" s="75"/>
      <c r="C765" s="29"/>
      <c r="D765" s="29"/>
      <c r="E765" s="29"/>
      <c r="F765" s="29"/>
      <c r="G765" s="29"/>
      <c r="H765" s="29"/>
      <c r="I765" s="29"/>
      <c r="J765" s="29"/>
      <c r="K765" s="29"/>
      <c r="L765" s="29"/>
      <c r="M765" s="29"/>
      <c r="N765" s="29"/>
      <c r="O765" s="29"/>
      <c r="P765" s="29"/>
      <c r="Q765" s="29"/>
      <c r="R765" s="29"/>
      <c r="S765" s="338"/>
      <c r="T765" s="29"/>
      <c r="U765" s="29"/>
      <c r="V765" s="29"/>
      <c r="W765" s="29"/>
      <c r="X765" s="29"/>
      <c r="Y765" s="29"/>
      <c r="Z765" s="29"/>
    </row>
    <row r="766" spans="1:26" ht="15.75" customHeight="1">
      <c r="A766" s="29"/>
      <c r="B766" s="75"/>
      <c r="C766" s="29"/>
      <c r="D766" s="29"/>
      <c r="E766" s="29"/>
      <c r="F766" s="29"/>
      <c r="G766" s="29"/>
      <c r="H766" s="29"/>
      <c r="I766" s="29"/>
      <c r="J766" s="29"/>
      <c r="K766" s="29"/>
      <c r="L766" s="29"/>
      <c r="M766" s="29"/>
      <c r="N766" s="29"/>
      <c r="O766" s="29"/>
      <c r="P766" s="29"/>
      <c r="Q766" s="29"/>
      <c r="R766" s="29"/>
      <c r="S766" s="338"/>
      <c r="T766" s="29"/>
      <c r="U766" s="29"/>
      <c r="V766" s="29"/>
      <c r="W766" s="29"/>
      <c r="X766" s="29"/>
      <c r="Y766" s="29"/>
      <c r="Z766" s="29"/>
    </row>
    <row r="767" spans="1:26" ht="15.75" customHeight="1">
      <c r="A767" s="29"/>
      <c r="B767" s="75"/>
      <c r="C767" s="29"/>
      <c r="D767" s="29"/>
      <c r="E767" s="29"/>
      <c r="F767" s="29"/>
      <c r="G767" s="29"/>
      <c r="H767" s="29"/>
      <c r="I767" s="29"/>
      <c r="J767" s="29"/>
      <c r="K767" s="29"/>
      <c r="L767" s="29"/>
      <c r="M767" s="29"/>
      <c r="N767" s="29"/>
      <c r="O767" s="29"/>
      <c r="P767" s="29"/>
      <c r="Q767" s="29"/>
      <c r="R767" s="29"/>
      <c r="S767" s="338"/>
      <c r="T767" s="29"/>
      <c r="U767" s="29"/>
      <c r="V767" s="29"/>
      <c r="W767" s="29"/>
      <c r="X767" s="29"/>
      <c r="Y767" s="29"/>
      <c r="Z767" s="29"/>
    </row>
    <row r="768" spans="1:26" ht="15.75" customHeight="1">
      <c r="A768" s="29"/>
      <c r="B768" s="75"/>
      <c r="C768" s="29"/>
      <c r="D768" s="29"/>
      <c r="E768" s="29"/>
      <c r="F768" s="29"/>
      <c r="G768" s="29"/>
      <c r="H768" s="29"/>
      <c r="I768" s="29"/>
      <c r="J768" s="29"/>
      <c r="K768" s="29"/>
      <c r="L768" s="29"/>
      <c r="M768" s="29"/>
      <c r="N768" s="29"/>
      <c r="O768" s="29"/>
      <c r="P768" s="29"/>
      <c r="Q768" s="29"/>
      <c r="R768" s="29"/>
      <c r="S768" s="338"/>
      <c r="T768" s="29"/>
      <c r="U768" s="29"/>
      <c r="V768" s="29"/>
      <c r="W768" s="29"/>
      <c r="X768" s="29"/>
      <c r="Y768" s="29"/>
      <c r="Z768" s="29"/>
    </row>
    <row r="769" spans="1:26" ht="15.75" customHeight="1">
      <c r="A769" s="29"/>
      <c r="B769" s="75"/>
      <c r="C769" s="29"/>
      <c r="D769" s="29"/>
      <c r="E769" s="29"/>
      <c r="F769" s="29"/>
      <c r="G769" s="29"/>
      <c r="H769" s="29"/>
      <c r="I769" s="29"/>
      <c r="J769" s="29"/>
      <c r="K769" s="29"/>
      <c r="L769" s="29"/>
      <c r="M769" s="29"/>
      <c r="N769" s="29"/>
      <c r="O769" s="29"/>
      <c r="P769" s="29"/>
      <c r="Q769" s="29"/>
      <c r="R769" s="29"/>
      <c r="S769" s="338"/>
      <c r="T769" s="29"/>
      <c r="U769" s="29"/>
      <c r="V769" s="29"/>
      <c r="W769" s="29"/>
      <c r="X769" s="29"/>
      <c r="Y769" s="29"/>
      <c r="Z769" s="29"/>
    </row>
    <row r="770" spans="1:26" ht="15.75" customHeight="1">
      <c r="A770" s="29"/>
      <c r="B770" s="75"/>
      <c r="C770" s="29"/>
      <c r="D770" s="29"/>
      <c r="E770" s="29"/>
      <c r="F770" s="29"/>
      <c r="G770" s="29"/>
      <c r="H770" s="29"/>
      <c r="I770" s="29"/>
      <c r="J770" s="29"/>
      <c r="K770" s="29"/>
      <c r="L770" s="29"/>
      <c r="M770" s="29"/>
      <c r="N770" s="29"/>
      <c r="O770" s="29"/>
      <c r="P770" s="29"/>
      <c r="Q770" s="29"/>
      <c r="R770" s="29"/>
      <c r="S770" s="338"/>
      <c r="T770" s="29"/>
      <c r="U770" s="29"/>
      <c r="V770" s="29"/>
      <c r="W770" s="29"/>
      <c r="X770" s="29"/>
      <c r="Y770" s="29"/>
      <c r="Z770" s="29"/>
    </row>
    <row r="771" spans="1:26" ht="15.75" customHeight="1">
      <c r="A771" s="29"/>
      <c r="B771" s="75"/>
      <c r="C771" s="29"/>
      <c r="D771" s="29"/>
      <c r="E771" s="29"/>
      <c r="F771" s="29"/>
      <c r="G771" s="29"/>
      <c r="H771" s="29"/>
      <c r="I771" s="29"/>
      <c r="J771" s="29"/>
      <c r="K771" s="29"/>
      <c r="L771" s="29"/>
      <c r="M771" s="29"/>
      <c r="N771" s="29"/>
      <c r="O771" s="29"/>
      <c r="P771" s="29"/>
      <c r="Q771" s="29"/>
      <c r="R771" s="29"/>
      <c r="S771" s="338"/>
      <c r="T771" s="29"/>
      <c r="U771" s="29"/>
      <c r="V771" s="29"/>
      <c r="W771" s="29"/>
      <c r="X771" s="29"/>
      <c r="Y771" s="29"/>
      <c r="Z771" s="29"/>
    </row>
    <row r="772" spans="1:26" ht="15.75" customHeight="1">
      <c r="A772" s="29"/>
      <c r="B772" s="75"/>
      <c r="C772" s="29"/>
      <c r="D772" s="29"/>
      <c r="E772" s="29"/>
      <c r="F772" s="29"/>
      <c r="G772" s="29"/>
      <c r="H772" s="29"/>
      <c r="I772" s="29"/>
      <c r="J772" s="29"/>
      <c r="K772" s="29"/>
      <c r="L772" s="29"/>
      <c r="M772" s="29"/>
      <c r="N772" s="29"/>
      <c r="O772" s="29"/>
      <c r="P772" s="29"/>
      <c r="Q772" s="29"/>
      <c r="R772" s="29"/>
      <c r="S772" s="338"/>
      <c r="T772" s="29"/>
      <c r="U772" s="29"/>
      <c r="V772" s="29"/>
      <c r="W772" s="29"/>
      <c r="X772" s="29"/>
      <c r="Y772" s="29"/>
      <c r="Z772" s="29"/>
    </row>
    <row r="773" spans="1:26" ht="15.75" customHeight="1">
      <c r="A773" s="29"/>
      <c r="B773" s="75"/>
      <c r="C773" s="29"/>
      <c r="D773" s="29"/>
      <c r="E773" s="29"/>
      <c r="F773" s="29"/>
      <c r="G773" s="29"/>
      <c r="H773" s="29"/>
      <c r="I773" s="29"/>
      <c r="J773" s="29"/>
      <c r="K773" s="29"/>
      <c r="L773" s="29"/>
      <c r="M773" s="29"/>
      <c r="N773" s="29"/>
      <c r="O773" s="29"/>
      <c r="P773" s="29"/>
      <c r="Q773" s="29"/>
      <c r="R773" s="29"/>
      <c r="S773" s="338"/>
      <c r="T773" s="29"/>
      <c r="U773" s="29"/>
      <c r="V773" s="29"/>
      <c r="W773" s="29"/>
      <c r="X773" s="29"/>
      <c r="Y773" s="29"/>
      <c r="Z773" s="29"/>
    </row>
    <row r="774" spans="1:26" ht="15.75" customHeight="1">
      <c r="A774" s="29"/>
      <c r="B774" s="75"/>
      <c r="C774" s="29"/>
      <c r="D774" s="29"/>
      <c r="E774" s="29"/>
      <c r="F774" s="29"/>
      <c r="G774" s="29"/>
      <c r="H774" s="29"/>
      <c r="I774" s="29"/>
      <c r="J774" s="29"/>
      <c r="K774" s="29"/>
      <c r="L774" s="29"/>
      <c r="M774" s="29"/>
      <c r="N774" s="29"/>
      <c r="O774" s="29"/>
      <c r="P774" s="29"/>
      <c r="Q774" s="29"/>
      <c r="R774" s="29"/>
      <c r="S774" s="338"/>
      <c r="T774" s="29"/>
      <c r="U774" s="29"/>
      <c r="V774" s="29"/>
      <c r="W774" s="29"/>
      <c r="X774" s="29"/>
      <c r="Y774" s="29"/>
      <c r="Z774" s="29"/>
    </row>
    <row r="775" spans="1:26" ht="15.75" customHeight="1">
      <c r="A775" s="29"/>
      <c r="B775" s="75"/>
      <c r="C775" s="29"/>
      <c r="D775" s="29"/>
      <c r="E775" s="29"/>
      <c r="F775" s="29"/>
      <c r="G775" s="29"/>
      <c r="H775" s="29"/>
      <c r="I775" s="29"/>
      <c r="J775" s="29"/>
      <c r="K775" s="29"/>
      <c r="L775" s="29"/>
      <c r="M775" s="29"/>
      <c r="N775" s="29"/>
      <c r="O775" s="29"/>
      <c r="P775" s="29"/>
      <c r="Q775" s="29"/>
      <c r="R775" s="29"/>
      <c r="S775" s="338"/>
      <c r="T775" s="29"/>
      <c r="U775" s="29"/>
      <c r="V775" s="29"/>
      <c r="W775" s="29"/>
      <c r="X775" s="29"/>
      <c r="Y775" s="29"/>
      <c r="Z775" s="29"/>
    </row>
    <row r="776" spans="1:26" ht="15.75" customHeight="1">
      <c r="A776" s="29"/>
      <c r="B776" s="75"/>
      <c r="C776" s="29"/>
      <c r="D776" s="29"/>
      <c r="E776" s="29"/>
      <c r="F776" s="29"/>
      <c r="G776" s="29"/>
      <c r="H776" s="29"/>
      <c r="I776" s="29"/>
      <c r="J776" s="29"/>
      <c r="K776" s="29"/>
      <c r="L776" s="29"/>
      <c r="M776" s="29"/>
      <c r="N776" s="29"/>
      <c r="O776" s="29"/>
      <c r="P776" s="29"/>
      <c r="Q776" s="29"/>
      <c r="R776" s="29"/>
      <c r="S776" s="338"/>
      <c r="T776" s="29"/>
      <c r="U776" s="29"/>
      <c r="V776" s="29"/>
      <c r="W776" s="29"/>
      <c r="X776" s="29"/>
      <c r="Y776" s="29"/>
      <c r="Z776" s="29"/>
    </row>
    <row r="777" spans="1:26" ht="15.75" customHeight="1">
      <c r="A777" s="29"/>
      <c r="B777" s="75"/>
      <c r="C777" s="29"/>
      <c r="D777" s="29"/>
      <c r="E777" s="29"/>
      <c r="F777" s="29"/>
      <c r="G777" s="29"/>
      <c r="H777" s="29"/>
      <c r="I777" s="29"/>
      <c r="J777" s="29"/>
      <c r="K777" s="29"/>
      <c r="L777" s="29"/>
      <c r="M777" s="29"/>
      <c r="N777" s="29"/>
      <c r="O777" s="29"/>
      <c r="P777" s="29"/>
      <c r="Q777" s="29"/>
      <c r="R777" s="29"/>
      <c r="S777" s="338"/>
      <c r="T777" s="29"/>
      <c r="U777" s="29"/>
      <c r="V777" s="29"/>
      <c r="W777" s="29"/>
      <c r="X777" s="29"/>
      <c r="Y777" s="29"/>
      <c r="Z777" s="29"/>
    </row>
    <row r="778" spans="1:26" ht="15.75" customHeight="1">
      <c r="A778" s="29"/>
      <c r="B778" s="75"/>
      <c r="C778" s="29"/>
      <c r="D778" s="29"/>
      <c r="E778" s="29"/>
      <c r="F778" s="29"/>
      <c r="G778" s="29"/>
      <c r="H778" s="29"/>
      <c r="I778" s="29"/>
      <c r="J778" s="29"/>
      <c r="K778" s="29"/>
      <c r="L778" s="29"/>
      <c r="M778" s="29"/>
      <c r="N778" s="29"/>
      <c r="O778" s="29"/>
      <c r="P778" s="29"/>
      <c r="Q778" s="29"/>
      <c r="R778" s="29"/>
      <c r="S778" s="338"/>
      <c r="T778" s="29"/>
      <c r="U778" s="29"/>
      <c r="V778" s="29"/>
      <c r="W778" s="29"/>
      <c r="X778" s="29"/>
      <c r="Y778" s="29"/>
      <c r="Z778" s="29"/>
    </row>
    <row r="779" spans="1:26" ht="15.75" customHeight="1">
      <c r="A779" s="29"/>
      <c r="B779" s="75"/>
      <c r="C779" s="29"/>
      <c r="D779" s="29"/>
      <c r="E779" s="29"/>
      <c r="F779" s="29"/>
      <c r="G779" s="29"/>
      <c r="H779" s="29"/>
      <c r="I779" s="29"/>
      <c r="J779" s="29"/>
      <c r="K779" s="29"/>
      <c r="L779" s="29"/>
      <c r="M779" s="29"/>
      <c r="N779" s="29"/>
      <c r="O779" s="29"/>
      <c r="P779" s="29"/>
      <c r="Q779" s="29"/>
      <c r="R779" s="29"/>
      <c r="S779" s="338"/>
      <c r="T779" s="29"/>
      <c r="U779" s="29"/>
      <c r="V779" s="29"/>
      <c r="W779" s="29"/>
      <c r="X779" s="29"/>
      <c r="Y779" s="29"/>
      <c r="Z779" s="29"/>
    </row>
    <row r="780" spans="1:26" ht="15.75" customHeight="1">
      <c r="A780" s="29"/>
      <c r="B780" s="75"/>
      <c r="C780" s="29"/>
      <c r="D780" s="29"/>
      <c r="E780" s="29"/>
      <c r="F780" s="29"/>
      <c r="G780" s="29"/>
      <c r="H780" s="29"/>
      <c r="I780" s="29"/>
      <c r="J780" s="29"/>
      <c r="K780" s="29"/>
      <c r="L780" s="29"/>
      <c r="M780" s="29"/>
      <c r="N780" s="29"/>
      <c r="O780" s="29"/>
      <c r="P780" s="29"/>
      <c r="Q780" s="29"/>
      <c r="R780" s="29"/>
      <c r="S780" s="338"/>
      <c r="T780" s="29"/>
      <c r="U780" s="29"/>
      <c r="V780" s="29"/>
      <c r="W780" s="29"/>
      <c r="X780" s="29"/>
      <c r="Y780" s="29"/>
      <c r="Z780" s="29"/>
    </row>
    <row r="781" spans="1:26" ht="15.75" customHeight="1">
      <c r="A781" s="29"/>
      <c r="B781" s="75"/>
      <c r="C781" s="29"/>
      <c r="D781" s="29"/>
      <c r="E781" s="29"/>
      <c r="F781" s="29"/>
      <c r="G781" s="29"/>
      <c r="H781" s="29"/>
      <c r="I781" s="29"/>
      <c r="J781" s="29"/>
      <c r="K781" s="29"/>
      <c r="L781" s="29"/>
      <c r="M781" s="29"/>
      <c r="N781" s="29"/>
      <c r="O781" s="29"/>
      <c r="P781" s="29"/>
      <c r="Q781" s="29"/>
      <c r="R781" s="29"/>
      <c r="S781" s="338"/>
      <c r="T781" s="29"/>
      <c r="U781" s="29"/>
      <c r="V781" s="29"/>
      <c r="W781" s="29"/>
      <c r="X781" s="29"/>
      <c r="Y781" s="29"/>
      <c r="Z781" s="29"/>
    </row>
    <row r="782" spans="1:26" ht="15.75" customHeight="1">
      <c r="A782" s="29"/>
      <c r="B782" s="75"/>
      <c r="C782" s="29"/>
      <c r="D782" s="29"/>
      <c r="E782" s="29"/>
      <c r="F782" s="29"/>
      <c r="G782" s="29"/>
      <c r="H782" s="29"/>
      <c r="I782" s="29"/>
      <c r="J782" s="29"/>
      <c r="K782" s="29"/>
      <c r="L782" s="29"/>
      <c r="M782" s="29"/>
      <c r="N782" s="29"/>
      <c r="O782" s="29"/>
      <c r="P782" s="29"/>
      <c r="Q782" s="29"/>
      <c r="R782" s="29"/>
      <c r="S782" s="338"/>
      <c r="T782" s="29"/>
      <c r="U782" s="29"/>
      <c r="V782" s="29"/>
      <c r="W782" s="29"/>
      <c r="X782" s="29"/>
      <c r="Y782" s="29"/>
      <c r="Z782" s="29"/>
    </row>
    <row r="783" spans="1:26" ht="15.75" customHeight="1">
      <c r="A783" s="29"/>
      <c r="B783" s="75"/>
      <c r="C783" s="29"/>
      <c r="D783" s="29"/>
      <c r="E783" s="29"/>
      <c r="F783" s="29"/>
      <c r="G783" s="29"/>
      <c r="H783" s="29"/>
      <c r="I783" s="29"/>
      <c r="J783" s="29"/>
      <c r="K783" s="29"/>
      <c r="L783" s="29"/>
      <c r="M783" s="29"/>
      <c r="N783" s="29"/>
      <c r="O783" s="29"/>
      <c r="P783" s="29"/>
      <c r="Q783" s="29"/>
      <c r="R783" s="29"/>
      <c r="S783" s="338"/>
      <c r="T783" s="29"/>
      <c r="U783" s="29"/>
      <c r="V783" s="29"/>
      <c r="W783" s="29"/>
      <c r="X783" s="29"/>
      <c r="Y783" s="29"/>
      <c r="Z783" s="29"/>
    </row>
    <row r="784" spans="1:26" ht="15.75" customHeight="1">
      <c r="A784" s="29"/>
      <c r="B784" s="75"/>
      <c r="C784" s="29"/>
      <c r="D784" s="29"/>
      <c r="E784" s="29"/>
      <c r="F784" s="29"/>
      <c r="G784" s="29"/>
      <c r="H784" s="29"/>
      <c r="I784" s="29"/>
      <c r="J784" s="29"/>
      <c r="K784" s="29"/>
      <c r="L784" s="29"/>
      <c r="M784" s="29"/>
      <c r="N784" s="29"/>
      <c r="O784" s="29"/>
      <c r="P784" s="29"/>
      <c r="Q784" s="29"/>
      <c r="R784" s="29"/>
      <c r="S784" s="338"/>
      <c r="T784" s="29"/>
      <c r="U784" s="29"/>
      <c r="V784" s="29"/>
      <c r="W784" s="29"/>
      <c r="X784" s="29"/>
      <c r="Y784" s="29"/>
      <c r="Z784" s="29"/>
    </row>
    <row r="785" spans="1:26" ht="15.75" customHeight="1">
      <c r="A785" s="29"/>
      <c r="B785" s="75"/>
      <c r="C785" s="29"/>
      <c r="D785" s="29"/>
      <c r="E785" s="29"/>
      <c r="F785" s="29"/>
      <c r="G785" s="29"/>
      <c r="H785" s="29"/>
      <c r="I785" s="29"/>
      <c r="J785" s="29"/>
      <c r="K785" s="29"/>
      <c r="L785" s="29"/>
      <c r="M785" s="29"/>
      <c r="N785" s="29"/>
      <c r="O785" s="29"/>
      <c r="P785" s="29"/>
      <c r="Q785" s="29"/>
      <c r="R785" s="29"/>
      <c r="S785" s="338"/>
      <c r="T785" s="29"/>
      <c r="U785" s="29"/>
      <c r="V785" s="29"/>
      <c r="W785" s="29"/>
      <c r="X785" s="29"/>
      <c r="Y785" s="29"/>
      <c r="Z785" s="29"/>
    </row>
    <row r="786" spans="1:26" ht="15.75" customHeight="1">
      <c r="A786" s="29"/>
      <c r="B786" s="75"/>
      <c r="C786" s="29"/>
      <c r="D786" s="29"/>
      <c r="E786" s="29"/>
      <c r="F786" s="29"/>
      <c r="G786" s="29"/>
      <c r="H786" s="29"/>
      <c r="I786" s="29"/>
      <c r="J786" s="29"/>
      <c r="K786" s="29"/>
      <c r="L786" s="29"/>
      <c r="M786" s="29"/>
      <c r="N786" s="29"/>
      <c r="O786" s="29"/>
      <c r="P786" s="29"/>
      <c r="Q786" s="29"/>
      <c r="R786" s="29"/>
      <c r="S786" s="338"/>
      <c r="T786" s="29"/>
      <c r="U786" s="29"/>
      <c r="V786" s="29"/>
      <c r="W786" s="29"/>
      <c r="X786" s="29"/>
      <c r="Y786" s="29"/>
      <c r="Z786" s="29"/>
    </row>
    <row r="787" spans="1:26" ht="15.75" customHeight="1">
      <c r="A787" s="29"/>
      <c r="B787" s="75"/>
      <c r="C787" s="29"/>
      <c r="D787" s="29"/>
      <c r="E787" s="29"/>
      <c r="F787" s="29"/>
      <c r="G787" s="29"/>
      <c r="H787" s="29"/>
      <c r="I787" s="29"/>
      <c r="J787" s="29"/>
      <c r="K787" s="29"/>
      <c r="L787" s="29"/>
      <c r="M787" s="29"/>
      <c r="N787" s="29"/>
      <c r="O787" s="29"/>
      <c r="P787" s="29"/>
      <c r="Q787" s="29"/>
      <c r="R787" s="29"/>
      <c r="S787" s="338"/>
      <c r="T787" s="29"/>
      <c r="U787" s="29"/>
      <c r="V787" s="29"/>
      <c r="W787" s="29"/>
      <c r="X787" s="29"/>
      <c r="Y787" s="29"/>
      <c r="Z787" s="29"/>
    </row>
    <row r="788" spans="1:26" ht="15.75" customHeight="1">
      <c r="A788" s="29"/>
      <c r="B788" s="75"/>
      <c r="C788" s="29"/>
      <c r="D788" s="29"/>
      <c r="E788" s="29"/>
      <c r="F788" s="29"/>
      <c r="G788" s="29"/>
      <c r="H788" s="29"/>
      <c r="I788" s="29"/>
      <c r="J788" s="29"/>
      <c r="K788" s="29"/>
      <c r="L788" s="29"/>
      <c r="M788" s="29"/>
      <c r="N788" s="29"/>
      <c r="O788" s="29"/>
      <c r="P788" s="29"/>
      <c r="Q788" s="29"/>
      <c r="R788" s="29"/>
      <c r="S788" s="338"/>
      <c r="T788" s="29"/>
      <c r="U788" s="29"/>
      <c r="V788" s="29"/>
      <c r="W788" s="29"/>
      <c r="X788" s="29"/>
      <c r="Y788" s="29"/>
      <c r="Z788" s="29"/>
    </row>
    <row r="789" spans="1:26" ht="15.75" customHeight="1">
      <c r="A789" s="29"/>
      <c r="B789" s="75"/>
      <c r="C789" s="29"/>
      <c r="D789" s="29"/>
      <c r="E789" s="29"/>
      <c r="F789" s="29"/>
      <c r="G789" s="29"/>
      <c r="H789" s="29"/>
      <c r="I789" s="29"/>
      <c r="J789" s="29"/>
      <c r="K789" s="29"/>
      <c r="L789" s="29"/>
      <c r="M789" s="29"/>
      <c r="N789" s="29"/>
      <c r="O789" s="29"/>
      <c r="P789" s="29"/>
      <c r="Q789" s="29"/>
      <c r="R789" s="29"/>
      <c r="S789" s="338"/>
      <c r="T789" s="29"/>
      <c r="U789" s="29"/>
      <c r="V789" s="29"/>
      <c r="W789" s="29"/>
      <c r="X789" s="29"/>
      <c r="Y789" s="29"/>
      <c r="Z789" s="29"/>
    </row>
    <row r="790" spans="1:26" ht="15.75" customHeight="1">
      <c r="A790" s="29"/>
      <c r="B790" s="75"/>
      <c r="C790" s="29"/>
      <c r="D790" s="29"/>
      <c r="E790" s="29"/>
      <c r="F790" s="29"/>
      <c r="G790" s="29"/>
      <c r="H790" s="29"/>
      <c r="I790" s="29"/>
      <c r="J790" s="29"/>
      <c r="K790" s="29"/>
      <c r="L790" s="29"/>
      <c r="M790" s="29"/>
      <c r="N790" s="29"/>
      <c r="O790" s="29"/>
      <c r="P790" s="29"/>
      <c r="Q790" s="29"/>
      <c r="R790" s="29"/>
      <c r="S790" s="338"/>
      <c r="T790" s="29"/>
      <c r="U790" s="29"/>
      <c r="V790" s="29"/>
      <c r="W790" s="29"/>
      <c r="X790" s="29"/>
      <c r="Y790" s="29"/>
      <c r="Z790" s="29"/>
    </row>
    <row r="791" spans="1:26" ht="15.75" customHeight="1">
      <c r="A791" s="29"/>
      <c r="B791" s="75"/>
      <c r="C791" s="29"/>
      <c r="D791" s="29"/>
      <c r="E791" s="29"/>
      <c r="F791" s="29"/>
      <c r="G791" s="29"/>
      <c r="H791" s="29"/>
      <c r="I791" s="29"/>
      <c r="J791" s="29"/>
      <c r="K791" s="29"/>
      <c r="L791" s="29"/>
      <c r="M791" s="29"/>
      <c r="N791" s="29"/>
      <c r="O791" s="29"/>
      <c r="P791" s="29"/>
      <c r="Q791" s="29"/>
      <c r="R791" s="29"/>
      <c r="S791" s="338"/>
      <c r="T791" s="29"/>
      <c r="U791" s="29"/>
      <c r="V791" s="29"/>
      <c r="W791" s="29"/>
      <c r="X791" s="29"/>
      <c r="Y791" s="29"/>
      <c r="Z791" s="29"/>
    </row>
    <row r="792" spans="1:26" ht="15.75" customHeight="1">
      <c r="A792" s="29"/>
      <c r="B792" s="75"/>
      <c r="C792" s="29"/>
      <c r="D792" s="29"/>
      <c r="E792" s="29"/>
      <c r="F792" s="29"/>
      <c r="G792" s="29"/>
      <c r="H792" s="29"/>
      <c r="I792" s="29"/>
      <c r="J792" s="29"/>
      <c r="K792" s="29"/>
      <c r="L792" s="29"/>
      <c r="M792" s="29"/>
      <c r="N792" s="29"/>
      <c r="O792" s="29"/>
      <c r="P792" s="29"/>
      <c r="Q792" s="29"/>
      <c r="R792" s="29"/>
      <c r="S792" s="338"/>
      <c r="T792" s="29"/>
      <c r="U792" s="29"/>
      <c r="V792" s="29"/>
      <c r="W792" s="29"/>
      <c r="X792" s="29"/>
      <c r="Y792" s="29"/>
      <c r="Z792" s="29"/>
    </row>
    <row r="793" spans="1:26" ht="15.75" customHeight="1">
      <c r="A793" s="29"/>
      <c r="B793" s="75"/>
      <c r="C793" s="29"/>
      <c r="D793" s="29"/>
      <c r="E793" s="29"/>
      <c r="F793" s="29"/>
      <c r="G793" s="29"/>
      <c r="H793" s="29"/>
      <c r="I793" s="29"/>
      <c r="J793" s="29"/>
      <c r="K793" s="29"/>
      <c r="L793" s="29"/>
      <c r="M793" s="29"/>
      <c r="N793" s="29"/>
      <c r="O793" s="29"/>
      <c r="P793" s="29"/>
      <c r="Q793" s="29"/>
      <c r="R793" s="29"/>
      <c r="S793" s="338"/>
      <c r="T793" s="29"/>
      <c r="U793" s="29"/>
      <c r="V793" s="29"/>
      <c r="W793" s="29"/>
      <c r="X793" s="29"/>
      <c r="Y793" s="29"/>
      <c r="Z793" s="29"/>
    </row>
    <row r="794" spans="1:26" ht="15.75" customHeight="1">
      <c r="A794" s="29"/>
      <c r="B794" s="75"/>
      <c r="C794" s="29"/>
      <c r="D794" s="29"/>
      <c r="E794" s="29"/>
      <c r="F794" s="29"/>
      <c r="G794" s="29"/>
      <c r="H794" s="29"/>
      <c r="I794" s="29"/>
      <c r="J794" s="29"/>
      <c r="K794" s="29"/>
      <c r="L794" s="29"/>
      <c r="M794" s="29"/>
      <c r="N794" s="29"/>
      <c r="O794" s="29"/>
      <c r="P794" s="29"/>
      <c r="Q794" s="29"/>
      <c r="R794" s="29"/>
      <c r="S794" s="338"/>
      <c r="T794" s="29"/>
      <c r="U794" s="29"/>
      <c r="V794" s="29"/>
      <c r="W794" s="29"/>
      <c r="X794" s="29"/>
      <c r="Y794" s="29"/>
      <c r="Z794" s="29"/>
    </row>
    <row r="795" spans="1:26" ht="15.75" customHeight="1">
      <c r="A795" s="29"/>
      <c r="B795" s="75"/>
      <c r="C795" s="29"/>
      <c r="D795" s="29"/>
      <c r="E795" s="29"/>
      <c r="F795" s="29"/>
      <c r="G795" s="29"/>
      <c r="H795" s="29"/>
      <c r="I795" s="29"/>
      <c r="J795" s="29"/>
      <c r="K795" s="29"/>
      <c r="L795" s="29"/>
      <c r="M795" s="29"/>
      <c r="N795" s="29"/>
      <c r="O795" s="29"/>
      <c r="P795" s="29"/>
      <c r="Q795" s="29"/>
      <c r="R795" s="29"/>
      <c r="S795" s="338"/>
      <c r="T795" s="29"/>
      <c r="U795" s="29"/>
      <c r="V795" s="29"/>
      <c r="W795" s="29"/>
      <c r="X795" s="29"/>
      <c r="Y795" s="29"/>
      <c r="Z795" s="29"/>
    </row>
    <row r="796" spans="1:26" ht="15.75" customHeight="1">
      <c r="A796" s="29"/>
      <c r="B796" s="75"/>
      <c r="C796" s="29"/>
      <c r="D796" s="29"/>
      <c r="E796" s="29"/>
      <c r="F796" s="29"/>
      <c r="G796" s="29"/>
      <c r="H796" s="29"/>
      <c r="I796" s="29"/>
      <c r="J796" s="29"/>
      <c r="K796" s="29"/>
      <c r="L796" s="29"/>
      <c r="M796" s="29"/>
      <c r="N796" s="29"/>
      <c r="O796" s="29"/>
      <c r="P796" s="29"/>
      <c r="Q796" s="29"/>
      <c r="R796" s="29"/>
      <c r="S796" s="338"/>
      <c r="T796" s="29"/>
      <c r="U796" s="29"/>
      <c r="V796" s="29"/>
      <c r="W796" s="29"/>
      <c r="X796" s="29"/>
      <c r="Y796" s="29"/>
      <c r="Z796" s="29"/>
    </row>
    <row r="797" spans="1:26" ht="15.75" customHeight="1">
      <c r="A797" s="29"/>
      <c r="B797" s="75"/>
      <c r="C797" s="29"/>
      <c r="D797" s="29"/>
      <c r="E797" s="29"/>
      <c r="F797" s="29"/>
      <c r="G797" s="29"/>
      <c r="H797" s="29"/>
      <c r="I797" s="29"/>
      <c r="J797" s="29"/>
      <c r="K797" s="29"/>
      <c r="L797" s="29"/>
      <c r="M797" s="29"/>
      <c r="N797" s="29"/>
      <c r="O797" s="29"/>
      <c r="P797" s="29"/>
      <c r="Q797" s="29"/>
      <c r="R797" s="29"/>
      <c r="S797" s="338"/>
      <c r="T797" s="29"/>
      <c r="U797" s="29"/>
      <c r="V797" s="29"/>
      <c r="W797" s="29"/>
      <c r="X797" s="29"/>
      <c r="Y797" s="29"/>
      <c r="Z797" s="29"/>
    </row>
    <row r="798" spans="1:26" ht="15.75" customHeight="1">
      <c r="A798" s="29"/>
      <c r="B798" s="75"/>
      <c r="C798" s="29"/>
      <c r="D798" s="29"/>
      <c r="E798" s="29"/>
      <c r="F798" s="29"/>
      <c r="G798" s="29"/>
      <c r="H798" s="29"/>
      <c r="I798" s="29"/>
      <c r="J798" s="29"/>
      <c r="K798" s="29"/>
      <c r="L798" s="29"/>
      <c r="M798" s="29"/>
      <c r="N798" s="29"/>
      <c r="O798" s="29"/>
      <c r="P798" s="29"/>
      <c r="Q798" s="29"/>
      <c r="R798" s="29"/>
      <c r="S798" s="338"/>
      <c r="T798" s="29"/>
      <c r="U798" s="29"/>
      <c r="V798" s="29"/>
      <c r="W798" s="29"/>
      <c r="X798" s="29"/>
      <c r="Y798" s="29"/>
      <c r="Z798" s="29"/>
    </row>
    <row r="799" spans="1:26" ht="15.75" customHeight="1">
      <c r="A799" s="29"/>
      <c r="B799" s="75"/>
      <c r="C799" s="29"/>
      <c r="D799" s="29"/>
      <c r="E799" s="29"/>
      <c r="F799" s="29"/>
      <c r="G799" s="29"/>
      <c r="H799" s="29"/>
      <c r="I799" s="29"/>
      <c r="J799" s="29"/>
      <c r="K799" s="29"/>
      <c r="L799" s="29"/>
      <c r="M799" s="29"/>
      <c r="N799" s="29"/>
      <c r="O799" s="29"/>
      <c r="P799" s="29"/>
      <c r="Q799" s="29"/>
      <c r="R799" s="29"/>
      <c r="S799" s="338"/>
      <c r="T799" s="29"/>
      <c r="U799" s="29"/>
      <c r="V799" s="29"/>
      <c r="W799" s="29"/>
      <c r="X799" s="29"/>
      <c r="Y799" s="29"/>
      <c r="Z799" s="29"/>
    </row>
    <row r="800" spans="1:26" ht="15.75" customHeight="1">
      <c r="A800" s="29"/>
      <c r="B800" s="75"/>
      <c r="C800" s="29"/>
      <c r="D800" s="29"/>
      <c r="E800" s="29"/>
      <c r="F800" s="29"/>
      <c r="G800" s="29"/>
      <c r="H800" s="29"/>
      <c r="I800" s="29"/>
      <c r="J800" s="29"/>
      <c r="K800" s="29"/>
      <c r="L800" s="29"/>
      <c r="M800" s="29"/>
      <c r="N800" s="29"/>
      <c r="O800" s="29"/>
      <c r="P800" s="29"/>
      <c r="Q800" s="29"/>
      <c r="R800" s="29"/>
      <c r="S800" s="338"/>
      <c r="T800" s="29"/>
      <c r="U800" s="29"/>
      <c r="V800" s="29"/>
      <c r="W800" s="29"/>
      <c r="X800" s="29"/>
      <c r="Y800" s="29"/>
      <c r="Z800" s="29"/>
    </row>
    <row r="801" spans="1:26" ht="15.75" customHeight="1">
      <c r="A801" s="29"/>
      <c r="B801" s="75"/>
      <c r="C801" s="29"/>
      <c r="D801" s="29"/>
      <c r="E801" s="29"/>
      <c r="F801" s="29"/>
      <c r="G801" s="29"/>
      <c r="H801" s="29"/>
      <c r="I801" s="29"/>
      <c r="J801" s="29"/>
      <c r="K801" s="29"/>
      <c r="L801" s="29"/>
      <c r="M801" s="29"/>
      <c r="N801" s="29"/>
      <c r="O801" s="29"/>
      <c r="P801" s="29"/>
      <c r="Q801" s="29"/>
      <c r="R801" s="29"/>
      <c r="S801" s="338"/>
      <c r="T801" s="29"/>
      <c r="U801" s="29"/>
      <c r="V801" s="29"/>
      <c r="W801" s="29"/>
      <c r="X801" s="29"/>
      <c r="Y801" s="29"/>
      <c r="Z801" s="29"/>
    </row>
    <row r="802" spans="1:26" ht="15.75" customHeight="1">
      <c r="A802" s="29"/>
      <c r="B802" s="75"/>
      <c r="C802" s="29"/>
      <c r="D802" s="29"/>
      <c r="E802" s="29"/>
      <c r="F802" s="29"/>
      <c r="G802" s="29"/>
      <c r="H802" s="29"/>
      <c r="I802" s="29"/>
      <c r="J802" s="29"/>
      <c r="K802" s="29"/>
      <c r="L802" s="29"/>
      <c r="M802" s="29"/>
      <c r="N802" s="29"/>
      <c r="O802" s="29"/>
      <c r="P802" s="29"/>
      <c r="Q802" s="29"/>
      <c r="R802" s="29"/>
      <c r="S802" s="338"/>
      <c r="T802" s="29"/>
      <c r="U802" s="29"/>
      <c r="V802" s="29"/>
      <c r="W802" s="29"/>
      <c r="X802" s="29"/>
      <c r="Y802" s="29"/>
      <c r="Z802" s="29"/>
    </row>
    <row r="803" spans="1:26" ht="15.75" customHeight="1">
      <c r="A803" s="29"/>
      <c r="B803" s="75"/>
      <c r="C803" s="29"/>
      <c r="D803" s="29"/>
      <c r="E803" s="29"/>
      <c r="F803" s="29"/>
      <c r="G803" s="29"/>
      <c r="H803" s="29"/>
      <c r="I803" s="29"/>
      <c r="J803" s="29"/>
      <c r="K803" s="29"/>
      <c r="L803" s="29"/>
      <c r="M803" s="29"/>
      <c r="N803" s="29"/>
      <c r="O803" s="29"/>
      <c r="P803" s="29"/>
      <c r="Q803" s="29"/>
      <c r="R803" s="29"/>
      <c r="S803" s="338"/>
      <c r="T803" s="29"/>
      <c r="U803" s="29"/>
      <c r="V803" s="29"/>
      <c r="W803" s="29"/>
      <c r="X803" s="29"/>
      <c r="Y803" s="29"/>
      <c r="Z803" s="29"/>
    </row>
    <row r="804" spans="1:26" ht="15.75" customHeight="1">
      <c r="A804" s="29"/>
      <c r="B804" s="75"/>
      <c r="C804" s="29"/>
      <c r="D804" s="29"/>
      <c r="E804" s="29"/>
      <c r="F804" s="29"/>
      <c r="G804" s="29"/>
      <c r="H804" s="29"/>
      <c r="I804" s="29"/>
      <c r="J804" s="29"/>
      <c r="K804" s="29"/>
      <c r="L804" s="29"/>
      <c r="M804" s="29"/>
      <c r="N804" s="29"/>
      <c r="O804" s="29"/>
      <c r="P804" s="29"/>
      <c r="Q804" s="29"/>
      <c r="R804" s="29"/>
      <c r="S804" s="338"/>
      <c r="T804" s="29"/>
      <c r="U804" s="29"/>
      <c r="V804" s="29"/>
      <c r="W804" s="29"/>
      <c r="X804" s="29"/>
      <c r="Y804" s="29"/>
      <c r="Z804" s="29"/>
    </row>
    <row r="805" spans="1:26" ht="15.75" customHeight="1">
      <c r="A805" s="29"/>
      <c r="B805" s="75"/>
      <c r="C805" s="29"/>
      <c r="D805" s="29"/>
      <c r="E805" s="29"/>
      <c r="F805" s="29"/>
      <c r="G805" s="29"/>
      <c r="H805" s="29"/>
      <c r="I805" s="29"/>
      <c r="J805" s="29"/>
      <c r="K805" s="29"/>
      <c r="L805" s="29"/>
      <c r="M805" s="29"/>
      <c r="N805" s="29"/>
      <c r="O805" s="29"/>
      <c r="P805" s="29"/>
      <c r="Q805" s="29"/>
      <c r="R805" s="29"/>
      <c r="S805" s="338"/>
      <c r="T805" s="29"/>
      <c r="U805" s="29"/>
      <c r="V805" s="29"/>
      <c r="W805" s="29"/>
      <c r="X805" s="29"/>
      <c r="Y805" s="29"/>
      <c r="Z805" s="29"/>
    </row>
    <row r="806" spans="1:26" ht="15.75" customHeight="1">
      <c r="A806" s="29"/>
      <c r="B806" s="75"/>
      <c r="C806" s="29"/>
      <c r="D806" s="29"/>
      <c r="E806" s="29"/>
      <c r="F806" s="29"/>
      <c r="G806" s="29"/>
      <c r="H806" s="29"/>
      <c r="I806" s="29"/>
      <c r="J806" s="29"/>
      <c r="K806" s="29"/>
      <c r="L806" s="29"/>
      <c r="M806" s="29"/>
      <c r="N806" s="29"/>
      <c r="O806" s="29"/>
      <c r="P806" s="29"/>
      <c r="Q806" s="29"/>
      <c r="R806" s="29"/>
      <c r="S806" s="338"/>
      <c r="T806" s="29"/>
      <c r="U806" s="29"/>
      <c r="V806" s="29"/>
      <c r="W806" s="29"/>
      <c r="X806" s="29"/>
      <c r="Y806" s="29"/>
      <c r="Z806" s="29"/>
    </row>
    <row r="807" spans="1:26" ht="15.75" customHeight="1">
      <c r="A807" s="29"/>
      <c r="B807" s="75"/>
      <c r="C807" s="29"/>
      <c r="D807" s="29"/>
      <c r="E807" s="29"/>
      <c r="F807" s="29"/>
      <c r="G807" s="29"/>
      <c r="H807" s="29"/>
      <c r="I807" s="29"/>
      <c r="J807" s="29"/>
      <c r="K807" s="29"/>
      <c r="L807" s="29"/>
      <c r="M807" s="29"/>
      <c r="N807" s="29"/>
      <c r="O807" s="29"/>
      <c r="P807" s="29"/>
      <c r="Q807" s="29"/>
      <c r="R807" s="29"/>
      <c r="S807" s="338"/>
      <c r="T807" s="29"/>
      <c r="U807" s="29"/>
      <c r="V807" s="29"/>
      <c r="W807" s="29"/>
      <c r="X807" s="29"/>
      <c r="Y807" s="29"/>
      <c r="Z807" s="29"/>
    </row>
    <row r="808" spans="1:26" ht="15.75" customHeight="1">
      <c r="A808" s="29"/>
      <c r="B808" s="75"/>
      <c r="C808" s="29"/>
      <c r="D808" s="29"/>
      <c r="E808" s="29"/>
      <c r="F808" s="29"/>
      <c r="G808" s="29"/>
      <c r="H808" s="29"/>
      <c r="I808" s="29"/>
      <c r="J808" s="29"/>
      <c r="K808" s="29"/>
      <c r="L808" s="29"/>
      <c r="M808" s="29"/>
      <c r="N808" s="29"/>
      <c r="O808" s="29"/>
      <c r="P808" s="29"/>
      <c r="Q808" s="29"/>
      <c r="R808" s="29"/>
      <c r="S808" s="338"/>
      <c r="T808" s="29"/>
      <c r="U808" s="29"/>
      <c r="V808" s="29"/>
      <c r="W808" s="29"/>
      <c r="X808" s="29"/>
      <c r="Y808" s="29"/>
      <c r="Z808" s="29"/>
    </row>
    <row r="809" spans="1:26" ht="15.75" customHeight="1">
      <c r="A809" s="29"/>
      <c r="B809" s="75"/>
      <c r="C809" s="29"/>
      <c r="D809" s="29"/>
      <c r="E809" s="29"/>
      <c r="F809" s="29"/>
      <c r="G809" s="29"/>
      <c r="H809" s="29"/>
      <c r="I809" s="29"/>
      <c r="J809" s="29"/>
      <c r="K809" s="29"/>
      <c r="L809" s="29"/>
      <c r="M809" s="29"/>
      <c r="N809" s="29"/>
      <c r="O809" s="29"/>
      <c r="P809" s="29"/>
      <c r="Q809" s="29"/>
      <c r="R809" s="29"/>
      <c r="S809" s="338"/>
      <c r="T809" s="29"/>
      <c r="U809" s="29"/>
      <c r="V809" s="29"/>
      <c r="W809" s="29"/>
      <c r="X809" s="29"/>
      <c r="Y809" s="29"/>
      <c r="Z809" s="29"/>
    </row>
    <row r="810" spans="1:26" ht="15.75" customHeight="1">
      <c r="A810" s="29"/>
      <c r="B810" s="75"/>
      <c r="C810" s="29"/>
      <c r="D810" s="29"/>
      <c r="E810" s="29"/>
      <c r="F810" s="29"/>
      <c r="G810" s="29"/>
      <c r="H810" s="29"/>
      <c r="I810" s="29"/>
      <c r="J810" s="29"/>
      <c r="K810" s="29"/>
      <c r="L810" s="29"/>
      <c r="M810" s="29"/>
      <c r="N810" s="29"/>
      <c r="O810" s="29"/>
      <c r="P810" s="29"/>
      <c r="Q810" s="29"/>
      <c r="R810" s="29"/>
      <c r="S810" s="338"/>
      <c r="T810" s="29"/>
      <c r="U810" s="29"/>
      <c r="V810" s="29"/>
      <c r="W810" s="29"/>
      <c r="X810" s="29"/>
      <c r="Y810" s="29"/>
      <c r="Z810" s="29"/>
    </row>
    <row r="811" spans="1:26" ht="15.75" customHeight="1">
      <c r="A811" s="29"/>
      <c r="B811" s="75"/>
      <c r="C811" s="29"/>
      <c r="D811" s="29"/>
      <c r="E811" s="29"/>
      <c r="F811" s="29"/>
      <c r="G811" s="29"/>
      <c r="H811" s="29"/>
      <c r="I811" s="29"/>
      <c r="J811" s="29"/>
      <c r="K811" s="29"/>
      <c r="L811" s="29"/>
      <c r="M811" s="29"/>
      <c r="N811" s="29"/>
      <c r="O811" s="29"/>
      <c r="P811" s="29"/>
      <c r="Q811" s="29"/>
      <c r="R811" s="29"/>
      <c r="S811" s="338"/>
      <c r="T811" s="29"/>
      <c r="U811" s="29"/>
      <c r="V811" s="29"/>
      <c r="W811" s="29"/>
      <c r="X811" s="29"/>
      <c r="Y811" s="29"/>
      <c r="Z811" s="29"/>
    </row>
    <row r="812" spans="1:26" ht="15.75" customHeight="1">
      <c r="A812" s="29"/>
      <c r="B812" s="75"/>
      <c r="C812" s="29"/>
      <c r="D812" s="29"/>
      <c r="E812" s="29"/>
      <c r="F812" s="29"/>
      <c r="G812" s="29"/>
      <c r="H812" s="29"/>
      <c r="I812" s="29"/>
      <c r="J812" s="29"/>
      <c r="K812" s="29"/>
      <c r="L812" s="29"/>
      <c r="M812" s="29"/>
      <c r="N812" s="29"/>
      <c r="O812" s="29"/>
      <c r="P812" s="29"/>
      <c r="Q812" s="29"/>
      <c r="R812" s="29"/>
      <c r="S812" s="338"/>
      <c r="T812" s="29"/>
      <c r="U812" s="29"/>
      <c r="V812" s="29"/>
      <c r="W812" s="29"/>
      <c r="X812" s="29"/>
      <c r="Y812" s="29"/>
      <c r="Z812" s="29"/>
    </row>
    <row r="813" spans="1:26" ht="15.75" customHeight="1">
      <c r="A813" s="29"/>
      <c r="B813" s="75"/>
      <c r="C813" s="29"/>
      <c r="D813" s="29"/>
      <c r="E813" s="29"/>
      <c r="F813" s="29"/>
      <c r="G813" s="29"/>
      <c r="H813" s="29"/>
      <c r="I813" s="29"/>
      <c r="J813" s="29"/>
      <c r="K813" s="29"/>
      <c r="L813" s="29"/>
      <c r="M813" s="29"/>
      <c r="N813" s="29"/>
      <c r="O813" s="29"/>
      <c r="P813" s="29"/>
      <c r="Q813" s="29"/>
      <c r="R813" s="29"/>
      <c r="S813" s="338"/>
      <c r="T813" s="29"/>
      <c r="U813" s="29"/>
      <c r="V813" s="29"/>
      <c r="W813" s="29"/>
      <c r="X813" s="29"/>
      <c r="Y813" s="29"/>
      <c r="Z813" s="29"/>
    </row>
    <row r="814" spans="1:26" ht="15.75" customHeight="1">
      <c r="A814" s="29"/>
      <c r="B814" s="75"/>
      <c r="C814" s="29"/>
      <c r="D814" s="29"/>
      <c r="E814" s="29"/>
      <c r="F814" s="29"/>
      <c r="G814" s="29"/>
      <c r="H814" s="29"/>
      <c r="I814" s="29"/>
      <c r="J814" s="29"/>
      <c r="K814" s="29"/>
      <c r="L814" s="29"/>
      <c r="M814" s="29"/>
      <c r="N814" s="29"/>
      <c r="O814" s="29"/>
      <c r="P814" s="29"/>
      <c r="Q814" s="29"/>
      <c r="R814" s="29"/>
      <c r="S814" s="338"/>
      <c r="T814" s="29"/>
      <c r="U814" s="29"/>
      <c r="V814" s="29"/>
      <c r="W814" s="29"/>
      <c r="X814" s="29"/>
      <c r="Y814" s="29"/>
      <c r="Z814" s="29"/>
    </row>
    <row r="815" spans="1:26" ht="15.75" customHeight="1">
      <c r="A815" s="29"/>
      <c r="B815" s="75"/>
      <c r="C815" s="29"/>
      <c r="D815" s="29"/>
      <c r="E815" s="29"/>
      <c r="F815" s="29"/>
      <c r="G815" s="29"/>
      <c r="H815" s="29"/>
      <c r="I815" s="29"/>
      <c r="J815" s="29"/>
      <c r="K815" s="29"/>
      <c r="L815" s="29"/>
      <c r="M815" s="29"/>
      <c r="N815" s="29"/>
      <c r="O815" s="29"/>
      <c r="P815" s="29"/>
      <c r="Q815" s="29"/>
      <c r="R815" s="29"/>
      <c r="S815" s="338"/>
      <c r="T815" s="29"/>
      <c r="U815" s="29"/>
      <c r="V815" s="29"/>
      <c r="W815" s="29"/>
      <c r="X815" s="29"/>
      <c r="Y815" s="29"/>
      <c r="Z815" s="29"/>
    </row>
    <row r="816" spans="1:26" ht="15.75" customHeight="1">
      <c r="A816" s="29"/>
      <c r="B816" s="75"/>
      <c r="C816" s="29"/>
      <c r="D816" s="29"/>
      <c r="E816" s="29"/>
      <c r="F816" s="29"/>
      <c r="G816" s="29"/>
      <c r="H816" s="29"/>
      <c r="I816" s="29"/>
      <c r="J816" s="29"/>
      <c r="K816" s="29"/>
      <c r="L816" s="29"/>
      <c r="M816" s="29"/>
      <c r="N816" s="29"/>
      <c r="O816" s="29"/>
      <c r="P816" s="29"/>
      <c r="Q816" s="29"/>
      <c r="R816" s="29"/>
      <c r="S816" s="338"/>
      <c r="T816" s="29"/>
      <c r="U816" s="29"/>
      <c r="V816" s="29"/>
      <c r="W816" s="29"/>
      <c r="X816" s="29"/>
      <c r="Y816" s="29"/>
      <c r="Z816" s="29"/>
    </row>
    <row r="817" spans="1:26" ht="15.75" customHeight="1">
      <c r="A817" s="29"/>
      <c r="B817" s="75"/>
      <c r="C817" s="29"/>
      <c r="D817" s="29"/>
      <c r="E817" s="29"/>
      <c r="F817" s="29"/>
      <c r="G817" s="29"/>
      <c r="H817" s="29"/>
      <c r="I817" s="29"/>
      <c r="J817" s="29"/>
      <c r="K817" s="29"/>
      <c r="L817" s="29"/>
      <c r="M817" s="29"/>
      <c r="N817" s="29"/>
      <c r="O817" s="29"/>
      <c r="P817" s="29"/>
      <c r="Q817" s="29"/>
      <c r="R817" s="29"/>
      <c r="S817" s="338"/>
      <c r="T817" s="29"/>
      <c r="U817" s="29"/>
      <c r="V817" s="29"/>
      <c r="W817" s="29"/>
      <c r="X817" s="29"/>
      <c r="Y817" s="29"/>
      <c r="Z817" s="29"/>
    </row>
    <row r="818" spans="1:26" ht="15.75" customHeight="1">
      <c r="A818" s="29"/>
      <c r="B818" s="75"/>
      <c r="C818" s="29"/>
      <c r="D818" s="29"/>
      <c r="E818" s="29"/>
      <c r="F818" s="29"/>
      <c r="G818" s="29"/>
      <c r="H818" s="29"/>
      <c r="I818" s="29"/>
      <c r="J818" s="29"/>
      <c r="K818" s="29"/>
      <c r="L818" s="29"/>
      <c r="M818" s="29"/>
      <c r="N818" s="29"/>
      <c r="O818" s="29"/>
      <c r="P818" s="29"/>
      <c r="Q818" s="29"/>
      <c r="R818" s="29"/>
      <c r="S818" s="338"/>
      <c r="T818" s="29"/>
      <c r="U818" s="29"/>
      <c r="V818" s="29"/>
      <c r="W818" s="29"/>
      <c r="X818" s="29"/>
      <c r="Y818" s="29"/>
      <c r="Z818" s="29"/>
    </row>
    <row r="819" spans="1:26" ht="15.75" customHeight="1">
      <c r="A819" s="29"/>
      <c r="B819" s="75"/>
      <c r="C819" s="29"/>
      <c r="D819" s="29"/>
      <c r="E819" s="29"/>
      <c r="F819" s="29"/>
      <c r="G819" s="29"/>
      <c r="H819" s="29"/>
      <c r="I819" s="29"/>
      <c r="J819" s="29"/>
      <c r="K819" s="29"/>
      <c r="L819" s="29"/>
      <c r="M819" s="29"/>
      <c r="N819" s="29"/>
      <c r="O819" s="29"/>
      <c r="P819" s="29"/>
      <c r="Q819" s="29"/>
      <c r="R819" s="29"/>
      <c r="S819" s="338"/>
      <c r="T819" s="29"/>
      <c r="U819" s="29"/>
      <c r="V819" s="29"/>
      <c r="W819" s="29"/>
      <c r="X819" s="29"/>
      <c r="Y819" s="29"/>
      <c r="Z819" s="29"/>
    </row>
    <row r="820" spans="1:26" ht="15.75" customHeight="1">
      <c r="A820" s="29"/>
      <c r="B820" s="75"/>
      <c r="C820" s="29"/>
      <c r="D820" s="29"/>
      <c r="E820" s="29"/>
      <c r="F820" s="29"/>
      <c r="G820" s="29"/>
      <c r="H820" s="29"/>
      <c r="I820" s="29"/>
      <c r="J820" s="29"/>
      <c r="K820" s="29"/>
      <c r="L820" s="29"/>
      <c r="M820" s="29"/>
      <c r="N820" s="29"/>
      <c r="O820" s="29"/>
      <c r="P820" s="29"/>
      <c r="Q820" s="29"/>
      <c r="R820" s="29"/>
      <c r="S820" s="338"/>
      <c r="T820" s="29"/>
      <c r="U820" s="29"/>
      <c r="V820" s="29"/>
      <c r="W820" s="29"/>
      <c r="X820" s="29"/>
      <c r="Y820" s="29"/>
      <c r="Z820" s="29"/>
    </row>
    <row r="821" spans="1:26" ht="15.75" customHeight="1">
      <c r="A821" s="29"/>
      <c r="B821" s="75"/>
      <c r="C821" s="29"/>
      <c r="D821" s="29"/>
      <c r="E821" s="29"/>
      <c r="F821" s="29"/>
      <c r="G821" s="29"/>
      <c r="H821" s="29"/>
      <c r="I821" s="29"/>
      <c r="J821" s="29"/>
      <c r="K821" s="29"/>
      <c r="L821" s="29"/>
      <c r="M821" s="29"/>
      <c r="N821" s="29"/>
      <c r="O821" s="29"/>
      <c r="P821" s="29"/>
      <c r="Q821" s="29"/>
      <c r="R821" s="29"/>
      <c r="S821" s="338"/>
      <c r="T821" s="29"/>
      <c r="U821" s="29"/>
      <c r="V821" s="29"/>
      <c r="W821" s="29"/>
      <c r="X821" s="29"/>
      <c r="Y821" s="29"/>
      <c r="Z821" s="29"/>
    </row>
    <row r="822" spans="1:26" ht="15.75" customHeight="1">
      <c r="A822" s="29"/>
      <c r="B822" s="75"/>
      <c r="C822" s="29"/>
      <c r="D822" s="29"/>
      <c r="E822" s="29"/>
      <c r="F822" s="29"/>
      <c r="G822" s="29"/>
      <c r="H822" s="29"/>
      <c r="I822" s="29"/>
      <c r="J822" s="29"/>
      <c r="K822" s="29"/>
      <c r="L822" s="29"/>
      <c r="M822" s="29"/>
      <c r="N822" s="29"/>
      <c r="O822" s="29"/>
      <c r="P822" s="29"/>
      <c r="Q822" s="29"/>
      <c r="R822" s="29"/>
      <c r="S822" s="338"/>
      <c r="T822" s="29"/>
      <c r="U822" s="29"/>
      <c r="V822" s="29"/>
      <c r="W822" s="29"/>
      <c r="X822" s="29"/>
      <c r="Y822" s="29"/>
      <c r="Z822" s="29"/>
    </row>
    <row r="823" spans="1:26" ht="15.75" customHeight="1">
      <c r="A823" s="29"/>
      <c r="B823" s="75"/>
      <c r="C823" s="29"/>
      <c r="D823" s="29"/>
      <c r="E823" s="29"/>
      <c r="F823" s="29"/>
      <c r="G823" s="29"/>
      <c r="H823" s="29"/>
      <c r="I823" s="29"/>
      <c r="J823" s="29"/>
      <c r="K823" s="29"/>
      <c r="L823" s="29"/>
      <c r="M823" s="29"/>
      <c r="N823" s="29"/>
      <c r="O823" s="29"/>
      <c r="P823" s="29"/>
      <c r="Q823" s="29"/>
      <c r="R823" s="29"/>
      <c r="S823" s="338"/>
      <c r="T823" s="29"/>
      <c r="U823" s="29"/>
      <c r="V823" s="29"/>
      <c r="W823" s="29"/>
      <c r="X823" s="29"/>
      <c r="Y823" s="29"/>
      <c r="Z823" s="29"/>
    </row>
    <row r="824" spans="1:26" ht="15.75" customHeight="1">
      <c r="A824" s="29"/>
      <c r="B824" s="75"/>
      <c r="C824" s="29"/>
      <c r="D824" s="29"/>
      <c r="E824" s="29"/>
      <c r="F824" s="29"/>
      <c r="G824" s="29"/>
      <c r="H824" s="29"/>
      <c r="I824" s="29"/>
      <c r="J824" s="29"/>
      <c r="K824" s="29"/>
      <c r="L824" s="29"/>
      <c r="M824" s="29"/>
      <c r="N824" s="29"/>
      <c r="O824" s="29"/>
      <c r="P824" s="29"/>
      <c r="Q824" s="29"/>
      <c r="R824" s="29"/>
      <c r="S824" s="338"/>
      <c r="T824" s="29"/>
      <c r="U824" s="29"/>
      <c r="V824" s="29"/>
      <c r="W824" s="29"/>
      <c r="X824" s="29"/>
      <c r="Y824" s="29"/>
      <c r="Z824" s="29"/>
    </row>
    <row r="825" spans="1:26" ht="15.75" customHeight="1">
      <c r="A825" s="29"/>
      <c r="B825" s="75"/>
      <c r="C825" s="29"/>
      <c r="D825" s="29"/>
      <c r="E825" s="29"/>
      <c r="F825" s="29"/>
      <c r="G825" s="29"/>
      <c r="H825" s="29"/>
      <c r="I825" s="29"/>
      <c r="J825" s="29"/>
      <c r="K825" s="29"/>
      <c r="L825" s="29"/>
      <c r="M825" s="29"/>
      <c r="N825" s="29"/>
      <c r="O825" s="29"/>
      <c r="P825" s="29"/>
      <c r="Q825" s="29"/>
      <c r="R825" s="29"/>
      <c r="S825" s="338"/>
      <c r="T825" s="29"/>
      <c r="U825" s="29"/>
      <c r="V825" s="29"/>
      <c r="W825" s="29"/>
      <c r="X825" s="29"/>
      <c r="Y825" s="29"/>
      <c r="Z825" s="29"/>
    </row>
    <row r="826" spans="1:26" ht="15.75" customHeight="1">
      <c r="A826" s="29"/>
      <c r="B826" s="75"/>
      <c r="C826" s="29"/>
      <c r="D826" s="29"/>
      <c r="E826" s="29"/>
      <c r="F826" s="29"/>
      <c r="G826" s="29"/>
      <c r="H826" s="29"/>
      <c r="I826" s="29"/>
      <c r="J826" s="29"/>
      <c r="K826" s="29"/>
      <c r="L826" s="29"/>
      <c r="M826" s="29"/>
      <c r="N826" s="29"/>
      <c r="O826" s="29"/>
      <c r="P826" s="29"/>
      <c r="Q826" s="29"/>
      <c r="R826" s="29"/>
      <c r="S826" s="338"/>
      <c r="T826" s="29"/>
      <c r="U826" s="29"/>
      <c r="V826" s="29"/>
      <c r="W826" s="29"/>
      <c r="X826" s="29"/>
      <c r="Y826" s="29"/>
      <c r="Z826" s="29"/>
    </row>
    <row r="827" spans="1:26" ht="15.75" customHeight="1">
      <c r="A827" s="29"/>
      <c r="B827" s="75"/>
      <c r="C827" s="29"/>
      <c r="D827" s="29"/>
      <c r="E827" s="29"/>
      <c r="F827" s="29"/>
      <c r="G827" s="29"/>
      <c r="H827" s="29"/>
      <c r="I827" s="29"/>
      <c r="J827" s="29"/>
      <c r="K827" s="29"/>
      <c r="L827" s="29"/>
      <c r="M827" s="29"/>
      <c r="N827" s="29"/>
      <c r="O827" s="29"/>
      <c r="P827" s="29"/>
      <c r="Q827" s="29"/>
      <c r="R827" s="29"/>
      <c r="S827" s="338"/>
      <c r="T827" s="29"/>
      <c r="U827" s="29"/>
      <c r="V827" s="29"/>
      <c r="W827" s="29"/>
      <c r="X827" s="29"/>
      <c r="Y827" s="29"/>
      <c r="Z827" s="29"/>
    </row>
    <row r="828" spans="1:26" ht="15.75" customHeight="1">
      <c r="A828" s="29"/>
      <c r="B828" s="75"/>
      <c r="C828" s="29"/>
      <c r="D828" s="29"/>
      <c r="E828" s="29"/>
      <c r="F828" s="29"/>
      <c r="G828" s="29"/>
      <c r="H828" s="29"/>
      <c r="I828" s="29"/>
      <c r="J828" s="29"/>
      <c r="K828" s="29"/>
      <c r="L828" s="29"/>
      <c r="M828" s="29"/>
      <c r="N828" s="29"/>
      <c r="O828" s="29"/>
      <c r="P828" s="29"/>
      <c r="Q828" s="29"/>
      <c r="R828" s="29"/>
      <c r="S828" s="338"/>
      <c r="T828" s="29"/>
      <c r="U828" s="29"/>
      <c r="V828" s="29"/>
      <c r="W828" s="29"/>
      <c r="X828" s="29"/>
      <c r="Y828" s="29"/>
      <c r="Z828" s="29"/>
    </row>
    <row r="829" spans="1:26" ht="15.75" customHeight="1">
      <c r="A829" s="29"/>
      <c r="B829" s="75"/>
      <c r="C829" s="29"/>
      <c r="D829" s="29"/>
      <c r="E829" s="29"/>
      <c r="F829" s="29"/>
      <c r="G829" s="29"/>
      <c r="H829" s="29"/>
      <c r="I829" s="29"/>
      <c r="J829" s="29"/>
      <c r="K829" s="29"/>
      <c r="L829" s="29"/>
      <c r="M829" s="29"/>
      <c r="N829" s="29"/>
      <c r="O829" s="29"/>
      <c r="P829" s="29"/>
      <c r="Q829" s="29"/>
      <c r="R829" s="29"/>
      <c r="S829" s="338"/>
      <c r="T829" s="29"/>
      <c r="U829" s="29"/>
      <c r="V829" s="29"/>
      <c r="W829" s="29"/>
      <c r="X829" s="29"/>
      <c r="Y829" s="29"/>
      <c r="Z829" s="29"/>
    </row>
    <row r="830" spans="1:26" ht="15.75" customHeight="1">
      <c r="A830" s="29"/>
      <c r="B830" s="75"/>
      <c r="C830" s="29"/>
      <c r="D830" s="29"/>
      <c r="E830" s="29"/>
      <c r="F830" s="29"/>
      <c r="G830" s="29"/>
      <c r="H830" s="29"/>
      <c r="I830" s="29"/>
      <c r="J830" s="29"/>
      <c r="K830" s="29"/>
      <c r="L830" s="29"/>
      <c r="M830" s="29"/>
      <c r="N830" s="29"/>
      <c r="O830" s="29"/>
      <c r="P830" s="29"/>
      <c r="Q830" s="29"/>
      <c r="R830" s="29"/>
      <c r="S830" s="338"/>
      <c r="T830" s="29"/>
      <c r="U830" s="29"/>
      <c r="V830" s="29"/>
      <c r="W830" s="29"/>
      <c r="X830" s="29"/>
      <c r="Y830" s="29"/>
      <c r="Z830" s="29"/>
    </row>
    <row r="831" spans="1:26" ht="15.75" customHeight="1">
      <c r="A831" s="29"/>
      <c r="B831" s="75"/>
      <c r="C831" s="29"/>
      <c r="D831" s="29"/>
      <c r="E831" s="29"/>
      <c r="F831" s="29"/>
      <c r="G831" s="29"/>
      <c r="H831" s="29"/>
      <c r="I831" s="29"/>
      <c r="J831" s="29"/>
      <c r="K831" s="29"/>
      <c r="L831" s="29"/>
      <c r="M831" s="29"/>
      <c r="N831" s="29"/>
      <c r="O831" s="29"/>
      <c r="P831" s="29"/>
      <c r="Q831" s="29"/>
      <c r="R831" s="29"/>
      <c r="S831" s="338"/>
      <c r="T831" s="29"/>
      <c r="U831" s="29"/>
      <c r="V831" s="29"/>
      <c r="W831" s="29"/>
      <c r="X831" s="29"/>
      <c r="Y831" s="29"/>
      <c r="Z831" s="29"/>
    </row>
    <row r="832" spans="1:26" ht="15.75" customHeight="1">
      <c r="A832" s="29"/>
      <c r="B832" s="75"/>
      <c r="C832" s="29"/>
      <c r="D832" s="29"/>
      <c r="E832" s="29"/>
      <c r="F832" s="29"/>
      <c r="G832" s="29"/>
      <c r="H832" s="29"/>
      <c r="I832" s="29"/>
      <c r="J832" s="29"/>
      <c r="K832" s="29"/>
      <c r="L832" s="29"/>
      <c r="M832" s="29"/>
      <c r="N832" s="29"/>
      <c r="O832" s="29"/>
      <c r="P832" s="29"/>
      <c r="Q832" s="29"/>
      <c r="R832" s="29"/>
      <c r="S832" s="338"/>
      <c r="T832" s="29"/>
      <c r="U832" s="29"/>
      <c r="V832" s="29"/>
      <c r="W832" s="29"/>
      <c r="X832" s="29"/>
      <c r="Y832" s="29"/>
      <c r="Z832" s="29"/>
    </row>
    <row r="833" spans="1:26" ht="15.75" customHeight="1">
      <c r="A833" s="29"/>
      <c r="B833" s="75"/>
      <c r="C833" s="29"/>
      <c r="D833" s="29"/>
      <c r="E833" s="29"/>
      <c r="F833" s="29"/>
      <c r="G833" s="29"/>
      <c r="H833" s="29"/>
      <c r="I833" s="29"/>
      <c r="J833" s="29"/>
      <c r="K833" s="29"/>
      <c r="L833" s="29"/>
      <c r="M833" s="29"/>
      <c r="N833" s="29"/>
      <c r="O833" s="29"/>
      <c r="P833" s="29"/>
      <c r="Q833" s="29"/>
      <c r="R833" s="29"/>
      <c r="S833" s="338"/>
      <c r="T833" s="29"/>
      <c r="U833" s="29"/>
      <c r="V833" s="29"/>
      <c r="W833" s="29"/>
      <c r="X833" s="29"/>
      <c r="Y833" s="29"/>
      <c r="Z833" s="29"/>
    </row>
    <row r="834" spans="1:26" ht="15.75" customHeight="1">
      <c r="A834" s="29"/>
      <c r="B834" s="75"/>
      <c r="C834" s="29"/>
      <c r="D834" s="29"/>
      <c r="E834" s="29"/>
      <c r="F834" s="29"/>
      <c r="G834" s="29"/>
      <c r="H834" s="29"/>
      <c r="I834" s="29"/>
      <c r="J834" s="29"/>
      <c r="K834" s="29"/>
      <c r="L834" s="29"/>
      <c r="M834" s="29"/>
      <c r="N834" s="29"/>
      <c r="O834" s="29"/>
      <c r="P834" s="29"/>
      <c r="Q834" s="29"/>
      <c r="R834" s="29"/>
      <c r="S834" s="338"/>
      <c r="T834" s="29"/>
      <c r="U834" s="29"/>
      <c r="V834" s="29"/>
      <c r="W834" s="29"/>
      <c r="X834" s="29"/>
      <c r="Y834" s="29"/>
      <c r="Z834" s="29"/>
    </row>
    <row r="835" spans="1:26" ht="15.75" customHeight="1">
      <c r="A835" s="29"/>
      <c r="B835" s="75"/>
      <c r="C835" s="29"/>
      <c r="D835" s="29"/>
      <c r="E835" s="29"/>
      <c r="F835" s="29"/>
      <c r="G835" s="29"/>
      <c r="H835" s="29"/>
      <c r="I835" s="29"/>
      <c r="J835" s="29"/>
      <c r="K835" s="29"/>
      <c r="L835" s="29"/>
      <c r="M835" s="29"/>
      <c r="N835" s="29"/>
      <c r="O835" s="29"/>
      <c r="P835" s="29"/>
      <c r="Q835" s="29"/>
      <c r="R835" s="29"/>
      <c r="S835" s="338"/>
      <c r="T835" s="29"/>
      <c r="U835" s="29"/>
      <c r="V835" s="29"/>
      <c r="W835" s="29"/>
      <c r="X835" s="29"/>
      <c r="Y835" s="29"/>
      <c r="Z835" s="29"/>
    </row>
    <row r="836" spans="1:26" ht="15.75" customHeight="1">
      <c r="A836" s="29"/>
      <c r="B836" s="75"/>
      <c r="C836" s="29"/>
      <c r="D836" s="29"/>
      <c r="E836" s="29"/>
      <c r="F836" s="29"/>
      <c r="G836" s="29"/>
      <c r="H836" s="29"/>
      <c r="I836" s="29"/>
      <c r="J836" s="29"/>
      <c r="K836" s="29"/>
      <c r="L836" s="29"/>
      <c r="M836" s="29"/>
      <c r="N836" s="29"/>
      <c r="O836" s="29"/>
      <c r="P836" s="29"/>
      <c r="Q836" s="29"/>
      <c r="R836" s="29"/>
      <c r="S836" s="338"/>
      <c r="T836" s="29"/>
      <c r="U836" s="29"/>
      <c r="V836" s="29"/>
      <c r="W836" s="29"/>
      <c r="X836" s="29"/>
      <c r="Y836" s="29"/>
      <c r="Z836" s="29"/>
    </row>
    <row r="837" spans="1:26" ht="15.75" customHeight="1">
      <c r="A837" s="29"/>
      <c r="B837" s="75"/>
      <c r="C837" s="29"/>
      <c r="D837" s="29"/>
      <c r="E837" s="29"/>
      <c r="F837" s="29"/>
      <c r="G837" s="29"/>
      <c r="H837" s="29"/>
      <c r="I837" s="29"/>
      <c r="J837" s="29"/>
      <c r="K837" s="29"/>
      <c r="L837" s="29"/>
      <c r="M837" s="29"/>
      <c r="N837" s="29"/>
      <c r="O837" s="29"/>
      <c r="P837" s="29"/>
      <c r="Q837" s="29"/>
      <c r="R837" s="29"/>
      <c r="S837" s="338"/>
      <c r="T837" s="29"/>
      <c r="U837" s="29"/>
      <c r="V837" s="29"/>
      <c r="W837" s="29"/>
      <c r="X837" s="29"/>
      <c r="Y837" s="29"/>
      <c r="Z837" s="29"/>
    </row>
    <row r="838" spans="1:26" ht="15.75" customHeight="1">
      <c r="A838" s="29"/>
      <c r="B838" s="75"/>
      <c r="C838" s="29"/>
      <c r="D838" s="29"/>
      <c r="E838" s="29"/>
      <c r="F838" s="29"/>
      <c r="G838" s="29"/>
      <c r="H838" s="29"/>
      <c r="I838" s="29"/>
      <c r="J838" s="29"/>
      <c r="K838" s="29"/>
      <c r="L838" s="29"/>
      <c r="M838" s="29"/>
      <c r="N838" s="29"/>
      <c r="O838" s="29"/>
      <c r="P838" s="29"/>
      <c r="Q838" s="29"/>
      <c r="R838" s="29"/>
      <c r="S838" s="338"/>
      <c r="T838" s="29"/>
      <c r="U838" s="29"/>
      <c r="V838" s="29"/>
      <c r="W838" s="29"/>
      <c r="X838" s="29"/>
      <c r="Y838" s="29"/>
      <c r="Z838" s="29"/>
    </row>
    <row r="839" spans="1:26" ht="15.75" customHeight="1">
      <c r="A839" s="29"/>
      <c r="B839" s="75"/>
      <c r="C839" s="29"/>
      <c r="D839" s="29"/>
      <c r="E839" s="29"/>
      <c r="F839" s="29"/>
      <c r="G839" s="29"/>
      <c r="H839" s="29"/>
      <c r="I839" s="29"/>
      <c r="J839" s="29"/>
      <c r="K839" s="29"/>
      <c r="L839" s="29"/>
      <c r="M839" s="29"/>
      <c r="N839" s="29"/>
      <c r="O839" s="29"/>
      <c r="P839" s="29"/>
      <c r="Q839" s="29"/>
      <c r="R839" s="29"/>
      <c r="S839" s="338"/>
      <c r="T839" s="29"/>
      <c r="U839" s="29"/>
      <c r="V839" s="29"/>
      <c r="W839" s="29"/>
      <c r="X839" s="29"/>
      <c r="Y839" s="29"/>
      <c r="Z839" s="29"/>
    </row>
    <row r="840" spans="1:26" ht="15.75" customHeight="1">
      <c r="A840" s="29"/>
      <c r="B840" s="75"/>
      <c r="C840" s="29"/>
      <c r="D840" s="29"/>
      <c r="E840" s="29"/>
      <c r="F840" s="29"/>
      <c r="G840" s="29"/>
      <c r="H840" s="29"/>
      <c r="I840" s="29"/>
      <c r="J840" s="29"/>
      <c r="K840" s="29"/>
      <c r="L840" s="29"/>
      <c r="M840" s="29"/>
      <c r="N840" s="29"/>
      <c r="O840" s="29"/>
      <c r="P840" s="29"/>
      <c r="Q840" s="29"/>
      <c r="R840" s="29"/>
      <c r="S840" s="338"/>
      <c r="T840" s="29"/>
      <c r="U840" s="29"/>
      <c r="V840" s="29"/>
      <c r="W840" s="29"/>
      <c r="X840" s="29"/>
      <c r="Y840" s="29"/>
      <c r="Z840" s="29"/>
    </row>
    <row r="841" spans="1:26" ht="15.75" customHeight="1">
      <c r="A841" s="29"/>
      <c r="B841" s="75"/>
      <c r="C841" s="29"/>
      <c r="D841" s="29"/>
      <c r="E841" s="29"/>
      <c r="F841" s="29"/>
      <c r="G841" s="29"/>
      <c r="H841" s="29"/>
      <c r="I841" s="29"/>
      <c r="J841" s="29"/>
      <c r="K841" s="29"/>
      <c r="L841" s="29"/>
      <c r="M841" s="29"/>
      <c r="N841" s="29"/>
      <c r="O841" s="29"/>
      <c r="P841" s="29"/>
      <c r="Q841" s="29"/>
      <c r="R841" s="29"/>
      <c r="S841" s="338"/>
      <c r="T841" s="29"/>
      <c r="U841" s="29"/>
      <c r="V841" s="29"/>
      <c r="W841" s="29"/>
      <c r="X841" s="29"/>
      <c r="Y841" s="29"/>
      <c r="Z841" s="29"/>
    </row>
    <row r="842" spans="1:26" ht="15.75" customHeight="1">
      <c r="A842" s="29"/>
      <c r="B842" s="75"/>
      <c r="C842" s="29"/>
      <c r="D842" s="29"/>
      <c r="E842" s="29"/>
      <c r="F842" s="29"/>
      <c r="G842" s="29"/>
      <c r="H842" s="29"/>
      <c r="I842" s="29"/>
      <c r="J842" s="29"/>
      <c r="K842" s="29"/>
      <c r="L842" s="29"/>
      <c r="M842" s="29"/>
      <c r="N842" s="29"/>
      <c r="O842" s="29"/>
      <c r="P842" s="29"/>
      <c r="Q842" s="29"/>
      <c r="R842" s="29"/>
      <c r="S842" s="338"/>
      <c r="T842" s="29"/>
      <c r="U842" s="29"/>
      <c r="V842" s="29"/>
      <c r="W842" s="29"/>
      <c r="X842" s="29"/>
      <c r="Y842" s="29"/>
      <c r="Z842" s="29"/>
    </row>
    <row r="843" spans="1:26" ht="15.75" customHeight="1">
      <c r="A843" s="29"/>
      <c r="B843" s="75"/>
      <c r="C843" s="29"/>
      <c r="D843" s="29"/>
      <c r="E843" s="29"/>
      <c r="F843" s="29"/>
      <c r="G843" s="29"/>
      <c r="H843" s="29"/>
      <c r="I843" s="29"/>
      <c r="J843" s="29"/>
      <c r="K843" s="29"/>
      <c r="L843" s="29"/>
      <c r="M843" s="29"/>
      <c r="N843" s="29"/>
      <c r="O843" s="29"/>
      <c r="P843" s="29"/>
      <c r="Q843" s="29"/>
      <c r="R843" s="29"/>
      <c r="S843" s="338"/>
      <c r="T843" s="29"/>
      <c r="U843" s="29"/>
      <c r="V843" s="29"/>
      <c r="W843" s="29"/>
      <c r="X843" s="29"/>
      <c r="Y843" s="29"/>
      <c r="Z843" s="29"/>
    </row>
    <row r="844" spans="1:26" ht="15.75" customHeight="1">
      <c r="A844" s="29"/>
      <c r="B844" s="75"/>
      <c r="C844" s="29"/>
      <c r="D844" s="29"/>
      <c r="E844" s="29"/>
      <c r="F844" s="29"/>
      <c r="G844" s="29"/>
      <c r="H844" s="29"/>
      <c r="I844" s="29"/>
      <c r="J844" s="29"/>
      <c r="K844" s="29"/>
      <c r="L844" s="29"/>
      <c r="M844" s="29"/>
      <c r="N844" s="29"/>
      <c r="O844" s="29"/>
      <c r="P844" s="29"/>
      <c r="Q844" s="29"/>
      <c r="R844" s="29"/>
      <c r="S844" s="338"/>
      <c r="T844" s="29"/>
      <c r="U844" s="29"/>
      <c r="V844" s="29"/>
      <c r="W844" s="29"/>
      <c r="X844" s="29"/>
      <c r="Y844" s="29"/>
      <c r="Z844" s="29"/>
    </row>
    <row r="845" spans="1:26" ht="15.75" customHeight="1">
      <c r="A845" s="29"/>
      <c r="B845" s="75"/>
      <c r="C845" s="29"/>
      <c r="D845" s="29"/>
      <c r="E845" s="29"/>
      <c r="F845" s="29"/>
      <c r="G845" s="29"/>
      <c r="H845" s="29"/>
      <c r="I845" s="29"/>
      <c r="J845" s="29"/>
      <c r="K845" s="29"/>
      <c r="L845" s="29"/>
      <c r="M845" s="29"/>
      <c r="N845" s="29"/>
      <c r="O845" s="29"/>
      <c r="P845" s="29"/>
      <c r="Q845" s="29"/>
      <c r="R845" s="29"/>
      <c r="S845" s="338"/>
      <c r="T845" s="29"/>
      <c r="U845" s="29"/>
      <c r="V845" s="29"/>
      <c r="W845" s="29"/>
      <c r="X845" s="29"/>
      <c r="Y845" s="29"/>
      <c r="Z845" s="29"/>
    </row>
    <row r="846" spans="1:26" ht="15.75" customHeight="1">
      <c r="A846" s="29"/>
      <c r="B846" s="75"/>
      <c r="C846" s="29"/>
      <c r="D846" s="29"/>
      <c r="E846" s="29"/>
      <c r="F846" s="29"/>
      <c r="G846" s="29"/>
      <c r="H846" s="29"/>
      <c r="I846" s="29"/>
      <c r="J846" s="29"/>
      <c r="K846" s="29"/>
      <c r="L846" s="29"/>
      <c r="M846" s="29"/>
      <c r="N846" s="29"/>
      <c r="O846" s="29"/>
      <c r="P846" s="29"/>
      <c r="Q846" s="29"/>
      <c r="R846" s="29"/>
      <c r="S846" s="338"/>
      <c r="T846" s="29"/>
      <c r="U846" s="29"/>
      <c r="V846" s="29"/>
      <c r="W846" s="29"/>
      <c r="X846" s="29"/>
      <c r="Y846" s="29"/>
      <c r="Z846" s="29"/>
    </row>
    <row r="847" spans="1:26" ht="15.75" customHeight="1">
      <c r="A847" s="29"/>
      <c r="B847" s="75"/>
      <c r="C847" s="29"/>
      <c r="D847" s="29"/>
      <c r="E847" s="29"/>
      <c r="F847" s="29"/>
      <c r="G847" s="29"/>
      <c r="H847" s="29"/>
      <c r="I847" s="29"/>
      <c r="J847" s="29"/>
      <c r="K847" s="29"/>
      <c r="L847" s="29"/>
      <c r="M847" s="29"/>
      <c r="N847" s="29"/>
      <c r="O847" s="29"/>
      <c r="P847" s="29"/>
      <c r="Q847" s="29"/>
      <c r="R847" s="29"/>
      <c r="S847" s="338"/>
      <c r="T847" s="29"/>
      <c r="U847" s="29"/>
      <c r="V847" s="29"/>
      <c r="W847" s="29"/>
      <c r="X847" s="29"/>
      <c r="Y847" s="29"/>
      <c r="Z847" s="29"/>
    </row>
    <row r="848" spans="1:26" ht="15.75" customHeight="1">
      <c r="A848" s="29"/>
      <c r="B848" s="75"/>
      <c r="C848" s="29"/>
      <c r="D848" s="29"/>
      <c r="E848" s="29"/>
      <c r="F848" s="29"/>
      <c r="G848" s="29"/>
      <c r="H848" s="29"/>
      <c r="I848" s="29"/>
      <c r="J848" s="29"/>
      <c r="K848" s="29"/>
      <c r="L848" s="29"/>
      <c r="M848" s="29"/>
      <c r="N848" s="29"/>
      <c r="O848" s="29"/>
      <c r="P848" s="29"/>
      <c r="Q848" s="29"/>
      <c r="R848" s="29"/>
      <c r="S848" s="338"/>
      <c r="T848" s="29"/>
      <c r="U848" s="29"/>
      <c r="V848" s="29"/>
      <c r="W848" s="29"/>
      <c r="X848" s="29"/>
      <c r="Y848" s="29"/>
      <c r="Z848" s="29"/>
    </row>
    <row r="849" spans="1:26" ht="15.75" customHeight="1">
      <c r="A849" s="29"/>
      <c r="B849" s="75"/>
      <c r="C849" s="29"/>
      <c r="D849" s="29"/>
      <c r="E849" s="29"/>
      <c r="F849" s="29"/>
      <c r="G849" s="29"/>
      <c r="H849" s="29"/>
      <c r="I849" s="29"/>
      <c r="J849" s="29"/>
      <c r="K849" s="29"/>
      <c r="L849" s="29"/>
      <c r="M849" s="29"/>
      <c r="N849" s="29"/>
      <c r="O849" s="29"/>
      <c r="P849" s="29"/>
      <c r="Q849" s="29"/>
      <c r="R849" s="29"/>
      <c r="S849" s="338"/>
      <c r="T849" s="29"/>
      <c r="U849" s="29"/>
      <c r="V849" s="29"/>
      <c r="W849" s="29"/>
      <c r="X849" s="29"/>
      <c r="Y849" s="29"/>
      <c r="Z849" s="29"/>
    </row>
    <row r="850" spans="1:26" ht="15.75" customHeight="1">
      <c r="A850" s="29"/>
      <c r="B850" s="75"/>
      <c r="C850" s="29"/>
      <c r="D850" s="29"/>
      <c r="E850" s="29"/>
      <c r="F850" s="29"/>
      <c r="G850" s="29"/>
      <c r="H850" s="29"/>
      <c r="I850" s="29"/>
      <c r="J850" s="29"/>
      <c r="K850" s="29"/>
      <c r="L850" s="29"/>
      <c r="M850" s="29"/>
      <c r="N850" s="29"/>
      <c r="O850" s="29"/>
      <c r="P850" s="29"/>
      <c r="Q850" s="29"/>
      <c r="R850" s="29"/>
      <c r="S850" s="338"/>
      <c r="T850" s="29"/>
      <c r="U850" s="29"/>
      <c r="V850" s="29"/>
      <c r="W850" s="29"/>
      <c r="X850" s="29"/>
      <c r="Y850" s="29"/>
      <c r="Z850" s="29"/>
    </row>
    <row r="851" spans="1:26" ht="15.75" customHeight="1">
      <c r="A851" s="29"/>
      <c r="B851" s="75"/>
      <c r="C851" s="29"/>
      <c r="D851" s="29"/>
      <c r="E851" s="29"/>
      <c r="F851" s="29"/>
      <c r="G851" s="29"/>
      <c r="H851" s="29"/>
      <c r="I851" s="29"/>
      <c r="J851" s="29"/>
      <c r="K851" s="29"/>
      <c r="L851" s="29"/>
      <c r="M851" s="29"/>
      <c r="N851" s="29"/>
      <c r="O851" s="29"/>
      <c r="P851" s="29"/>
      <c r="Q851" s="29"/>
      <c r="R851" s="29"/>
      <c r="S851" s="338"/>
      <c r="T851" s="29"/>
      <c r="U851" s="29"/>
      <c r="V851" s="29"/>
      <c r="W851" s="29"/>
      <c r="X851" s="29"/>
      <c r="Y851" s="29"/>
      <c r="Z851" s="29"/>
    </row>
    <row r="852" spans="1:26" ht="15.75" customHeight="1">
      <c r="A852" s="29"/>
      <c r="B852" s="75"/>
      <c r="C852" s="29"/>
      <c r="D852" s="29"/>
      <c r="E852" s="29"/>
      <c r="F852" s="29"/>
      <c r="G852" s="29"/>
      <c r="H852" s="29"/>
      <c r="I852" s="29"/>
      <c r="J852" s="29"/>
      <c r="K852" s="29"/>
      <c r="L852" s="29"/>
      <c r="M852" s="29"/>
      <c r="N852" s="29"/>
      <c r="O852" s="29"/>
      <c r="P852" s="29"/>
      <c r="Q852" s="29"/>
      <c r="R852" s="29"/>
      <c r="S852" s="338"/>
      <c r="T852" s="29"/>
      <c r="U852" s="29"/>
      <c r="V852" s="29"/>
      <c r="W852" s="29"/>
      <c r="X852" s="29"/>
      <c r="Y852" s="29"/>
      <c r="Z852" s="29"/>
    </row>
    <row r="853" spans="1:26" ht="15.75" customHeight="1">
      <c r="A853" s="29"/>
      <c r="B853" s="75"/>
      <c r="C853" s="29"/>
      <c r="D853" s="29"/>
      <c r="E853" s="29"/>
      <c r="F853" s="29"/>
      <c r="G853" s="29"/>
      <c r="H853" s="29"/>
      <c r="I853" s="29"/>
      <c r="J853" s="29"/>
      <c r="K853" s="29"/>
      <c r="L853" s="29"/>
      <c r="M853" s="29"/>
      <c r="N853" s="29"/>
      <c r="O853" s="29"/>
      <c r="P853" s="29"/>
      <c r="Q853" s="29"/>
      <c r="R853" s="29"/>
      <c r="S853" s="338"/>
      <c r="T853" s="29"/>
      <c r="U853" s="29"/>
      <c r="V853" s="29"/>
      <c r="W853" s="29"/>
      <c r="X853" s="29"/>
      <c r="Y853" s="29"/>
      <c r="Z853" s="29"/>
    </row>
    <row r="854" spans="1:26" ht="15.75" customHeight="1">
      <c r="A854" s="29"/>
      <c r="B854" s="75"/>
      <c r="C854" s="29"/>
      <c r="D854" s="29"/>
      <c r="E854" s="29"/>
      <c r="F854" s="29"/>
      <c r="G854" s="29"/>
      <c r="H854" s="29"/>
      <c r="I854" s="29"/>
      <c r="J854" s="29"/>
      <c r="K854" s="29"/>
      <c r="L854" s="29"/>
      <c r="M854" s="29"/>
      <c r="N854" s="29"/>
      <c r="O854" s="29"/>
      <c r="P854" s="29"/>
      <c r="Q854" s="29"/>
      <c r="R854" s="29"/>
      <c r="S854" s="338"/>
      <c r="T854" s="29"/>
      <c r="U854" s="29"/>
      <c r="V854" s="29"/>
      <c r="W854" s="29"/>
      <c r="X854" s="29"/>
      <c r="Y854" s="29"/>
      <c r="Z854" s="29"/>
    </row>
    <row r="855" spans="1:26" ht="15.75" customHeight="1">
      <c r="A855" s="29"/>
      <c r="B855" s="75"/>
      <c r="C855" s="29"/>
      <c r="D855" s="29"/>
      <c r="E855" s="29"/>
      <c r="F855" s="29"/>
      <c r="G855" s="29"/>
      <c r="H855" s="29"/>
      <c r="I855" s="29"/>
      <c r="J855" s="29"/>
      <c r="K855" s="29"/>
      <c r="L855" s="29"/>
      <c r="M855" s="29"/>
      <c r="N855" s="29"/>
      <c r="O855" s="29"/>
      <c r="P855" s="29"/>
      <c r="Q855" s="29"/>
      <c r="R855" s="29"/>
      <c r="S855" s="338"/>
      <c r="T855" s="29"/>
      <c r="U855" s="29"/>
      <c r="V855" s="29"/>
      <c r="W855" s="29"/>
      <c r="X855" s="29"/>
      <c r="Y855" s="29"/>
      <c r="Z855" s="29"/>
    </row>
    <row r="856" spans="1:26" ht="15.75" customHeight="1">
      <c r="A856" s="29"/>
      <c r="B856" s="75"/>
      <c r="C856" s="29"/>
      <c r="D856" s="29"/>
      <c r="E856" s="29"/>
      <c r="F856" s="29"/>
      <c r="G856" s="29"/>
      <c r="H856" s="29"/>
      <c r="I856" s="29"/>
      <c r="J856" s="29"/>
      <c r="K856" s="29"/>
      <c r="L856" s="29"/>
      <c r="M856" s="29"/>
      <c r="N856" s="29"/>
      <c r="O856" s="29"/>
      <c r="P856" s="29"/>
      <c r="Q856" s="29"/>
      <c r="R856" s="29"/>
      <c r="S856" s="338"/>
      <c r="T856" s="29"/>
      <c r="U856" s="29"/>
      <c r="V856" s="29"/>
      <c r="W856" s="29"/>
      <c r="X856" s="29"/>
      <c r="Y856" s="29"/>
      <c r="Z856" s="29"/>
    </row>
    <row r="857" spans="1:26" ht="15.75" customHeight="1">
      <c r="A857" s="29"/>
      <c r="B857" s="75"/>
      <c r="C857" s="29"/>
      <c r="D857" s="29"/>
      <c r="E857" s="29"/>
      <c r="F857" s="29"/>
      <c r="G857" s="29"/>
      <c r="H857" s="29"/>
      <c r="I857" s="29"/>
      <c r="J857" s="29"/>
      <c r="K857" s="29"/>
      <c r="L857" s="29"/>
      <c r="M857" s="29"/>
      <c r="N857" s="29"/>
      <c r="O857" s="29"/>
      <c r="P857" s="29"/>
      <c r="Q857" s="29"/>
      <c r="R857" s="29"/>
      <c r="S857" s="338"/>
      <c r="T857" s="29"/>
      <c r="U857" s="29"/>
      <c r="V857" s="29"/>
      <c r="W857" s="29"/>
      <c r="X857" s="29"/>
      <c r="Y857" s="29"/>
      <c r="Z857" s="29"/>
    </row>
    <row r="858" spans="1:26" ht="15.75" customHeight="1">
      <c r="A858" s="29"/>
      <c r="B858" s="75"/>
      <c r="C858" s="29"/>
      <c r="D858" s="29"/>
      <c r="E858" s="29"/>
      <c r="F858" s="29"/>
      <c r="G858" s="29"/>
      <c r="H858" s="29"/>
      <c r="I858" s="29"/>
      <c r="J858" s="29"/>
      <c r="K858" s="29"/>
      <c r="L858" s="29"/>
      <c r="M858" s="29"/>
      <c r="N858" s="29"/>
      <c r="O858" s="29"/>
      <c r="P858" s="29"/>
      <c r="Q858" s="29"/>
      <c r="R858" s="29"/>
      <c r="S858" s="338"/>
      <c r="T858" s="29"/>
      <c r="U858" s="29"/>
      <c r="V858" s="29"/>
      <c r="W858" s="29"/>
      <c r="X858" s="29"/>
      <c r="Y858" s="29"/>
      <c r="Z858" s="29"/>
    </row>
    <row r="859" spans="1:26" ht="15.75" customHeight="1">
      <c r="A859" s="29"/>
      <c r="B859" s="75"/>
      <c r="C859" s="29"/>
      <c r="D859" s="29"/>
      <c r="E859" s="29"/>
      <c r="F859" s="29"/>
      <c r="G859" s="29"/>
      <c r="H859" s="29"/>
      <c r="I859" s="29"/>
      <c r="J859" s="29"/>
      <c r="K859" s="29"/>
      <c r="L859" s="29"/>
      <c r="M859" s="29"/>
      <c r="N859" s="29"/>
      <c r="O859" s="29"/>
      <c r="P859" s="29"/>
      <c r="Q859" s="29"/>
      <c r="R859" s="29"/>
      <c r="S859" s="338"/>
      <c r="T859" s="29"/>
      <c r="U859" s="29"/>
      <c r="V859" s="29"/>
      <c r="W859" s="29"/>
      <c r="X859" s="29"/>
      <c r="Y859" s="29"/>
      <c r="Z859" s="29"/>
    </row>
    <row r="860" spans="1:26" ht="15.75" customHeight="1">
      <c r="A860" s="29"/>
      <c r="B860" s="75"/>
      <c r="C860" s="29"/>
      <c r="D860" s="29"/>
      <c r="E860" s="29"/>
      <c r="F860" s="29"/>
      <c r="G860" s="29"/>
      <c r="H860" s="29"/>
      <c r="I860" s="29"/>
      <c r="J860" s="29"/>
      <c r="K860" s="29"/>
      <c r="L860" s="29"/>
      <c r="M860" s="29"/>
      <c r="N860" s="29"/>
      <c r="O860" s="29"/>
      <c r="P860" s="29"/>
      <c r="Q860" s="29"/>
      <c r="R860" s="29"/>
      <c r="S860" s="338"/>
      <c r="T860" s="29"/>
      <c r="U860" s="29"/>
      <c r="V860" s="29"/>
      <c r="W860" s="29"/>
      <c r="X860" s="29"/>
      <c r="Y860" s="29"/>
      <c r="Z860" s="29"/>
    </row>
    <row r="861" spans="1:26" ht="15.75" customHeight="1">
      <c r="A861" s="29"/>
      <c r="B861" s="75"/>
      <c r="C861" s="29"/>
      <c r="D861" s="29"/>
      <c r="E861" s="29"/>
      <c r="F861" s="29"/>
      <c r="G861" s="29"/>
      <c r="H861" s="29"/>
      <c r="I861" s="29"/>
      <c r="J861" s="29"/>
      <c r="K861" s="29"/>
      <c r="L861" s="29"/>
      <c r="M861" s="29"/>
      <c r="N861" s="29"/>
      <c r="O861" s="29"/>
      <c r="P861" s="29"/>
      <c r="Q861" s="29"/>
      <c r="R861" s="29"/>
      <c r="S861" s="338"/>
      <c r="T861" s="29"/>
      <c r="U861" s="29"/>
      <c r="V861" s="29"/>
      <c r="W861" s="29"/>
      <c r="X861" s="29"/>
      <c r="Y861" s="29"/>
      <c r="Z861" s="29"/>
    </row>
    <row r="862" spans="1:26" ht="15.75" customHeight="1">
      <c r="A862" s="29"/>
      <c r="B862" s="75"/>
      <c r="C862" s="29"/>
      <c r="D862" s="29"/>
      <c r="E862" s="29"/>
      <c r="F862" s="29"/>
      <c r="G862" s="29"/>
      <c r="H862" s="29"/>
      <c r="I862" s="29"/>
      <c r="J862" s="29"/>
      <c r="K862" s="29"/>
      <c r="L862" s="29"/>
      <c r="M862" s="29"/>
      <c r="N862" s="29"/>
      <c r="O862" s="29"/>
      <c r="P862" s="29"/>
      <c r="Q862" s="29"/>
      <c r="R862" s="29"/>
      <c r="S862" s="338"/>
      <c r="T862" s="29"/>
      <c r="U862" s="29"/>
      <c r="V862" s="29"/>
      <c r="W862" s="29"/>
      <c r="X862" s="29"/>
      <c r="Y862" s="29"/>
      <c r="Z862" s="29"/>
    </row>
    <row r="863" spans="1:26" ht="15.75" customHeight="1">
      <c r="A863" s="29"/>
      <c r="B863" s="75"/>
      <c r="C863" s="29"/>
      <c r="D863" s="29"/>
      <c r="E863" s="29"/>
      <c r="F863" s="29"/>
      <c r="G863" s="29"/>
      <c r="H863" s="29"/>
      <c r="I863" s="29"/>
      <c r="J863" s="29"/>
      <c r="K863" s="29"/>
      <c r="L863" s="29"/>
      <c r="M863" s="29"/>
      <c r="N863" s="29"/>
      <c r="O863" s="29"/>
      <c r="P863" s="29"/>
      <c r="Q863" s="29"/>
      <c r="R863" s="29"/>
      <c r="S863" s="338"/>
      <c r="T863" s="29"/>
      <c r="U863" s="29"/>
      <c r="V863" s="29"/>
      <c r="W863" s="29"/>
      <c r="X863" s="29"/>
      <c r="Y863" s="29"/>
      <c r="Z863" s="29"/>
    </row>
    <row r="864" spans="1:26" ht="15.75" customHeight="1">
      <c r="A864" s="29"/>
      <c r="B864" s="75"/>
      <c r="C864" s="29"/>
      <c r="D864" s="29"/>
      <c r="E864" s="29"/>
      <c r="F864" s="29"/>
      <c r="G864" s="29"/>
      <c r="H864" s="29"/>
      <c r="I864" s="29"/>
      <c r="J864" s="29"/>
      <c r="K864" s="29"/>
      <c r="L864" s="29"/>
      <c r="M864" s="29"/>
      <c r="N864" s="29"/>
      <c r="O864" s="29"/>
      <c r="P864" s="29"/>
      <c r="Q864" s="29"/>
      <c r="R864" s="29"/>
      <c r="S864" s="338"/>
      <c r="T864" s="29"/>
      <c r="U864" s="29"/>
      <c r="V864" s="29"/>
      <c r="W864" s="29"/>
      <c r="X864" s="29"/>
      <c r="Y864" s="29"/>
      <c r="Z864" s="29"/>
    </row>
    <row r="865" spans="1:26" ht="15.75" customHeight="1">
      <c r="A865" s="29"/>
      <c r="B865" s="75"/>
      <c r="C865" s="29"/>
      <c r="D865" s="29"/>
      <c r="E865" s="29"/>
      <c r="F865" s="29"/>
      <c r="G865" s="29"/>
      <c r="H865" s="29"/>
      <c r="I865" s="29"/>
      <c r="J865" s="29"/>
      <c r="K865" s="29"/>
      <c r="L865" s="29"/>
      <c r="M865" s="29"/>
      <c r="N865" s="29"/>
      <c r="O865" s="29"/>
      <c r="P865" s="29"/>
      <c r="Q865" s="29"/>
      <c r="R865" s="29"/>
      <c r="S865" s="338"/>
      <c r="T865" s="29"/>
      <c r="U865" s="29"/>
      <c r="V865" s="29"/>
      <c r="W865" s="29"/>
      <c r="X865" s="29"/>
      <c r="Y865" s="29"/>
      <c r="Z865" s="29"/>
    </row>
    <row r="866" spans="1:26" ht="15.75" customHeight="1">
      <c r="A866" s="29"/>
      <c r="B866" s="75"/>
      <c r="C866" s="29"/>
      <c r="D866" s="29"/>
      <c r="E866" s="29"/>
      <c r="F866" s="29"/>
      <c r="G866" s="29"/>
      <c r="H866" s="29"/>
      <c r="I866" s="29"/>
      <c r="J866" s="29"/>
      <c r="K866" s="29"/>
      <c r="L866" s="29"/>
      <c r="M866" s="29"/>
      <c r="N866" s="29"/>
      <c r="O866" s="29"/>
      <c r="P866" s="29"/>
      <c r="Q866" s="29"/>
      <c r="R866" s="29"/>
      <c r="S866" s="338"/>
      <c r="T866" s="29"/>
      <c r="U866" s="29"/>
      <c r="V866" s="29"/>
      <c r="W866" s="29"/>
      <c r="X866" s="29"/>
      <c r="Y866" s="29"/>
      <c r="Z866" s="29"/>
    </row>
    <row r="867" spans="1:26" ht="15.75" customHeight="1">
      <c r="A867" s="29"/>
      <c r="B867" s="75"/>
      <c r="C867" s="29"/>
      <c r="D867" s="29"/>
      <c r="E867" s="29"/>
      <c r="F867" s="29"/>
      <c r="G867" s="29"/>
      <c r="H867" s="29"/>
      <c r="I867" s="29"/>
      <c r="J867" s="29"/>
      <c r="K867" s="29"/>
      <c r="L867" s="29"/>
      <c r="M867" s="29"/>
      <c r="N867" s="29"/>
      <c r="O867" s="29"/>
      <c r="P867" s="29"/>
      <c r="Q867" s="29"/>
      <c r="R867" s="29"/>
      <c r="S867" s="338"/>
      <c r="T867" s="29"/>
      <c r="U867" s="29"/>
      <c r="V867" s="29"/>
      <c r="W867" s="29"/>
      <c r="X867" s="29"/>
      <c r="Y867" s="29"/>
      <c r="Z867" s="29"/>
    </row>
    <row r="868" spans="1:26" ht="15.75" customHeight="1">
      <c r="A868" s="29"/>
      <c r="B868" s="75"/>
      <c r="C868" s="29"/>
      <c r="D868" s="29"/>
      <c r="E868" s="29"/>
      <c r="F868" s="29"/>
      <c r="G868" s="29"/>
      <c r="H868" s="29"/>
      <c r="I868" s="29"/>
      <c r="J868" s="29"/>
      <c r="K868" s="29"/>
      <c r="L868" s="29"/>
      <c r="M868" s="29"/>
      <c r="N868" s="29"/>
      <c r="O868" s="29"/>
      <c r="P868" s="29"/>
      <c r="Q868" s="29"/>
      <c r="R868" s="29"/>
      <c r="S868" s="338"/>
      <c r="T868" s="29"/>
      <c r="U868" s="29"/>
      <c r="V868" s="29"/>
      <c r="W868" s="29"/>
      <c r="X868" s="29"/>
      <c r="Y868" s="29"/>
      <c r="Z868" s="29"/>
    </row>
    <row r="869" spans="1:26" ht="15.75" customHeight="1">
      <c r="A869" s="29"/>
      <c r="B869" s="75"/>
      <c r="C869" s="29"/>
      <c r="D869" s="29"/>
      <c r="E869" s="29"/>
      <c r="F869" s="29"/>
      <c r="G869" s="29"/>
      <c r="H869" s="29"/>
      <c r="I869" s="29"/>
      <c r="J869" s="29"/>
      <c r="K869" s="29"/>
      <c r="L869" s="29"/>
      <c r="M869" s="29"/>
      <c r="N869" s="29"/>
      <c r="O869" s="29"/>
      <c r="P869" s="29"/>
      <c r="Q869" s="29"/>
      <c r="R869" s="29"/>
      <c r="S869" s="338"/>
      <c r="T869" s="29"/>
      <c r="U869" s="29"/>
      <c r="V869" s="29"/>
      <c r="W869" s="29"/>
      <c r="X869" s="29"/>
      <c r="Y869" s="29"/>
      <c r="Z869" s="29"/>
    </row>
    <row r="870" spans="1:26" ht="15.75" customHeight="1">
      <c r="A870" s="29"/>
      <c r="B870" s="75"/>
      <c r="C870" s="29"/>
      <c r="D870" s="29"/>
      <c r="E870" s="29"/>
      <c r="F870" s="29"/>
      <c r="G870" s="29"/>
      <c r="H870" s="29"/>
      <c r="I870" s="29"/>
      <c r="J870" s="29"/>
      <c r="K870" s="29"/>
      <c r="L870" s="29"/>
      <c r="M870" s="29"/>
      <c r="N870" s="29"/>
      <c r="O870" s="29"/>
      <c r="P870" s="29"/>
      <c r="Q870" s="29"/>
      <c r="R870" s="29"/>
      <c r="S870" s="338"/>
      <c r="T870" s="29"/>
      <c r="U870" s="29"/>
      <c r="V870" s="29"/>
      <c r="W870" s="29"/>
      <c r="X870" s="29"/>
      <c r="Y870" s="29"/>
      <c r="Z870" s="29"/>
    </row>
    <row r="871" spans="1:26" ht="15.75" customHeight="1">
      <c r="A871" s="29"/>
      <c r="B871" s="75"/>
      <c r="C871" s="29"/>
      <c r="D871" s="29"/>
      <c r="E871" s="29"/>
      <c r="F871" s="29"/>
      <c r="G871" s="29"/>
      <c r="H871" s="29"/>
      <c r="I871" s="29"/>
      <c r="J871" s="29"/>
      <c r="K871" s="29"/>
      <c r="L871" s="29"/>
      <c r="M871" s="29"/>
      <c r="N871" s="29"/>
      <c r="O871" s="29"/>
      <c r="P871" s="29"/>
      <c r="Q871" s="29"/>
      <c r="R871" s="29"/>
      <c r="S871" s="338"/>
      <c r="T871" s="29"/>
      <c r="U871" s="29"/>
      <c r="V871" s="29"/>
      <c r="W871" s="29"/>
      <c r="X871" s="29"/>
      <c r="Y871" s="29"/>
      <c r="Z871" s="29"/>
    </row>
    <row r="872" spans="1:26" ht="15.75" customHeight="1">
      <c r="A872" s="29"/>
      <c r="B872" s="75"/>
      <c r="C872" s="29"/>
      <c r="D872" s="29"/>
      <c r="E872" s="29"/>
      <c r="F872" s="29"/>
      <c r="G872" s="29"/>
      <c r="H872" s="29"/>
      <c r="I872" s="29"/>
      <c r="J872" s="29"/>
      <c r="K872" s="29"/>
      <c r="L872" s="29"/>
      <c r="M872" s="29"/>
      <c r="N872" s="29"/>
      <c r="O872" s="29"/>
      <c r="P872" s="29"/>
      <c r="Q872" s="29"/>
      <c r="R872" s="29"/>
      <c r="S872" s="338"/>
      <c r="T872" s="29"/>
      <c r="U872" s="29"/>
      <c r="V872" s="29"/>
      <c r="W872" s="29"/>
      <c r="X872" s="29"/>
      <c r="Y872" s="29"/>
      <c r="Z872" s="29"/>
    </row>
    <row r="873" spans="1:26" ht="15.75" customHeight="1">
      <c r="A873" s="29"/>
      <c r="B873" s="75"/>
      <c r="C873" s="29"/>
      <c r="D873" s="29"/>
      <c r="E873" s="29"/>
      <c r="F873" s="29"/>
      <c r="G873" s="29"/>
      <c r="H873" s="29"/>
      <c r="I873" s="29"/>
      <c r="J873" s="29"/>
      <c r="K873" s="29"/>
      <c r="L873" s="29"/>
      <c r="M873" s="29"/>
      <c r="N873" s="29"/>
      <c r="O873" s="29"/>
      <c r="P873" s="29"/>
      <c r="Q873" s="29"/>
      <c r="R873" s="29"/>
      <c r="S873" s="338"/>
      <c r="T873" s="29"/>
      <c r="U873" s="29"/>
      <c r="V873" s="29"/>
      <c r="W873" s="29"/>
      <c r="X873" s="29"/>
      <c r="Y873" s="29"/>
      <c r="Z873" s="29"/>
    </row>
    <row r="874" spans="1:26" ht="15.75" customHeight="1">
      <c r="A874" s="29"/>
      <c r="B874" s="75"/>
      <c r="C874" s="29"/>
      <c r="D874" s="29"/>
      <c r="E874" s="29"/>
      <c r="F874" s="29"/>
      <c r="G874" s="29"/>
      <c r="H874" s="29"/>
      <c r="I874" s="29"/>
      <c r="J874" s="29"/>
      <c r="K874" s="29"/>
      <c r="L874" s="29"/>
      <c r="M874" s="29"/>
      <c r="N874" s="29"/>
      <c r="O874" s="29"/>
      <c r="P874" s="29"/>
      <c r="Q874" s="29"/>
      <c r="R874" s="29"/>
      <c r="S874" s="338"/>
      <c r="T874" s="29"/>
      <c r="U874" s="29"/>
      <c r="V874" s="29"/>
      <c r="W874" s="29"/>
      <c r="X874" s="29"/>
      <c r="Y874" s="29"/>
      <c r="Z874" s="29"/>
    </row>
    <row r="875" spans="1:26" ht="15.75" customHeight="1">
      <c r="A875" s="29"/>
      <c r="B875" s="75"/>
      <c r="C875" s="29"/>
      <c r="D875" s="29"/>
      <c r="E875" s="29"/>
      <c r="F875" s="29"/>
      <c r="G875" s="29"/>
      <c r="H875" s="29"/>
      <c r="I875" s="29"/>
      <c r="J875" s="29"/>
      <c r="K875" s="29"/>
      <c r="L875" s="29"/>
      <c r="M875" s="29"/>
      <c r="N875" s="29"/>
      <c r="O875" s="29"/>
      <c r="P875" s="29"/>
      <c r="Q875" s="29"/>
      <c r="R875" s="29"/>
      <c r="S875" s="338"/>
      <c r="T875" s="29"/>
      <c r="U875" s="29"/>
      <c r="V875" s="29"/>
      <c r="W875" s="29"/>
      <c r="X875" s="29"/>
      <c r="Y875" s="29"/>
      <c r="Z875" s="29"/>
    </row>
    <row r="876" spans="1:26" ht="15.75" customHeight="1">
      <c r="A876" s="29"/>
      <c r="B876" s="75"/>
      <c r="C876" s="29"/>
      <c r="D876" s="29"/>
      <c r="E876" s="29"/>
      <c r="F876" s="29"/>
      <c r="G876" s="29"/>
      <c r="H876" s="29"/>
      <c r="I876" s="29"/>
      <c r="J876" s="29"/>
      <c r="K876" s="29"/>
      <c r="L876" s="29"/>
      <c r="M876" s="29"/>
      <c r="N876" s="29"/>
      <c r="O876" s="29"/>
      <c r="P876" s="29"/>
      <c r="Q876" s="29"/>
      <c r="R876" s="29"/>
      <c r="S876" s="338"/>
      <c r="T876" s="29"/>
      <c r="U876" s="29"/>
      <c r="V876" s="29"/>
      <c r="W876" s="29"/>
      <c r="X876" s="29"/>
      <c r="Y876" s="29"/>
      <c r="Z876" s="29"/>
    </row>
    <row r="877" spans="1:26" ht="15.75" customHeight="1">
      <c r="A877" s="29"/>
      <c r="B877" s="75"/>
      <c r="C877" s="29"/>
      <c r="D877" s="29"/>
      <c r="E877" s="29"/>
      <c r="F877" s="29"/>
      <c r="G877" s="29"/>
      <c r="H877" s="29"/>
      <c r="I877" s="29"/>
      <c r="J877" s="29"/>
      <c r="K877" s="29"/>
      <c r="L877" s="29"/>
      <c r="M877" s="29"/>
      <c r="N877" s="29"/>
      <c r="O877" s="29"/>
      <c r="P877" s="29"/>
      <c r="Q877" s="29"/>
      <c r="R877" s="29"/>
      <c r="S877" s="338"/>
      <c r="T877" s="29"/>
      <c r="U877" s="29"/>
      <c r="V877" s="29"/>
      <c r="W877" s="29"/>
      <c r="X877" s="29"/>
      <c r="Y877" s="29"/>
      <c r="Z877" s="29"/>
    </row>
    <row r="878" spans="1:26" ht="15.75" customHeight="1">
      <c r="A878" s="29"/>
      <c r="B878" s="75"/>
      <c r="C878" s="29"/>
      <c r="D878" s="29"/>
      <c r="E878" s="29"/>
      <c r="F878" s="29"/>
      <c r="G878" s="29"/>
      <c r="H878" s="29"/>
      <c r="I878" s="29"/>
      <c r="J878" s="29"/>
      <c r="K878" s="29"/>
      <c r="L878" s="29"/>
      <c r="M878" s="29"/>
      <c r="N878" s="29"/>
      <c r="O878" s="29"/>
      <c r="P878" s="29"/>
      <c r="Q878" s="29"/>
      <c r="R878" s="29"/>
      <c r="S878" s="338"/>
      <c r="T878" s="29"/>
      <c r="U878" s="29"/>
      <c r="V878" s="29"/>
      <c r="W878" s="29"/>
      <c r="X878" s="29"/>
      <c r="Y878" s="29"/>
      <c r="Z878" s="29"/>
    </row>
    <row r="879" spans="1:26" ht="15.75" customHeight="1">
      <c r="A879" s="29"/>
      <c r="B879" s="75"/>
      <c r="C879" s="29"/>
      <c r="D879" s="29"/>
      <c r="E879" s="29"/>
      <c r="F879" s="29"/>
      <c r="G879" s="29"/>
      <c r="H879" s="29"/>
      <c r="I879" s="29"/>
      <c r="J879" s="29"/>
      <c r="K879" s="29"/>
      <c r="L879" s="29"/>
      <c r="M879" s="29"/>
      <c r="N879" s="29"/>
      <c r="O879" s="29"/>
      <c r="P879" s="29"/>
      <c r="Q879" s="29"/>
      <c r="R879" s="29"/>
      <c r="S879" s="338"/>
      <c r="T879" s="29"/>
      <c r="U879" s="29"/>
      <c r="V879" s="29"/>
      <c r="W879" s="29"/>
      <c r="X879" s="29"/>
      <c r="Y879" s="29"/>
      <c r="Z879" s="29"/>
    </row>
    <row r="880" spans="1:26" ht="15.75" customHeight="1">
      <c r="A880" s="29"/>
      <c r="B880" s="75"/>
      <c r="C880" s="29"/>
      <c r="D880" s="29"/>
      <c r="E880" s="29"/>
      <c r="F880" s="29"/>
      <c r="G880" s="29"/>
      <c r="H880" s="29"/>
      <c r="I880" s="29"/>
      <c r="J880" s="29"/>
      <c r="K880" s="29"/>
      <c r="L880" s="29"/>
      <c r="M880" s="29"/>
      <c r="N880" s="29"/>
      <c r="O880" s="29"/>
      <c r="P880" s="29"/>
      <c r="Q880" s="29"/>
      <c r="R880" s="29"/>
      <c r="S880" s="338"/>
      <c r="T880" s="29"/>
      <c r="U880" s="29"/>
      <c r="V880" s="29"/>
      <c r="W880" s="29"/>
      <c r="X880" s="29"/>
      <c r="Y880" s="29"/>
      <c r="Z880" s="29"/>
    </row>
    <row r="881" spans="1:26" ht="15.75" customHeight="1">
      <c r="A881" s="29"/>
      <c r="B881" s="75"/>
      <c r="C881" s="29"/>
      <c r="D881" s="29"/>
      <c r="E881" s="29"/>
      <c r="F881" s="29"/>
      <c r="G881" s="29"/>
      <c r="H881" s="29"/>
      <c r="I881" s="29"/>
      <c r="J881" s="29"/>
      <c r="K881" s="29"/>
      <c r="L881" s="29"/>
      <c r="M881" s="29"/>
      <c r="N881" s="29"/>
      <c r="O881" s="29"/>
      <c r="P881" s="29"/>
      <c r="Q881" s="29"/>
      <c r="R881" s="29"/>
      <c r="S881" s="338"/>
      <c r="T881" s="29"/>
      <c r="U881" s="29"/>
      <c r="V881" s="29"/>
      <c r="W881" s="29"/>
      <c r="X881" s="29"/>
      <c r="Y881" s="29"/>
      <c r="Z881" s="29"/>
    </row>
    <row r="882" spans="1:26" ht="15.75" customHeight="1">
      <c r="A882" s="29"/>
      <c r="B882" s="75"/>
      <c r="C882" s="29"/>
      <c r="D882" s="29"/>
      <c r="E882" s="29"/>
      <c r="F882" s="29"/>
      <c r="G882" s="29"/>
      <c r="H882" s="29"/>
      <c r="I882" s="29"/>
      <c r="J882" s="29"/>
      <c r="K882" s="29"/>
      <c r="L882" s="29"/>
      <c r="M882" s="29"/>
      <c r="N882" s="29"/>
      <c r="O882" s="29"/>
      <c r="P882" s="29"/>
      <c r="Q882" s="29"/>
      <c r="R882" s="29"/>
      <c r="S882" s="338"/>
      <c r="T882" s="29"/>
      <c r="U882" s="29"/>
      <c r="V882" s="29"/>
      <c r="W882" s="29"/>
      <c r="X882" s="29"/>
      <c r="Y882" s="29"/>
      <c r="Z882" s="29"/>
    </row>
    <row r="883" spans="1:26" ht="15.75" customHeight="1">
      <c r="A883" s="29"/>
      <c r="B883" s="75"/>
      <c r="C883" s="29"/>
      <c r="D883" s="29"/>
      <c r="E883" s="29"/>
      <c r="F883" s="29"/>
      <c r="G883" s="29"/>
      <c r="H883" s="29"/>
      <c r="I883" s="29"/>
      <c r="J883" s="29"/>
      <c r="K883" s="29"/>
      <c r="L883" s="29"/>
      <c r="M883" s="29"/>
      <c r="N883" s="29"/>
      <c r="O883" s="29"/>
      <c r="P883" s="29"/>
      <c r="Q883" s="29"/>
      <c r="R883" s="29"/>
      <c r="S883" s="338"/>
      <c r="T883" s="29"/>
      <c r="U883" s="29"/>
      <c r="V883" s="29"/>
      <c r="W883" s="29"/>
      <c r="X883" s="29"/>
      <c r="Y883" s="29"/>
      <c r="Z883" s="29"/>
    </row>
    <row r="884" spans="1:26" ht="15.75" customHeight="1">
      <c r="A884" s="29"/>
      <c r="B884" s="75"/>
      <c r="C884" s="29"/>
      <c r="D884" s="29"/>
      <c r="E884" s="29"/>
      <c r="F884" s="29"/>
      <c r="G884" s="29"/>
      <c r="H884" s="29"/>
      <c r="I884" s="29"/>
      <c r="J884" s="29"/>
      <c r="K884" s="29"/>
      <c r="L884" s="29"/>
      <c r="M884" s="29"/>
      <c r="N884" s="29"/>
      <c r="O884" s="29"/>
      <c r="P884" s="29"/>
      <c r="Q884" s="29"/>
      <c r="R884" s="29"/>
      <c r="S884" s="338"/>
      <c r="T884" s="29"/>
      <c r="U884" s="29"/>
      <c r="V884" s="29"/>
      <c r="W884" s="29"/>
      <c r="X884" s="29"/>
      <c r="Y884" s="29"/>
      <c r="Z884" s="29"/>
    </row>
    <row r="885" spans="1:26" ht="15.75" customHeight="1">
      <c r="A885" s="29"/>
      <c r="B885" s="75"/>
      <c r="C885" s="29"/>
      <c r="D885" s="29"/>
      <c r="E885" s="29"/>
      <c r="F885" s="29"/>
      <c r="G885" s="29"/>
      <c r="H885" s="29"/>
      <c r="I885" s="29"/>
      <c r="J885" s="29"/>
      <c r="K885" s="29"/>
      <c r="L885" s="29"/>
      <c r="M885" s="29"/>
      <c r="N885" s="29"/>
      <c r="O885" s="29"/>
      <c r="P885" s="29"/>
      <c r="Q885" s="29"/>
      <c r="R885" s="29"/>
      <c r="S885" s="338"/>
      <c r="T885" s="29"/>
      <c r="U885" s="29"/>
      <c r="V885" s="29"/>
      <c r="W885" s="29"/>
      <c r="X885" s="29"/>
      <c r="Y885" s="29"/>
      <c r="Z885" s="29"/>
    </row>
    <row r="886" spans="1:26" ht="15.75" customHeight="1">
      <c r="A886" s="29"/>
      <c r="B886" s="75"/>
      <c r="C886" s="29"/>
      <c r="D886" s="29"/>
      <c r="E886" s="29"/>
      <c r="F886" s="29"/>
      <c r="G886" s="29"/>
      <c r="H886" s="29"/>
      <c r="I886" s="29"/>
      <c r="J886" s="29"/>
      <c r="K886" s="29"/>
      <c r="L886" s="29"/>
      <c r="M886" s="29"/>
      <c r="N886" s="29"/>
      <c r="O886" s="29"/>
      <c r="P886" s="29"/>
      <c r="Q886" s="29"/>
      <c r="R886" s="29"/>
      <c r="S886" s="338"/>
      <c r="T886" s="29"/>
      <c r="U886" s="29"/>
      <c r="V886" s="29"/>
      <c r="W886" s="29"/>
      <c r="X886" s="29"/>
      <c r="Y886" s="29"/>
      <c r="Z886" s="29"/>
    </row>
    <row r="887" spans="1:26" ht="15.75" customHeight="1">
      <c r="A887" s="29"/>
      <c r="B887" s="75"/>
      <c r="C887" s="29"/>
      <c r="D887" s="29"/>
      <c r="E887" s="29"/>
      <c r="F887" s="29"/>
      <c r="G887" s="29"/>
      <c r="H887" s="29"/>
      <c r="I887" s="29"/>
      <c r="J887" s="29"/>
      <c r="K887" s="29"/>
      <c r="L887" s="29"/>
      <c r="M887" s="29"/>
      <c r="N887" s="29"/>
      <c r="O887" s="29"/>
      <c r="P887" s="29"/>
      <c r="Q887" s="29"/>
      <c r="R887" s="29"/>
      <c r="S887" s="338"/>
      <c r="T887" s="29"/>
      <c r="U887" s="29"/>
      <c r="V887" s="29"/>
      <c r="W887" s="29"/>
      <c r="X887" s="29"/>
      <c r="Y887" s="29"/>
      <c r="Z887" s="29"/>
    </row>
    <row r="888" spans="1:26" ht="15.75" customHeight="1">
      <c r="A888" s="29"/>
      <c r="B888" s="75"/>
      <c r="C888" s="29"/>
      <c r="D888" s="29"/>
      <c r="E888" s="29"/>
      <c r="F888" s="29"/>
      <c r="G888" s="29"/>
      <c r="H888" s="29"/>
      <c r="I888" s="29"/>
      <c r="J888" s="29"/>
      <c r="K888" s="29"/>
      <c r="L888" s="29"/>
      <c r="M888" s="29"/>
      <c r="N888" s="29"/>
      <c r="O888" s="29"/>
      <c r="P888" s="29"/>
      <c r="Q888" s="29"/>
      <c r="R888" s="29"/>
      <c r="S888" s="338"/>
      <c r="T888" s="29"/>
      <c r="U888" s="29"/>
      <c r="V888" s="29"/>
      <c r="W888" s="29"/>
      <c r="X888" s="29"/>
      <c r="Y888" s="29"/>
      <c r="Z888" s="29"/>
    </row>
    <row r="889" spans="1:26" ht="15.75" customHeight="1">
      <c r="A889" s="29"/>
      <c r="B889" s="75"/>
      <c r="C889" s="29"/>
      <c r="D889" s="29"/>
      <c r="E889" s="29"/>
      <c r="F889" s="29"/>
      <c r="G889" s="29"/>
      <c r="H889" s="29"/>
      <c r="I889" s="29"/>
      <c r="J889" s="29"/>
      <c r="K889" s="29"/>
      <c r="L889" s="29"/>
      <c r="M889" s="29"/>
      <c r="N889" s="29"/>
      <c r="O889" s="29"/>
      <c r="P889" s="29"/>
      <c r="Q889" s="29"/>
      <c r="R889" s="29"/>
      <c r="S889" s="338"/>
      <c r="T889" s="29"/>
      <c r="U889" s="29"/>
      <c r="V889" s="29"/>
      <c r="W889" s="29"/>
      <c r="X889" s="29"/>
      <c r="Y889" s="29"/>
      <c r="Z889" s="29"/>
    </row>
    <row r="890" spans="1:26" ht="15.75" customHeight="1">
      <c r="A890" s="29"/>
      <c r="B890" s="75"/>
      <c r="C890" s="29"/>
      <c r="D890" s="29"/>
      <c r="E890" s="29"/>
      <c r="F890" s="29"/>
      <c r="G890" s="29"/>
      <c r="H890" s="29"/>
      <c r="I890" s="29"/>
      <c r="J890" s="29"/>
      <c r="K890" s="29"/>
      <c r="L890" s="29"/>
      <c r="M890" s="29"/>
      <c r="N890" s="29"/>
      <c r="O890" s="29"/>
      <c r="P890" s="29"/>
      <c r="Q890" s="29"/>
      <c r="R890" s="29"/>
      <c r="S890" s="338"/>
      <c r="T890" s="29"/>
      <c r="U890" s="29"/>
      <c r="V890" s="29"/>
      <c r="W890" s="29"/>
      <c r="X890" s="29"/>
      <c r="Y890" s="29"/>
      <c r="Z890" s="29"/>
    </row>
    <row r="891" spans="1:26" ht="15.75" customHeight="1">
      <c r="A891" s="29"/>
      <c r="B891" s="75"/>
      <c r="C891" s="29"/>
      <c r="D891" s="29"/>
      <c r="E891" s="29"/>
      <c r="F891" s="29"/>
      <c r="G891" s="29"/>
      <c r="H891" s="29"/>
      <c r="I891" s="29"/>
      <c r="J891" s="29"/>
      <c r="K891" s="29"/>
      <c r="L891" s="29"/>
      <c r="M891" s="29"/>
      <c r="N891" s="29"/>
      <c r="O891" s="29"/>
      <c r="P891" s="29"/>
      <c r="Q891" s="29"/>
      <c r="R891" s="29"/>
      <c r="S891" s="338"/>
      <c r="T891" s="29"/>
      <c r="U891" s="29"/>
      <c r="V891" s="29"/>
      <c r="W891" s="29"/>
      <c r="X891" s="29"/>
      <c r="Y891" s="29"/>
      <c r="Z891" s="29"/>
    </row>
    <row r="892" spans="1:26" ht="15.75" customHeight="1">
      <c r="A892" s="29"/>
      <c r="B892" s="75"/>
      <c r="C892" s="29"/>
      <c r="D892" s="29"/>
      <c r="E892" s="29"/>
      <c r="F892" s="29"/>
      <c r="G892" s="29"/>
      <c r="H892" s="29"/>
      <c r="I892" s="29"/>
      <c r="J892" s="29"/>
      <c r="K892" s="29"/>
      <c r="L892" s="29"/>
      <c r="M892" s="29"/>
      <c r="N892" s="29"/>
      <c r="O892" s="29"/>
      <c r="P892" s="29"/>
      <c r="Q892" s="29"/>
      <c r="R892" s="29"/>
      <c r="S892" s="338"/>
      <c r="T892" s="29"/>
      <c r="U892" s="29"/>
      <c r="V892" s="29"/>
      <c r="W892" s="29"/>
      <c r="X892" s="29"/>
      <c r="Y892" s="29"/>
      <c r="Z892" s="29"/>
    </row>
    <row r="893" spans="1:26" ht="15.75" customHeight="1">
      <c r="A893" s="29"/>
      <c r="B893" s="75"/>
      <c r="C893" s="29"/>
      <c r="D893" s="29"/>
      <c r="E893" s="29"/>
      <c r="F893" s="29"/>
      <c r="G893" s="29"/>
      <c r="H893" s="29"/>
      <c r="I893" s="29"/>
      <c r="J893" s="29"/>
      <c r="K893" s="29"/>
      <c r="L893" s="29"/>
      <c r="M893" s="29"/>
      <c r="N893" s="29"/>
      <c r="O893" s="29"/>
      <c r="P893" s="29"/>
      <c r="Q893" s="29"/>
      <c r="R893" s="29"/>
      <c r="S893" s="338"/>
      <c r="T893" s="29"/>
      <c r="U893" s="29"/>
      <c r="V893" s="29"/>
      <c r="W893" s="29"/>
      <c r="X893" s="29"/>
      <c r="Y893" s="29"/>
      <c r="Z893" s="29"/>
    </row>
    <row r="894" spans="1:26" ht="15.75" customHeight="1">
      <c r="A894" s="29"/>
      <c r="B894" s="75"/>
      <c r="C894" s="29"/>
      <c r="D894" s="29"/>
      <c r="E894" s="29"/>
      <c r="F894" s="29"/>
      <c r="G894" s="29"/>
      <c r="H894" s="29"/>
      <c r="I894" s="29"/>
      <c r="J894" s="29"/>
      <c r="K894" s="29"/>
      <c r="L894" s="29"/>
      <c r="M894" s="29"/>
      <c r="N894" s="29"/>
      <c r="O894" s="29"/>
      <c r="P894" s="29"/>
      <c r="Q894" s="29"/>
      <c r="R894" s="29"/>
      <c r="S894" s="338"/>
      <c r="T894" s="29"/>
      <c r="U894" s="29"/>
      <c r="V894" s="29"/>
      <c r="W894" s="29"/>
      <c r="X894" s="29"/>
      <c r="Y894" s="29"/>
      <c r="Z894" s="29"/>
    </row>
    <row r="895" spans="1:26" ht="15.75" customHeight="1">
      <c r="A895" s="29"/>
      <c r="B895" s="75"/>
      <c r="C895" s="29"/>
      <c r="D895" s="29"/>
      <c r="E895" s="29"/>
      <c r="F895" s="29"/>
      <c r="G895" s="29"/>
      <c r="H895" s="29"/>
      <c r="I895" s="29"/>
      <c r="J895" s="29"/>
      <c r="K895" s="29"/>
      <c r="L895" s="29"/>
      <c r="M895" s="29"/>
      <c r="N895" s="29"/>
      <c r="O895" s="29"/>
      <c r="P895" s="29"/>
      <c r="Q895" s="29"/>
      <c r="R895" s="29"/>
      <c r="S895" s="338"/>
      <c r="T895" s="29"/>
      <c r="U895" s="29"/>
      <c r="V895" s="29"/>
      <c r="W895" s="29"/>
      <c r="X895" s="29"/>
      <c r="Y895" s="29"/>
      <c r="Z895" s="29"/>
    </row>
    <row r="896" spans="1:26" ht="15.75" customHeight="1">
      <c r="A896" s="29"/>
      <c r="B896" s="75"/>
      <c r="C896" s="29"/>
      <c r="D896" s="29"/>
      <c r="E896" s="29"/>
      <c r="F896" s="29"/>
      <c r="G896" s="29"/>
      <c r="H896" s="29"/>
      <c r="I896" s="29"/>
      <c r="J896" s="29"/>
      <c r="K896" s="29"/>
      <c r="L896" s="29"/>
      <c r="M896" s="29"/>
      <c r="N896" s="29"/>
      <c r="O896" s="29"/>
      <c r="P896" s="29"/>
      <c r="Q896" s="29"/>
      <c r="R896" s="29"/>
      <c r="S896" s="338"/>
      <c r="T896" s="29"/>
      <c r="U896" s="29"/>
      <c r="V896" s="29"/>
      <c r="W896" s="29"/>
      <c r="X896" s="29"/>
      <c r="Y896" s="29"/>
      <c r="Z896" s="29"/>
    </row>
    <row r="897" spans="1:26" ht="15.75" customHeight="1">
      <c r="A897" s="29"/>
      <c r="B897" s="75"/>
      <c r="C897" s="29"/>
      <c r="D897" s="29"/>
      <c r="E897" s="29"/>
      <c r="F897" s="29"/>
      <c r="G897" s="29"/>
      <c r="H897" s="29"/>
      <c r="I897" s="29"/>
      <c r="J897" s="29"/>
      <c r="K897" s="29"/>
      <c r="L897" s="29"/>
      <c r="M897" s="29"/>
      <c r="N897" s="29"/>
      <c r="O897" s="29"/>
      <c r="P897" s="29"/>
      <c r="Q897" s="29"/>
      <c r="R897" s="29"/>
      <c r="S897" s="338"/>
      <c r="T897" s="29"/>
      <c r="U897" s="29"/>
      <c r="V897" s="29"/>
      <c r="W897" s="29"/>
      <c r="X897" s="29"/>
      <c r="Y897" s="29"/>
      <c r="Z897" s="29"/>
    </row>
    <row r="898" spans="1:26" ht="15.75" customHeight="1">
      <c r="A898" s="29"/>
      <c r="B898" s="75"/>
      <c r="C898" s="29"/>
      <c r="D898" s="29"/>
      <c r="E898" s="29"/>
      <c r="F898" s="29"/>
      <c r="G898" s="29"/>
      <c r="H898" s="29"/>
      <c r="I898" s="29"/>
      <c r="J898" s="29"/>
      <c r="K898" s="29"/>
      <c r="L898" s="29"/>
      <c r="M898" s="29"/>
      <c r="N898" s="29"/>
      <c r="O898" s="29"/>
      <c r="P898" s="29"/>
      <c r="Q898" s="29"/>
      <c r="R898" s="29"/>
      <c r="S898" s="338"/>
      <c r="T898" s="29"/>
      <c r="U898" s="29"/>
      <c r="V898" s="29"/>
      <c r="W898" s="29"/>
      <c r="X898" s="29"/>
      <c r="Y898" s="29"/>
      <c r="Z898" s="29"/>
    </row>
    <row r="899" spans="1:26" ht="15.75" customHeight="1">
      <c r="A899" s="29"/>
      <c r="B899" s="75"/>
      <c r="C899" s="29"/>
      <c r="D899" s="29"/>
      <c r="E899" s="29"/>
      <c r="F899" s="29"/>
      <c r="G899" s="29"/>
      <c r="H899" s="29"/>
      <c r="I899" s="29"/>
      <c r="J899" s="29"/>
      <c r="K899" s="29"/>
      <c r="L899" s="29"/>
      <c r="M899" s="29"/>
      <c r="N899" s="29"/>
      <c r="O899" s="29"/>
      <c r="P899" s="29"/>
      <c r="Q899" s="29"/>
      <c r="R899" s="29"/>
      <c r="S899" s="338"/>
      <c r="T899" s="29"/>
      <c r="U899" s="29"/>
      <c r="V899" s="29"/>
      <c r="W899" s="29"/>
      <c r="X899" s="29"/>
      <c r="Y899" s="29"/>
      <c r="Z899" s="29"/>
    </row>
    <row r="900" spans="1:26" ht="15.75" customHeight="1">
      <c r="A900" s="29"/>
      <c r="B900" s="75"/>
      <c r="C900" s="29"/>
      <c r="D900" s="29"/>
      <c r="E900" s="29"/>
      <c r="F900" s="29"/>
      <c r="G900" s="29"/>
      <c r="H900" s="29"/>
      <c r="I900" s="29"/>
      <c r="J900" s="29"/>
      <c r="K900" s="29"/>
      <c r="L900" s="29"/>
      <c r="M900" s="29"/>
      <c r="N900" s="29"/>
      <c r="O900" s="29"/>
      <c r="P900" s="29"/>
      <c r="Q900" s="29"/>
      <c r="R900" s="29"/>
      <c r="S900" s="338"/>
      <c r="T900" s="29"/>
      <c r="U900" s="29"/>
      <c r="V900" s="29"/>
      <c r="W900" s="29"/>
      <c r="X900" s="29"/>
      <c r="Y900" s="29"/>
      <c r="Z900" s="29"/>
    </row>
    <row r="901" spans="1:26" ht="15.75" customHeight="1">
      <c r="A901" s="29"/>
      <c r="B901" s="75"/>
      <c r="C901" s="29"/>
      <c r="D901" s="29"/>
      <c r="E901" s="29"/>
      <c r="F901" s="29"/>
      <c r="G901" s="29"/>
      <c r="H901" s="29"/>
      <c r="I901" s="29"/>
      <c r="J901" s="29"/>
      <c r="K901" s="29"/>
      <c r="L901" s="29"/>
      <c r="M901" s="29"/>
      <c r="N901" s="29"/>
      <c r="O901" s="29"/>
      <c r="P901" s="29"/>
      <c r="Q901" s="29"/>
      <c r="R901" s="29"/>
      <c r="S901" s="338"/>
      <c r="T901" s="29"/>
      <c r="U901" s="29"/>
      <c r="V901" s="29"/>
      <c r="W901" s="29"/>
      <c r="X901" s="29"/>
      <c r="Y901" s="29"/>
      <c r="Z901" s="29"/>
    </row>
    <row r="902" spans="1:26" ht="15.75" customHeight="1">
      <c r="A902" s="29"/>
      <c r="B902" s="75"/>
      <c r="C902" s="29"/>
      <c r="D902" s="29"/>
      <c r="E902" s="29"/>
      <c r="F902" s="29"/>
      <c r="G902" s="29"/>
      <c r="H902" s="29"/>
      <c r="I902" s="29"/>
      <c r="J902" s="29"/>
      <c r="K902" s="29"/>
      <c r="L902" s="29"/>
      <c r="M902" s="29"/>
      <c r="N902" s="29"/>
      <c r="O902" s="29"/>
      <c r="P902" s="29"/>
      <c r="Q902" s="29"/>
      <c r="R902" s="29"/>
      <c r="S902" s="338"/>
      <c r="T902" s="29"/>
      <c r="U902" s="29"/>
      <c r="V902" s="29"/>
      <c r="W902" s="29"/>
      <c r="X902" s="29"/>
      <c r="Y902" s="29"/>
      <c r="Z902" s="29"/>
    </row>
    <row r="903" spans="1:26" ht="15.75" customHeight="1">
      <c r="A903" s="29"/>
      <c r="B903" s="75"/>
      <c r="C903" s="29"/>
      <c r="D903" s="29"/>
      <c r="E903" s="29"/>
      <c r="F903" s="29"/>
      <c r="G903" s="29"/>
      <c r="H903" s="29"/>
      <c r="I903" s="29"/>
      <c r="J903" s="29"/>
      <c r="K903" s="29"/>
      <c r="L903" s="29"/>
      <c r="M903" s="29"/>
      <c r="N903" s="29"/>
      <c r="O903" s="29"/>
      <c r="P903" s="29"/>
      <c r="Q903" s="29"/>
      <c r="R903" s="29"/>
      <c r="S903" s="338"/>
      <c r="T903" s="29"/>
      <c r="U903" s="29"/>
      <c r="V903" s="29"/>
      <c r="W903" s="29"/>
      <c r="X903" s="29"/>
      <c r="Y903" s="29"/>
      <c r="Z903" s="29"/>
    </row>
    <row r="904" spans="1:26" ht="15.75" customHeight="1">
      <c r="A904" s="29"/>
      <c r="B904" s="75"/>
      <c r="C904" s="29"/>
      <c r="D904" s="29"/>
      <c r="E904" s="29"/>
      <c r="F904" s="29"/>
      <c r="G904" s="29"/>
      <c r="H904" s="29"/>
      <c r="I904" s="29"/>
      <c r="J904" s="29"/>
      <c r="K904" s="29"/>
      <c r="L904" s="29"/>
      <c r="M904" s="29"/>
      <c r="N904" s="29"/>
      <c r="O904" s="29"/>
      <c r="P904" s="29"/>
      <c r="Q904" s="29"/>
      <c r="R904" s="29"/>
      <c r="S904" s="338"/>
      <c r="T904" s="29"/>
      <c r="U904" s="29"/>
      <c r="V904" s="29"/>
      <c r="W904" s="29"/>
      <c r="X904" s="29"/>
      <c r="Y904" s="29"/>
      <c r="Z904" s="29"/>
    </row>
    <row r="905" spans="1:26" ht="15.75" customHeight="1">
      <c r="A905" s="29"/>
      <c r="B905" s="75"/>
      <c r="C905" s="29"/>
      <c r="D905" s="29"/>
      <c r="E905" s="29"/>
      <c r="F905" s="29"/>
      <c r="G905" s="29"/>
      <c r="H905" s="29"/>
      <c r="I905" s="29"/>
      <c r="J905" s="29"/>
      <c r="K905" s="29"/>
      <c r="L905" s="29"/>
      <c r="M905" s="29"/>
      <c r="N905" s="29"/>
      <c r="O905" s="29"/>
      <c r="P905" s="29"/>
      <c r="Q905" s="29"/>
      <c r="R905" s="29"/>
      <c r="S905" s="338"/>
      <c r="T905" s="29"/>
      <c r="U905" s="29"/>
      <c r="V905" s="29"/>
      <c r="W905" s="29"/>
      <c r="X905" s="29"/>
      <c r="Y905" s="29"/>
      <c r="Z905" s="29"/>
    </row>
    <row r="906" spans="1:26" ht="15.75" customHeight="1">
      <c r="A906" s="29"/>
      <c r="B906" s="75"/>
      <c r="C906" s="29"/>
      <c r="D906" s="29"/>
      <c r="E906" s="29"/>
      <c r="F906" s="29"/>
      <c r="G906" s="29"/>
      <c r="H906" s="29"/>
      <c r="I906" s="29"/>
      <c r="J906" s="29"/>
      <c r="K906" s="29"/>
      <c r="L906" s="29"/>
      <c r="M906" s="29"/>
      <c r="N906" s="29"/>
      <c r="O906" s="29"/>
      <c r="P906" s="29"/>
      <c r="Q906" s="29"/>
      <c r="R906" s="29"/>
      <c r="S906" s="338"/>
      <c r="T906" s="29"/>
      <c r="U906" s="29"/>
      <c r="V906" s="29"/>
      <c r="W906" s="29"/>
      <c r="X906" s="29"/>
      <c r="Y906" s="29"/>
      <c r="Z906" s="29"/>
    </row>
    <row r="907" spans="1:26" ht="15.75" customHeight="1">
      <c r="A907" s="29"/>
      <c r="B907" s="75"/>
      <c r="C907" s="29"/>
      <c r="D907" s="29"/>
      <c r="E907" s="29"/>
      <c r="F907" s="29"/>
      <c r="G907" s="29"/>
      <c r="H907" s="29"/>
      <c r="I907" s="29"/>
      <c r="J907" s="29"/>
      <c r="K907" s="29"/>
      <c r="L907" s="29"/>
      <c r="M907" s="29"/>
      <c r="N907" s="29"/>
      <c r="O907" s="29"/>
      <c r="P907" s="29"/>
      <c r="Q907" s="29"/>
      <c r="R907" s="29"/>
      <c r="S907" s="338"/>
      <c r="T907" s="29"/>
      <c r="U907" s="29"/>
      <c r="V907" s="29"/>
      <c r="W907" s="29"/>
      <c r="X907" s="29"/>
      <c r="Y907" s="29"/>
      <c r="Z907" s="29"/>
    </row>
    <row r="908" spans="1:26" ht="15.75" customHeight="1">
      <c r="A908" s="29"/>
      <c r="B908" s="75"/>
      <c r="C908" s="29"/>
      <c r="D908" s="29"/>
      <c r="E908" s="29"/>
      <c r="F908" s="29"/>
      <c r="G908" s="29"/>
      <c r="H908" s="29"/>
      <c r="I908" s="29"/>
      <c r="J908" s="29"/>
      <c r="K908" s="29"/>
      <c r="L908" s="29"/>
      <c r="M908" s="29"/>
      <c r="N908" s="29"/>
      <c r="O908" s="29"/>
      <c r="P908" s="29"/>
      <c r="Q908" s="29"/>
      <c r="R908" s="29"/>
      <c r="S908" s="338"/>
      <c r="T908" s="29"/>
      <c r="U908" s="29"/>
      <c r="V908" s="29"/>
      <c r="W908" s="29"/>
      <c r="X908" s="29"/>
      <c r="Y908" s="29"/>
      <c r="Z908" s="29"/>
    </row>
    <row r="909" spans="1:26" ht="15.75" customHeight="1">
      <c r="A909" s="29"/>
      <c r="B909" s="75"/>
      <c r="C909" s="29"/>
      <c r="D909" s="29"/>
      <c r="E909" s="29"/>
      <c r="F909" s="29"/>
      <c r="G909" s="29"/>
      <c r="H909" s="29"/>
      <c r="I909" s="29"/>
      <c r="J909" s="29"/>
      <c r="K909" s="29"/>
      <c r="L909" s="29"/>
      <c r="M909" s="29"/>
      <c r="N909" s="29"/>
      <c r="O909" s="29"/>
      <c r="P909" s="29"/>
      <c r="Q909" s="29"/>
      <c r="R909" s="29"/>
      <c r="S909" s="338"/>
      <c r="T909" s="29"/>
      <c r="U909" s="29"/>
      <c r="V909" s="29"/>
      <c r="W909" s="29"/>
      <c r="X909" s="29"/>
      <c r="Y909" s="29"/>
      <c r="Z909" s="29"/>
    </row>
    <row r="910" spans="1:26" ht="15.75" customHeight="1">
      <c r="A910" s="29"/>
      <c r="B910" s="75"/>
      <c r="C910" s="29"/>
      <c r="D910" s="29"/>
      <c r="E910" s="29"/>
      <c r="F910" s="29"/>
      <c r="G910" s="29"/>
      <c r="H910" s="29"/>
      <c r="I910" s="29"/>
      <c r="J910" s="29"/>
      <c r="K910" s="29"/>
      <c r="L910" s="29"/>
      <c r="M910" s="29"/>
      <c r="N910" s="29"/>
      <c r="O910" s="29"/>
      <c r="P910" s="29"/>
      <c r="Q910" s="29"/>
      <c r="R910" s="29"/>
      <c r="S910" s="338"/>
      <c r="T910" s="29"/>
      <c r="U910" s="29"/>
      <c r="V910" s="29"/>
      <c r="W910" s="29"/>
      <c r="X910" s="29"/>
      <c r="Y910" s="29"/>
      <c r="Z910" s="29"/>
    </row>
    <row r="911" spans="1:26" ht="15.75" customHeight="1">
      <c r="A911" s="29"/>
      <c r="B911" s="75"/>
      <c r="C911" s="29"/>
      <c r="D911" s="29"/>
      <c r="E911" s="29"/>
      <c r="F911" s="29"/>
      <c r="G911" s="29"/>
      <c r="H911" s="29"/>
      <c r="I911" s="29"/>
      <c r="J911" s="29"/>
      <c r="K911" s="29"/>
      <c r="L911" s="29"/>
      <c r="M911" s="29"/>
      <c r="N911" s="29"/>
      <c r="O911" s="29"/>
      <c r="P911" s="29"/>
      <c r="Q911" s="29"/>
      <c r="R911" s="29"/>
      <c r="S911" s="338"/>
      <c r="T911" s="29"/>
      <c r="U911" s="29"/>
      <c r="V911" s="29"/>
      <c r="W911" s="29"/>
      <c r="X911" s="29"/>
      <c r="Y911" s="29"/>
      <c r="Z911" s="29"/>
    </row>
    <row r="912" spans="1:26" ht="15.75" customHeight="1">
      <c r="A912" s="29"/>
      <c r="B912" s="75"/>
      <c r="C912" s="29"/>
      <c r="D912" s="29"/>
      <c r="E912" s="29"/>
      <c r="F912" s="29"/>
      <c r="G912" s="29"/>
      <c r="H912" s="29"/>
      <c r="I912" s="29"/>
      <c r="J912" s="29"/>
      <c r="K912" s="29"/>
      <c r="L912" s="29"/>
      <c r="M912" s="29"/>
      <c r="N912" s="29"/>
      <c r="O912" s="29"/>
      <c r="P912" s="29"/>
      <c r="Q912" s="29"/>
      <c r="R912" s="29"/>
      <c r="S912" s="338"/>
      <c r="T912" s="29"/>
      <c r="U912" s="29"/>
      <c r="V912" s="29"/>
      <c r="W912" s="29"/>
      <c r="X912" s="29"/>
      <c r="Y912" s="29"/>
      <c r="Z912" s="29"/>
    </row>
    <row r="913" spans="1:26" ht="15.75" customHeight="1">
      <c r="A913" s="29"/>
      <c r="B913" s="75"/>
      <c r="C913" s="29"/>
      <c r="D913" s="29"/>
      <c r="E913" s="29"/>
      <c r="F913" s="29"/>
      <c r="G913" s="29"/>
      <c r="H913" s="29"/>
      <c r="I913" s="29"/>
      <c r="J913" s="29"/>
      <c r="K913" s="29"/>
      <c r="L913" s="29"/>
      <c r="M913" s="29"/>
      <c r="N913" s="29"/>
      <c r="O913" s="29"/>
      <c r="P913" s="29"/>
      <c r="Q913" s="29"/>
      <c r="R913" s="29"/>
      <c r="S913" s="338"/>
      <c r="T913" s="29"/>
      <c r="U913" s="29"/>
      <c r="V913" s="29"/>
      <c r="W913" s="29"/>
      <c r="X913" s="29"/>
      <c r="Y913" s="29"/>
      <c r="Z913" s="29"/>
    </row>
    <row r="914" spans="1:26" ht="15.75" customHeight="1">
      <c r="A914" s="29"/>
      <c r="B914" s="75"/>
      <c r="C914" s="29"/>
      <c r="D914" s="29"/>
      <c r="E914" s="29"/>
      <c r="F914" s="29"/>
      <c r="G914" s="29"/>
      <c r="H914" s="29"/>
      <c r="I914" s="29"/>
      <c r="J914" s="29"/>
      <c r="K914" s="29"/>
      <c r="L914" s="29"/>
      <c r="M914" s="29"/>
      <c r="N914" s="29"/>
      <c r="O914" s="29"/>
      <c r="P914" s="29"/>
      <c r="Q914" s="29"/>
      <c r="R914" s="29"/>
      <c r="S914" s="338"/>
      <c r="T914" s="29"/>
      <c r="U914" s="29"/>
      <c r="V914" s="29"/>
      <c r="W914" s="29"/>
      <c r="X914" s="29"/>
      <c r="Y914" s="29"/>
      <c r="Z914" s="29"/>
    </row>
    <row r="915" spans="1:26" ht="15.75" customHeight="1">
      <c r="A915" s="29"/>
      <c r="B915" s="75"/>
      <c r="C915" s="29"/>
      <c r="D915" s="29"/>
      <c r="E915" s="29"/>
      <c r="F915" s="29"/>
      <c r="G915" s="29"/>
      <c r="H915" s="29"/>
      <c r="I915" s="29"/>
      <c r="J915" s="29"/>
      <c r="K915" s="29"/>
      <c r="L915" s="29"/>
      <c r="M915" s="29"/>
      <c r="N915" s="29"/>
      <c r="O915" s="29"/>
      <c r="P915" s="29"/>
      <c r="Q915" s="29"/>
      <c r="R915" s="29"/>
      <c r="S915" s="338"/>
      <c r="T915" s="29"/>
      <c r="U915" s="29"/>
      <c r="V915" s="29"/>
      <c r="W915" s="29"/>
      <c r="X915" s="29"/>
      <c r="Y915" s="29"/>
      <c r="Z915" s="29"/>
    </row>
    <row r="916" spans="1:26" ht="15.75" customHeight="1">
      <c r="A916" s="29"/>
      <c r="B916" s="75"/>
      <c r="C916" s="29"/>
      <c r="D916" s="29"/>
      <c r="E916" s="29"/>
      <c r="F916" s="29"/>
      <c r="G916" s="29"/>
      <c r="H916" s="29"/>
      <c r="I916" s="29"/>
      <c r="J916" s="29"/>
      <c r="K916" s="29"/>
      <c r="L916" s="29"/>
      <c r="M916" s="29"/>
      <c r="N916" s="29"/>
      <c r="O916" s="29"/>
      <c r="P916" s="29"/>
      <c r="Q916" s="29"/>
      <c r="R916" s="29"/>
      <c r="S916" s="338"/>
      <c r="T916" s="29"/>
      <c r="U916" s="29"/>
      <c r="V916" s="29"/>
      <c r="W916" s="29"/>
      <c r="X916" s="29"/>
      <c r="Y916" s="29"/>
      <c r="Z916" s="29"/>
    </row>
    <row r="917" spans="1:26" ht="15.75" customHeight="1">
      <c r="A917" s="29"/>
      <c r="B917" s="75"/>
      <c r="C917" s="29"/>
      <c r="D917" s="29"/>
      <c r="E917" s="29"/>
      <c r="F917" s="29"/>
      <c r="G917" s="29"/>
      <c r="H917" s="29"/>
      <c r="I917" s="29"/>
      <c r="J917" s="29"/>
      <c r="K917" s="29"/>
      <c r="L917" s="29"/>
      <c r="M917" s="29"/>
      <c r="N917" s="29"/>
      <c r="O917" s="29"/>
      <c r="P917" s="29"/>
      <c r="Q917" s="29"/>
      <c r="R917" s="29"/>
      <c r="S917" s="338"/>
      <c r="T917" s="29"/>
      <c r="U917" s="29"/>
      <c r="V917" s="29"/>
      <c r="W917" s="29"/>
      <c r="X917" s="29"/>
      <c r="Y917" s="29"/>
      <c r="Z917" s="29"/>
    </row>
    <row r="918" spans="1:26" ht="15.75" customHeight="1">
      <c r="A918" s="29"/>
      <c r="B918" s="75"/>
      <c r="C918" s="29"/>
      <c r="D918" s="29"/>
      <c r="E918" s="29"/>
      <c r="F918" s="29"/>
      <c r="G918" s="29"/>
      <c r="H918" s="29"/>
      <c r="I918" s="29"/>
      <c r="J918" s="29"/>
      <c r="K918" s="29"/>
      <c r="L918" s="29"/>
      <c r="M918" s="29"/>
      <c r="N918" s="29"/>
      <c r="O918" s="29"/>
      <c r="P918" s="29"/>
      <c r="Q918" s="29"/>
      <c r="R918" s="29"/>
      <c r="S918" s="338"/>
      <c r="T918" s="29"/>
      <c r="U918" s="29"/>
      <c r="V918" s="29"/>
      <c r="W918" s="29"/>
      <c r="X918" s="29"/>
      <c r="Y918" s="29"/>
      <c r="Z918" s="29"/>
    </row>
    <row r="919" spans="1:26" ht="15.75" customHeight="1">
      <c r="A919" s="29"/>
      <c r="B919" s="75"/>
      <c r="C919" s="29"/>
      <c r="D919" s="29"/>
      <c r="E919" s="29"/>
      <c r="F919" s="29"/>
      <c r="G919" s="29"/>
      <c r="H919" s="29"/>
      <c r="I919" s="29"/>
      <c r="J919" s="29"/>
      <c r="K919" s="29"/>
      <c r="L919" s="29"/>
      <c r="M919" s="29"/>
      <c r="N919" s="29"/>
      <c r="O919" s="29"/>
      <c r="P919" s="29"/>
      <c r="Q919" s="29"/>
      <c r="R919" s="29"/>
      <c r="S919" s="338"/>
      <c r="T919" s="29"/>
      <c r="U919" s="29"/>
      <c r="V919" s="29"/>
      <c r="W919" s="29"/>
      <c r="X919" s="29"/>
      <c r="Y919" s="29"/>
      <c r="Z919" s="29"/>
    </row>
    <row r="920" spans="1:26" ht="15.75" customHeight="1">
      <c r="A920" s="29"/>
      <c r="B920" s="75"/>
      <c r="C920" s="29"/>
      <c r="D920" s="29"/>
      <c r="E920" s="29"/>
      <c r="F920" s="29"/>
      <c r="G920" s="29"/>
      <c r="H920" s="29"/>
      <c r="I920" s="29"/>
      <c r="J920" s="29"/>
      <c r="K920" s="29"/>
      <c r="L920" s="29"/>
      <c r="M920" s="29"/>
      <c r="N920" s="29"/>
      <c r="O920" s="29"/>
      <c r="P920" s="29"/>
      <c r="Q920" s="29"/>
      <c r="R920" s="29"/>
      <c r="S920" s="338"/>
      <c r="T920" s="29"/>
      <c r="U920" s="29"/>
      <c r="V920" s="29"/>
      <c r="W920" s="29"/>
      <c r="X920" s="29"/>
      <c r="Y920" s="29"/>
      <c r="Z920" s="29"/>
    </row>
    <row r="921" spans="1:26" ht="15.75" customHeight="1">
      <c r="A921" s="29"/>
      <c r="B921" s="75"/>
      <c r="C921" s="29"/>
      <c r="D921" s="29"/>
      <c r="E921" s="29"/>
      <c r="F921" s="29"/>
      <c r="G921" s="29"/>
      <c r="H921" s="29"/>
      <c r="I921" s="29"/>
      <c r="J921" s="29"/>
      <c r="K921" s="29"/>
      <c r="L921" s="29"/>
      <c r="M921" s="29"/>
      <c r="N921" s="29"/>
      <c r="O921" s="29"/>
      <c r="P921" s="29"/>
      <c r="Q921" s="29"/>
      <c r="R921" s="29"/>
      <c r="S921" s="338"/>
      <c r="T921" s="29"/>
      <c r="U921" s="29"/>
      <c r="V921" s="29"/>
      <c r="W921" s="29"/>
      <c r="X921" s="29"/>
      <c r="Y921" s="29"/>
      <c r="Z921" s="29"/>
    </row>
    <row r="922" spans="1:26" ht="15.75" customHeight="1">
      <c r="A922" s="29"/>
      <c r="B922" s="75"/>
      <c r="C922" s="29"/>
      <c r="D922" s="29"/>
      <c r="E922" s="29"/>
      <c r="F922" s="29"/>
      <c r="G922" s="29"/>
      <c r="H922" s="29"/>
      <c r="I922" s="29"/>
      <c r="J922" s="29"/>
      <c r="K922" s="29"/>
      <c r="L922" s="29"/>
      <c r="M922" s="29"/>
      <c r="N922" s="29"/>
      <c r="O922" s="29"/>
      <c r="P922" s="29"/>
      <c r="Q922" s="29"/>
      <c r="R922" s="29"/>
      <c r="S922" s="338"/>
      <c r="T922" s="29"/>
      <c r="U922" s="29"/>
      <c r="V922" s="29"/>
      <c r="W922" s="29"/>
      <c r="X922" s="29"/>
      <c r="Y922" s="29"/>
      <c r="Z922" s="29"/>
    </row>
    <row r="923" spans="1:26" ht="15.75" customHeight="1">
      <c r="A923" s="29"/>
      <c r="B923" s="75"/>
      <c r="C923" s="29"/>
      <c r="D923" s="29"/>
      <c r="E923" s="29"/>
      <c r="F923" s="29"/>
      <c r="G923" s="29"/>
      <c r="H923" s="29"/>
      <c r="I923" s="29"/>
      <c r="J923" s="29"/>
      <c r="K923" s="29"/>
      <c r="L923" s="29"/>
      <c r="M923" s="29"/>
      <c r="N923" s="29"/>
      <c r="O923" s="29"/>
      <c r="P923" s="29"/>
      <c r="Q923" s="29"/>
      <c r="R923" s="29"/>
      <c r="S923" s="338"/>
      <c r="T923" s="29"/>
      <c r="U923" s="29"/>
      <c r="V923" s="29"/>
      <c r="W923" s="29"/>
      <c r="X923" s="29"/>
      <c r="Y923" s="29"/>
      <c r="Z923" s="29"/>
    </row>
    <row r="924" spans="1:26" ht="15.75" customHeight="1">
      <c r="A924" s="29"/>
      <c r="B924" s="75"/>
      <c r="C924" s="29"/>
      <c r="D924" s="29"/>
      <c r="E924" s="29"/>
      <c r="F924" s="29"/>
      <c r="G924" s="29"/>
      <c r="H924" s="29"/>
      <c r="I924" s="29"/>
      <c r="J924" s="29"/>
      <c r="K924" s="29"/>
      <c r="L924" s="29"/>
      <c r="M924" s="29"/>
      <c r="N924" s="29"/>
      <c r="O924" s="29"/>
      <c r="P924" s="29"/>
      <c r="Q924" s="29"/>
      <c r="R924" s="29"/>
      <c r="S924" s="338"/>
      <c r="T924" s="29"/>
      <c r="U924" s="29"/>
      <c r="V924" s="29"/>
      <c r="W924" s="29"/>
      <c r="X924" s="29"/>
      <c r="Y924" s="29"/>
      <c r="Z924" s="29"/>
    </row>
    <row r="925" spans="1:26" ht="15.75" customHeight="1">
      <c r="A925" s="29"/>
      <c r="B925" s="75"/>
      <c r="C925" s="29"/>
      <c r="D925" s="29"/>
      <c r="E925" s="29"/>
      <c r="F925" s="29"/>
      <c r="G925" s="29"/>
      <c r="H925" s="29"/>
      <c r="I925" s="29"/>
      <c r="J925" s="29"/>
      <c r="K925" s="29"/>
      <c r="L925" s="29"/>
      <c r="M925" s="29"/>
      <c r="N925" s="29"/>
      <c r="O925" s="29"/>
      <c r="P925" s="29"/>
      <c r="Q925" s="29"/>
      <c r="R925" s="29"/>
      <c r="S925" s="338"/>
      <c r="T925" s="29"/>
      <c r="U925" s="29"/>
      <c r="V925" s="29"/>
      <c r="W925" s="29"/>
      <c r="X925" s="29"/>
      <c r="Y925" s="29"/>
      <c r="Z925" s="29"/>
    </row>
    <row r="926" spans="1:26" ht="15.75" customHeight="1">
      <c r="A926" s="29"/>
      <c r="B926" s="75"/>
      <c r="C926" s="29"/>
      <c r="D926" s="29"/>
      <c r="E926" s="29"/>
      <c r="F926" s="29"/>
      <c r="G926" s="29"/>
      <c r="H926" s="29"/>
      <c r="I926" s="29"/>
      <c r="J926" s="29"/>
      <c r="K926" s="29"/>
      <c r="L926" s="29"/>
      <c r="M926" s="29"/>
      <c r="N926" s="29"/>
      <c r="O926" s="29"/>
      <c r="P926" s="29"/>
      <c r="Q926" s="29"/>
      <c r="R926" s="29"/>
      <c r="S926" s="338"/>
      <c r="T926" s="29"/>
      <c r="U926" s="29"/>
      <c r="V926" s="29"/>
      <c r="W926" s="29"/>
      <c r="X926" s="29"/>
      <c r="Y926" s="29"/>
      <c r="Z926" s="29"/>
    </row>
    <row r="927" spans="1:26" ht="15.75" customHeight="1">
      <c r="A927" s="29"/>
      <c r="B927" s="75"/>
      <c r="C927" s="29"/>
      <c r="D927" s="29"/>
      <c r="E927" s="29"/>
      <c r="F927" s="29"/>
      <c r="G927" s="29"/>
      <c r="H927" s="29"/>
      <c r="I927" s="29"/>
      <c r="J927" s="29"/>
      <c r="K927" s="29"/>
      <c r="L927" s="29"/>
      <c r="M927" s="29"/>
      <c r="N927" s="29"/>
      <c r="O927" s="29"/>
      <c r="P927" s="29"/>
      <c r="Q927" s="29"/>
      <c r="R927" s="29"/>
      <c r="S927" s="338"/>
      <c r="T927" s="29"/>
      <c r="U927" s="29"/>
      <c r="V927" s="29"/>
      <c r="W927" s="29"/>
      <c r="X927" s="29"/>
      <c r="Y927" s="29"/>
      <c r="Z927" s="29"/>
    </row>
    <row r="928" spans="1:26" ht="15.75" customHeight="1">
      <c r="A928" s="29"/>
      <c r="B928" s="75"/>
      <c r="C928" s="29"/>
      <c r="D928" s="29"/>
      <c r="E928" s="29"/>
      <c r="F928" s="29"/>
      <c r="G928" s="29"/>
      <c r="H928" s="29"/>
      <c r="I928" s="29"/>
      <c r="J928" s="29"/>
      <c r="K928" s="29"/>
      <c r="L928" s="29"/>
      <c r="M928" s="29"/>
      <c r="N928" s="29"/>
      <c r="O928" s="29"/>
      <c r="P928" s="29"/>
      <c r="Q928" s="29"/>
      <c r="R928" s="29"/>
      <c r="S928" s="338"/>
      <c r="T928" s="29"/>
      <c r="U928" s="29"/>
      <c r="V928" s="29"/>
      <c r="W928" s="29"/>
      <c r="X928" s="29"/>
      <c r="Y928" s="29"/>
      <c r="Z928" s="29"/>
    </row>
    <row r="929" spans="1:26" ht="15.75" customHeight="1">
      <c r="A929" s="29"/>
      <c r="B929" s="75"/>
      <c r="C929" s="29"/>
      <c r="D929" s="29"/>
      <c r="E929" s="29"/>
      <c r="F929" s="29"/>
      <c r="G929" s="29"/>
      <c r="H929" s="29"/>
      <c r="I929" s="29"/>
      <c r="J929" s="29"/>
      <c r="K929" s="29"/>
      <c r="L929" s="29"/>
      <c r="M929" s="29"/>
      <c r="N929" s="29"/>
      <c r="O929" s="29"/>
      <c r="P929" s="29"/>
      <c r="Q929" s="29"/>
      <c r="R929" s="29"/>
      <c r="S929" s="338"/>
      <c r="T929" s="29"/>
      <c r="U929" s="29"/>
      <c r="V929" s="29"/>
      <c r="W929" s="29"/>
      <c r="X929" s="29"/>
      <c r="Y929" s="29"/>
      <c r="Z929" s="29"/>
    </row>
    <row r="930" spans="1:26" ht="15.75" customHeight="1">
      <c r="A930" s="29"/>
      <c r="B930" s="75"/>
      <c r="C930" s="29"/>
      <c r="D930" s="29"/>
      <c r="E930" s="29"/>
      <c r="F930" s="29"/>
      <c r="G930" s="29"/>
      <c r="H930" s="29"/>
      <c r="I930" s="29"/>
      <c r="J930" s="29"/>
      <c r="K930" s="29"/>
      <c r="L930" s="29"/>
      <c r="M930" s="29"/>
      <c r="N930" s="29"/>
      <c r="O930" s="29"/>
      <c r="P930" s="29"/>
      <c r="Q930" s="29"/>
      <c r="R930" s="29"/>
      <c r="S930" s="338"/>
      <c r="T930" s="29"/>
      <c r="U930" s="29"/>
      <c r="V930" s="29"/>
      <c r="W930" s="29"/>
      <c r="X930" s="29"/>
      <c r="Y930" s="29"/>
      <c r="Z930" s="29"/>
    </row>
    <row r="931" spans="1:26" ht="15.75" customHeight="1">
      <c r="A931" s="29"/>
      <c r="B931" s="75"/>
      <c r="C931" s="29"/>
      <c r="D931" s="29"/>
      <c r="E931" s="29"/>
      <c r="F931" s="29"/>
      <c r="G931" s="29"/>
      <c r="H931" s="29"/>
      <c r="I931" s="29"/>
      <c r="J931" s="29"/>
      <c r="K931" s="29"/>
      <c r="L931" s="29"/>
      <c r="M931" s="29"/>
      <c r="N931" s="29"/>
      <c r="O931" s="29"/>
      <c r="P931" s="29"/>
      <c r="Q931" s="29"/>
      <c r="R931" s="29"/>
      <c r="S931" s="338"/>
      <c r="T931" s="29"/>
      <c r="U931" s="29"/>
      <c r="V931" s="29"/>
      <c r="W931" s="29"/>
      <c r="X931" s="29"/>
      <c r="Y931" s="29"/>
      <c r="Z931" s="29"/>
    </row>
    <row r="932" spans="1:26" ht="15.75" customHeight="1">
      <c r="A932" s="29"/>
      <c r="B932" s="75"/>
      <c r="C932" s="29"/>
      <c r="D932" s="29"/>
      <c r="E932" s="29"/>
      <c r="F932" s="29"/>
      <c r="G932" s="29"/>
      <c r="H932" s="29"/>
      <c r="I932" s="29"/>
      <c r="J932" s="29"/>
      <c r="K932" s="29"/>
      <c r="L932" s="29"/>
      <c r="M932" s="29"/>
      <c r="N932" s="29"/>
      <c r="O932" s="29"/>
      <c r="P932" s="29"/>
      <c r="Q932" s="29"/>
      <c r="R932" s="29"/>
      <c r="S932" s="338"/>
      <c r="T932" s="29"/>
      <c r="U932" s="29"/>
      <c r="V932" s="29"/>
      <c r="W932" s="29"/>
      <c r="X932" s="29"/>
      <c r="Y932" s="29"/>
      <c r="Z932" s="29"/>
    </row>
    <row r="933" spans="1:26" ht="15.75" customHeight="1">
      <c r="A933" s="29"/>
      <c r="B933" s="75"/>
      <c r="C933" s="29"/>
      <c r="D933" s="29"/>
      <c r="E933" s="29"/>
      <c r="F933" s="29"/>
      <c r="G933" s="29"/>
      <c r="H933" s="29"/>
      <c r="I933" s="29"/>
      <c r="J933" s="29"/>
      <c r="K933" s="29"/>
      <c r="L933" s="29"/>
      <c r="M933" s="29"/>
      <c r="N933" s="29"/>
      <c r="O933" s="29"/>
      <c r="P933" s="29"/>
      <c r="Q933" s="29"/>
      <c r="R933" s="29"/>
      <c r="S933" s="338"/>
      <c r="T933" s="29"/>
      <c r="U933" s="29"/>
      <c r="V933" s="29"/>
      <c r="W933" s="29"/>
      <c r="X933" s="29"/>
      <c r="Y933" s="29"/>
      <c r="Z933" s="29"/>
    </row>
    <row r="934" spans="1:26" ht="15.75" customHeight="1">
      <c r="A934" s="29"/>
      <c r="B934" s="75"/>
      <c r="C934" s="29"/>
      <c r="D934" s="29"/>
      <c r="E934" s="29"/>
      <c r="F934" s="29"/>
      <c r="G934" s="29"/>
      <c r="H934" s="29"/>
      <c r="I934" s="29"/>
      <c r="J934" s="29"/>
      <c r="K934" s="29"/>
      <c r="L934" s="29"/>
      <c r="M934" s="29"/>
      <c r="N934" s="29"/>
      <c r="O934" s="29"/>
      <c r="P934" s="29"/>
      <c r="Q934" s="29"/>
      <c r="R934" s="29"/>
      <c r="S934" s="338"/>
      <c r="T934" s="29"/>
      <c r="U934" s="29"/>
      <c r="V934" s="29"/>
      <c r="W934" s="29"/>
      <c r="X934" s="29"/>
      <c r="Y934" s="29"/>
      <c r="Z934" s="29"/>
    </row>
    <row r="935" spans="1:26" ht="15.75" customHeight="1">
      <c r="A935" s="29"/>
      <c r="B935" s="75"/>
      <c r="C935" s="29"/>
      <c r="D935" s="29"/>
      <c r="E935" s="29"/>
      <c r="F935" s="29"/>
      <c r="G935" s="29"/>
      <c r="H935" s="29"/>
      <c r="I935" s="29"/>
      <c r="J935" s="29"/>
      <c r="K935" s="29"/>
      <c r="L935" s="29"/>
      <c r="M935" s="29"/>
      <c r="N935" s="29"/>
      <c r="O935" s="29"/>
      <c r="P935" s="29"/>
      <c r="Q935" s="29"/>
      <c r="R935" s="29"/>
      <c r="S935" s="338"/>
      <c r="T935" s="29"/>
      <c r="U935" s="29"/>
      <c r="V935" s="29"/>
      <c r="W935" s="29"/>
      <c r="X935" s="29"/>
      <c r="Y935" s="29"/>
      <c r="Z935" s="29"/>
    </row>
    <row r="936" spans="1:26" ht="15.75" customHeight="1">
      <c r="A936" s="29"/>
      <c r="B936" s="75"/>
      <c r="C936" s="29"/>
      <c r="D936" s="29"/>
      <c r="E936" s="29"/>
      <c r="F936" s="29"/>
      <c r="G936" s="29"/>
      <c r="H936" s="29"/>
      <c r="I936" s="29"/>
      <c r="J936" s="29"/>
      <c r="K936" s="29"/>
      <c r="L936" s="29"/>
      <c r="M936" s="29"/>
      <c r="N936" s="29"/>
      <c r="O936" s="29"/>
      <c r="P936" s="29"/>
      <c r="Q936" s="29"/>
      <c r="R936" s="29"/>
      <c r="S936" s="338"/>
      <c r="T936" s="29"/>
      <c r="U936" s="29"/>
      <c r="V936" s="29"/>
      <c r="W936" s="29"/>
      <c r="X936" s="29"/>
      <c r="Y936" s="29"/>
      <c r="Z936" s="29"/>
    </row>
    <row r="937" spans="1:26" ht="15.75" customHeight="1">
      <c r="A937" s="29"/>
      <c r="B937" s="75"/>
      <c r="C937" s="29"/>
      <c r="D937" s="29"/>
      <c r="E937" s="29"/>
      <c r="F937" s="29"/>
      <c r="G937" s="29"/>
      <c r="H937" s="29"/>
      <c r="I937" s="29"/>
      <c r="J937" s="29"/>
      <c r="K937" s="29"/>
      <c r="L937" s="29"/>
      <c r="M937" s="29"/>
      <c r="N937" s="29"/>
      <c r="O937" s="29"/>
      <c r="P937" s="29"/>
      <c r="Q937" s="29"/>
      <c r="R937" s="29"/>
      <c r="S937" s="338"/>
      <c r="T937" s="29"/>
      <c r="U937" s="29"/>
      <c r="V937" s="29"/>
      <c r="W937" s="29"/>
      <c r="X937" s="29"/>
      <c r="Y937" s="29"/>
      <c r="Z937" s="29"/>
    </row>
    <row r="938" spans="1:26" ht="15.75" customHeight="1">
      <c r="A938" s="29"/>
      <c r="B938" s="75"/>
      <c r="C938" s="29"/>
      <c r="D938" s="29"/>
      <c r="E938" s="29"/>
      <c r="F938" s="29"/>
      <c r="G938" s="29"/>
      <c r="H938" s="29"/>
      <c r="I938" s="29"/>
      <c r="J938" s="29"/>
      <c r="K938" s="29"/>
      <c r="L938" s="29"/>
      <c r="M938" s="29"/>
      <c r="N938" s="29"/>
      <c r="O938" s="29"/>
      <c r="P938" s="29"/>
      <c r="Q938" s="29"/>
      <c r="R938" s="29"/>
      <c r="S938" s="338"/>
      <c r="T938" s="29"/>
      <c r="U938" s="29"/>
      <c r="V938" s="29"/>
      <c r="W938" s="29"/>
      <c r="X938" s="29"/>
      <c r="Y938" s="29"/>
      <c r="Z938" s="29"/>
    </row>
    <row r="939" spans="1:26" ht="15.75" customHeight="1">
      <c r="A939" s="29"/>
      <c r="B939" s="75"/>
      <c r="C939" s="29"/>
      <c r="D939" s="29"/>
      <c r="E939" s="29"/>
      <c r="F939" s="29"/>
      <c r="G939" s="29"/>
      <c r="H939" s="29"/>
      <c r="I939" s="29"/>
      <c r="J939" s="29"/>
      <c r="K939" s="29"/>
      <c r="L939" s="29"/>
      <c r="M939" s="29"/>
      <c r="N939" s="29"/>
      <c r="O939" s="29"/>
      <c r="P939" s="29"/>
      <c r="Q939" s="29"/>
      <c r="R939" s="29"/>
      <c r="S939" s="338"/>
      <c r="T939" s="29"/>
      <c r="U939" s="29"/>
      <c r="V939" s="29"/>
      <c r="W939" s="29"/>
      <c r="X939" s="29"/>
      <c r="Y939" s="29"/>
      <c r="Z939" s="29"/>
    </row>
    <row r="940" spans="1:26" ht="15.75" customHeight="1">
      <c r="A940" s="29"/>
      <c r="B940" s="75"/>
      <c r="C940" s="29"/>
      <c r="D940" s="29"/>
      <c r="E940" s="29"/>
      <c r="F940" s="29"/>
      <c r="G940" s="29"/>
      <c r="H940" s="29"/>
      <c r="I940" s="29"/>
      <c r="J940" s="29"/>
      <c r="K940" s="29"/>
      <c r="L940" s="29"/>
      <c r="M940" s="29"/>
      <c r="N940" s="29"/>
      <c r="O940" s="29"/>
      <c r="P940" s="29"/>
      <c r="Q940" s="29"/>
      <c r="R940" s="29"/>
      <c r="S940" s="338"/>
      <c r="T940" s="29"/>
      <c r="U940" s="29"/>
      <c r="V940" s="29"/>
      <c r="W940" s="29"/>
      <c r="X940" s="29"/>
      <c r="Y940" s="29"/>
      <c r="Z940" s="29"/>
    </row>
    <row r="941" spans="1:26" ht="15.75" customHeight="1">
      <c r="A941" s="29"/>
      <c r="B941" s="75"/>
      <c r="C941" s="29"/>
      <c r="D941" s="29"/>
      <c r="E941" s="29"/>
      <c r="F941" s="29"/>
      <c r="G941" s="29"/>
      <c r="H941" s="29"/>
      <c r="I941" s="29"/>
      <c r="J941" s="29"/>
      <c r="K941" s="29"/>
      <c r="L941" s="29"/>
      <c r="M941" s="29"/>
      <c r="N941" s="29"/>
      <c r="O941" s="29"/>
      <c r="P941" s="29"/>
      <c r="Q941" s="29"/>
      <c r="R941" s="29"/>
      <c r="S941" s="338"/>
      <c r="T941" s="29"/>
      <c r="U941" s="29"/>
      <c r="V941" s="29"/>
      <c r="W941" s="29"/>
      <c r="X941" s="29"/>
      <c r="Y941" s="29"/>
      <c r="Z941" s="29"/>
    </row>
    <row r="942" spans="1:26" ht="15.75" customHeight="1">
      <c r="A942" s="29"/>
      <c r="B942" s="75"/>
      <c r="C942" s="29"/>
      <c r="D942" s="29"/>
      <c r="E942" s="29"/>
      <c r="F942" s="29"/>
      <c r="G942" s="29"/>
      <c r="H942" s="29"/>
      <c r="I942" s="29"/>
      <c r="J942" s="29"/>
      <c r="K942" s="29"/>
      <c r="L942" s="29"/>
      <c r="M942" s="29"/>
      <c r="N942" s="29"/>
      <c r="O942" s="29"/>
      <c r="P942" s="29"/>
      <c r="Q942" s="29"/>
      <c r="R942" s="29"/>
      <c r="S942" s="338"/>
      <c r="T942" s="29"/>
      <c r="U942" s="29"/>
      <c r="V942" s="29"/>
      <c r="W942" s="29"/>
      <c r="X942" s="29"/>
      <c r="Y942" s="29"/>
      <c r="Z942" s="29"/>
    </row>
    <row r="943" spans="1:26" ht="15.75" customHeight="1">
      <c r="A943" s="29"/>
      <c r="B943" s="75"/>
      <c r="C943" s="29"/>
      <c r="D943" s="29"/>
      <c r="E943" s="29"/>
      <c r="F943" s="29"/>
      <c r="G943" s="29"/>
      <c r="H943" s="29"/>
      <c r="I943" s="29"/>
      <c r="J943" s="29"/>
      <c r="K943" s="29"/>
      <c r="L943" s="29"/>
      <c r="M943" s="29"/>
      <c r="N943" s="29"/>
      <c r="O943" s="29"/>
      <c r="P943" s="29"/>
      <c r="Q943" s="29"/>
      <c r="R943" s="29"/>
      <c r="S943" s="338"/>
      <c r="T943" s="29"/>
      <c r="U943" s="29"/>
      <c r="V943" s="29"/>
      <c r="W943" s="29"/>
      <c r="X943" s="29"/>
      <c r="Y943" s="29"/>
      <c r="Z943" s="29"/>
    </row>
    <row r="944" spans="1:26" ht="15.75" customHeight="1">
      <c r="A944" s="29"/>
      <c r="B944" s="75"/>
      <c r="C944" s="29"/>
      <c r="D944" s="29"/>
      <c r="E944" s="29"/>
      <c r="F944" s="29"/>
      <c r="G944" s="29"/>
      <c r="H944" s="29"/>
      <c r="I944" s="29"/>
      <c r="J944" s="29"/>
      <c r="K944" s="29"/>
      <c r="L944" s="29"/>
      <c r="M944" s="29"/>
      <c r="N944" s="29"/>
      <c r="O944" s="29"/>
      <c r="P944" s="29"/>
      <c r="Q944" s="29"/>
      <c r="R944" s="29"/>
      <c r="S944" s="338"/>
      <c r="T944" s="29"/>
      <c r="U944" s="29"/>
      <c r="V944" s="29"/>
      <c r="W944" s="29"/>
      <c r="X944" s="29"/>
      <c r="Y944" s="29"/>
      <c r="Z944" s="29"/>
    </row>
    <row r="945" spans="1:26" ht="15.75" customHeight="1">
      <c r="A945" s="29"/>
      <c r="B945" s="75"/>
      <c r="C945" s="29"/>
      <c r="D945" s="29"/>
      <c r="E945" s="29"/>
      <c r="F945" s="29"/>
      <c r="G945" s="29"/>
      <c r="H945" s="29"/>
      <c r="I945" s="29"/>
      <c r="J945" s="29"/>
      <c r="K945" s="29"/>
      <c r="L945" s="29"/>
      <c r="M945" s="29"/>
      <c r="N945" s="29"/>
      <c r="O945" s="29"/>
      <c r="P945" s="29"/>
      <c r="Q945" s="29"/>
      <c r="R945" s="29"/>
      <c r="S945" s="338"/>
      <c r="T945" s="29"/>
      <c r="U945" s="29"/>
      <c r="V945" s="29"/>
      <c r="W945" s="29"/>
      <c r="X945" s="29"/>
      <c r="Y945" s="29"/>
      <c r="Z945" s="29"/>
    </row>
    <row r="946" spans="1:26" ht="15.75" customHeight="1">
      <c r="A946" s="29"/>
      <c r="B946" s="75"/>
      <c r="C946" s="29"/>
      <c r="D946" s="29"/>
      <c r="E946" s="29"/>
      <c r="F946" s="29"/>
      <c r="G946" s="29"/>
      <c r="H946" s="29"/>
      <c r="I946" s="29"/>
      <c r="J946" s="29"/>
      <c r="K946" s="29"/>
      <c r="L946" s="29"/>
      <c r="M946" s="29"/>
      <c r="N946" s="29"/>
      <c r="O946" s="29"/>
      <c r="P946" s="29"/>
      <c r="Q946" s="29"/>
      <c r="R946" s="29"/>
      <c r="S946" s="338"/>
      <c r="T946" s="29"/>
      <c r="U946" s="29"/>
      <c r="V946" s="29"/>
      <c r="W946" s="29"/>
      <c r="X946" s="29"/>
      <c r="Y946" s="29"/>
      <c r="Z946" s="29"/>
    </row>
    <row r="947" spans="1:26" ht="15.75" customHeight="1">
      <c r="A947" s="29"/>
      <c r="B947" s="75"/>
      <c r="C947" s="29"/>
      <c r="D947" s="29"/>
      <c r="E947" s="29"/>
      <c r="F947" s="29"/>
      <c r="G947" s="29"/>
      <c r="H947" s="29"/>
      <c r="I947" s="29"/>
      <c r="J947" s="29"/>
      <c r="K947" s="29"/>
      <c r="L947" s="29"/>
      <c r="M947" s="29"/>
      <c r="N947" s="29"/>
      <c r="O947" s="29"/>
      <c r="P947" s="29"/>
      <c r="Q947" s="29"/>
      <c r="R947" s="29"/>
      <c r="S947" s="338"/>
      <c r="T947" s="29"/>
      <c r="U947" s="29"/>
      <c r="V947" s="29"/>
      <c r="W947" s="29"/>
      <c r="X947" s="29"/>
      <c r="Y947" s="29"/>
      <c r="Z947" s="29"/>
    </row>
    <row r="948" spans="1:26" ht="15.75" customHeight="1">
      <c r="A948" s="29"/>
      <c r="B948" s="75"/>
      <c r="C948" s="29"/>
      <c r="D948" s="29"/>
      <c r="E948" s="29"/>
      <c r="F948" s="29"/>
      <c r="G948" s="29"/>
      <c r="H948" s="29"/>
      <c r="I948" s="29"/>
      <c r="J948" s="29"/>
      <c r="K948" s="29"/>
      <c r="L948" s="29"/>
      <c r="M948" s="29"/>
      <c r="N948" s="29"/>
      <c r="O948" s="29"/>
      <c r="P948" s="29"/>
      <c r="Q948" s="29"/>
      <c r="R948" s="29"/>
      <c r="S948" s="338"/>
      <c r="T948" s="29"/>
      <c r="U948" s="29"/>
      <c r="V948" s="29"/>
      <c r="W948" s="29"/>
      <c r="X948" s="29"/>
      <c r="Y948" s="29"/>
      <c r="Z948" s="29"/>
    </row>
    <row r="949" spans="1:26" ht="15.75" customHeight="1">
      <c r="A949" s="29"/>
      <c r="B949" s="75"/>
      <c r="C949" s="29"/>
      <c r="D949" s="29"/>
      <c r="E949" s="29"/>
      <c r="F949" s="29"/>
      <c r="G949" s="29"/>
      <c r="H949" s="29"/>
      <c r="I949" s="29"/>
      <c r="J949" s="29"/>
      <c r="K949" s="29"/>
      <c r="L949" s="29"/>
      <c r="M949" s="29"/>
      <c r="N949" s="29"/>
      <c r="O949" s="29"/>
      <c r="P949" s="29"/>
      <c r="Q949" s="29"/>
      <c r="R949" s="29"/>
      <c r="S949" s="338"/>
      <c r="T949" s="29"/>
      <c r="U949" s="29"/>
      <c r="V949" s="29"/>
      <c r="W949" s="29"/>
      <c r="X949" s="29"/>
      <c r="Y949" s="29"/>
      <c r="Z949" s="29"/>
    </row>
    <row r="950" spans="1:26" ht="15.75" customHeight="1">
      <c r="A950" s="29"/>
      <c r="B950" s="75"/>
      <c r="C950" s="29"/>
      <c r="D950" s="29"/>
      <c r="E950" s="29"/>
      <c r="F950" s="29"/>
      <c r="G950" s="29"/>
      <c r="H950" s="29"/>
      <c r="I950" s="29"/>
      <c r="J950" s="29"/>
      <c r="K950" s="29"/>
      <c r="L950" s="29"/>
      <c r="M950" s="29"/>
      <c r="N950" s="29"/>
      <c r="O950" s="29"/>
      <c r="P950" s="29"/>
      <c r="Q950" s="29"/>
      <c r="R950" s="29"/>
      <c r="S950" s="338"/>
      <c r="T950" s="29"/>
      <c r="U950" s="29"/>
      <c r="V950" s="29"/>
      <c r="W950" s="29"/>
      <c r="X950" s="29"/>
      <c r="Y950" s="29"/>
      <c r="Z950" s="29"/>
    </row>
    <row r="951" spans="1:26" ht="15.75" customHeight="1">
      <c r="A951" s="29"/>
      <c r="B951" s="75"/>
      <c r="C951" s="29"/>
      <c r="D951" s="29"/>
      <c r="E951" s="29"/>
      <c r="F951" s="29"/>
      <c r="G951" s="29"/>
      <c r="H951" s="29"/>
      <c r="I951" s="29"/>
      <c r="J951" s="29"/>
      <c r="K951" s="29"/>
      <c r="L951" s="29"/>
      <c r="M951" s="29"/>
      <c r="N951" s="29"/>
      <c r="O951" s="29"/>
      <c r="P951" s="29"/>
      <c r="Q951" s="29"/>
      <c r="R951" s="29"/>
      <c r="S951" s="338"/>
      <c r="T951" s="29"/>
      <c r="U951" s="29"/>
      <c r="V951" s="29"/>
      <c r="W951" s="29"/>
      <c r="X951" s="29"/>
      <c r="Y951" s="29"/>
      <c r="Z951" s="29"/>
    </row>
    <row r="952" spans="1:26" ht="15.75" customHeight="1">
      <c r="A952" s="29"/>
      <c r="B952" s="75"/>
      <c r="C952" s="29"/>
      <c r="D952" s="29"/>
      <c r="E952" s="29"/>
      <c r="F952" s="29"/>
      <c r="G952" s="29"/>
      <c r="H952" s="29"/>
      <c r="I952" s="29"/>
      <c r="J952" s="29"/>
      <c r="K952" s="29"/>
      <c r="L952" s="29"/>
      <c r="M952" s="29"/>
      <c r="N952" s="29"/>
      <c r="O952" s="29"/>
      <c r="P952" s="29"/>
      <c r="Q952" s="29"/>
      <c r="R952" s="29"/>
      <c r="S952" s="338"/>
      <c r="T952" s="29"/>
      <c r="U952" s="29"/>
      <c r="V952" s="29"/>
      <c r="W952" s="29"/>
      <c r="X952" s="29"/>
      <c r="Y952" s="29"/>
      <c r="Z952" s="29"/>
    </row>
    <row r="953" spans="1:26" ht="15.75" customHeight="1">
      <c r="A953" s="29"/>
      <c r="B953" s="75"/>
      <c r="C953" s="29"/>
      <c r="D953" s="29"/>
      <c r="E953" s="29"/>
      <c r="F953" s="29"/>
      <c r="G953" s="29"/>
      <c r="H953" s="29"/>
      <c r="I953" s="29"/>
      <c r="J953" s="29"/>
      <c r="K953" s="29"/>
      <c r="L953" s="29"/>
      <c r="M953" s="29"/>
      <c r="N953" s="29"/>
      <c r="O953" s="29"/>
      <c r="P953" s="29"/>
      <c r="Q953" s="29"/>
      <c r="R953" s="29"/>
      <c r="S953" s="338"/>
      <c r="T953" s="29"/>
      <c r="U953" s="29"/>
      <c r="V953" s="29"/>
      <c r="W953" s="29"/>
      <c r="X953" s="29"/>
      <c r="Y953" s="29"/>
      <c r="Z953" s="29"/>
    </row>
    <row r="954" spans="1:26" ht="15.75" customHeight="1">
      <c r="A954" s="29"/>
      <c r="B954" s="75"/>
      <c r="C954" s="29"/>
      <c r="D954" s="29"/>
      <c r="E954" s="29"/>
      <c r="F954" s="29"/>
      <c r="G954" s="29"/>
      <c r="H954" s="29"/>
      <c r="I954" s="29"/>
      <c r="J954" s="29"/>
      <c r="K954" s="29"/>
      <c r="L954" s="29"/>
      <c r="M954" s="29"/>
      <c r="N954" s="29"/>
      <c r="O954" s="29"/>
      <c r="P954" s="29"/>
      <c r="Q954" s="29"/>
      <c r="R954" s="29"/>
      <c r="S954" s="338"/>
      <c r="T954" s="29"/>
      <c r="U954" s="29"/>
      <c r="V954" s="29"/>
      <c r="W954" s="29"/>
      <c r="X954" s="29"/>
      <c r="Y954" s="29"/>
      <c r="Z954" s="29"/>
    </row>
    <row r="955" spans="1:26" ht="15.75" customHeight="1">
      <c r="A955" s="29"/>
      <c r="B955" s="75"/>
      <c r="C955" s="29"/>
      <c r="D955" s="29"/>
      <c r="E955" s="29"/>
      <c r="F955" s="29"/>
      <c r="G955" s="29"/>
      <c r="H955" s="29"/>
      <c r="I955" s="29"/>
      <c r="J955" s="29"/>
      <c r="K955" s="29"/>
      <c r="L955" s="29"/>
      <c r="M955" s="29"/>
      <c r="N955" s="29"/>
      <c r="O955" s="29"/>
      <c r="P955" s="29"/>
      <c r="Q955" s="29"/>
      <c r="R955" s="29"/>
      <c r="S955" s="338"/>
      <c r="T955" s="29"/>
      <c r="U955" s="29"/>
      <c r="V955" s="29"/>
      <c r="W955" s="29"/>
      <c r="X955" s="29"/>
      <c r="Y955" s="29"/>
      <c r="Z955" s="29"/>
    </row>
    <row r="956" spans="1:26" ht="15.75" customHeight="1">
      <c r="A956" s="29"/>
      <c r="B956" s="75"/>
      <c r="C956" s="29"/>
      <c r="D956" s="29"/>
      <c r="E956" s="29"/>
      <c r="F956" s="29"/>
      <c r="G956" s="29"/>
      <c r="H956" s="29"/>
      <c r="I956" s="29"/>
      <c r="J956" s="29"/>
      <c r="K956" s="29"/>
      <c r="L956" s="29"/>
      <c r="M956" s="29"/>
      <c r="N956" s="29"/>
      <c r="O956" s="29"/>
      <c r="P956" s="29"/>
      <c r="Q956" s="29"/>
      <c r="R956" s="29"/>
      <c r="S956" s="338"/>
      <c r="T956" s="29"/>
      <c r="U956" s="29"/>
      <c r="V956" s="29"/>
      <c r="W956" s="29"/>
      <c r="X956" s="29"/>
      <c r="Y956" s="29"/>
      <c r="Z956" s="29"/>
    </row>
    <row r="957" spans="1:26" ht="15.75" customHeight="1">
      <c r="A957" s="29"/>
      <c r="B957" s="75"/>
      <c r="C957" s="29"/>
      <c r="D957" s="29"/>
      <c r="E957" s="29"/>
      <c r="F957" s="29"/>
      <c r="G957" s="29"/>
      <c r="H957" s="29"/>
      <c r="I957" s="29"/>
      <c r="J957" s="29"/>
      <c r="K957" s="29"/>
      <c r="L957" s="29"/>
      <c r="M957" s="29"/>
      <c r="N957" s="29"/>
      <c r="O957" s="29"/>
      <c r="P957" s="29"/>
      <c r="Q957" s="29"/>
      <c r="R957" s="29"/>
      <c r="S957" s="338"/>
      <c r="T957" s="29"/>
      <c r="U957" s="29"/>
      <c r="V957" s="29"/>
      <c r="W957" s="29"/>
      <c r="X957" s="29"/>
      <c r="Y957" s="29"/>
      <c r="Z957" s="29"/>
    </row>
    <row r="958" spans="1:26" ht="15.75" customHeight="1">
      <c r="A958" s="29"/>
      <c r="B958" s="75"/>
      <c r="C958" s="29"/>
      <c r="D958" s="29"/>
      <c r="E958" s="29"/>
      <c r="F958" s="29"/>
      <c r="G958" s="29"/>
      <c r="H958" s="29"/>
      <c r="I958" s="29"/>
      <c r="J958" s="29"/>
      <c r="K958" s="29"/>
      <c r="L958" s="29"/>
      <c r="M958" s="29"/>
      <c r="N958" s="29"/>
      <c r="O958" s="29"/>
      <c r="P958" s="29"/>
      <c r="Q958" s="29"/>
      <c r="R958" s="29"/>
      <c r="S958" s="338"/>
      <c r="T958" s="29"/>
      <c r="U958" s="29"/>
      <c r="V958" s="29"/>
      <c r="W958" s="29"/>
      <c r="X958" s="29"/>
      <c r="Y958" s="29"/>
      <c r="Z958" s="29"/>
    </row>
    <row r="959" spans="1:26" ht="15.75" customHeight="1">
      <c r="A959" s="29"/>
      <c r="B959" s="75"/>
      <c r="C959" s="29"/>
      <c r="D959" s="29"/>
      <c r="E959" s="29"/>
      <c r="F959" s="29"/>
      <c r="G959" s="29"/>
      <c r="H959" s="29"/>
      <c r="I959" s="29"/>
      <c r="J959" s="29"/>
      <c r="K959" s="29"/>
      <c r="L959" s="29"/>
      <c r="M959" s="29"/>
      <c r="N959" s="29"/>
      <c r="O959" s="29"/>
      <c r="P959" s="29"/>
      <c r="Q959" s="29"/>
      <c r="R959" s="29"/>
      <c r="S959" s="338"/>
      <c r="T959" s="29"/>
      <c r="U959" s="29"/>
      <c r="V959" s="29"/>
      <c r="W959" s="29"/>
      <c r="X959" s="29"/>
      <c r="Y959" s="29"/>
      <c r="Z959" s="29"/>
    </row>
    <row r="960" spans="1:26" ht="15.75" customHeight="1">
      <c r="A960" s="29"/>
      <c r="B960" s="75"/>
      <c r="C960" s="29"/>
      <c r="D960" s="29"/>
      <c r="E960" s="29"/>
      <c r="F960" s="29"/>
      <c r="G960" s="29"/>
      <c r="H960" s="29"/>
      <c r="I960" s="29"/>
      <c r="J960" s="29"/>
      <c r="K960" s="29"/>
      <c r="L960" s="29"/>
      <c r="M960" s="29"/>
      <c r="N960" s="29"/>
      <c r="O960" s="29"/>
      <c r="P960" s="29"/>
      <c r="Q960" s="29"/>
      <c r="R960" s="29"/>
      <c r="S960" s="338"/>
      <c r="T960" s="29"/>
      <c r="U960" s="29"/>
      <c r="V960" s="29"/>
      <c r="W960" s="29"/>
      <c r="X960" s="29"/>
      <c r="Y960" s="29"/>
      <c r="Z960" s="29"/>
    </row>
    <row r="961" spans="1:26" ht="15.75" customHeight="1">
      <c r="A961" s="29"/>
      <c r="B961" s="75"/>
      <c r="C961" s="29"/>
      <c r="D961" s="29"/>
      <c r="E961" s="29"/>
      <c r="F961" s="29"/>
      <c r="G961" s="29"/>
      <c r="H961" s="29"/>
      <c r="I961" s="29"/>
      <c r="J961" s="29"/>
      <c r="K961" s="29"/>
      <c r="L961" s="29"/>
      <c r="M961" s="29"/>
      <c r="N961" s="29"/>
      <c r="O961" s="29"/>
      <c r="P961" s="29"/>
      <c r="Q961" s="29"/>
      <c r="R961" s="29"/>
      <c r="S961" s="338"/>
      <c r="T961" s="29"/>
      <c r="U961" s="29"/>
      <c r="V961" s="29"/>
      <c r="W961" s="29"/>
      <c r="X961" s="29"/>
      <c r="Y961" s="29"/>
      <c r="Z961" s="29"/>
    </row>
    <row r="962" spans="1:26" ht="15.75" customHeight="1">
      <c r="A962" s="29"/>
      <c r="B962" s="75"/>
      <c r="C962" s="29"/>
      <c r="D962" s="29"/>
      <c r="E962" s="29"/>
      <c r="F962" s="29"/>
      <c r="G962" s="29"/>
      <c r="H962" s="29"/>
      <c r="I962" s="29"/>
      <c r="J962" s="29"/>
      <c r="K962" s="29"/>
      <c r="L962" s="29"/>
      <c r="M962" s="29"/>
      <c r="N962" s="29"/>
      <c r="O962" s="29"/>
      <c r="P962" s="29"/>
      <c r="Q962" s="29"/>
      <c r="R962" s="29"/>
      <c r="S962" s="338"/>
      <c r="T962" s="29"/>
      <c r="U962" s="29"/>
      <c r="V962" s="29"/>
      <c r="W962" s="29"/>
      <c r="X962" s="29"/>
      <c r="Y962" s="29"/>
      <c r="Z962" s="29"/>
    </row>
    <row r="963" spans="1:26" ht="15.75" customHeight="1">
      <c r="A963" s="29"/>
      <c r="B963" s="75"/>
      <c r="C963" s="29"/>
      <c r="D963" s="29"/>
      <c r="E963" s="29"/>
      <c r="F963" s="29"/>
      <c r="G963" s="29"/>
      <c r="H963" s="29"/>
      <c r="I963" s="29"/>
      <c r="J963" s="29"/>
      <c r="K963" s="29"/>
      <c r="L963" s="29"/>
      <c r="M963" s="29"/>
      <c r="N963" s="29"/>
      <c r="O963" s="29"/>
      <c r="P963" s="29"/>
      <c r="Q963" s="29"/>
      <c r="R963" s="29"/>
      <c r="S963" s="338"/>
      <c r="T963" s="29"/>
      <c r="U963" s="29"/>
      <c r="V963" s="29"/>
      <c r="W963" s="29"/>
      <c r="X963" s="29"/>
      <c r="Y963" s="29"/>
      <c r="Z963" s="29"/>
    </row>
    <row r="964" spans="1:26" ht="15.75" customHeight="1">
      <c r="A964" s="29"/>
      <c r="B964" s="75"/>
      <c r="C964" s="29"/>
      <c r="D964" s="29"/>
      <c r="E964" s="29"/>
      <c r="F964" s="29"/>
      <c r="G964" s="29"/>
      <c r="H964" s="29"/>
      <c r="I964" s="29"/>
      <c r="J964" s="29"/>
      <c r="K964" s="29"/>
      <c r="L964" s="29"/>
      <c r="M964" s="29"/>
      <c r="N964" s="29"/>
      <c r="O964" s="29"/>
      <c r="P964" s="29"/>
      <c r="Q964" s="29"/>
      <c r="R964" s="29"/>
      <c r="S964" s="338"/>
      <c r="T964" s="29"/>
      <c r="U964" s="29"/>
      <c r="V964" s="29"/>
      <c r="W964" s="29"/>
      <c r="X964" s="29"/>
      <c r="Y964" s="29"/>
      <c r="Z964" s="29"/>
    </row>
    <row r="965" spans="1:26" ht="15.75" customHeight="1">
      <c r="A965" s="29"/>
      <c r="B965" s="75"/>
      <c r="C965" s="29"/>
      <c r="D965" s="29"/>
      <c r="E965" s="29"/>
      <c r="F965" s="29"/>
      <c r="G965" s="29"/>
      <c r="H965" s="29"/>
      <c r="I965" s="29"/>
      <c r="J965" s="29"/>
      <c r="K965" s="29"/>
      <c r="L965" s="29"/>
      <c r="M965" s="29"/>
      <c r="N965" s="29"/>
      <c r="O965" s="29"/>
      <c r="P965" s="29"/>
      <c r="Q965" s="29"/>
      <c r="R965" s="29"/>
      <c r="S965" s="338"/>
      <c r="T965" s="29"/>
      <c r="U965" s="29"/>
      <c r="V965" s="29"/>
      <c r="W965" s="29"/>
      <c r="X965" s="29"/>
      <c r="Y965" s="29"/>
      <c r="Z965" s="29"/>
    </row>
    <row r="966" spans="1:26" ht="15.75" customHeight="1">
      <c r="A966" s="29"/>
      <c r="B966" s="75"/>
      <c r="C966" s="29"/>
      <c r="D966" s="29"/>
      <c r="E966" s="29"/>
      <c r="F966" s="29"/>
      <c r="G966" s="29"/>
      <c r="H966" s="29"/>
      <c r="I966" s="29"/>
      <c r="J966" s="29"/>
      <c r="K966" s="29"/>
      <c r="L966" s="29"/>
      <c r="M966" s="29"/>
      <c r="N966" s="29"/>
      <c r="O966" s="29"/>
      <c r="P966" s="29"/>
      <c r="Q966" s="29"/>
      <c r="R966" s="29"/>
      <c r="S966" s="338"/>
      <c r="T966" s="29"/>
      <c r="U966" s="29"/>
      <c r="V966" s="29"/>
      <c r="W966" s="29"/>
      <c r="X966" s="29"/>
      <c r="Y966" s="29"/>
      <c r="Z966" s="29"/>
    </row>
    <row r="967" spans="1:26" ht="15.75" customHeight="1">
      <c r="A967" s="29"/>
      <c r="B967" s="75"/>
      <c r="C967" s="29"/>
      <c r="D967" s="29"/>
      <c r="E967" s="29"/>
      <c r="F967" s="29"/>
      <c r="G967" s="29"/>
      <c r="H967" s="29"/>
      <c r="I967" s="29"/>
      <c r="J967" s="29"/>
      <c r="K967" s="29"/>
      <c r="L967" s="29"/>
      <c r="M967" s="29"/>
      <c r="N967" s="29"/>
      <c r="O967" s="29"/>
      <c r="P967" s="29"/>
      <c r="Q967" s="29"/>
      <c r="R967" s="29"/>
      <c r="S967" s="338"/>
      <c r="T967" s="29"/>
      <c r="U967" s="29"/>
      <c r="V967" s="29"/>
      <c r="W967" s="29"/>
      <c r="X967" s="29"/>
      <c r="Y967" s="29"/>
      <c r="Z967" s="29"/>
    </row>
    <row r="968" spans="1:26" ht="15.75" customHeight="1">
      <c r="A968" s="29"/>
      <c r="B968" s="75"/>
      <c r="C968" s="29"/>
      <c r="D968" s="29"/>
      <c r="E968" s="29"/>
      <c r="F968" s="29"/>
      <c r="G968" s="29"/>
      <c r="H968" s="29"/>
      <c r="I968" s="29"/>
      <c r="J968" s="29"/>
      <c r="K968" s="29"/>
      <c r="L968" s="29"/>
      <c r="M968" s="29"/>
      <c r="N968" s="29"/>
      <c r="O968" s="29"/>
      <c r="P968" s="29"/>
      <c r="Q968" s="29"/>
      <c r="R968" s="29"/>
      <c r="S968" s="338"/>
      <c r="T968" s="29"/>
      <c r="U968" s="29"/>
      <c r="V968" s="29"/>
      <c r="W968" s="29"/>
      <c r="X968" s="29"/>
      <c r="Y968" s="29"/>
      <c r="Z968" s="29"/>
    </row>
    <row r="969" spans="1:26" ht="15.75" customHeight="1">
      <c r="A969" s="29"/>
      <c r="B969" s="75"/>
      <c r="C969" s="29"/>
      <c r="D969" s="29"/>
      <c r="E969" s="29"/>
      <c r="F969" s="29"/>
      <c r="G969" s="29"/>
      <c r="H969" s="29"/>
      <c r="I969" s="29"/>
      <c r="J969" s="29"/>
      <c r="K969" s="29"/>
      <c r="L969" s="29"/>
      <c r="M969" s="29"/>
      <c r="N969" s="29"/>
      <c r="O969" s="29"/>
      <c r="P969" s="29"/>
      <c r="Q969" s="29"/>
      <c r="R969" s="29"/>
      <c r="S969" s="338"/>
      <c r="T969" s="29"/>
      <c r="U969" s="29"/>
      <c r="V969" s="29"/>
      <c r="W969" s="29"/>
      <c r="X969" s="29"/>
      <c r="Y969" s="29"/>
      <c r="Z969" s="29"/>
    </row>
    <row r="970" spans="1:26" ht="15.75" customHeight="1">
      <c r="A970" s="29"/>
      <c r="B970" s="75"/>
      <c r="C970" s="29"/>
      <c r="D970" s="29"/>
      <c r="E970" s="29"/>
      <c r="F970" s="29"/>
      <c r="G970" s="29"/>
      <c r="H970" s="29"/>
      <c r="I970" s="29"/>
      <c r="J970" s="29"/>
      <c r="K970" s="29"/>
      <c r="L970" s="29"/>
      <c r="M970" s="29"/>
      <c r="N970" s="29"/>
      <c r="O970" s="29"/>
      <c r="P970" s="29"/>
      <c r="Q970" s="29"/>
      <c r="R970" s="29"/>
      <c r="S970" s="338"/>
      <c r="T970" s="29"/>
      <c r="U970" s="29"/>
      <c r="V970" s="29"/>
      <c r="W970" s="29"/>
      <c r="X970" s="29"/>
      <c r="Y970" s="29"/>
      <c r="Z970" s="29"/>
    </row>
    <row r="971" spans="1:26" ht="15.75" customHeight="1">
      <c r="A971" s="29"/>
      <c r="B971" s="75"/>
      <c r="C971" s="29"/>
      <c r="D971" s="29"/>
      <c r="E971" s="29"/>
      <c r="F971" s="29"/>
      <c r="G971" s="29"/>
      <c r="H971" s="29"/>
      <c r="I971" s="29"/>
      <c r="J971" s="29"/>
      <c r="K971" s="29"/>
      <c r="L971" s="29"/>
      <c r="M971" s="29"/>
      <c r="N971" s="29"/>
      <c r="O971" s="29"/>
      <c r="P971" s="29"/>
      <c r="Q971" s="29"/>
      <c r="R971" s="29"/>
      <c r="S971" s="338"/>
      <c r="T971" s="29"/>
      <c r="U971" s="29"/>
      <c r="V971" s="29"/>
      <c r="W971" s="29"/>
      <c r="X971" s="29"/>
      <c r="Y971" s="29"/>
      <c r="Z971" s="29"/>
    </row>
    <row r="972" spans="1:26" ht="15.75" customHeight="1">
      <c r="A972" s="29"/>
      <c r="B972" s="75"/>
      <c r="C972" s="29"/>
      <c r="D972" s="29"/>
      <c r="E972" s="29"/>
      <c r="F972" s="29"/>
      <c r="G972" s="29"/>
      <c r="H972" s="29"/>
      <c r="I972" s="29"/>
      <c r="J972" s="29"/>
      <c r="K972" s="29"/>
      <c r="L972" s="29"/>
      <c r="M972" s="29"/>
      <c r="N972" s="29"/>
      <c r="O972" s="29"/>
      <c r="P972" s="29"/>
      <c r="Q972" s="29"/>
      <c r="R972" s="29"/>
      <c r="S972" s="338"/>
      <c r="T972" s="29"/>
      <c r="U972" s="29"/>
      <c r="V972" s="29"/>
      <c r="W972" s="29"/>
      <c r="X972" s="29"/>
      <c r="Y972" s="29"/>
      <c r="Z972" s="29"/>
    </row>
    <row r="973" spans="1:26" ht="15.75" customHeight="1">
      <c r="A973" s="29"/>
      <c r="B973" s="75"/>
      <c r="C973" s="29"/>
      <c r="D973" s="29"/>
      <c r="E973" s="29"/>
      <c r="F973" s="29"/>
      <c r="G973" s="29"/>
      <c r="H973" s="29"/>
      <c r="I973" s="29"/>
      <c r="J973" s="29"/>
      <c r="K973" s="29"/>
      <c r="L973" s="29"/>
      <c r="M973" s="29"/>
      <c r="N973" s="29"/>
      <c r="O973" s="29"/>
      <c r="P973" s="29"/>
      <c r="Q973" s="29"/>
      <c r="R973" s="29"/>
      <c r="S973" s="338"/>
      <c r="T973" s="29"/>
      <c r="U973" s="29"/>
      <c r="V973" s="29"/>
      <c r="W973" s="29"/>
      <c r="X973" s="29"/>
      <c r="Y973" s="29"/>
      <c r="Z973" s="29"/>
    </row>
    <row r="974" spans="1:26" ht="15.75" customHeight="1">
      <c r="A974" s="29"/>
      <c r="B974" s="75"/>
      <c r="C974" s="29"/>
      <c r="D974" s="29"/>
      <c r="E974" s="29"/>
      <c r="F974" s="29"/>
      <c r="G974" s="29"/>
      <c r="H974" s="29"/>
      <c r="I974" s="29"/>
      <c r="J974" s="29"/>
      <c r="K974" s="29"/>
      <c r="L974" s="29"/>
      <c r="M974" s="29"/>
      <c r="N974" s="29"/>
      <c r="O974" s="29"/>
      <c r="P974" s="29"/>
      <c r="Q974" s="29"/>
      <c r="R974" s="29"/>
      <c r="S974" s="338"/>
      <c r="T974" s="29"/>
      <c r="U974" s="29"/>
      <c r="V974" s="29"/>
      <c r="W974" s="29"/>
      <c r="X974" s="29"/>
      <c r="Y974" s="29"/>
      <c r="Z974" s="29"/>
    </row>
    <row r="975" spans="1:26" ht="15.75" customHeight="1">
      <c r="A975" s="29"/>
      <c r="B975" s="75"/>
      <c r="C975" s="29"/>
      <c r="D975" s="29"/>
      <c r="E975" s="29"/>
      <c r="F975" s="29"/>
      <c r="G975" s="29"/>
      <c r="H975" s="29"/>
      <c r="I975" s="29"/>
      <c r="J975" s="29"/>
      <c r="K975" s="29"/>
      <c r="L975" s="29"/>
      <c r="M975" s="29"/>
      <c r="N975" s="29"/>
      <c r="O975" s="29"/>
      <c r="P975" s="29"/>
      <c r="Q975" s="29"/>
      <c r="R975" s="29"/>
      <c r="S975" s="338"/>
      <c r="T975" s="29"/>
      <c r="U975" s="29"/>
      <c r="V975" s="29"/>
      <c r="W975" s="29"/>
      <c r="X975" s="29"/>
      <c r="Y975" s="29"/>
      <c r="Z975" s="29"/>
    </row>
    <row r="976" spans="1:26" ht="15.75" customHeight="1">
      <c r="A976" s="29"/>
      <c r="B976" s="75"/>
      <c r="C976" s="29"/>
      <c r="D976" s="29"/>
      <c r="E976" s="29"/>
      <c r="F976" s="29"/>
      <c r="G976" s="29"/>
      <c r="H976" s="29"/>
      <c r="I976" s="29"/>
      <c r="J976" s="29"/>
      <c r="K976" s="29"/>
      <c r="L976" s="29"/>
      <c r="M976" s="29"/>
      <c r="N976" s="29"/>
      <c r="O976" s="29"/>
      <c r="P976" s="29"/>
      <c r="Q976" s="29"/>
      <c r="R976" s="29"/>
      <c r="S976" s="338"/>
      <c r="T976" s="29"/>
      <c r="U976" s="29"/>
      <c r="V976" s="29"/>
      <c r="W976" s="29"/>
      <c r="X976" s="29"/>
      <c r="Y976" s="29"/>
      <c r="Z976" s="29"/>
    </row>
    <row r="977" spans="1:26" ht="15.75" customHeight="1">
      <c r="A977" s="29"/>
      <c r="B977" s="75"/>
      <c r="C977" s="29"/>
      <c r="D977" s="29"/>
      <c r="E977" s="29"/>
      <c r="F977" s="29"/>
      <c r="G977" s="29"/>
      <c r="H977" s="29"/>
      <c r="I977" s="29"/>
      <c r="J977" s="29"/>
      <c r="K977" s="29"/>
      <c r="L977" s="29"/>
      <c r="M977" s="29"/>
      <c r="N977" s="29"/>
      <c r="O977" s="29"/>
      <c r="P977" s="29"/>
      <c r="Q977" s="29"/>
      <c r="R977" s="29"/>
      <c r="S977" s="338"/>
      <c r="T977" s="29"/>
      <c r="U977" s="29"/>
      <c r="V977" s="29"/>
      <c r="W977" s="29"/>
      <c r="X977" s="29"/>
      <c r="Y977" s="29"/>
      <c r="Z977" s="29"/>
    </row>
    <row r="978" spans="1:26" ht="15.75" customHeight="1">
      <c r="A978" s="29"/>
      <c r="B978" s="75"/>
      <c r="C978" s="29"/>
      <c r="D978" s="29"/>
      <c r="E978" s="29"/>
      <c r="F978" s="29"/>
      <c r="G978" s="29"/>
      <c r="H978" s="29"/>
      <c r="I978" s="29"/>
      <c r="J978" s="29"/>
      <c r="K978" s="29"/>
      <c r="L978" s="29"/>
      <c r="M978" s="29"/>
      <c r="N978" s="29"/>
      <c r="O978" s="29"/>
      <c r="P978" s="29"/>
      <c r="Q978" s="29"/>
      <c r="R978" s="29"/>
      <c r="S978" s="338"/>
      <c r="T978" s="29"/>
      <c r="U978" s="29"/>
      <c r="V978" s="29"/>
      <c r="W978" s="29"/>
      <c r="X978" s="29"/>
      <c r="Y978" s="29"/>
      <c r="Z978" s="29"/>
    </row>
    <row r="979" spans="1:26" ht="15.75" customHeight="1">
      <c r="A979" s="29"/>
      <c r="B979" s="75"/>
      <c r="C979" s="29"/>
      <c r="D979" s="29"/>
      <c r="E979" s="29"/>
      <c r="F979" s="29"/>
      <c r="G979" s="29"/>
      <c r="H979" s="29"/>
      <c r="I979" s="29"/>
      <c r="J979" s="29"/>
      <c r="K979" s="29"/>
      <c r="L979" s="29"/>
      <c r="M979" s="29"/>
      <c r="N979" s="29"/>
      <c r="O979" s="29"/>
      <c r="P979" s="29"/>
      <c r="Q979" s="29"/>
      <c r="R979" s="29"/>
      <c r="S979" s="338"/>
      <c r="T979" s="29"/>
      <c r="U979" s="29"/>
      <c r="V979" s="29"/>
      <c r="W979" s="29"/>
      <c r="X979" s="29"/>
      <c r="Y979" s="29"/>
      <c r="Z979" s="29"/>
    </row>
    <row r="980" spans="1:26" ht="15.75" customHeight="1">
      <c r="A980" s="29"/>
      <c r="B980" s="75"/>
      <c r="C980" s="29"/>
      <c r="D980" s="29"/>
      <c r="E980" s="29"/>
      <c r="F980" s="29"/>
      <c r="G980" s="29"/>
      <c r="H980" s="29"/>
      <c r="I980" s="29"/>
      <c r="J980" s="29"/>
      <c r="K980" s="29"/>
      <c r="L980" s="29"/>
      <c r="M980" s="29"/>
      <c r="N980" s="29"/>
      <c r="O980" s="29"/>
      <c r="P980" s="29"/>
      <c r="Q980" s="29"/>
      <c r="R980" s="29"/>
      <c r="S980" s="338"/>
      <c r="T980" s="29"/>
      <c r="U980" s="29"/>
      <c r="V980" s="29"/>
      <c r="W980" s="29"/>
      <c r="X980" s="29"/>
      <c r="Y980" s="29"/>
      <c r="Z980" s="29"/>
    </row>
    <row r="981" spans="1:26" ht="15.75" customHeight="1">
      <c r="A981" s="29"/>
      <c r="B981" s="75"/>
      <c r="C981" s="29"/>
      <c r="D981" s="29"/>
      <c r="E981" s="29"/>
      <c r="F981" s="29"/>
      <c r="G981" s="29"/>
      <c r="H981" s="29"/>
      <c r="I981" s="29"/>
      <c r="J981" s="29"/>
      <c r="K981" s="29"/>
      <c r="L981" s="29"/>
      <c r="M981" s="29"/>
      <c r="N981" s="29"/>
      <c r="O981" s="29"/>
      <c r="P981" s="29"/>
      <c r="Q981" s="29"/>
      <c r="R981" s="29"/>
      <c r="S981" s="338"/>
      <c r="T981" s="29"/>
      <c r="U981" s="29"/>
      <c r="V981" s="29"/>
      <c r="W981" s="29"/>
      <c r="X981" s="29"/>
      <c r="Y981" s="29"/>
      <c r="Z981" s="29"/>
    </row>
    <row r="982" spans="1:26" ht="15.75" customHeight="1">
      <c r="A982" s="29"/>
      <c r="B982" s="75"/>
      <c r="C982" s="29"/>
      <c r="D982" s="29"/>
      <c r="E982" s="29"/>
      <c r="F982" s="29"/>
      <c r="G982" s="29"/>
      <c r="H982" s="29"/>
      <c r="I982" s="29"/>
      <c r="J982" s="29"/>
      <c r="K982" s="29"/>
      <c r="L982" s="29"/>
      <c r="M982" s="29"/>
      <c r="N982" s="29"/>
      <c r="O982" s="29"/>
      <c r="P982" s="29"/>
      <c r="Q982" s="29"/>
      <c r="R982" s="29"/>
      <c r="S982" s="338"/>
      <c r="T982" s="29"/>
      <c r="U982" s="29"/>
      <c r="V982" s="29"/>
      <c r="W982" s="29"/>
      <c r="X982" s="29"/>
      <c r="Y982" s="29"/>
      <c r="Z982" s="29"/>
    </row>
    <row r="983" spans="1:26" ht="15.75" customHeight="1">
      <c r="A983" s="29"/>
      <c r="B983" s="75"/>
      <c r="C983" s="29"/>
      <c r="D983" s="29"/>
      <c r="E983" s="29"/>
      <c r="F983" s="29"/>
      <c r="G983" s="29"/>
      <c r="H983" s="29"/>
      <c r="I983" s="29"/>
      <c r="J983" s="29"/>
      <c r="K983" s="29"/>
      <c r="L983" s="29"/>
      <c r="M983" s="29"/>
      <c r="N983" s="29"/>
      <c r="O983" s="29"/>
      <c r="P983" s="29"/>
      <c r="Q983" s="29"/>
      <c r="R983" s="29"/>
      <c r="S983" s="338"/>
      <c r="T983" s="29"/>
      <c r="U983" s="29"/>
      <c r="V983" s="29"/>
      <c r="W983" s="29"/>
      <c r="X983" s="29"/>
      <c r="Y983" s="29"/>
      <c r="Z983" s="29"/>
    </row>
    <row r="984" spans="1:26" ht="15.75" customHeight="1">
      <c r="A984" s="29"/>
      <c r="B984" s="75"/>
      <c r="C984" s="29"/>
      <c r="D984" s="29"/>
      <c r="E984" s="29"/>
      <c r="F984" s="29"/>
      <c r="G984" s="29"/>
      <c r="H984" s="29"/>
      <c r="I984" s="29"/>
      <c r="J984" s="29"/>
      <c r="K984" s="29"/>
      <c r="L984" s="29"/>
      <c r="M984" s="29"/>
      <c r="N984" s="29"/>
      <c r="O984" s="29"/>
      <c r="P984" s="29"/>
      <c r="Q984" s="29"/>
      <c r="R984" s="29"/>
      <c r="S984" s="338"/>
      <c r="T984" s="29"/>
      <c r="U984" s="29"/>
      <c r="V984" s="29"/>
      <c r="W984" s="29"/>
      <c r="X984" s="29"/>
      <c r="Y984" s="29"/>
      <c r="Z984" s="29"/>
    </row>
    <row r="985" spans="1:26" ht="15.75" customHeight="1">
      <c r="A985" s="29"/>
      <c r="B985" s="75"/>
      <c r="C985" s="29"/>
      <c r="D985" s="29"/>
      <c r="E985" s="29"/>
      <c r="F985" s="29"/>
      <c r="G985" s="29"/>
      <c r="H985" s="29"/>
      <c r="I985" s="29"/>
      <c r="J985" s="29"/>
      <c r="K985" s="29"/>
      <c r="L985" s="29"/>
      <c r="M985" s="29"/>
      <c r="N985" s="29"/>
      <c r="O985" s="29"/>
      <c r="P985" s="29"/>
      <c r="Q985" s="29"/>
      <c r="R985" s="29"/>
      <c r="S985" s="338"/>
      <c r="T985" s="29"/>
      <c r="U985" s="29"/>
      <c r="V985" s="29"/>
      <c r="W985" s="29"/>
      <c r="X985" s="29"/>
      <c r="Y985" s="29"/>
      <c r="Z985" s="29"/>
    </row>
    <row r="986" spans="1:26" ht="15.75" customHeight="1">
      <c r="A986" s="29"/>
      <c r="B986" s="75"/>
      <c r="C986" s="29"/>
      <c r="D986" s="29"/>
      <c r="E986" s="29"/>
      <c r="F986" s="29"/>
      <c r="G986" s="29"/>
      <c r="H986" s="29"/>
      <c r="I986" s="29"/>
      <c r="J986" s="29"/>
      <c r="K986" s="29"/>
      <c r="L986" s="29"/>
      <c r="M986" s="29"/>
      <c r="N986" s="29"/>
      <c r="O986" s="29"/>
      <c r="P986" s="29"/>
      <c r="Q986" s="29"/>
      <c r="R986" s="29"/>
      <c r="S986" s="338"/>
      <c r="T986" s="29"/>
      <c r="U986" s="29"/>
      <c r="V986" s="29"/>
      <c r="W986" s="29"/>
      <c r="X986" s="29"/>
      <c r="Y986" s="29"/>
      <c r="Z986" s="29"/>
    </row>
    <row r="987" spans="1:26" ht="15.75" customHeight="1">
      <c r="A987" s="29"/>
      <c r="B987" s="75"/>
      <c r="C987" s="29"/>
      <c r="D987" s="29"/>
      <c r="E987" s="29"/>
      <c r="F987" s="29"/>
      <c r="G987" s="29"/>
      <c r="H987" s="29"/>
      <c r="I987" s="29"/>
      <c r="J987" s="29"/>
      <c r="K987" s="29"/>
      <c r="L987" s="29"/>
      <c r="M987" s="29"/>
      <c r="N987" s="29"/>
      <c r="O987" s="29"/>
      <c r="P987" s="29"/>
      <c r="Q987" s="29"/>
      <c r="R987" s="29"/>
      <c r="S987" s="338"/>
      <c r="T987" s="29"/>
      <c r="U987" s="29"/>
      <c r="V987" s="29"/>
      <c r="W987" s="29"/>
      <c r="X987" s="29"/>
      <c r="Y987" s="29"/>
      <c r="Z987" s="29"/>
    </row>
    <row r="988" spans="1:26" ht="15.75" customHeight="1">
      <c r="A988" s="29"/>
      <c r="B988" s="75"/>
      <c r="C988" s="29"/>
      <c r="D988" s="29"/>
      <c r="E988" s="29"/>
      <c r="F988" s="29"/>
      <c r="G988" s="29"/>
      <c r="H988" s="29"/>
      <c r="I988" s="29"/>
      <c r="J988" s="29"/>
      <c r="K988" s="29"/>
      <c r="L988" s="29"/>
      <c r="M988" s="29"/>
      <c r="N988" s="29"/>
      <c r="O988" s="29"/>
      <c r="P988" s="29"/>
      <c r="Q988" s="29"/>
      <c r="R988" s="29"/>
      <c r="S988" s="338"/>
      <c r="T988" s="29"/>
      <c r="U988" s="29"/>
      <c r="V988" s="29"/>
      <c r="W988" s="29"/>
      <c r="X988" s="29"/>
      <c r="Y988" s="29"/>
      <c r="Z988" s="29"/>
    </row>
    <row r="989" spans="1:26" ht="15.75" customHeight="1">
      <c r="A989" s="29"/>
      <c r="B989" s="75"/>
      <c r="C989" s="29"/>
      <c r="D989" s="29"/>
      <c r="E989" s="29"/>
      <c r="F989" s="29"/>
      <c r="G989" s="29"/>
      <c r="H989" s="29"/>
      <c r="I989" s="29"/>
      <c r="J989" s="29"/>
      <c r="K989" s="29"/>
      <c r="L989" s="29"/>
      <c r="M989" s="29"/>
      <c r="N989" s="29"/>
      <c r="O989" s="29"/>
      <c r="P989" s="29"/>
      <c r="Q989" s="29"/>
      <c r="R989" s="29"/>
      <c r="S989" s="338"/>
      <c r="T989" s="29"/>
      <c r="U989" s="29"/>
      <c r="V989" s="29"/>
      <c r="W989" s="29"/>
      <c r="X989" s="29"/>
      <c r="Y989" s="29"/>
      <c r="Z989" s="29"/>
    </row>
    <row r="990" spans="1:26" ht="15.75" customHeight="1">
      <c r="A990" s="29"/>
      <c r="B990" s="75"/>
      <c r="C990" s="29"/>
      <c r="D990" s="29"/>
      <c r="E990" s="29"/>
      <c r="F990" s="29"/>
      <c r="G990" s="29"/>
      <c r="H990" s="29"/>
      <c r="I990" s="29"/>
      <c r="J990" s="29"/>
      <c r="K990" s="29"/>
      <c r="L990" s="29"/>
      <c r="M990" s="29"/>
      <c r="N990" s="29"/>
      <c r="O990" s="29"/>
      <c r="P990" s="29"/>
      <c r="Q990" s="29"/>
      <c r="R990" s="29"/>
      <c r="S990" s="338"/>
      <c r="T990" s="29"/>
      <c r="U990" s="29"/>
      <c r="V990" s="29"/>
      <c r="W990" s="29"/>
      <c r="X990" s="29"/>
      <c r="Y990" s="29"/>
      <c r="Z990" s="29"/>
    </row>
    <row r="991" spans="1:26" ht="15.75" customHeight="1">
      <c r="A991" s="29"/>
      <c r="B991" s="75"/>
      <c r="C991" s="29"/>
      <c r="D991" s="29"/>
      <c r="E991" s="29"/>
      <c r="F991" s="29"/>
      <c r="G991" s="29"/>
      <c r="H991" s="29"/>
      <c r="I991" s="29"/>
      <c r="J991" s="29"/>
      <c r="K991" s="29"/>
      <c r="L991" s="29"/>
      <c r="M991" s="29"/>
      <c r="N991" s="29"/>
      <c r="O991" s="29"/>
      <c r="P991" s="29"/>
      <c r="Q991" s="29"/>
      <c r="R991" s="29"/>
      <c r="S991" s="338"/>
      <c r="T991" s="29"/>
      <c r="U991" s="29"/>
      <c r="V991" s="29"/>
      <c r="W991" s="29"/>
      <c r="X991" s="29"/>
      <c r="Y991" s="29"/>
      <c r="Z991" s="29"/>
    </row>
    <row r="992" spans="1:26" ht="15.75" customHeight="1">
      <c r="A992" s="29"/>
      <c r="B992" s="75"/>
      <c r="C992" s="29"/>
      <c r="D992" s="29"/>
      <c r="E992" s="29"/>
      <c r="F992" s="29"/>
      <c r="G992" s="29"/>
      <c r="H992" s="29"/>
      <c r="I992" s="29"/>
      <c r="J992" s="29"/>
      <c r="K992" s="29"/>
      <c r="L992" s="29"/>
      <c r="M992" s="29"/>
      <c r="N992" s="29"/>
      <c r="O992" s="29"/>
      <c r="P992" s="29"/>
      <c r="Q992" s="29"/>
      <c r="R992" s="29"/>
      <c r="S992" s="338"/>
      <c r="T992" s="29"/>
      <c r="U992" s="29"/>
      <c r="V992" s="29"/>
      <c r="W992" s="29"/>
      <c r="X992" s="29"/>
      <c r="Y992" s="29"/>
      <c r="Z992" s="29"/>
    </row>
    <row r="993" spans="1:26" ht="15.75" customHeight="1">
      <c r="A993" s="29"/>
      <c r="B993" s="75"/>
      <c r="C993" s="29"/>
      <c r="D993" s="29"/>
      <c r="E993" s="29"/>
      <c r="F993" s="29"/>
      <c r="G993" s="29"/>
      <c r="H993" s="29"/>
      <c r="I993" s="29"/>
      <c r="J993" s="29"/>
      <c r="K993" s="29"/>
      <c r="L993" s="29"/>
      <c r="M993" s="29"/>
      <c r="N993" s="29"/>
      <c r="O993" s="29"/>
      <c r="P993" s="29"/>
      <c r="Q993" s="29"/>
      <c r="R993" s="29"/>
      <c r="S993" s="338"/>
      <c r="T993" s="29"/>
      <c r="U993" s="29"/>
      <c r="V993" s="29"/>
      <c r="W993" s="29"/>
      <c r="X993" s="29"/>
      <c r="Y993" s="29"/>
      <c r="Z993" s="29"/>
    </row>
    <row r="994" spans="1:26" ht="15.75" customHeight="1">
      <c r="A994" s="29"/>
      <c r="B994" s="75"/>
      <c r="C994" s="29"/>
      <c r="D994" s="29"/>
      <c r="E994" s="29"/>
      <c r="F994" s="29"/>
      <c r="G994" s="29"/>
      <c r="H994" s="29"/>
      <c r="I994" s="29"/>
      <c r="J994" s="29"/>
      <c r="K994" s="29"/>
      <c r="L994" s="29"/>
      <c r="M994" s="29"/>
      <c r="N994" s="29"/>
      <c r="O994" s="29"/>
      <c r="P994" s="29"/>
      <c r="Q994" s="29"/>
      <c r="R994" s="29"/>
      <c r="S994" s="338"/>
      <c r="T994" s="29"/>
      <c r="U994" s="29"/>
      <c r="V994" s="29"/>
      <c r="W994" s="29"/>
      <c r="X994" s="29"/>
      <c r="Y994" s="29"/>
      <c r="Z994" s="29"/>
    </row>
    <row r="995" spans="1:26" ht="15.75" customHeight="1">
      <c r="A995" s="29"/>
      <c r="B995" s="75"/>
      <c r="C995" s="29"/>
      <c r="D995" s="29"/>
      <c r="E995" s="29"/>
      <c r="F995" s="29"/>
      <c r="G995" s="29"/>
      <c r="H995" s="29"/>
      <c r="I995" s="29"/>
      <c r="J995" s="29"/>
      <c r="K995" s="29"/>
      <c r="L995" s="29"/>
      <c r="M995" s="29"/>
      <c r="N995" s="29"/>
      <c r="O995" s="29"/>
      <c r="P995" s="29"/>
      <c r="Q995" s="29"/>
      <c r="R995" s="29"/>
      <c r="S995" s="338"/>
      <c r="T995" s="29"/>
      <c r="U995" s="29"/>
      <c r="V995" s="29"/>
      <c r="W995" s="29"/>
      <c r="X995" s="29"/>
      <c r="Y995" s="29"/>
      <c r="Z995" s="29"/>
    </row>
    <row r="996" spans="1:26" ht="15.75" customHeight="1">
      <c r="A996" s="29"/>
      <c r="B996" s="75"/>
      <c r="C996" s="29"/>
      <c r="D996" s="29"/>
      <c r="E996" s="29"/>
      <c r="F996" s="29"/>
      <c r="G996" s="29"/>
      <c r="H996" s="29"/>
      <c r="I996" s="29"/>
      <c r="J996" s="29"/>
      <c r="K996" s="29"/>
      <c r="L996" s="29"/>
      <c r="M996" s="29"/>
      <c r="N996" s="29"/>
      <c r="O996" s="29"/>
      <c r="P996" s="29"/>
      <c r="Q996" s="29"/>
      <c r="R996" s="29"/>
      <c r="S996" s="338"/>
      <c r="T996" s="29"/>
      <c r="U996" s="29"/>
      <c r="V996" s="29"/>
      <c r="W996" s="29"/>
      <c r="X996" s="29"/>
      <c r="Y996" s="29"/>
      <c r="Z996" s="29"/>
    </row>
    <row r="997" spans="1:26" ht="15.75" customHeight="1">
      <c r="A997" s="29"/>
      <c r="B997" s="75"/>
      <c r="C997" s="29"/>
      <c r="D997" s="29"/>
      <c r="E997" s="29"/>
      <c r="F997" s="29"/>
      <c r="G997" s="29"/>
      <c r="H997" s="29"/>
      <c r="I997" s="29"/>
      <c r="J997" s="29"/>
      <c r="K997" s="29"/>
      <c r="L997" s="29"/>
      <c r="M997" s="29"/>
      <c r="N997" s="29"/>
      <c r="O997" s="29"/>
      <c r="P997" s="29"/>
      <c r="Q997" s="29"/>
      <c r="R997" s="29"/>
      <c r="S997" s="338"/>
      <c r="T997" s="29"/>
      <c r="U997" s="29"/>
      <c r="V997" s="29"/>
      <c r="W997" s="29"/>
      <c r="X997" s="29"/>
      <c r="Y997" s="29"/>
      <c r="Z997" s="29"/>
    </row>
    <row r="998" spans="1:26" ht="15.75" customHeight="1">
      <c r="A998" s="29"/>
      <c r="B998" s="75"/>
      <c r="C998" s="29"/>
      <c r="D998" s="29"/>
      <c r="E998" s="29"/>
      <c r="F998" s="29"/>
      <c r="G998" s="29"/>
      <c r="H998" s="29"/>
      <c r="I998" s="29"/>
      <c r="J998" s="29"/>
      <c r="K998" s="29"/>
      <c r="L998" s="29"/>
      <c r="M998" s="29"/>
      <c r="N998" s="29"/>
      <c r="O998" s="29"/>
      <c r="P998" s="29"/>
      <c r="Q998" s="29"/>
      <c r="R998" s="29"/>
      <c r="S998" s="338"/>
      <c r="T998" s="29"/>
      <c r="U998" s="29"/>
      <c r="V998" s="29"/>
      <c r="W998" s="29"/>
      <c r="X998" s="29"/>
      <c r="Y998" s="29"/>
      <c r="Z998" s="29"/>
    </row>
    <row r="999" spans="1:26" ht="15.75" customHeight="1">
      <c r="A999" s="29"/>
      <c r="B999" s="75"/>
      <c r="C999" s="29"/>
      <c r="D999" s="29"/>
      <c r="E999" s="29"/>
      <c r="F999" s="29"/>
      <c r="G999" s="29"/>
      <c r="H999" s="29"/>
      <c r="I999" s="29"/>
      <c r="J999" s="29"/>
      <c r="K999" s="29"/>
      <c r="L999" s="29"/>
      <c r="M999" s="29"/>
      <c r="N999" s="29"/>
      <c r="O999" s="29"/>
      <c r="P999" s="29"/>
      <c r="Q999" s="29"/>
      <c r="R999" s="29"/>
      <c r="S999" s="338"/>
      <c r="T999" s="29"/>
      <c r="U999" s="29"/>
      <c r="V999" s="29"/>
      <c r="W999" s="29"/>
      <c r="X999" s="29"/>
      <c r="Y999" s="29"/>
      <c r="Z999" s="29"/>
    </row>
    <row r="1000" spans="1:26" ht="15.75" customHeight="1">
      <c r="A1000" s="29"/>
      <c r="B1000" s="75"/>
      <c r="C1000" s="29"/>
      <c r="D1000" s="29"/>
      <c r="E1000" s="29"/>
      <c r="F1000" s="29"/>
      <c r="G1000" s="29"/>
      <c r="H1000" s="29"/>
      <c r="I1000" s="29"/>
      <c r="J1000" s="29"/>
      <c r="K1000" s="29"/>
      <c r="L1000" s="29"/>
      <c r="M1000" s="29"/>
      <c r="N1000" s="29"/>
      <c r="O1000" s="29"/>
      <c r="P1000" s="29"/>
      <c r="Q1000" s="29"/>
      <c r="R1000" s="29"/>
      <c r="S1000" s="338"/>
      <c r="T1000" s="29"/>
      <c r="U1000" s="29"/>
      <c r="V1000" s="29"/>
      <c r="W1000" s="29"/>
      <c r="X1000" s="29"/>
      <c r="Y1000" s="29"/>
      <c r="Z1000" s="29"/>
    </row>
    <row r="1001" spans="1:26" ht="15.75" customHeight="1">
      <c r="A1001" s="29"/>
      <c r="B1001" s="75"/>
      <c r="C1001" s="29"/>
      <c r="D1001" s="29"/>
      <c r="E1001" s="29"/>
      <c r="F1001" s="29"/>
      <c r="G1001" s="29"/>
      <c r="H1001" s="29"/>
      <c r="I1001" s="29"/>
      <c r="J1001" s="29"/>
      <c r="K1001" s="29"/>
      <c r="L1001" s="29"/>
      <c r="M1001" s="29"/>
      <c r="N1001" s="29"/>
      <c r="O1001" s="29"/>
      <c r="P1001" s="29"/>
      <c r="Q1001" s="29"/>
      <c r="R1001" s="29"/>
      <c r="S1001" s="338"/>
      <c r="T1001" s="29"/>
      <c r="U1001" s="29"/>
      <c r="V1001" s="29"/>
      <c r="W1001" s="29"/>
      <c r="X1001" s="29"/>
      <c r="Y1001" s="29"/>
      <c r="Z1001" s="29"/>
    </row>
    <row r="1002" spans="1:26" ht="15.75" customHeight="1">
      <c r="A1002" s="29"/>
      <c r="B1002" s="75"/>
      <c r="C1002" s="29"/>
      <c r="D1002" s="29"/>
      <c r="E1002" s="29"/>
      <c r="F1002" s="29"/>
      <c r="G1002" s="29"/>
      <c r="H1002" s="29"/>
      <c r="I1002" s="29"/>
      <c r="J1002" s="29"/>
      <c r="K1002" s="29"/>
      <c r="L1002" s="29"/>
      <c r="M1002" s="29"/>
      <c r="N1002" s="29"/>
      <c r="O1002" s="29"/>
      <c r="P1002" s="29"/>
      <c r="Q1002" s="29"/>
      <c r="R1002" s="29"/>
      <c r="S1002" s="338"/>
      <c r="T1002" s="29"/>
      <c r="U1002" s="29"/>
      <c r="V1002" s="29"/>
      <c r="W1002" s="29"/>
      <c r="X1002" s="29"/>
      <c r="Y1002" s="29"/>
      <c r="Z1002" s="29"/>
    </row>
    <row r="1003" spans="1:26" ht="15.75" customHeight="1">
      <c r="A1003" s="29"/>
      <c r="B1003" s="75"/>
      <c r="C1003" s="29"/>
      <c r="D1003" s="29"/>
      <c r="E1003" s="29"/>
      <c r="F1003" s="29"/>
      <c r="G1003" s="29"/>
      <c r="H1003" s="29"/>
      <c r="I1003" s="29"/>
      <c r="J1003" s="29"/>
      <c r="K1003" s="29"/>
      <c r="L1003" s="29"/>
      <c r="M1003" s="29"/>
      <c r="N1003" s="29"/>
      <c r="O1003" s="29"/>
      <c r="P1003" s="29"/>
      <c r="Q1003" s="29"/>
      <c r="R1003" s="29"/>
      <c r="S1003" s="338"/>
      <c r="T1003" s="29"/>
      <c r="U1003" s="29"/>
      <c r="V1003" s="29"/>
      <c r="W1003" s="29"/>
      <c r="X1003" s="29"/>
      <c r="Y1003" s="29"/>
      <c r="Z1003" s="29"/>
    </row>
    <row r="1004" spans="1:26" ht="15.75" customHeight="1">
      <c r="A1004" s="29"/>
      <c r="B1004" s="75"/>
      <c r="C1004" s="29"/>
      <c r="D1004" s="29"/>
      <c r="E1004" s="29"/>
      <c r="F1004" s="29"/>
      <c r="G1004" s="29"/>
      <c r="H1004" s="29"/>
      <c r="I1004" s="29"/>
      <c r="J1004" s="29"/>
      <c r="K1004" s="29"/>
      <c r="L1004" s="29"/>
      <c r="M1004" s="29"/>
      <c r="N1004" s="29"/>
      <c r="O1004" s="29"/>
      <c r="P1004" s="29"/>
      <c r="Q1004" s="29"/>
      <c r="R1004" s="29"/>
      <c r="S1004" s="338"/>
      <c r="T1004" s="29"/>
      <c r="U1004" s="29"/>
      <c r="V1004" s="29"/>
      <c r="W1004" s="29"/>
      <c r="X1004" s="29"/>
      <c r="Y1004" s="29"/>
      <c r="Z1004" s="29"/>
    </row>
  </sheetData>
  <mergeCells count="53">
    <mergeCell ref="F1:T1"/>
    <mergeCell ref="A3:T3"/>
    <mergeCell ref="A4:T4"/>
    <mergeCell ref="A1:A2"/>
    <mergeCell ref="B1:B2"/>
    <mergeCell ref="C1:C2"/>
    <mergeCell ref="D1:D2"/>
    <mergeCell ref="E1:E2"/>
    <mergeCell ref="B5:B10"/>
    <mergeCell ref="B11:B16"/>
    <mergeCell ref="B17:B22"/>
    <mergeCell ref="B23:B28"/>
    <mergeCell ref="B29:B34"/>
    <mergeCell ref="E75:S75"/>
    <mergeCell ref="G86:G91"/>
    <mergeCell ref="B35:B40"/>
    <mergeCell ref="B41:B46"/>
    <mergeCell ref="B47:B52"/>
    <mergeCell ref="E65:S65"/>
    <mergeCell ref="E66:S66"/>
    <mergeCell ref="B53:B58"/>
    <mergeCell ref="B59:E59"/>
    <mergeCell ref="E67:I67"/>
    <mergeCell ref="J67:S67"/>
    <mergeCell ref="E69:E74"/>
    <mergeCell ref="F69:F74"/>
    <mergeCell ref="G69:G74"/>
    <mergeCell ref="E143:H146"/>
    <mergeCell ref="F119:F124"/>
    <mergeCell ref="D125:R125"/>
    <mergeCell ref="E126:H129"/>
    <mergeCell ref="D132:R132"/>
    <mergeCell ref="D133:R133"/>
    <mergeCell ref="I134:R134"/>
    <mergeCell ref="D136:D141"/>
    <mergeCell ref="D142:R142"/>
    <mergeCell ref="D119:D124"/>
    <mergeCell ref="E119:E124"/>
    <mergeCell ref="E136:E141"/>
    <mergeCell ref="F93:I96"/>
    <mergeCell ref="F76:I79"/>
    <mergeCell ref="E82:S82"/>
    <mergeCell ref="E83:S83"/>
    <mergeCell ref="F136:F141"/>
    <mergeCell ref="E100:S111"/>
    <mergeCell ref="D115:R115"/>
    <mergeCell ref="D116:R116"/>
    <mergeCell ref="D117:H117"/>
    <mergeCell ref="I117:R117"/>
    <mergeCell ref="J84:S84"/>
    <mergeCell ref="E86:E91"/>
    <mergeCell ref="F86:F91"/>
    <mergeCell ref="E92:S92"/>
  </mergeCells>
  <dataValidations count="1">
    <dataValidation type="list" allowBlank="1" showErrorMessage="1" sqref="S5:S29 S31:S38 S40:S42 S44 S46:S52" xr:uid="{00000000-0002-0000-0500-000000000000}">
      <formula1>"Passed,Failed"</formula1>
    </dataValidation>
  </dataValidations>
  <pageMargins left="0.7" right="0.7" top="0.75" bottom="0.75"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FF00"/>
    <pageSetUpPr fitToPage="1"/>
  </sheetPr>
  <dimension ref="A1:AC1003"/>
  <sheetViews>
    <sheetView workbookViewId="0">
      <pane xSplit="4" topLeftCell="E1" activePane="topRight" state="frozen"/>
      <selection pane="topRight" sqref="A1:L2"/>
      <selection activeCell="A7" sqref="A7"/>
    </sheetView>
  </sheetViews>
  <sheetFormatPr defaultColWidth="14.42578125" defaultRowHeight="15" customHeight="1"/>
  <cols>
    <col min="1" max="1" width="9.140625" customWidth="1"/>
    <col min="2" max="2" width="23.5703125" style="259" customWidth="1"/>
    <col min="3" max="3" width="9.140625" customWidth="1"/>
    <col min="4" max="4" width="35.85546875" customWidth="1"/>
    <col min="5" max="5" width="26.42578125" customWidth="1"/>
    <col min="6" max="6" width="18.7109375" style="252" customWidth="1"/>
    <col min="7" max="7" width="13.85546875" customWidth="1"/>
    <col min="8" max="8" width="14.140625" customWidth="1"/>
    <col min="9" max="9" width="13.140625" customWidth="1"/>
    <col min="10" max="10" width="18.140625" customWidth="1"/>
    <col min="11" max="11" width="26.85546875" customWidth="1"/>
    <col min="12" max="14" width="9.140625" customWidth="1"/>
    <col min="15" max="15" width="23" bestFit="1" customWidth="1"/>
    <col min="16" max="18" width="9.140625" customWidth="1"/>
    <col min="19" max="19" width="36.7109375" bestFit="1" customWidth="1"/>
    <col min="20" max="28" width="9.140625" customWidth="1"/>
    <col min="29" max="29" width="12.140625" bestFit="1" customWidth="1"/>
  </cols>
  <sheetData>
    <row r="1" spans="1:29">
      <c r="A1" s="1182" t="s">
        <v>185</v>
      </c>
      <c r="B1" s="1182" t="s">
        <v>186</v>
      </c>
      <c r="C1" s="1182" t="s">
        <v>187</v>
      </c>
      <c r="D1" s="1182" t="s">
        <v>188</v>
      </c>
      <c r="E1" s="1182" t="s">
        <v>189</v>
      </c>
      <c r="F1" s="1176" t="s">
        <v>190</v>
      </c>
      <c r="G1" s="1176"/>
      <c r="H1" s="1176"/>
      <c r="I1" s="1176"/>
      <c r="J1" s="1176"/>
      <c r="K1" s="1176"/>
      <c r="L1" s="1176"/>
      <c r="M1" s="1020"/>
      <c r="N1" s="76"/>
      <c r="O1" s="76"/>
      <c r="P1" s="76"/>
      <c r="Q1" s="76"/>
      <c r="R1" s="76"/>
      <c r="S1" s="163"/>
      <c r="T1" s="76"/>
      <c r="U1" s="76"/>
      <c r="V1" s="76"/>
      <c r="W1" s="29"/>
      <c r="X1" s="29"/>
      <c r="Y1" s="29"/>
      <c r="Z1" s="29"/>
      <c r="AA1" s="29"/>
      <c r="AB1" s="29"/>
      <c r="AC1" s="29"/>
    </row>
    <row r="2" spans="1:29" ht="28.5">
      <c r="A2" s="1182"/>
      <c r="B2" s="1182"/>
      <c r="C2" s="1182"/>
      <c r="D2" s="1182"/>
      <c r="E2" s="1182"/>
      <c r="F2" s="431" t="s">
        <v>285</v>
      </c>
      <c r="G2" s="431" t="s">
        <v>286</v>
      </c>
      <c r="H2" s="431" t="s">
        <v>287</v>
      </c>
      <c r="I2" s="431" t="s">
        <v>288</v>
      </c>
      <c r="J2" s="431" t="s">
        <v>203</v>
      </c>
      <c r="K2" s="1047" t="s">
        <v>204</v>
      </c>
      <c r="L2" s="122" t="s">
        <v>205</v>
      </c>
      <c r="M2" s="1020"/>
      <c r="N2" s="76"/>
      <c r="O2" s="76"/>
      <c r="P2" s="76"/>
      <c r="Q2" s="76"/>
      <c r="R2" s="76"/>
      <c r="S2" s="163"/>
      <c r="T2" s="76"/>
      <c r="U2" s="76"/>
      <c r="V2" s="76"/>
      <c r="W2" s="29"/>
      <c r="X2" s="29"/>
      <c r="Y2" s="29"/>
      <c r="Z2" s="29"/>
      <c r="AA2" s="29"/>
      <c r="AB2" s="29"/>
      <c r="AC2" s="29"/>
    </row>
    <row r="3" spans="1:29">
      <c r="A3" s="1200" t="s">
        <v>289</v>
      </c>
      <c r="B3" s="1200"/>
      <c r="C3" s="1200"/>
      <c r="D3" s="1200"/>
      <c r="E3" s="1200"/>
      <c r="F3" s="1200"/>
      <c r="G3" s="1200"/>
      <c r="H3" s="1200"/>
      <c r="I3" s="1200"/>
      <c r="J3" s="1200"/>
      <c r="K3" s="1200"/>
      <c r="L3" s="1200"/>
      <c r="M3" s="1020"/>
      <c r="N3" s="76"/>
      <c r="O3" s="76"/>
      <c r="P3" s="76"/>
      <c r="Q3" s="76"/>
      <c r="R3" s="76"/>
      <c r="S3" s="163"/>
      <c r="T3" s="76"/>
      <c r="U3" s="76"/>
      <c r="V3" s="76"/>
      <c r="W3" s="29"/>
      <c r="X3" s="29"/>
      <c r="Y3" s="29"/>
      <c r="Z3" s="29"/>
      <c r="AA3" s="29"/>
      <c r="AB3" s="29"/>
      <c r="AC3" s="29"/>
    </row>
    <row r="4" spans="1:29">
      <c r="A4" s="1200" t="s">
        <v>290</v>
      </c>
      <c r="B4" s="1200"/>
      <c r="C4" s="1200"/>
      <c r="D4" s="1200"/>
      <c r="E4" s="1200"/>
      <c r="F4" s="1200"/>
      <c r="G4" s="1200"/>
      <c r="H4" s="1200"/>
      <c r="I4" s="1200"/>
      <c r="J4" s="1200"/>
      <c r="K4" s="1200"/>
      <c r="L4" s="1200"/>
      <c r="M4" s="1020"/>
      <c r="N4" s="76"/>
      <c r="O4" s="76"/>
      <c r="P4" s="76"/>
      <c r="Q4" s="76"/>
      <c r="R4" s="76"/>
      <c r="S4" s="163"/>
      <c r="T4" s="76"/>
      <c r="U4" s="76"/>
      <c r="V4" s="76"/>
      <c r="W4" s="29"/>
      <c r="X4" s="29"/>
      <c r="Y4" s="29"/>
      <c r="Z4" s="29"/>
      <c r="AA4" s="29"/>
      <c r="AB4" s="29"/>
      <c r="AC4" s="29"/>
    </row>
    <row r="5" spans="1:29" s="444" customFormat="1" ht="28.5">
      <c r="A5" s="1134" t="s">
        <v>185</v>
      </c>
      <c r="B5" s="1134" t="s">
        <v>186</v>
      </c>
      <c r="C5" s="1134" t="s">
        <v>187</v>
      </c>
      <c r="D5" s="1134" t="s">
        <v>188</v>
      </c>
      <c r="E5" s="1134" t="s">
        <v>189</v>
      </c>
      <c r="F5" s="1134" t="s">
        <v>285</v>
      </c>
      <c r="G5" s="1134" t="s">
        <v>286</v>
      </c>
      <c r="H5" s="1134" t="s">
        <v>287</v>
      </c>
      <c r="I5" s="1134" t="s">
        <v>288</v>
      </c>
      <c r="J5" s="1134" t="s">
        <v>203</v>
      </c>
      <c r="K5" s="1135" t="s">
        <v>204</v>
      </c>
      <c r="L5" s="1134" t="s">
        <v>205</v>
      </c>
      <c r="M5" s="451"/>
      <c r="N5" s="451"/>
      <c r="O5" s="451"/>
      <c r="P5" s="451"/>
      <c r="Q5" s="451"/>
      <c r="R5" s="451"/>
      <c r="S5" s="451"/>
      <c r="T5" s="451"/>
      <c r="U5" s="451"/>
      <c r="V5" s="451"/>
      <c r="W5" s="451"/>
      <c r="X5" s="451"/>
      <c r="Y5" s="451"/>
      <c r="Z5" s="451"/>
      <c r="AA5" s="451"/>
      <c r="AB5" s="451"/>
      <c r="AC5" s="451"/>
    </row>
    <row r="6" spans="1:29">
      <c r="A6" s="1008" t="s">
        <v>208</v>
      </c>
      <c r="B6" s="1175" t="s">
        <v>3</v>
      </c>
      <c r="C6" s="460">
        <v>1</v>
      </c>
      <c r="D6" s="456" t="s">
        <v>28</v>
      </c>
      <c r="E6" s="461" t="s">
        <v>213</v>
      </c>
      <c r="F6" s="612">
        <v>5.3</v>
      </c>
      <c r="G6" s="458">
        <v>4.01</v>
      </c>
      <c r="H6" s="458">
        <v>1.8</v>
      </c>
      <c r="I6" s="458" t="s">
        <v>19</v>
      </c>
      <c r="J6" s="462" cm="1">
        <f t="array" ref="J6">AVERAGE(IF(LEFT(F6:I6,1)="&lt;", VALUE(MID(F6:I6,2,99)), F6:I6))</f>
        <v>3.7033333333333331</v>
      </c>
      <c r="K6" s="254" t="s">
        <v>212</v>
      </c>
      <c r="L6" s="254">
        <v>5</v>
      </c>
      <c r="M6" s="76"/>
      <c r="N6" s="76"/>
      <c r="O6" s="1199" t="s">
        <v>263</v>
      </c>
      <c r="P6" s="1396"/>
      <c r="Q6" s="1396"/>
      <c r="R6" s="1396"/>
      <c r="S6" s="1396"/>
      <c r="T6" s="1396"/>
      <c r="U6" s="1396"/>
      <c r="V6" s="1396"/>
      <c r="W6" s="1396"/>
      <c r="X6" s="1396"/>
      <c r="Y6" s="1396"/>
      <c r="Z6" s="1396"/>
      <c r="AA6" s="1396"/>
      <c r="AB6" s="1396"/>
      <c r="AC6" s="1397"/>
    </row>
    <row r="7" spans="1:29">
      <c r="A7" s="661"/>
      <c r="B7" s="1175"/>
      <c r="C7" s="19">
        <v>2</v>
      </c>
      <c r="D7" s="796" t="s">
        <v>29</v>
      </c>
      <c r="E7" s="804" t="s">
        <v>213</v>
      </c>
      <c r="F7" s="111">
        <v>5.03</v>
      </c>
      <c r="G7" s="20">
        <v>3.95</v>
      </c>
      <c r="H7" s="20">
        <v>2.9</v>
      </c>
      <c r="I7" s="20" t="s">
        <v>19</v>
      </c>
      <c r="J7" s="462" cm="1">
        <f t="array" ref="J7">AVERAGE(IF(LEFT(F7:I7,1)="&lt;", VALUE(MID(F7:I7,2,99)), F7:I7))</f>
        <v>3.9600000000000004</v>
      </c>
      <c r="K7" s="18" t="s">
        <v>212</v>
      </c>
      <c r="L7" s="18">
        <v>5</v>
      </c>
      <c r="M7" s="76"/>
      <c r="N7" s="76"/>
      <c r="O7" s="1199" t="s">
        <v>283</v>
      </c>
      <c r="P7" s="1396"/>
      <c r="Q7" s="1396"/>
      <c r="R7" s="1396"/>
      <c r="S7" s="1396"/>
      <c r="T7" s="1396"/>
      <c r="U7" s="1396"/>
      <c r="V7" s="1396"/>
      <c r="W7" s="1396"/>
      <c r="X7" s="1396"/>
      <c r="Y7" s="1396"/>
      <c r="Z7" s="1396"/>
      <c r="AA7" s="1396"/>
      <c r="AB7" s="1396"/>
      <c r="AC7" s="1397"/>
    </row>
    <row r="8" spans="1:29">
      <c r="A8" s="661"/>
      <c r="B8" s="1175"/>
      <c r="C8" s="19">
        <v>3</v>
      </c>
      <c r="D8" s="796" t="s">
        <v>30</v>
      </c>
      <c r="E8" s="804" t="s">
        <v>291</v>
      </c>
      <c r="F8" s="111">
        <v>4.83</v>
      </c>
      <c r="G8" s="20">
        <v>4.1100000000000003</v>
      </c>
      <c r="H8" s="20">
        <v>2.9</v>
      </c>
      <c r="I8" s="20" t="s">
        <v>19</v>
      </c>
      <c r="J8" s="462" cm="1">
        <f t="array" ref="J8">AVERAGE(IF(LEFT(F8:I8,1)="&lt;", VALUE(MID(F8:I8,2,99)), F8:I8))</f>
        <v>3.9466666666666672</v>
      </c>
      <c r="K8" s="18" t="s">
        <v>212</v>
      </c>
      <c r="L8" s="18">
        <v>5</v>
      </c>
      <c r="M8" s="76"/>
      <c r="N8" s="76"/>
      <c r="O8" s="1161"/>
      <c r="P8" s="1396"/>
      <c r="Q8" s="1396"/>
      <c r="R8" s="1396"/>
      <c r="S8" s="1397"/>
      <c r="T8" s="1161" t="s">
        <v>265</v>
      </c>
      <c r="U8" s="1396"/>
      <c r="V8" s="1396"/>
      <c r="W8" s="1396"/>
      <c r="X8" s="1396"/>
      <c r="Y8" s="1396"/>
      <c r="Z8" s="1396"/>
      <c r="AA8" s="1396"/>
      <c r="AB8" s="1396"/>
      <c r="AC8" s="1397"/>
    </row>
    <row r="9" spans="1:29">
      <c r="A9" s="661"/>
      <c r="B9" s="1184"/>
      <c r="C9" s="19">
        <v>4</v>
      </c>
      <c r="D9" s="796" t="s">
        <v>31</v>
      </c>
      <c r="E9" s="804" t="s">
        <v>209</v>
      </c>
      <c r="F9" s="111">
        <v>4.6500000000000004</v>
      </c>
      <c r="G9" s="20">
        <v>4.13</v>
      </c>
      <c r="H9" s="20">
        <v>4.5</v>
      </c>
      <c r="I9" s="20" t="s">
        <v>19</v>
      </c>
      <c r="J9" s="462" cm="1">
        <f t="array" ref="J9">AVERAGE(IF(LEFT(F9:I9,1)="&lt;", VALUE(MID(F9:I9,2,99)), F9:I9))</f>
        <v>4.4266666666666667</v>
      </c>
      <c r="K9" s="18" t="s">
        <v>212</v>
      </c>
      <c r="L9" s="18">
        <v>5</v>
      </c>
      <c r="M9" s="76"/>
      <c r="N9" s="76"/>
      <c r="O9" s="87" t="s">
        <v>266</v>
      </c>
      <c r="P9" s="87" t="s">
        <v>267</v>
      </c>
      <c r="Q9" s="87" t="s">
        <v>1</v>
      </c>
      <c r="R9" s="87" t="s">
        <v>268</v>
      </c>
      <c r="S9" s="87" t="s">
        <v>269</v>
      </c>
      <c r="T9" s="87" t="s">
        <v>171</v>
      </c>
      <c r="U9" s="87" t="s">
        <v>172</v>
      </c>
      <c r="V9" s="87" t="s">
        <v>173</v>
      </c>
      <c r="W9" s="87" t="s">
        <v>7</v>
      </c>
      <c r="X9" s="87" t="s">
        <v>174</v>
      </c>
      <c r="Y9" s="87" t="s">
        <v>175</v>
      </c>
      <c r="Z9" s="87" t="s">
        <v>176</v>
      </c>
      <c r="AA9" s="87" t="s">
        <v>177</v>
      </c>
      <c r="AB9" s="87" t="s">
        <v>178</v>
      </c>
      <c r="AC9" s="87" t="s">
        <v>179</v>
      </c>
    </row>
    <row r="10" spans="1:29">
      <c r="A10" s="661"/>
      <c r="B10" s="1165" t="s">
        <v>5</v>
      </c>
      <c r="C10" s="15">
        <v>1</v>
      </c>
      <c r="D10" s="800" t="s">
        <v>28</v>
      </c>
      <c r="E10" s="805" t="s">
        <v>213</v>
      </c>
      <c r="F10" s="110">
        <v>3</v>
      </c>
      <c r="G10" s="16">
        <v>6</v>
      </c>
      <c r="H10" s="16" t="s">
        <v>292</v>
      </c>
      <c r="I10" s="16" t="s">
        <v>19</v>
      </c>
      <c r="J10" s="462" cm="1">
        <f t="array" ref="J10">AVERAGE(IF(LEFT(F10:I10,1)="&lt;", VALUE(MID(F10:I10,2,99)), F10:I10))</f>
        <v>3.6666666666666665</v>
      </c>
      <c r="K10" s="108" t="s">
        <v>211</v>
      </c>
      <c r="L10" s="108">
        <v>7</v>
      </c>
      <c r="M10" s="29"/>
      <c r="N10" s="29"/>
      <c r="O10" s="1158" t="s">
        <v>270</v>
      </c>
      <c r="P10" s="1158" t="s">
        <v>293</v>
      </c>
      <c r="Q10" s="1158" t="s">
        <v>294</v>
      </c>
      <c r="R10" s="89">
        <v>1</v>
      </c>
      <c r="S10" s="87" t="s">
        <v>28</v>
      </c>
      <c r="T10" s="134">
        <f t="shared" ref="T10:T13" si="0">AVERAGE(J6)</f>
        <v>3.7033333333333331</v>
      </c>
      <c r="U10" s="134">
        <f t="shared" ref="U10:U13" si="1">AVERAGE(J10)</f>
        <v>3.6666666666666665</v>
      </c>
      <c r="V10" s="134">
        <f t="shared" ref="V10:V13" si="2">AVERAGE(J14)</f>
        <v>8.6666666666666661</v>
      </c>
      <c r="W10" s="134">
        <f t="shared" ref="W10:W13" si="3">AVERAGE(J18)</f>
        <v>6.78</v>
      </c>
      <c r="X10" s="134">
        <f t="shared" ref="X10:X13" si="4">AVERAGE(J22)</f>
        <v>27.900000000000002</v>
      </c>
      <c r="Y10" s="134">
        <f t="shared" ref="Y10:Y13" si="5">AVERAGE(J26)</f>
        <v>18.333333333333332</v>
      </c>
      <c r="Z10" s="90">
        <f t="shared" ref="Z10:Z13" si="6">GEOMEAN(J30)</f>
        <v>11367.218846230915</v>
      </c>
      <c r="AA10" s="134">
        <f t="shared" ref="AA10:AA13" si="7">AVERAGE(J34)</f>
        <v>0.153</v>
      </c>
      <c r="AB10" s="134">
        <f t="shared" ref="AB10:AB13" si="8">AVERAGE(J38)</f>
        <v>6.5666666666666665E-2</v>
      </c>
      <c r="AC10" s="134">
        <f t="shared" ref="AC10:AC13" si="9">AVERAGE(J42)</f>
        <v>21</v>
      </c>
    </row>
    <row r="11" spans="1:29">
      <c r="A11" s="661"/>
      <c r="B11" s="1175"/>
      <c r="C11" s="19">
        <v>2</v>
      </c>
      <c r="D11" s="796" t="s">
        <v>29</v>
      </c>
      <c r="E11" s="804" t="s">
        <v>213</v>
      </c>
      <c r="F11" s="111">
        <v>4</v>
      </c>
      <c r="G11" s="20">
        <v>2</v>
      </c>
      <c r="H11" s="20" t="s">
        <v>292</v>
      </c>
      <c r="I11" s="20" t="s">
        <v>19</v>
      </c>
      <c r="J11" s="462" cm="1">
        <f t="array" ref="J11">AVERAGE(IF(LEFT(F11:I11,1)="&lt;", VALUE(MID(F11:I11,2,99)), F11:I11))</f>
        <v>2.6666666666666665</v>
      </c>
      <c r="K11" s="18" t="s">
        <v>211</v>
      </c>
      <c r="L11" s="18">
        <v>7</v>
      </c>
      <c r="M11" s="76"/>
      <c r="N11" s="76"/>
      <c r="O11" s="1399"/>
      <c r="P11" s="1399"/>
      <c r="Q11" s="1399"/>
      <c r="R11" s="89">
        <v>2</v>
      </c>
      <c r="S11" s="87" t="s">
        <v>29</v>
      </c>
      <c r="T11" s="134">
        <f t="shared" si="0"/>
        <v>3.9600000000000004</v>
      </c>
      <c r="U11" s="134">
        <f t="shared" si="1"/>
        <v>2.6666666666666665</v>
      </c>
      <c r="V11" s="134">
        <f t="shared" si="2"/>
        <v>11</v>
      </c>
      <c r="W11" s="134">
        <f t="shared" si="3"/>
        <v>6.8133333333333335</v>
      </c>
      <c r="X11" s="134">
        <f t="shared" si="4"/>
        <v>28.5</v>
      </c>
      <c r="Y11" s="134">
        <f t="shared" si="5"/>
        <v>11.666666666666666</v>
      </c>
      <c r="Z11" s="90">
        <f t="shared" si="6"/>
        <v>10406.578677916617</v>
      </c>
      <c r="AA11" s="134">
        <f t="shared" si="7"/>
        <v>0.2563333333333333</v>
      </c>
      <c r="AB11" s="134">
        <f t="shared" si="8"/>
        <v>6.7333333333333342E-2</v>
      </c>
      <c r="AC11" s="134">
        <f t="shared" si="9"/>
        <v>151.66666666666666</v>
      </c>
    </row>
    <row r="12" spans="1:29">
      <c r="A12" s="661"/>
      <c r="B12" s="1175"/>
      <c r="C12" s="19">
        <v>3</v>
      </c>
      <c r="D12" s="796" t="s">
        <v>30</v>
      </c>
      <c r="E12" s="804" t="s">
        <v>291</v>
      </c>
      <c r="F12" s="111">
        <v>7</v>
      </c>
      <c r="G12" s="20">
        <v>3</v>
      </c>
      <c r="H12" s="20" t="s">
        <v>292</v>
      </c>
      <c r="I12" s="20" t="s">
        <v>19</v>
      </c>
      <c r="J12" s="462" cm="1">
        <f t="array" ref="J12">AVERAGE(IF(LEFT(F12:I12,1)="&lt;", VALUE(MID(F12:I12,2,99)), F12:I12))</f>
        <v>4</v>
      </c>
      <c r="K12" s="18" t="s">
        <v>211</v>
      </c>
      <c r="L12" s="18">
        <v>7</v>
      </c>
      <c r="M12" s="76"/>
      <c r="N12" s="76"/>
      <c r="O12" s="1399"/>
      <c r="P12" s="1399"/>
      <c r="Q12" s="1399"/>
      <c r="R12" s="89">
        <v>3</v>
      </c>
      <c r="S12" s="87" t="s">
        <v>30</v>
      </c>
      <c r="T12" s="134">
        <f t="shared" si="0"/>
        <v>3.9466666666666672</v>
      </c>
      <c r="U12" s="134">
        <f t="shared" si="1"/>
        <v>4</v>
      </c>
      <c r="V12" s="134">
        <f t="shared" si="2"/>
        <v>10.666666666666666</v>
      </c>
      <c r="W12" s="134">
        <f t="shared" si="3"/>
        <v>6.8433333333333337</v>
      </c>
      <c r="X12" s="134">
        <f t="shared" si="4"/>
        <v>28.5</v>
      </c>
      <c r="Y12" s="134">
        <f t="shared" si="5"/>
        <v>10</v>
      </c>
      <c r="Z12" s="90">
        <f t="shared" si="6"/>
        <v>3454.2620433994439</v>
      </c>
      <c r="AA12" s="134">
        <f t="shared" si="7"/>
        <v>0.24199999999999997</v>
      </c>
      <c r="AB12" s="134">
        <f t="shared" si="8"/>
        <v>8.900000000000001E-2</v>
      </c>
      <c r="AC12" s="134">
        <f t="shared" si="9"/>
        <v>174.33333333333334</v>
      </c>
    </row>
    <row r="13" spans="1:29">
      <c r="A13" s="661"/>
      <c r="B13" s="1184"/>
      <c r="C13" s="19">
        <v>4</v>
      </c>
      <c r="D13" s="796" t="s">
        <v>31</v>
      </c>
      <c r="E13" s="804" t="s">
        <v>209</v>
      </c>
      <c r="F13" s="111">
        <v>4</v>
      </c>
      <c r="G13" s="20" t="s">
        <v>292</v>
      </c>
      <c r="H13" s="20" t="s">
        <v>292</v>
      </c>
      <c r="I13" s="20" t="s">
        <v>19</v>
      </c>
      <c r="J13" s="462" cm="1">
        <f t="array" ref="J13">AVERAGE(IF(LEFT(F13:I13,1)="&lt;", VALUE(MID(F13:I13,2,99)), F13:I13))</f>
        <v>2.6666666666666665</v>
      </c>
      <c r="K13" s="18" t="s">
        <v>211</v>
      </c>
      <c r="L13" s="18">
        <v>7</v>
      </c>
      <c r="M13" s="187"/>
      <c r="N13" s="187"/>
      <c r="O13" s="1399"/>
      <c r="P13" s="1399"/>
      <c r="Q13" s="1399"/>
      <c r="R13" s="89">
        <v>4</v>
      </c>
      <c r="S13" s="87" t="s">
        <v>31</v>
      </c>
      <c r="T13" s="134">
        <f t="shared" si="0"/>
        <v>4.4266666666666667</v>
      </c>
      <c r="U13" s="134">
        <f t="shared" si="1"/>
        <v>2.6666666666666665</v>
      </c>
      <c r="V13" s="134">
        <f t="shared" si="2"/>
        <v>13.666666666666666</v>
      </c>
      <c r="W13" s="134">
        <f t="shared" si="3"/>
        <v>6.919999999999999</v>
      </c>
      <c r="X13" s="134">
        <f t="shared" si="4"/>
        <v>28.366666666666664</v>
      </c>
      <c r="Y13" s="134">
        <f t="shared" si="5"/>
        <v>10</v>
      </c>
      <c r="Z13" s="90">
        <f t="shared" si="6"/>
        <v>8426.8227997206195</v>
      </c>
      <c r="AA13" s="134">
        <f t="shared" si="7"/>
        <v>0.17300000000000001</v>
      </c>
      <c r="AB13" s="134">
        <f t="shared" si="8"/>
        <v>7.2333333333333333E-2</v>
      </c>
      <c r="AC13" s="134">
        <f t="shared" si="9"/>
        <v>190</v>
      </c>
    </row>
    <row r="14" spans="1:29">
      <c r="A14" s="661"/>
      <c r="B14" s="1165" t="s">
        <v>6</v>
      </c>
      <c r="C14" s="15">
        <v>1</v>
      </c>
      <c r="D14" s="800" t="s">
        <v>28</v>
      </c>
      <c r="E14" s="805" t="s">
        <v>213</v>
      </c>
      <c r="F14" s="110">
        <v>15</v>
      </c>
      <c r="G14" s="16">
        <v>6</v>
      </c>
      <c r="H14" s="16">
        <v>5</v>
      </c>
      <c r="I14" s="16" t="s">
        <v>19</v>
      </c>
      <c r="J14" s="462" cm="1">
        <f t="array" ref="J14">AVERAGE(IF(LEFT(F14:I14,1)="&lt;", VALUE(MID(F14:I14,2,99)), F14:I14))</f>
        <v>8.6666666666666661</v>
      </c>
      <c r="K14" s="108" t="s">
        <v>211</v>
      </c>
      <c r="L14" s="108">
        <v>80</v>
      </c>
      <c r="M14" s="76"/>
      <c r="N14" s="76"/>
      <c r="O14" s="1161"/>
      <c r="P14" s="1396"/>
      <c r="Q14" s="1396"/>
      <c r="R14" s="1396"/>
      <c r="S14" s="1396"/>
      <c r="T14" s="1396"/>
      <c r="U14" s="1396"/>
      <c r="V14" s="1396"/>
      <c r="W14" s="1396"/>
      <c r="X14" s="1396"/>
      <c r="Y14" s="1396"/>
      <c r="Z14" s="1396"/>
      <c r="AA14" s="1396"/>
      <c r="AB14" s="1396"/>
      <c r="AC14" s="1397"/>
    </row>
    <row r="15" spans="1:29">
      <c r="A15" s="661"/>
      <c r="B15" s="1175"/>
      <c r="C15" s="19">
        <v>2</v>
      </c>
      <c r="D15" s="796" t="s">
        <v>29</v>
      </c>
      <c r="E15" s="804" t="s">
        <v>213</v>
      </c>
      <c r="F15" s="111">
        <v>21</v>
      </c>
      <c r="G15" s="20">
        <v>6</v>
      </c>
      <c r="H15" s="20">
        <v>6</v>
      </c>
      <c r="I15" s="20" t="s">
        <v>19</v>
      </c>
      <c r="J15" s="462" cm="1">
        <f t="array" ref="J15">AVERAGE(IF(LEFT(F15:I15,1)="&lt;", VALUE(MID(F15:I15,2,99)), F15:I15))</f>
        <v>11</v>
      </c>
      <c r="K15" s="18" t="s">
        <v>211</v>
      </c>
      <c r="L15" s="18">
        <v>80</v>
      </c>
      <c r="M15" s="29"/>
      <c r="N15" s="29"/>
      <c r="O15" s="87" t="s">
        <v>272</v>
      </c>
      <c r="P15" s="1411"/>
      <c r="Q15" s="1402"/>
      <c r="R15" s="1402"/>
      <c r="S15" s="1403"/>
      <c r="T15" s="134">
        <f t="shared" ref="T15:AC15" si="10">AVERAGE(T10:T13)</f>
        <v>4.0091666666666672</v>
      </c>
      <c r="U15" s="134">
        <f t="shared" si="10"/>
        <v>3.2499999999999996</v>
      </c>
      <c r="V15" s="134">
        <f t="shared" si="10"/>
        <v>10.999999999999998</v>
      </c>
      <c r="W15" s="134">
        <f t="shared" si="10"/>
        <v>6.8391666666666664</v>
      </c>
      <c r="X15" s="134">
        <f t="shared" si="10"/>
        <v>28.316666666666666</v>
      </c>
      <c r="Y15" s="134">
        <f t="shared" si="10"/>
        <v>12.5</v>
      </c>
      <c r="Z15" s="90">
        <f t="shared" si="10"/>
        <v>8413.7205918168984</v>
      </c>
      <c r="AA15" s="134">
        <f t="shared" si="10"/>
        <v>0.20608333333333334</v>
      </c>
      <c r="AB15" s="134">
        <f t="shared" si="10"/>
        <v>7.3583333333333334E-2</v>
      </c>
      <c r="AC15" s="134">
        <f t="shared" si="10"/>
        <v>134.25</v>
      </c>
    </row>
    <row r="16" spans="1:29">
      <c r="A16" s="661"/>
      <c r="B16" s="1175"/>
      <c r="C16" s="19">
        <v>3</v>
      </c>
      <c r="D16" s="796" t="s">
        <v>30</v>
      </c>
      <c r="E16" s="804" t="s">
        <v>291</v>
      </c>
      <c r="F16" s="111">
        <v>15</v>
      </c>
      <c r="G16" s="20">
        <v>7</v>
      </c>
      <c r="H16" s="20">
        <v>10</v>
      </c>
      <c r="I16" s="20" t="s">
        <v>19</v>
      </c>
      <c r="J16" s="462" cm="1">
        <f t="array" ref="J16">AVERAGE(IF(LEFT(F16:I16,1)="&lt;", VALUE(MID(F16:I16,2,99)), F16:I16))</f>
        <v>10.666666666666666</v>
      </c>
      <c r="K16" s="18" t="s">
        <v>211</v>
      </c>
      <c r="L16" s="18">
        <v>80</v>
      </c>
      <c r="M16" s="76"/>
      <c r="N16" s="76"/>
      <c r="O16" s="87" t="s">
        <v>273</v>
      </c>
      <c r="P16" s="1404"/>
      <c r="Q16" s="1405"/>
      <c r="R16" s="1405"/>
      <c r="S16" s="1406"/>
      <c r="T16" s="134">
        <f t="shared" ref="T16:AC16" si="11">MIN(T10:T13)</f>
        <v>3.7033333333333331</v>
      </c>
      <c r="U16" s="134">
        <f t="shared" si="11"/>
        <v>2.6666666666666665</v>
      </c>
      <c r="V16" s="134">
        <f t="shared" si="11"/>
        <v>8.6666666666666661</v>
      </c>
      <c r="W16" s="134">
        <f t="shared" si="11"/>
        <v>6.78</v>
      </c>
      <c r="X16" s="134">
        <f t="shared" si="11"/>
        <v>27.900000000000002</v>
      </c>
      <c r="Y16" s="134">
        <f t="shared" si="11"/>
        <v>10</v>
      </c>
      <c r="Z16" s="90">
        <f t="shared" si="11"/>
        <v>3454.2620433994439</v>
      </c>
      <c r="AA16" s="134">
        <f t="shared" si="11"/>
        <v>0.153</v>
      </c>
      <c r="AB16" s="134">
        <f t="shared" si="11"/>
        <v>6.5666666666666665E-2</v>
      </c>
      <c r="AC16" s="134">
        <f t="shared" si="11"/>
        <v>21</v>
      </c>
    </row>
    <row r="17" spans="1:29">
      <c r="A17" s="661"/>
      <c r="B17" s="1184"/>
      <c r="C17" s="19">
        <v>4</v>
      </c>
      <c r="D17" s="796" t="s">
        <v>31</v>
      </c>
      <c r="E17" s="804" t="s">
        <v>209</v>
      </c>
      <c r="F17" s="111">
        <v>22</v>
      </c>
      <c r="G17" s="20">
        <v>6</v>
      </c>
      <c r="H17" s="20">
        <v>13</v>
      </c>
      <c r="I17" s="20" t="s">
        <v>19</v>
      </c>
      <c r="J17" s="462" cm="1">
        <f t="array" ref="J17">AVERAGE(IF(LEFT(F17:I17,1)="&lt;", VALUE(MID(F17:I17,2,99)), F17:I17))</f>
        <v>13.666666666666666</v>
      </c>
      <c r="K17" s="18" t="s">
        <v>211</v>
      </c>
      <c r="L17" s="18">
        <v>80</v>
      </c>
      <c r="M17" s="187"/>
      <c r="N17" s="187"/>
      <c r="O17" s="87" t="s">
        <v>274</v>
      </c>
      <c r="P17" s="1404"/>
      <c r="Q17" s="1405"/>
      <c r="R17" s="1405"/>
      <c r="S17" s="1406"/>
      <c r="T17" s="134">
        <f t="shared" ref="T17:AC17" si="12">MAX(T10:T13)</f>
        <v>4.4266666666666667</v>
      </c>
      <c r="U17" s="134">
        <f t="shared" si="12"/>
        <v>4</v>
      </c>
      <c r="V17" s="134">
        <f t="shared" si="12"/>
        <v>13.666666666666666</v>
      </c>
      <c r="W17" s="134">
        <f t="shared" si="12"/>
        <v>6.919999999999999</v>
      </c>
      <c r="X17" s="134">
        <f t="shared" si="12"/>
        <v>28.5</v>
      </c>
      <c r="Y17" s="134">
        <f t="shared" si="12"/>
        <v>18.333333333333332</v>
      </c>
      <c r="Z17" s="90">
        <f t="shared" si="12"/>
        <v>11367.218846230915</v>
      </c>
      <c r="AA17" s="134">
        <f t="shared" si="12"/>
        <v>0.2563333333333333</v>
      </c>
      <c r="AB17" s="134">
        <f t="shared" si="12"/>
        <v>8.900000000000001E-2</v>
      </c>
      <c r="AC17" s="134">
        <f t="shared" si="12"/>
        <v>190</v>
      </c>
    </row>
    <row r="18" spans="1:29">
      <c r="A18" s="661"/>
      <c r="B18" s="1165" t="s">
        <v>7</v>
      </c>
      <c r="C18" s="15">
        <v>1</v>
      </c>
      <c r="D18" s="800" t="s">
        <v>28</v>
      </c>
      <c r="E18" s="805" t="s">
        <v>213</v>
      </c>
      <c r="F18" s="110">
        <v>7.21</v>
      </c>
      <c r="G18" s="16">
        <v>6.58</v>
      </c>
      <c r="H18" s="16">
        <v>6.55</v>
      </c>
      <c r="I18" s="16" t="s">
        <v>19</v>
      </c>
      <c r="J18" s="462" cm="1">
        <f t="array" ref="J18">AVERAGE(IF(LEFT(F18:I18,1)="&lt;", VALUE(MID(F18:I18,2,99)), F18:I18))</f>
        <v>6.78</v>
      </c>
      <c r="K18" s="108" t="s">
        <v>211</v>
      </c>
      <c r="L18" s="108" t="s">
        <v>295</v>
      </c>
      <c r="M18" s="76"/>
      <c r="N18" s="76"/>
      <c r="O18" s="87" t="s">
        <v>275</v>
      </c>
      <c r="P18" s="1407"/>
      <c r="Q18" s="1408"/>
      <c r="R18" s="1408"/>
      <c r="S18" s="1409"/>
      <c r="T18" s="95" t="s">
        <v>296</v>
      </c>
      <c r="U18" s="95" t="s">
        <v>296</v>
      </c>
      <c r="V18" s="95" t="s">
        <v>297</v>
      </c>
      <c r="W18" s="95" t="s">
        <v>295</v>
      </c>
      <c r="X18" s="95" t="s">
        <v>298</v>
      </c>
      <c r="Y18" s="95" t="s">
        <v>279</v>
      </c>
      <c r="Z18" s="95" t="s">
        <v>280</v>
      </c>
      <c r="AA18" s="95" t="s">
        <v>299</v>
      </c>
      <c r="AB18" s="95" t="s">
        <v>300</v>
      </c>
      <c r="AC18" s="95" t="s">
        <v>301</v>
      </c>
    </row>
    <row r="19" spans="1:29">
      <c r="A19" s="661"/>
      <c r="B19" s="1175"/>
      <c r="C19" s="19">
        <v>2</v>
      </c>
      <c r="D19" s="796" t="s">
        <v>29</v>
      </c>
      <c r="E19" s="804" t="s">
        <v>213</v>
      </c>
      <c r="F19" s="111">
        <v>7.08</v>
      </c>
      <c r="G19" s="20">
        <v>6.67</v>
      </c>
      <c r="H19" s="20">
        <v>6.69</v>
      </c>
      <c r="I19" s="20" t="s">
        <v>19</v>
      </c>
      <c r="J19" s="462" cm="1">
        <f t="array" ref="J19">AVERAGE(IF(LEFT(F19:I19,1)="&lt;", VALUE(MID(F19:I19,2,99)), F19:I19))</f>
        <v>6.8133333333333335</v>
      </c>
      <c r="K19" s="18" t="s">
        <v>211</v>
      </c>
      <c r="L19" s="18" t="s">
        <v>295</v>
      </c>
      <c r="M19" s="76"/>
      <c r="N19" s="76"/>
      <c r="O19" s="29"/>
      <c r="P19" s="29"/>
      <c r="Q19" s="29"/>
      <c r="R19" s="29"/>
      <c r="S19" s="29"/>
      <c r="T19" s="29"/>
      <c r="U19" s="29"/>
      <c r="V19" s="29"/>
      <c r="W19" s="29"/>
      <c r="X19" s="29"/>
      <c r="Y19" s="29"/>
      <c r="Z19" s="29"/>
      <c r="AA19" s="29"/>
      <c r="AB19" s="29"/>
      <c r="AC19" s="29"/>
    </row>
    <row r="20" spans="1:29">
      <c r="A20" s="661"/>
      <c r="B20" s="1175"/>
      <c r="C20" s="19">
        <v>3</v>
      </c>
      <c r="D20" s="796" t="s">
        <v>30</v>
      </c>
      <c r="E20" s="804" t="s">
        <v>291</v>
      </c>
      <c r="F20" s="111">
        <v>7.11</v>
      </c>
      <c r="G20" s="20">
        <v>6.59</v>
      </c>
      <c r="H20" s="20">
        <v>6.83</v>
      </c>
      <c r="I20" s="20" t="s">
        <v>19</v>
      </c>
      <c r="J20" s="462" cm="1">
        <f t="array" ref="J20">AVERAGE(IF(LEFT(F20:I20,1)="&lt;", VALUE(MID(F20:I20,2,99)), F20:I20))</f>
        <v>6.8433333333333337</v>
      </c>
      <c r="K20" s="18" t="s">
        <v>211</v>
      </c>
      <c r="L20" s="18" t="s">
        <v>295</v>
      </c>
      <c r="M20" s="29"/>
      <c r="N20" s="29"/>
      <c r="O20" s="29"/>
      <c r="P20" s="29"/>
      <c r="Q20" s="29"/>
      <c r="R20" s="29"/>
      <c r="S20" s="29"/>
      <c r="T20" s="29"/>
      <c r="U20" s="29"/>
      <c r="V20" s="29"/>
      <c r="W20" s="29"/>
      <c r="X20" s="29"/>
      <c r="Y20" s="29"/>
      <c r="Z20" s="29"/>
      <c r="AA20" s="29"/>
      <c r="AB20" s="29"/>
      <c r="AC20" s="29"/>
    </row>
    <row r="21" spans="1:29">
      <c r="A21" s="661"/>
      <c r="B21" s="1184"/>
      <c r="C21" s="19">
        <v>4</v>
      </c>
      <c r="D21" s="796" t="s">
        <v>31</v>
      </c>
      <c r="E21" s="804" t="s">
        <v>209</v>
      </c>
      <c r="F21" s="111">
        <v>7.13</v>
      </c>
      <c r="G21" s="20">
        <v>6.53</v>
      </c>
      <c r="H21" s="20">
        <v>7.1</v>
      </c>
      <c r="I21" s="20" t="s">
        <v>19</v>
      </c>
      <c r="J21" s="462" cm="1">
        <f t="array" ref="J21">AVERAGE(IF(LEFT(F21:I21,1)="&lt;", VALUE(MID(F21:I21,2,99)), F21:I21))</f>
        <v>6.919999999999999</v>
      </c>
      <c r="K21" s="18" t="s">
        <v>211</v>
      </c>
      <c r="L21" s="18" t="s">
        <v>295</v>
      </c>
      <c r="M21" s="187"/>
      <c r="N21" s="187"/>
      <c r="O21" s="1199" t="s">
        <v>263</v>
      </c>
      <c r="P21" s="1396"/>
      <c r="Q21" s="1396"/>
      <c r="R21" s="1396"/>
      <c r="S21" s="1396"/>
      <c r="T21" s="1396"/>
      <c r="U21" s="1396"/>
      <c r="V21" s="1396"/>
      <c r="W21" s="1396"/>
      <c r="X21" s="1396"/>
      <c r="Y21" s="1396"/>
      <c r="Z21" s="1396"/>
      <c r="AA21" s="1396"/>
      <c r="AB21" s="1396"/>
      <c r="AC21" s="1397"/>
    </row>
    <row r="22" spans="1:29">
      <c r="A22" s="661"/>
      <c r="B22" s="1165" t="s">
        <v>8</v>
      </c>
      <c r="C22" s="15">
        <v>1</v>
      </c>
      <c r="D22" s="800" t="s">
        <v>28</v>
      </c>
      <c r="E22" s="805" t="s">
        <v>213</v>
      </c>
      <c r="F22" s="110">
        <v>26.5</v>
      </c>
      <c r="G22" s="16">
        <v>27.6</v>
      </c>
      <c r="H22" s="16">
        <v>29.6</v>
      </c>
      <c r="I22" s="16" t="s">
        <v>19</v>
      </c>
      <c r="J22" s="462" cm="1">
        <f t="array" ref="J22">AVERAGE(IF(LEFT(F22:I22,1)="&lt;", VALUE(MID(F22:I22,2,99)), F22:I22))</f>
        <v>27.900000000000002</v>
      </c>
      <c r="K22" s="108" t="s">
        <v>211</v>
      </c>
      <c r="L22" s="108" t="s">
        <v>302</v>
      </c>
      <c r="M22" s="76"/>
      <c r="N22" s="76"/>
      <c r="O22" s="1199" t="s">
        <v>264</v>
      </c>
      <c r="P22" s="1396"/>
      <c r="Q22" s="1396"/>
      <c r="R22" s="1396"/>
      <c r="S22" s="1396"/>
      <c r="T22" s="1396"/>
      <c r="U22" s="1396"/>
      <c r="V22" s="1396"/>
      <c r="W22" s="1396"/>
      <c r="X22" s="1396"/>
      <c r="Y22" s="1396"/>
      <c r="Z22" s="1396"/>
      <c r="AA22" s="1396"/>
      <c r="AB22" s="1396"/>
      <c r="AC22" s="1397"/>
    </row>
    <row r="23" spans="1:29">
      <c r="A23" s="661"/>
      <c r="B23" s="1175"/>
      <c r="C23" s="19">
        <v>2</v>
      </c>
      <c r="D23" s="796" t="s">
        <v>29</v>
      </c>
      <c r="E23" s="804" t="s">
        <v>213</v>
      </c>
      <c r="F23" s="111">
        <v>26.9</v>
      </c>
      <c r="G23" s="20">
        <v>28.9</v>
      </c>
      <c r="H23" s="20">
        <v>29.7</v>
      </c>
      <c r="I23" s="20" t="s">
        <v>19</v>
      </c>
      <c r="J23" s="462" cm="1">
        <f t="array" ref="J23">AVERAGE(IF(LEFT(F23:I23,1)="&lt;", VALUE(MID(F23:I23,2,99)), F23:I23))</f>
        <v>28.5</v>
      </c>
      <c r="K23" s="18" t="s">
        <v>211</v>
      </c>
      <c r="L23" s="18" t="s">
        <v>302</v>
      </c>
      <c r="M23" s="76"/>
      <c r="N23" s="76"/>
      <c r="O23" s="1161"/>
      <c r="P23" s="1396"/>
      <c r="Q23" s="1396"/>
      <c r="R23" s="1396"/>
      <c r="S23" s="1397"/>
      <c r="T23" s="1161" t="s">
        <v>265</v>
      </c>
      <c r="U23" s="1396"/>
      <c r="V23" s="1396"/>
      <c r="W23" s="1396"/>
      <c r="X23" s="1396"/>
      <c r="Y23" s="1396"/>
      <c r="Z23" s="1396"/>
      <c r="AA23" s="1396"/>
      <c r="AB23" s="1396"/>
      <c r="AC23" s="1397"/>
    </row>
    <row r="24" spans="1:29" ht="15.75" customHeight="1">
      <c r="A24" s="661"/>
      <c r="B24" s="1175"/>
      <c r="C24" s="19">
        <v>3</v>
      </c>
      <c r="D24" s="796" t="s">
        <v>30</v>
      </c>
      <c r="E24" s="804" t="s">
        <v>291</v>
      </c>
      <c r="F24" s="111">
        <v>26.8</v>
      </c>
      <c r="G24" s="20">
        <v>29.1</v>
      </c>
      <c r="H24" s="20">
        <v>29.6</v>
      </c>
      <c r="I24" s="20" t="s">
        <v>19</v>
      </c>
      <c r="J24" s="462" cm="1">
        <f t="array" ref="J24">AVERAGE(IF(LEFT(F24:I24,1)="&lt;", VALUE(MID(F24:I24,2,99)), F24:I24))</f>
        <v>28.5</v>
      </c>
      <c r="K24" s="18" t="s">
        <v>211</v>
      </c>
      <c r="L24" s="18" t="s">
        <v>302</v>
      </c>
      <c r="M24" s="76"/>
      <c r="N24" s="76"/>
      <c r="O24" s="87" t="s">
        <v>266</v>
      </c>
      <c r="P24" s="87" t="s">
        <v>267</v>
      </c>
      <c r="Q24" s="87" t="s">
        <v>1</v>
      </c>
      <c r="R24" s="87" t="s">
        <v>268</v>
      </c>
      <c r="S24" s="87" t="s">
        <v>269</v>
      </c>
      <c r="T24" s="87" t="s">
        <v>171</v>
      </c>
      <c r="U24" s="87" t="s">
        <v>172</v>
      </c>
      <c r="V24" s="87" t="s">
        <v>173</v>
      </c>
      <c r="W24" s="87" t="s">
        <v>7</v>
      </c>
      <c r="X24" s="87" t="s">
        <v>174</v>
      </c>
      <c r="Y24" s="87" t="s">
        <v>175</v>
      </c>
      <c r="Z24" s="87" t="s">
        <v>176</v>
      </c>
      <c r="AA24" s="87" t="s">
        <v>177</v>
      </c>
      <c r="AB24" s="87" t="s">
        <v>178</v>
      </c>
      <c r="AC24" s="87" t="s">
        <v>179</v>
      </c>
    </row>
    <row r="25" spans="1:29" ht="15.75" customHeight="1">
      <c r="A25" s="661"/>
      <c r="B25" s="1184"/>
      <c r="C25" s="19">
        <v>4</v>
      </c>
      <c r="D25" s="796" t="s">
        <v>31</v>
      </c>
      <c r="E25" s="804" t="s">
        <v>209</v>
      </c>
      <c r="F25" s="111">
        <v>26.7</v>
      </c>
      <c r="G25" s="20">
        <v>29</v>
      </c>
      <c r="H25" s="20">
        <v>29.4</v>
      </c>
      <c r="I25" s="20" t="s">
        <v>19</v>
      </c>
      <c r="J25" s="462" cm="1">
        <f t="array" ref="J25">AVERAGE(IF(LEFT(F25:I25,1)="&lt;", VALUE(MID(F25:I25,2,99)), F25:I25))</f>
        <v>28.366666666666664</v>
      </c>
      <c r="K25" s="18" t="s">
        <v>211</v>
      </c>
      <c r="L25" s="18" t="s">
        <v>302</v>
      </c>
      <c r="M25" s="188"/>
      <c r="N25" s="188"/>
      <c r="O25" s="1158" t="s">
        <v>270</v>
      </c>
      <c r="P25" s="1197" t="s">
        <v>293</v>
      </c>
      <c r="Q25" s="1158" t="s">
        <v>294</v>
      </c>
      <c r="R25" s="89">
        <v>1</v>
      </c>
      <c r="S25" s="87" t="s">
        <v>28</v>
      </c>
      <c r="T25" s="90">
        <f t="shared" ref="T25:T28" si="13">AVERAGE(F6:G6)</f>
        <v>4.6549999999999994</v>
      </c>
      <c r="U25" s="90">
        <f t="shared" ref="U25:U28" si="14">AVERAGE(F10:G10)</f>
        <v>4.5</v>
      </c>
      <c r="V25" s="90">
        <f t="shared" ref="V25:V28" si="15">AVERAGE(F14:G14)</f>
        <v>10.5</v>
      </c>
      <c r="W25" s="90">
        <f t="shared" ref="W25:W28" si="16">AVERAGE(F18:G18)</f>
        <v>6.8949999999999996</v>
      </c>
      <c r="X25" s="90">
        <f t="shared" ref="X25:X28" si="17">AVERAGE(F22:G22)</f>
        <v>27.05</v>
      </c>
      <c r="Y25" s="90">
        <f t="shared" ref="Y25:Y28" si="18">AVERAGE(F26:G26)</f>
        <v>25</v>
      </c>
      <c r="Z25" s="90">
        <f t="shared" ref="Z25:Z28" si="19">GEOMEAN(F30:G30)</f>
        <v>9581.2316536027865</v>
      </c>
      <c r="AA25" s="91">
        <f t="shared" ref="AA25:AA28" si="20">AVERAGE(F34:G34)</f>
        <v>0.1845</v>
      </c>
      <c r="AB25" s="91">
        <f t="shared" ref="AB25:AB28" si="21">AVERAGE(F38:G38)</f>
        <v>7.6499999999999999E-2</v>
      </c>
      <c r="AC25" s="90">
        <f t="shared" ref="AC25:AC28" si="22">AVERAGE(F42:G42)</f>
        <v>11</v>
      </c>
    </row>
    <row r="26" spans="1:29" ht="15.75" customHeight="1">
      <c r="A26" s="661"/>
      <c r="B26" s="1165" t="s">
        <v>9</v>
      </c>
      <c r="C26" s="15">
        <v>1</v>
      </c>
      <c r="D26" s="800" t="s">
        <v>28</v>
      </c>
      <c r="E26" s="805" t="s">
        <v>213</v>
      </c>
      <c r="F26" s="110">
        <v>20</v>
      </c>
      <c r="G26" s="16">
        <v>30</v>
      </c>
      <c r="H26" s="16">
        <v>5</v>
      </c>
      <c r="I26" s="16" t="s">
        <v>19</v>
      </c>
      <c r="J26" s="462" cm="1">
        <f t="array" ref="J26">AVERAGE(IF(LEFT(F26:I26,1)="&lt;", VALUE(MID(F26:I26,2,99)), F26:I26))</f>
        <v>18.333333333333332</v>
      </c>
      <c r="K26" s="108" t="s">
        <v>211</v>
      </c>
      <c r="L26" s="108">
        <v>75</v>
      </c>
      <c r="M26" s="29"/>
      <c r="N26" s="29"/>
      <c r="O26" s="1399"/>
      <c r="P26" s="1198"/>
      <c r="Q26" s="1399"/>
      <c r="R26" s="89">
        <v>2</v>
      </c>
      <c r="S26" s="87" t="s">
        <v>29</v>
      </c>
      <c r="T26" s="90">
        <f t="shared" si="13"/>
        <v>4.49</v>
      </c>
      <c r="U26" s="90">
        <f t="shared" si="14"/>
        <v>3</v>
      </c>
      <c r="V26" s="90">
        <f t="shared" si="15"/>
        <v>13.5</v>
      </c>
      <c r="W26" s="90">
        <f t="shared" si="16"/>
        <v>6.875</v>
      </c>
      <c r="X26" s="90">
        <f t="shared" si="17"/>
        <v>27.9</v>
      </c>
      <c r="Y26" s="90">
        <f t="shared" si="18"/>
        <v>15</v>
      </c>
      <c r="Z26" s="90">
        <f t="shared" si="19"/>
        <v>17944.358444926362</v>
      </c>
      <c r="AA26" s="91">
        <f t="shared" si="20"/>
        <v>0.32599999999999996</v>
      </c>
      <c r="AB26" s="91">
        <f t="shared" si="21"/>
        <v>7.9000000000000001E-2</v>
      </c>
      <c r="AC26" s="90">
        <f t="shared" si="22"/>
        <v>221</v>
      </c>
    </row>
    <row r="27" spans="1:29" ht="15.75" customHeight="1">
      <c r="A27" s="661"/>
      <c r="B27" s="1175"/>
      <c r="C27" s="19">
        <v>2</v>
      </c>
      <c r="D27" s="796" t="s">
        <v>29</v>
      </c>
      <c r="E27" s="804" t="s">
        <v>213</v>
      </c>
      <c r="F27" s="111">
        <v>15</v>
      </c>
      <c r="G27" s="20">
        <v>15</v>
      </c>
      <c r="H27" s="20">
        <v>5</v>
      </c>
      <c r="I27" s="20" t="s">
        <v>19</v>
      </c>
      <c r="J27" s="462" cm="1">
        <f t="array" ref="J27">AVERAGE(IF(LEFT(F27:I27,1)="&lt;", VALUE(MID(F27:I27,2,99)), F27:I27))</f>
        <v>11.666666666666666</v>
      </c>
      <c r="K27" s="18" t="s">
        <v>211</v>
      </c>
      <c r="L27" s="18">
        <v>75</v>
      </c>
      <c r="M27" s="76"/>
      <c r="N27" s="76"/>
      <c r="O27" s="1399"/>
      <c r="P27" s="1198"/>
      <c r="Q27" s="1399"/>
      <c r="R27" s="89">
        <v>3</v>
      </c>
      <c r="S27" s="87" t="s">
        <v>30</v>
      </c>
      <c r="T27" s="90">
        <f t="shared" si="13"/>
        <v>4.4700000000000006</v>
      </c>
      <c r="U27" s="90">
        <f t="shared" si="14"/>
        <v>5</v>
      </c>
      <c r="V27" s="90">
        <f t="shared" si="15"/>
        <v>11</v>
      </c>
      <c r="W27" s="90">
        <f t="shared" si="16"/>
        <v>6.85</v>
      </c>
      <c r="X27" s="90">
        <f t="shared" si="17"/>
        <v>27.950000000000003</v>
      </c>
      <c r="Y27" s="90">
        <f t="shared" si="18"/>
        <v>12.5</v>
      </c>
      <c r="Z27" s="90">
        <f t="shared" si="19"/>
        <v>2116.6010488516727</v>
      </c>
      <c r="AA27" s="91">
        <f t="shared" si="20"/>
        <v>0.31799999999999995</v>
      </c>
      <c r="AB27" s="91">
        <f t="shared" si="21"/>
        <v>0.11600000000000001</v>
      </c>
      <c r="AC27" s="90">
        <f t="shared" si="22"/>
        <v>256</v>
      </c>
    </row>
    <row r="28" spans="1:29" ht="15.75" customHeight="1">
      <c r="A28" s="661"/>
      <c r="B28" s="1175"/>
      <c r="C28" s="19">
        <v>3</v>
      </c>
      <c r="D28" s="796" t="s">
        <v>30</v>
      </c>
      <c r="E28" s="804" t="s">
        <v>291</v>
      </c>
      <c r="F28" s="111">
        <v>10</v>
      </c>
      <c r="G28" s="20">
        <v>15</v>
      </c>
      <c r="H28" s="20">
        <v>5</v>
      </c>
      <c r="I28" s="20" t="s">
        <v>19</v>
      </c>
      <c r="J28" s="462" cm="1">
        <f t="array" ref="J28">AVERAGE(IF(LEFT(F28:I28,1)="&lt;", VALUE(MID(F28:I28,2,99)), F28:I28))</f>
        <v>10</v>
      </c>
      <c r="K28" s="18" t="s">
        <v>211</v>
      </c>
      <c r="L28" s="18">
        <v>75</v>
      </c>
      <c r="M28" s="76"/>
      <c r="N28" s="76"/>
      <c r="O28" s="1399"/>
      <c r="P28" s="1198"/>
      <c r="Q28" s="1399"/>
      <c r="R28" s="89">
        <v>4</v>
      </c>
      <c r="S28" s="87" t="s">
        <v>31</v>
      </c>
      <c r="T28" s="90">
        <f t="shared" si="13"/>
        <v>4.3900000000000006</v>
      </c>
      <c r="U28" s="90">
        <f t="shared" si="14"/>
        <v>4</v>
      </c>
      <c r="V28" s="90">
        <f t="shared" si="15"/>
        <v>14</v>
      </c>
      <c r="W28" s="90">
        <f t="shared" si="16"/>
        <v>6.83</v>
      </c>
      <c r="X28" s="90">
        <f t="shared" si="17"/>
        <v>27.85</v>
      </c>
      <c r="Y28" s="90">
        <f t="shared" si="18"/>
        <v>12.5</v>
      </c>
      <c r="Z28" s="90">
        <f t="shared" si="19"/>
        <v>6115.5539405682621</v>
      </c>
      <c r="AA28" s="91">
        <f t="shared" si="20"/>
        <v>0.2145</v>
      </c>
      <c r="AB28" s="91">
        <f t="shared" si="21"/>
        <v>9.2499999999999999E-2</v>
      </c>
      <c r="AC28" s="90">
        <f t="shared" si="22"/>
        <v>278.5</v>
      </c>
    </row>
    <row r="29" spans="1:29" ht="15.75" customHeight="1">
      <c r="A29" s="661"/>
      <c r="B29" s="1184"/>
      <c r="C29" s="19">
        <v>4</v>
      </c>
      <c r="D29" s="796" t="s">
        <v>31</v>
      </c>
      <c r="E29" s="804" t="s">
        <v>209</v>
      </c>
      <c r="F29" s="111">
        <v>10</v>
      </c>
      <c r="G29" s="20">
        <v>15</v>
      </c>
      <c r="H29" s="20">
        <v>5</v>
      </c>
      <c r="I29" s="20" t="s">
        <v>19</v>
      </c>
      <c r="J29" s="462" cm="1">
        <f t="array" ref="J29">AVERAGE(IF(LEFT(F29:I29,1)="&lt;", VALUE(MID(F29:I29,2,99)), F29:I29))</f>
        <v>10</v>
      </c>
      <c r="K29" s="18" t="s">
        <v>211</v>
      </c>
      <c r="L29" s="18">
        <v>75</v>
      </c>
      <c r="M29" s="76"/>
      <c r="N29" s="76"/>
      <c r="O29" s="1161"/>
      <c r="P29" s="1396"/>
      <c r="Q29" s="1396"/>
      <c r="R29" s="1396"/>
      <c r="S29" s="1396"/>
      <c r="T29" s="1396"/>
      <c r="U29" s="1396"/>
      <c r="V29" s="1396"/>
      <c r="W29" s="1396"/>
      <c r="X29" s="1396"/>
      <c r="Y29" s="1396"/>
      <c r="Z29" s="1396"/>
      <c r="AA29" s="1396"/>
      <c r="AB29" s="1396"/>
      <c r="AC29" s="1397"/>
    </row>
    <row r="30" spans="1:29" ht="15.75" customHeight="1">
      <c r="A30" s="661"/>
      <c r="B30" s="1165" t="s">
        <v>10</v>
      </c>
      <c r="C30" s="15">
        <v>1</v>
      </c>
      <c r="D30" s="800" t="s">
        <v>28</v>
      </c>
      <c r="E30" s="805" t="s">
        <v>213</v>
      </c>
      <c r="F30" s="110">
        <v>5400</v>
      </c>
      <c r="G30" s="16">
        <v>17000</v>
      </c>
      <c r="H30" s="16">
        <v>16000</v>
      </c>
      <c r="I30" s="16" t="s">
        <v>19</v>
      </c>
      <c r="J30" s="462" cm="1">
        <f t="array" ref="J30">GEOMEAN(IF(LEFT(F30:I30,1)="&lt;", VALUE(MID(F30:I30,2,99)), F30:I30))</f>
        <v>11367.218846230915</v>
      </c>
      <c r="K30" s="108" t="s">
        <v>212</v>
      </c>
      <c r="L30" s="108">
        <v>200</v>
      </c>
      <c r="M30" s="76"/>
      <c r="N30" s="76"/>
      <c r="O30" s="87" t="s">
        <v>272</v>
      </c>
      <c r="P30" s="1411"/>
      <c r="Q30" s="1402"/>
      <c r="R30" s="1402"/>
      <c r="S30" s="1403"/>
      <c r="T30" s="93"/>
      <c r="U30" s="93"/>
      <c r="V30" s="93"/>
      <c r="W30" s="93"/>
      <c r="X30" s="93"/>
      <c r="Y30" s="93"/>
      <c r="Z30" s="90"/>
      <c r="AA30" s="93"/>
      <c r="AB30" s="93"/>
      <c r="AC30" s="93"/>
    </row>
    <row r="31" spans="1:29" ht="15.75" customHeight="1">
      <c r="A31" s="661"/>
      <c r="B31" s="1175"/>
      <c r="C31" s="19">
        <v>2</v>
      </c>
      <c r="D31" s="796" t="s">
        <v>29</v>
      </c>
      <c r="E31" s="804" t="s">
        <v>213</v>
      </c>
      <c r="F31" s="111">
        <v>3500</v>
      </c>
      <c r="G31" s="20">
        <v>92000</v>
      </c>
      <c r="H31" s="20">
        <v>3500</v>
      </c>
      <c r="I31" s="20" t="s">
        <v>19</v>
      </c>
      <c r="J31" s="1127" cm="1">
        <f t="array" ref="J31">GEOMEAN(IF(LEFT(F31:I31,1)="&lt;", VALUE(MID(F31:I31,2,99)), F31:I31))</f>
        <v>10406.578677916617</v>
      </c>
      <c r="K31" s="18" t="s">
        <v>212</v>
      </c>
      <c r="L31" s="18">
        <v>200</v>
      </c>
      <c r="M31" s="29"/>
      <c r="N31" s="29"/>
      <c r="O31" s="87" t="s">
        <v>273</v>
      </c>
      <c r="P31" s="1404"/>
      <c r="Q31" s="1405"/>
      <c r="R31" s="1405"/>
      <c r="S31" s="1406"/>
      <c r="T31" s="93"/>
      <c r="U31" s="93"/>
      <c r="V31" s="93"/>
      <c r="W31" s="93"/>
      <c r="X31" s="93"/>
      <c r="Y31" s="93"/>
      <c r="Z31" s="90"/>
      <c r="AA31" s="93"/>
      <c r="AB31" s="93"/>
      <c r="AC31" s="93"/>
    </row>
    <row r="32" spans="1:29" ht="15.75" customHeight="1">
      <c r="A32" s="661"/>
      <c r="B32" s="1175"/>
      <c r="C32" s="19">
        <v>3</v>
      </c>
      <c r="D32" s="796" t="s">
        <v>30</v>
      </c>
      <c r="E32" s="804" t="s">
        <v>291</v>
      </c>
      <c r="F32" s="111">
        <v>1400</v>
      </c>
      <c r="G32" s="20">
        <v>3200</v>
      </c>
      <c r="H32" s="20">
        <v>9200</v>
      </c>
      <c r="I32" s="20" t="s">
        <v>19</v>
      </c>
      <c r="J32" s="1127" cm="1">
        <f t="array" ref="J32">GEOMEAN(IF(LEFT(F32:I32,1)="&lt;", VALUE(MID(F32:I32,2,99)), F32:I32))</f>
        <v>3454.2620433994439</v>
      </c>
      <c r="K32" s="18" t="s">
        <v>212</v>
      </c>
      <c r="L32" s="18">
        <v>200</v>
      </c>
      <c r="M32" s="76"/>
      <c r="N32" s="76"/>
      <c r="O32" s="87" t="s">
        <v>274</v>
      </c>
      <c r="P32" s="1404"/>
      <c r="Q32" s="1405"/>
      <c r="R32" s="1405"/>
      <c r="S32" s="1406"/>
      <c r="T32" s="93"/>
      <c r="U32" s="93"/>
      <c r="V32" s="93"/>
      <c r="W32" s="93"/>
      <c r="X32" s="93"/>
      <c r="Y32" s="93"/>
      <c r="Z32" s="90"/>
      <c r="AA32" s="93"/>
      <c r="AB32" s="93"/>
      <c r="AC32" s="93"/>
    </row>
    <row r="33" spans="1:29" ht="15.75" customHeight="1">
      <c r="A33" s="661"/>
      <c r="B33" s="1184"/>
      <c r="C33" s="19">
        <v>4</v>
      </c>
      <c r="D33" s="796" t="s">
        <v>31</v>
      </c>
      <c r="E33" s="804" t="s">
        <v>209</v>
      </c>
      <c r="F33" s="111">
        <v>2200</v>
      </c>
      <c r="G33" s="20">
        <v>17000</v>
      </c>
      <c r="H33" s="20">
        <v>16000</v>
      </c>
      <c r="I33" s="20" t="s">
        <v>19</v>
      </c>
      <c r="J33" s="1127" cm="1">
        <f t="array" ref="J33">GEOMEAN(IF(LEFT(F33:I33,1)="&lt;", VALUE(MID(F33:I33,2,99)), F33:I33))</f>
        <v>8426.8227997206195</v>
      </c>
      <c r="K33" s="18" t="s">
        <v>212</v>
      </c>
      <c r="L33" s="18">
        <v>200</v>
      </c>
      <c r="M33" s="76"/>
      <c r="N33" s="76"/>
      <c r="O33" s="87" t="s">
        <v>275</v>
      </c>
      <c r="P33" s="1407"/>
      <c r="Q33" s="1408"/>
      <c r="R33" s="1408"/>
      <c r="S33" s="1409"/>
      <c r="T33" s="95" t="s">
        <v>296</v>
      </c>
      <c r="U33" s="95" t="s">
        <v>296</v>
      </c>
      <c r="V33" s="95" t="s">
        <v>297</v>
      </c>
      <c r="W33" s="95" t="s">
        <v>295</v>
      </c>
      <c r="X33" s="95" t="s">
        <v>298</v>
      </c>
      <c r="Y33" s="95" t="s">
        <v>279</v>
      </c>
      <c r="Z33" s="95" t="s">
        <v>280</v>
      </c>
      <c r="AA33" s="95" t="s">
        <v>299</v>
      </c>
      <c r="AB33" s="95" t="s">
        <v>300</v>
      </c>
      <c r="AC33" s="95" t="s">
        <v>301</v>
      </c>
    </row>
    <row r="34" spans="1:29" ht="15.75" customHeight="1">
      <c r="A34" s="661"/>
      <c r="B34" s="1168" t="s">
        <v>11</v>
      </c>
      <c r="C34" s="15">
        <v>1</v>
      </c>
      <c r="D34" s="800" t="s">
        <v>28</v>
      </c>
      <c r="E34" s="806" t="s">
        <v>213</v>
      </c>
      <c r="F34" s="112">
        <v>9.2999999999999999E-2</v>
      </c>
      <c r="G34" s="148">
        <v>0.27600000000000002</v>
      </c>
      <c r="H34" s="148" t="s">
        <v>218</v>
      </c>
      <c r="I34" s="16" t="s">
        <v>19</v>
      </c>
      <c r="J34" s="462" cm="1">
        <f t="array" ref="J34">AVERAGE(IF(LEFT(F34:I34,1)="&lt;", VALUE(MID(F34:I34,2,99)), F34:I34))</f>
        <v>0.153</v>
      </c>
      <c r="K34" s="454" t="s">
        <v>211</v>
      </c>
      <c r="L34" s="454">
        <v>7</v>
      </c>
      <c r="M34" s="77"/>
      <c r="N34" s="77"/>
      <c r="O34" s="77"/>
      <c r="P34" s="77"/>
      <c r="Q34" s="77"/>
      <c r="R34" s="77"/>
      <c r="S34" s="77"/>
      <c r="T34" s="77"/>
      <c r="U34" s="77"/>
      <c r="V34" s="77"/>
      <c r="W34" s="83"/>
      <c r="X34" s="83"/>
      <c r="Y34" s="83"/>
      <c r="Z34" s="83"/>
      <c r="AA34" s="83"/>
      <c r="AB34" s="83"/>
      <c r="AC34" s="83"/>
    </row>
    <row r="35" spans="1:29" ht="15.75" customHeight="1">
      <c r="A35" s="661"/>
      <c r="B35" s="1185"/>
      <c r="C35" s="19">
        <v>2</v>
      </c>
      <c r="D35" s="796" t="s">
        <v>29</v>
      </c>
      <c r="E35" s="807" t="s">
        <v>213</v>
      </c>
      <c r="F35" s="113">
        <v>0.36799999999999999</v>
      </c>
      <c r="G35" s="74">
        <v>0.28399999999999997</v>
      </c>
      <c r="H35" s="74">
        <v>0.11700000000000001</v>
      </c>
      <c r="I35" s="20" t="s">
        <v>19</v>
      </c>
      <c r="J35" s="462" cm="1">
        <f t="array" ref="J35">AVERAGE(IF(LEFT(F35:I35,1)="&lt;", VALUE(MID(F35:I35,2,99)), F35:I35))</f>
        <v>0.2563333333333333</v>
      </c>
      <c r="K35" s="455" t="s">
        <v>211</v>
      </c>
      <c r="L35" s="455">
        <v>7</v>
      </c>
      <c r="M35" s="77"/>
      <c r="N35" s="77"/>
      <c r="O35" s="77"/>
      <c r="P35" s="77"/>
      <c r="Q35" s="77"/>
      <c r="R35" s="77"/>
      <c r="S35" s="77"/>
      <c r="T35" s="77"/>
      <c r="U35" s="77"/>
      <c r="V35" s="77"/>
      <c r="W35" s="83"/>
      <c r="X35" s="83"/>
      <c r="Y35" s="83"/>
      <c r="Z35" s="83"/>
      <c r="AA35" s="83"/>
      <c r="AB35" s="83"/>
      <c r="AC35" s="83"/>
    </row>
    <row r="36" spans="1:29" ht="15.75" customHeight="1">
      <c r="A36" s="661"/>
      <c r="B36" s="1185"/>
      <c r="C36" s="19">
        <v>3</v>
      </c>
      <c r="D36" s="796" t="s">
        <v>30</v>
      </c>
      <c r="E36" s="807" t="s">
        <v>291</v>
      </c>
      <c r="F36" s="113">
        <v>0.35399999999999998</v>
      </c>
      <c r="G36" s="74">
        <v>0.28199999999999997</v>
      </c>
      <c r="H36" s="74" t="s">
        <v>218</v>
      </c>
      <c r="I36" s="20" t="s">
        <v>19</v>
      </c>
      <c r="J36" s="462" cm="1">
        <f t="array" ref="J36">AVERAGE(IF(LEFT(F36:I36,1)="&lt;", VALUE(MID(F36:I36,2,99)), F36:I36))</f>
        <v>0.24199999999999997</v>
      </c>
      <c r="K36" s="455" t="s">
        <v>211</v>
      </c>
      <c r="L36" s="455">
        <v>7</v>
      </c>
      <c r="M36" s="83"/>
      <c r="N36" s="83"/>
      <c r="O36" s="83"/>
      <c r="P36" s="83"/>
      <c r="Q36" s="83"/>
      <c r="R36" s="83"/>
      <c r="S36" s="83"/>
      <c r="T36" s="83"/>
      <c r="U36" s="83"/>
      <c r="V36" s="83"/>
      <c r="W36" s="83"/>
      <c r="X36" s="83"/>
      <c r="Y36" s="83"/>
      <c r="Z36" s="83"/>
      <c r="AA36" s="83"/>
      <c r="AB36" s="83"/>
      <c r="AC36" s="83"/>
    </row>
    <row r="37" spans="1:29" ht="15.75" customHeight="1">
      <c r="A37" s="661"/>
      <c r="B37" s="1186"/>
      <c r="C37" s="19">
        <v>4</v>
      </c>
      <c r="D37" s="796" t="s">
        <v>31</v>
      </c>
      <c r="E37" s="807" t="s">
        <v>209</v>
      </c>
      <c r="F37" s="113">
        <v>0.13700000000000001</v>
      </c>
      <c r="G37" s="74">
        <v>0.29199999999999998</v>
      </c>
      <c r="H37" s="74" t="s">
        <v>218</v>
      </c>
      <c r="I37" s="20" t="s">
        <v>19</v>
      </c>
      <c r="J37" s="462" cm="1">
        <f t="array" ref="J37">AVERAGE(IF(LEFT(F37:I37,1)="&lt;", VALUE(MID(F37:I37,2,99)), F37:I37))</f>
        <v>0.17300000000000001</v>
      </c>
      <c r="K37" s="455" t="s">
        <v>211</v>
      </c>
      <c r="L37" s="455">
        <v>7</v>
      </c>
      <c r="M37" s="83"/>
      <c r="N37" s="83"/>
      <c r="O37" s="83"/>
      <c r="P37" s="83"/>
      <c r="Q37" s="83"/>
      <c r="R37" s="83"/>
      <c r="S37" s="83"/>
      <c r="T37" s="83"/>
      <c r="U37" s="83"/>
      <c r="V37" s="83"/>
      <c r="W37" s="83"/>
      <c r="X37" s="83"/>
      <c r="Y37" s="83"/>
      <c r="Z37" s="83"/>
      <c r="AA37" s="83"/>
      <c r="AB37" s="83"/>
      <c r="AC37" s="83"/>
    </row>
    <row r="38" spans="1:29" ht="15.75" customHeight="1">
      <c r="A38" s="661"/>
      <c r="B38" s="1168" t="s">
        <v>12</v>
      </c>
      <c r="C38" s="15">
        <v>1</v>
      </c>
      <c r="D38" s="800" t="s">
        <v>28</v>
      </c>
      <c r="E38" s="806" t="s">
        <v>213</v>
      </c>
      <c r="F38" s="112">
        <v>9.9000000000000005E-2</v>
      </c>
      <c r="G38" s="148">
        <v>5.3999999999999999E-2</v>
      </c>
      <c r="H38" s="148">
        <v>4.3999999999999997E-2</v>
      </c>
      <c r="I38" s="16" t="s">
        <v>19</v>
      </c>
      <c r="J38" s="462" cm="1">
        <f t="array" ref="J38">AVERAGE(IF(LEFT(F38:I38,1)="&lt;", VALUE(MID(F38:I38,2,99)), F38:I38))</f>
        <v>6.5666666666666665E-2</v>
      </c>
      <c r="K38" s="445" t="s">
        <v>212</v>
      </c>
      <c r="L38" s="445">
        <v>2.5000000000000001E-2</v>
      </c>
      <c r="M38" s="77"/>
      <c r="N38" s="77"/>
      <c r="O38" s="77"/>
      <c r="P38" s="77"/>
      <c r="Q38" s="77"/>
      <c r="R38" s="77"/>
      <c r="S38" s="77"/>
      <c r="T38" s="77"/>
      <c r="U38" s="77"/>
      <c r="V38" s="77"/>
      <c r="W38" s="83"/>
      <c r="X38" s="83"/>
      <c r="Y38" s="83"/>
      <c r="Z38" s="83"/>
      <c r="AA38" s="83"/>
      <c r="AB38" s="83"/>
      <c r="AC38" s="83"/>
    </row>
    <row r="39" spans="1:29" ht="15.75" customHeight="1">
      <c r="A39" s="661"/>
      <c r="B39" s="1185"/>
      <c r="C39" s="19">
        <v>2</v>
      </c>
      <c r="D39" s="796" t="s">
        <v>29</v>
      </c>
      <c r="E39" s="807" t="s">
        <v>213</v>
      </c>
      <c r="F39" s="113">
        <v>7.2999999999999995E-2</v>
      </c>
      <c r="G39" s="74">
        <v>8.5000000000000006E-2</v>
      </c>
      <c r="H39" s="74">
        <v>4.3999999999999997E-2</v>
      </c>
      <c r="I39" s="20" t="s">
        <v>19</v>
      </c>
      <c r="J39" s="462" cm="1">
        <f t="array" ref="J39">AVERAGE(IF(LEFT(F39:I39,1)="&lt;", VALUE(MID(F39:I39,2,99)), F39:I39))</f>
        <v>6.7333333333333342E-2</v>
      </c>
      <c r="K39" s="22" t="s">
        <v>212</v>
      </c>
      <c r="L39" s="22">
        <v>2.5000000000000001E-2</v>
      </c>
      <c r="M39" s="77"/>
      <c r="N39" s="77"/>
      <c r="O39" s="77"/>
      <c r="P39" s="77"/>
      <c r="Q39" s="77"/>
      <c r="R39" s="77"/>
      <c r="S39" s="77"/>
      <c r="T39" s="77"/>
      <c r="U39" s="77"/>
      <c r="V39" s="77"/>
      <c r="W39" s="83"/>
      <c r="X39" s="83"/>
      <c r="Y39" s="83"/>
      <c r="Z39" s="83"/>
      <c r="AA39" s="83"/>
      <c r="AB39" s="83"/>
      <c r="AC39" s="83"/>
    </row>
    <row r="40" spans="1:29" ht="15.75" customHeight="1">
      <c r="A40" s="661"/>
      <c r="B40" s="1185"/>
      <c r="C40" s="19">
        <v>3</v>
      </c>
      <c r="D40" s="796" t="s">
        <v>30</v>
      </c>
      <c r="E40" s="807" t="s">
        <v>291</v>
      </c>
      <c r="F40" s="113">
        <v>0.16300000000000001</v>
      </c>
      <c r="G40" s="74">
        <v>6.9000000000000006E-2</v>
      </c>
      <c r="H40" s="74">
        <v>3.5000000000000003E-2</v>
      </c>
      <c r="I40" s="20" t="s">
        <v>19</v>
      </c>
      <c r="J40" s="462" cm="1">
        <f t="array" ref="J40">AVERAGE(IF(LEFT(F40:I40,1)="&lt;", VALUE(MID(F40:I40,2,99)), F40:I40))</f>
        <v>8.900000000000001E-2</v>
      </c>
      <c r="K40" s="22" t="s">
        <v>212</v>
      </c>
      <c r="L40" s="22">
        <v>2.5000000000000001E-2</v>
      </c>
      <c r="M40" s="77"/>
      <c r="N40" s="77"/>
      <c r="O40" s="77"/>
      <c r="P40" s="77"/>
      <c r="Q40" s="77"/>
      <c r="R40" s="77"/>
      <c r="S40" s="77"/>
      <c r="T40" s="77"/>
      <c r="U40" s="77"/>
      <c r="V40" s="77"/>
      <c r="W40" s="83"/>
      <c r="X40" s="83"/>
      <c r="Y40" s="83"/>
      <c r="Z40" s="83"/>
      <c r="AA40" s="83"/>
      <c r="AB40" s="83"/>
      <c r="AC40" s="83"/>
    </row>
    <row r="41" spans="1:29" ht="15.75" customHeight="1">
      <c r="A41" s="661"/>
      <c r="B41" s="1186"/>
      <c r="C41" s="19">
        <v>4</v>
      </c>
      <c r="D41" s="796" t="s">
        <v>31</v>
      </c>
      <c r="E41" s="807" t="s">
        <v>209</v>
      </c>
      <c r="F41" s="113">
        <v>0.121</v>
      </c>
      <c r="G41" s="74">
        <v>6.4000000000000001E-2</v>
      </c>
      <c r="H41" s="74">
        <v>3.2000000000000001E-2</v>
      </c>
      <c r="I41" s="20" t="s">
        <v>19</v>
      </c>
      <c r="J41" s="462" cm="1">
        <f t="array" ref="J41">AVERAGE(IF(LEFT(F41:I41,1)="&lt;", VALUE(MID(F41:I41,2,99)), F41:I41))</f>
        <v>7.2333333333333333E-2</v>
      </c>
      <c r="K41" s="22" t="s">
        <v>212</v>
      </c>
      <c r="L41" s="22">
        <v>2.5000000000000001E-2</v>
      </c>
      <c r="M41" s="77"/>
      <c r="N41" s="77"/>
      <c r="O41" s="77"/>
      <c r="P41" s="77"/>
      <c r="Q41" s="77"/>
      <c r="R41" s="77"/>
      <c r="S41" s="77"/>
      <c r="T41" s="77"/>
      <c r="U41" s="77"/>
      <c r="V41" s="77"/>
      <c r="W41" s="83"/>
      <c r="X41" s="83"/>
      <c r="Y41" s="83"/>
      <c r="Z41" s="83"/>
      <c r="AA41" s="83"/>
      <c r="AB41" s="83"/>
      <c r="AC41" s="83"/>
    </row>
    <row r="42" spans="1:29" ht="15.75" customHeight="1">
      <c r="A42" s="661"/>
      <c r="B42" s="1165" t="s">
        <v>13</v>
      </c>
      <c r="C42" s="15">
        <v>1</v>
      </c>
      <c r="D42" s="800" t="s">
        <v>28</v>
      </c>
      <c r="E42" s="805" t="s">
        <v>213</v>
      </c>
      <c r="F42" s="110">
        <v>4</v>
      </c>
      <c r="G42" s="16">
        <v>18</v>
      </c>
      <c r="H42" s="16">
        <v>41</v>
      </c>
      <c r="I42" s="16" t="s">
        <v>19</v>
      </c>
      <c r="J42" s="462" cm="1">
        <f t="array" ref="J42">AVERAGE(IF(LEFT(F42:I42,1)="&lt;", VALUE(MID(F42:I42,2,99)), F42:I42))</f>
        <v>21</v>
      </c>
      <c r="K42" s="108" t="s">
        <v>211</v>
      </c>
      <c r="L42" s="108">
        <v>350</v>
      </c>
      <c r="M42" s="29"/>
      <c r="N42" s="29"/>
      <c r="O42" s="29"/>
      <c r="P42" s="29"/>
      <c r="Q42" s="29"/>
      <c r="R42" s="29"/>
      <c r="S42" s="29"/>
      <c r="T42" s="29"/>
      <c r="U42" s="29"/>
      <c r="V42" s="29"/>
      <c r="W42" s="29"/>
      <c r="X42" s="29"/>
      <c r="Y42" s="29"/>
      <c r="Z42" s="29"/>
      <c r="AA42" s="29"/>
      <c r="AB42" s="29"/>
      <c r="AC42" s="29"/>
    </row>
    <row r="43" spans="1:29" ht="15.75" customHeight="1">
      <c r="A43" s="661"/>
      <c r="B43" s="1175"/>
      <c r="C43" s="19">
        <v>2</v>
      </c>
      <c r="D43" s="796" t="s">
        <v>29</v>
      </c>
      <c r="E43" s="804" t="s">
        <v>213</v>
      </c>
      <c r="F43" s="111">
        <v>108</v>
      </c>
      <c r="G43" s="20">
        <v>334</v>
      </c>
      <c r="H43" s="20">
        <v>13</v>
      </c>
      <c r="I43" s="20" t="s">
        <v>19</v>
      </c>
      <c r="J43" s="462" cm="1">
        <f t="array" ref="J43">AVERAGE(IF(LEFT(F43:I43,1)="&lt;", VALUE(MID(F43:I43,2,99)), F43:I43))</f>
        <v>151.66666666666666</v>
      </c>
      <c r="K43" s="18" t="s">
        <v>211</v>
      </c>
      <c r="L43" s="18">
        <v>350</v>
      </c>
      <c r="M43" s="76"/>
      <c r="N43" s="76"/>
      <c r="O43" s="76"/>
      <c r="P43" s="76"/>
      <c r="Q43" s="76"/>
      <c r="R43" s="76"/>
      <c r="S43" s="76"/>
      <c r="T43" s="76"/>
      <c r="U43" s="76"/>
      <c r="V43" s="76"/>
      <c r="W43" s="29"/>
      <c r="X43" s="29"/>
      <c r="Y43" s="29"/>
      <c r="Z43" s="29"/>
      <c r="AA43" s="29"/>
      <c r="AB43" s="29"/>
      <c r="AC43" s="29"/>
    </row>
    <row r="44" spans="1:29" ht="15.75" customHeight="1">
      <c r="A44" s="661"/>
      <c r="B44" s="1175"/>
      <c r="C44" s="19">
        <v>3</v>
      </c>
      <c r="D44" s="796" t="s">
        <v>30</v>
      </c>
      <c r="E44" s="804" t="s">
        <v>291</v>
      </c>
      <c r="F44" s="111">
        <v>94</v>
      </c>
      <c r="G44" s="20">
        <v>418</v>
      </c>
      <c r="H44" s="20">
        <v>11</v>
      </c>
      <c r="I44" s="20" t="s">
        <v>19</v>
      </c>
      <c r="J44" s="462" cm="1">
        <f t="array" ref="J44">AVERAGE(IF(LEFT(F44:I44,1)="&lt;", VALUE(MID(F44:I44,2,99)), F44:I44))</f>
        <v>174.33333333333334</v>
      </c>
      <c r="K44" s="18" t="s">
        <v>211</v>
      </c>
      <c r="L44" s="18">
        <v>350</v>
      </c>
      <c r="M44" s="76"/>
      <c r="N44" s="76"/>
      <c r="O44" s="76"/>
      <c r="P44" s="76"/>
      <c r="Q44" s="76"/>
      <c r="R44" s="76"/>
      <c r="S44" s="76"/>
      <c r="T44" s="76"/>
      <c r="U44" s="76"/>
      <c r="V44" s="76"/>
      <c r="W44" s="29"/>
      <c r="X44" s="29"/>
      <c r="Y44" s="29"/>
      <c r="Z44" s="29"/>
      <c r="AA44" s="29"/>
      <c r="AB44" s="29"/>
      <c r="AC44" s="29"/>
    </row>
    <row r="45" spans="1:29" ht="15.75" customHeight="1">
      <c r="A45" s="661"/>
      <c r="B45" s="1184"/>
      <c r="C45" s="19">
        <v>4</v>
      </c>
      <c r="D45" s="796" t="s">
        <v>31</v>
      </c>
      <c r="E45" s="804" t="s">
        <v>209</v>
      </c>
      <c r="F45" s="111">
        <v>107</v>
      </c>
      <c r="G45" s="20">
        <v>450</v>
      </c>
      <c r="H45" s="20">
        <v>13</v>
      </c>
      <c r="I45" s="20" t="s">
        <v>19</v>
      </c>
      <c r="J45" s="462" cm="1">
        <f t="array" ref="J45">AVERAGE(IF(LEFT(F45:I45,1)="&lt;", VALUE(MID(F45:I45,2,99)), F45:I45))</f>
        <v>190</v>
      </c>
      <c r="K45" s="18" t="s">
        <v>211</v>
      </c>
      <c r="L45" s="18">
        <v>350</v>
      </c>
      <c r="M45" s="76"/>
      <c r="N45" s="76"/>
      <c r="O45" s="76"/>
      <c r="P45" s="76"/>
      <c r="Q45" s="76"/>
      <c r="R45" s="76"/>
      <c r="S45" s="76"/>
      <c r="T45" s="76"/>
      <c r="U45" s="76"/>
      <c r="V45" s="76"/>
      <c r="W45" s="29"/>
      <c r="X45" s="29"/>
      <c r="Y45" s="29"/>
      <c r="Z45" s="29"/>
      <c r="AA45" s="29"/>
      <c r="AB45" s="29"/>
      <c r="AC45" s="29"/>
    </row>
    <row r="46" spans="1:29" ht="66" customHeight="1">
      <c r="A46" s="661"/>
      <c r="B46" s="1187" t="s">
        <v>303</v>
      </c>
      <c r="C46" s="428">
        <v>1</v>
      </c>
      <c r="D46" s="584" t="s">
        <v>28</v>
      </c>
      <c r="E46" s="808" t="s">
        <v>213</v>
      </c>
      <c r="F46" s="795" t="s">
        <v>304</v>
      </c>
      <c r="G46" s="429" t="s">
        <v>305</v>
      </c>
      <c r="H46" s="429" t="s">
        <v>306</v>
      </c>
      <c r="I46" s="429" t="s">
        <v>19</v>
      </c>
      <c r="J46" s="10"/>
      <c r="K46" s="10"/>
      <c r="L46" s="29"/>
      <c r="M46" s="29"/>
      <c r="N46" s="29"/>
      <c r="O46" s="29"/>
      <c r="P46" s="29"/>
      <c r="Q46" s="29"/>
      <c r="R46" s="29"/>
      <c r="S46" s="29"/>
      <c r="T46" s="29"/>
      <c r="U46" s="29"/>
      <c r="V46" s="29"/>
      <c r="W46" s="29"/>
      <c r="X46" s="29"/>
      <c r="Y46" s="29"/>
      <c r="Z46" s="29"/>
      <c r="AA46" s="29"/>
      <c r="AB46" s="29"/>
      <c r="AC46" s="29"/>
    </row>
    <row r="47" spans="1:29" ht="51.75" customHeight="1">
      <c r="A47" s="661"/>
      <c r="B47" s="1188"/>
      <c r="C47" s="431">
        <v>2</v>
      </c>
      <c r="D47" s="809" t="s">
        <v>29</v>
      </c>
      <c r="E47" s="810" t="s">
        <v>213</v>
      </c>
      <c r="F47" s="540" t="s">
        <v>307</v>
      </c>
      <c r="G47" s="291" t="s">
        <v>308</v>
      </c>
      <c r="H47" s="291" t="s">
        <v>309</v>
      </c>
      <c r="I47" s="291" t="s">
        <v>19</v>
      </c>
      <c r="J47" s="10"/>
      <c r="K47" s="10"/>
      <c r="L47" s="29"/>
      <c r="M47" s="76"/>
      <c r="N47" s="76"/>
      <c r="O47" s="76"/>
      <c r="P47" s="76"/>
      <c r="Q47" s="76"/>
      <c r="R47" s="76"/>
      <c r="S47" s="76"/>
      <c r="T47" s="77"/>
      <c r="U47" s="77"/>
      <c r="V47" s="76"/>
      <c r="W47" s="29"/>
      <c r="X47" s="29"/>
      <c r="Y47" s="29"/>
      <c r="Z47" s="29"/>
      <c r="AA47" s="29"/>
      <c r="AB47" s="29"/>
      <c r="AC47" s="29"/>
    </row>
    <row r="48" spans="1:29" ht="49.5" customHeight="1">
      <c r="A48" s="661"/>
      <c r="B48" s="1188"/>
      <c r="C48" s="431">
        <v>3</v>
      </c>
      <c r="D48" s="809" t="s">
        <v>30</v>
      </c>
      <c r="E48" s="810" t="s">
        <v>291</v>
      </c>
      <c r="F48" s="540" t="s">
        <v>310</v>
      </c>
      <c r="G48" s="291" t="s">
        <v>311</v>
      </c>
      <c r="H48" s="291" t="s">
        <v>312</v>
      </c>
      <c r="I48" s="291" t="s">
        <v>19</v>
      </c>
      <c r="J48" s="10"/>
      <c r="K48" s="10"/>
      <c r="L48" s="29"/>
      <c r="M48" s="76"/>
      <c r="N48" s="76"/>
      <c r="O48" s="76"/>
      <c r="P48" s="76"/>
      <c r="Q48" s="76"/>
      <c r="R48" s="76"/>
      <c r="S48" s="76"/>
      <c r="T48" s="77"/>
      <c r="U48" s="77"/>
      <c r="V48" s="76"/>
      <c r="W48" s="29"/>
      <c r="X48" s="29"/>
      <c r="Y48" s="29"/>
      <c r="Z48" s="29"/>
      <c r="AA48" s="29"/>
      <c r="AB48" s="29"/>
      <c r="AC48" s="29"/>
    </row>
    <row r="49" spans="1:29" ht="49.5" customHeight="1">
      <c r="A49" s="661"/>
      <c r="B49" s="1188"/>
      <c r="C49" s="368">
        <v>4</v>
      </c>
      <c r="D49" s="432" t="s">
        <v>31</v>
      </c>
      <c r="E49" s="433" t="s">
        <v>209</v>
      </c>
      <c r="F49" s="529" t="s">
        <v>313</v>
      </c>
      <c r="G49" s="405" t="s">
        <v>314</v>
      </c>
      <c r="H49" s="405" t="s">
        <v>315</v>
      </c>
      <c r="I49" s="405" t="s">
        <v>19</v>
      </c>
      <c r="J49" s="10"/>
      <c r="K49" s="10"/>
      <c r="L49" s="29"/>
      <c r="M49" s="76"/>
      <c r="N49" s="76"/>
      <c r="O49" s="76"/>
      <c r="P49" s="76"/>
      <c r="Q49" s="76"/>
      <c r="R49" s="76"/>
      <c r="S49" s="76"/>
      <c r="T49" s="77"/>
      <c r="U49" s="77"/>
      <c r="V49" s="76"/>
      <c r="W49" s="29"/>
      <c r="X49" s="29"/>
      <c r="Y49" s="29"/>
      <c r="Z49" s="29"/>
      <c r="AA49" s="29"/>
      <c r="AB49" s="29"/>
      <c r="AC49" s="29"/>
    </row>
    <row r="50" spans="1:29" ht="31.5" customHeight="1">
      <c r="A50" s="661"/>
      <c r="B50" s="1189" t="s">
        <v>260</v>
      </c>
      <c r="C50" s="1190"/>
      <c r="D50" s="1190"/>
      <c r="E50" s="1190"/>
      <c r="F50" s="407">
        <v>46036</v>
      </c>
      <c r="G50" s="414">
        <v>46141</v>
      </c>
      <c r="H50" s="449">
        <v>46219</v>
      </c>
      <c r="I50" s="450"/>
      <c r="J50" s="10"/>
      <c r="K50" s="10"/>
      <c r="L50" s="29"/>
      <c r="M50" s="76"/>
      <c r="N50" s="76"/>
      <c r="O50" s="76"/>
      <c r="P50" s="76"/>
      <c r="Q50" s="76"/>
      <c r="R50" s="76"/>
      <c r="S50" s="76"/>
      <c r="T50" s="77"/>
      <c r="U50" s="77"/>
      <c r="V50" s="76"/>
      <c r="W50" s="29"/>
      <c r="X50" s="29"/>
      <c r="Y50" s="29"/>
      <c r="Z50" s="29"/>
      <c r="AA50" s="29"/>
      <c r="AB50" s="29"/>
      <c r="AC50" s="29"/>
    </row>
    <row r="51" spans="1:29" ht="15.75" customHeight="1">
      <c r="A51" s="29"/>
      <c r="B51" s="329"/>
      <c r="C51" s="29"/>
      <c r="D51" s="29"/>
      <c r="E51" s="29"/>
      <c r="F51" s="325"/>
      <c r="G51" s="29"/>
      <c r="H51" s="29"/>
      <c r="I51" s="29"/>
      <c r="J51" s="29"/>
      <c r="K51" s="29"/>
      <c r="L51" s="29"/>
      <c r="M51" s="29"/>
      <c r="N51" s="29"/>
      <c r="O51" s="29"/>
      <c r="P51" s="29"/>
      <c r="Q51" s="29"/>
      <c r="R51" s="29"/>
      <c r="S51" s="29"/>
      <c r="T51" s="29"/>
      <c r="U51" s="29"/>
      <c r="V51" s="29"/>
      <c r="W51" s="29"/>
      <c r="X51" s="29"/>
      <c r="Y51" s="29"/>
      <c r="Z51" s="29"/>
      <c r="AA51" s="29"/>
      <c r="AB51" s="29"/>
      <c r="AC51" s="29"/>
    </row>
    <row r="52" spans="1:29" ht="15.75" customHeight="1">
      <c r="A52" s="29"/>
      <c r="B52" s="329"/>
      <c r="C52" s="29"/>
      <c r="D52" s="1195" t="s">
        <v>263</v>
      </c>
      <c r="E52" s="1396"/>
      <c r="F52" s="1396"/>
      <c r="G52" s="1396"/>
      <c r="H52" s="1396"/>
      <c r="I52" s="1396"/>
      <c r="J52" s="1397"/>
      <c r="K52" s="29"/>
      <c r="L52" s="29"/>
      <c r="M52" s="76"/>
      <c r="N52" s="76"/>
      <c r="O52" s="76"/>
      <c r="P52" s="76"/>
      <c r="Q52" s="76"/>
      <c r="R52" s="76"/>
      <c r="S52" s="76"/>
      <c r="T52" s="77"/>
      <c r="U52" s="77"/>
      <c r="V52" s="76"/>
      <c r="W52" s="29"/>
      <c r="X52" s="29"/>
      <c r="Y52" s="29"/>
      <c r="Z52" s="29"/>
      <c r="AA52" s="29"/>
      <c r="AB52" s="29"/>
      <c r="AC52" s="29"/>
    </row>
    <row r="53" spans="1:29" ht="15.75" customHeight="1">
      <c r="A53" s="29"/>
      <c r="B53" s="329"/>
      <c r="C53" s="29"/>
      <c r="D53" s="1195" t="s">
        <v>264</v>
      </c>
      <c r="E53" s="1396"/>
      <c r="F53" s="1396"/>
      <c r="G53" s="1396"/>
      <c r="H53" s="1396"/>
      <c r="I53" s="1396"/>
      <c r="J53" s="1397"/>
      <c r="K53" s="29"/>
      <c r="L53" s="29"/>
      <c r="M53" s="76"/>
      <c r="N53" s="76"/>
      <c r="O53" s="76"/>
      <c r="P53" s="76"/>
      <c r="Q53" s="76"/>
      <c r="R53" s="76"/>
      <c r="S53" s="76"/>
      <c r="T53" s="77"/>
      <c r="U53" s="77"/>
      <c r="V53" s="76"/>
      <c r="W53" s="29"/>
      <c r="X53" s="29"/>
      <c r="Y53" s="29"/>
      <c r="Z53" s="29"/>
      <c r="AA53" s="29"/>
      <c r="AB53" s="29"/>
      <c r="AC53" s="29"/>
    </row>
    <row r="54" spans="1:29" ht="15.75" customHeight="1">
      <c r="A54" s="29"/>
      <c r="B54" s="329"/>
      <c r="C54" s="29"/>
      <c r="D54" s="1412"/>
      <c r="E54" s="1396"/>
      <c r="F54" s="1396"/>
      <c r="G54" s="1396"/>
      <c r="H54" s="1397"/>
      <c r="I54" s="1196" t="s">
        <v>265</v>
      </c>
      <c r="J54" s="1397"/>
      <c r="K54" s="29"/>
      <c r="L54" s="29"/>
      <c r="M54" s="76"/>
      <c r="N54" s="76"/>
      <c r="O54" s="76"/>
      <c r="P54" s="76"/>
      <c r="Q54" s="76"/>
      <c r="R54" s="76"/>
      <c r="S54" s="76"/>
      <c r="T54" s="77"/>
      <c r="U54" s="77"/>
      <c r="V54" s="76"/>
      <c r="W54" s="29"/>
      <c r="X54" s="29"/>
      <c r="Y54" s="29"/>
      <c r="Z54" s="29"/>
      <c r="AA54" s="29"/>
      <c r="AB54" s="29"/>
      <c r="AC54" s="29"/>
    </row>
    <row r="55" spans="1:29" ht="15.75" customHeight="1">
      <c r="A55" s="29"/>
      <c r="B55" s="329"/>
      <c r="C55" s="29"/>
      <c r="D55" s="2" t="s">
        <v>266</v>
      </c>
      <c r="E55" s="2" t="s">
        <v>267</v>
      </c>
      <c r="F55" s="615" t="s">
        <v>1</v>
      </c>
      <c r="G55" s="2" t="s">
        <v>268</v>
      </c>
      <c r="H55" s="2" t="s">
        <v>269</v>
      </c>
      <c r="I55" s="2" t="s">
        <v>171</v>
      </c>
      <c r="J55" s="2" t="s">
        <v>179</v>
      </c>
      <c r="K55" s="29"/>
      <c r="L55" s="29"/>
      <c r="M55" s="29"/>
      <c r="N55" s="29"/>
      <c r="O55" s="29"/>
      <c r="P55" s="29"/>
      <c r="Q55" s="29"/>
      <c r="R55" s="29"/>
      <c r="S55" s="29"/>
      <c r="T55" s="29"/>
      <c r="U55" s="29"/>
      <c r="V55" s="29"/>
      <c r="W55" s="29"/>
      <c r="X55" s="29"/>
      <c r="Y55" s="29"/>
      <c r="Z55" s="29"/>
      <c r="AA55" s="29"/>
      <c r="AB55" s="29"/>
      <c r="AC55" s="29"/>
    </row>
    <row r="56" spans="1:29" ht="15.75" customHeight="1">
      <c r="A56" s="29"/>
      <c r="B56" s="329"/>
      <c r="C56" s="29"/>
      <c r="D56" s="1191" t="s">
        <v>270</v>
      </c>
      <c r="E56" s="1191" t="s">
        <v>293</v>
      </c>
      <c r="F56" s="1192" t="s">
        <v>27</v>
      </c>
      <c r="G56" s="30">
        <v>1</v>
      </c>
      <c r="H56" s="189" t="s">
        <v>316</v>
      </c>
      <c r="I56" s="32">
        <f t="shared" ref="I56:I59" si="23">AVERAGE(E6:I6)</f>
        <v>3.7033333333333331</v>
      </c>
      <c r="J56" s="32">
        <f t="shared" ref="J56:J59" si="24">AVERAGE(E42:I42)</f>
        <v>21</v>
      </c>
      <c r="K56" s="29"/>
      <c r="L56" s="29"/>
      <c r="M56" s="76"/>
      <c r="N56" s="76"/>
      <c r="O56" s="76"/>
      <c r="P56" s="76"/>
      <c r="Q56" s="76"/>
      <c r="R56" s="76"/>
      <c r="S56" s="76"/>
      <c r="T56" s="77"/>
      <c r="U56" s="77"/>
      <c r="V56" s="76"/>
      <c r="W56" s="29"/>
      <c r="X56" s="29"/>
      <c r="Y56" s="29"/>
      <c r="Z56" s="29"/>
      <c r="AA56" s="29"/>
      <c r="AB56" s="29"/>
      <c r="AC56" s="29"/>
    </row>
    <row r="57" spans="1:29" ht="15.75" customHeight="1">
      <c r="A57" s="29"/>
      <c r="B57" s="329"/>
      <c r="C57" s="29"/>
      <c r="D57" s="1399"/>
      <c r="E57" s="1399"/>
      <c r="F57" s="1193"/>
      <c r="G57" s="30">
        <v>2</v>
      </c>
      <c r="H57" s="190" t="s">
        <v>317</v>
      </c>
      <c r="I57" s="32">
        <f t="shared" si="23"/>
        <v>3.9600000000000004</v>
      </c>
      <c r="J57" s="32">
        <f t="shared" si="24"/>
        <v>151.66666666666666</v>
      </c>
      <c r="K57" s="29"/>
      <c r="L57" s="29"/>
      <c r="M57" s="76"/>
      <c r="N57" s="76"/>
      <c r="O57" s="76"/>
      <c r="P57" s="76"/>
      <c r="Q57" s="76"/>
      <c r="R57" s="76"/>
      <c r="S57" s="76"/>
      <c r="T57" s="77"/>
      <c r="U57" s="77"/>
      <c r="V57" s="76"/>
      <c r="W57" s="29"/>
      <c r="X57" s="29"/>
      <c r="Y57" s="29"/>
      <c r="Z57" s="29"/>
      <c r="AA57" s="29"/>
      <c r="AB57" s="29"/>
      <c r="AC57" s="29"/>
    </row>
    <row r="58" spans="1:29" ht="15.75" customHeight="1">
      <c r="A58" s="29"/>
      <c r="B58" s="329"/>
      <c r="C58" s="29"/>
      <c r="D58" s="1400"/>
      <c r="E58" s="1400"/>
      <c r="F58" s="1194"/>
      <c r="G58" s="30">
        <v>3</v>
      </c>
      <c r="H58" s="190" t="s">
        <v>29</v>
      </c>
      <c r="I58" s="32">
        <f t="shared" si="23"/>
        <v>3.9466666666666672</v>
      </c>
      <c r="J58" s="32">
        <f t="shared" si="24"/>
        <v>174.33333333333334</v>
      </c>
      <c r="K58" s="29"/>
      <c r="L58" s="29"/>
      <c r="M58" s="76"/>
      <c r="N58" s="76"/>
      <c r="O58" s="76"/>
      <c r="P58" s="76"/>
      <c r="Q58" s="76"/>
      <c r="R58" s="76"/>
      <c r="S58" s="76"/>
      <c r="T58" s="77"/>
      <c r="U58" s="77"/>
      <c r="V58" s="76"/>
      <c r="W58" s="29"/>
      <c r="X58" s="29"/>
      <c r="Y58" s="29"/>
      <c r="Z58" s="29"/>
      <c r="AA58" s="29"/>
      <c r="AB58" s="29"/>
      <c r="AC58" s="29"/>
    </row>
    <row r="59" spans="1:29" ht="15.75" customHeight="1">
      <c r="A59" s="29"/>
      <c r="B59" s="329"/>
      <c r="C59" s="29"/>
      <c r="D59" s="31"/>
      <c r="E59" s="31"/>
      <c r="F59" s="191"/>
      <c r="G59" s="30">
        <v>4</v>
      </c>
      <c r="H59" s="189" t="s">
        <v>318</v>
      </c>
      <c r="I59" s="32">
        <f t="shared" si="23"/>
        <v>4.4266666666666667</v>
      </c>
      <c r="J59" s="32">
        <f t="shared" si="24"/>
        <v>190</v>
      </c>
      <c r="K59" s="29"/>
      <c r="L59" s="29"/>
      <c r="M59" s="76"/>
      <c r="N59" s="76"/>
      <c r="O59" s="76"/>
      <c r="P59" s="76"/>
      <c r="Q59" s="76"/>
      <c r="R59" s="76"/>
      <c r="S59" s="76"/>
      <c r="T59" s="77"/>
      <c r="U59" s="77"/>
      <c r="V59" s="76"/>
      <c r="W59" s="29"/>
      <c r="X59" s="29"/>
      <c r="Y59" s="29"/>
      <c r="Z59" s="29"/>
      <c r="AA59" s="29"/>
      <c r="AB59" s="29"/>
      <c r="AC59" s="29"/>
    </row>
    <row r="60" spans="1:29" ht="15.75" customHeight="1">
      <c r="A60" s="29"/>
      <c r="B60" s="329"/>
      <c r="C60" s="29"/>
      <c r="D60" s="1412"/>
      <c r="E60" s="1396"/>
      <c r="F60" s="1396"/>
      <c r="G60" s="1396"/>
      <c r="H60" s="1396"/>
      <c r="I60" s="1396"/>
      <c r="J60" s="1397"/>
      <c r="K60" s="29"/>
      <c r="L60" s="29"/>
      <c r="M60" s="29"/>
      <c r="N60" s="29"/>
      <c r="O60" s="29"/>
      <c r="P60" s="29"/>
      <c r="Q60" s="29"/>
      <c r="R60" s="29"/>
      <c r="S60" s="29"/>
      <c r="T60" s="29"/>
      <c r="U60" s="29"/>
      <c r="V60" s="29"/>
      <c r="W60" s="29"/>
      <c r="X60" s="29"/>
      <c r="Y60" s="29"/>
      <c r="Z60" s="29"/>
      <c r="AA60" s="29"/>
      <c r="AB60" s="29"/>
      <c r="AC60" s="29"/>
    </row>
    <row r="61" spans="1:29" ht="15.75" customHeight="1">
      <c r="A61" s="29"/>
      <c r="B61" s="329"/>
      <c r="C61" s="29"/>
      <c r="D61" s="2" t="s">
        <v>272</v>
      </c>
      <c r="E61" s="1413"/>
      <c r="F61" s="1402"/>
      <c r="G61" s="1402"/>
      <c r="H61" s="1403"/>
      <c r="I61" s="32">
        <f t="shared" ref="I61:J61" si="25">AVERAGE(I56:I59)</f>
        <v>4.0091666666666672</v>
      </c>
      <c r="J61" s="32">
        <f t="shared" si="25"/>
        <v>134.25</v>
      </c>
      <c r="K61" s="29"/>
      <c r="L61" s="29"/>
      <c r="M61" s="29"/>
      <c r="N61" s="29"/>
      <c r="O61" s="29"/>
      <c r="P61" s="29"/>
      <c r="Q61" s="29"/>
      <c r="R61" s="29"/>
      <c r="S61" s="29"/>
      <c r="T61" s="29"/>
      <c r="U61" s="29"/>
      <c r="V61" s="29"/>
      <c r="W61" s="29"/>
      <c r="X61" s="29"/>
      <c r="Y61" s="29"/>
      <c r="Z61" s="29"/>
      <c r="AA61" s="29"/>
      <c r="AB61" s="29"/>
      <c r="AC61" s="29"/>
    </row>
    <row r="62" spans="1:29" ht="15.75" customHeight="1">
      <c r="A62" s="29"/>
      <c r="B62" s="329"/>
      <c r="C62" s="29"/>
      <c r="D62" s="2" t="s">
        <v>273</v>
      </c>
      <c r="E62" s="1404"/>
      <c r="F62" s="1405"/>
      <c r="G62" s="1405"/>
      <c r="H62" s="1406"/>
      <c r="I62" s="32">
        <f t="shared" ref="I62:J62" si="26">MIN(I56:I59)</f>
        <v>3.7033333333333331</v>
      </c>
      <c r="J62" s="32">
        <f t="shared" si="26"/>
        <v>21</v>
      </c>
      <c r="K62" s="29"/>
      <c r="L62" s="29"/>
      <c r="M62" s="29"/>
      <c r="N62" s="29"/>
      <c r="O62" s="29"/>
      <c r="P62" s="29"/>
      <c r="Q62" s="29"/>
      <c r="R62" s="29"/>
      <c r="S62" s="29"/>
      <c r="T62" s="29"/>
      <c r="U62" s="29"/>
      <c r="V62" s="29"/>
      <c r="W62" s="29"/>
      <c r="X62" s="29"/>
      <c r="Y62" s="29"/>
      <c r="Z62" s="29"/>
      <c r="AA62" s="29"/>
      <c r="AB62" s="29"/>
      <c r="AC62" s="29"/>
    </row>
    <row r="63" spans="1:29" ht="15.75" customHeight="1">
      <c r="A63" s="29"/>
      <c r="B63" s="329"/>
      <c r="C63" s="29"/>
      <c r="D63" s="2" t="s">
        <v>274</v>
      </c>
      <c r="E63" s="1404"/>
      <c r="F63" s="1405"/>
      <c r="G63" s="1405"/>
      <c r="H63" s="1406"/>
      <c r="I63" s="32">
        <f t="shared" ref="I63:J63" si="27">MAX(I56:I59)</f>
        <v>4.4266666666666667</v>
      </c>
      <c r="J63" s="32">
        <f t="shared" si="27"/>
        <v>190</v>
      </c>
      <c r="K63" s="29"/>
      <c r="L63" s="29"/>
      <c r="M63" s="29"/>
      <c r="N63" s="29"/>
      <c r="O63" s="29"/>
      <c r="P63" s="29"/>
      <c r="Q63" s="29"/>
      <c r="R63" s="29"/>
      <c r="S63" s="29"/>
      <c r="T63" s="29"/>
      <c r="U63" s="29"/>
      <c r="V63" s="29"/>
      <c r="W63" s="29"/>
      <c r="X63" s="29"/>
      <c r="Y63" s="29"/>
      <c r="Z63" s="29"/>
      <c r="AA63" s="29"/>
      <c r="AB63" s="29"/>
      <c r="AC63" s="29"/>
    </row>
    <row r="64" spans="1:29" ht="15.75" customHeight="1">
      <c r="A64" s="29"/>
      <c r="B64" s="329"/>
      <c r="C64" s="29"/>
      <c r="D64" s="2" t="s">
        <v>275</v>
      </c>
      <c r="E64" s="1407"/>
      <c r="F64" s="1408"/>
      <c r="G64" s="1408"/>
      <c r="H64" s="1409"/>
      <c r="I64" s="46" t="s">
        <v>296</v>
      </c>
      <c r="J64" s="46" t="s">
        <v>319</v>
      </c>
      <c r="K64" s="29"/>
      <c r="L64" s="29"/>
      <c r="M64" s="29"/>
      <c r="N64" s="29"/>
      <c r="O64" s="29"/>
      <c r="P64" s="29"/>
      <c r="Q64" s="29"/>
      <c r="R64" s="29"/>
      <c r="S64" s="29"/>
      <c r="T64" s="29"/>
      <c r="U64" s="29"/>
      <c r="V64" s="29"/>
      <c r="W64" s="29"/>
      <c r="X64" s="29"/>
      <c r="Y64" s="29"/>
      <c r="Z64" s="29"/>
      <c r="AA64" s="29"/>
      <c r="AB64" s="29"/>
      <c r="AC64" s="29"/>
    </row>
    <row r="65" spans="1:29" ht="15.75" customHeight="1">
      <c r="A65" s="29"/>
      <c r="B65" s="329"/>
      <c r="C65" s="29"/>
      <c r="D65" s="29"/>
      <c r="E65" s="29"/>
      <c r="F65" s="325"/>
      <c r="G65" s="29"/>
      <c r="H65" s="29"/>
      <c r="I65" s="29"/>
      <c r="J65" s="29"/>
      <c r="K65" s="29"/>
      <c r="L65" s="29"/>
      <c r="M65" s="29"/>
      <c r="N65" s="29"/>
      <c r="O65" s="29"/>
      <c r="P65" s="29"/>
      <c r="Q65" s="29"/>
      <c r="R65" s="29"/>
      <c r="S65" s="29"/>
      <c r="T65" s="29"/>
      <c r="U65" s="29"/>
      <c r="V65" s="29"/>
      <c r="W65" s="29"/>
      <c r="X65" s="29"/>
      <c r="Y65" s="29"/>
      <c r="Z65" s="29"/>
      <c r="AA65" s="29"/>
      <c r="AB65" s="29"/>
      <c r="AC65" s="29"/>
    </row>
    <row r="66" spans="1:29" ht="15.75" customHeight="1">
      <c r="A66" s="29"/>
      <c r="B66" s="329"/>
      <c r="C66" s="29"/>
      <c r="D66" s="29"/>
      <c r="E66" s="29"/>
      <c r="F66" s="325"/>
      <c r="G66" s="29"/>
      <c r="H66" s="29"/>
      <c r="I66" s="29"/>
      <c r="J66" s="29"/>
      <c r="K66" s="29"/>
      <c r="L66" s="29"/>
      <c r="M66" s="29"/>
      <c r="N66" s="29"/>
      <c r="O66" s="29"/>
      <c r="P66" s="29"/>
      <c r="Q66" s="29"/>
      <c r="R66" s="29"/>
      <c r="S66" s="29"/>
      <c r="T66" s="29"/>
      <c r="U66" s="29"/>
      <c r="V66" s="29"/>
      <c r="W66" s="29"/>
      <c r="X66" s="29"/>
      <c r="Y66" s="29"/>
      <c r="Z66" s="29"/>
      <c r="AA66" s="29"/>
      <c r="AB66" s="29"/>
      <c r="AC66" s="29"/>
    </row>
    <row r="67" spans="1:29" ht="15.75" customHeight="1">
      <c r="A67" s="29"/>
      <c r="B67" s="329"/>
      <c r="C67" s="29"/>
      <c r="D67" s="1195" t="s">
        <v>263</v>
      </c>
      <c r="E67" s="1396"/>
      <c r="F67" s="1396"/>
      <c r="G67" s="1396"/>
      <c r="H67" s="1396"/>
      <c r="I67" s="1396"/>
      <c r="J67" s="1397"/>
      <c r="K67" s="29"/>
      <c r="L67" s="29"/>
      <c r="M67" s="29"/>
      <c r="N67" s="29"/>
      <c r="O67" s="29"/>
      <c r="P67" s="29"/>
      <c r="Q67" s="29"/>
      <c r="R67" s="29"/>
      <c r="S67" s="29"/>
      <c r="T67" s="29"/>
      <c r="U67" s="29"/>
      <c r="V67" s="29"/>
      <c r="W67" s="29"/>
      <c r="X67" s="29"/>
      <c r="Y67" s="29"/>
      <c r="Z67" s="29"/>
      <c r="AA67" s="29"/>
      <c r="AB67" s="29"/>
      <c r="AC67" s="29"/>
    </row>
    <row r="68" spans="1:29" ht="15.75" customHeight="1">
      <c r="A68" s="29"/>
      <c r="B68" s="329"/>
      <c r="C68" s="29"/>
      <c r="D68" s="1195" t="s">
        <v>283</v>
      </c>
      <c r="E68" s="1396"/>
      <c r="F68" s="1396"/>
      <c r="G68" s="1396"/>
      <c r="H68" s="1396"/>
      <c r="I68" s="1396"/>
      <c r="J68" s="1397"/>
      <c r="K68" s="29"/>
      <c r="L68" s="29"/>
      <c r="M68" s="29"/>
      <c r="N68" s="29"/>
      <c r="O68" s="29"/>
      <c r="P68" s="29"/>
      <c r="Q68" s="29"/>
      <c r="R68" s="29"/>
      <c r="S68" s="29"/>
      <c r="T68" s="29"/>
      <c r="U68" s="29"/>
      <c r="V68" s="29"/>
      <c r="W68" s="29"/>
      <c r="X68" s="29"/>
      <c r="Y68" s="29"/>
      <c r="Z68" s="29"/>
      <c r="AA68" s="29"/>
      <c r="AB68" s="29"/>
      <c r="AC68" s="29"/>
    </row>
    <row r="69" spans="1:29" ht="15.75" customHeight="1">
      <c r="A69" s="29"/>
      <c r="B69" s="329"/>
      <c r="C69" s="29"/>
      <c r="D69" s="1412"/>
      <c r="E69" s="1396"/>
      <c r="F69" s="1396"/>
      <c r="G69" s="1396"/>
      <c r="H69" s="1397"/>
      <c r="I69" s="1196" t="s">
        <v>265</v>
      </c>
      <c r="J69" s="1397"/>
      <c r="K69" s="29"/>
      <c r="L69" s="29"/>
      <c r="M69" s="29"/>
      <c r="N69" s="29"/>
      <c r="O69" s="29"/>
      <c r="P69" s="29"/>
      <c r="Q69" s="29"/>
      <c r="R69" s="29"/>
      <c r="S69" s="29"/>
      <c r="T69" s="29"/>
      <c r="U69" s="29"/>
      <c r="V69" s="29"/>
      <c r="W69" s="29"/>
      <c r="X69" s="29"/>
      <c r="Y69" s="29"/>
      <c r="Z69" s="29"/>
      <c r="AA69" s="29"/>
      <c r="AB69" s="29"/>
      <c r="AC69" s="29"/>
    </row>
    <row r="70" spans="1:29" ht="15.75" customHeight="1">
      <c r="A70" s="29"/>
      <c r="B70" s="329"/>
      <c r="C70" s="29"/>
      <c r="D70" s="2" t="s">
        <v>266</v>
      </c>
      <c r="E70" s="2" t="s">
        <v>267</v>
      </c>
      <c r="F70" s="615" t="s">
        <v>1</v>
      </c>
      <c r="G70" s="2" t="s">
        <v>268</v>
      </c>
      <c r="H70" s="2" t="s">
        <v>269</v>
      </c>
      <c r="I70" s="2" t="s">
        <v>171</v>
      </c>
      <c r="J70" s="2" t="s">
        <v>179</v>
      </c>
      <c r="K70" s="29"/>
      <c r="L70" s="29"/>
      <c r="M70" s="29"/>
      <c r="N70" s="29"/>
      <c r="O70" s="29"/>
      <c r="P70" s="29"/>
      <c r="Q70" s="29"/>
      <c r="R70" s="29"/>
      <c r="S70" s="29"/>
      <c r="T70" s="29"/>
      <c r="U70" s="29"/>
      <c r="V70" s="29"/>
      <c r="W70" s="29"/>
      <c r="X70" s="29"/>
      <c r="Y70" s="29"/>
      <c r="Z70" s="29"/>
      <c r="AA70" s="29"/>
      <c r="AB70" s="29"/>
      <c r="AC70" s="29"/>
    </row>
    <row r="71" spans="1:29" ht="15.75" customHeight="1">
      <c r="A71" s="29"/>
      <c r="B71" s="329"/>
      <c r="C71" s="29"/>
      <c r="D71" s="1191" t="s">
        <v>270</v>
      </c>
      <c r="E71" s="1191" t="s">
        <v>293</v>
      </c>
      <c r="F71" s="1192" t="s">
        <v>27</v>
      </c>
      <c r="G71" s="30">
        <v>1</v>
      </c>
      <c r="H71" s="189" t="s">
        <v>316</v>
      </c>
      <c r="I71" s="34" t="e">
        <f t="shared" ref="I71:J71" si="28">#REF!</f>
        <v>#REF!</v>
      </c>
      <c r="J71" s="34" t="e">
        <f t="shared" si="28"/>
        <v>#REF!</v>
      </c>
      <c r="K71" s="29"/>
      <c r="L71" s="29"/>
      <c r="M71" s="29"/>
      <c r="N71" s="29"/>
      <c r="O71" s="29"/>
      <c r="P71" s="29"/>
      <c r="Q71" s="29"/>
      <c r="R71" s="29"/>
      <c r="S71" s="29"/>
      <c r="T71" s="29"/>
      <c r="U71" s="29"/>
      <c r="V71" s="29"/>
      <c r="W71" s="29"/>
      <c r="X71" s="29"/>
      <c r="Y71" s="29"/>
      <c r="Z71" s="29"/>
      <c r="AA71" s="29"/>
      <c r="AB71" s="29"/>
      <c r="AC71" s="29"/>
    </row>
    <row r="72" spans="1:29" ht="15.75" customHeight="1">
      <c r="A72" s="29"/>
      <c r="B72" s="329"/>
      <c r="C72" s="29"/>
      <c r="D72" s="1399"/>
      <c r="E72" s="1399"/>
      <c r="F72" s="1193"/>
      <c r="G72" s="30">
        <v>2</v>
      </c>
      <c r="H72" s="190" t="s">
        <v>317</v>
      </c>
      <c r="I72" s="34" t="e">
        <f t="shared" ref="I72:J72" si="29">#REF!</f>
        <v>#REF!</v>
      </c>
      <c r="J72" s="34" t="e">
        <f t="shared" si="29"/>
        <v>#REF!</v>
      </c>
      <c r="K72" s="29"/>
      <c r="L72" s="29"/>
      <c r="M72" s="29"/>
      <c r="N72" s="29"/>
      <c r="O72" s="29"/>
      <c r="P72" s="29"/>
      <c r="Q72" s="29"/>
      <c r="R72" s="29"/>
      <c r="S72" s="29"/>
      <c r="T72" s="29"/>
      <c r="U72" s="29"/>
      <c r="V72" s="29"/>
      <c r="W72" s="29"/>
      <c r="X72" s="29"/>
      <c r="Y72" s="29"/>
      <c r="Z72" s="29"/>
      <c r="AA72" s="29"/>
      <c r="AB72" s="29"/>
      <c r="AC72" s="29"/>
    </row>
    <row r="73" spans="1:29" ht="15.75" customHeight="1">
      <c r="A73" s="29"/>
      <c r="B73" s="329"/>
      <c r="C73" s="29"/>
      <c r="D73" s="1400"/>
      <c r="E73" s="1400"/>
      <c r="F73" s="1194"/>
      <c r="G73" s="30">
        <v>3</v>
      </c>
      <c r="H73" s="190" t="s">
        <v>29</v>
      </c>
      <c r="I73" s="34" t="e">
        <f t="shared" ref="I73:J73" si="30">#REF!</f>
        <v>#REF!</v>
      </c>
      <c r="J73" s="34" t="e">
        <f t="shared" si="30"/>
        <v>#REF!</v>
      </c>
      <c r="K73" s="29"/>
      <c r="L73" s="29"/>
      <c r="M73" s="29"/>
      <c r="N73" s="29"/>
      <c r="O73" s="29"/>
      <c r="P73" s="29"/>
      <c r="Q73" s="29"/>
      <c r="R73" s="29"/>
      <c r="S73" s="29"/>
      <c r="T73" s="29"/>
      <c r="U73" s="29"/>
      <c r="V73" s="29"/>
      <c r="W73" s="29"/>
      <c r="X73" s="29"/>
      <c r="Y73" s="29"/>
      <c r="Z73" s="29"/>
      <c r="AA73" s="29"/>
      <c r="AB73" s="29"/>
      <c r="AC73" s="29"/>
    </row>
    <row r="74" spans="1:29" ht="15.75" customHeight="1">
      <c r="A74" s="29"/>
      <c r="B74" s="329"/>
      <c r="C74" s="29"/>
      <c r="D74" s="31"/>
      <c r="E74" s="31"/>
      <c r="F74" s="191"/>
      <c r="G74" s="30">
        <v>4</v>
      </c>
      <c r="H74" s="189" t="s">
        <v>318</v>
      </c>
      <c r="I74" s="34" t="e">
        <f t="shared" ref="I74:J74" si="31">#REF!</f>
        <v>#REF!</v>
      </c>
      <c r="J74" s="34" t="e">
        <f t="shared" si="31"/>
        <v>#REF!</v>
      </c>
      <c r="K74" s="29"/>
      <c r="L74" s="29"/>
      <c r="M74" s="29"/>
      <c r="N74" s="29"/>
      <c r="O74" s="29"/>
      <c r="P74" s="29"/>
      <c r="Q74" s="29"/>
      <c r="R74" s="29"/>
      <c r="S74" s="29"/>
      <c r="T74" s="29"/>
      <c r="U74" s="29"/>
      <c r="V74" s="29"/>
      <c r="W74" s="29"/>
      <c r="X74" s="29"/>
      <c r="Y74" s="29"/>
      <c r="Z74" s="29"/>
      <c r="AA74" s="29"/>
      <c r="AB74" s="29"/>
      <c r="AC74" s="29"/>
    </row>
    <row r="75" spans="1:29" ht="15.75" customHeight="1">
      <c r="A75" s="29"/>
      <c r="B75" s="329"/>
      <c r="C75" s="29"/>
      <c r="D75" s="1412"/>
      <c r="E75" s="1396"/>
      <c r="F75" s="1396"/>
      <c r="G75" s="1396"/>
      <c r="H75" s="1396"/>
      <c r="I75" s="1396"/>
      <c r="J75" s="1397"/>
      <c r="K75" s="29"/>
      <c r="L75" s="29"/>
      <c r="M75" s="29"/>
      <c r="N75" s="29"/>
      <c r="O75" s="29"/>
      <c r="P75" s="29"/>
      <c r="Q75" s="29"/>
      <c r="R75" s="29"/>
      <c r="S75" s="29"/>
      <c r="T75" s="29"/>
      <c r="U75" s="29"/>
      <c r="V75" s="29"/>
      <c r="W75" s="29"/>
      <c r="X75" s="29"/>
      <c r="Y75" s="29"/>
      <c r="Z75" s="29"/>
      <c r="AA75" s="29"/>
      <c r="AB75" s="29"/>
      <c r="AC75" s="29"/>
    </row>
    <row r="76" spans="1:29" ht="15.75" customHeight="1">
      <c r="A76" s="29"/>
      <c r="B76" s="329"/>
      <c r="C76" s="29"/>
      <c r="D76" s="2" t="s">
        <v>272</v>
      </c>
      <c r="E76" s="1413"/>
      <c r="F76" s="1402"/>
      <c r="G76" s="1402"/>
      <c r="H76" s="1403"/>
      <c r="I76" s="2" t="e">
        <f t="shared" ref="I76:J76" si="32">AVERAGE(I71:I74)</f>
        <v>#REF!</v>
      </c>
      <c r="J76" s="2" t="e">
        <f t="shared" si="32"/>
        <v>#REF!</v>
      </c>
      <c r="K76" s="29"/>
      <c r="L76" s="29"/>
      <c r="M76" s="29"/>
      <c r="N76" s="29"/>
      <c r="O76" s="29"/>
      <c r="P76" s="29"/>
      <c r="Q76" s="29"/>
      <c r="R76" s="29"/>
      <c r="S76" s="29"/>
      <c r="T76" s="29"/>
      <c r="U76" s="29"/>
      <c r="V76" s="29"/>
      <c r="W76" s="29"/>
      <c r="X76" s="29"/>
      <c r="Y76" s="29"/>
      <c r="Z76" s="29"/>
      <c r="AA76" s="29"/>
      <c r="AB76" s="29"/>
      <c r="AC76" s="29"/>
    </row>
    <row r="77" spans="1:29" ht="15.75" customHeight="1">
      <c r="A77" s="29"/>
      <c r="B77" s="329"/>
      <c r="C77" s="29"/>
      <c r="D77" s="2" t="s">
        <v>273</v>
      </c>
      <c r="E77" s="1404"/>
      <c r="F77" s="1405"/>
      <c r="G77" s="1405"/>
      <c r="H77" s="1406"/>
      <c r="I77" s="34" t="e">
        <f t="shared" ref="I77:J77" si="33">MIN(I71:I74)</f>
        <v>#REF!</v>
      </c>
      <c r="J77" s="34" t="e">
        <f t="shared" si="33"/>
        <v>#REF!</v>
      </c>
      <c r="K77" s="29"/>
      <c r="L77" s="29"/>
      <c r="M77" s="29"/>
      <c r="N77" s="29"/>
      <c r="O77" s="29"/>
      <c r="P77" s="29"/>
      <c r="Q77" s="29"/>
      <c r="R77" s="29"/>
      <c r="S77" s="29"/>
      <c r="T77" s="29"/>
      <c r="U77" s="29"/>
      <c r="V77" s="29"/>
      <c r="W77" s="29"/>
      <c r="X77" s="29"/>
      <c r="Y77" s="29"/>
      <c r="Z77" s="29"/>
      <c r="AA77" s="29"/>
      <c r="AB77" s="29"/>
      <c r="AC77" s="29"/>
    </row>
    <row r="78" spans="1:29" ht="15.75" customHeight="1">
      <c r="A78" s="29"/>
      <c r="B78" s="329"/>
      <c r="C78" s="29"/>
      <c r="D78" s="2" t="s">
        <v>274</v>
      </c>
      <c r="E78" s="1404"/>
      <c r="F78" s="1405"/>
      <c r="G78" s="1405"/>
      <c r="H78" s="1406"/>
      <c r="I78" s="34" t="e">
        <f t="shared" ref="I78:J78" si="34">MAX(I71:I74)</f>
        <v>#REF!</v>
      </c>
      <c r="J78" s="34" t="e">
        <f t="shared" si="34"/>
        <v>#REF!</v>
      </c>
      <c r="K78" s="29"/>
      <c r="L78" s="29"/>
      <c r="M78" s="29"/>
      <c r="N78" s="29"/>
      <c r="O78" s="29"/>
      <c r="P78" s="29"/>
      <c r="Q78" s="29"/>
      <c r="R78" s="29"/>
      <c r="S78" s="29"/>
      <c r="T78" s="29"/>
      <c r="U78" s="29"/>
      <c r="V78" s="29"/>
      <c r="W78" s="29"/>
      <c r="X78" s="29"/>
      <c r="Y78" s="29"/>
      <c r="Z78" s="29"/>
      <c r="AA78" s="29"/>
      <c r="AB78" s="29"/>
      <c r="AC78" s="29"/>
    </row>
    <row r="79" spans="1:29" ht="23.25" customHeight="1">
      <c r="A79" s="29"/>
      <c r="B79" s="329"/>
      <c r="C79" s="29"/>
      <c r="D79" s="2" t="s">
        <v>275</v>
      </c>
      <c r="E79" s="1407"/>
      <c r="F79" s="1408"/>
      <c r="G79" s="1408"/>
      <c r="H79" s="1409"/>
      <c r="I79" s="46" t="s">
        <v>296</v>
      </c>
      <c r="J79" s="46" t="s">
        <v>319</v>
      </c>
      <c r="K79" s="29"/>
      <c r="L79" s="29"/>
      <c r="M79" s="29"/>
      <c r="N79" s="29"/>
      <c r="O79" s="29"/>
      <c r="P79" s="29"/>
      <c r="Q79" s="29"/>
      <c r="R79" s="29"/>
      <c r="S79" s="29"/>
      <c r="T79" s="29"/>
      <c r="U79" s="29"/>
      <c r="V79" s="29"/>
      <c r="W79" s="29"/>
      <c r="X79" s="29"/>
      <c r="Y79" s="29"/>
      <c r="Z79" s="29"/>
      <c r="AA79" s="29"/>
      <c r="AB79" s="29"/>
      <c r="AC79" s="29"/>
    </row>
    <row r="80" spans="1:29" ht="15.75" customHeight="1">
      <c r="A80" s="29"/>
      <c r="B80" s="329"/>
      <c r="C80" s="29"/>
      <c r="D80" s="29"/>
      <c r="E80" s="29"/>
      <c r="F80" s="325"/>
      <c r="G80" s="29"/>
      <c r="H80" s="29"/>
      <c r="I80" s="29"/>
      <c r="J80" s="29"/>
      <c r="K80" s="29"/>
      <c r="L80" s="29"/>
      <c r="M80" s="29"/>
      <c r="N80" s="29"/>
      <c r="O80" s="29"/>
      <c r="P80" s="29"/>
      <c r="Q80" s="29"/>
      <c r="R80" s="29"/>
      <c r="S80" s="29"/>
      <c r="T80" s="29"/>
      <c r="U80" s="29"/>
      <c r="V80" s="29"/>
      <c r="W80" s="29"/>
      <c r="X80" s="29"/>
      <c r="Y80" s="29"/>
      <c r="Z80" s="29"/>
      <c r="AA80" s="29"/>
      <c r="AB80" s="29"/>
      <c r="AC80" s="29"/>
    </row>
    <row r="81" spans="1:29" ht="15.75" customHeight="1">
      <c r="A81" s="29"/>
      <c r="B81" s="329"/>
      <c r="C81" s="29"/>
      <c r="D81" s="29"/>
      <c r="E81" s="29"/>
      <c r="F81" s="325"/>
      <c r="G81" s="29"/>
      <c r="H81" s="29"/>
      <c r="I81" s="29"/>
      <c r="J81" s="29"/>
      <c r="K81" s="29"/>
      <c r="L81" s="29"/>
      <c r="M81" s="29"/>
      <c r="N81" s="29"/>
      <c r="O81" s="29"/>
      <c r="P81" s="29"/>
      <c r="Q81" s="29"/>
      <c r="R81" s="29"/>
      <c r="S81" s="29"/>
      <c r="T81" s="29"/>
      <c r="U81" s="29"/>
      <c r="V81" s="29"/>
      <c r="W81" s="29"/>
      <c r="X81" s="29"/>
      <c r="Y81" s="29"/>
      <c r="Z81" s="29"/>
      <c r="AA81" s="29"/>
      <c r="AB81" s="29"/>
      <c r="AC81" s="29"/>
    </row>
    <row r="82" spans="1:29" ht="15.75" customHeight="1">
      <c r="A82" s="29"/>
      <c r="B82" s="329"/>
      <c r="C82" s="29"/>
      <c r="D82" s="29"/>
      <c r="E82" s="29"/>
      <c r="F82" s="325"/>
      <c r="G82" s="29"/>
      <c r="H82" s="29"/>
      <c r="I82" s="29"/>
      <c r="J82" s="29"/>
      <c r="K82" s="29"/>
      <c r="L82" s="29"/>
      <c r="M82" s="29"/>
      <c r="N82" s="29"/>
      <c r="O82" s="29"/>
      <c r="P82" s="29"/>
      <c r="Q82" s="29"/>
      <c r="R82" s="29"/>
      <c r="S82" s="29"/>
      <c r="T82" s="29"/>
      <c r="U82" s="29"/>
      <c r="V82" s="29"/>
      <c r="W82" s="29"/>
      <c r="X82" s="29"/>
      <c r="Y82" s="29"/>
      <c r="Z82" s="29"/>
      <c r="AA82" s="29"/>
      <c r="AB82" s="29"/>
      <c r="AC82" s="29"/>
    </row>
    <row r="83" spans="1:29" ht="15.75" customHeight="1">
      <c r="A83" s="29"/>
      <c r="B83" s="329"/>
      <c r="C83" s="29"/>
      <c r="D83" s="29"/>
      <c r="E83" s="29"/>
      <c r="F83" s="325"/>
      <c r="G83" s="29"/>
      <c r="H83" s="29"/>
      <c r="I83" s="29"/>
      <c r="J83" s="29"/>
      <c r="K83" s="29"/>
      <c r="L83" s="29"/>
      <c r="M83" s="29"/>
      <c r="N83" s="29"/>
      <c r="O83" s="29"/>
      <c r="P83" s="29"/>
      <c r="Q83" s="29"/>
      <c r="R83" s="29"/>
      <c r="S83" s="29"/>
      <c r="T83" s="29"/>
      <c r="U83" s="29"/>
      <c r="V83" s="29"/>
      <c r="W83" s="29"/>
      <c r="X83" s="29"/>
      <c r="Y83" s="29"/>
      <c r="Z83" s="29"/>
      <c r="AA83" s="29"/>
      <c r="AB83" s="29"/>
      <c r="AC83" s="29"/>
    </row>
    <row r="84" spans="1:29" ht="15.75" customHeight="1">
      <c r="A84" s="29"/>
      <c r="B84" s="329"/>
      <c r="C84" s="29"/>
      <c r="K84" s="29"/>
      <c r="L84" s="29"/>
      <c r="M84" s="29"/>
      <c r="N84" s="29"/>
      <c r="O84" s="29"/>
      <c r="P84" s="29"/>
      <c r="Q84" s="29"/>
      <c r="R84" s="29"/>
      <c r="S84" s="29"/>
      <c r="T84" s="29"/>
      <c r="U84" s="29"/>
      <c r="V84" s="29"/>
      <c r="W84" s="29"/>
      <c r="X84" s="29"/>
      <c r="Y84" s="29"/>
      <c r="Z84" s="29"/>
      <c r="AA84" s="29"/>
      <c r="AB84" s="29"/>
      <c r="AC84" s="29"/>
    </row>
    <row r="85" spans="1:29" ht="15.75" customHeight="1">
      <c r="A85" s="29"/>
      <c r="B85" s="329"/>
      <c r="C85" s="29"/>
      <c r="K85" s="29"/>
      <c r="L85" s="29"/>
      <c r="M85" s="29"/>
      <c r="N85" s="29"/>
      <c r="O85" s="29"/>
      <c r="P85" s="29"/>
      <c r="Q85" s="29"/>
      <c r="R85" s="29"/>
      <c r="S85" s="29"/>
      <c r="T85" s="29"/>
      <c r="U85" s="29"/>
      <c r="V85" s="29"/>
      <c r="W85" s="29"/>
      <c r="X85" s="29"/>
      <c r="Y85" s="29"/>
      <c r="Z85" s="29"/>
      <c r="AA85" s="29"/>
      <c r="AB85" s="29"/>
      <c r="AC85" s="29"/>
    </row>
    <row r="86" spans="1:29" ht="15.75" customHeight="1">
      <c r="A86" s="29"/>
      <c r="B86" s="329"/>
      <c r="C86" s="29"/>
      <c r="K86" s="29"/>
      <c r="L86" s="29"/>
      <c r="M86" s="29"/>
      <c r="N86" s="29"/>
      <c r="O86" s="29"/>
      <c r="P86" s="29"/>
      <c r="Q86" s="29"/>
      <c r="R86" s="29"/>
      <c r="S86" s="29"/>
      <c r="T86" s="29"/>
      <c r="U86" s="29"/>
      <c r="V86" s="29"/>
      <c r="W86" s="29"/>
      <c r="X86" s="29"/>
      <c r="Y86" s="29"/>
      <c r="Z86" s="29"/>
      <c r="AA86" s="29"/>
      <c r="AB86" s="29"/>
      <c r="AC86" s="29"/>
    </row>
    <row r="87" spans="1:29" ht="15.75" customHeight="1">
      <c r="A87" s="29"/>
      <c r="B87" s="329"/>
      <c r="C87" s="29"/>
      <c r="K87" s="29"/>
      <c r="L87" s="29"/>
      <c r="M87" s="29"/>
      <c r="N87" s="29"/>
      <c r="O87" s="29"/>
      <c r="P87" s="29"/>
      <c r="Q87" s="29"/>
      <c r="R87" s="29"/>
      <c r="S87" s="29"/>
      <c r="T87" s="29"/>
      <c r="U87" s="29"/>
      <c r="V87" s="29"/>
      <c r="W87" s="29"/>
      <c r="X87" s="29"/>
      <c r="Y87" s="29"/>
      <c r="Z87" s="29"/>
      <c r="AA87" s="29"/>
      <c r="AB87" s="29"/>
      <c r="AC87" s="29"/>
    </row>
    <row r="88" spans="1:29" ht="15.75" customHeight="1">
      <c r="A88" s="29"/>
      <c r="B88" s="329"/>
      <c r="C88" s="29"/>
      <c r="K88" s="29"/>
      <c r="L88" s="29"/>
      <c r="M88" s="29"/>
      <c r="N88" s="29"/>
      <c r="O88" s="29"/>
      <c r="P88" s="29"/>
      <c r="Q88" s="29"/>
      <c r="R88" s="29"/>
      <c r="S88" s="29"/>
      <c r="T88" s="29"/>
      <c r="U88" s="29"/>
      <c r="V88" s="29"/>
      <c r="W88" s="29"/>
      <c r="X88" s="29"/>
      <c r="Y88" s="29"/>
      <c r="Z88" s="29"/>
      <c r="AA88" s="29"/>
      <c r="AB88" s="29"/>
      <c r="AC88" s="29"/>
    </row>
    <row r="89" spans="1:29" ht="15.75" customHeight="1">
      <c r="A89" s="29"/>
      <c r="B89" s="329"/>
      <c r="C89" s="29"/>
      <c r="K89" s="29"/>
      <c r="L89" s="29"/>
      <c r="M89" s="29"/>
      <c r="N89" s="29"/>
      <c r="O89" s="29"/>
      <c r="P89" s="29"/>
      <c r="Q89" s="29"/>
      <c r="R89" s="29"/>
      <c r="S89" s="29"/>
      <c r="T89" s="29"/>
      <c r="U89" s="29"/>
      <c r="V89" s="29"/>
      <c r="W89" s="29"/>
      <c r="X89" s="29"/>
      <c r="Y89" s="29"/>
      <c r="Z89" s="29"/>
      <c r="AA89" s="29"/>
      <c r="AB89" s="29"/>
      <c r="AC89" s="29"/>
    </row>
    <row r="90" spans="1:29" ht="15.75" customHeight="1">
      <c r="A90" s="29"/>
      <c r="B90" s="329"/>
      <c r="C90" s="29"/>
      <c r="K90" s="29"/>
      <c r="L90" s="29"/>
      <c r="M90" s="29"/>
      <c r="N90" s="29"/>
      <c r="O90" s="29"/>
      <c r="P90" s="29"/>
      <c r="Q90" s="29"/>
      <c r="R90" s="29"/>
      <c r="S90" s="29"/>
      <c r="T90" s="29"/>
      <c r="U90" s="29"/>
      <c r="V90" s="29"/>
      <c r="W90" s="29"/>
      <c r="X90" s="29"/>
      <c r="Y90" s="29"/>
      <c r="Z90" s="29"/>
      <c r="AA90" s="29"/>
      <c r="AB90" s="29"/>
      <c r="AC90" s="29"/>
    </row>
    <row r="91" spans="1:29" ht="15.75" customHeight="1">
      <c r="A91" s="29"/>
      <c r="B91" s="329"/>
      <c r="C91" s="29"/>
      <c r="K91" s="29"/>
      <c r="L91" s="29"/>
      <c r="M91" s="29"/>
      <c r="N91" s="29"/>
      <c r="O91" s="29"/>
      <c r="P91" s="29"/>
      <c r="Q91" s="29"/>
      <c r="R91" s="29"/>
      <c r="S91" s="29"/>
      <c r="T91" s="29"/>
      <c r="U91" s="29"/>
      <c r="V91" s="29"/>
      <c r="W91" s="29"/>
      <c r="X91" s="29"/>
      <c r="Y91" s="29"/>
      <c r="Z91" s="29"/>
      <c r="AA91" s="29"/>
      <c r="AB91" s="29"/>
      <c r="AC91" s="29"/>
    </row>
    <row r="92" spans="1:29" ht="15.75" customHeight="1">
      <c r="A92" s="29"/>
      <c r="B92" s="329"/>
      <c r="C92" s="29"/>
      <c r="K92" s="29"/>
      <c r="L92" s="29"/>
      <c r="M92" s="29"/>
      <c r="N92" s="29"/>
      <c r="O92" s="29"/>
      <c r="P92" s="29"/>
      <c r="Q92" s="29"/>
      <c r="R92" s="29"/>
      <c r="S92" s="29"/>
      <c r="T92" s="29"/>
      <c r="U92" s="29"/>
      <c r="V92" s="29"/>
      <c r="W92" s="29"/>
      <c r="X92" s="29"/>
      <c r="Y92" s="29"/>
      <c r="Z92" s="29"/>
      <c r="AA92" s="29"/>
      <c r="AB92" s="29"/>
      <c r="AC92" s="29"/>
    </row>
    <row r="93" spans="1:29" ht="15.75" customHeight="1">
      <c r="A93" s="29"/>
      <c r="B93" s="329"/>
      <c r="C93" s="29"/>
      <c r="K93" s="29"/>
      <c r="L93" s="29"/>
      <c r="M93" s="29"/>
      <c r="N93" s="29"/>
      <c r="O93" s="29"/>
      <c r="P93" s="29"/>
      <c r="Q93" s="29"/>
      <c r="R93" s="29"/>
      <c r="S93" s="29"/>
      <c r="T93" s="29"/>
      <c r="U93" s="29"/>
      <c r="V93" s="29"/>
      <c r="W93" s="29"/>
      <c r="X93" s="29"/>
      <c r="Y93" s="29"/>
      <c r="Z93" s="29"/>
      <c r="AA93" s="29"/>
      <c r="AB93" s="29"/>
      <c r="AC93" s="29"/>
    </row>
    <row r="94" spans="1:29" ht="15.75" customHeight="1">
      <c r="A94" s="29"/>
      <c r="B94" s="329"/>
      <c r="C94" s="29"/>
      <c r="K94" s="29"/>
      <c r="L94" s="29"/>
      <c r="M94" s="29"/>
      <c r="N94" s="29"/>
      <c r="O94" s="29"/>
      <c r="P94" s="29"/>
      <c r="Q94" s="29"/>
      <c r="R94" s="29"/>
      <c r="S94" s="29"/>
      <c r="T94" s="29"/>
      <c r="U94" s="29"/>
      <c r="V94" s="29"/>
      <c r="W94" s="29"/>
      <c r="X94" s="29"/>
      <c r="Y94" s="29"/>
      <c r="Z94" s="29"/>
      <c r="AA94" s="29"/>
      <c r="AB94" s="29"/>
      <c r="AC94" s="29"/>
    </row>
    <row r="95" spans="1:29" ht="15.75" customHeight="1">
      <c r="A95" s="29"/>
      <c r="B95" s="329"/>
      <c r="C95" s="29"/>
      <c r="K95" s="29"/>
      <c r="L95" s="29"/>
      <c r="M95" s="29"/>
      <c r="N95" s="29"/>
      <c r="O95" s="29"/>
      <c r="P95" s="29"/>
      <c r="Q95" s="29"/>
      <c r="R95" s="29"/>
      <c r="S95" s="29"/>
      <c r="T95" s="29"/>
      <c r="U95" s="29"/>
      <c r="V95" s="29"/>
      <c r="W95" s="29"/>
      <c r="X95" s="29"/>
      <c r="Y95" s="29"/>
      <c r="Z95" s="29"/>
      <c r="AA95" s="29"/>
      <c r="AB95" s="29"/>
      <c r="AC95" s="29"/>
    </row>
    <row r="96" spans="1:29" ht="15.75" customHeight="1">
      <c r="A96" s="29"/>
      <c r="B96" s="329"/>
      <c r="C96" s="29"/>
      <c r="K96" s="29"/>
      <c r="L96" s="29"/>
      <c r="M96" s="29"/>
      <c r="N96" s="29"/>
      <c r="O96" s="29"/>
      <c r="P96" s="29"/>
      <c r="Q96" s="29"/>
      <c r="R96" s="29"/>
      <c r="S96" s="29"/>
      <c r="T96" s="29"/>
      <c r="U96" s="29"/>
      <c r="V96" s="29"/>
      <c r="W96" s="29"/>
      <c r="X96" s="29"/>
      <c r="Y96" s="29"/>
      <c r="Z96" s="29"/>
      <c r="AA96" s="29"/>
      <c r="AB96" s="29"/>
      <c r="AC96" s="29"/>
    </row>
    <row r="97" spans="1:29" ht="15.75" customHeight="1">
      <c r="A97" s="29"/>
      <c r="B97" s="329"/>
      <c r="C97" s="29"/>
      <c r="K97" s="29"/>
      <c r="L97" s="29"/>
      <c r="M97" s="29"/>
      <c r="N97" s="29"/>
      <c r="O97" s="29"/>
      <c r="P97" s="29"/>
      <c r="Q97" s="29"/>
      <c r="R97" s="29"/>
      <c r="S97" s="29"/>
      <c r="T97" s="29"/>
      <c r="U97" s="29"/>
      <c r="V97" s="29"/>
      <c r="W97" s="29"/>
      <c r="X97" s="29"/>
      <c r="Y97" s="29"/>
      <c r="Z97" s="29"/>
      <c r="AA97" s="29"/>
      <c r="AB97" s="29"/>
      <c r="AC97" s="29"/>
    </row>
    <row r="98" spans="1:29" ht="15.75" customHeight="1">
      <c r="A98" s="29"/>
      <c r="B98" s="329"/>
      <c r="C98" s="29"/>
      <c r="K98" s="29"/>
      <c r="L98" s="29"/>
      <c r="M98" s="29"/>
      <c r="N98" s="29"/>
      <c r="O98" s="29"/>
      <c r="P98" s="29"/>
      <c r="Q98" s="29"/>
      <c r="R98" s="29"/>
      <c r="S98" s="29"/>
      <c r="T98" s="29"/>
      <c r="U98" s="29"/>
      <c r="V98" s="29"/>
      <c r="W98" s="29"/>
      <c r="X98" s="29"/>
      <c r="Y98" s="29"/>
      <c r="Z98" s="29"/>
      <c r="AA98" s="29"/>
      <c r="AB98" s="29"/>
      <c r="AC98" s="29"/>
    </row>
    <row r="99" spans="1:29" ht="15.75" customHeight="1">
      <c r="A99" s="29"/>
      <c r="B99" s="329"/>
      <c r="C99" s="29"/>
      <c r="K99" s="29"/>
      <c r="L99" s="29"/>
      <c r="M99" s="29"/>
      <c r="N99" s="29"/>
      <c r="O99" s="29"/>
      <c r="P99" s="29"/>
      <c r="Q99" s="29"/>
      <c r="R99" s="29"/>
      <c r="S99" s="29"/>
      <c r="T99" s="29"/>
      <c r="U99" s="29"/>
      <c r="V99" s="29"/>
      <c r="W99" s="29"/>
      <c r="X99" s="29"/>
      <c r="Y99" s="29"/>
      <c r="Z99" s="29"/>
      <c r="AA99" s="29"/>
      <c r="AB99" s="29"/>
      <c r="AC99" s="29"/>
    </row>
    <row r="100" spans="1:29" ht="15.75" customHeight="1">
      <c r="A100" s="29"/>
      <c r="B100" s="329"/>
      <c r="C100" s="29"/>
      <c r="K100" s="29"/>
      <c r="L100" s="29"/>
      <c r="M100" s="29"/>
      <c r="N100" s="29"/>
      <c r="O100" s="29"/>
      <c r="P100" s="29"/>
      <c r="Q100" s="29"/>
      <c r="R100" s="29"/>
      <c r="S100" s="29"/>
      <c r="T100" s="29"/>
      <c r="U100" s="29"/>
      <c r="V100" s="29"/>
      <c r="W100" s="29"/>
      <c r="X100" s="29"/>
      <c r="Y100" s="29"/>
      <c r="Z100" s="29"/>
      <c r="AA100" s="29"/>
      <c r="AB100" s="29"/>
      <c r="AC100" s="29"/>
    </row>
    <row r="101" spans="1:29" ht="15.75" customHeight="1">
      <c r="A101" s="29"/>
      <c r="B101" s="329"/>
      <c r="C101" s="29"/>
      <c r="K101" s="29"/>
      <c r="L101" s="29"/>
      <c r="M101" s="29"/>
      <c r="N101" s="29"/>
      <c r="O101" s="29"/>
      <c r="P101" s="29"/>
      <c r="Q101" s="29"/>
      <c r="R101" s="29"/>
      <c r="S101" s="29"/>
      <c r="T101" s="29"/>
      <c r="U101" s="29"/>
      <c r="V101" s="29"/>
      <c r="W101" s="29"/>
      <c r="X101" s="29"/>
      <c r="Y101" s="29"/>
      <c r="Z101" s="29"/>
      <c r="AA101" s="29"/>
      <c r="AB101" s="29"/>
      <c r="AC101" s="29"/>
    </row>
    <row r="102" spans="1:29" ht="15.75" customHeight="1">
      <c r="A102" s="29"/>
      <c r="B102" s="329"/>
      <c r="C102" s="29"/>
      <c r="K102" s="29"/>
      <c r="L102" s="29"/>
      <c r="M102" s="29"/>
      <c r="N102" s="29"/>
      <c r="O102" s="29"/>
      <c r="P102" s="29"/>
      <c r="Q102" s="29"/>
      <c r="R102" s="29"/>
      <c r="S102" s="29"/>
      <c r="T102" s="29"/>
      <c r="U102" s="29"/>
      <c r="V102" s="29"/>
      <c r="W102" s="29"/>
      <c r="X102" s="29"/>
      <c r="Y102" s="29"/>
      <c r="Z102" s="29"/>
      <c r="AA102" s="29"/>
      <c r="AB102" s="29"/>
      <c r="AC102" s="29"/>
    </row>
    <row r="103" spans="1:29" ht="15.75" customHeight="1">
      <c r="A103" s="29"/>
      <c r="B103" s="329"/>
      <c r="C103" s="29"/>
      <c r="K103" s="29"/>
      <c r="L103" s="29"/>
      <c r="M103" s="29"/>
      <c r="N103" s="29"/>
      <c r="O103" s="29"/>
      <c r="P103" s="29"/>
      <c r="Q103" s="29"/>
      <c r="R103" s="29"/>
      <c r="S103" s="29"/>
      <c r="T103" s="29"/>
      <c r="U103" s="29"/>
      <c r="V103" s="29"/>
      <c r="W103" s="29"/>
      <c r="X103" s="29"/>
      <c r="Y103" s="29"/>
      <c r="Z103" s="29"/>
      <c r="AA103" s="29"/>
      <c r="AB103" s="29"/>
      <c r="AC103" s="29"/>
    </row>
    <row r="104" spans="1:29" ht="15.75" customHeight="1">
      <c r="A104" s="29"/>
      <c r="B104" s="329"/>
      <c r="C104" s="29"/>
      <c r="K104" s="29"/>
      <c r="L104" s="29"/>
      <c r="M104" s="29"/>
      <c r="N104" s="29"/>
      <c r="O104" s="29"/>
      <c r="P104" s="29"/>
      <c r="Q104" s="29"/>
      <c r="R104" s="29"/>
      <c r="S104" s="29"/>
      <c r="T104" s="29"/>
      <c r="U104" s="29"/>
      <c r="V104" s="29"/>
      <c r="W104" s="29"/>
      <c r="X104" s="29"/>
      <c r="Y104" s="29"/>
      <c r="Z104" s="29"/>
      <c r="AA104" s="29"/>
      <c r="AB104" s="29"/>
      <c r="AC104" s="29"/>
    </row>
    <row r="105" spans="1:29" ht="15.75" customHeight="1">
      <c r="A105" s="29"/>
      <c r="B105" s="329"/>
      <c r="C105" s="29"/>
      <c r="K105" s="29"/>
      <c r="L105" s="29"/>
      <c r="M105" s="29"/>
      <c r="N105" s="29"/>
      <c r="O105" s="29"/>
      <c r="P105" s="29"/>
      <c r="Q105" s="29"/>
      <c r="R105" s="29"/>
      <c r="S105" s="29"/>
      <c r="T105" s="29"/>
      <c r="U105" s="29"/>
      <c r="V105" s="29"/>
      <c r="W105" s="29"/>
      <c r="X105" s="29"/>
      <c r="Y105" s="29"/>
      <c r="Z105" s="29"/>
      <c r="AA105" s="29"/>
      <c r="AB105" s="29"/>
      <c r="AC105" s="29"/>
    </row>
    <row r="106" spans="1:29" ht="15.75" customHeight="1">
      <c r="A106" s="29"/>
      <c r="B106" s="329"/>
      <c r="C106" s="29"/>
      <c r="K106" s="29"/>
      <c r="L106" s="29"/>
      <c r="M106" s="29"/>
      <c r="N106" s="29"/>
      <c r="O106" s="29"/>
      <c r="P106" s="29"/>
      <c r="Q106" s="29"/>
      <c r="R106" s="29"/>
      <c r="S106" s="29"/>
      <c r="T106" s="29"/>
      <c r="U106" s="29"/>
      <c r="V106" s="29"/>
      <c r="W106" s="29"/>
      <c r="X106" s="29"/>
      <c r="Y106" s="29"/>
      <c r="Z106" s="29"/>
      <c r="AA106" s="29"/>
      <c r="AB106" s="29"/>
      <c r="AC106" s="29"/>
    </row>
    <row r="107" spans="1:29" ht="15.75" customHeight="1">
      <c r="A107" s="29"/>
      <c r="B107" s="329"/>
      <c r="C107" s="29"/>
      <c r="K107" s="29"/>
      <c r="L107" s="29"/>
      <c r="M107" s="29"/>
      <c r="N107" s="29"/>
      <c r="O107" s="29"/>
      <c r="P107" s="29"/>
      <c r="Q107" s="29"/>
      <c r="R107" s="29"/>
      <c r="S107" s="29"/>
      <c r="T107" s="29"/>
      <c r="U107" s="29"/>
      <c r="V107" s="29"/>
      <c r="W107" s="29"/>
      <c r="X107" s="29"/>
      <c r="Y107" s="29"/>
      <c r="Z107" s="29"/>
      <c r="AA107" s="29"/>
      <c r="AB107" s="29"/>
      <c r="AC107" s="29"/>
    </row>
    <row r="108" spans="1:29" ht="15.75" customHeight="1">
      <c r="A108" s="29"/>
      <c r="B108" s="329"/>
      <c r="C108" s="29"/>
      <c r="K108" s="29"/>
      <c r="L108" s="29"/>
      <c r="M108" s="29"/>
      <c r="N108" s="29"/>
      <c r="O108" s="29"/>
      <c r="P108" s="29"/>
      <c r="Q108" s="29"/>
      <c r="R108" s="29"/>
      <c r="S108" s="29"/>
      <c r="T108" s="29"/>
      <c r="U108" s="29"/>
      <c r="V108" s="29"/>
      <c r="W108" s="29"/>
      <c r="X108" s="29"/>
      <c r="Y108" s="29"/>
      <c r="Z108" s="29"/>
      <c r="AA108" s="29"/>
      <c r="AB108" s="29"/>
      <c r="AC108" s="29"/>
    </row>
    <row r="109" spans="1:29" ht="15.75" customHeight="1">
      <c r="A109" s="29"/>
      <c r="B109" s="329"/>
      <c r="C109" s="29"/>
      <c r="K109" s="29"/>
      <c r="L109" s="29"/>
      <c r="M109" s="29"/>
      <c r="N109" s="29"/>
      <c r="O109" s="29"/>
      <c r="P109" s="29"/>
      <c r="Q109" s="29"/>
      <c r="R109" s="29"/>
      <c r="S109" s="29"/>
      <c r="T109" s="29"/>
      <c r="U109" s="29"/>
      <c r="V109" s="29"/>
      <c r="W109" s="29"/>
      <c r="X109" s="29"/>
      <c r="Y109" s="29"/>
      <c r="Z109" s="29"/>
      <c r="AA109" s="29"/>
      <c r="AB109" s="29"/>
      <c r="AC109" s="29"/>
    </row>
    <row r="110" spans="1:29" ht="15.75" customHeight="1">
      <c r="A110" s="29"/>
      <c r="B110" s="329"/>
      <c r="C110" s="29"/>
      <c r="K110" s="29"/>
      <c r="L110" s="29"/>
      <c r="M110" s="29"/>
      <c r="N110" s="29"/>
      <c r="O110" s="29"/>
      <c r="P110" s="29"/>
      <c r="Q110" s="29"/>
      <c r="R110" s="29"/>
      <c r="S110" s="29"/>
      <c r="T110" s="29"/>
      <c r="U110" s="29"/>
      <c r="V110" s="29"/>
      <c r="W110" s="29"/>
      <c r="X110" s="29"/>
      <c r="Y110" s="29"/>
      <c r="Z110" s="29"/>
      <c r="AA110" s="29"/>
      <c r="AB110" s="29"/>
      <c r="AC110" s="29"/>
    </row>
    <row r="111" spans="1:29" ht="15.75" customHeight="1">
      <c r="A111" s="29"/>
      <c r="B111" s="329"/>
      <c r="C111" s="29"/>
      <c r="K111" s="29"/>
      <c r="L111" s="29"/>
      <c r="M111" s="29"/>
      <c r="N111" s="29"/>
      <c r="O111" s="29"/>
      <c r="P111" s="29"/>
      <c r="Q111" s="29"/>
      <c r="R111" s="29"/>
      <c r="S111" s="29"/>
      <c r="T111" s="29"/>
      <c r="U111" s="29"/>
      <c r="V111" s="29"/>
      <c r="W111" s="29"/>
      <c r="X111" s="29"/>
      <c r="Y111" s="29"/>
      <c r="Z111" s="29"/>
      <c r="AA111" s="29"/>
      <c r="AB111" s="29"/>
      <c r="AC111" s="29"/>
    </row>
    <row r="112" spans="1:29" ht="15.75" customHeight="1">
      <c r="A112" s="29"/>
      <c r="B112" s="329"/>
      <c r="C112" s="29"/>
      <c r="D112" s="29"/>
      <c r="E112" s="29"/>
      <c r="F112" s="325"/>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row>
    <row r="113" spans="1:29" ht="15.75" customHeight="1">
      <c r="A113" s="29"/>
      <c r="B113" s="329"/>
      <c r="C113" s="29"/>
      <c r="D113" s="29"/>
      <c r="E113" s="29"/>
      <c r="F113" s="325"/>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row>
    <row r="114" spans="1:29" ht="15.75" customHeight="1">
      <c r="A114" s="29"/>
      <c r="B114" s="329"/>
      <c r="C114" s="29"/>
      <c r="D114" s="29"/>
      <c r="E114" s="29"/>
      <c r="F114" s="325"/>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row>
    <row r="115" spans="1:29" ht="15.75" customHeight="1">
      <c r="A115" s="29"/>
      <c r="B115" s="329"/>
      <c r="C115" s="29"/>
      <c r="D115" s="29"/>
      <c r="E115" s="29"/>
      <c r="F115" s="325"/>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row>
    <row r="116" spans="1:29" ht="15.75" customHeight="1">
      <c r="A116" s="29"/>
      <c r="B116" s="329"/>
      <c r="C116" s="29"/>
      <c r="D116" s="29"/>
      <c r="E116" s="29"/>
      <c r="F116" s="325"/>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row>
    <row r="117" spans="1:29" ht="15.75" customHeight="1">
      <c r="A117" s="29"/>
      <c r="B117" s="329"/>
      <c r="C117" s="29"/>
      <c r="D117" s="29"/>
      <c r="E117" s="29"/>
      <c r="F117" s="325"/>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row>
    <row r="118" spans="1:29" ht="15.75" customHeight="1">
      <c r="A118" s="29"/>
      <c r="B118" s="329"/>
      <c r="C118" s="29"/>
      <c r="D118" s="29"/>
      <c r="E118" s="29"/>
      <c r="F118" s="325"/>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row>
    <row r="119" spans="1:29" ht="15.75" customHeight="1">
      <c r="A119" s="29"/>
      <c r="B119" s="329"/>
      <c r="C119" s="29"/>
      <c r="D119" s="29"/>
      <c r="E119" s="29"/>
      <c r="F119" s="325"/>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row>
    <row r="120" spans="1:29" ht="15.75" customHeight="1">
      <c r="A120" s="29"/>
      <c r="B120" s="329"/>
      <c r="C120" s="29"/>
      <c r="D120" s="29"/>
      <c r="E120" s="29"/>
      <c r="F120" s="325"/>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row>
    <row r="121" spans="1:29" ht="15.75" customHeight="1">
      <c r="A121" s="29"/>
      <c r="B121" s="329"/>
      <c r="C121" s="29"/>
      <c r="D121" s="29"/>
      <c r="E121" s="29"/>
      <c r="F121" s="325"/>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row>
    <row r="122" spans="1:29" ht="15.75" customHeight="1">
      <c r="A122" s="29"/>
      <c r="B122" s="329"/>
      <c r="C122" s="29"/>
      <c r="D122" s="29"/>
      <c r="E122" s="29"/>
      <c r="F122" s="325"/>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row>
    <row r="123" spans="1:29" ht="15.75" customHeight="1">
      <c r="A123" s="29"/>
      <c r="B123" s="329"/>
      <c r="C123" s="29"/>
      <c r="D123" s="29"/>
      <c r="E123" s="29"/>
      <c r="F123" s="325"/>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row>
    <row r="124" spans="1:29" ht="15.75" customHeight="1">
      <c r="A124" s="29"/>
      <c r="B124" s="329"/>
      <c r="C124" s="29"/>
      <c r="D124" s="29"/>
      <c r="E124" s="29"/>
      <c r="F124" s="325"/>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row>
    <row r="125" spans="1:29" ht="15.75" customHeight="1">
      <c r="A125" s="29"/>
      <c r="B125" s="329"/>
      <c r="C125" s="29"/>
      <c r="D125" s="29"/>
      <c r="E125" s="29"/>
      <c r="F125" s="325"/>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row>
    <row r="126" spans="1:29" ht="15.75" customHeight="1">
      <c r="A126" s="29"/>
      <c r="B126" s="329"/>
      <c r="C126" s="29"/>
      <c r="D126" s="29"/>
      <c r="E126" s="29"/>
      <c r="F126" s="325"/>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row>
    <row r="127" spans="1:29" ht="15.75" customHeight="1">
      <c r="A127" s="29"/>
      <c r="B127" s="329"/>
      <c r="C127" s="29"/>
      <c r="D127" s="29"/>
      <c r="E127" s="29"/>
      <c r="F127" s="325"/>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row>
    <row r="128" spans="1:29" ht="15.75" customHeight="1">
      <c r="A128" s="29"/>
      <c r="B128" s="329"/>
      <c r="C128" s="29"/>
      <c r="D128" s="29"/>
      <c r="E128" s="29"/>
      <c r="F128" s="325"/>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row>
    <row r="129" spans="1:29" ht="15.75" customHeight="1">
      <c r="A129" s="29"/>
      <c r="B129" s="329"/>
      <c r="C129" s="29"/>
      <c r="D129" s="29"/>
      <c r="E129" s="29"/>
      <c r="F129" s="325"/>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row>
    <row r="130" spans="1:29" ht="15.75" customHeight="1">
      <c r="A130" s="29"/>
      <c r="B130" s="329"/>
      <c r="C130" s="29"/>
      <c r="D130" s="29"/>
      <c r="E130" s="29"/>
      <c r="F130" s="325"/>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row>
    <row r="131" spans="1:29" ht="15.75" customHeight="1">
      <c r="A131" s="29"/>
      <c r="B131" s="329"/>
      <c r="C131" s="29"/>
      <c r="D131" s="29"/>
      <c r="E131" s="29"/>
      <c r="F131" s="325"/>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row>
    <row r="132" spans="1:29" ht="15.75" customHeight="1">
      <c r="A132" s="29"/>
      <c r="B132" s="329"/>
      <c r="C132" s="29"/>
      <c r="D132" s="29"/>
      <c r="E132" s="29"/>
      <c r="F132" s="325"/>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row>
    <row r="133" spans="1:29" ht="15.75" customHeight="1">
      <c r="A133" s="29"/>
      <c r="B133" s="329"/>
      <c r="C133" s="29"/>
      <c r="D133" s="29"/>
      <c r="E133" s="29"/>
      <c r="F133" s="325"/>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row>
    <row r="134" spans="1:29" ht="15.75" customHeight="1">
      <c r="A134" s="29"/>
      <c r="B134" s="329"/>
      <c r="C134" s="29"/>
      <c r="D134" s="29"/>
      <c r="E134" s="29"/>
      <c r="F134" s="325"/>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row>
    <row r="135" spans="1:29" ht="15.75" customHeight="1">
      <c r="A135" s="29"/>
      <c r="B135" s="329"/>
      <c r="C135" s="29"/>
      <c r="D135" s="29"/>
      <c r="E135" s="29"/>
      <c r="F135" s="325"/>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row>
    <row r="136" spans="1:29" ht="15.75" customHeight="1">
      <c r="A136" s="29"/>
      <c r="B136" s="329"/>
      <c r="C136" s="29"/>
      <c r="D136" s="29"/>
      <c r="E136" s="29"/>
      <c r="F136" s="325"/>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row>
    <row r="137" spans="1:29" ht="15.75" customHeight="1">
      <c r="A137" s="29"/>
      <c r="B137" s="329"/>
      <c r="C137" s="29"/>
      <c r="D137" s="29"/>
      <c r="E137" s="29"/>
      <c r="F137" s="325"/>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row>
    <row r="138" spans="1:29" ht="15.75" customHeight="1">
      <c r="A138" s="29"/>
      <c r="B138" s="329"/>
      <c r="C138" s="29"/>
      <c r="D138" s="29"/>
      <c r="E138" s="29"/>
      <c r="F138" s="325"/>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row>
    <row r="139" spans="1:29" ht="15.75" customHeight="1">
      <c r="A139" s="29"/>
      <c r="B139" s="329"/>
      <c r="C139" s="29"/>
      <c r="D139" s="29"/>
      <c r="E139" s="29"/>
      <c r="F139" s="325"/>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row>
    <row r="140" spans="1:29" ht="15.75" customHeight="1">
      <c r="A140" s="29"/>
      <c r="B140" s="329"/>
      <c r="C140" s="29"/>
      <c r="D140" s="29"/>
      <c r="E140" s="29"/>
      <c r="F140" s="325"/>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row>
    <row r="141" spans="1:29" ht="15.75" customHeight="1">
      <c r="A141" s="29"/>
      <c r="B141" s="329"/>
      <c r="C141" s="29"/>
      <c r="D141" s="29"/>
      <c r="E141" s="29"/>
      <c r="F141" s="325"/>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row>
    <row r="142" spans="1:29" ht="15.75" customHeight="1">
      <c r="A142" s="29"/>
      <c r="B142" s="329"/>
      <c r="C142" s="29"/>
      <c r="D142" s="29"/>
      <c r="E142" s="29"/>
      <c r="F142" s="325"/>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row>
    <row r="143" spans="1:29" ht="15.75" customHeight="1">
      <c r="A143" s="29"/>
      <c r="B143" s="329"/>
      <c r="C143" s="29"/>
      <c r="D143" s="29"/>
      <c r="E143" s="29"/>
      <c r="F143" s="325"/>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row>
    <row r="144" spans="1:29" ht="15.75" customHeight="1">
      <c r="A144" s="29"/>
      <c r="B144" s="329"/>
      <c r="C144" s="29"/>
      <c r="D144" s="29"/>
      <c r="E144" s="29"/>
      <c r="F144" s="325"/>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row>
    <row r="145" spans="1:29" ht="15.75" customHeight="1">
      <c r="A145" s="29"/>
      <c r="B145" s="329"/>
      <c r="C145" s="29"/>
      <c r="D145" s="29"/>
      <c r="E145" s="29"/>
      <c r="F145" s="325"/>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row>
    <row r="146" spans="1:29" ht="15.75" customHeight="1">
      <c r="A146" s="29"/>
      <c r="B146" s="329"/>
      <c r="C146" s="29"/>
      <c r="D146" s="29"/>
      <c r="E146" s="29"/>
      <c r="F146" s="325"/>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row>
    <row r="147" spans="1:29" ht="15.75" customHeight="1">
      <c r="A147" s="29"/>
      <c r="B147" s="329"/>
      <c r="C147" s="29"/>
      <c r="D147" s="29"/>
      <c r="E147" s="29"/>
      <c r="F147" s="325"/>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row>
    <row r="148" spans="1:29" ht="15.75" customHeight="1">
      <c r="A148" s="29"/>
      <c r="B148" s="329"/>
      <c r="C148" s="29"/>
      <c r="D148" s="29"/>
      <c r="E148" s="29"/>
      <c r="F148" s="325"/>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row>
    <row r="149" spans="1:29" ht="15.75" customHeight="1">
      <c r="A149" s="29"/>
      <c r="B149" s="329"/>
      <c r="C149" s="29"/>
      <c r="D149" s="29"/>
      <c r="E149" s="29"/>
      <c r="F149" s="325"/>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row>
    <row r="150" spans="1:29" ht="15.75" customHeight="1">
      <c r="A150" s="29"/>
      <c r="B150" s="329"/>
      <c r="C150" s="29"/>
      <c r="D150" s="29"/>
      <c r="E150" s="29"/>
      <c r="F150" s="325"/>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row>
    <row r="151" spans="1:29" ht="15.75" customHeight="1">
      <c r="A151" s="29"/>
      <c r="B151" s="329"/>
      <c r="C151" s="29"/>
      <c r="D151" s="29"/>
      <c r="E151" s="29"/>
      <c r="F151" s="325"/>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row>
    <row r="152" spans="1:29" ht="15.75" customHeight="1">
      <c r="A152" s="29"/>
      <c r="B152" s="329"/>
      <c r="C152" s="29"/>
      <c r="D152" s="29"/>
      <c r="E152" s="29"/>
      <c r="F152" s="325"/>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row>
    <row r="153" spans="1:29" ht="15.75" customHeight="1">
      <c r="A153" s="29"/>
      <c r="B153" s="329"/>
      <c r="C153" s="29"/>
      <c r="D153" s="29"/>
      <c r="E153" s="29"/>
      <c r="F153" s="325"/>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row>
    <row r="154" spans="1:29" ht="15.75" customHeight="1">
      <c r="A154" s="29"/>
      <c r="B154" s="329"/>
      <c r="C154" s="29"/>
      <c r="D154" s="29"/>
      <c r="E154" s="29"/>
      <c r="F154" s="325"/>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row>
    <row r="155" spans="1:29" ht="15.75" customHeight="1">
      <c r="A155" s="29"/>
      <c r="B155" s="329"/>
      <c r="C155" s="29"/>
      <c r="D155" s="29"/>
      <c r="E155" s="29"/>
      <c r="F155" s="325"/>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row>
    <row r="156" spans="1:29" ht="15.75" customHeight="1">
      <c r="A156" s="29"/>
      <c r="B156" s="329"/>
      <c r="C156" s="29"/>
      <c r="D156" s="29"/>
      <c r="E156" s="29"/>
      <c r="F156" s="325"/>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row>
    <row r="157" spans="1:29" ht="15.75" customHeight="1">
      <c r="A157" s="29"/>
      <c r="B157" s="329"/>
      <c r="C157" s="29"/>
      <c r="D157" s="29"/>
      <c r="E157" s="29"/>
      <c r="F157" s="325"/>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row>
    <row r="158" spans="1:29" ht="15.75" customHeight="1">
      <c r="A158" s="29"/>
      <c r="B158" s="329"/>
      <c r="C158" s="29"/>
      <c r="D158" s="29"/>
      <c r="E158" s="29"/>
      <c r="F158" s="325"/>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row>
    <row r="159" spans="1:29" ht="15.75" customHeight="1">
      <c r="A159" s="29"/>
      <c r="B159" s="329"/>
      <c r="C159" s="29"/>
      <c r="D159" s="29"/>
      <c r="E159" s="29"/>
      <c r="F159" s="325"/>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row>
    <row r="160" spans="1:29" ht="15.75" customHeight="1">
      <c r="A160" s="29"/>
      <c r="B160" s="329"/>
      <c r="C160" s="29"/>
      <c r="D160" s="29"/>
      <c r="E160" s="29"/>
      <c r="F160" s="325"/>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row>
    <row r="161" spans="1:29" ht="15.75" customHeight="1">
      <c r="A161" s="29"/>
      <c r="B161" s="329"/>
      <c r="C161" s="29"/>
      <c r="D161" s="29"/>
      <c r="E161" s="29"/>
      <c r="F161" s="325"/>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row>
    <row r="162" spans="1:29" ht="15.75" customHeight="1">
      <c r="A162" s="29"/>
      <c r="B162" s="329"/>
      <c r="C162" s="29"/>
      <c r="D162" s="29"/>
      <c r="E162" s="29"/>
      <c r="F162" s="325"/>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row>
    <row r="163" spans="1:29" ht="15.75" customHeight="1">
      <c r="A163" s="29"/>
      <c r="B163" s="329"/>
      <c r="C163" s="29"/>
      <c r="D163" s="29"/>
      <c r="E163" s="29"/>
      <c r="F163" s="325"/>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row>
    <row r="164" spans="1:29" ht="15.75" customHeight="1">
      <c r="A164" s="29"/>
      <c r="B164" s="329"/>
      <c r="C164" s="29"/>
      <c r="D164" s="29"/>
      <c r="E164" s="29"/>
      <c r="F164" s="325"/>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row>
    <row r="165" spans="1:29" ht="15.75" customHeight="1">
      <c r="A165" s="29"/>
      <c r="B165" s="329"/>
      <c r="C165" s="29"/>
      <c r="D165" s="29"/>
      <c r="E165" s="29"/>
      <c r="F165" s="325"/>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row>
    <row r="166" spans="1:29" ht="15.75" customHeight="1">
      <c r="A166" s="29"/>
      <c r="B166" s="329"/>
      <c r="C166" s="29"/>
      <c r="D166" s="29"/>
      <c r="E166" s="29"/>
      <c r="F166" s="325"/>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row>
    <row r="167" spans="1:29" ht="15.75" customHeight="1">
      <c r="A167" s="29"/>
      <c r="B167" s="329"/>
      <c r="C167" s="29"/>
      <c r="D167" s="29"/>
      <c r="E167" s="29"/>
      <c r="F167" s="325"/>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row>
    <row r="168" spans="1:29" ht="15.75" customHeight="1">
      <c r="A168" s="29"/>
      <c r="B168" s="329"/>
      <c r="C168" s="29"/>
      <c r="D168" s="29"/>
      <c r="E168" s="29"/>
      <c r="F168" s="325"/>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row>
    <row r="169" spans="1:29" ht="15.75" customHeight="1">
      <c r="A169" s="29"/>
      <c r="B169" s="329"/>
      <c r="C169" s="29"/>
      <c r="D169" s="29"/>
      <c r="E169" s="29"/>
      <c r="F169" s="325"/>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row>
    <row r="170" spans="1:29" ht="15.75" customHeight="1">
      <c r="A170" s="29"/>
      <c r="B170" s="329"/>
      <c r="C170" s="29"/>
      <c r="D170" s="29"/>
      <c r="E170" s="29"/>
      <c r="F170" s="325"/>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row>
    <row r="171" spans="1:29" ht="15.75" customHeight="1">
      <c r="A171" s="29"/>
      <c r="B171" s="329"/>
      <c r="C171" s="29"/>
      <c r="D171" s="29"/>
      <c r="E171" s="29"/>
      <c r="F171" s="325"/>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row>
    <row r="172" spans="1:29" ht="15.75" customHeight="1">
      <c r="A172" s="29"/>
      <c r="B172" s="329"/>
      <c r="C172" s="29"/>
      <c r="D172" s="29"/>
      <c r="E172" s="29"/>
      <c r="F172" s="325"/>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row>
    <row r="173" spans="1:29" ht="15.75" customHeight="1">
      <c r="A173" s="29"/>
      <c r="B173" s="329"/>
      <c r="C173" s="29"/>
      <c r="D173" s="29"/>
      <c r="E173" s="29"/>
      <c r="F173" s="325"/>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row>
    <row r="174" spans="1:29" ht="15.75" customHeight="1">
      <c r="A174" s="29"/>
      <c r="B174" s="329"/>
      <c r="C174" s="29"/>
      <c r="D174" s="29"/>
      <c r="E174" s="29"/>
      <c r="F174" s="325"/>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row>
    <row r="175" spans="1:29" ht="15.75" customHeight="1">
      <c r="A175" s="29"/>
      <c r="B175" s="329"/>
      <c r="C175" s="29"/>
      <c r="D175" s="29"/>
      <c r="E175" s="29"/>
      <c r="F175" s="325"/>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row>
    <row r="176" spans="1:29" ht="15.75" customHeight="1">
      <c r="A176" s="29"/>
      <c r="B176" s="329"/>
      <c r="C176" s="29"/>
      <c r="D176" s="29"/>
      <c r="E176" s="29"/>
      <c r="F176" s="325"/>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row>
    <row r="177" spans="1:29" ht="15.75" customHeight="1">
      <c r="A177" s="29"/>
      <c r="B177" s="329"/>
      <c r="C177" s="29"/>
      <c r="D177" s="29"/>
      <c r="E177" s="29"/>
      <c r="F177" s="325"/>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row>
    <row r="178" spans="1:29" ht="15.75" customHeight="1">
      <c r="A178" s="29"/>
      <c r="B178" s="329"/>
      <c r="C178" s="29"/>
      <c r="D178" s="29"/>
      <c r="E178" s="29"/>
      <c r="F178" s="325"/>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row>
    <row r="179" spans="1:29" ht="15.75" customHeight="1">
      <c r="A179" s="29"/>
      <c r="B179" s="329"/>
      <c r="C179" s="29"/>
      <c r="D179" s="29"/>
      <c r="E179" s="29"/>
      <c r="F179" s="325"/>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row>
    <row r="180" spans="1:29" ht="15.75" customHeight="1">
      <c r="A180" s="29"/>
      <c r="B180" s="329"/>
      <c r="C180" s="29"/>
      <c r="D180" s="29"/>
      <c r="E180" s="29"/>
      <c r="F180" s="325"/>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row>
    <row r="181" spans="1:29" ht="15.75" customHeight="1">
      <c r="A181" s="29"/>
      <c r="B181" s="329"/>
      <c r="C181" s="29"/>
      <c r="D181" s="29"/>
      <c r="E181" s="29"/>
      <c r="F181" s="325"/>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row>
    <row r="182" spans="1:29" ht="15.75" customHeight="1">
      <c r="A182" s="29"/>
      <c r="B182" s="329"/>
      <c r="C182" s="29"/>
      <c r="D182" s="29"/>
      <c r="E182" s="29"/>
      <c r="F182" s="325"/>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row>
    <row r="183" spans="1:29" ht="15.75" customHeight="1">
      <c r="A183" s="29"/>
      <c r="B183" s="329"/>
      <c r="C183" s="29"/>
      <c r="D183" s="29"/>
      <c r="E183" s="29"/>
      <c r="F183" s="325"/>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row>
    <row r="184" spans="1:29" ht="15.75" customHeight="1">
      <c r="A184" s="29"/>
      <c r="B184" s="329"/>
      <c r="C184" s="29"/>
      <c r="D184" s="29"/>
      <c r="E184" s="29"/>
      <c r="F184" s="325"/>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row>
    <row r="185" spans="1:29" ht="15.75" customHeight="1">
      <c r="A185" s="29"/>
      <c r="B185" s="329"/>
      <c r="C185" s="29"/>
      <c r="D185" s="29"/>
      <c r="E185" s="29"/>
      <c r="F185" s="325"/>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row>
    <row r="186" spans="1:29" ht="15.75" customHeight="1">
      <c r="A186" s="29"/>
      <c r="B186" s="329"/>
      <c r="C186" s="29"/>
      <c r="D186" s="29"/>
      <c r="E186" s="29"/>
      <c r="F186" s="325"/>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row>
    <row r="187" spans="1:29" ht="15.75" customHeight="1">
      <c r="A187" s="29"/>
      <c r="B187" s="329"/>
      <c r="C187" s="29"/>
      <c r="D187" s="29"/>
      <c r="E187" s="29"/>
      <c r="F187" s="325"/>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row>
    <row r="188" spans="1:29" ht="15.75" customHeight="1">
      <c r="A188" s="29"/>
      <c r="B188" s="329"/>
      <c r="C188" s="29"/>
      <c r="D188" s="29"/>
      <c r="E188" s="29"/>
      <c r="F188" s="325"/>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row>
    <row r="189" spans="1:29" ht="15.75" customHeight="1">
      <c r="A189" s="29"/>
      <c r="B189" s="329"/>
      <c r="C189" s="29"/>
      <c r="D189" s="29"/>
      <c r="E189" s="29"/>
      <c r="F189" s="325"/>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row>
    <row r="190" spans="1:29" ht="15.75" customHeight="1">
      <c r="A190" s="29"/>
      <c r="B190" s="329"/>
      <c r="C190" s="29"/>
      <c r="D190" s="29"/>
      <c r="E190" s="29"/>
      <c r="F190" s="325"/>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row>
    <row r="191" spans="1:29" ht="15.75" customHeight="1">
      <c r="A191" s="29"/>
      <c r="B191" s="329"/>
      <c r="C191" s="29"/>
      <c r="D191" s="29"/>
      <c r="E191" s="29"/>
      <c r="F191" s="325"/>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row>
    <row r="192" spans="1:29" ht="15.75" customHeight="1">
      <c r="A192" s="29"/>
      <c r="B192" s="329"/>
      <c r="C192" s="29"/>
      <c r="D192" s="29"/>
      <c r="E192" s="29"/>
      <c r="F192" s="325"/>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row>
    <row r="193" spans="1:29" ht="15.75" customHeight="1">
      <c r="A193" s="29"/>
      <c r="B193" s="329"/>
      <c r="C193" s="29"/>
      <c r="D193" s="29"/>
      <c r="E193" s="29"/>
      <c r="F193" s="325"/>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row>
    <row r="194" spans="1:29" ht="15.75" customHeight="1">
      <c r="A194" s="29"/>
      <c r="B194" s="329"/>
      <c r="C194" s="29"/>
      <c r="D194" s="29"/>
      <c r="E194" s="29"/>
      <c r="F194" s="325"/>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row>
    <row r="195" spans="1:29" ht="15.75" customHeight="1">
      <c r="A195" s="29"/>
      <c r="B195" s="329"/>
      <c r="C195" s="29"/>
      <c r="D195" s="29"/>
      <c r="E195" s="29"/>
      <c r="F195" s="325"/>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row>
    <row r="196" spans="1:29" ht="15.75" customHeight="1">
      <c r="A196" s="29"/>
      <c r="B196" s="329"/>
      <c r="C196" s="29"/>
      <c r="D196" s="29"/>
      <c r="E196" s="29"/>
      <c r="F196" s="325"/>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row>
    <row r="197" spans="1:29" ht="15.75" customHeight="1">
      <c r="A197" s="29"/>
      <c r="B197" s="329"/>
      <c r="C197" s="29"/>
      <c r="D197" s="29"/>
      <c r="E197" s="29"/>
      <c r="F197" s="325"/>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row>
    <row r="198" spans="1:29" ht="15.75" customHeight="1">
      <c r="A198" s="29"/>
      <c r="B198" s="329"/>
      <c r="C198" s="29"/>
      <c r="D198" s="29"/>
      <c r="E198" s="29"/>
      <c r="F198" s="325"/>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row>
    <row r="199" spans="1:29" ht="15.75" customHeight="1">
      <c r="A199" s="29"/>
      <c r="B199" s="329"/>
      <c r="C199" s="29"/>
      <c r="D199" s="29"/>
      <c r="E199" s="29"/>
      <c r="F199" s="325"/>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row>
    <row r="200" spans="1:29" ht="15.75" customHeight="1">
      <c r="A200" s="29"/>
      <c r="B200" s="329"/>
      <c r="C200" s="29"/>
      <c r="D200" s="29"/>
      <c r="E200" s="29"/>
      <c r="F200" s="325"/>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row>
    <row r="201" spans="1:29" ht="15.75" customHeight="1">
      <c r="A201" s="29"/>
      <c r="B201" s="329"/>
      <c r="C201" s="29"/>
      <c r="D201" s="29"/>
      <c r="E201" s="29"/>
      <c r="F201" s="325"/>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row>
    <row r="202" spans="1:29" ht="15.75" customHeight="1">
      <c r="A202" s="29"/>
      <c r="B202" s="329"/>
      <c r="C202" s="29"/>
      <c r="D202" s="29"/>
      <c r="E202" s="29"/>
      <c r="F202" s="325"/>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row>
    <row r="203" spans="1:29" ht="15.75" customHeight="1">
      <c r="A203" s="29"/>
      <c r="B203" s="329"/>
      <c r="C203" s="29"/>
      <c r="D203" s="29"/>
      <c r="E203" s="29"/>
      <c r="F203" s="325"/>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row>
    <row r="204" spans="1:29" ht="15.75" customHeight="1">
      <c r="A204" s="29"/>
      <c r="B204" s="329"/>
      <c r="C204" s="29"/>
      <c r="D204" s="29"/>
      <c r="E204" s="29"/>
      <c r="F204" s="325"/>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row>
    <row r="205" spans="1:29" ht="15.75" customHeight="1">
      <c r="A205" s="29"/>
      <c r="B205" s="329"/>
      <c r="C205" s="29"/>
      <c r="D205" s="29"/>
      <c r="E205" s="29"/>
      <c r="F205" s="325"/>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row>
    <row r="206" spans="1:29" ht="15.75" customHeight="1">
      <c r="A206" s="29"/>
      <c r="B206" s="329"/>
      <c r="C206" s="29"/>
      <c r="D206" s="29"/>
      <c r="E206" s="29"/>
      <c r="F206" s="325"/>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row>
    <row r="207" spans="1:29" ht="15.75" customHeight="1">
      <c r="A207" s="29"/>
      <c r="B207" s="329"/>
      <c r="C207" s="29"/>
      <c r="D207" s="29"/>
      <c r="E207" s="29"/>
      <c r="F207" s="325"/>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row>
    <row r="208" spans="1:29" ht="15.75" customHeight="1">
      <c r="A208" s="29"/>
      <c r="B208" s="329"/>
      <c r="C208" s="29"/>
      <c r="D208" s="29"/>
      <c r="E208" s="29"/>
      <c r="F208" s="325"/>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row>
    <row r="209" spans="1:29" ht="15.75" customHeight="1">
      <c r="A209" s="29"/>
      <c r="B209" s="329"/>
      <c r="C209" s="29"/>
      <c r="D209" s="29"/>
      <c r="E209" s="29"/>
      <c r="F209" s="325"/>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row>
    <row r="210" spans="1:29" ht="15.75" customHeight="1">
      <c r="A210" s="29"/>
      <c r="B210" s="329"/>
      <c r="C210" s="29"/>
      <c r="D210" s="29"/>
      <c r="E210" s="29"/>
      <c r="F210" s="325"/>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row>
    <row r="211" spans="1:29" ht="15.75" customHeight="1">
      <c r="A211" s="29"/>
      <c r="B211" s="329"/>
      <c r="C211" s="29"/>
      <c r="D211" s="29"/>
      <c r="E211" s="29"/>
      <c r="F211" s="325"/>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row>
    <row r="212" spans="1:29" ht="15.75" customHeight="1">
      <c r="A212" s="29"/>
      <c r="B212" s="329"/>
      <c r="C212" s="29"/>
      <c r="D212" s="29"/>
      <c r="E212" s="29"/>
      <c r="F212" s="325"/>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row>
    <row r="213" spans="1:29" ht="15.75" customHeight="1">
      <c r="A213" s="29"/>
      <c r="B213" s="329"/>
      <c r="C213" s="29"/>
      <c r="D213" s="29"/>
      <c r="E213" s="29"/>
      <c r="F213" s="325"/>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row>
    <row r="214" spans="1:29" ht="15.75" customHeight="1">
      <c r="A214" s="29"/>
      <c r="B214" s="329"/>
      <c r="C214" s="29"/>
      <c r="D214" s="29"/>
      <c r="E214" s="29"/>
      <c r="F214" s="325"/>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row>
    <row r="215" spans="1:29" ht="15.75" customHeight="1">
      <c r="A215" s="29"/>
      <c r="B215" s="329"/>
      <c r="C215" s="29"/>
      <c r="D215" s="29"/>
      <c r="E215" s="29"/>
      <c r="F215" s="325"/>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row>
    <row r="216" spans="1:29" ht="15.75" customHeight="1">
      <c r="A216" s="29"/>
      <c r="B216" s="329"/>
      <c r="C216" s="29"/>
      <c r="D216" s="29"/>
      <c r="E216" s="29"/>
      <c r="F216" s="325"/>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row>
    <row r="217" spans="1:29" ht="15.75" customHeight="1">
      <c r="A217" s="29"/>
      <c r="B217" s="329"/>
      <c r="C217" s="29"/>
      <c r="D217" s="29"/>
      <c r="E217" s="29"/>
      <c r="F217" s="325"/>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row>
    <row r="218" spans="1:29" ht="15.75" customHeight="1">
      <c r="A218" s="29"/>
      <c r="B218" s="329"/>
      <c r="C218" s="29"/>
      <c r="D218" s="29"/>
      <c r="E218" s="29"/>
      <c r="F218" s="325"/>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row>
    <row r="219" spans="1:29" ht="15.75" customHeight="1">
      <c r="A219" s="29"/>
      <c r="B219" s="329"/>
      <c r="C219" s="29"/>
      <c r="D219" s="29"/>
      <c r="E219" s="29"/>
      <c r="F219" s="325"/>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row>
    <row r="220" spans="1:29" ht="15.75" customHeight="1">
      <c r="A220" s="29"/>
      <c r="B220" s="329"/>
      <c r="C220" s="29"/>
      <c r="D220" s="29"/>
      <c r="E220" s="29"/>
      <c r="F220" s="325"/>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row>
    <row r="221" spans="1:29" ht="15.75" customHeight="1">
      <c r="A221" s="29"/>
      <c r="B221" s="329"/>
      <c r="C221" s="29"/>
      <c r="D221" s="29"/>
      <c r="E221" s="29"/>
      <c r="F221" s="325"/>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row>
    <row r="222" spans="1:29" ht="15.75" customHeight="1">
      <c r="A222" s="29"/>
      <c r="B222" s="329"/>
      <c r="C222" s="29"/>
      <c r="D222" s="29"/>
      <c r="E222" s="29"/>
      <c r="F222" s="325"/>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row>
    <row r="223" spans="1:29" ht="15.75" customHeight="1">
      <c r="A223" s="29"/>
      <c r="B223" s="329"/>
      <c r="C223" s="29"/>
      <c r="D223" s="29"/>
      <c r="E223" s="29"/>
      <c r="F223" s="325"/>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row>
    <row r="224" spans="1:29" ht="15.75" customHeight="1">
      <c r="A224" s="29"/>
      <c r="B224" s="329"/>
      <c r="C224" s="29"/>
      <c r="D224" s="29"/>
      <c r="E224" s="29"/>
      <c r="F224" s="325"/>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row>
    <row r="225" spans="1:29" ht="15.75" customHeight="1">
      <c r="A225" s="29"/>
      <c r="B225" s="329"/>
      <c r="C225" s="29"/>
      <c r="D225" s="29"/>
      <c r="E225" s="29"/>
      <c r="F225" s="325"/>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row>
    <row r="226" spans="1:29" ht="15.75" customHeight="1">
      <c r="A226" s="29"/>
      <c r="B226" s="329"/>
      <c r="C226" s="29"/>
      <c r="D226" s="29"/>
      <c r="E226" s="29"/>
      <c r="F226" s="325"/>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row>
    <row r="227" spans="1:29" ht="15.75" customHeight="1">
      <c r="A227" s="29"/>
      <c r="B227" s="329"/>
      <c r="C227" s="29"/>
      <c r="D227" s="29"/>
      <c r="E227" s="29"/>
      <c r="F227" s="325"/>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row>
    <row r="228" spans="1:29" ht="15.75" customHeight="1">
      <c r="A228" s="29"/>
      <c r="B228" s="329"/>
      <c r="C228" s="29"/>
      <c r="D228" s="29"/>
      <c r="E228" s="29"/>
      <c r="F228" s="325"/>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row>
    <row r="229" spans="1:29" ht="15.75" customHeight="1">
      <c r="A229" s="29"/>
      <c r="B229" s="329"/>
      <c r="C229" s="29"/>
      <c r="D229" s="29"/>
      <c r="E229" s="29"/>
      <c r="F229" s="325"/>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row>
    <row r="230" spans="1:29" ht="15.75" customHeight="1">
      <c r="A230" s="29"/>
      <c r="B230" s="329"/>
      <c r="C230" s="29"/>
      <c r="D230" s="29"/>
      <c r="E230" s="29"/>
      <c r="F230" s="325"/>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row>
    <row r="231" spans="1:29" ht="15.75" customHeight="1">
      <c r="A231" s="29"/>
      <c r="B231" s="329"/>
      <c r="C231" s="29"/>
      <c r="D231" s="29"/>
      <c r="E231" s="29"/>
      <c r="F231" s="325"/>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row>
    <row r="232" spans="1:29" ht="15.75" customHeight="1">
      <c r="A232" s="29"/>
      <c r="B232" s="329"/>
      <c r="C232" s="29"/>
      <c r="D232" s="29"/>
      <c r="E232" s="29"/>
      <c r="F232" s="325"/>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row>
    <row r="233" spans="1:29" ht="15.75" customHeight="1">
      <c r="A233" s="29"/>
      <c r="B233" s="329"/>
      <c r="C233" s="29"/>
      <c r="D233" s="29"/>
      <c r="E233" s="29"/>
      <c r="F233" s="325"/>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row>
    <row r="234" spans="1:29" ht="15.75" customHeight="1">
      <c r="A234" s="29"/>
      <c r="B234" s="329"/>
      <c r="C234" s="29"/>
      <c r="D234" s="29"/>
      <c r="E234" s="29"/>
      <c r="F234" s="325"/>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row>
    <row r="235" spans="1:29" ht="15.75" customHeight="1">
      <c r="A235" s="29"/>
      <c r="B235" s="329"/>
      <c r="C235" s="29"/>
      <c r="D235" s="29"/>
      <c r="E235" s="29"/>
      <c r="F235" s="325"/>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row>
    <row r="236" spans="1:29" ht="15.75" customHeight="1">
      <c r="A236" s="29"/>
      <c r="B236" s="329"/>
      <c r="C236" s="29"/>
      <c r="D236" s="29"/>
      <c r="E236" s="29"/>
      <c r="F236" s="325"/>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row>
    <row r="237" spans="1:29" ht="15.75" customHeight="1">
      <c r="A237" s="29"/>
      <c r="B237" s="329"/>
      <c r="C237" s="29"/>
      <c r="D237" s="29"/>
      <c r="E237" s="29"/>
      <c r="F237" s="325"/>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row>
    <row r="238" spans="1:29" ht="15.75" customHeight="1">
      <c r="A238" s="29"/>
      <c r="B238" s="329"/>
      <c r="C238" s="29"/>
      <c r="D238" s="29"/>
      <c r="E238" s="29"/>
      <c r="F238" s="325"/>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row>
    <row r="239" spans="1:29" ht="15.75" customHeight="1">
      <c r="A239" s="29"/>
      <c r="B239" s="329"/>
      <c r="C239" s="29"/>
      <c r="D239" s="29"/>
      <c r="E239" s="29"/>
      <c r="F239" s="325"/>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row>
    <row r="240" spans="1:29" ht="15.75" customHeight="1">
      <c r="A240" s="29"/>
      <c r="B240" s="329"/>
      <c r="C240" s="29"/>
      <c r="D240" s="29"/>
      <c r="E240" s="29"/>
      <c r="F240" s="325"/>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row>
    <row r="241" spans="1:29" ht="15.75" customHeight="1">
      <c r="A241" s="29"/>
      <c r="B241" s="329"/>
      <c r="C241" s="29"/>
      <c r="D241" s="29"/>
      <c r="E241" s="29"/>
      <c r="F241" s="325"/>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row>
    <row r="242" spans="1:29" ht="15.75" customHeight="1">
      <c r="A242" s="29"/>
      <c r="B242" s="329"/>
      <c r="C242" s="29"/>
      <c r="D242" s="29"/>
      <c r="E242" s="29"/>
      <c r="F242" s="325"/>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row>
    <row r="243" spans="1:29" ht="15.75" customHeight="1">
      <c r="A243" s="29"/>
      <c r="B243" s="329"/>
      <c r="C243" s="29"/>
      <c r="D243" s="29"/>
      <c r="E243" s="29"/>
      <c r="F243" s="325"/>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row>
    <row r="244" spans="1:29" ht="15.75" customHeight="1">
      <c r="A244" s="29"/>
      <c r="B244" s="329"/>
      <c r="C244" s="29"/>
      <c r="D244" s="29"/>
      <c r="E244" s="29"/>
      <c r="F244" s="325"/>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row>
    <row r="245" spans="1:29" ht="15.75" customHeight="1">
      <c r="A245" s="29"/>
      <c r="B245" s="329"/>
      <c r="C245" s="29"/>
      <c r="D245" s="29"/>
      <c r="E245" s="29"/>
      <c r="F245" s="325"/>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row>
    <row r="246" spans="1:29" ht="15.75" customHeight="1">
      <c r="A246" s="29"/>
      <c r="B246" s="329"/>
      <c r="C246" s="29"/>
      <c r="D246" s="29"/>
      <c r="E246" s="29"/>
      <c r="F246" s="325"/>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row>
    <row r="247" spans="1:29" ht="15.75" customHeight="1">
      <c r="A247" s="29"/>
      <c r="B247" s="329"/>
      <c r="C247" s="29"/>
      <c r="D247" s="29"/>
      <c r="E247" s="29"/>
      <c r="F247" s="325"/>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row>
    <row r="248" spans="1:29" ht="15.75" customHeight="1">
      <c r="A248" s="29"/>
      <c r="B248" s="329"/>
      <c r="C248" s="29"/>
      <c r="D248" s="29"/>
      <c r="E248" s="29"/>
      <c r="F248" s="325"/>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row>
    <row r="249" spans="1:29" ht="15.75" customHeight="1">
      <c r="A249" s="29"/>
      <c r="B249" s="329"/>
      <c r="C249" s="29"/>
      <c r="D249" s="29"/>
      <c r="E249" s="29"/>
      <c r="F249" s="325"/>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row>
    <row r="250" spans="1:29" ht="15.75" customHeight="1">
      <c r="A250" s="29"/>
      <c r="B250" s="329"/>
      <c r="C250" s="29"/>
      <c r="D250" s="29"/>
      <c r="E250" s="29"/>
      <c r="F250" s="325"/>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row>
    <row r="251" spans="1:29" ht="15.75" customHeight="1">
      <c r="A251" s="29"/>
      <c r="B251" s="329"/>
      <c r="C251" s="29"/>
      <c r="D251" s="29"/>
      <c r="E251" s="29"/>
      <c r="F251" s="325"/>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row>
    <row r="252" spans="1:29" ht="15.75" customHeight="1">
      <c r="A252" s="29"/>
      <c r="B252" s="329"/>
      <c r="C252" s="29"/>
      <c r="D252" s="29"/>
      <c r="E252" s="29"/>
      <c r="F252" s="325"/>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row>
    <row r="253" spans="1:29" ht="15.75" customHeight="1">
      <c r="A253" s="29"/>
      <c r="B253" s="329"/>
      <c r="C253" s="29"/>
      <c r="D253" s="29"/>
      <c r="E253" s="29"/>
      <c r="F253" s="325"/>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row>
    <row r="254" spans="1:29" ht="15.75" customHeight="1">
      <c r="A254" s="29"/>
      <c r="B254" s="329"/>
      <c r="C254" s="29"/>
      <c r="D254" s="29"/>
      <c r="E254" s="29"/>
      <c r="F254" s="325"/>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row>
    <row r="255" spans="1:29" ht="15.75" customHeight="1">
      <c r="A255" s="29"/>
      <c r="B255" s="329"/>
      <c r="C255" s="29"/>
      <c r="D255" s="29"/>
      <c r="E255" s="29"/>
      <c r="F255" s="325"/>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row>
    <row r="256" spans="1:29" ht="15.75" customHeight="1">
      <c r="A256" s="29"/>
      <c r="B256" s="329"/>
      <c r="C256" s="29"/>
      <c r="D256" s="29"/>
      <c r="E256" s="29"/>
      <c r="F256" s="325"/>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row>
    <row r="257" spans="1:29" ht="15.75" customHeight="1">
      <c r="A257" s="29"/>
      <c r="B257" s="329"/>
      <c r="C257" s="29"/>
      <c r="D257" s="29"/>
      <c r="E257" s="29"/>
      <c r="F257" s="325"/>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row>
    <row r="258" spans="1:29" ht="15.75" customHeight="1">
      <c r="A258" s="29"/>
      <c r="B258" s="329"/>
      <c r="C258" s="29"/>
      <c r="D258" s="29"/>
      <c r="E258" s="29"/>
      <c r="F258" s="325"/>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row>
    <row r="259" spans="1:29" ht="15.75" customHeight="1">
      <c r="A259" s="29"/>
      <c r="B259" s="329"/>
      <c r="C259" s="29"/>
      <c r="D259" s="29"/>
      <c r="E259" s="29"/>
      <c r="F259" s="325"/>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row>
    <row r="260" spans="1:29" ht="15.75" customHeight="1">
      <c r="A260" s="29"/>
      <c r="B260" s="329"/>
      <c r="C260" s="29"/>
      <c r="D260" s="29"/>
      <c r="E260" s="29"/>
      <c r="F260" s="325"/>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row>
    <row r="261" spans="1:29" ht="15.75" customHeight="1">
      <c r="A261" s="29"/>
      <c r="B261" s="329"/>
      <c r="C261" s="29"/>
      <c r="D261" s="29"/>
      <c r="E261" s="29"/>
      <c r="F261" s="325"/>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row>
    <row r="262" spans="1:29" ht="15.75" customHeight="1">
      <c r="A262" s="29"/>
      <c r="B262" s="329"/>
      <c r="C262" s="29"/>
      <c r="D262" s="29"/>
      <c r="E262" s="29"/>
      <c r="F262" s="325"/>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row>
    <row r="263" spans="1:29" ht="15.75" customHeight="1">
      <c r="A263" s="29"/>
      <c r="B263" s="329"/>
      <c r="C263" s="29"/>
      <c r="D263" s="29"/>
      <c r="E263" s="29"/>
      <c r="F263" s="325"/>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row>
    <row r="264" spans="1:29" ht="15.75" customHeight="1">
      <c r="A264" s="29"/>
      <c r="B264" s="329"/>
      <c r="C264" s="29"/>
      <c r="D264" s="29"/>
      <c r="E264" s="29"/>
      <c r="F264" s="325"/>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row>
    <row r="265" spans="1:29" ht="15.75" customHeight="1">
      <c r="A265" s="29"/>
      <c r="B265" s="329"/>
      <c r="C265" s="29"/>
      <c r="D265" s="29"/>
      <c r="E265" s="29"/>
      <c r="F265" s="325"/>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row>
    <row r="266" spans="1:29" ht="15.75" customHeight="1">
      <c r="A266" s="29"/>
      <c r="B266" s="329"/>
      <c r="C266" s="29"/>
      <c r="D266" s="29"/>
      <c r="E266" s="29"/>
      <c r="F266" s="325"/>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row>
    <row r="267" spans="1:29" ht="15.75" customHeight="1">
      <c r="A267" s="29"/>
      <c r="B267" s="329"/>
      <c r="C267" s="29"/>
      <c r="D267" s="29"/>
      <c r="E267" s="29"/>
      <c r="F267" s="325"/>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row>
    <row r="268" spans="1:29" ht="15.75" customHeight="1">
      <c r="A268" s="29"/>
      <c r="B268" s="329"/>
      <c r="C268" s="29"/>
      <c r="D268" s="29"/>
      <c r="E268" s="29"/>
      <c r="F268" s="325"/>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row>
    <row r="269" spans="1:29" ht="15.75" customHeight="1">
      <c r="A269" s="29"/>
      <c r="B269" s="329"/>
      <c r="C269" s="29"/>
      <c r="D269" s="29"/>
      <c r="E269" s="29"/>
      <c r="F269" s="325"/>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row>
    <row r="270" spans="1:29" ht="15.75" customHeight="1">
      <c r="A270" s="29"/>
      <c r="B270" s="329"/>
      <c r="C270" s="29"/>
      <c r="D270" s="29"/>
      <c r="E270" s="29"/>
      <c r="F270" s="325"/>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row>
    <row r="271" spans="1:29" ht="15.75" customHeight="1">
      <c r="A271" s="29"/>
      <c r="B271" s="329"/>
      <c r="C271" s="29"/>
      <c r="D271" s="29"/>
      <c r="E271" s="29"/>
      <c r="F271" s="325"/>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row>
    <row r="272" spans="1:29" ht="15.75" customHeight="1">
      <c r="A272" s="29"/>
      <c r="B272" s="329"/>
      <c r="C272" s="29"/>
      <c r="D272" s="29"/>
      <c r="E272" s="29"/>
      <c r="F272" s="325"/>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row>
    <row r="273" spans="1:29" ht="15.75" customHeight="1">
      <c r="A273" s="29"/>
      <c r="B273" s="329"/>
      <c r="C273" s="29"/>
      <c r="D273" s="29"/>
      <c r="E273" s="29"/>
      <c r="F273" s="325"/>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row>
    <row r="274" spans="1:29" ht="15.75" customHeight="1">
      <c r="A274" s="29"/>
      <c r="B274" s="329"/>
      <c r="C274" s="29"/>
      <c r="D274" s="29"/>
      <c r="E274" s="29"/>
      <c r="F274" s="325"/>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row>
    <row r="275" spans="1:29" ht="15.75" customHeight="1">
      <c r="A275" s="29"/>
      <c r="B275" s="329"/>
      <c r="C275" s="29"/>
      <c r="D275" s="29"/>
      <c r="E275" s="29"/>
      <c r="F275" s="325"/>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row>
    <row r="276" spans="1:29" ht="15.75" customHeight="1">
      <c r="A276" s="29"/>
      <c r="B276" s="329"/>
      <c r="C276" s="29"/>
      <c r="D276" s="29"/>
      <c r="E276" s="29"/>
      <c r="F276" s="325"/>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row>
    <row r="277" spans="1:29" ht="15.75" customHeight="1">
      <c r="A277" s="29"/>
      <c r="B277" s="329"/>
      <c r="C277" s="29"/>
      <c r="D277" s="29"/>
      <c r="E277" s="29"/>
      <c r="F277" s="325"/>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row>
    <row r="278" spans="1:29" ht="15.75" customHeight="1">
      <c r="A278" s="29"/>
      <c r="B278" s="329"/>
      <c r="C278" s="29"/>
      <c r="D278" s="29"/>
      <c r="E278" s="29"/>
      <c r="F278" s="325"/>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row>
    <row r="279" spans="1:29" ht="15.75" customHeight="1">
      <c r="A279" s="29"/>
      <c r="B279" s="329"/>
      <c r="C279" s="29"/>
      <c r="D279" s="29"/>
      <c r="E279" s="29"/>
      <c r="F279" s="325"/>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row>
    <row r="280" spans="1:29" ht="15.75" customHeight="1">
      <c r="A280" s="29"/>
      <c r="B280" s="329"/>
      <c r="C280" s="29"/>
      <c r="D280" s="29"/>
      <c r="E280" s="29"/>
      <c r="F280" s="325"/>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row>
    <row r="281" spans="1:29" ht="15.75" customHeight="1">
      <c r="A281" s="29"/>
      <c r="B281" s="329"/>
      <c r="C281" s="29"/>
      <c r="D281" s="29"/>
      <c r="E281" s="29"/>
      <c r="F281" s="325"/>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row>
    <row r="282" spans="1:29" ht="15.75" customHeight="1">
      <c r="A282" s="29"/>
      <c r="B282" s="329"/>
      <c r="C282" s="29"/>
      <c r="D282" s="29"/>
      <c r="E282" s="29"/>
      <c r="F282" s="325"/>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row>
    <row r="283" spans="1:29" ht="15.75" customHeight="1">
      <c r="A283" s="29"/>
      <c r="B283" s="329"/>
      <c r="C283" s="29"/>
      <c r="D283" s="29"/>
      <c r="E283" s="29"/>
      <c r="F283" s="325"/>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row>
    <row r="284" spans="1:29" ht="15.75" customHeight="1">
      <c r="A284" s="29"/>
      <c r="B284" s="329"/>
      <c r="C284" s="29"/>
      <c r="D284" s="29"/>
      <c r="E284" s="29"/>
      <c r="F284" s="325"/>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row>
    <row r="285" spans="1:29" ht="15.75" customHeight="1">
      <c r="A285" s="29"/>
      <c r="B285" s="329"/>
      <c r="C285" s="29"/>
      <c r="D285" s="29"/>
      <c r="E285" s="29"/>
      <c r="F285" s="325"/>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row>
    <row r="286" spans="1:29" ht="15.75" customHeight="1">
      <c r="A286" s="29"/>
      <c r="B286" s="329"/>
      <c r="C286" s="29"/>
      <c r="D286" s="29"/>
      <c r="E286" s="29"/>
      <c r="F286" s="325"/>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row>
    <row r="287" spans="1:29" ht="15.75" customHeight="1">
      <c r="A287" s="29"/>
      <c r="B287" s="329"/>
      <c r="C287" s="29"/>
      <c r="D287" s="29"/>
      <c r="E287" s="29"/>
      <c r="F287" s="325"/>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row>
    <row r="288" spans="1:29" ht="15.75" customHeight="1">
      <c r="A288" s="29"/>
      <c r="B288" s="329"/>
      <c r="C288" s="29"/>
      <c r="D288" s="29"/>
      <c r="E288" s="29"/>
      <c r="F288" s="325"/>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row>
    <row r="289" spans="1:29" ht="15.75" customHeight="1">
      <c r="A289" s="29"/>
      <c r="B289" s="329"/>
      <c r="C289" s="29"/>
      <c r="D289" s="29"/>
      <c r="E289" s="29"/>
      <c r="F289" s="325"/>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row>
    <row r="290" spans="1:29" ht="15.75" customHeight="1">
      <c r="A290" s="29"/>
      <c r="B290" s="329"/>
      <c r="C290" s="29"/>
      <c r="D290" s="29"/>
      <c r="E290" s="29"/>
      <c r="F290" s="325"/>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row>
    <row r="291" spans="1:29" ht="15.75" customHeight="1">
      <c r="A291" s="29"/>
      <c r="B291" s="329"/>
      <c r="C291" s="29"/>
      <c r="D291" s="29"/>
      <c r="E291" s="29"/>
      <c r="F291" s="325"/>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row>
    <row r="292" spans="1:29" ht="15.75" customHeight="1">
      <c r="A292" s="29"/>
      <c r="B292" s="329"/>
      <c r="C292" s="29"/>
      <c r="D292" s="29"/>
      <c r="E292" s="29"/>
      <c r="F292" s="325"/>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row>
    <row r="293" spans="1:29" ht="15.75" customHeight="1">
      <c r="A293" s="29"/>
      <c r="B293" s="329"/>
      <c r="C293" s="29"/>
      <c r="D293" s="29"/>
      <c r="E293" s="29"/>
      <c r="F293" s="325"/>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row>
    <row r="294" spans="1:29" ht="15.75" customHeight="1">
      <c r="A294" s="29"/>
      <c r="B294" s="329"/>
      <c r="C294" s="29"/>
      <c r="D294" s="29"/>
      <c r="E294" s="29"/>
      <c r="F294" s="325"/>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row>
    <row r="295" spans="1:29" ht="15.75" customHeight="1">
      <c r="A295" s="29"/>
      <c r="B295" s="329"/>
      <c r="C295" s="29"/>
      <c r="D295" s="29"/>
      <c r="E295" s="29"/>
      <c r="F295" s="325"/>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row>
    <row r="296" spans="1:29" ht="15.75" customHeight="1">
      <c r="A296" s="29"/>
      <c r="B296" s="329"/>
      <c r="C296" s="29"/>
      <c r="D296" s="29"/>
      <c r="E296" s="29"/>
      <c r="F296" s="325"/>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row>
    <row r="297" spans="1:29" ht="15.75" customHeight="1">
      <c r="A297" s="29"/>
      <c r="B297" s="329"/>
      <c r="C297" s="29"/>
      <c r="D297" s="29"/>
      <c r="E297" s="29"/>
      <c r="F297" s="325"/>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row>
    <row r="298" spans="1:29" ht="15.75" customHeight="1">
      <c r="A298" s="29"/>
      <c r="B298" s="329"/>
      <c r="C298" s="29"/>
      <c r="D298" s="29"/>
      <c r="E298" s="29"/>
      <c r="F298" s="325"/>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row>
    <row r="299" spans="1:29" ht="15.75" customHeight="1">
      <c r="A299" s="29"/>
      <c r="B299" s="329"/>
      <c r="C299" s="29"/>
      <c r="D299" s="29"/>
      <c r="E299" s="29"/>
      <c r="F299" s="325"/>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row>
    <row r="300" spans="1:29" ht="15.75" customHeight="1">
      <c r="A300" s="29"/>
      <c r="B300" s="329"/>
      <c r="C300" s="29"/>
      <c r="D300" s="29"/>
      <c r="E300" s="29"/>
      <c r="F300" s="325"/>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row>
    <row r="301" spans="1:29" ht="15.75" customHeight="1">
      <c r="A301" s="29"/>
      <c r="B301" s="329"/>
      <c r="C301" s="29"/>
      <c r="D301" s="29"/>
      <c r="E301" s="29"/>
      <c r="F301" s="325"/>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row>
    <row r="302" spans="1:29" ht="15.75" customHeight="1">
      <c r="A302" s="29"/>
      <c r="B302" s="329"/>
      <c r="C302" s="29"/>
      <c r="D302" s="29"/>
      <c r="E302" s="29"/>
      <c r="F302" s="325"/>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row>
    <row r="303" spans="1:29" ht="15.75" customHeight="1">
      <c r="A303" s="29"/>
      <c r="B303" s="329"/>
      <c r="C303" s="29"/>
      <c r="D303" s="29"/>
      <c r="E303" s="29"/>
      <c r="F303" s="325"/>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row>
    <row r="304" spans="1:29" ht="15.75" customHeight="1">
      <c r="A304" s="29"/>
      <c r="B304" s="329"/>
      <c r="C304" s="29"/>
      <c r="D304" s="29"/>
      <c r="E304" s="29"/>
      <c r="F304" s="325"/>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row>
    <row r="305" spans="1:29" ht="15.75" customHeight="1">
      <c r="A305" s="29"/>
      <c r="B305" s="329"/>
      <c r="C305" s="29"/>
      <c r="D305" s="29"/>
      <c r="E305" s="29"/>
      <c r="F305" s="325"/>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row>
    <row r="306" spans="1:29" ht="15.75" customHeight="1">
      <c r="A306" s="29"/>
      <c r="B306" s="329"/>
      <c r="C306" s="29"/>
      <c r="D306" s="29"/>
      <c r="E306" s="29"/>
      <c r="F306" s="325"/>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row>
    <row r="307" spans="1:29" ht="15.75" customHeight="1">
      <c r="A307" s="29"/>
      <c r="B307" s="329"/>
      <c r="C307" s="29"/>
      <c r="D307" s="29"/>
      <c r="E307" s="29"/>
      <c r="F307" s="325"/>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row>
    <row r="308" spans="1:29" ht="15.75" customHeight="1">
      <c r="A308" s="29"/>
      <c r="B308" s="329"/>
      <c r="C308" s="29"/>
      <c r="D308" s="29"/>
      <c r="E308" s="29"/>
      <c r="F308" s="325"/>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row>
    <row r="309" spans="1:29" ht="15.75" customHeight="1">
      <c r="A309" s="29"/>
      <c r="B309" s="329"/>
      <c r="C309" s="29"/>
      <c r="D309" s="29"/>
      <c r="E309" s="29"/>
      <c r="F309" s="325"/>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row>
    <row r="310" spans="1:29" ht="15.75" customHeight="1">
      <c r="A310" s="29"/>
      <c r="B310" s="329"/>
      <c r="C310" s="29"/>
      <c r="D310" s="29"/>
      <c r="E310" s="29"/>
      <c r="F310" s="325"/>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row>
    <row r="311" spans="1:29" ht="15.75" customHeight="1">
      <c r="A311" s="29"/>
      <c r="B311" s="329"/>
      <c r="C311" s="29"/>
      <c r="D311" s="29"/>
      <c r="E311" s="29"/>
      <c r="F311" s="325"/>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row>
    <row r="312" spans="1:29" ht="15.75" customHeight="1">
      <c r="A312" s="29"/>
      <c r="B312" s="329"/>
      <c r="C312" s="29"/>
      <c r="D312" s="29"/>
      <c r="E312" s="29"/>
      <c r="F312" s="325"/>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row>
    <row r="313" spans="1:29" ht="15.75" customHeight="1">
      <c r="A313" s="29"/>
      <c r="B313" s="329"/>
      <c r="C313" s="29"/>
      <c r="D313" s="29"/>
      <c r="E313" s="29"/>
      <c r="F313" s="325"/>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row>
    <row r="314" spans="1:29" ht="15.75" customHeight="1">
      <c r="A314" s="29"/>
      <c r="B314" s="329"/>
      <c r="C314" s="29"/>
      <c r="D314" s="29"/>
      <c r="E314" s="29"/>
      <c r="F314" s="325"/>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row>
    <row r="315" spans="1:29" ht="15.75" customHeight="1">
      <c r="A315" s="29"/>
      <c r="B315" s="329"/>
      <c r="C315" s="29"/>
      <c r="D315" s="29"/>
      <c r="E315" s="29"/>
      <c r="F315" s="325"/>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row>
    <row r="316" spans="1:29" ht="15.75" customHeight="1">
      <c r="A316" s="29"/>
      <c r="B316" s="329"/>
      <c r="C316" s="29"/>
      <c r="D316" s="29"/>
      <c r="E316" s="29"/>
      <c r="F316" s="325"/>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row>
    <row r="317" spans="1:29" ht="15.75" customHeight="1">
      <c r="A317" s="29"/>
      <c r="B317" s="329"/>
      <c r="C317" s="29"/>
      <c r="D317" s="29"/>
      <c r="E317" s="29"/>
      <c r="F317" s="325"/>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row>
    <row r="318" spans="1:29" ht="15.75" customHeight="1">
      <c r="A318" s="29"/>
      <c r="B318" s="329"/>
      <c r="C318" s="29"/>
      <c r="D318" s="29"/>
      <c r="E318" s="29"/>
      <c r="F318" s="325"/>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row>
    <row r="319" spans="1:29" ht="15.75" customHeight="1">
      <c r="A319" s="29"/>
      <c r="B319" s="329"/>
      <c r="C319" s="29"/>
      <c r="D319" s="29"/>
      <c r="E319" s="29"/>
      <c r="F319" s="325"/>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row>
    <row r="320" spans="1:29" ht="15.75" customHeight="1">
      <c r="A320" s="29"/>
      <c r="B320" s="329"/>
      <c r="C320" s="29"/>
      <c r="D320" s="29"/>
      <c r="E320" s="29"/>
      <c r="F320" s="325"/>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row>
    <row r="321" spans="1:29" ht="15.75" customHeight="1">
      <c r="A321" s="29"/>
      <c r="B321" s="329"/>
      <c r="C321" s="29"/>
      <c r="D321" s="29"/>
      <c r="E321" s="29"/>
      <c r="F321" s="325"/>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row>
    <row r="322" spans="1:29" ht="15.75" customHeight="1">
      <c r="A322" s="29"/>
      <c r="B322" s="329"/>
      <c r="C322" s="29"/>
      <c r="D322" s="29"/>
      <c r="E322" s="29"/>
      <c r="F322" s="325"/>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row>
    <row r="323" spans="1:29" ht="15.75" customHeight="1">
      <c r="A323" s="29"/>
      <c r="B323" s="329"/>
      <c r="C323" s="29"/>
      <c r="D323" s="29"/>
      <c r="E323" s="29"/>
      <c r="F323" s="325"/>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row>
    <row r="324" spans="1:29" ht="15.75" customHeight="1">
      <c r="A324" s="29"/>
      <c r="B324" s="329"/>
      <c r="C324" s="29"/>
      <c r="D324" s="29"/>
      <c r="E324" s="29"/>
      <c r="F324" s="325"/>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row>
    <row r="325" spans="1:29" ht="15.75" customHeight="1">
      <c r="A325" s="29"/>
      <c r="B325" s="329"/>
      <c r="C325" s="29"/>
      <c r="D325" s="29"/>
      <c r="E325" s="29"/>
      <c r="F325" s="325"/>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row>
    <row r="326" spans="1:29" ht="15.75" customHeight="1">
      <c r="A326" s="29"/>
      <c r="B326" s="329"/>
      <c r="C326" s="29"/>
      <c r="D326" s="29"/>
      <c r="E326" s="29"/>
      <c r="F326" s="325"/>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row>
    <row r="327" spans="1:29" ht="15.75" customHeight="1">
      <c r="A327" s="29"/>
      <c r="B327" s="329"/>
      <c r="C327" s="29"/>
      <c r="D327" s="29"/>
      <c r="E327" s="29"/>
      <c r="F327" s="325"/>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row>
    <row r="328" spans="1:29" ht="15.75" customHeight="1">
      <c r="A328" s="29"/>
      <c r="B328" s="329"/>
      <c r="C328" s="29"/>
      <c r="D328" s="29"/>
      <c r="E328" s="29"/>
      <c r="F328" s="325"/>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row>
    <row r="329" spans="1:29" ht="15.75" customHeight="1">
      <c r="A329" s="29"/>
      <c r="B329" s="329"/>
      <c r="C329" s="29"/>
      <c r="D329" s="29"/>
      <c r="E329" s="29"/>
      <c r="F329" s="325"/>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row>
    <row r="330" spans="1:29" ht="15.75" customHeight="1">
      <c r="A330" s="29"/>
      <c r="B330" s="329"/>
      <c r="C330" s="29"/>
      <c r="D330" s="29"/>
      <c r="E330" s="29"/>
      <c r="F330" s="325"/>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row>
    <row r="331" spans="1:29" ht="15.75" customHeight="1">
      <c r="A331" s="29"/>
      <c r="B331" s="329"/>
      <c r="C331" s="29"/>
      <c r="D331" s="29"/>
      <c r="E331" s="29"/>
      <c r="F331" s="325"/>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row>
    <row r="332" spans="1:29" ht="15.75" customHeight="1">
      <c r="A332" s="29"/>
      <c r="B332" s="329"/>
      <c r="C332" s="29"/>
      <c r="D332" s="29"/>
      <c r="E332" s="29"/>
      <c r="F332" s="325"/>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row>
    <row r="333" spans="1:29" ht="15.75" customHeight="1">
      <c r="A333" s="29"/>
      <c r="B333" s="329"/>
      <c r="C333" s="29"/>
      <c r="D333" s="29"/>
      <c r="E333" s="29"/>
      <c r="F333" s="325"/>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row>
    <row r="334" spans="1:29" ht="15.75" customHeight="1">
      <c r="A334" s="29"/>
      <c r="B334" s="329"/>
      <c r="C334" s="29"/>
      <c r="D334" s="29"/>
      <c r="E334" s="29"/>
      <c r="F334" s="325"/>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row>
    <row r="335" spans="1:29" ht="15.75" customHeight="1">
      <c r="A335" s="29"/>
      <c r="B335" s="329"/>
      <c r="C335" s="29"/>
      <c r="D335" s="29"/>
      <c r="E335" s="29"/>
      <c r="F335" s="325"/>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row>
    <row r="336" spans="1:29" ht="15.75" customHeight="1">
      <c r="A336" s="29"/>
      <c r="B336" s="329"/>
      <c r="C336" s="29"/>
      <c r="D336" s="29"/>
      <c r="E336" s="29"/>
      <c r="F336" s="325"/>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row>
    <row r="337" spans="1:29" ht="15.75" customHeight="1">
      <c r="A337" s="29"/>
      <c r="B337" s="329"/>
      <c r="C337" s="29"/>
      <c r="D337" s="29"/>
      <c r="E337" s="29"/>
      <c r="F337" s="325"/>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row>
    <row r="338" spans="1:29" ht="15.75" customHeight="1">
      <c r="A338" s="29"/>
      <c r="B338" s="329"/>
      <c r="C338" s="29"/>
      <c r="D338" s="29"/>
      <c r="E338" s="29"/>
      <c r="F338" s="325"/>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row>
    <row r="339" spans="1:29" ht="15.75" customHeight="1">
      <c r="A339" s="29"/>
      <c r="B339" s="329"/>
      <c r="C339" s="29"/>
      <c r="D339" s="29"/>
      <c r="E339" s="29"/>
      <c r="F339" s="325"/>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row>
    <row r="340" spans="1:29" ht="15.75" customHeight="1">
      <c r="A340" s="29"/>
      <c r="B340" s="329"/>
      <c r="C340" s="29"/>
      <c r="D340" s="29"/>
      <c r="E340" s="29"/>
      <c r="F340" s="325"/>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row>
    <row r="341" spans="1:29" ht="15.75" customHeight="1">
      <c r="A341" s="29"/>
      <c r="B341" s="329"/>
      <c r="C341" s="29"/>
      <c r="D341" s="29"/>
      <c r="E341" s="29"/>
      <c r="F341" s="325"/>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row>
    <row r="342" spans="1:29" ht="15.75" customHeight="1">
      <c r="A342" s="29"/>
      <c r="B342" s="329"/>
      <c r="C342" s="29"/>
      <c r="D342" s="29"/>
      <c r="E342" s="29"/>
      <c r="F342" s="325"/>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row>
    <row r="343" spans="1:29" ht="15.75" customHeight="1">
      <c r="A343" s="29"/>
      <c r="B343" s="329"/>
      <c r="C343" s="29"/>
      <c r="D343" s="29"/>
      <c r="E343" s="29"/>
      <c r="F343" s="325"/>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row>
    <row r="344" spans="1:29" ht="15.75" customHeight="1">
      <c r="A344" s="29"/>
      <c r="B344" s="329"/>
      <c r="C344" s="29"/>
      <c r="D344" s="29"/>
      <c r="E344" s="29"/>
      <c r="F344" s="325"/>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row>
    <row r="345" spans="1:29" ht="15.75" customHeight="1">
      <c r="A345" s="29"/>
      <c r="B345" s="329"/>
      <c r="C345" s="29"/>
      <c r="D345" s="29"/>
      <c r="E345" s="29"/>
      <c r="F345" s="325"/>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row>
    <row r="346" spans="1:29" ht="15.75" customHeight="1">
      <c r="A346" s="29"/>
      <c r="B346" s="329"/>
      <c r="C346" s="29"/>
      <c r="D346" s="29"/>
      <c r="E346" s="29"/>
      <c r="F346" s="325"/>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row>
    <row r="347" spans="1:29" ht="15.75" customHeight="1">
      <c r="A347" s="29"/>
      <c r="B347" s="329"/>
      <c r="C347" s="29"/>
      <c r="D347" s="29"/>
      <c r="E347" s="29"/>
      <c r="F347" s="325"/>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row>
    <row r="348" spans="1:29" ht="15.75" customHeight="1">
      <c r="A348" s="29"/>
      <c r="B348" s="329"/>
      <c r="C348" s="29"/>
      <c r="D348" s="29"/>
      <c r="E348" s="29"/>
      <c r="F348" s="325"/>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row>
    <row r="349" spans="1:29" ht="15.75" customHeight="1">
      <c r="A349" s="29"/>
      <c r="B349" s="329"/>
      <c r="C349" s="29"/>
      <c r="D349" s="29"/>
      <c r="E349" s="29"/>
      <c r="F349" s="325"/>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row>
    <row r="350" spans="1:29" ht="15.75" customHeight="1">
      <c r="A350" s="29"/>
      <c r="B350" s="329"/>
      <c r="C350" s="29"/>
      <c r="D350" s="29"/>
      <c r="E350" s="29"/>
      <c r="F350" s="325"/>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row>
    <row r="351" spans="1:29" ht="15.75" customHeight="1">
      <c r="A351" s="29"/>
      <c r="B351" s="329"/>
      <c r="C351" s="29"/>
      <c r="D351" s="29"/>
      <c r="E351" s="29"/>
      <c r="F351" s="325"/>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row>
    <row r="352" spans="1:29" ht="15.75" customHeight="1">
      <c r="A352" s="29"/>
      <c r="B352" s="329"/>
      <c r="C352" s="29"/>
      <c r="D352" s="29"/>
      <c r="E352" s="29"/>
      <c r="F352" s="325"/>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row>
    <row r="353" spans="1:29" ht="15.75" customHeight="1">
      <c r="A353" s="29"/>
      <c r="B353" s="329"/>
      <c r="C353" s="29"/>
      <c r="D353" s="29"/>
      <c r="E353" s="29"/>
      <c r="F353" s="325"/>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row>
    <row r="354" spans="1:29" ht="15.75" customHeight="1">
      <c r="A354" s="29"/>
      <c r="B354" s="329"/>
      <c r="C354" s="29"/>
      <c r="D354" s="29"/>
      <c r="E354" s="29"/>
      <c r="F354" s="325"/>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row>
    <row r="355" spans="1:29" ht="15.75" customHeight="1">
      <c r="A355" s="29"/>
      <c r="B355" s="329"/>
      <c r="C355" s="29"/>
      <c r="D355" s="29"/>
      <c r="E355" s="29"/>
      <c r="F355" s="325"/>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row>
    <row r="356" spans="1:29" ht="15.75" customHeight="1">
      <c r="A356" s="29"/>
      <c r="B356" s="329"/>
      <c r="C356" s="29"/>
      <c r="D356" s="29"/>
      <c r="E356" s="29"/>
      <c r="F356" s="325"/>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row>
    <row r="357" spans="1:29" ht="15.75" customHeight="1">
      <c r="A357" s="29"/>
      <c r="B357" s="329"/>
      <c r="C357" s="29"/>
      <c r="D357" s="29"/>
      <c r="E357" s="29"/>
      <c r="F357" s="325"/>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row>
    <row r="358" spans="1:29" ht="15.75" customHeight="1">
      <c r="A358" s="29"/>
      <c r="B358" s="329"/>
      <c r="C358" s="29"/>
      <c r="D358" s="29"/>
      <c r="E358" s="29"/>
      <c r="F358" s="325"/>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row>
    <row r="359" spans="1:29" ht="15.75" customHeight="1">
      <c r="A359" s="29"/>
      <c r="B359" s="329"/>
      <c r="C359" s="29"/>
      <c r="D359" s="29"/>
      <c r="E359" s="29"/>
      <c r="F359" s="325"/>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row>
    <row r="360" spans="1:29" ht="15.75" customHeight="1">
      <c r="A360" s="29"/>
      <c r="B360" s="329"/>
      <c r="C360" s="29"/>
      <c r="D360" s="29"/>
      <c r="E360" s="29"/>
      <c r="F360" s="325"/>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row>
    <row r="361" spans="1:29" ht="15.75" customHeight="1">
      <c r="A361" s="29"/>
      <c r="B361" s="329"/>
      <c r="C361" s="29"/>
      <c r="D361" s="29"/>
      <c r="E361" s="29"/>
      <c r="F361" s="325"/>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row>
    <row r="362" spans="1:29" ht="15.75" customHeight="1">
      <c r="A362" s="29"/>
      <c r="B362" s="329"/>
      <c r="C362" s="29"/>
      <c r="D362" s="29"/>
      <c r="E362" s="29"/>
      <c r="F362" s="325"/>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row>
    <row r="363" spans="1:29" ht="15.75" customHeight="1">
      <c r="A363" s="29"/>
      <c r="B363" s="329"/>
      <c r="C363" s="29"/>
      <c r="D363" s="29"/>
      <c r="E363" s="29"/>
      <c r="F363" s="325"/>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row>
    <row r="364" spans="1:29" ht="15.75" customHeight="1">
      <c r="A364" s="29"/>
      <c r="B364" s="329"/>
      <c r="C364" s="29"/>
      <c r="D364" s="29"/>
      <c r="E364" s="29"/>
      <c r="F364" s="325"/>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row>
    <row r="365" spans="1:29" ht="15.75" customHeight="1">
      <c r="A365" s="29"/>
      <c r="B365" s="329"/>
      <c r="C365" s="29"/>
      <c r="D365" s="29"/>
      <c r="E365" s="29"/>
      <c r="F365" s="325"/>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row>
    <row r="366" spans="1:29" ht="15.75" customHeight="1">
      <c r="A366" s="29"/>
      <c r="B366" s="329"/>
      <c r="C366" s="29"/>
      <c r="D366" s="29"/>
      <c r="E366" s="29"/>
      <c r="F366" s="325"/>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row>
    <row r="367" spans="1:29" ht="15.75" customHeight="1">
      <c r="A367" s="29"/>
      <c r="B367" s="329"/>
      <c r="C367" s="29"/>
      <c r="D367" s="29"/>
      <c r="E367" s="29"/>
      <c r="F367" s="325"/>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row>
    <row r="368" spans="1:29" ht="15.75" customHeight="1">
      <c r="A368" s="29"/>
      <c r="B368" s="329"/>
      <c r="C368" s="29"/>
      <c r="D368" s="29"/>
      <c r="E368" s="29"/>
      <c r="F368" s="325"/>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row>
    <row r="369" spans="1:29" ht="15.75" customHeight="1">
      <c r="A369" s="29"/>
      <c r="B369" s="329"/>
      <c r="C369" s="29"/>
      <c r="D369" s="29"/>
      <c r="E369" s="29"/>
      <c r="F369" s="325"/>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row>
    <row r="370" spans="1:29" ht="15.75" customHeight="1">
      <c r="A370" s="29"/>
      <c r="B370" s="329"/>
      <c r="C370" s="29"/>
      <c r="D370" s="29"/>
      <c r="E370" s="29"/>
      <c r="F370" s="325"/>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row>
    <row r="371" spans="1:29" ht="15.75" customHeight="1">
      <c r="A371" s="29"/>
      <c r="B371" s="329"/>
      <c r="C371" s="29"/>
      <c r="D371" s="29"/>
      <c r="E371" s="29"/>
      <c r="F371" s="325"/>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row>
    <row r="372" spans="1:29" ht="15.75" customHeight="1">
      <c r="A372" s="29"/>
      <c r="B372" s="329"/>
      <c r="C372" s="29"/>
      <c r="D372" s="29"/>
      <c r="E372" s="29"/>
      <c r="F372" s="325"/>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row>
    <row r="373" spans="1:29" ht="15.75" customHeight="1">
      <c r="A373" s="29"/>
      <c r="B373" s="329"/>
      <c r="C373" s="29"/>
      <c r="D373" s="29"/>
      <c r="E373" s="29"/>
      <c r="F373" s="325"/>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row>
    <row r="374" spans="1:29" ht="15.75" customHeight="1">
      <c r="A374" s="29"/>
      <c r="B374" s="329"/>
      <c r="C374" s="29"/>
      <c r="D374" s="29"/>
      <c r="E374" s="29"/>
      <c r="F374" s="325"/>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row>
    <row r="375" spans="1:29" ht="15.75" customHeight="1">
      <c r="A375" s="29"/>
      <c r="B375" s="329"/>
      <c r="C375" s="29"/>
      <c r="D375" s="29"/>
      <c r="E375" s="29"/>
      <c r="F375" s="325"/>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row>
    <row r="376" spans="1:29" ht="15.75" customHeight="1">
      <c r="A376" s="29"/>
      <c r="B376" s="329"/>
      <c r="C376" s="29"/>
      <c r="D376" s="29"/>
      <c r="E376" s="29"/>
      <c r="F376" s="325"/>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row>
    <row r="377" spans="1:29" ht="15.75" customHeight="1">
      <c r="A377" s="29"/>
      <c r="B377" s="329"/>
      <c r="C377" s="29"/>
      <c r="D377" s="29"/>
      <c r="E377" s="29"/>
      <c r="F377" s="325"/>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row>
    <row r="378" spans="1:29" ht="15.75" customHeight="1">
      <c r="A378" s="29"/>
      <c r="B378" s="329"/>
      <c r="C378" s="29"/>
      <c r="D378" s="29"/>
      <c r="E378" s="29"/>
      <c r="F378" s="325"/>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row>
    <row r="379" spans="1:29" ht="15.75" customHeight="1">
      <c r="A379" s="29"/>
      <c r="B379" s="329"/>
      <c r="C379" s="29"/>
      <c r="D379" s="29"/>
      <c r="E379" s="29"/>
      <c r="F379" s="325"/>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row>
    <row r="380" spans="1:29" ht="15.75" customHeight="1">
      <c r="A380" s="29"/>
      <c r="B380" s="329"/>
      <c r="C380" s="29"/>
      <c r="D380" s="29"/>
      <c r="E380" s="29"/>
      <c r="F380" s="325"/>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row>
    <row r="381" spans="1:29" ht="15.75" customHeight="1">
      <c r="A381" s="29"/>
      <c r="B381" s="329"/>
      <c r="C381" s="29"/>
      <c r="D381" s="29"/>
      <c r="E381" s="29"/>
      <c r="F381" s="325"/>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row>
    <row r="382" spans="1:29" ht="15.75" customHeight="1">
      <c r="A382" s="29"/>
      <c r="B382" s="329"/>
      <c r="C382" s="29"/>
      <c r="D382" s="29"/>
      <c r="E382" s="29"/>
      <c r="F382" s="325"/>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row>
    <row r="383" spans="1:29" ht="15.75" customHeight="1">
      <c r="A383" s="29"/>
      <c r="B383" s="329"/>
      <c r="C383" s="29"/>
      <c r="D383" s="29"/>
      <c r="E383" s="29"/>
      <c r="F383" s="325"/>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row>
    <row r="384" spans="1:29" ht="15.75" customHeight="1">
      <c r="A384" s="29"/>
      <c r="B384" s="329"/>
      <c r="C384" s="29"/>
      <c r="D384" s="29"/>
      <c r="E384" s="29"/>
      <c r="F384" s="325"/>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row>
    <row r="385" spans="1:29" ht="15.75" customHeight="1">
      <c r="A385" s="29"/>
      <c r="B385" s="329"/>
      <c r="C385" s="29"/>
      <c r="D385" s="29"/>
      <c r="E385" s="29"/>
      <c r="F385" s="325"/>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row>
    <row r="386" spans="1:29" ht="15.75" customHeight="1">
      <c r="A386" s="29"/>
      <c r="B386" s="329"/>
      <c r="C386" s="29"/>
      <c r="D386" s="29"/>
      <c r="E386" s="29"/>
      <c r="F386" s="325"/>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row>
    <row r="387" spans="1:29" ht="15.75" customHeight="1">
      <c r="A387" s="29"/>
      <c r="B387" s="329"/>
      <c r="C387" s="29"/>
      <c r="D387" s="29"/>
      <c r="E387" s="29"/>
      <c r="F387" s="325"/>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row>
    <row r="388" spans="1:29" ht="15.75" customHeight="1">
      <c r="A388" s="29"/>
      <c r="B388" s="329"/>
      <c r="C388" s="29"/>
      <c r="D388" s="29"/>
      <c r="E388" s="29"/>
      <c r="F388" s="325"/>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row>
    <row r="389" spans="1:29" ht="15.75" customHeight="1">
      <c r="A389" s="29"/>
      <c r="B389" s="329"/>
      <c r="C389" s="29"/>
      <c r="D389" s="29"/>
      <c r="E389" s="29"/>
      <c r="F389" s="325"/>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row>
    <row r="390" spans="1:29" ht="15.75" customHeight="1">
      <c r="A390" s="29"/>
      <c r="B390" s="329"/>
      <c r="C390" s="29"/>
      <c r="D390" s="29"/>
      <c r="E390" s="29"/>
      <c r="F390" s="325"/>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row>
    <row r="391" spans="1:29" ht="15.75" customHeight="1">
      <c r="A391" s="29"/>
      <c r="B391" s="329"/>
      <c r="C391" s="29"/>
      <c r="D391" s="29"/>
      <c r="E391" s="29"/>
      <c r="F391" s="325"/>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row>
    <row r="392" spans="1:29" ht="15.75" customHeight="1">
      <c r="A392" s="29"/>
      <c r="B392" s="329"/>
      <c r="C392" s="29"/>
      <c r="D392" s="29"/>
      <c r="E392" s="29"/>
      <c r="F392" s="325"/>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row>
    <row r="393" spans="1:29" ht="15.75" customHeight="1">
      <c r="A393" s="29"/>
      <c r="B393" s="329"/>
      <c r="C393" s="29"/>
      <c r="D393" s="29"/>
      <c r="E393" s="29"/>
      <c r="F393" s="325"/>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row>
    <row r="394" spans="1:29" ht="15.75" customHeight="1">
      <c r="A394" s="29"/>
      <c r="B394" s="329"/>
      <c r="C394" s="29"/>
      <c r="D394" s="29"/>
      <c r="E394" s="29"/>
      <c r="F394" s="325"/>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row>
    <row r="395" spans="1:29" ht="15.75" customHeight="1">
      <c r="A395" s="29"/>
      <c r="B395" s="329"/>
      <c r="C395" s="29"/>
      <c r="D395" s="29"/>
      <c r="E395" s="29"/>
      <c r="F395" s="325"/>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row>
    <row r="396" spans="1:29" ht="15.75" customHeight="1">
      <c r="A396" s="29"/>
      <c r="B396" s="329"/>
      <c r="C396" s="29"/>
      <c r="D396" s="29"/>
      <c r="E396" s="29"/>
      <c r="F396" s="325"/>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row>
    <row r="397" spans="1:29" ht="15.75" customHeight="1">
      <c r="A397" s="29"/>
      <c r="B397" s="329"/>
      <c r="C397" s="29"/>
      <c r="D397" s="29"/>
      <c r="E397" s="29"/>
      <c r="F397" s="325"/>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row>
    <row r="398" spans="1:29" ht="15.75" customHeight="1">
      <c r="A398" s="29"/>
      <c r="B398" s="329"/>
      <c r="C398" s="29"/>
      <c r="D398" s="29"/>
      <c r="E398" s="29"/>
      <c r="F398" s="325"/>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row>
    <row r="399" spans="1:29" ht="15.75" customHeight="1">
      <c r="A399" s="29"/>
      <c r="B399" s="329"/>
      <c r="C399" s="29"/>
      <c r="D399" s="29"/>
      <c r="E399" s="29"/>
      <c r="F399" s="325"/>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row>
    <row r="400" spans="1:29" ht="15.75" customHeight="1">
      <c r="A400" s="29"/>
      <c r="B400" s="329"/>
      <c r="C400" s="29"/>
      <c r="D400" s="29"/>
      <c r="E400" s="29"/>
      <c r="F400" s="325"/>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row>
    <row r="401" spans="1:29" ht="15.75" customHeight="1">
      <c r="A401" s="29"/>
      <c r="B401" s="329"/>
      <c r="C401" s="29"/>
      <c r="D401" s="29"/>
      <c r="E401" s="29"/>
      <c r="F401" s="325"/>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row>
    <row r="402" spans="1:29" ht="15.75" customHeight="1">
      <c r="A402" s="29"/>
      <c r="B402" s="329"/>
      <c r="C402" s="29"/>
      <c r="D402" s="29"/>
      <c r="E402" s="29"/>
      <c r="F402" s="325"/>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row>
    <row r="403" spans="1:29" ht="15.75" customHeight="1">
      <c r="A403" s="29"/>
      <c r="B403" s="329"/>
      <c r="C403" s="29"/>
      <c r="D403" s="29"/>
      <c r="E403" s="29"/>
      <c r="F403" s="325"/>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row>
    <row r="404" spans="1:29" ht="15.75" customHeight="1">
      <c r="A404" s="29"/>
      <c r="B404" s="329"/>
      <c r="C404" s="29"/>
      <c r="D404" s="29"/>
      <c r="E404" s="29"/>
      <c r="F404" s="325"/>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row>
    <row r="405" spans="1:29" ht="15.75" customHeight="1">
      <c r="A405" s="29"/>
      <c r="B405" s="329"/>
      <c r="C405" s="29"/>
      <c r="D405" s="29"/>
      <c r="E405" s="29"/>
      <c r="F405" s="325"/>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row>
    <row r="406" spans="1:29" ht="15.75" customHeight="1">
      <c r="A406" s="29"/>
      <c r="B406" s="329"/>
      <c r="C406" s="29"/>
      <c r="D406" s="29"/>
      <c r="E406" s="29"/>
      <c r="F406" s="325"/>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row>
    <row r="407" spans="1:29" ht="15.75" customHeight="1">
      <c r="A407" s="29"/>
      <c r="B407" s="329"/>
      <c r="C407" s="29"/>
      <c r="D407" s="29"/>
      <c r="E407" s="29"/>
      <c r="F407" s="325"/>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row>
    <row r="408" spans="1:29" ht="15.75" customHeight="1">
      <c r="A408" s="29"/>
      <c r="B408" s="329"/>
      <c r="C408" s="29"/>
      <c r="D408" s="29"/>
      <c r="E408" s="29"/>
      <c r="F408" s="325"/>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row>
    <row r="409" spans="1:29" ht="15.75" customHeight="1">
      <c r="A409" s="29"/>
      <c r="B409" s="329"/>
      <c r="C409" s="29"/>
      <c r="D409" s="29"/>
      <c r="E409" s="29"/>
      <c r="F409" s="325"/>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row>
    <row r="410" spans="1:29" ht="15.75" customHeight="1">
      <c r="A410" s="29"/>
      <c r="B410" s="329"/>
      <c r="C410" s="29"/>
      <c r="D410" s="29"/>
      <c r="E410" s="29"/>
      <c r="F410" s="325"/>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row>
    <row r="411" spans="1:29" ht="15.75" customHeight="1">
      <c r="A411" s="29"/>
      <c r="B411" s="329"/>
      <c r="C411" s="29"/>
      <c r="D411" s="29"/>
      <c r="E411" s="29"/>
      <c r="F411" s="325"/>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row>
    <row r="412" spans="1:29" ht="15.75" customHeight="1">
      <c r="A412" s="29"/>
      <c r="B412" s="329"/>
      <c r="C412" s="29"/>
      <c r="D412" s="29"/>
      <c r="E412" s="29"/>
      <c r="F412" s="325"/>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row>
    <row r="413" spans="1:29" ht="15.75" customHeight="1">
      <c r="A413" s="29"/>
      <c r="B413" s="329"/>
      <c r="C413" s="29"/>
      <c r="D413" s="29"/>
      <c r="E413" s="29"/>
      <c r="F413" s="325"/>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row>
    <row r="414" spans="1:29" ht="15.75" customHeight="1">
      <c r="A414" s="29"/>
      <c r="B414" s="329"/>
      <c r="C414" s="29"/>
      <c r="D414" s="29"/>
      <c r="E414" s="29"/>
      <c r="F414" s="325"/>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row>
    <row r="415" spans="1:29" ht="15.75" customHeight="1">
      <c r="A415" s="29"/>
      <c r="B415" s="329"/>
      <c r="C415" s="29"/>
      <c r="D415" s="29"/>
      <c r="E415" s="29"/>
      <c r="F415" s="325"/>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row>
    <row r="416" spans="1:29" ht="15.75" customHeight="1">
      <c r="A416" s="29"/>
      <c r="B416" s="329"/>
      <c r="C416" s="29"/>
      <c r="D416" s="29"/>
      <c r="E416" s="29"/>
      <c r="F416" s="325"/>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row>
    <row r="417" spans="1:29" ht="15.75" customHeight="1">
      <c r="A417" s="29"/>
      <c r="B417" s="329"/>
      <c r="C417" s="29"/>
      <c r="D417" s="29"/>
      <c r="E417" s="29"/>
      <c r="F417" s="325"/>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row>
    <row r="418" spans="1:29" ht="15.75" customHeight="1">
      <c r="A418" s="29"/>
      <c r="B418" s="329"/>
      <c r="C418" s="29"/>
      <c r="D418" s="29"/>
      <c r="E418" s="29"/>
      <c r="F418" s="325"/>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row>
    <row r="419" spans="1:29" ht="15.75" customHeight="1">
      <c r="A419" s="29"/>
      <c r="B419" s="329"/>
      <c r="C419" s="29"/>
      <c r="D419" s="29"/>
      <c r="E419" s="29"/>
      <c r="F419" s="325"/>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row>
    <row r="420" spans="1:29" ht="15.75" customHeight="1">
      <c r="A420" s="29"/>
      <c r="B420" s="329"/>
      <c r="C420" s="29"/>
      <c r="D420" s="29"/>
      <c r="E420" s="29"/>
      <c r="F420" s="325"/>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row>
    <row r="421" spans="1:29" ht="15.75" customHeight="1">
      <c r="A421" s="29"/>
      <c r="B421" s="329"/>
      <c r="C421" s="29"/>
      <c r="D421" s="29"/>
      <c r="E421" s="29"/>
      <c r="F421" s="325"/>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row>
    <row r="422" spans="1:29" ht="15.75" customHeight="1">
      <c r="A422" s="29"/>
      <c r="B422" s="329"/>
      <c r="C422" s="29"/>
      <c r="D422" s="29"/>
      <c r="E422" s="29"/>
      <c r="F422" s="325"/>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row>
    <row r="423" spans="1:29" ht="15.75" customHeight="1">
      <c r="A423" s="29"/>
      <c r="B423" s="329"/>
      <c r="C423" s="29"/>
      <c r="D423" s="29"/>
      <c r="E423" s="29"/>
      <c r="F423" s="325"/>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row>
    <row r="424" spans="1:29" ht="15.75" customHeight="1">
      <c r="A424" s="29"/>
      <c r="B424" s="329"/>
      <c r="C424" s="29"/>
      <c r="D424" s="29"/>
      <c r="E424" s="29"/>
      <c r="F424" s="325"/>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row>
    <row r="425" spans="1:29" ht="15.75" customHeight="1">
      <c r="A425" s="29"/>
      <c r="B425" s="329"/>
      <c r="C425" s="29"/>
      <c r="D425" s="29"/>
      <c r="E425" s="29"/>
      <c r="F425" s="325"/>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row>
    <row r="426" spans="1:29" ht="15.75" customHeight="1">
      <c r="A426" s="29"/>
      <c r="B426" s="329"/>
      <c r="C426" s="29"/>
      <c r="D426" s="29"/>
      <c r="E426" s="29"/>
      <c r="F426" s="325"/>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row>
    <row r="427" spans="1:29" ht="15.75" customHeight="1">
      <c r="A427" s="29"/>
      <c r="B427" s="329"/>
      <c r="C427" s="29"/>
      <c r="D427" s="29"/>
      <c r="E427" s="29"/>
      <c r="F427" s="325"/>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row>
    <row r="428" spans="1:29" ht="15.75" customHeight="1">
      <c r="A428" s="29"/>
      <c r="B428" s="329"/>
      <c r="C428" s="29"/>
      <c r="D428" s="29"/>
      <c r="E428" s="29"/>
      <c r="F428" s="325"/>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row>
    <row r="429" spans="1:29" ht="15.75" customHeight="1">
      <c r="A429" s="29"/>
      <c r="B429" s="329"/>
      <c r="C429" s="29"/>
      <c r="D429" s="29"/>
      <c r="E429" s="29"/>
      <c r="F429" s="325"/>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row>
    <row r="430" spans="1:29" ht="15.75" customHeight="1">
      <c r="A430" s="29"/>
      <c r="B430" s="329"/>
      <c r="C430" s="29"/>
      <c r="D430" s="29"/>
      <c r="E430" s="29"/>
      <c r="F430" s="325"/>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row>
    <row r="431" spans="1:29" ht="15.75" customHeight="1">
      <c r="A431" s="29"/>
      <c r="B431" s="329"/>
      <c r="C431" s="29"/>
      <c r="D431" s="29"/>
      <c r="E431" s="29"/>
      <c r="F431" s="325"/>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row>
    <row r="432" spans="1:29" ht="15.75" customHeight="1">
      <c r="A432" s="29"/>
      <c r="B432" s="329"/>
      <c r="C432" s="29"/>
      <c r="D432" s="29"/>
      <c r="E432" s="29"/>
      <c r="F432" s="325"/>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row>
    <row r="433" spans="1:29" ht="15.75" customHeight="1">
      <c r="A433" s="29"/>
      <c r="B433" s="329"/>
      <c r="C433" s="29"/>
      <c r="D433" s="29"/>
      <c r="E433" s="29"/>
      <c r="F433" s="325"/>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row>
    <row r="434" spans="1:29" ht="15.75" customHeight="1">
      <c r="A434" s="29"/>
      <c r="B434" s="329"/>
      <c r="C434" s="29"/>
      <c r="D434" s="29"/>
      <c r="E434" s="29"/>
      <c r="F434" s="325"/>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row>
    <row r="435" spans="1:29" ht="15.75" customHeight="1">
      <c r="A435" s="29"/>
      <c r="B435" s="329"/>
      <c r="C435" s="29"/>
      <c r="D435" s="29"/>
      <c r="E435" s="29"/>
      <c r="F435" s="325"/>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row>
    <row r="436" spans="1:29" ht="15.75" customHeight="1">
      <c r="A436" s="29"/>
      <c r="B436" s="329"/>
      <c r="C436" s="29"/>
      <c r="D436" s="29"/>
      <c r="E436" s="29"/>
      <c r="F436" s="325"/>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row>
    <row r="437" spans="1:29" ht="15.75" customHeight="1">
      <c r="A437" s="29"/>
      <c r="B437" s="329"/>
      <c r="C437" s="29"/>
      <c r="D437" s="29"/>
      <c r="E437" s="29"/>
      <c r="F437" s="325"/>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row>
    <row r="438" spans="1:29" ht="15.75" customHeight="1">
      <c r="A438" s="29"/>
      <c r="B438" s="329"/>
      <c r="C438" s="29"/>
      <c r="D438" s="29"/>
      <c r="E438" s="29"/>
      <c r="F438" s="325"/>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row>
    <row r="439" spans="1:29" ht="15.75" customHeight="1">
      <c r="A439" s="29"/>
      <c r="B439" s="329"/>
      <c r="C439" s="29"/>
      <c r="D439" s="29"/>
      <c r="E439" s="29"/>
      <c r="F439" s="325"/>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row>
    <row r="440" spans="1:29" ht="15.75" customHeight="1">
      <c r="A440" s="29"/>
      <c r="B440" s="329"/>
      <c r="C440" s="29"/>
      <c r="D440" s="29"/>
      <c r="E440" s="29"/>
      <c r="F440" s="325"/>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row>
    <row r="441" spans="1:29" ht="15.75" customHeight="1">
      <c r="A441" s="29"/>
      <c r="B441" s="329"/>
      <c r="C441" s="29"/>
      <c r="D441" s="29"/>
      <c r="E441" s="29"/>
      <c r="F441" s="325"/>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row>
    <row r="442" spans="1:29" ht="15.75" customHeight="1">
      <c r="A442" s="29"/>
      <c r="B442" s="329"/>
      <c r="C442" s="29"/>
      <c r="D442" s="29"/>
      <c r="E442" s="29"/>
      <c r="F442" s="325"/>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row>
    <row r="443" spans="1:29" ht="15.75" customHeight="1">
      <c r="A443" s="29"/>
      <c r="B443" s="329"/>
      <c r="C443" s="29"/>
      <c r="D443" s="29"/>
      <c r="E443" s="29"/>
      <c r="F443" s="325"/>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row>
    <row r="444" spans="1:29" ht="15.75" customHeight="1">
      <c r="A444" s="29"/>
      <c r="B444" s="329"/>
      <c r="C444" s="29"/>
      <c r="D444" s="29"/>
      <c r="E444" s="29"/>
      <c r="F444" s="325"/>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spans="1:29" ht="15.75" customHeight="1">
      <c r="A445" s="29"/>
      <c r="B445" s="329"/>
      <c r="C445" s="29"/>
      <c r="D445" s="29"/>
      <c r="E445" s="29"/>
      <c r="F445" s="325"/>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spans="1:29" ht="15.75" customHeight="1">
      <c r="A446" s="29"/>
      <c r="B446" s="329"/>
      <c r="C446" s="29"/>
      <c r="D446" s="29"/>
      <c r="E446" s="29"/>
      <c r="F446" s="325"/>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spans="1:29" ht="15.75" customHeight="1">
      <c r="A447" s="29"/>
      <c r="B447" s="329"/>
      <c r="C447" s="29"/>
      <c r="D447" s="29"/>
      <c r="E447" s="29"/>
      <c r="F447" s="325"/>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spans="1:29" ht="15.75" customHeight="1">
      <c r="A448" s="29"/>
      <c r="B448" s="329"/>
      <c r="C448" s="29"/>
      <c r="D448" s="29"/>
      <c r="E448" s="29"/>
      <c r="F448" s="325"/>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spans="1:29" ht="15.75" customHeight="1">
      <c r="A449" s="29"/>
      <c r="B449" s="329"/>
      <c r="C449" s="29"/>
      <c r="D449" s="29"/>
      <c r="E449" s="29"/>
      <c r="F449" s="325"/>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spans="1:29" ht="15.75" customHeight="1">
      <c r="A450" s="29"/>
      <c r="B450" s="329"/>
      <c r="C450" s="29"/>
      <c r="D450" s="29"/>
      <c r="E450" s="29"/>
      <c r="F450" s="325"/>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spans="1:29" ht="15.75" customHeight="1">
      <c r="A451" s="29"/>
      <c r="B451" s="329"/>
      <c r="C451" s="29"/>
      <c r="D451" s="29"/>
      <c r="E451" s="29"/>
      <c r="F451" s="325"/>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spans="1:29" ht="15.75" customHeight="1">
      <c r="A452" s="29"/>
      <c r="B452" s="329"/>
      <c r="C452" s="29"/>
      <c r="D452" s="29"/>
      <c r="E452" s="29"/>
      <c r="F452" s="325"/>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spans="1:29" ht="15.75" customHeight="1">
      <c r="A453" s="29"/>
      <c r="B453" s="329"/>
      <c r="C453" s="29"/>
      <c r="D453" s="29"/>
      <c r="E453" s="29"/>
      <c r="F453" s="325"/>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spans="1:29" ht="15.75" customHeight="1">
      <c r="A454" s="29"/>
      <c r="B454" s="329"/>
      <c r="C454" s="29"/>
      <c r="D454" s="29"/>
      <c r="E454" s="29"/>
      <c r="F454" s="325"/>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spans="1:29" ht="15.75" customHeight="1">
      <c r="A455" s="29"/>
      <c r="B455" s="329"/>
      <c r="C455" s="29"/>
      <c r="D455" s="29"/>
      <c r="E455" s="29"/>
      <c r="F455" s="325"/>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spans="1:29" ht="15.75" customHeight="1">
      <c r="A456" s="29"/>
      <c r="B456" s="329"/>
      <c r="C456" s="29"/>
      <c r="D456" s="29"/>
      <c r="E456" s="29"/>
      <c r="F456" s="325"/>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spans="1:29" ht="15.75" customHeight="1">
      <c r="A457" s="29"/>
      <c r="B457" s="329"/>
      <c r="C457" s="29"/>
      <c r="D457" s="29"/>
      <c r="E457" s="29"/>
      <c r="F457" s="325"/>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spans="1:29" ht="15.75" customHeight="1">
      <c r="A458" s="29"/>
      <c r="B458" s="329"/>
      <c r="C458" s="29"/>
      <c r="D458" s="29"/>
      <c r="E458" s="29"/>
      <c r="F458" s="325"/>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spans="1:29" ht="15.75" customHeight="1">
      <c r="A459" s="29"/>
      <c r="B459" s="329"/>
      <c r="C459" s="29"/>
      <c r="D459" s="29"/>
      <c r="E459" s="29"/>
      <c r="F459" s="325"/>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spans="1:29" ht="15.75" customHeight="1">
      <c r="A460" s="29"/>
      <c r="B460" s="329"/>
      <c r="C460" s="29"/>
      <c r="D460" s="29"/>
      <c r="E460" s="29"/>
      <c r="F460" s="325"/>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spans="1:29" ht="15.75" customHeight="1">
      <c r="A461" s="29"/>
      <c r="B461" s="329"/>
      <c r="C461" s="29"/>
      <c r="D461" s="29"/>
      <c r="E461" s="29"/>
      <c r="F461" s="325"/>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spans="1:29" ht="15.75" customHeight="1">
      <c r="A462" s="29"/>
      <c r="B462" s="329"/>
      <c r="C462" s="29"/>
      <c r="D462" s="29"/>
      <c r="E462" s="29"/>
      <c r="F462" s="325"/>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spans="1:29" ht="15.75" customHeight="1">
      <c r="A463" s="29"/>
      <c r="B463" s="329"/>
      <c r="C463" s="29"/>
      <c r="D463" s="29"/>
      <c r="E463" s="29"/>
      <c r="F463" s="325"/>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spans="1:29" ht="15.75" customHeight="1">
      <c r="A464" s="29"/>
      <c r="B464" s="329"/>
      <c r="C464" s="29"/>
      <c r="D464" s="29"/>
      <c r="E464" s="29"/>
      <c r="F464" s="325"/>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spans="1:29" ht="15.75" customHeight="1">
      <c r="A465" s="29"/>
      <c r="B465" s="329"/>
      <c r="C465" s="29"/>
      <c r="D465" s="29"/>
      <c r="E465" s="29"/>
      <c r="F465" s="325"/>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spans="1:29" ht="15.75" customHeight="1">
      <c r="A466" s="29"/>
      <c r="B466" s="329"/>
      <c r="C466" s="29"/>
      <c r="D466" s="29"/>
      <c r="E466" s="29"/>
      <c r="F466" s="325"/>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spans="1:29" ht="15.75" customHeight="1">
      <c r="A467" s="29"/>
      <c r="B467" s="329"/>
      <c r="C467" s="29"/>
      <c r="D467" s="29"/>
      <c r="E467" s="29"/>
      <c r="F467" s="325"/>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spans="1:29" ht="15.75" customHeight="1">
      <c r="A468" s="29"/>
      <c r="B468" s="329"/>
      <c r="C468" s="29"/>
      <c r="D468" s="29"/>
      <c r="E468" s="29"/>
      <c r="F468" s="325"/>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spans="1:29" ht="15.75" customHeight="1">
      <c r="A469" s="29"/>
      <c r="B469" s="329"/>
      <c r="C469" s="29"/>
      <c r="D469" s="29"/>
      <c r="E469" s="29"/>
      <c r="F469" s="325"/>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spans="1:29" ht="15.75" customHeight="1">
      <c r="A470" s="29"/>
      <c r="B470" s="329"/>
      <c r="C470" s="29"/>
      <c r="D470" s="29"/>
      <c r="E470" s="29"/>
      <c r="F470" s="325"/>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spans="1:29" ht="15.75" customHeight="1">
      <c r="A471" s="29"/>
      <c r="B471" s="329"/>
      <c r="C471" s="29"/>
      <c r="D471" s="29"/>
      <c r="E471" s="29"/>
      <c r="F471" s="325"/>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spans="1:29" ht="15.75" customHeight="1">
      <c r="A472" s="29"/>
      <c r="B472" s="329"/>
      <c r="C472" s="29"/>
      <c r="D472" s="29"/>
      <c r="E472" s="29"/>
      <c r="F472" s="325"/>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spans="1:29" ht="15.75" customHeight="1">
      <c r="A473" s="29"/>
      <c r="B473" s="329"/>
      <c r="C473" s="29"/>
      <c r="D473" s="29"/>
      <c r="E473" s="29"/>
      <c r="F473" s="325"/>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spans="1:29" ht="15.75" customHeight="1">
      <c r="A474" s="29"/>
      <c r="B474" s="329"/>
      <c r="C474" s="29"/>
      <c r="D474" s="29"/>
      <c r="E474" s="29"/>
      <c r="F474" s="325"/>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spans="1:29" ht="15.75" customHeight="1">
      <c r="A475" s="29"/>
      <c r="B475" s="329"/>
      <c r="C475" s="29"/>
      <c r="D475" s="29"/>
      <c r="E475" s="29"/>
      <c r="F475" s="325"/>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spans="1:29" ht="15.75" customHeight="1">
      <c r="A476" s="29"/>
      <c r="B476" s="329"/>
      <c r="C476" s="29"/>
      <c r="D476" s="29"/>
      <c r="E476" s="29"/>
      <c r="F476" s="325"/>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spans="1:29" ht="15.75" customHeight="1">
      <c r="A477" s="29"/>
      <c r="B477" s="329"/>
      <c r="C477" s="29"/>
      <c r="D477" s="29"/>
      <c r="E477" s="29"/>
      <c r="F477" s="325"/>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spans="1:29" ht="15.75" customHeight="1">
      <c r="A478" s="29"/>
      <c r="B478" s="329"/>
      <c r="C478" s="29"/>
      <c r="D478" s="29"/>
      <c r="E478" s="29"/>
      <c r="F478" s="325"/>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spans="1:29" ht="15.75" customHeight="1">
      <c r="A479" s="29"/>
      <c r="B479" s="329"/>
      <c r="C479" s="29"/>
      <c r="D479" s="29"/>
      <c r="E479" s="29"/>
      <c r="F479" s="325"/>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spans="1:29" ht="15.75" customHeight="1">
      <c r="A480" s="29"/>
      <c r="B480" s="329"/>
      <c r="C480" s="29"/>
      <c r="D480" s="29"/>
      <c r="E480" s="29"/>
      <c r="F480" s="325"/>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spans="1:29" ht="15.75" customHeight="1">
      <c r="A481" s="29"/>
      <c r="B481" s="329"/>
      <c r="C481" s="29"/>
      <c r="D481" s="29"/>
      <c r="E481" s="29"/>
      <c r="F481" s="325"/>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spans="1:29" ht="15.75" customHeight="1">
      <c r="A482" s="29"/>
      <c r="B482" s="329"/>
      <c r="C482" s="29"/>
      <c r="D482" s="29"/>
      <c r="E482" s="29"/>
      <c r="F482" s="325"/>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spans="1:29" ht="15.75" customHeight="1">
      <c r="A483" s="29"/>
      <c r="B483" s="329"/>
      <c r="C483" s="29"/>
      <c r="D483" s="29"/>
      <c r="E483" s="29"/>
      <c r="F483" s="325"/>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spans="1:29" ht="15.75" customHeight="1">
      <c r="A484" s="29"/>
      <c r="B484" s="329"/>
      <c r="C484" s="29"/>
      <c r="D484" s="29"/>
      <c r="E484" s="29"/>
      <c r="F484" s="325"/>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spans="1:29" ht="15.75" customHeight="1">
      <c r="A485" s="29"/>
      <c r="B485" s="329"/>
      <c r="C485" s="29"/>
      <c r="D485" s="29"/>
      <c r="E485" s="29"/>
      <c r="F485" s="325"/>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spans="1:29" ht="15.75" customHeight="1">
      <c r="A486" s="29"/>
      <c r="B486" s="329"/>
      <c r="C486" s="29"/>
      <c r="D486" s="29"/>
      <c r="E486" s="29"/>
      <c r="F486" s="325"/>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spans="1:29" ht="15.75" customHeight="1">
      <c r="A487" s="29"/>
      <c r="B487" s="329"/>
      <c r="C487" s="29"/>
      <c r="D487" s="29"/>
      <c r="E487" s="29"/>
      <c r="F487" s="325"/>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spans="1:29" ht="15.75" customHeight="1">
      <c r="A488" s="29"/>
      <c r="B488" s="329"/>
      <c r="C488" s="29"/>
      <c r="D488" s="29"/>
      <c r="E488" s="29"/>
      <c r="F488" s="325"/>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spans="1:29" ht="15.75" customHeight="1">
      <c r="A489" s="29"/>
      <c r="B489" s="329"/>
      <c r="C489" s="29"/>
      <c r="D489" s="29"/>
      <c r="E489" s="29"/>
      <c r="F489" s="325"/>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spans="1:29" ht="15.75" customHeight="1">
      <c r="A490" s="29"/>
      <c r="B490" s="329"/>
      <c r="C490" s="29"/>
      <c r="D490" s="29"/>
      <c r="E490" s="29"/>
      <c r="F490" s="325"/>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spans="1:29" ht="15.75" customHeight="1">
      <c r="A491" s="29"/>
      <c r="B491" s="329"/>
      <c r="C491" s="29"/>
      <c r="D491" s="29"/>
      <c r="E491" s="29"/>
      <c r="F491" s="325"/>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spans="1:29" ht="15.75" customHeight="1">
      <c r="A492" s="29"/>
      <c r="B492" s="329"/>
      <c r="C492" s="29"/>
      <c r="D492" s="29"/>
      <c r="E492" s="29"/>
      <c r="F492" s="325"/>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spans="1:29" ht="15.75" customHeight="1">
      <c r="A493" s="29"/>
      <c r="B493" s="329"/>
      <c r="C493" s="29"/>
      <c r="D493" s="29"/>
      <c r="E493" s="29"/>
      <c r="F493" s="325"/>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spans="1:29" ht="15.75" customHeight="1">
      <c r="A494" s="29"/>
      <c r="B494" s="329"/>
      <c r="C494" s="29"/>
      <c r="D494" s="29"/>
      <c r="E494" s="29"/>
      <c r="F494" s="325"/>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spans="1:29" ht="15.75" customHeight="1">
      <c r="A495" s="29"/>
      <c r="B495" s="329"/>
      <c r="C495" s="29"/>
      <c r="D495" s="29"/>
      <c r="E495" s="29"/>
      <c r="F495" s="325"/>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spans="1:29" ht="15.75" customHeight="1">
      <c r="A496" s="29"/>
      <c r="B496" s="329"/>
      <c r="C496" s="29"/>
      <c r="D496" s="29"/>
      <c r="E496" s="29"/>
      <c r="F496" s="325"/>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spans="1:29" ht="15.75" customHeight="1">
      <c r="A497" s="29"/>
      <c r="B497" s="329"/>
      <c r="C497" s="29"/>
      <c r="D497" s="29"/>
      <c r="E497" s="29"/>
      <c r="F497" s="325"/>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spans="1:29" ht="15.75" customHeight="1">
      <c r="A498" s="29"/>
      <c r="B498" s="329"/>
      <c r="C498" s="29"/>
      <c r="D498" s="29"/>
      <c r="E498" s="29"/>
      <c r="F498" s="325"/>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spans="1:29" ht="15.75" customHeight="1">
      <c r="A499" s="29"/>
      <c r="B499" s="329"/>
      <c r="C499" s="29"/>
      <c r="D499" s="29"/>
      <c r="E499" s="29"/>
      <c r="F499" s="325"/>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spans="1:29" ht="15.75" customHeight="1">
      <c r="A500" s="29"/>
      <c r="B500" s="329"/>
      <c r="C500" s="29"/>
      <c r="D500" s="29"/>
      <c r="E500" s="29"/>
      <c r="F500" s="325"/>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spans="1:29" ht="15.75" customHeight="1">
      <c r="A501" s="29"/>
      <c r="B501" s="329"/>
      <c r="C501" s="29"/>
      <c r="D501" s="29"/>
      <c r="E501" s="29"/>
      <c r="F501" s="325"/>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spans="1:29" ht="15.75" customHeight="1">
      <c r="A502" s="29"/>
      <c r="B502" s="329"/>
      <c r="C502" s="29"/>
      <c r="D502" s="29"/>
      <c r="E502" s="29"/>
      <c r="F502" s="325"/>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spans="1:29" ht="15.75" customHeight="1">
      <c r="A503" s="29"/>
      <c r="B503" s="329"/>
      <c r="C503" s="29"/>
      <c r="D503" s="29"/>
      <c r="E503" s="29"/>
      <c r="F503" s="325"/>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spans="1:29" ht="15.75" customHeight="1">
      <c r="A504" s="29"/>
      <c r="B504" s="329"/>
      <c r="C504" s="29"/>
      <c r="D504" s="29"/>
      <c r="E504" s="29"/>
      <c r="F504" s="325"/>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spans="1:29" ht="15.75" customHeight="1">
      <c r="A505" s="29"/>
      <c r="B505" s="329"/>
      <c r="C505" s="29"/>
      <c r="D505" s="29"/>
      <c r="E505" s="29"/>
      <c r="F505" s="325"/>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spans="1:29" ht="15.75" customHeight="1">
      <c r="A506" s="29"/>
      <c r="B506" s="329"/>
      <c r="C506" s="29"/>
      <c r="D506" s="29"/>
      <c r="E506" s="29"/>
      <c r="F506" s="325"/>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spans="1:29" ht="15.75" customHeight="1">
      <c r="A507" s="29"/>
      <c r="B507" s="329"/>
      <c r="C507" s="29"/>
      <c r="D507" s="29"/>
      <c r="E507" s="29"/>
      <c r="F507" s="325"/>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spans="1:29" ht="15.75" customHeight="1">
      <c r="A508" s="29"/>
      <c r="B508" s="329"/>
      <c r="C508" s="29"/>
      <c r="D508" s="29"/>
      <c r="E508" s="29"/>
      <c r="F508" s="325"/>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spans="1:29" ht="15.75" customHeight="1">
      <c r="A509" s="29"/>
      <c r="B509" s="329"/>
      <c r="C509" s="29"/>
      <c r="D509" s="29"/>
      <c r="E509" s="29"/>
      <c r="F509" s="325"/>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spans="1:29" ht="15.75" customHeight="1">
      <c r="A510" s="29"/>
      <c r="B510" s="329"/>
      <c r="C510" s="29"/>
      <c r="D510" s="29"/>
      <c r="E510" s="29"/>
      <c r="F510" s="325"/>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spans="1:29" ht="15.75" customHeight="1">
      <c r="A511" s="29"/>
      <c r="B511" s="329"/>
      <c r="C511" s="29"/>
      <c r="D511" s="29"/>
      <c r="E511" s="29"/>
      <c r="F511" s="325"/>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spans="1:29" ht="15.75" customHeight="1">
      <c r="A512" s="29"/>
      <c r="B512" s="329"/>
      <c r="C512" s="29"/>
      <c r="D512" s="29"/>
      <c r="E512" s="29"/>
      <c r="F512" s="325"/>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spans="1:29" ht="15.75" customHeight="1">
      <c r="A513" s="29"/>
      <c r="B513" s="329"/>
      <c r="C513" s="29"/>
      <c r="D513" s="29"/>
      <c r="E513" s="29"/>
      <c r="F513" s="325"/>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spans="1:29" ht="15.75" customHeight="1">
      <c r="A514" s="29"/>
      <c r="B514" s="329"/>
      <c r="C514" s="29"/>
      <c r="D514" s="29"/>
      <c r="E514" s="29"/>
      <c r="F514" s="325"/>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spans="1:29" ht="15.75" customHeight="1">
      <c r="A515" s="29"/>
      <c r="B515" s="329"/>
      <c r="C515" s="29"/>
      <c r="D515" s="29"/>
      <c r="E515" s="29"/>
      <c r="F515" s="325"/>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spans="1:29" ht="15.75" customHeight="1">
      <c r="A516" s="29"/>
      <c r="B516" s="329"/>
      <c r="C516" s="29"/>
      <c r="D516" s="29"/>
      <c r="E516" s="29"/>
      <c r="F516" s="325"/>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spans="1:29" ht="15.75" customHeight="1">
      <c r="A517" s="29"/>
      <c r="B517" s="329"/>
      <c r="C517" s="29"/>
      <c r="D517" s="29"/>
      <c r="E517" s="29"/>
      <c r="F517" s="325"/>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spans="1:29" ht="15.75" customHeight="1">
      <c r="A518" s="29"/>
      <c r="B518" s="329"/>
      <c r="C518" s="29"/>
      <c r="D518" s="29"/>
      <c r="E518" s="29"/>
      <c r="F518" s="325"/>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spans="1:29" ht="15.75" customHeight="1">
      <c r="A519" s="29"/>
      <c r="B519" s="329"/>
      <c r="C519" s="29"/>
      <c r="D519" s="29"/>
      <c r="E519" s="29"/>
      <c r="F519" s="325"/>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spans="1:29" ht="15.75" customHeight="1">
      <c r="A520" s="29"/>
      <c r="B520" s="329"/>
      <c r="C520" s="29"/>
      <c r="D520" s="29"/>
      <c r="E520" s="29"/>
      <c r="F520" s="325"/>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spans="1:29" ht="15.75" customHeight="1">
      <c r="A521" s="29"/>
      <c r="B521" s="329"/>
      <c r="C521" s="29"/>
      <c r="D521" s="29"/>
      <c r="E521" s="29"/>
      <c r="F521" s="325"/>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spans="1:29" ht="15.75" customHeight="1">
      <c r="A522" s="29"/>
      <c r="B522" s="329"/>
      <c r="C522" s="29"/>
      <c r="D522" s="29"/>
      <c r="E522" s="29"/>
      <c r="F522" s="325"/>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spans="1:29" ht="15.75" customHeight="1">
      <c r="A523" s="29"/>
      <c r="B523" s="329"/>
      <c r="C523" s="29"/>
      <c r="D523" s="29"/>
      <c r="E523" s="29"/>
      <c r="F523" s="325"/>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spans="1:29" ht="15.75" customHeight="1">
      <c r="A524" s="29"/>
      <c r="B524" s="329"/>
      <c r="C524" s="29"/>
      <c r="D524" s="29"/>
      <c r="E524" s="29"/>
      <c r="F524" s="325"/>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spans="1:29" ht="15.75" customHeight="1">
      <c r="A525" s="29"/>
      <c r="B525" s="329"/>
      <c r="C525" s="29"/>
      <c r="D525" s="29"/>
      <c r="E525" s="29"/>
      <c r="F525" s="325"/>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spans="1:29" ht="15.75" customHeight="1">
      <c r="A526" s="29"/>
      <c r="B526" s="329"/>
      <c r="C526" s="29"/>
      <c r="D526" s="29"/>
      <c r="E526" s="29"/>
      <c r="F526" s="325"/>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spans="1:29" ht="15.75" customHeight="1">
      <c r="A527" s="29"/>
      <c r="B527" s="329"/>
      <c r="C527" s="29"/>
      <c r="D527" s="29"/>
      <c r="E527" s="29"/>
      <c r="F527" s="325"/>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spans="1:29" ht="15.75" customHeight="1">
      <c r="A528" s="29"/>
      <c r="B528" s="329"/>
      <c r="C528" s="29"/>
      <c r="D528" s="29"/>
      <c r="E528" s="29"/>
      <c r="F528" s="325"/>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spans="1:29" ht="15.75" customHeight="1">
      <c r="A529" s="29"/>
      <c r="B529" s="329"/>
      <c r="C529" s="29"/>
      <c r="D529" s="29"/>
      <c r="E529" s="29"/>
      <c r="F529" s="325"/>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spans="1:29" ht="15.75" customHeight="1">
      <c r="A530" s="29"/>
      <c r="B530" s="329"/>
      <c r="C530" s="29"/>
      <c r="D530" s="29"/>
      <c r="E530" s="29"/>
      <c r="F530" s="325"/>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spans="1:29" ht="15.75" customHeight="1">
      <c r="A531" s="29"/>
      <c r="B531" s="329"/>
      <c r="C531" s="29"/>
      <c r="D531" s="29"/>
      <c r="E531" s="29"/>
      <c r="F531" s="325"/>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spans="1:29" ht="15.75" customHeight="1">
      <c r="A532" s="29"/>
      <c r="B532" s="329"/>
      <c r="C532" s="29"/>
      <c r="D532" s="29"/>
      <c r="E532" s="29"/>
      <c r="F532" s="325"/>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spans="1:29" ht="15.75" customHeight="1">
      <c r="A533" s="29"/>
      <c r="B533" s="329"/>
      <c r="C533" s="29"/>
      <c r="D533" s="29"/>
      <c r="E533" s="29"/>
      <c r="F533" s="325"/>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spans="1:29" ht="15.75" customHeight="1">
      <c r="A534" s="29"/>
      <c r="B534" s="329"/>
      <c r="C534" s="29"/>
      <c r="D534" s="29"/>
      <c r="E534" s="29"/>
      <c r="F534" s="325"/>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spans="1:29" ht="15.75" customHeight="1">
      <c r="A535" s="29"/>
      <c r="B535" s="329"/>
      <c r="C535" s="29"/>
      <c r="D535" s="29"/>
      <c r="E535" s="29"/>
      <c r="F535" s="325"/>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spans="1:29" ht="15.75" customHeight="1">
      <c r="A536" s="29"/>
      <c r="B536" s="329"/>
      <c r="C536" s="29"/>
      <c r="D536" s="29"/>
      <c r="E536" s="29"/>
      <c r="F536" s="325"/>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spans="1:29" ht="15.75" customHeight="1">
      <c r="A537" s="29"/>
      <c r="B537" s="329"/>
      <c r="C537" s="29"/>
      <c r="D537" s="29"/>
      <c r="E537" s="29"/>
      <c r="F537" s="325"/>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spans="1:29" ht="15.75" customHeight="1">
      <c r="A538" s="29"/>
      <c r="B538" s="329"/>
      <c r="C538" s="29"/>
      <c r="D538" s="29"/>
      <c r="E538" s="29"/>
      <c r="F538" s="325"/>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spans="1:29" ht="15.75" customHeight="1">
      <c r="A539" s="29"/>
      <c r="B539" s="329"/>
      <c r="C539" s="29"/>
      <c r="D539" s="29"/>
      <c r="E539" s="29"/>
      <c r="F539" s="325"/>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spans="1:29" ht="15.75" customHeight="1">
      <c r="A540" s="29"/>
      <c r="B540" s="329"/>
      <c r="C540" s="29"/>
      <c r="D540" s="29"/>
      <c r="E540" s="29"/>
      <c r="F540" s="325"/>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spans="1:29" ht="15.75" customHeight="1">
      <c r="A541" s="29"/>
      <c r="B541" s="329"/>
      <c r="C541" s="29"/>
      <c r="D541" s="29"/>
      <c r="E541" s="29"/>
      <c r="F541" s="325"/>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spans="1:29" ht="15.75" customHeight="1">
      <c r="A542" s="29"/>
      <c r="B542" s="329"/>
      <c r="C542" s="29"/>
      <c r="D542" s="29"/>
      <c r="E542" s="29"/>
      <c r="F542" s="325"/>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spans="1:29" ht="15.75" customHeight="1">
      <c r="A543" s="29"/>
      <c r="B543" s="329"/>
      <c r="C543" s="29"/>
      <c r="D543" s="29"/>
      <c r="E543" s="29"/>
      <c r="F543" s="325"/>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spans="1:29" ht="15.75" customHeight="1">
      <c r="A544" s="29"/>
      <c r="B544" s="329"/>
      <c r="C544" s="29"/>
      <c r="D544" s="29"/>
      <c r="E544" s="29"/>
      <c r="F544" s="325"/>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spans="1:29" ht="15.75" customHeight="1">
      <c r="A545" s="29"/>
      <c r="B545" s="329"/>
      <c r="C545" s="29"/>
      <c r="D545" s="29"/>
      <c r="E545" s="29"/>
      <c r="F545" s="325"/>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spans="1:29" ht="15.75" customHeight="1">
      <c r="A546" s="29"/>
      <c r="B546" s="329"/>
      <c r="C546" s="29"/>
      <c r="D546" s="29"/>
      <c r="E546" s="29"/>
      <c r="F546" s="325"/>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spans="1:29" ht="15.75" customHeight="1">
      <c r="A547" s="29"/>
      <c r="B547" s="329"/>
      <c r="C547" s="29"/>
      <c r="D547" s="29"/>
      <c r="E547" s="29"/>
      <c r="F547" s="325"/>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spans="1:29" ht="15.75" customHeight="1">
      <c r="A548" s="29"/>
      <c r="B548" s="329"/>
      <c r="C548" s="29"/>
      <c r="D548" s="29"/>
      <c r="E548" s="29"/>
      <c r="F548" s="325"/>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spans="1:29" ht="15.75" customHeight="1">
      <c r="A549" s="29"/>
      <c r="B549" s="329"/>
      <c r="C549" s="29"/>
      <c r="D549" s="29"/>
      <c r="E549" s="29"/>
      <c r="F549" s="325"/>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spans="1:29" ht="15.75" customHeight="1">
      <c r="A550" s="29"/>
      <c r="B550" s="329"/>
      <c r="C550" s="29"/>
      <c r="D550" s="29"/>
      <c r="E550" s="29"/>
      <c r="F550" s="325"/>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spans="1:29" ht="15.75" customHeight="1">
      <c r="A551" s="29"/>
      <c r="B551" s="329"/>
      <c r="C551" s="29"/>
      <c r="D551" s="29"/>
      <c r="E551" s="29"/>
      <c r="F551" s="325"/>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spans="1:29" ht="15.75" customHeight="1">
      <c r="A552" s="29"/>
      <c r="B552" s="329"/>
      <c r="C552" s="29"/>
      <c r="D552" s="29"/>
      <c r="E552" s="29"/>
      <c r="F552" s="325"/>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spans="1:29" ht="15.75" customHeight="1">
      <c r="A553" s="29"/>
      <c r="B553" s="329"/>
      <c r="C553" s="29"/>
      <c r="D553" s="29"/>
      <c r="E553" s="29"/>
      <c r="F553" s="325"/>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spans="1:29" ht="15.75" customHeight="1">
      <c r="A554" s="29"/>
      <c r="B554" s="329"/>
      <c r="C554" s="29"/>
      <c r="D554" s="29"/>
      <c r="E554" s="29"/>
      <c r="F554" s="325"/>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spans="1:29" ht="15.75" customHeight="1">
      <c r="A555" s="29"/>
      <c r="B555" s="329"/>
      <c r="C555" s="29"/>
      <c r="D555" s="29"/>
      <c r="E555" s="29"/>
      <c r="F555" s="325"/>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spans="1:29" ht="15.75" customHeight="1">
      <c r="A556" s="29"/>
      <c r="B556" s="329"/>
      <c r="C556" s="29"/>
      <c r="D556" s="29"/>
      <c r="E556" s="29"/>
      <c r="F556" s="325"/>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spans="1:29" ht="15.75" customHeight="1">
      <c r="A557" s="29"/>
      <c r="B557" s="329"/>
      <c r="C557" s="29"/>
      <c r="D557" s="29"/>
      <c r="E557" s="29"/>
      <c r="F557" s="325"/>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spans="1:29" ht="15.75" customHeight="1">
      <c r="A558" s="29"/>
      <c r="B558" s="329"/>
      <c r="C558" s="29"/>
      <c r="D558" s="29"/>
      <c r="E558" s="29"/>
      <c r="F558" s="325"/>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spans="1:29" ht="15.75" customHeight="1">
      <c r="A559" s="29"/>
      <c r="B559" s="329"/>
      <c r="C559" s="29"/>
      <c r="D559" s="29"/>
      <c r="E559" s="29"/>
      <c r="F559" s="325"/>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spans="1:29" ht="15.75" customHeight="1">
      <c r="A560" s="29"/>
      <c r="B560" s="329"/>
      <c r="C560" s="29"/>
      <c r="D560" s="29"/>
      <c r="E560" s="29"/>
      <c r="F560" s="325"/>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spans="1:29" ht="15.75" customHeight="1">
      <c r="A561" s="29"/>
      <c r="B561" s="329"/>
      <c r="C561" s="29"/>
      <c r="D561" s="29"/>
      <c r="E561" s="29"/>
      <c r="F561" s="325"/>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spans="1:29" ht="15.75" customHeight="1">
      <c r="A562" s="29"/>
      <c r="B562" s="329"/>
      <c r="C562" s="29"/>
      <c r="D562" s="29"/>
      <c r="E562" s="29"/>
      <c r="F562" s="325"/>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spans="1:29" ht="15.75" customHeight="1">
      <c r="A563" s="29"/>
      <c r="B563" s="329"/>
      <c r="C563" s="29"/>
      <c r="D563" s="29"/>
      <c r="E563" s="29"/>
      <c r="F563" s="325"/>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spans="1:29" ht="15.75" customHeight="1">
      <c r="A564" s="29"/>
      <c r="B564" s="329"/>
      <c r="C564" s="29"/>
      <c r="D564" s="29"/>
      <c r="E564" s="29"/>
      <c r="F564" s="325"/>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spans="1:29" ht="15.75" customHeight="1">
      <c r="A565" s="29"/>
      <c r="B565" s="329"/>
      <c r="C565" s="29"/>
      <c r="D565" s="29"/>
      <c r="E565" s="29"/>
      <c r="F565" s="325"/>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spans="1:29" ht="15.75" customHeight="1">
      <c r="A566" s="29"/>
      <c r="B566" s="329"/>
      <c r="C566" s="29"/>
      <c r="D566" s="29"/>
      <c r="E566" s="29"/>
      <c r="F566" s="325"/>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spans="1:29" ht="15.75" customHeight="1">
      <c r="A567" s="29"/>
      <c r="B567" s="329"/>
      <c r="C567" s="29"/>
      <c r="D567" s="29"/>
      <c r="E567" s="29"/>
      <c r="F567" s="325"/>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spans="1:29" ht="15.75" customHeight="1">
      <c r="A568" s="29"/>
      <c r="B568" s="329"/>
      <c r="C568" s="29"/>
      <c r="D568" s="29"/>
      <c r="E568" s="29"/>
      <c r="F568" s="325"/>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spans="1:29" ht="15.75" customHeight="1">
      <c r="A569" s="29"/>
      <c r="B569" s="329"/>
      <c r="C569" s="29"/>
      <c r="D569" s="29"/>
      <c r="E569" s="29"/>
      <c r="F569" s="325"/>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spans="1:29" ht="15.75" customHeight="1">
      <c r="A570" s="29"/>
      <c r="B570" s="329"/>
      <c r="C570" s="29"/>
      <c r="D570" s="29"/>
      <c r="E570" s="29"/>
      <c r="F570" s="325"/>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spans="1:29" ht="15.75" customHeight="1">
      <c r="A571" s="29"/>
      <c r="B571" s="329"/>
      <c r="C571" s="29"/>
      <c r="D571" s="29"/>
      <c r="E571" s="29"/>
      <c r="F571" s="325"/>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spans="1:29" ht="15.75" customHeight="1">
      <c r="A572" s="29"/>
      <c r="B572" s="329"/>
      <c r="C572" s="29"/>
      <c r="D572" s="29"/>
      <c r="E572" s="29"/>
      <c r="F572" s="325"/>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spans="1:29" ht="15.75" customHeight="1">
      <c r="A573" s="29"/>
      <c r="B573" s="329"/>
      <c r="C573" s="29"/>
      <c r="D573" s="29"/>
      <c r="E573" s="29"/>
      <c r="F573" s="325"/>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spans="1:29" ht="15.75" customHeight="1">
      <c r="A574" s="29"/>
      <c r="B574" s="329"/>
      <c r="C574" s="29"/>
      <c r="D574" s="29"/>
      <c r="E574" s="29"/>
      <c r="F574" s="325"/>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spans="1:29" ht="15.75" customHeight="1">
      <c r="A575" s="29"/>
      <c r="B575" s="329"/>
      <c r="C575" s="29"/>
      <c r="D575" s="29"/>
      <c r="E575" s="29"/>
      <c r="F575" s="325"/>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spans="1:29" ht="15.75" customHeight="1">
      <c r="A576" s="29"/>
      <c r="B576" s="329"/>
      <c r="C576" s="29"/>
      <c r="D576" s="29"/>
      <c r="E576" s="29"/>
      <c r="F576" s="325"/>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spans="1:29" ht="15.75" customHeight="1">
      <c r="A577" s="29"/>
      <c r="B577" s="329"/>
      <c r="C577" s="29"/>
      <c r="D577" s="29"/>
      <c r="E577" s="29"/>
      <c r="F577" s="325"/>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spans="1:29" ht="15.75" customHeight="1">
      <c r="A578" s="29"/>
      <c r="B578" s="329"/>
      <c r="C578" s="29"/>
      <c r="D578" s="29"/>
      <c r="E578" s="29"/>
      <c r="F578" s="325"/>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spans="1:29" ht="15.75" customHeight="1">
      <c r="A579" s="29"/>
      <c r="B579" s="329"/>
      <c r="C579" s="29"/>
      <c r="D579" s="29"/>
      <c r="E579" s="29"/>
      <c r="F579" s="325"/>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spans="1:29" ht="15.75" customHeight="1">
      <c r="A580" s="29"/>
      <c r="B580" s="329"/>
      <c r="C580" s="29"/>
      <c r="D580" s="29"/>
      <c r="E580" s="29"/>
      <c r="F580" s="325"/>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spans="1:29" ht="15.75" customHeight="1">
      <c r="A581" s="29"/>
      <c r="B581" s="329"/>
      <c r="C581" s="29"/>
      <c r="D581" s="29"/>
      <c r="E581" s="29"/>
      <c r="F581" s="325"/>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spans="1:29" ht="15.75" customHeight="1">
      <c r="A582" s="29"/>
      <c r="B582" s="329"/>
      <c r="C582" s="29"/>
      <c r="D582" s="29"/>
      <c r="E582" s="29"/>
      <c r="F582" s="325"/>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spans="1:29" ht="15.75" customHeight="1">
      <c r="A583" s="29"/>
      <c r="B583" s="329"/>
      <c r="C583" s="29"/>
      <c r="D583" s="29"/>
      <c r="E583" s="29"/>
      <c r="F583" s="325"/>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spans="1:29" ht="15.75" customHeight="1">
      <c r="A584" s="29"/>
      <c r="B584" s="329"/>
      <c r="C584" s="29"/>
      <c r="D584" s="29"/>
      <c r="E584" s="29"/>
      <c r="F584" s="325"/>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spans="1:29" ht="15.75" customHeight="1">
      <c r="A585" s="29"/>
      <c r="B585" s="329"/>
      <c r="C585" s="29"/>
      <c r="D585" s="29"/>
      <c r="E585" s="29"/>
      <c r="F585" s="325"/>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spans="1:29" ht="15.75" customHeight="1">
      <c r="A586" s="29"/>
      <c r="B586" s="329"/>
      <c r="C586" s="29"/>
      <c r="D586" s="29"/>
      <c r="E586" s="29"/>
      <c r="F586" s="325"/>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spans="1:29" ht="15.75" customHeight="1">
      <c r="A587" s="29"/>
      <c r="B587" s="329"/>
      <c r="C587" s="29"/>
      <c r="D587" s="29"/>
      <c r="E587" s="29"/>
      <c r="F587" s="325"/>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spans="1:29" ht="15.75" customHeight="1">
      <c r="A588" s="29"/>
      <c r="B588" s="329"/>
      <c r="C588" s="29"/>
      <c r="D588" s="29"/>
      <c r="E588" s="29"/>
      <c r="F588" s="325"/>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spans="1:29" ht="15.75" customHeight="1">
      <c r="A589" s="29"/>
      <c r="B589" s="329"/>
      <c r="C589" s="29"/>
      <c r="D589" s="29"/>
      <c r="E589" s="29"/>
      <c r="F589" s="325"/>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spans="1:29" ht="15.75" customHeight="1">
      <c r="A590" s="29"/>
      <c r="B590" s="329"/>
      <c r="C590" s="29"/>
      <c r="D590" s="29"/>
      <c r="E590" s="29"/>
      <c r="F590" s="325"/>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spans="1:29" ht="15.75" customHeight="1">
      <c r="A591" s="29"/>
      <c r="B591" s="329"/>
      <c r="C591" s="29"/>
      <c r="D591" s="29"/>
      <c r="E591" s="29"/>
      <c r="F591" s="325"/>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spans="1:29" ht="15.75" customHeight="1">
      <c r="A592" s="29"/>
      <c r="B592" s="329"/>
      <c r="C592" s="29"/>
      <c r="D592" s="29"/>
      <c r="E592" s="29"/>
      <c r="F592" s="325"/>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spans="1:29" ht="15.75" customHeight="1">
      <c r="A593" s="29"/>
      <c r="B593" s="329"/>
      <c r="C593" s="29"/>
      <c r="D593" s="29"/>
      <c r="E593" s="29"/>
      <c r="F593" s="325"/>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spans="1:29" ht="15.75" customHeight="1">
      <c r="A594" s="29"/>
      <c r="B594" s="329"/>
      <c r="C594" s="29"/>
      <c r="D594" s="29"/>
      <c r="E594" s="29"/>
      <c r="F594" s="325"/>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spans="1:29" ht="15.75" customHeight="1">
      <c r="A595" s="29"/>
      <c r="B595" s="329"/>
      <c r="C595" s="29"/>
      <c r="D595" s="29"/>
      <c r="E595" s="29"/>
      <c r="F595" s="325"/>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spans="1:29" ht="15.75" customHeight="1">
      <c r="A596" s="29"/>
      <c r="B596" s="329"/>
      <c r="C596" s="29"/>
      <c r="D596" s="29"/>
      <c r="E596" s="29"/>
      <c r="F596" s="325"/>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spans="1:29" ht="15.75" customHeight="1">
      <c r="A597" s="29"/>
      <c r="B597" s="329"/>
      <c r="C597" s="29"/>
      <c r="D597" s="29"/>
      <c r="E597" s="29"/>
      <c r="F597" s="325"/>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spans="1:29" ht="15.75" customHeight="1">
      <c r="A598" s="29"/>
      <c r="B598" s="329"/>
      <c r="C598" s="29"/>
      <c r="D598" s="29"/>
      <c r="E598" s="29"/>
      <c r="F598" s="325"/>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spans="1:29" ht="15.75" customHeight="1">
      <c r="A599" s="29"/>
      <c r="B599" s="329"/>
      <c r="C599" s="29"/>
      <c r="D599" s="29"/>
      <c r="E599" s="29"/>
      <c r="F599" s="325"/>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spans="1:29" ht="15.75" customHeight="1">
      <c r="A600" s="29"/>
      <c r="B600" s="329"/>
      <c r="C600" s="29"/>
      <c r="D600" s="29"/>
      <c r="E600" s="29"/>
      <c r="F600" s="325"/>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spans="1:29" ht="15.75" customHeight="1">
      <c r="A601" s="29"/>
      <c r="B601" s="329"/>
      <c r="C601" s="29"/>
      <c r="D601" s="29"/>
      <c r="E601" s="29"/>
      <c r="F601" s="325"/>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spans="1:29" ht="15.75" customHeight="1">
      <c r="A602" s="29"/>
      <c r="B602" s="329"/>
      <c r="C602" s="29"/>
      <c r="D602" s="29"/>
      <c r="E602" s="29"/>
      <c r="F602" s="325"/>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spans="1:29" ht="15.75" customHeight="1">
      <c r="A603" s="29"/>
      <c r="B603" s="329"/>
      <c r="C603" s="29"/>
      <c r="D603" s="29"/>
      <c r="E603" s="29"/>
      <c r="F603" s="325"/>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spans="1:29" ht="15.75" customHeight="1">
      <c r="A604" s="29"/>
      <c r="B604" s="329"/>
      <c r="C604" s="29"/>
      <c r="D604" s="29"/>
      <c r="E604" s="29"/>
      <c r="F604" s="325"/>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spans="1:29" ht="15.75" customHeight="1">
      <c r="A605" s="29"/>
      <c r="B605" s="329"/>
      <c r="C605" s="29"/>
      <c r="D605" s="29"/>
      <c r="E605" s="29"/>
      <c r="F605" s="325"/>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spans="1:29" ht="15.75" customHeight="1">
      <c r="A606" s="29"/>
      <c r="B606" s="329"/>
      <c r="C606" s="29"/>
      <c r="D606" s="29"/>
      <c r="E606" s="29"/>
      <c r="F606" s="325"/>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spans="1:29" ht="15.75" customHeight="1">
      <c r="A607" s="29"/>
      <c r="B607" s="329"/>
      <c r="C607" s="29"/>
      <c r="D607" s="29"/>
      <c r="E607" s="29"/>
      <c r="F607" s="325"/>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spans="1:29" ht="15.75" customHeight="1">
      <c r="A608" s="29"/>
      <c r="B608" s="329"/>
      <c r="C608" s="29"/>
      <c r="D608" s="29"/>
      <c r="E608" s="29"/>
      <c r="F608" s="325"/>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spans="1:29" ht="15.75" customHeight="1">
      <c r="A609" s="29"/>
      <c r="B609" s="329"/>
      <c r="C609" s="29"/>
      <c r="D609" s="29"/>
      <c r="E609" s="29"/>
      <c r="F609" s="325"/>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spans="1:29" ht="15.75" customHeight="1">
      <c r="A610" s="29"/>
      <c r="B610" s="329"/>
      <c r="C610" s="29"/>
      <c r="D610" s="29"/>
      <c r="E610" s="29"/>
      <c r="F610" s="325"/>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spans="1:29" ht="15.75" customHeight="1">
      <c r="A611" s="29"/>
      <c r="B611" s="329"/>
      <c r="C611" s="29"/>
      <c r="D611" s="29"/>
      <c r="E611" s="29"/>
      <c r="F611" s="325"/>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spans="1:29" ht="15.75" customHeight="1">
      <c r="A612" s="29"/>
      <c r="B612" s="329"/>
      <c r="C612" s="29"/>
      <c r="D612" s="29"/>
      <c r="E612" s="29"/>
      <c r="F612" s="325"/>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spans="1:29" ht="15.75" customHeight="1">
      <c r="A613" s="29"/>
      <c r="B613" s="329"/>
      <c r="C613" s="29"/>
      <c r="D613" s="29"/>
      <c r="E613" s="29"/>
      <c r="F613" s="325"/>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spans="1:29" ht="15.75" customHeight="1">
      <c r="A614" s="29"/>
      <c r="B614" s="329"/>
      <c r="C614" s="29"/>
      <c r="D614" s="29"/>
      <c r="E614" s="29"/>
      <c r="F614" s="325"/>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spans="1:29" ht="15.75" customHeight="1">
      <c r="A615" s="29"/>
      <c r="B615" s="329"/>
      <c r="C615" s="29"/>
      <c r="D615" s="29"/>
      <c r="E615" s="29"/>
      <c r="F615" s="325"/>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spans="1:29" ht="15.75" customHeight="1">
      <c r="A616" s="29"/>
      <c r="B616" s="329"/>
      <c r="C616" s="29"/>
      <c r="D616" s="29"/>
      <c r="E616" s="29"/>
      <c r="F616" s="325"/>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spans="1:29" ht="15.75" customHeight="1">
      <c r="A617" s="29"/>
      <c r="B617" s="329"/>
      <c r="C617" s="29"/>
      <c r="D617" s="29"/>
      <c r="E617" s="29"/>
      <c r="F617" s="325"/>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spans="1:29" ht="15.75" customHeight="1">
      <c r="A618" s="29"/>
      <c r="B618" s="329"/>
      <c r="C618" s="29"/>
      <c r="D618" s="29"/>
      <c r="E618" s="29"/>
      <c r="F618" s="325"/>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spans="1:29" ht="15.75" customHeight="1">
      <c r="A619" s="29"/>
      <c r="B619" s="329"/>
      <c r="C619" s="29"/>
      <c r="D619" s="29"/>
      <c r="E619" s="29"/>
      <c r="F619" s="325"/>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spans="1:29" ht="15.75" customHeight="1">
      <c r="A620" s="29"/>
      <c r="B620" s="329"/>
      <c r="C620" s="29"/>
      <c r="D620" s="29"/>
      <c r="E620" s="29"/>
      <c r="F620" s="325"/>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spans="1:29" ht="15.75" customHeight="1">
      <c r="A621" s="29"/>
      <c r="B621" s="329"/>
      <c r="C621" s="29"/>
      <c r="D621" s="29"/>
      <c r="E621" s="29"/>
      <c r="F621" s="325"/>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spans="1:29" ht="15.75" customHeight="1">
      <c r="A622" s="29"/>
      <c r="B622" s="329"/>
      <c r="C622" s="29"/>
      <c r="D622" s="29"/>
      <c r="E622" s="29"/>
      <c r="F622" s="325"/>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spans="1:29" ht="15.75" customHeight="1">
      <c r="A623" s="29"/>
      <c r="B623" s="329"/>
      <c r="C623" s="29"/>
      <c r="D623" s="29"/>
      <c r="E623" s="29"/>
      <c r="F623" s="325"/>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spans="1:29" ht="15.75" customHeight="1">
      <c r="A624" s="29"/>
      <c r="B624" s="329"/>
      <c r="C624" s="29"/>
      <c r="D624" s="29"/>
      <c r="E624" s="29"/>
      <c r="F624" s="325"/>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spans="1:29" ht="15.75" customHeight="1">
      <c r="A625" s="29"/>
      <c r="B625" s="329"/>
      <c r="C625" s="29"/>
      <c r="D625" s="29"/>
      <c r="E625" s="29"/>
      <c r="F625" s="325"/>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spans="1:29" ht="15.75" customHeight="1">
      <c r="A626" s="29"/>
      <c r="B626" s="329"/>
      <c r="C626" s="29"/>
      <c r="D626" s="29"/>
      <c r="E626" s="29"/>
      <c r="F626" s="325"/>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spans="1:29" ht="15.75" customHeight="1">
      <c r="A627" s="29"/>
      <c r="B627" s="329"/>
      <c r="C627" s="29"/>
      <c r="D627" s="29"/>
      <c r="E627" s="29"/>
      <c r="F627" s="325"/>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spans="1:29" ht="15.75" customHeight="1">
      <c r="A628" s="29"/>
      <c r="B628" s="329"/>
      <c r="C628" s="29"/>
      <c r="D628" s="29"/>
      <c r="E628" s="29"/>
      <c r="F628" s="325"/>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spans="1:29" ht="15.75" customHeight="1">
      <c r="A629" s="29"/>
      <c r="B629" s="329"/>
      <c r="C629" s="29"/>
      <c r="D629" s="29"/>
      <c r="E629" s="29"/>
      <c r="F629" s="325"/>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spans="1:29" ht="15.75" customHeight="1">
      <c r="A630" s="29"/>
      <c r="B630" s="329"/>
      <c r="C630" s="29"/>
      <c r="D630" s="29"/>
      <c r="E630" s="29"/>
      <c r="F630" s="325"/>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spans="1:29" ht="15.75" customHeight="1">
      <c r="A631" s="29"/>
      <c r="B631" s="329"/>
      <c r="C631" s="29"/>
      <c r="D631" s="29"/>
      <c r="E631" s="29"/>
      <c r="F631" s="325"/>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spans="1:29" ht="15.75" customHeight="1">
      <c r="A632" s="29"/>
      <c r="B632" s="329"/>
      <c r="C632" s="29"/>
      <c r="D632" s="29"/>
      <c r="E632" s="29"/>
      <c r="F632" s="325"/>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spans="1:29" ht="15.75" customHeight="1">
      <c r="A633" s="29"/>
      <c r="B633" s="329"/>
      <c r="C633" s="29"/>
      <c r="D633" s="29"/>
      <c r="E633" s="29"/>
      <c r="F633" s="325"/>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spans="1:29" ht="15.75" customHeight="1">
      <c r="A634" s="29"/>
      <c r="B634" s="329"/>
      <c r="C634" s="29"/>
      <c r="D634" s="29"/>
      <c r="E634" s="29"/>
      <c r="F634" s="325"/>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spans="1:29" ht="15.75" customHeight="1">
      <c r="A635" s="29"/>
      <c r="B635" s="329"/>
      <c r="C635" s="29"/>
      <c r="D635" s="29"/>
      <c r="E635" s="29"/>
      <c r="F635" s="325"/>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spans="1:29" ht="15.75" customHeight="1">
      <c r="A636" s="29"/>
      <c r="B636" s="329"/>
      <c r="C636" s="29"/>
      <c r="D636" s="29"/>
      <c r="E636" s="29"/>
      <c r="F636" s="325"/>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spans="1:29" ht="15.75" customHeight="1">
      <c r="A637" s="29"/>
      <c r="B637" s="329"/>
      <c r="C637" s="29"/>
      <c r="D637" s="29"/>
      <c r="E637" s="29"/>
      <c r="F637" s="325"/>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spans="1:29" ht="15.75" customHeight="1">
      <c r="A638" s="29"/>
      <c r="B638" s="329"/>
      <c r="C638" s="29"/>
      <c r="D638" s="29"/>
      <c r="E638" s="29"/>
      <c r="F638" s="325"/>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spans="1:29" ht="15.75" customHeight="1">
      <c r="A639" s="29"/>
      <c r="B639" s="329"/>
      <c r="C639" s="29"/>
      <c r="D639" s="29"/>
      <c r="E639" s="29"/>
      <c r="F639" s="325"/>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spans="1:29" ht="15.75" customHeight="1">
      <c r="A640" s="29"/>
      <c r="B640" s="329"/>
      <c r="C640" s="29"/>
      <c r="D640" s="29"/>
      <c r="E640" s="29"/>
      <c r="F640" s="325"/>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spans="1:29" ht="15.75" customHeight="1">
      <c r="A641" s="29"/>
      <c r="B641" s="329"/>
      <c r="C641" s="29"/>
      <c r="D641" s="29"/>
      <c r="E641" s="29"/>
      <c r="F641" s="325"/>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spans="1:29" ht="15.75" customHeight="1">
      <c r="A642" s="29"/>
      <c r="B642" s="329"/>
      <c r="C642" s="29"/>
      <c r="D642" s="29"/>
      <c r="E642" s="29"/>
      <c r="F642" s="325"/>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spans="1:29" ht="15.75" customHeight="1">
      <c r="A643" s="29"/>
      <c r="B643" s="329"/>
      <c r="C643" s="29"/>
      <c r="D643" s="29"/>
      <c r="E643" s="29"/>
      <c r="F643" s="325"/>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spans="1:29" ht="15.75" customHeight="1">
      <c r="A644" s="29"/>
      <c r="B644" s="329"/>
      <c r="C644" s="29"/>
      <c r="D644" s="29"/>
      <c r="E644" s="29"/>
      <c r="F644" s="325"/>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spans="1:29" ht="15.75" customHeight="1">
      <c r="A645" s="29"/>
      <c r="B645" s="329"/>
      <c r="C645" s="29"/>
      <c r="D645" s="29"/>
      <c r="E645" s="29"/>
      <c r="F645" s="325"/>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spans="1:29" ht="15.75" customHeight="1">
      <c r="A646" s="29"/>
      <c r="B646" s="329"/>
      <c r="C646" s="29"/>
      <c r="D646" s="29"/>
      <c r="E646" s="29"/>
      <c r="F646" s="325"/>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spans="1:29" ht="15.75" customHeight="1">
      <c r="A647" s="29"/>
      <c r="B647" s="329"/>
      <c r="C647" s="29"/>
      <c r="D647" s="29"/>
      <c r="E647" s="29"/>
      <c r="F647" s="325"/>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spans="1:29" ht="15.75" customHeight="1">
      <c r="A648" s="29"/>
      <c r="B648" s="329"/>
      <c r="C648" s="29"/>
      <c r="D648" s="29"/>
      <c r="E648" s="29"/>
      <c r="F648" s="325"/>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spans="1:29" ht="15.75" customHeight="1">
      <c r="A649" s="29"/>
      <c r="B649" s="329"/>
      <c r="C649" s="29"/>
      <c r="D649" s="29"/>
      <c r="E649" s="29"/>
      <c r="F649" s="325"/>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spans="1:29" ht="15.75" customHeight="1">
      <c r="A650" s="29"/>
      <c r="B650" s="329"/>
      <c r="C650" s="29"/>
      <c r="D650" s="29"/>
      <c r="E650" s="29"/>
      <c r="F650" s="325"/>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spans="1:29" ht="15.75" customHeight="1">
      <c r="A651" s="29"/>
      <c r="B651" s="329"/>
      <c r="C651" s="29"/>
      <c r="D651" s="29"/>
      <c r="E651" s="29"/>
      <c r="F651" s="325"/>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spans="1:29" ht="15.75" customHeight="1">
      <c r="A652" s="29"/>
      <c r="B652" s="329"/>
      <c r="C652" s="29"/>
      <c r="D652" s="29"/>
      <c r="E652" s="29"/>
      <c r="F652" s="325"/>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spans="1:29" ht="15.75" customHeight="1">
      <c r="A653" s="29"/>
      <c r="B653" s="329"/>
      <c r="C653" s="29"/>
      <c r="D653" s="29"/>
      <c r="E653" s="29"/>
      <c r="F653" s="325"/>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spans="1:29" ht="15.75" customHeight="1">
      <c r="A654" s="29"/>
      <c r="B654" s="329"/>
      <c r="C654" s="29"/>
      <c r="D654" s="29"/>
      <c r="E654" s="29"/>
      <c r="F654" s="325"/>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spans="1:29" ht="15.75" customHeight="1">
      <c r="A655" s="29"/>
      <c r="B655" s="329"/>
      <c r="C655" s="29"/>
      <c r="D655" s="29"/>
      <c r="E655" s="29"/>
      <c r="F655" s="325"/>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spans="1:29" ht="15.75" customHeight="1">
      <c r="A656" s="29"/>
      <c r="B656" s="329"/>
      <c r="C656" s="29"/>
      <c r="D656" s="29"/>
      <c r="E656" s="29"/>
      <c r="F656" s="325"/>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spans="1:29" ht="15.75" customHeight="1">
      <c r="A657" s="29"/>
      <c r="B657" s="329"/>
      <c r="C657" s="29"/>
      <c r="D657" s="29"/>
      <c r="E657" s="29"/>
      <c r="F657" s="325"/>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spans="1:29" ht="15.75" customHeight="1">
      <c r="A658" s="29"/>
      <c r="B658" s="329"/>
      <c r="C658" s="29"/>
      <c r="D658" s="29"/>
      <c r="E658" s="29"/>
      <c r="F658" s="325"/>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spans="1:29" ht="15.75" customHeight="1">
      <c r="A659" s="29"/>
      <c r="B659" s="329"/>
      <c r="C659" s="29"/>
      <c r="D659" s="29"/>
      <c r="E659" s="29"/>
      <c r="F659" s="325"/>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spans="1:29" ht="15.75" customHeight="1">
      <c r="A660" s="29"/>
      <c r="B660" s="329"/>
      <c r="C660" s="29"/>
      <c r="D660" s="29"/>
      <c r="E660" s="29"/>
      <c r="F660" s="325"/>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spans="1:29" ht="15.75" customHeight="1">
      <c r="A661" s="29"/>
      <c r="B661" s="329"/>
      <c r="C661" s="29"/>
      <c r="D661" s="29"/>
      <c r="E661" s="29"/>
      <c r="F661" s="325"/>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spans="1:29" ht="15.75" customHeight="1">
      <c r="A662" s="29"/>
      <c r="B662" s="329"/>
      <c r="C662" s="29"/>
      <c r="D662" s="29"/>
      <c r="E662" s="29"/>
      <c r="F662" s="325"/>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spans="1:29" ht="15.75" customHeight="1">
      <c r="A663" s="29"/>
      <c r="B663" s="329"/>
      <c r="C663" s="29"/>
      <c r="D663" s="29"/>
      <c r="E663" s="29"/>
      <c r="F663" s="325"/>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spans="1:29" ht="15.75" customHeight="1">
      <c r="A664" s="29"/>
      <c r="B664" s="329"/>
      <c r="C664" s="29"/>
      <c r="D664" s="29"/>
      <c r="E664" s="29"/>
      <c r="F664" s="325"/>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spans="1:29" ht="15.75" customHeight="1">
      <c r="A665" s="29"/>
      <c r="B665" s="329"/>
      <c r="C665" s="29"/>
      <c r="D665" s="29"/>
      <c r="E665" s="29"/>
      <c r="F665" s="325"/>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spans="1:29" ht="15.75" customHeight="1">
      <c r="A666" s="29"/>
      <c r="B666" s="329"/>
      <c r="C666" s="29"/>
      <c r="D666" s="29"/>
      <c r="E666" s="29"/>
      <c r="F666" s="325"/>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spans="1:29" ht="15.75" customHeight="1">
      <c r="A667" s="29"/>
      <c r="B667" s="329"/>
      <c r="C667" s="29"/>
      <c r="D667" s="29"/>
      <c r="E667" s="29"/>
      <c r="F667" s="325"/>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spans="1:29" ht="15.75" customHeight="1">
      <c r="A668" s="29"/>
      <c r="B668" s="329"/>
      <c r="C668" s="29"/>
      <c r="D668" s="29"/>
      <c r="E668" s="29"/>
      <c r="F668" s="325"/>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spans="1:29" ht="15.75" customHeight="1">
      <c r="A669" s="29"/>
      <c r="B669" s="329"/>
      <c r="C669" s="29"/>
      <c r="D669" s="29"/>
      <c r="E669" s="29"/>
      <c r="F669" s="325"/>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spans="1:29" ht="15.75" customHeight="1">
      <c r="A670" s="29"/>
      <c r="B670" s="329"/>
      <c r="C670" s="29"/>
      <c r="D670" s="29"/>
      <c r="E670" s="29"/>
      <c r="F670" s="325"/>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spans="1:29" ht="15.75" customHeight="1">
      <c r="A671" s="29"/>
      <c r="B671" s="329"/>
      <c r="C671" s="29"/>
      <c r="D671" s="29"/>
      <c r="E671" s="29"/>
      <c r="F671" s="325"/>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spans="1:29" ht="15.75" customHeight="1">
      <c r="A672" s="29"/>
      <c r="B672" s="329"/>
      <c r="C672" s="29"/>
      <c r="D672" s="29"/>
      <c r="E672" s="29"/>
      <c r="F672" s="325"/>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spans="1:29" ht="15.75" customHeight="1">
      <c r="A673" s="29"/>
      <c r="B673" s="329"/>
      <c r="C673" s="29"/>
      <c r="D673" s="29"/>
      <c r="E673" s="29"/>
      <c r="F673" s="325"/>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spans="1:29" ht="15.75" customHeight="1">
      <c r="A674" s="29"/>
      <c r="B674" s="329"/>
      <c r="C674" s="29"/>
      <c r="D674" s="29"/>
      <c r="E674" s="29"/>
      <c r="F674" s="325"/>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spans="1:29" ht="15.75" customHeight="1">
      <c r="A675" s="29"/>
      <c r="B675" s="329"/>
      <c r="C675" s="29"/>
      <c r="D675" s="29"/>
      <c r="E675" s="29"/>
      <c r="F675" s="325"/>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spans="1:29" ht="15.75" customHeight="1">
      <c r="A676" s="29"/>
      <c r="B676" s="329"/>
      <c r="C676" s="29"/>
      <c r="D676" s="29"/>
      <c r="E676" s="29"/>
      <c r="F676" s="325"/>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spans="1:29" ht="15.75" customHeight="1">
      <c r="A677" s="29"/>
      <c r="B677" s="329"/>
      <c r="C677" s="29"/>
      <c r="D677" s="29"/>
      <c r="E677" s="29"/>
      <c r="F677" s="325"/>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spans="1:29" ht="15.75" customHeight="1">
      <c r="A678" s="29"/>
      <c r="B678" s="329"/>
      <c r="C678" s="29"/>
      <c r="D678" s="29"/>
      <c r="E678" s="29"/>
      <c r="F678" s="325"/>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spans="1:29" ht="15.75" customHeight="1">
      <c r="A679" s="29"/>
      <c r="B679" s="329"/>
      <c r="C679" s="29"/>
      <c r="D679" s="29"/>
      <c r="E679" s="29"/>
      <c r="F679" s="325"/>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spans="1:29" ht="15.75" customHeight="1">
      <c r="A680" s="29"/>
      <c r="B680" s="329"/>
      <c r="C680" s="29"/>
      <c r="D680" s="29"/>
      <c r="E680" s="29"/>
      <c r="F680" s="325"/>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spans="1:29" ht="15.75" customHeight="1">
      <c r="A681" s="29"/>
      <c r="B681" s="329"/>
      <c r="C681" s="29"/>
      <c r="D681" s="29"/>
      <c r="E681" s="29"/>
      <c r="F681" s="325"/>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spans="1:29" ht="15.75" customHeight="1">
      <c r="A682" s="29"/>
      <c r="B682" s="329"/>
      <c r="C682" s="29"/>
      <c r="D682" s="29"/>
      <c r="E682" s="29"/>
      <c r="F682" s="325"/>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spans="1:29" ht="15.75" customHeight="1">
      <c r="A683" s="29"/>
      <c r="B683" s="329"/>
      <c r="C683" s="29"/>
      <c r="D683" s="29"/>
      <c r="E683" s="29"/>
      <c r="F683" s="325"/>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spans="1:29" ht="15.75" customHeight="1">
      <c r="A684" s="29"/>
      <c r="B684" s="329"/>
      <c r="C684" s="29"/>
      <c r="D684" s="29"/>
      <c r="E684" s="29"/>
      <c r="F684" s="325"/>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spans="1:29" ht="15.75" customHeight="1">
      <c r="A685" s="29"/>
      <c r="B685" s="329"/>
      <c r="C685" s="29"/>
      <c r="D685" s="29"/>
      <c r="E685" s="29"/>
      <c r="F685" s="325"/>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spans="1:29" ht="15.75" customHeight="1">
      <c r="A686" s="29"/>
      <c r="B686" s="329"/>
      <c r="C686" s="29"/>
      <c r="D686" s="29"/>
      <c r="E686" s="29"/>
      <c r="F686" s="325"/>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spans="1:29" ht="15.75" customHeight="1">
      <c r="A687" s="29"/>
      <c r="B687" s="329"/>
      <c r="C687" s="29"/>
      <c r="D687" s="29"/>
      <c r="E687" s="29"/>
      <c r="F687" s="325"/>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spans="1:29" ht="15.75" customHeight="1">
      <c r="A688" s="29"/>
      <c r="B688" s="329"/>
      <c r="C688" s="29"/>
      <c r="D688" s="29"/>
      <c r="E688" s="29"/>
      <c r="F688" s="325"/>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spans="1:29" ht="15.75" customHeight="1">
      <c r="A689" s="29"/>
      <c r="B689" s="329"/>
      <c r="C689" s="29"/>
      <c r="D689" s="29"/>
      <c r="E689" s="29"/>
      <c r="F689" s="325"/>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spans="1:29" ht="15.75" customHeight="1">
      <c r="A690" s="29"/>
      <c r="B690" s="329"/>
      <c r="C690" s="29"/>
      <c r="D690" s="29"/>
      <c r="E690" s="29"/>
      <c r="F690" s="325"/>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spans="1:29" ht="15.75" customHeight="1">
      <c r="A691" s="29"/>
      <c r="B691" s="329"/>
      <c r="C691" s="29"/>
      <c r="D691" s="29"/>
      <c r="E691" s="29"/>
      <c r="F691" s="325"/>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spans="1:29" ht="15.75" customHeight="1">
      <c r="A692" s="29"/>
      <c r="B692" s="329"/>
      <c r="C692" s="29"/>
      <c r="D692" s="29"/>
      <c r="E692" s="29"/>
      <c r="F692" s="325"/>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spans="1:29" ht="15.75" customHeight="1">
      <c r="A693" s="29"/>
      <c r="B693" s="329"/>
      <c r="C693" s="29"/>
      <c r="D693" s="29"/>
      <c r="E693" s="29"/>
      <c r="F693" s="325"/>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spans="1:29" ht="15.75" customHeight="1">
      <c r="A694" s="29"/>
      <c r="B694" s="329"/>
      <c r="C694" s="29"/>
      <c r="D694" s="29"/>
      <c r="E694" s="29"/>
      <c r="F694" s="325"/>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spans="1:29" ht="15.75" customHeight="1">
      <c r="A695" s="29"/>
      <c r="B695" s="329"/>
      <c r="C695" s="29"/>
      <c r="D695" s="29"/>
      <c r="E695" s="29"/>
      <c r="F695" s="325"/>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spans="1:29" ht="15.75" customHeight="1">
      <c r="A696" s="29"/>
      <c r="B696" s="329"/>
      <c r="C696" s="29"/>
      <c r="D696" s="29"/>
      <c r="E696" s="29"/>
      <c r="F696" s="325"/>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spans="1:29" ht="15.75" customHeight="1">
      <c r="A697" s="29"/>
      <c r="B697" s="329"/>
      <c r="C697" s="29"/>
      <c r="D697" s="29"/>
      <c r="E697" s="29"/>
      <c r="F697" s="325"/>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spans="1:29" ht="15.75" customHeight="1">
      <c r="A698" s="29"/>
      <c r="B698" s="329"/>
      <c r="C698" s="29"/>
      <c r="D698" s="29"/>
      <c r="E698" s="29"/>
      <c r="F698" s="325"/>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spans="1:29" ht="15.75" customHeight="1">
      <c r="A699" s="29"/>
      <c r="B699" s="329"/>
      <c r="C699" s="29"/>
      <c r="D699" s="29"/>
      <c r="E699" s="29"/>
      <c r="F699" s="325"/>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spans="1:29" ht="15.75" customHeight="1">
      <c r="A700" s="29"/>
      <c r="B700" s="329"/>
      <c r="C700" s="29"/>
      <c r="D700" s="29"/>
      <c r="E700" s="29"/>
      <c r="F700" s="325"/>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spans="1:29" ht="15.75" customHeight="1">
      <c r="A701" s="29"/>
      <c r="B701" s="329"/>
      <c r="C701" s="29"/>
      <c r="D701" s="29"/>
      <c r="E701" s="29"/>
      <c r="F701" s="325"/>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spans="1:29" ht="15.75" customHeight="1">
      <c r="A702" s="29"/>
      <c r="B702" s="329"/>
      <c r="C702" s="29"/>
      <c r="D702" s="29"/>
      <c r="E702" s="29"/>
      <c r="F702" s="325"/>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spans="1:29" ht="15.75" customHeight="1">
      <c r="A703" s="29"/>
      <c r="B703" s="329"/>
      <c r="C703" s="29"/>
      <c r="D703" s="29"/>
      <c r="E703" s="29"/>
      <c r="F703" s="325"/>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spans="1:29" ht="15.75" customHeight="1">
      <c r="A704" s="29"/>
      <c r="B704" s="329"/>
      <c r="C704" s="29"/>
      <c r="D704" s="29"/>
      <c r="E704" s="29"/>
      <c r="F704" s="325"/>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spans="1:29" ht="15.75" customHeight="1">
      <c r="A705" s="29"/>
      <c r="B705" s="329"/>
      <c r="C705" s="29"/>
      <c r="D705" s="29"/>
      <c r="E705" s="29"/>
      <c r="F705" s="325"/>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spans="1:29" ht="15.75" customHeight="1">
      <c r="A706" s="29"/>
      <c r="B706" s="329"/>
      <c r="C706" s="29"/>
      <c r="D706" s="29"/>
      <c r="E706" s="29"/>
      <c r="F706" s="325"/>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spans="1:29" ht="15.75" customHeight="1">
      <c r="A707" s="29"/>
      <c r="B707" s="329"/>
      <c r="C707" s="29"/>
      <c r="D707" s="29"/>
      <c r="E707" s="29"/>
      <c r="F707" s="325"/>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spans="1:29" ht="15.75" customHeight="1">
      <c r="A708" s="29"/>
      <c r="B708" s="329"/>
      <c r="C708" s="29"/>
      <c r="D708" s="29"/>
      <c r="E708" s="29"/>
      <c r="F708" s="325"/>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spans="1:29" ht="15.75" customHeight="1">
      <c r="A709" s="29"/>
      <c r="B709" s="329"/>
      <c r="C709" s="29"/>
      <c r="D709" s="29"/>
      <c r="E709" s="29"/>
      <c r="F709" s="325"/>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spans="1:29" ht="15.75" customHeight="1">
      <c r="A710" s="29"/>
      <c r="B710" s="329"/>
      <c r="C710" s="29"/>
      <c r="D710" s="29"/>
      <c r="E710" s="29"/>
      <c r="F710" s="325"/>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spans="1:29" ht="15.75" customHeight="1">
      <c r="A711" s="29"/>
      <c r="B711" s="329"/>
      <c r="C711" s="29"/>
      <c r="D711" s="29"/>
      <c r="E711" s="29"/>
      <c r="F711" s="325"/>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spans="1:29" ht="15.75" customHeight="1">
      <c r="A712" s="29"/>
      <c r="B712" s="329"/>
      <c r="C712" s="29"/>
      <c r="D712" s="29"/>
      <c r="E712" s="29"/>
      <c r="F712" s="325"/>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spans="1:29" ht="15.75" customHeight="1">
      <c r="A713" s="29"/>
      <c r="B713" s="329"/>
      <c r="C713" s="29"/>
      <c r="D713" s="29"/>
      <c r="E713" s="29"/>
      <c r="F713" s="325"/>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spans="1:29" ht="15.75" customHeight="1">
      <c r="A714" s="29"/>
      <c r="B714" s="329"/>
      <c r="C714" s="29"/>
      <c r="D714" s="29"/>
      <c r="E714" s="29"/>
      <c r="F714" s="325"/>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spans="1:29" ht="15.75" customHeight="1">
      <c r="A715" s="29"/>
      <c r="B715" s="329"/>
      <c r="C715" s="29"/>
      <c r="D715" s="29"/>
      <c r="E715" s="29"/>
      <c r="F715" s="325"/>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spans="1:29" ht="15.75" customHeight="1">
      <c r="A716" s="29"/>
      <c r="B716" s="329"/>
      <c r="C716" s="29"/>
      <c r="D716" s="29"/>
      <c r="E716" s="29"/>
      <c r="F716" s="325"/>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spans="1:29" ht="15.75" customHeight="1">
      <c r="A717" s="29"/>
      <c r="B717" s="329"/>
      <c r="C717" s="29"/>
      <c r="D717" s="29"/>
      <c r="E717" s="29"/>
      <c r="F717" s="325"/>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spans="1:29" ht="15.75" customHeight="1">
      <c r="A718" s="29"/>
      <c r="B718" s="329"/>
      <c r="C718" s="29"/>
      <c r="D718" s="29"/>
      <c r="E718" s="29"/>
      <c r="F718" s="325"/>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spans="1:29" ht="15.75" customHeight="1">
      <c r="A719" s="29"/>
      <c r="B719" s="329"/>
      <c r="C719" s="29"/>
      <c r="D719" s="29"/>
      <c r="E719" s="29"/>
      <c r="F719" s="325"/>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spans="1:29" ht="15.75" customHeight="1">
      <c r="A720" s="29"/>
      <c r="B720" s="329"/>
      <c r="C720" s="29"/>
      <c r="D720" s="29"/>
      <c r="E720" s="29"/>
      <c r="F720" s="325"/>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spans="1:29" ht="15.75" customHeight="1">
      <c r="A721" s="29"/>
      <c r="B721" s="329"/>
      <c r="C721" s="29"/>
      <c r="D721" s="29"/>
      <c r="E721" s="29"/>
      <c r="F721" s="325"/>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spans="1:29" ht="15.75" customHeight="1">
      <c r="A722" s="29"/>
      <c r="B722" s="329"/>
      <c r="C722" s="29"/>
      <c r="D722" s="29"/>
      <c r="E722" s="29"/>
      <c r="F722" s="325"/>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spans="1:29" ht="15.75" customHeight="1">
      <c r="A723" s="29"/>
      <c r="B723" s="329"/>
      <c r="C723" s="29"/>
      <c r="D723" s="29"/>
      <c r="E723" s="29"/>
      <c r="F723" s="325"/>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spans="1:29" ht="15.75" customHeight="1">
      <c r="A724" s="29"/>
      <c r="B724" s="329"/>
      <c r="C724" s="29"/>
      <c r="D724" s="29"/>
      <c r="E724" s="29"/>
      <c r="F724" s="325"/>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spans="1:29" ht="15.75" customHeight="1">
      <c r="A725" s="29"/>
      <c r="B725" s="329"/>
      <c r="C725" s="29"/>
      <c r="D725" s="29"/>
      <c r="E725" s="29"/>
      <c r="F725" s="325"/>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spans="1:29" ht="15.75" customHeight="1">
      <c r="A726" s="29"/>
      <c r="B726" s="329"/>
      <c r="C726" s="29"/>
      <c r="D726" s="29"/>
      <c r="E726" s="29"/>
      <c r="F726" s="325"/>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spans="1:29" ht="15.75" customHeight="1">
      <c r="A727" s="29"/>
      <c r="B727" s="329"/>
      <c r="C727" s="29"/>
      <c r="D727" s="29"/>
      <c r="E727" s="29"/>
      <c r="F727" s="325"/>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spans="1:29" ht="15.75" customHeight="1">
      <c r="A728" s="29"/>
      <c r="B728" s="329"/>
      <c r="C728" s="29"/>
      <c r="D728" s="29"/>
      <c r="E728" s="29"/>
      <c r="F728" s="325"/>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spans="1:29" ht="15.75" customHeight="1">
      <c r="A729" s="29"/>
      <c r="B729" s="329"/>
      <c r="C729" s="29"/>
      <c r="D729" s="29"/>
      <c r="E729" s="29"/>
      <c r="F729" s="325"/>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spans="1:29" ht="15.75" customHeight="1">
      <c r="A730" s="29"/>
      <c r="B730" s="329"/>
      <c r="C730" s="29"/>
      <c r="D730" s="29"/>
      <c r="E730" s="29"/>
      <c r="F730" s="325"/>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spans="1:29" ht="15.75" customHeight="1">
      <c r="A731" s="29"/>
      <c r="B731" s="329"/>
      <c r="C731" s="29"/>
      <c r="D731" s="29"/>
      <c r="E731" s="29"/>
      <c r="F731" s="325"/>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spans="1:29" ht="15.75" customHeight="1">
      <c r="A732" s="29"/>
      <c r="B732" s="329"/>
      <c r="C732" s="29"/>
      <c r="D732" s="29"/>
      <c r="E732" s="29"/>
      <c r="F732" s="325"/>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spans="1:29" ht="15.75" customHeight="1">
      <c r="A733" s="29"/>
      <c r="B733" s="329"/>
      <c r="C733" s="29"/>
      <c r="D733" s="29"/>
      <c r="E733" s="29"/>
      <c r="F733" s="325"/>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spans="1:29" ht="15.75" customHeight="1">
      <c r="A734" s="29"/>
      <c r="B734" s="329"/>
      <c r="C734" s="29"/>
      <c r="D734" s="29"/>
      <c r="E734" s="29"/>
      <c r="F734" s="325"/>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spans="1:29" ht="15.75" customHeight="1">
      <c r="A735" s="29"/>
      <c r="B735" s="329"/>
      <c r="C735" s="29"/>
      <c r="D735" s="29"/>
      <c r="E735" s="29"/>
      <c r="F735" s="325"/>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spans="1:29" ht="15.75" customHeight="1">
      <c r="A736" s="29"/>
      <c r="B736" s="329"/>
      <c r="C736" s="29"/>
      <c r="D736" s="29"/>
      <c r="E736" s="29"/>
      <c r="F736" s="325"/>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spans="1:29" ht="15.75" customHeight="1">
      <c r="A737" s="29"/>
      <c r="B737" s="329"/>
      <c r="C737" s="29"/>
      <c r="D737" s="29"/>
      <c r="E737" s="29"/>
      <c r="F737" s="325"/>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spans="1:29" ht="15.75" customHeight="1">
      <c r="A738" s="29"/>
      <c r="B738" s="329"/>
      <c r="C738" s="29"/>
      <c r="D738" s="29"/>
      <c r="E738" s="29"/>
      <c r="F738" s="325"/>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spans="1:29" ht="15.75" customHeight="1">
      <c r="A739" s="29"/>
      <c r="B739" s="329"/>
      <c r="C739" s="29"/>
      <c r="D739" s="29"/>
      <c r="E739" s="29"/>
      <c r="F739" s="325"/>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spans="1:29" ht="15.75" customHeight="1">
      <c r="A740" s="29"/>
      <c r="B740" s="329"/>
      <c r="C740" s="29"/>
      <c r="D740" s="29"/>
      <c r="E740" s="29"/>
      <c r="F740" s="325"/>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spans="1:29" ht="15.75" customHeight="1">
      <c r="A741" s="29"/>
      <c r="B741" s="329"/>
      <c r="C741" s="29"/>
      <c r="D741" s="29"/>
      <c r="E741" s="29"/>
      <c r="F741" s="325"/>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spans="1:29" ht="15.75" customHeight="1">
      <c r="A742" s="29"/>
      <c r="B742" s="329"/>
      <c r="C742" s="29"/>
      <c r="D742" s="29"/>
      <c r="E742" s="29"/>
      <c r="F742" s="325"/>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spans="1:29" ht="15.75" customHeight="1">
      <c r="A743" s="29"/>
      <c r="B743" s="329"/>
      <c r="C743" s="29"/>
      <c r="D743" s="29"/>
      <c r="E743" s="29"/>
      <c r="F743" s="325"/>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spans="1:29" ht="15.75" customHeight="1">
      <c r="A744" s="29"/>
      <c r="B744" s="329"/>
      <c r="C744" s="29"/>
      <c r="D744" s="29"/>
      <c r="E744" s="29"/>
      <c r="F744" s="325"/>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spans="1:29" ht="15.75" customHeight="1">
      <c r="A745" s="29"/>
      <c r="B745" s="329"/>
      <c r="C745" s="29"/>
      <c r="D745" s="29"/>
      <c r="E745" s="29"/>
      <c r="F745" s="325"/>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spans="1:29" ht="15.75" customHeight="1">
      <c r="A746" s="29"/>
      <c r="B746" s="329"/>
      <c r="C746" s="29"/>
      <c r="D746" s="29"/>
      <c r="E746" s="29"/>
      <c r="F746" s="325"/>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spans="1:29" ht="15.75" customHeight="1">
      <c r="A747" s="29"/>
      <c r="B747" s="329"/>
      <c r="C747" s="29"/>
      <c r="D747" s="29"/>
      <c r="E747" s="29"/>
      <c r="F747" s="325"/>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spans="1:29" ht="15.75" customHeight="1">
      <c r="A748" s="29"/>
      <c r="B748" s="329"/>
      <c r="C748" s="29"/>
      <c r="D748" s="29"/>
      <c r="E748" s="29"/>
      <c r="F748" s="325"/>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spans="1:29" ht="15.75" customHeight="1">
      <c r="A749" s="29"/>
      <c r="B749" s="329"/>
      <c r="C749" s="29"/>
      <c r="D749" s="29"/>
      <c r="E749" s="29"/>
      <c r="F749" s="325"/>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spans="1:29" ht="15.75" customHeight="1">
      <c r="A750" s="29"/>
      <c r="B750" s="329"/>
      <c r="C750" s="29"/>
      <c r="D750" s="29"/>
      <c r="E750" s="29"/>
      <c r="F750" s="325"/>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spans="1:29" ht="15.75" customHeight="1">
      <c r="A751" s="29"/>
      <c r="B751" s="329"/>
      <c r="C751" s="29"/>
      <c r="D751" s="29"/>
      <c r="E751" s="29"/>
      <c r="F751" s="325"/>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spans="1:29" ht="15.75" customHeight="1">
      <c r="A752" s="29"/>
      <c r="B752" s="329"/>
      <c r="C752" s="29"/>
      <c r="D752" s="29"/>
      <c r="E752" s="29"/>
      <c r="F752" s="325"/>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spans="1:29" ht="15.75" customHeight="1">
      <c r="A753" s="29"/>
      <c r="B753" s="329"/>
      <c r="C753" s="29"/>
      <c r="D753" s="29"/>
      <c r="E753" s="29"/>
      <c r="F753" s="325"/>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spans="1:29" ht="15.75" customHeight="1">
      <c r="A754" s="29"/>
      <c r="B754" s="329"/>
      <c r="C754" s="29"/>
      <c r="D754" s="29"/>
      <c r="E754" s="29"/>
      <c r="F754" s="325"/>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spans="1:29" ht="15.75" customHeight="1">
      <c r="A755" s="29"/>
      <c r="B755" s="329"/>
      <c r="C755" s="29"/>
      <c r="D755" s="29"/>
      <c r="E755" s="29"/>
      <c r="F755" s="325"/>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spans="1:29" ht="15.75" customHeight="1">
      <c r="A756" s="29"/>
      <c r="B756" s="329"/>
      <c r="C756" s="29"/>
      <c r="D756" s="29"/>
      <c r="E756" s="29"/>
      <c r="F756" s="325"/>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spans="1:29" ht="15.75" customHeight="1">
      <c r="A757" s="29"/>
      <c r="B757" s="329"/>
      <c r="C757" s="29"/>
      <c r="D757" s="29"/>
      <c r="E757" s="29"/>
      <c r="F757" s="325"/>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spans="1:29" ht="15.75" customHeight="1">
      <c r="A758" s="29"/>
      <c r="B758" s="329"/>
      <c r="C758" s="29"/>
      <c r="D758" s="29"/>
      <c r="E758" s="29"/>
      <c r="F758" s="325"/>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spans="1:29" ht="15.75" customHeight="1">
      <c r="A759" s="29"/>
      <c r="B759" s="329"/>
      <c r="C759" s="29"/>
      <c r="D759" s="29"/>
      <c r="E759" s="29"/>
      <c r="F759" s="325"/>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spans="1:29" ht="15.75" customHeight="1">
      <c r="A760" s="29"/>
      <c r="B760" s="329"/>
      <c r="C760" s="29"/>
      <c r="D760" s="29"/>
      <c r="E760" s="29"/>
      <c r="F760" s="325"/>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spans="1:29" ht="15.75" customHeight="1">
      <c r="A761" s="29"/>
      <c r="B761" s="329"/>
      <c r="C761" s="29"/>
      <c r="D761" s="29"/>
      <c r="E761" s="29"/>
      <c r="F761" s="325"/>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spans="1:29" ht="15.75" customHeight="1">
      <c r="A762" s="29"/>
      <c r="B762" s="329"/>
      <c r="C762" s="29"/>
      <c r="D762" s="29"/>
      <c r="E762" s="29"/>
      <c r="F762" s="325"/>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spans="1:29" ht="15.75" customHeight="1">
      <c r="A763" s="29"/>
      <c r="B763" s="329"/>
      <c r="C763" s="29"/>
      <c r="D763" s="29"/>
      <c r="E763" s="29"/>
      <c r="F763" s="325"/>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spans="1:29" ht="15.75" customHeight="1">
      <c r="A764" s="29"/>
      <c r="B764" s="329"/>
      <c r="C764" s="29"/>
      <c r="D764" s="29"/>
      <c r="E764" s="29"/>
      <c r="F764" s="325"/>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spans="1:29" ht="15.75" customHeight="1">
      <c r="A765" s="29"/>
      <c r="B765" s="329"/>
      <c r="C765" s="29"/>
      <c r="D765" s="29"/>
      <c r="E765" s="29"/>
      <c r="F765" s="325"/>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spans="1:29" ht="15.75" customHeight="1">
      <c r="A766" s="29"/>
      <c r="B766" s="329"/>
      <c r="C766" s="29"/>
      <c r="D766" s="29"/>
      <c r="E766" s="29"/>
      <c r="F766" s="325"/>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spans="1:29" ht="15.75" customHeight="1">
      <c r="A767" s="29"/>
      <c r="B767" s="329"/>
      <c r="C767" s="29"/>
      <c r="D767" s="29"/>
      <c r="E767" s="29"/>
      <c r="F767" s="325"/>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spans="1:29" ht="15.75" customHeight="1">
      <c r="A768" s="29"/>
      <c r="B768" s="329"/>
      <c r="C768" s="29"/>
      <c r="D768" s="29"/>
      <c r="E768" s="29"/>
      <c r="F768" s="325"/>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spans="1:29" ht="15.75" customHeight="1">
      <c r="A769" s="29"/>
      <c r="B769" s="329"/>
      <c r="C769" s="29"/>
      <c r="D769" s="29"/>
      <c r="E769" s="29"/>
      <c r="F769" s="325"/>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spans="1:29" ht="15.75" customHeight="1">
      <c r="A770" s="29"/>
      <c r="B770" s="329"/>
      <c r="C770" s="29"/>
      <c r="D770" s="29"/>
      <c r="E770" s="29"/>
      <c r="F770" s="325"/>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spans="1:29" ht="15.75" customHeight="1">
      <c r="A771" s="29"/>
      <c r="B771" s="329"/>
      <c r="C771" s="29"/>
      <c r="D771" s="29"/>
      <c r="E771" s="29"/>
      <c r="F771" s="325"/>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spans="1:29" ht="15.75" customHeight="1">
      <c r="A772" s="29"/>
      <c r="B772" s="329"/>
      <c r="C772" s="29"/>
      <c r="D772" s="29"/>
      <c r="E772" s="29"/>
      <c r="F772" s="325"/>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spans="1:29" ht="15.75" customHeight="1">
      <c r="A773" s="29"/>
      <c r="B773" s="329"/>
      <c r="C773" s="29"/>
      <c r="D773" s="29"/>
      <c r="E773" s="29"/>
      <c r="F773" s="325"/>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spans="1:29" ht="15.75" customHeight="1">
      <c r="A774" s="29"/>
      <c r="B774" s="329"/>
      <c r="C774" s="29"/>
      <c r="D774" s="29"/>
      <c r="E774" s="29"/>
      <c r="F774" s="325"/>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spans="1:29" ht="15.75" customHeight="1">
      <c r="A775" s="29"/>
      <c r="B775" s="329"/>
      <c r="C775" s="29"/>
      <c r="D775" s="29"/>
      <c r="E775" s="29"/>
      <c r="F775" s="325"/>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spans="1:29" ht="15.75" customHeight="1">
      <c r="A776" s="29"/>
      <c r="B776" s="329"/>
      <c r="C776" s="29"/>
      <c r="D776" s="29"/>
      <c r="E776" s="29"/>
      <c r="F776" s="325"/>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spans="1:29" ht="15.75" customHeight="1">
      <c r="A777" s="29"/>
      <c r="B777" s="329"/>
      <c r="C777" s="29"/>
      <c r="D777" s="29"/>
      <c r="E777" s="29"/>
      <c r="F777" s="325"/>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spans="1:29" ht="15.75" customHeight="1">
      <c r="A778" s="29"/>
      <c r="B778" s="329"/>
      <c r="C778" s="29"/>
      <c r="D778" s="29"/>
      <c r="E778" s="29"/>
      <c r="F778" s="325"/>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spans="1:29" ht="15.75" customHeight="1">
      <c r="A779" s="29"/>
      <c r="B779" s="329"/>
      <c r="C779" s="29"/>
      <c r="D779" s="29"/>
      <c r="E779" s="29"/>
      <c r="F779" s="325"/>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spans="1:29" ht="15.75" customHeight="1">
      <c r="A780" s="29"/>
      <c r="B780" s="329"/>
      <c r="C780" s="29"/>
      <c r="D780" s="29"/>
      <c r="E780" s="29"/>
      <c r="F780" s="325"/>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spans="1:29" ht="15.75" customHeight="1">
      <c r="A781" s="29"/>
      <c r="B781" s="329"/>
      <c r="C781" s="29"/>
      <c r="D781" s="29"/>
      <c r="E781" s="29"/>
      <c r="F781" s="325"/>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spans="1:29" ht="15.75" customHeight="1">
      <c r="A782" s="29"/>
      <c r="B782" s="329"/>
      <c r="C782" s="29"/>
      <c r="D782" s="29"/>
      <c r="E782" s="29"/>
      <c r="F782" s="325"/>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spans="1:29" ht="15.75" customHeight="1">
      <c r="A783" s="29"/>
      <c r="B783" s="329"/>
      <c r="C783" s="29"/>
      <c r="D783" s="29"/>
      <c r="E783" s="29"/>
      <c r="F783" s="325"/>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spans="1:29" ht="15.75" customHeight="1">
      <c r="A784" s="29"/>
      <c r="B784" s="329"/>
      <c r="C784" s="29"/>
      <c r="D784" s="29"/>
      <c r="E784" s="29"/>
      <c r="F784" s="325"/>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spans="1:29" ht="15.75" customHeight="1">
      <c r="A785" s="29"/>
      <c r="B785" s="329"/>
      <c r="C785" s="29"/>
      <c r="D785" s="29"/>
      <c r="E785" s="29"/>
      <c r="F785" s="325"/>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spans="1:29" ht="15.75" customHeight="1">
      <c r="A786" s="29"/>
      <c r="B786" s="329"/>
      <c r="C786" s="29"/>
      <c r="D786" s="29"/>
      <c r="E786" s="29"/>
      <c r="F786" s="325"/>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spans="1:29" ht="15.75" customHeight="1">
      <c r="A787" s="29"/>
      <c r="B787" s="329"/>
      <c r="C787" s="29"/>
      <c r="D787" s="29"/>
      <c r="E787" s="29"/>
      <c r="F787" s="325"/>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spans="1:29" ht="15.75" customHeight="1">
      <c r="A788" s="29"/>
      <c r="B788" s="329"/>
      <c r="C788" s="29"/>
      <c r="D788" s="29"/>
      <c r="E788" s="29"/>
      <c r="F788" s="325"/>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spans="1:29" ht="15.75" customHeight="1">
      <c r="A789" s="29"/>
      <c r="B789" s="329"/>
      <c r="C789" s="29"/>
      <c r="D789" s="29"/>
      <c r="E789" s="29"/>
      <c r="F789" s="325"/>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spans="1:29" ht="15.75" customHeight="1">
      <c r="A790" s="29"/>
      <c r="B790" s="329"/>
      <c r="C790" s="29"/>
      <c r="D790" s="29"/>
      <c r="E790" s="29"/>
      <c r="F790" s="325"/>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spans="1:29" ht="15.75" customHeight="1">
      <c r="A791" s="29"/>
      <c r="B791" s="329"/>
      <c r="C791" s="29"/>
      <c r="D791" s="29"/>
      <c r="E791" s="29"/>
      <c r="F791" s="325"/>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spans="1:29" ht="15.75" customHeight="1">
      <c r="A792" s="29"/>
      <c r="B792" s="329"/>
      <c r="C792" s="29"/>
      <c r="D792" s="29"/>
      <c r="E792" s="29"/>
      <c r="F792" s="325"/>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spans="1:29" ht="15.75" customHeight="1">
      <c r="A793" s="29"/>
      <c r="B793" s="329"/>
      <c r="C793" s="29"/>
      <c r="D793" s="29"/>
      <c r="E793" s="29"/>
      <c r="F793" s="325"/>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spans="1:29" ht="15.75" customHeight="1">
      <c r="A794" s="29"/>
      <c r="B794" s="329"/>
      <c r="C794" s="29"/>
      <c r="D794" s="29"/>
      <c r="E794" s="29"/>
      <c r="F794" s="325"/>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spans="1:29" ht="15.75" customHeight="1">
      <c r="A795" s="29"/>
      <c r="B795" s="329"/>
      <c r="C795" s="29"/>
      <c r="D795" s="29"/>
      <c r="E795" s="29"/>
      <c r="F795" s="325"/>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spans="1:29" ht="15.75" customHeight="1">
      <c r="A796" s="29"/>
      <c r="B796" s="329"/>
      <c r="C796" s="29"/>
      <c r="D796" s="29"/>
      <c r="E796" s="29"/>
      <c r="F796" s="325"/>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spans="1:29" ht="15.75" customHeight="1">
      <c r="A797" s="29"/>
      <c r="B797" s="329"/>
      <c r="C797" s="29"/>
      <c r="D797" s="29"/>
      <c r="E797" s="29"/>
      <c r="F797" s="325"/>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spans="1:29" ht="15.75" customHeight="1">
      <c r="A798" s="29"/>
      <c r="B798" s="329"/>
      <c r="C798" s="29"/>
      <c r="D798" s="29"/>
      <c r="E798" s="29"/>
      <c r="F798" s="325"/>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spans="1:29" ht="15.75" customHeight="1">
      <c r="A799" s="29"/>
      <c r="B799" s="329"/>
      <c r="C799" s="29"/>
      <c r="D799" s="29"/>
      <c r="E799" s="29"/>
      <c r="F799" s="325"/>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spans="1:29" ht="15.75" customHeight="1">
      <c r="A800" s="29"/>
      <c r="B800" s="329"/>
      <c r="C800" s="29"/>
      <c r="D800" s="29"/>
      <c r="E800" s="29"/>
      <c r="F800" s="325"/>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spans="1:29" ht="15.75" customHeight="1">
      <c r="A801" s="29"/>
      <c r="B801" s="329"/>
      <c r="C801" s="29"/>
      <c r="D801" s="29"/>
      <c r="E801" s="29"/>
      <c r="F801" s="325"/>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spans="1:29" ht="15.75" customHeight="1">
      <c r="A802" s="29"/>
      <c r="B802" s="329"/>
      <c r="C802" s="29"/>
      <c r="D802" s="29"/>
      <c r="E802" s="29"/>
      <c r="F802" s="325"/>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spans="1:29" ht="15.75" customHeight="1">
      <c r="A803" s="29"/>
      <c r="B803" s="329"/>
      <c r="C803" s="29"/>
      <c r="D803" s="29"/>
      <c r="E803" s="29"/>
      <c r="F803" s="325"/>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spans="1:29" ht="15.75" customHeight="1">
      <c r="A804" s="29"/>
      <c r="B804" s="329"/>
      <c r="C804" s="29"/>
      <c r="D804" s="29"/>
      <c r="E804" s="29"/>
      <c r="F804" s="325"/>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spans="1:29" ht="15.75" customHeight="1">
      <c r="A805" s="29"/>
      <c r="B805" s="329"/>
      <c r="C805" s="29"/>
      <c r="D805" s="29"/>
      <c r="E805" s="29"/>
      <c r="F805" s="325"/>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spans="1:29" ht="15.75" customHeight="1">
      <c r="A806" s="29"/>
      <c r="B806" s="329"/>
      <c r="C806" s="29"/>
      <c r="D806" s="29"/>
      <c r="E806" s="29"/>
      <c r="F806" s="325"/>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spans="1:29" ht="15.75" customHeight="1">
      <c r="A807" s="29"/>
      <c r="B807" s="329"/>
      <c r="C807" s="29"/>
      <c r="D807" s="29"/>
      <c r="E807" s="29"/>
      <c r="F807" s="325"/>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spans="1:29" ht="15.75" customHeight="1">
      <c r="A808" s="29"/>
      <c r="B808" s="329"/>
      <c r="C808" s="29"/>
      <c r="D808" s="29"/>
      <c r="E808" s="29"/>
      <c r="F808" s="325"/>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spans="1:29" ht="15.75" customHeight="1">
      <c r="A809" s="29"/>
      <c r="B809" s="329"/>
      <c r="C809" s="29"/>
      <c r="D809" s="29"/>
      <c r="E809" s="29"/>
      <c r="F809" s="325"/>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spans="1:29" ht="15.75" customHeight="1">
      <c r="A810" s="29"/>
      <c r="B810" s="329"/>
      <c r="C810" s="29"/>
      <c r="D810" s="29"/>
      <c r="E810" s="29"/>
      <c r="F810" s="325"/>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spans="1:29" ht="15.75" customHeight="1">
      <c r="A811" s="29"/>
      <c r="B811" s="329"/>
      <c r="C811" s="29"/>
      <c r="D811" s="29"/>
      <c r="E811" s="29"/>
      <c r="F811" s="325"/>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spans="1:29" ht="15.75" customHeight="1">
      <c r="A812" s="29"/>
      <c r="B812" s="329"/>
      <c r="C812" s="29"/>
      <c r="D812" s="29"/>
      <c r="E812" s="29"/>
      <c r="F812" s="325"/>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spans="1:29" ht="15.75" customHeight="1">
      <c r="A813" s="29"/>
      <c r="B813" s="329"/>
      <c r="C813" s="29"/>
      <c r="D813" s="29"/>
      <c r="E813" s="29"/>
      <c r="F813" s="325"/>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spans="1:29" ht="15.75" customHeight="1">
      <c r="A814" s="29"/>
      <c r="B814" s="329"/>
      <c r="C814" s="29"/>
      <c r="D814" s="29"/>
      <c r="E814" s="29"/>
      <c r="F814" s="325"/>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spans="1:29" ht="15.75" customHeight="1">
      <c r="A815" s="29"/>
      <c r="B815" s="329"/>
      <c r="C815" s="29"/>
      <c r="D815" s="29"/>
      <c r="E815" s="29"/>
      <c r="F815" s="325"/>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spans="1:29" ht="15.75" customHeight="1">
      <c r="A816" s="29"/>
      <c r="B816" s="329"/>
      <c r="C816" s="29"/>
      <c r="D816" s="29"/>
      <c r="E816" s="29"/>
      <c r="F816" s="325"/>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spans="1:29" ht="15.75" customHeight="1">
      <c r="A817" s="29"/>
      <c r="B817" s="329"/>
      <c r="C817" s="29"/>
      <c r="D817" s="29"/>
      <c r="E817" s="29"/>
      <c r="F817" s="325"/>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spans="1:29" ht="15.75" customHeight="1">
      <c r="A818" s="29"/>
      <c r="B818" s="329"/>
      <c r="C818" s="29"/>
      <c r="D818" s="29"/>
      <c r="E818" s="29"/>
      <c r="F818" s="325"/>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spans="1:29" ht="15.75" customHeight="1">
      <c r="A819" s="29"/>
      <c r="B819" s="329"/>
      <c r="C819" s="29"/>
      <c r="D819" s="29"/>
      <c r="E819" s="29"/>
      <c r="F819" s="325"/>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spans="1:29" ht="15.75" customHeight="1">
      <c r="A820" s="29"/>
      <c r="B820" s="329"/>
      <c r="C820" s="29"/>
      <c r="D820" s="29"/>
      <c r="E820" s="29"/>
      <c r="F820" s="325"/>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spans="1:29" ht="15.75" customHeight="1">
      <c r="A821" s="29"/>
      <c r="B821" s="329"/>
      <c r="C821" s="29"/>
      <c r="D821" s="29"/>
      <c r="E821" s="29"/>
      <c r="F821" s="325"/>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spans="1:29" ht="15.75" customHeight="1">
      <c r="A822" s="29"/>
      <c r="B822" s="329"/>
      <c r="C822" s="29"/>
      <c r="D822" s="29"/>
      <c r="E822" s="29"/>
      <c r="F822" s="325"/>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spans="1:29" ht="15.75" customHeight="1">
      <c r="A823" s="29"/>
      <c r="B823" s="329"/>
      <c r="C823" s="29"/>
      <c r="D823" s="29"/>
      <c r="E823" s="29"/>
      <c r="F823" s="325"/>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spans="1:29" ht="15.75" customHeight="1">
      <c r="A824" s="29"/>
      <c r="B824" s="329"/>
      <c r="C824" s="29"/>
      <c r="D824" s="29"/>
      <c r="E824" s="29"/>
      <c r="F824" s="325"/>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spans="1:29" ht="15.75" customHeight="1">
      <c r="A825" s="29"/>
      <c r="B825" s="329"/>
      <c r="C825" s="29"/>
      <c r="D825" s="29"/>
      <c r="E825" s="29"/>
      <c r="F825" s="325"/>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spans="1:29" ht="15.75" customHeight="1">
      <c r="A826" s="29"/>
      <c r="B826" s="329"/>
      <c r="C826" s="29"/>
      <c r="D826" s="29"/>
      <c r="E826" s="29"/>
      <c r="F826" s="325"/>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spans="1:29" ht="15.75" customHeight="1">
      <c r="A827" s="29"/>
      <c r="B827" s="329"/>
      <c r="C827" s="29"/>
      <c r="D827" s="29"/>
      <c r="E827" s="29"/>
      <c r="F827" s="325"/>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spans="1:29" ht="15.75" customHeight="1">
      <c r="A828" s="29"/>
      <c r="B828" s="329"/>
      <c r="C828" s="29"/>
      <c r="D828" s="29"/>
      <c r="E828" s="29"/>
      <c r="F828" s="325"/>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spans="1:29" ht="15.75" customHeight="1">
      <c r="A829" s="29"/>
      <c r="B829" s="329"/>
      <c r="C829" s="29"/>
      <c r="D829" s="29"/>
      <c r="E829" s="29"/>
      <c r="F829" s="325"/>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spans="1:29" ht="15.75" customHeight="1">
      <c r="A830" s="29"/>
      <c r="B830" s="329"/>
      <c r="C830" s="29"/>
      <c r="D830" s="29"/>
      <c r="E830" s="29"/>
      <c r="F830" s="325"/>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spans="1:29" ht="15.75" customHeight="1">
      <c r="A831" s="29"/>
      <c r="B831" s="329"/>
      <c r="C831" s="29"/>
      <c r="D831" s="29"/>
      <c r="E831" s="29"/>
      <c r="F831" s="325"/>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spans="1:29" ht="15.75" customHeight="1">
      <c r="A832" s="29"/>
      <c r="B832" s="329"/>
      <c r="C832" s="29"/>
      <c r="D832" s="29"/>
      <c r="E832" s="29"/>
      <c r="F832" s="325"/>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spans="1:29" ht="15.75" customHeight="1">
      <c r="A833" s="29"/>
      <c r="B833" s="329"/>
      <c r="C833" s="29"/>
      <c r="D833" s="29"/>
      <c r="E833" s="29"/>
      <c r="F833" s="325"/>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spans="1:29" ht="15.75" customHeight="1">
      <c r="A834" s="29"/>
      <c r="B834" s="329"/>
      <c r="C834" s="29"/>
      <c r="D834" s="29"/>
      <c r="E834" s="29"/>
      <c r="F834" s="325"/>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spans="1:29" ht="15.75" customHeight="1">
      <c r="A835" s="29"/>
      <c r="B835" s="329"/>
      <c r="C835" s="29"/>
      <c r="D835" s="29"/>
      <c r="E835" s="29"/>
      <c r="F835" s="325"/>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spans="1:29" ht="15.75" customHeight="1">
      <c r="A836" s="29"/>
      <c r="B836" s="329"/>
      <c r="C836" s="29"/>
      <c r="D836" s="29"/>
      <c r="E836" s="29"/>
      <c r="F836" s="325"/>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spans="1:29" ht="15.75" customHeight="1">
      <c r="A837" s="29"/>
      <c r="B837" s="329"/>
      <c r="C837" s="29"/>
      <c r="D837" s="29"/>
      <c r="E837" s="29"/>
      <c r="F837" s="325"/>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spans="1:29" ht="15.75" customHeight="1">
      <c r="A838" s="29"/>
      <c r="B838" s="329"/>
      <c r="C838" s="29"/>
      <c r="D838" s="29"/>
      <c r="E838" s="29"/>
      <c r="F838" s="325"/>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spans="1:29" ht="15.75" customHeight="1">
      <c r="A839" s="29"/>
      <c r="B839" s="329"/>
      <c r="C839" s="29"/>
      <c r="D839" s="29"/>
      <c r="E839" s="29"/>
      <c r="F839" s="325"/>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spans="1:29" ht="15.75" customHeight="1">
      <c r="A840" s="29"/>
      <c r="B840" s="329"/>
      <c r="C840" s="29"/>
      <c r="D840" s="29"/>
      <c r="E840" s="29"/>
      <c r="F840" s="325"/>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spans="1:29" ht="15.75" customHeight="1">
      <c r="A841" s="29"/>
      <c r="B841" s="329"/>
      <c r="C841" s="29"/>
      <c r="D841" s="29"/>
      <c r="E841" s="29"/>
      <c r="F841" s="325"/>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spans="1:29" ht="15.75" customHeight="1">
      <c r="A842" s="29"/>
      <c r="B842" s="329"/>
      <c r="C842" s="29"/>
      <c r="D842" s="29"/>
      <c r="E842" s="29"/>
      <c r="F842" s="325"/>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spans="1:29" ht="15.75" customHeight="1">
      <c r="A843" s="29"/>
      <c r="B843" s="329"/>
      <c r="C843" s="29"/>
      <c r="D843" s="29"/>
      <c r="E843" s="29"/>
      <c r="F843" s="325"/>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spans="1:29" ht="15.75" customHeight="1">
      <c r="A844" s="29"/>
      <c r="B844" s="329"/>
      <c r="C844" s="29"/>
      <c r="D844" s="29"/>
      <c r="E844" s="29"/>
      <c r="F844" s="325"/>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spans="1:29" ht="15.75" customHeight="1">
      <c r="A845" s="29"/>
      <c r="B845" s="329"/>
      <c r="C845" s="29"/>
      <c r="D845" s="29"/>
      <c r="E845" s="29"/>
      <c r="F845" s="325"/>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spans="1:29" ht="15.75" customHeight="1">
      <c r="A846" s="29"/>
      <c r="B846" s="329"/>
      <c r="C846" s="29"/>
      <c r="D846" s="29"/>
      <c r="E846" s="29"/>
      <c r="F846" s="325"/>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spans="1:29" ht="15.75" customHeight="1">
      <c r="A847" s="29"/>
      <c r="B847" s="329"/>
      <c r="C847" s="29"/>
      <c r="D847" s="29"/>
      <c r="E847" s="29"/>
      <c r="F847" s="325"/>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spans="1:29" ht="15.75" customHeight="1">
      <c r="A848" s="29"/>
      <c r="B848" s="329"/>
      <c r="C848" s="29"/>
      <c r="D848" s="29"/>
      <c r="E848" s="29"/>
      <c r="F848" s="325"/>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spans="1:29" ht="15.75" customHeight="1">
      <c r="A849" s="29"/>
      <c r="B849" s="329"/>
      <c r="C849" s="29"/>
      <c r="D849" s="29"/>
      <c r="E849" s="29"/>
      <c r="F849" s="325"/>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spans="1:29" ht="15.75" customHeight="1">
      <c r="A850" s="29"/>
      <c r="B850" s="329"/>
      <c r="C850" s="29"/>
      <c r="D850" s="29"/>
      <c r="E850" s="29"/>
      <c r="F850" s="325"/>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spans="1:29" ht="15.75" customHeight="1">
      <c r="A851" s="29"/>
      <c r="B851" s="329"/>
      <c r="C851" s="29"/>
      <c r="D851" s="29"/>
      <c r="E851" s="29"/>
      <c r="F851" s="325"/>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spans="1:29" ht="15.75" customHeight="1">
      <c r="A852" s="29"/>
      <c r="B852" s="329"/>
      <c r="C852" s="29"/>
      <c r="D852" s="29"/>
      <c r="E852" s="29"/>
      <c r="F852" s="325"/>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spans="1:29" ht="15.75" customHeight="1">
      <c r="A853" s="29"/>
      <c r="B853" s="329"/>
      <c r="C853" s="29"/>
      <c r="D853" s="29"/>
      <c r="E853" s="29"/>
      <c r="F853" s="325"/>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spans="1:29" ht="15.75" customHeight="1">
      <c r="A854" s="29"/>
      <c r="B854" s="329"/>
      <c r="C854" s="29"/>
      <c r="D854" s="29"/>
      <c r="E854" s="29"/>
      <c r="F854" s="325"/>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spans="1:29" ht="15.75" customHeight="1">
      <c r="A855" s="29"/>
      <c r="B855" s="329"/>
      <c r="C855" s="29"/>
      <c r="D855" s="29"/>
      <c r="E855" s="29"/>
      <c r="F855" s="325"/>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spans="1:29" ht="15.75" customHeight="1">
      <c r="A856" s="29"/>
      <c r="B856" s="329"/>
      <c r="C856" s="29"/>
      <c r="D856" s="29"/>
      <c r="E856" s="29"/>
      <c r="F856" s="325"/>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spans="1:29" ht="15.75" customHeight="1">
      <c r="A857" s="29"/>
      <c r="B857" s="329"/>
      <c r="C857" s="29"/>
      <c r="D857" s="29"/>
      <c r="E857" s="29"/>
      <c r="F857" s="325"/>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spans="1:29" ht="15.75" customHeight="1">
      <c r="A858" s="29"/>
      <c r="B858" s="329"/>
      <c r="C858" s="29"/>
      <c r="D858" s="29"/>
      <c r="E858" s="29"/>
      <c r="F858" s="325"/>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spans="1:29" ht="15.75" customHeight="1">
      <c r="A859" s="29"/>
      <c r="B859" s="329"/>
      <c r="C859" s="29"/>
      <c r="D859" s="29"/>
      <c r="E859" s="29"/>
      <c r="F859" s="325"/>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spans="1:29" ht="15.75" customHeight="1">
      <c r="A860" s="29"/>
      <c r="B860" s="329"/>
      <c r="C860" s="29"/>
      <c r="D860" s="29"/>
      <c r="E860" s="29"/>
      <c r="F860" s="325"/>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spans="1:29" ht="15.75" customHeight="1">
      <c r="A861" s="29"/>
      <c r="B861" s="329"/>
      <c r="C861" s="29"/>
      <c r="D861" s="29"/>
      <c r="E861" s="29"/>
      <c r="F861" s="325"/>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spans="1:29" ht="15.75" customHeight="1">
      <c r="A862" s="29"/>
      <c r="B862" s="329"/>
      <c r="C862" s="29"/>
      <c r="D862" s="29"/>
      <c r="E862" s="29"/>
      <c r="F862" s="325"/>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spans="1:29" ht="15.75" customHeight="1">
      <c r="A863" s="29"/>
      <c r="B863" s="329"/>
      <c r="C863" s="29"/>
      <c r="D863" s="29"/>
      <c r="E863" s="29"/>
      <c r="F863" s="325"/>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spans="1:29" ht="15.75" customHeight="1">
      <c r="A864" s="29"/>
      <c r="B864" s="329"/>
      <c r="C864" s="29"/>
      <c r="D864" s="29"/>
      <c r="E864" s="29"/>
      <c r="F864" s="325"/>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spans="1:29" ht="15.75" customHeight="1">
      <c r="A865" s="29"/>
      <c r="B865" s="329"/>
      <c r="C865" s="29"/>
      <c r="D865" s="29"/>
      <c r="E865" s="29"/>
      <c r="F865" s="325"/>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spans="1:29" ht="15.75" customHeight="1">
      <c r="A866" s="29"/>
      <c r="B866" s="329"/>
      <c r="C866" s="29"/>
      <c r="D866" s="29"/>
      <c r="E866" s="29"/>
      <c r="F866" s="325"/>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spans="1:29" ht="15.75" customHeight="1">
      <c r="A867" s="29"/>
      <c r="B867" s="329"/>
      <c r="C867" s="29"/>
      <c r="D867" s="29"/>
      <c r="E867" s="29"/>
      <c r="F867" s="325"/>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spans="1:29" ht="15.75" customHeight="1">
      <c r="A868" s="29"/>
      <c r="B868" s="329"/>
      <c r="C868" s="29"/>
      <c r="D868" s="29"/>
      <c r="E868" s="29"/>
      <c r="F868" s="325"/>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spans="1:29" ht="15.75" customHeight="1">
      <c r="A869" s="29"/>
      <c r="B869" s="329"/>
      <c r="C869" s="29"/>
      <c r="D869" s="29"/>
      <c r="E869" s="29"/>
      <c r="F869" s="325"/>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spans="1:29" ht="15.75" customHeight="1">
      <c r="A870" s="29"/>
      <c r="B870" s="329"/>
      <c r="C870" s="29"/>
      <c r="D870" s="29"/>
      <c r="E870" s="29"/>
      <c r="F870" s="325"/>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spans="1:29" ht="15.75" customHeight="1">
      <c r="A871" s="29"/>
      <c r="B871" s="329"/>
      <c r="C871" s="29"/>
      <c r="D871" s="29"/>
      <c r="E871" s="29"/>
      <c r="F871" s="325"/>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spans="1:29" ht="15.75" customHeight="1">
      <c r="A872" s="29"/>
      <c r="B872" s="329"/>
      <c r="C872" s="29"/>
      <c r="D872" s="29"/>
      <c r="E872" s="29"/>
      <c r="F872" s="325"/>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spans="1:29" ht="15.75" customHeight="1">
      <c r="A873" s="29"/>
      <c r="B873" s="329"/>
      <c r="C873" s="29"/>
      <c r="D873" s="29"/>
      <c r="E873" s="29"/>
      <c r="F873" s="325"/>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spans="1:29" ht="15.75" customHeight="1">
      <c r="A874" s="29"/>
      <c r="B874" s="329"/>
      <c r="C874" s="29"/>
      <c r="D874" s="29"/>
      <c r="E874" s="29"/>
      <c r="F874" s="325"/>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spans="1:29" ht="15.75" customHeight="1">
      <c r="A875" s="29"/>
      <c r="B875" s="329"/>
      <c r="C875" s="29"/>
      <c r="D875" s="29"/>
      <c r="E875" s="29"/>
      <c r="F875" s="325"/>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spans="1:29" ht="15.75" customHeight="1">
      <c r="A876" s="29"/>
      <c r="B876" s="329"/>
      <c r="C876" s="29"/>
      <c r="D876" s="29"/>
      <c r="E876" s="29"/>
      <c r="F876" s="325"/>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spans="1:29" ht="15.75" customHeight="1">
      <c r="A877" s="29"/>
      <c r="B877" s="329"/>
      <c r="C877" s="29"/>
      <c r="D877" s="29"/>
      <c r="E877" s="29"/>
      <c r="F877" s="325"/>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spans="1:29" ht="15.75" customHeight="1">
      <c r="A878" s="29"/>
      <c r="B878" s="329"/>
      <c r="C878" s="29"/>
      <c r="D878" s="29"/>
      <c r="E878" s="29"/>
      <c r="F878" s="325"/>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spans="1:29" ht="15.75" customHeight="1">
      <c r="A879" s="29"/>
      <c r="B879" s="329"/>
      <c r="C879" s="29"/>
      <c r="D879" s="29"/>
      <c r="E879" s="29"/>
      <c r="F879" s="325"/>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spans="1:29" ht="15.75" customHeight="1">
      <c r="A880" s="29"/>
      <c r="B880" s="329"/>
      <c r="C880" s="29"/>
      <c r="D880" s="29"/>
      <c r="E880" s="29"/>
      <c r="F880" s="325"/>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spans="1:29" ht="15.75" customHeight="1">
      <c r="A881" s="29"/>
      <c r="B881" s="329"/>
      <c r="C881" s="29"/>
      <c r="D881" s="29"/>
      <c r="E881" s="29"/>
      <c r="F881" s="325"/>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spans="1:29" ht="15.75" customHeight="1">
      <c r="A882" s="29"/>
      <c r="B882" s="329"/>
      <c r="C882" s="29"/>
      <c r="D882" s="29"/>
      <c r="E882" s="29"/>
      <c r="F882" s="325"/>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spans="1:29" ht="15.75" customHeight="1">
      <c r="A883" s="29"/>
      <c r="B883" s="329"/>
      <c r="C883" s="29"/>
      <c r="D883" s="29"/>
      <c r="E883" s="29"/>
      <c r="F883" s="325"/>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spans="1:29" ht="15.75" customHeight="1">
      <c r="A884" s="29"/>
      <c r="B884" s="329"/>
      <c r="C884" s="29"/>
      <c r="D884" s="29"/>
      <c r="E884" s="29"/>
      <c r="F884" s="325"/>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spans="1:29" ht="15.75" customHeight="1">
      <c r="A885" s="29"/>
      <c r="B885" s="329"/>
      <c r="C885" s="29"/>
      <c r="D885" s="29"/>
      <c r="E885" s="29"/>
      <c r="F885" s="325"/>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spans="1:29" ht="15.75" customHeight="1">
      <c r="A886" s="29"/>
      <c r="B886" s="329"/>
      <c r="C886" s="29"/>
      <c r="D886" s="29"/>
      <c r="E886" s="29"/>
      <c r="F886" s="325"/>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spans="1:29" ht="15.75" customHeight="1">
      <c r="A887" s="29"/>
      <c r="B887" s="329"/>
      <c r="C887" s="29"/>
      <c r="D887" s="29"/>
      <c r="E887" s="29"/>
      <c r="F887" s="325"/>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spans="1:29" ht="15.75" customHeight="1">
      <c r="A888" s="29"/>
      <c r="B888" s="329"/>
      <c r="C888" s="29"/>
      <c r="D888" s="29"/>
      <c r="E888" s="29"/>
      <c r="F888" s="325"/>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spans="1:29" ht="15.75" customHeight="1">
      <c r="A889" s="29"/>
      <c r="B889" s="329"/>
      <c r="C889" s="29"/>
      <c r="D889" s="29"/>
      <c r="E889" s="29"/>
      <c r="F889" s="325"/>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spans="1:29" ht="15.75" customHeight="1">
      <c r="A890" s="29"/>
      <c r="B890" s="329"/>
      <c r="C890" s="29"/>
      <c r="D890" s="29"/>
      <c r="E890" s="29"/>
      <c r="F890" s="325"/>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spans="1:29" ht="15.75" customHeight="1">
      <c r="A891" s="29"/>
      <c r="B891" s="329"/>
      <c r="C891" s="29"/>
      <c r="D891" s="29"/>
      <c r="E891" s="29"/>
      <c r="F891" s="325"/>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spans="1:29" ht="15.75" customHeight="1">
      <c r="A892" s="29"/>
      <c r="B892" s="329"/>
      <c r="C892" s="29"/>
      <c r="D892" s="29"/>
      <c r="E892" s="29"/>
      <c r="F892" s="325"/>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spans="1:29" ht="15.75" customHeight="1">
      <c r="A893" s="29"/>
      <c r="B893" s="329"/>
      <c r="C893" s="29"/>
      <c r="D893" s="29"/>
      <c r="E893" s="29"/>
      <c r="F893" s="325"/>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spans="1:29" ht="15.75" customHeight="1">
      <c r="A894" s="29"/>
      <c r="B894" s="329"/>
      <c r="C894" s="29"/>
      <c r="D894" s="29"/>
      <c r="E894" s="29"/>
      <c r="F894" s="325"/>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spans="1:29" ht="15.75" customHeight="1">
      <c r="A895" s="29"/>
      <c r="B895" s="329"/>
      <c r="C895" s="29"/>
      <c r="D895" s="29"/>
      <c r="E895" s="29"/>
      <c r="F895" s="325"/>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spans="1:29" ht="15.75" customHeight="1">
      <c r="A896" s="29"/>
      <c r="B896" s="329"/>
      <c r="C896" s="29"/>
      <c r="D896" s="29"/>
      <c r="E896" s="29"/>
      <c r="F896" s="325"/>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spans="1:29" ht="15.75" customHeight="1">
      <c r="A897" s="29"/>
      <c r="B897" s="329"/>
      <c r="C897" s="29"/>
      <c r="D897" s="29"/>
      <c r="E897" s="29"/>
      <c r="F897" s="325"/>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spans="1:29" ht="15.75" customHeight="1">
      <c r="A898" s="29"/>
      <c r="B898" s="329"/>
      <c r="C898" s="29"/>
      <c r="D898" s="29"/>
      <c r="E898" s="29"/>
      <c r="F898" s="325"/>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spans="1:29" ht="15.75" customHeight="1">
      <c r="A899" s="29"/>
      <c r="B899" s="329"/>
      <c r="C899" s="29"/>
      <c r="D899" s="29"/>
      <c r="E899" s="29"/>
      <c r="F899" s="325"/>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spans="1:29" ht="15.75" customHeight="1">
      <c r="A900" s="29"/>
      <c r="B900" s="329"/>
      <c r="C900" s="29"/>
      <c r="D900" s="29"/>
      <c r="E900" s="29"/>
      <c r="F900" s="325"/>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spans="1:29" ht="15.75" customHeight="1">
      <c r="A901" s="29"/>
      <c r="B901" s="329"/>
      <c r="C901" s="29"/>
      <c r="D901" s="29"/>
      <c r="E901" s="29"/>
      <c r="F901" s="325"/>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spans="1:29" ht="15.75" customHeight="1">
      <c r="A902" s="29"/>
      <c r="B902" s="329"/>
      <c r="C902" s="29"/>
      <c r="D902" s="29"/>
      <c r="E902" s="29"/>
      <c r="F902" s="325"/>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spans="1:29" ht="15.75" customHeight="1">
      <c r="A903" s="29"/>
      <c r="B903" s="329"/>
      <c r="C903" s="29"/>
      <c r="D903" s="29"/>
      <c r="E903" s="29"/>
      <c r="F903" s="325"/>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spans="1:29" ht="15.75" customHeight="1">
      <c r="A904" s="29"/>
      <c r="B904" s="329"/>
      <c r="C904" s="29"/>
      <c r="D904" s="29"/>
      <c r="E904" s="29"/>
      <c r="F904" s="325"/>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spans="1:29" ht="15.75" customHeight="1">
      <c r="A905" s="29"/>
      <c r="B905" s="329"/>
      <c r="C905" s="29"/>
      <c r="D905" s="29"/>
      <c r="E905" s="29"/>
      <c r="F905" s="325"/>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spans="1:29" ht="15.75" customHeight="1">
      <c r="A906" s="29"/>
      <c r="B906" s="329"/>
      <c r="C906" s="29"/>
      <c r="D906" s="29"/>
      <c r="E906" s="29"/>
      <c r="F906" s="325"/>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spans="1:29" ht="15.75" customHeight="1">
      <c r="A907" s="29"/>
      <c r="B907" s="329"/>
      <c r="C907" s="29"/>
      <c r="D907" s="29"/>
      <c r="E907" s="29"/>
      <c r="F907" s="325"/>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spans="1:29" ht="15.75" customHeight="1">
      <c r="A908" s="29"/>
      <c r="B908" s="329"/>
      <c r="C908" s="29"/>
      <c r="D908" s="29"/>
      <c r="E908" s="29"/>
      <c r="F908" s="325"/>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spans="1:29" ht="15.75" customHeight="1">
      <c r="A909" s="29"/>
      <c r="B909" s="329"/>
      <c r="C909" s="29"/>
      <c r="D909" s="29"/>
      <c r="E909" s="29"/>
      <c r="F909" s="325"/>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spans="1:29" ht="15.75" customHeight="1">
      <c r="A910" s="29"/>
      <c r="B910" s="329"/>
      <c r="C910" s="29"/>
      <c r="D910" s="29"/>
      <c r="E910" s="29"/>
      <c r="F910" s="325"/>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spans="1:29" ht="15.75" customHeight="1">
      <c r="A911" s="29"/>
      <c r="B911" s="329"/>
      <c r="C911" s="29"/>
      <c r="D911" s="29"/>
      <c r="E911" s="29"/>
      <c r="F911" s="325"/>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spans="1:29" ht="15.75" customHeight="1">
      <c r="A912" s="29"/>
      <c r="B912" s="329"/>
      <c r="C912" s="29"/>
      <c r="D912" s="29"/>
      <c r="E912" s="29"/>
      <c r="F912" s="325"/>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spans="1:29" ht="15.75" customHeight="1">
      <c r="A913" s="29"/>
      <c r="B913" s="329"/>
      <c r="C913" s="29"/>
      <c r="D913" s="29"/>
      <c r="E913" s="29"/>
      <c r="F913" s="325"/>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spans="1:29" ht="15.75" customHeight="1">
      <c r="A914" s="29"/>
      <c r="B914" s="329"/>
      <c r="C914" s="29"/>
      <c r="D914" s="29"/>
      <c r="E914" s="29"/>
      <c r="F914" s="325"/>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spans="1:29" ht="15.75" customHeight="1">
      <c r="A915" s="29"/>
      <c r="B915" s="329"/>
      <c r="C915" s="29"/>
      <c r="D915" s="29"/>
      <c r="E915" s="29"/>
      <c r="F915" s="325"/>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row>
    <row r="916" spans="1:29" ht="15.75" customHeight="1">
      <c r="A916" s="29"/>
      <c r="B916" s="329"/>
      <c r="C916" s="29"/>
      <c r="D916" s="29"/>
      <c r="E916" s="29"/>
      <c r="F916" s="325"/>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row>
    <row r="917" spans="1:29" ht="15.75" customHeight="1">
      <c r="A917" s="29"/>
      <c r="B917" s="329"/>
      <c r="C917" s="29"/>
      <c r="D917" s="29"/>
      <c r="E917" s="29"/>
      <c r="F917" s="325"/>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row>
    <row r="918" spans="1:29" ht="15.75" customHeight="1">
      <c r="A918" s="29"/>
      <c r="B918" s="329"/>
      <c r="C918" s="29"/>
      <c r="D918" s="29"/>
      <c r="E918" s="29"/>
      <c r="F918" s="325"/>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row>
    <row r="919" spans="1:29" ht="15.75" customHeight="1">
      <c r="A919" s="29"/>
      <c r="B919" s="329"/>
      <c r="C919" s="29"/>
      <c r="D919" s="29"/>
      <c r="E919" s="29"/>
      <c r="F919" s="325"/>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row>
    <row r="920" spans="1:29" ht="15.75" customHeight="1">
      <c r="A920" s="29"/>
      <c r="B920" s="329"/>
      <c r="C920" s="29"/>
      <c r="D920" s="29"/>
      <c r="E920" s="29"/>
      <c r="F920" s="325"/>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row>
    <row r="921" spans="1:29" ht="15.75" customHeight="1">
      <c r="A921" s="29"/>
      <c r="B921" s="329"/>
      <c r="C921" s="29"/>
      <c r="D921" s="29"/>
      <c r="E921" s="29"/>
      <c r="F921" s="325"/>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row>
    <row r="922" spans="1:29" ht="15.75" customHeight="1">
      <c r="A922" s="29"/>
      <c r="B922" s="329"/>
      <c r="C922" s="29"/>
      <c r="D922" s="29"/>
      <c r="E922" s="29"/>
      <c r="F922" s="325"/>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row>
    <row r="923" spans="1:29" ht="15.75" customHeight="1">
      <c r="A923" s="29"/>
      <c r="B923" s="329"/>
      <c r="C923" s="29"/>
      <c r="D923" s="29"/>
      <c r="E923" s="29"/>
      <c r="F923" s="325"/>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row>
    <row r="924" spans="1:29" ht="15.75" customHeight="1">
      <c r="A924" s="29"/>
      <c r="B924" s="329"/>
      <c r="C924" s="29"/>
      <c r="D924" s="29"/>
      <c r="E924" s="29"/>
      <c r="F924" s="325"/>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row>
    <row r="925" spans="1:29" ht="15.75" customHeight="1">
      <c r="A925" s="29"/>
      <c r="B925" s="329"/>
      <c r="C925" s="29"/>
      <c r="D925" s="29"/>
      <c r="E925" s="29"/>
      <c r="F925" s="325"/>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row>
    <row r="926" spans="1:29" ht="15.75" customHeight="1">
      <c r="A926" s="29"/>
      <c r="B926" s="329"/>
      <c r="C926" s="29"/>
      <c r="D926" s="29"/>
      <c r="E926" s="29"/>
      <c r="F926" s="325"/>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row>
    <row r="927" spans="1:29" ht="15.75" customHeight="1">
      <c r="A927" s="29"/>
      <c r="B927" s="329"/>
      <c r="C927" s="29"/>
      <c r="D927" s="29"/>
      <c r="E927" s="29"/>
      <c r="F927" s="325"/>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row>
    <row r="928" spans="1:29" ht="15.75" customHeight="1">
      <c r="A928" s="29"/>
      <c r="B928" s="329"/>
      <c r="C928" s="29"/>
      <c r="D928" s="29"/>
      <c r="E928" s="29"/>
      <c r="F928" s="325"/>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row>
    <row r="929" spans="1:29" ht="15.75" customHeight="1">
      <c r="A929" s="29"/>
      <c r="B929" s="329"/>
      <c r="C929" s="29"/>
      <c r="D929" s="29"/>
      <c r="E929" s="29"/>
      <c r="F929" s="325"/>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row>
    <row r="930" spans="1:29" ht="15.75" customHeight="1">
      <c r="A930" s="29"/>
      <c r="B930" s="329"/>
      <c r="C930" s="29"/>
      <c r="D930" s="29"/>
      <c r="E930" s="29"/>
      <c r="F930" s="325"/>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row>
    <row r="931" spans="1:29" ht="15.75" customHeight="1">
      <c r="A931" s="29"/>
      <c r="B931" s="329"/>
      <c r="C931" s="29"/>
      <c r="D931" s="29"/>
      <c r="E931" s="29"/>
      <c r="F931" s="325"/>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row>
    <row r="932" spans="1:29" ht="15.75" customHeight="1">
      <c r="A932" s="29"/>
      <c r="B932" s="329"/>
      <c r="C932" s="29"/>
      <c r="D932" s="29"/>
      <c r="E932" s="29"/>
      <c r="F932" s="325"/>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row>
    <row r="933" spans="1:29" ht="15.75" customHeight="1">
      <c r="A933" s="29"/>
      <c r="B933" s="329"/>
      <c r="C933" s="29"/>
      <c r="D933" s="29"/>
      <c r="E933" s="29"/>
      <c r="F933" s="325"/>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row>
    <row r="934" spans="1:29" ht="15.75" customHeight="1">
      <c r="A934" s="29"/>
      <c r="B934" s="329"/>
      <c r="C934" s="29"/>
      <c r="D934" s="29"/>
      <c r="E934" s="29"/>
      <c r="F934" s="325"/>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row>
    <row r="935" spans="1:29" ht="15.75" customHeight="1">
      <c r="A935" s="29"/>
      <c r="B935" s="329"/>
      <c r="C935" s="29"/>
      <c r="D935" s="29"/>
      <c r="E935" s="29"/>
      <c r="F935" s="325"/>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row>
    <row r="936" spans="1:29" ht="15.75" customHeight="1">
      <c r="A936" s="29"/>
      <c r="B936" s="329"/>
      <c r="C936" s="29"/>
      <c r="D936" s="29"/>
      <c r="E936" s="29"/>
      <c r="F936" s="325"/>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row>
    <row r="937" spans="1:29" ht="15.75" customHeight="1">
      <c r="A937" s="29"/>
      <c r="B937" s="329"/>
      <c r="C937" s="29"/>
      <c r="D937" s="29"/>
      <c r="E937" s="29"/>
      <c r="F937" s="325"/>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row>
    <row r="938" spans="1:29" ht="15.75" customHeight="1">
      <c r="A938" s="29"/>
      <c r="B938" s="329"/>
      <c r="C938" s="29"/>
      <c r="D938" s="29"/>
      <c r="E938" s="29"/>
      <c r="F938" s="325"/>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row>
    <row r="939" spans="1:29" ht="15.75" customHeight="1">
      <c r="A939" s="29"/>
      <c r="B939" s="329"/>
      <c r="C939" s="29"/>
      <c r="D939" s="29"/>
      <c r="E939" s="29"/>
      <c r="F939" s="325"/>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row>
    <row r="940" spans="1:29" ht="15.75" customHeight="1">
      <c r="A940" s="29"/>
      <c r="B940" s="329"/>
      <c r="C940" s="29"/>
      <c r="D940" s="29"/>
      <c r="E940" s="29"/>
      <c r="F940" s="325"/>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row>
    <row r="941" spans="1:29" ht="15.75" customHeight="1">
      <c r="A941" s="29"/>
      <c r="B941" s="329"/>
      <c r="C941" s="29"/>
      <c r="D941" s="29"/>
      <c r="E941" s="29"/>
      <c r="F941" s="325"/>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row>
    <row r="942" spans="1:29" ht="15.75" customHeight="1">
      <c r="A942" s="29"/>
      <c r="B942" s="329"/>
      <c r="C942" s="29"/>
      <c r="D942" s="29"/>
      <c r="E942" s="29"/>
      <c r="F942" s="325"/>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row>
    <row r="943" spans="1:29" ht="15.75" customHeight="1">
      <c r="A943" s="29"/>
      <c r="B943" s="329"/>
      <c r="C943" s="29"/>
      <c r="D943" s="29"/>
      <c r="E943" s="29"/>
      <c r="F943" s="325"/>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row>
    <row r="944" spans="1:29" ht="15.75" customHeight="1">
      <c r="A944" s="29"/>
      <c r="B944" s="329"/>
      <c r="C944" s="29"/>
      <c r="D944" s="29"/>
      <c r="E944" s="29"/>
      <c r="F944" s="325"/>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row>
    <row r="945" spans="1:29" ht="15.75" customHeight="1">
      <c r="A945" s="29"/>
      <c r="B945" s="329"/>
      <c r="C945" s="29"/>
      <c r="D945" s="29"/>
      <c r="E945" s="29"/>
      <c r="F945" s="325"/>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row>
    <row r="946" spans="1:29" ht="15.75" customHeight="1">
      <c r="A946" s="29"/>
      <c r="B946" s="329"/>
      <c r="C946" s="29"/>
      <c r="D946" s="29"/>
      <c r="E946" s="29"/>
      <c r="F946" s="325"/>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row>
    <row r="947" spans="1:29" ht="15.75" customHeight="1">
      <c r="A947" s="29"/>
      <c r="B947" s="329"/>
      <c r="C947" s="29"/>
      <c r="D947" s="29"/>
      <c r="E947" s="29"/>
      <c r="F947" s="325"/>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row>
    <row r="948" spans="1:29" ht="15.75" customHeight="1">
      <c r="A948" s="29"/>
      <c r="B948" s="329"/>
      <c r="C948" s="29"/>
      <c r="D948" s="29"/>
      <c r="E948" s="29"/>
      <c r="F948" s="325"/>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row>
    <row r="949" spans="1:29" ht="15.75" customHeight="1">
      <c r="A949" s="29"/>
      <c r="B949" s="329"/>
      <c r="C949" s="29"/>
      <c r="D949" s="29"/>
      <c r="E949" s="29"/>
      <c r="F949" s="325"/>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row>
    <row r="950" spans="1:29" ht="15.75" customHeight="1">
      <c r="A950" s="29"/>
      <c r="B950" s="329"/>
      <c r="C950" s="29"/>
      <c r="D950" s="29"/>
      <c r="E950" s="29"/>
      <c r="F950" s="325"/>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row>
    <row r="951" spans="1:29" ht="15.75" customHeight="1">
      <c r="A951" s="29"/>
      <c r="B951" s="329"/>
      <c r="C951" s="29"/>
      <c r="D951" s="29"/>
      <c r="E951" s="29"/>
      <c r="F951" s="325"/>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row>
    <row r="952" spans="1:29" ht="15.75" customHeight="1">
      <c r="A952" s="29"/>
      <c r="B952" s="329"/>
      <c r="C952" s="29"/>
      <c r="D952" s="29"/>
      <c r="E952" s="29"/>
      <c r="F952" s="325"/>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row>
    <row r="953" spans="1:29" ht="15.75" customHeight="1">
      <c r="A953" s="29"/>
      <c r="B953" s="329"/>
      <c r="C953" s="29"/>
      <c r="D953" s="29"/>
      <c r="E953" s="29"/>
      <c r="F953" s="325"/>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row>
    <row r="954" spans="1:29" ht="15.75" customHeight="1">
      <c r="A954" s="29"/>
      <c r="B954" s="329"/>
      <c r="C954" s="29"/>
      <c r="D954" s="29"/>
      <c r="E954" s="29"/>
      <c r="F954" s="325"/>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row>
    <row r="955" spans="1:29" ht="15.75" customHeight="1">
      <c r="A955" s="29"/>
      <c r="B955" s="329"/>
      <c r="C955" s="29"/>
      <c r="D955" s="29"/>
      <c r="E955" s="29"/>
      <c r="F955" s="325"/>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row>
    <row r="956" spans="1:29" ht="15.75" customHeight="1">
      <c r="A956" s="29"/>
      <c r="B956" s="329"/>
      <c r="C956" s="29"/>
      <c r="D956" s="29"/>
      <c r="E956" s="29"/>
      <c r="F956" s="325"/>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row>
    <row r="957" spans="1:29" ht="15.75" customHeight="1">
      <c r="A957" s="29"/>
      <c r="B957" s="329"/>
      <c r="C957" s="29"/>
      <c r="D957" s="29"/>
      <c r="E957" s="29"/>
      <c r="F957" s="325"/>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row>
    <row r="958" spans="1:29" ht="15.75" customHeight="1">
      <c r="A958" s="29"/>
      <c r="B958" s="329"/>
      <c r="C958" s="29"/>
      <c r="D958" s="29"/>
      <c r="E958" s="29"/>
      <c r="F958" s="325"/>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row>
    <row r="959" spans="1:29" ht="15.75" customHeight="1">
      <c r="A959" s="29"/>
      <c r="B959" s="329"/>
      <c r="C959" s="29"/>
      <c r="D959" s="29"/>
      <c r="E959" s="29"/>
      <c r="F959" s="325"/>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row>
    <row r="960" spans="1:29" ht="15.75" customHeight="1">
      <c r="A960" s="29"/>
      <c r="B960" s="329"/>
      <c r="C960" s="29"/>
      <c r="D960" s="29"/>
      <c r="E960" s="29"/>
      <c r="F960" s="325"/>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row>
    <row r="961" spans="1:29" ht="15.75" customHeight="1">
      <c r="A961" s="29"/>
      <c r="B961" s="329"/>
      <c r="C961" s="29"/>
      <c r="D961" s="29"/>
      <c r="E961" s="29"/>
      <c r="F961" s="325"/>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row>
    <row r="962" spans="1:29" ht="15.75" customHeight="1">
      <c r="A962" s="29"/>
      <c r="B962" s="329"/>
      <c r="C962" s="29"/>
      <c r="D962" s="29"/>
      <c r="E962" s="29"/>
      <c r="F962" s="325"/>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row>
    <row r="963" spans="1:29" ht="15.75" customHeight="1">
      <c r="A963" s="29"/>
      <c r="B963" s="329"/>
      <c r="C963" s="29"/>
      <c r="D963" s="29"/>
      <c r="E963" s="29"/>
      <c r="F963" s="325"/>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row>
    <row r="964" spans="1:29" ht="15.75" customHeight="1">
      <c r="A964" s="29"/>
      <c r="B964" s="329"/>
      <c r="C964" s="29"/>
      <c r="D964" s="29"/>
      <c r="E964" s="29"/>
      <c r="F964" s="325"/>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row>
    <row r="965" spans="1:29" ht="15.75" customHeight="1">
      <c r="A965" s="29"/>
      <c r="B965" s="329"/>
      <c r="C965" s="29"/>
      <c r="D965" s="29"/>
      <c r="E965" s="29"/>
      <c r="F965" s="325"/>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row>
    <row r="966" spans="1:29" ht="15.75" customHeight="1">
      <c r="A966" s="29"/>
      <c r="B966" s="329"/>
      <c r="C966" s="29"/>
      <c r="D966" s="29"/>
      <c r="E966" s="29"/>
      <c r="F966" s="325"/>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row>
    <row r="967" spans="1:29" ht="15.75" customHeight="1">
      <c r="A967" s="29"/>
      <c r="B967" s="329"/>
      <c r="C967" s="29"/>
      <c r="D967" s="29"/>
      <c r="E967" s="29"/>
      <c r="F967" s="325"/>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row>
    <row r="968" spans="1:29" ht="15.75" customHeight="1">
      <c r="A968" s="29"/>
      <c r="B968" s="329"/>
      <c r="C968" s="29"/>
      <c r="D968" s="29"/>
      <c r="E968" s="29"/>
      <c r="F968" s="325"/>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row>
    <row r="969" spans="1:29" ht="15.75" customHeight="1">
      <c r="A969" s="29"/>
      <c r="B969" s="329"/>
      <c r="C969" s="29"/>
      <c r="D969" s="29"/>
      <c r="E969" s="29"/>
      <c r="F969" s="325"/>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row>
    <row r="970" spans="1:29" ht="15.75" customHeight="1">
      <c r="A970" s="29"/>
      <c r="B970" s="329"/>
      <c r="C970" s="29"/>
      <c r="D970" s="29"/>
      <c r="E970" s="29"/>
      <c r="F970" s="325"/>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row>
    <row r="971" spans="1:29" ht="15.75" customHeight="1">
      <c r="A971" s="29"/>
      <c r="B971" s="329"/>
      <c r="C971" s="29"/>
      <c r="D971" s="29"/>
      <c r="E971" s="29"/>
      <c r="F971" s="325"/>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row>
    <row r="972" spans="1:29" ht="15.75" customHeight="1">
      <c r="A972" s="29"/>
      <c r="B972" s="329"/>
      <c r="C972" s="29"/>
      <c r="D972" s="29"/>
      <c r="E972" s="29"/>
      <c r="F972" s="325"/>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row>
    <row r="973" spans="1:29" ht="15.75" customHeight="1">
      <c r="A973" s="29"/>
      <c r="B973" s="329"/>
      <c r="C973" s="29"/>
      <c r="D973" s="29"/>
      <c r="E973" s="29"/>
      <c r="F973" s="325"/>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row>
    <row r="974" spans="1:29" ht="15.75" customHeight="1">
      <c r="A974" s="29"/>
      <c r="B974" s="329"/>
      <c r="C974" s="29"/>
      <c r="D974" s="29"/>
      <c r="E974" s="29"/>
      <c r="F974" s="325"/>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row>
    <row r="975" spans="1:29" ht="15.75" customHeight="1">
      <c r="A975" s="29"/>
      <c r="B975" s="329"/>
      <c r="C975" s="29"/>
      <c r="D975" s="29"/>
      <c r="E975" s="29"/>
      <c r="F975" s="325"/>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row>
    <row r="976" spans="1:29" ht="15.75" customHeight="1">
      <c r="A976" s="29"/>
      <c r="B976" s="329"/>
      <c r="C976" s="29"/>
      <c r="D976" s="29"/>
      <c r="E976" s="29"/>
      <c r="F976" s="325"/>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row>
    <row r="977" spans="1:29" ht="15.75" customHeight="1">
      <c r="A977" s="29"/>
      <c r="B977" s="329"/>
      <c r="C977" s="29"/>
      <c r="D977" s="29"/>
      <c r="E977" s="29"/>
      <c r="F977" s="325"/>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row>
    <row r="978" spans="1:29" ht="15.75" customHeight="1">
      <c r="A978" s="29"/>
      <c r="B978" s="329"/>
      <c r="C978" s="29"/>
      <c r="D978" s="29"/>
      <c r="E978" s="29"/>
      <c r="F978" s="325"/>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row>
    <row r="979" spans="1:29" ht="15.75" customHeight="1">
      <c r="A979" s="29"/>
      <c r="B979" s="329"/>
      <c r="C979" s="29"/>
      <c r="D979" s="29"/>
      <c r="E979" s="29"/>
      <c r="F979" s="325"/>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row>
    <row r="980" spans="1:29" ht="15.75" customHeight="1">
      <c r="A980" s="29"/>
      <c r="B980" s="329"/>
      <c r="C980" s="29"/>
      <c r="D980" s="29"/>
      <c r="E980" s="29"/>
      <c r="F980" s="325"/>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row>
    <row r="981" spans="1:29" ht="15.75" customHeight="1">
      <c r="A981" s="29"/>
      <c r="B981" s="329"/>
      <c r="C981" s="29"/>
      <c r="D981" s="29"/>
      <c r="E981" s="29"/>
      <c r="F981" s="325"/>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row>
    <row r="982" spans="1:29" ht="15.75" customHeight="1">
      <c r="A982" s="29"/>
      <c r="B982" s="329"/>
      <c r="C982" s="29"/>
      <c r="D982" s="29"/>
      <c r="E982" s="29"/>
      <c r="F982" s="325"/>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row>
    <row r="983" spans="1:29" ht="15.75" customHeight="1">
      <c r="A983" s="29"/>
      <c r="B983" s="329"/>
      <c r="C983" s="29"/>
      <c r="D983" s="29"/>
      <c r="E983" s="29"/>
      <c r="F983" s="325"/>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row>
    <row r="984" spans="1:29" ht="15.75" customHeight="1">
      <c r="A984" s="29"/>
      <c r="B984" s="329"/>
      <c r="C984" s="29"/>
      <c r="D984" s="29"/>
      <c r="E984" s="29"/>
      <c r="F984" s="325"/>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row>
    <row r="985" spans="1:29" ht="15.75" customHeight="1">
      <c r="A985" s="29"/>
      <c r="B985" s="329"/>
      <c r="C985" s="29"/>
      <c r="D985" s="29"/>
      <c r="E985" s="29"/>
      <c r="F985" s="325"/>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row>
    <row r="986" spans="1:29" ht="15.75" customHeight="1">
      <c r="A986" s="29"/>
      <c r="B986" s="329"/>
      <c r="C986" s="29"/>
      <c r="D986" s="29"/>
      <c r="E986" s="29"/>
      <c r="F986" s="325"/>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row>
    <row r="987" spans="1:29" ht="15.75" customHeight="1">
      <c r="A987" s="29"/>
      <c r="B987" s="329"/>
      <c r="C987" s="29"/>
      <c r="D987" s="29"/>
      <c r="E987" s="29"/>
      <c r="F987" s="325"/>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row>
    <row r="988" spans="1:29" ht="15.75" customHeight="1">
      <c r="A988" s="29"/>
      <c r="B988" s="329"/>
      <c r="C988" s="29"/>
      <c r="D988" s="29"/>
      <c r="E988" s="29"/>
      <c r="F988" s="325"/>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row>
    <row r="989" spans="1:29" ht="15.75" customHeight="1">
      <c r="A989" s="29"/>
      <c r="B989" s="329"/>
      <c r="C989" s="29"/>
      <c r="D989" s="29"/>
      <c r="E989" s="29"/>
      <c r="F989" s="325"/>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row>
    <row r="990" spans="1:29" ht="15.75" customHeight="1">
      <c r="A990" s="29"/>
      <c r="B990" s="329"/>
      <c r="C990" s="29"/>
      <c r="D990" s="29"/>
      <c r="E990" s="29"/>
      <c r="F990" s="325"/>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row>
    <row r="991" spans="1:29" ht="15.75" customHeight="1">
      <c r="A991" s="29"/>
      <c r="B991" s="329"/>
      <c r="C991" s="29"/>
      <c r="D991" s="29"/>
      <c r="E991" s="29"/>
      <c r="F991" s="325"/>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row>
    <row r="992" spans="1:29" ht="15.75" customHeight="1">
      <c r="A992" s="29"/>
      <c r="B992" s="329"/>
      <c r="C992" s="29"/>
      <c r="D992" s="29"/>
      <c r="E992" s="29"/>
      <c r="F992" s="325"/>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row>
    <row r="993" spans="1:29" ht="15.75" customHeight="1">
      <c r="A993" s="29"/>
      <c r="B993" s="329"/>
      <c r="C993" s="29"/>
      <c r="D993" s="29"/>
      <c r="E993" s="29"/>
      <c r="F993" s="325"/>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row>
    <row r="994" spans="1:29" ht="15.75" customHeight="1">
      <c r="A994" s="29"/>
      <c r="B994" s="329"/>
      <c r="C994" s="29"/>
      <c r="D994" s="29"/>
      <c r="E994" s="29"/>
      <c r="F994" s="325"/>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row>
    <row r="995" spans="1:29" ht="15.75" customHeight="1">
      <c r="A995" s="29"/>
      <c r="B995" s="329"/>
      <c r="C995" s="29"/>
      <c r="D995" s="29"/>
      <c r="E995" s="29"/>
      <c r="F995" s="325"/>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row>
    <row r="996" spans="1:29" ht="15.75" customHeight="1">
      <c r="A996" s="29"/>
      <c r="B996" s="329"/>
      <c r="C996" s="29"/>
      <c r="D996" s="29"/>
      <c r="E996" s="29"/>
      <c r="F996" s="325"/>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row>
    <row r="997" spans="1:29" ht="15.75" customHeight="1">
      <c r="A997" s="29"/>
      <c r="B997" s="329"/>
      <c r="C997" s="29"/>
      <c r="D997" s="29"/>
      <c r="E997" s="29"/>
      <c r="F997" s="325"/>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row>
    <row r="998" spans="1:29" ht="15.75" customHeight="1">
      <c r="A998" s="29"/>
      <c r="B998" s="329"/>
      <c r="C998" s="29"/>
      <c r="D998" s="29"/>
      <c r="E998" s="29"/>
      <c r="F998" s="325"/>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row>
    <row r="999" spans="1:29" ht="15.75" customHeight="1">
      <c r="A999" s="29"/>
      <c r="B999" s="329"/>
      <c r="C999" s="29"/>
      <c r="D999" s="29"/>
      <c r="E999" s="29"/>
      <c r="F999" s="325"/>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row>
    <row r="1000" spans="1:29" ht="15.75" customHeight="1">
      <c r="A1000" s="29"/>
      <c r="B1000" s="329"/>
      <c r="C1000" s="29"/>
      <c r="D1000" s="29"/>
      <c r="E1000" s="29"/>
      <c r="F1000" s="325"/>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row>
    <row r="1001" spans="1:29" ht="15.75" customHeight="1">
      <c r="A1001" s="29"/>
      <c r="B1001" s="329"/>
      <c r="C1001" s="29"/>
      <c r="D1001" s="29"/>
      <c r="E1001" s="29"/>
      <c r="F1001" s="325"/>
      <c r="G1001" s="29"/>
      <c r="H1001" s="29"/>
      <c r="I1001" s="29"/>
      <c r="J1001" s="29"/>
      <c r="K1001" s="29"/>
      <c r="L1001" s="29"/>
      <c r="M1001" s="29"/>
      <c r="N1001" s="29"/>
      <c r="O1001" s="29"/>
      <c r="P1001" s="29"/>
      <c r="Q1001" s="29"/>
      <c r="R1001" s="29"/>
      <c r="S1001" s="29"/>
      <c r="T1001" s="29"/>
      <c r="U1001" s="29"/>
      <c r="V1001" s="29"/>
      <c r="W1001" s="29"/>
      <c r="X1001" s="29"/>
      <c r="Y1001" s="29"/>
      <c r="Z1001" s="29"/>
      <c r="AA1001" s="29"/>
      <c r="AB1001" s="29"/>
      <c r="AC1001" s="29"/>
    </row>
    <row r="1002" spans="1:29" ht="15.75" customHeight="1">
      <c r="A1002" s="29"/>
      <c r="B1002" s="329"/>
      <c r="C1002" s="29"/>
      <c r="D1002" s="29"/>
      <c r="E1002" s="29"/>
      <c r="F1002" s="325"/>
      <c r="G1002" s="29"/>
      <c r="H1002" s="29"/>
      <c r="I1002" s="29"/>
      <c r="J1002" s="29"/>
      <c r="K1002" s="29"/>
      <c r="L1002" s="29"/>
      <c r="M1002" s="29"/>
      <c r="N1002" s="29"/>
      <c r="O1002" s="29"/>
      <c r="P1002" s="29"/>
      <c r="Q1002" s="29"/>
      <c r="R1002" s="29"/>
      <c r="S1002" s="29"/>
      <c r="T1002" s="29"/>
      <c r="U1002" s="29"/>
      <c r="V1002" s="29"/>
      <c r="W1002" s="29"/>
      <c r="X1002" s="29"/>
      <c r="Y1002" s="29"/>
      <c r="Z1002" s="29"/>
      <c r="AA1002" s="29"/>
      <c r="AB1002" s="29"/>
      <c r="AC1002" s="29"/>
    </row>
    <row r="1003" spans="1:29" ht="15.75" customHeight="1">
      <c r="A1003" s="29"/>
      <c r="B1003" s="329"/>
      <c r="C1003" s="29"/>
      <c r="D1003" s="29"/>
      <c r="E1003" s="29"/>
      <c r="F1003" s="325"/>
      <c r="G1003" s="29"/>
      <c r="H1003" s="29"/>
      <c r="I1003" s="29"/>
      <c r="J1003" s="29"/>
      <c r="K1003" s="29"/>
      <c r="L1003" s="29"/>
      <c r="M1003" s="29"/>
      <c r="N1003" s="29"/>
      <c r="O1003" s="29"/>
      <c r="P1003" s="29"/>
      <c r="Q1003" s="29"/>
      <c r="R1003" s="29"/>
      <c r="S1003" s="29"/>
      <c r="T1003" s="29"/>
      <c r="U1003" s="29"/>
      <c r="V1003" s="29"/>
      <c r="W1003" s="29"/>
      <c r="X1003" s="29"/>
      <c r="Y1003" s="29"/>
      <c r="Z1003" s="29"/>
      <c r="AA1003" s="29"/>
      <c r="AB1003" s="29"/>
      <c r="AC1003" s="29"/>
    </row>
  </sheetData>
  <mergeCells count="56">
    <mergeCell ref="F1:L1"/>
    <mergeCell ref="A3:L3"/>
    <mergeCell ref="A4:L4"/>
    <mergeCell ref="A1:A2"/>
    <mergeCell ref="B1:B2"/>
    <mergeCell ref="C1:C2"/>
    <mergeCell ref="D1:D2"/>
    <mergeCell ref="E1:E2"/>
    <mergeCell ref="O6:AC6"/>
    <mergeCell ref="O7:AC7"/>
    <mergeCell ref="O8:S8"/>
    <mergeCell ref="T8:AC8"/>
    <mergeCell ref="O10:O13"/>
    <mergeCell ref="P10:P13"/>
    <mergeCell ref="Q10:Q13"/>
    <mergeCell ref="P25:P28"/>
    <mergeCell ref="O29:AC29"/>
    <mergeCell ref="Q25:Q28"/>
    <mergeCell ref="P30:S33"/>
    <mergeCell ref="O14:AC14"/>
    <mergeCell ref="P15:S18"/>
    <mergeCell ref="O21:AC21"/>
    <mergeCell ref="O22:AC22"/>
    <mergeCell ref="O23:S23"/>
    <mergeCell ref="T23:AC23"/>
    <mergeCell ref="D53:J53"/>
    <mergeCell ref="D54:H54"/>
    <mergeCell ref="I54:J54"/>
    <mergeCell ref="D56:D58"/>
    <mergeCell ref="O25:O28"/>
    <mergeCell ref="B46:B49"/>
    <mergeCell ref="B50:E50"/>
    <mergeCell ref="E76:H79"/>
    <mergeCell ref="E56:E58"/>
    <mergeCell ref="F56:F58"/>
    <mergeCell ref="D60:J60"/>
    <mergeCell ref="E61:H64"/>
    <mergeCell ref="D67:J67"/>
    <mergeCell ref="D68:J68"/>
    <mergeCell ref="I69:J69"/>
    <mergeCell ref="D69:H69"/>
    <mergeCell ref="D71:D73"/>
    <mergeCell ref="E71:E73"/>
    <mergeCell ref="F71:F73"/>
    <mergeCell ref="D75:J75"/>
    <mergeCell ref="D52:J52"/>
    <mergeCell ref="B26:B29"/>
    <mergeCell ref="B30:B33"/>
    <mergeCell ref="B34:B37"/>
    <mergeCell ref="B38:B41"/>
    <mergeCell ref="B42:B45"/>
    <mergeCell ref="B6:B9"/>
    <mergeCell ref="B10:B13"/>
    <mergeCell ref="B14:B17"/>
    <mergeCell ref="B18:B21"/>
    <mergeCell ref="B22:B25"/>
  </mergeCells>
  <dataValidations count="1">
    <dataValidation type="list" allowBlank="1" showInputMessage="1" showErrorMessage="1" sqref="K6:K45" xr:uid="{DD745CDF-0902-4345-9035-2181E729FE47}">
      <formula1>"Passed, Failed"</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outlinePr summaryBelow="0" summaryRight="0"/>
  </sheetPr>
  <dimension ref="A1:AM122"/>
  <sheetViews>
    <sheetView workbookViewId="0">
      <pane xSplit="2" ySplit="4" topLeftCell="J5" activePane="bottomRight" state="frozen"/>
      <selection pane="bottomRight" activeCell="M47" sqref="M47:Q60"/>
      <selection pane="bottomLeft" activeCell="A7" sqref="A7"/>
      <selection pane="topRight" activeCell="C1" sqref="C1"/>
    </sheetView>
  </sheetViews>
  <sheetFormatPr defaultColWidth="14.42578125" defaultRowHeight="15" customHeight="1"/>
  <cols>
    <col min="1" max="1" width="10.28515625" customWidth="1"/>
    <col min="2" max="2" width="15.7109375" style="515" customWidth="1"/>
    <col min="3" max="3" width="14.42578125" style="252"/>
    <col min="4" max="4" width="29.28515625" customWidth="1"/>
    <col min="5" max="5" width="33.42578125" customWidth="1"/>
    <col min="6" max="6" width="20.85546875" style="244" customWidth="1"/>
    <col min="7" max="12" width="14.42578125" customWidth="1"/>
    <col min="13" max="13" width="14.42578125" style="236" customWidth="1"/>
    <col min="14" max="17" width="14.42578125" customWidth="1"/>
    <col min="18" max="18" width="14.28515625" style="252" customWidth="1"/>
    <col min="19" max="19" width="24.42578125" customWidth="1"/>
    <col min="20" max="20" width="9.5703125" customWidth="1"/>
  </cols>
  <sheetData>
    <row r="1" spans="1:39">
      <c r="A1" s="1182" t="s">
        <v>185</v>
      </c>
      <c r="B1" s="1182" t="s">
        <v>186</v>
      </c>
      <c r="C1" s="1182" t="s">
        <v>187</v>
      </c>
      <c r="D1" s="1182" t="s">
        <v>188</v>
      </c>
      <c r="E1" s="1182" t="s">
        <v>189</v>
      </c>
      <c r="F1" s="1176" t="s">
        <v>190</v>
      </c>
      <c r="G1" s="1176"/>
      <c r="H1" s="1176"/>
      <c r="I1" s="1176"/>
      <c r="J1" s="1176"/>
      <c r="K1" s="1176"/>
      <c r="L1" s="1176"/>
      <c r="M1" s="1176"/>
      <c r="N1" s="1176"/>
      <c r="O1" s="1176"/>
      <c r="P1" s="1176"/>
      <c r="Q1" s="1176"/>
      <c r="R1" s="1176"/>
      <c r="S1" s="1176"/>
      <c r="T1" s="1176"/>
      <c r="U1" s="659"/>
      <c r="V1" s="10"/>
      <c r="W1" s="10"/>
      <c r="X1" s="10"/>
      <c r="Y1" s="10"/>
      <c r="Z1" s="10"/>
      <c r="AA1" s="10"/>
      <c r="AB1" s="10"/>
      <c r="AC1" s="10"/>
      <c r="AD1" s="10"/>
      <c r="AE1" s="10"/>
      <c r="AF1" s="10"/>
      <c r="AG1" s="10"/>
      <c r="AH1" s="10"/>
      <c r="AI1" s="10"/>
      <c r="AJ1" s="10"/>
      <c r="AK1" s="10"/>
      <c r="AL1" s="10"/>
      <c r="AM1" s="10"/>
    </row>
    <row r="2" spans="1:39" ht="28.5">
      <c r="A2" s="1182"/>
      <c r="B2" s="1182"/>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659"/>
      <c r="V2" s="10"/>
      <c r="W2" s="10"/>
      <c r="X2" s="10"/>
      <c r="Y2" s="10"/>
      <c r="Z2" s="10"/>
      <c r="AA2" s="10"/>
      <c r="AB2" s="10"/>
      <c r="AC2" s="10"/>
      <c r="AD2" s="10"/>
      <c r="AE2" s="10"/>
      <c r="AF2" s="10"/>
      <c r="AG2" s="10"/>
      <c r="AH2" s="10"/>
      <c r="AI2" s="10"/>
      <c r="AJ2" s="10"/>
      <c r="AK2" s="10"/>
      <c r="AL2" s="10"/>
      <c r="AM2" s="10"/>
    </row>
    <row r="3" spans="1:39">
      <c r="A3" s="1136"/>
      <c r="B3" s="1137"/>
      <c r="C3" s="1216" t="s">
        <v>320</v>
      </c>
      <c r="D3" s="1414"/>
      <c r="E3" s="1414"/>
      <c r="F3" s="1414"/>
      <c r="G3" s="1414"/>
      <c r="H3" s="1414"/>
      <c r="I3" s="1414"/>
      <c r="J3" s="1414"/>
      <c r="K3" s="1414"/>
      <c r="L3" s="1414"/>
      <c r="M3" s="1414"/>
      <c r="N3" s="1414"/>
      <c r="O3" s="1414"/>
      <c r="P3" s="1414"/>
      <c r="Q3" s="1414"/>
      <c r="R3" s="1414"/>
      <c r="S3" s="1414"/>
      <c r="T3" s="1138"/>
      <c r="U3" s="659"/>
      <c r="V3" s="10"/>
      <c r="W3" s="10"/>
      <c r="X3" s="10"/>
      <c r="Y3" s="10"/>
      <c r="Z3" s="10"/>
      <c r="AA3" s="10"/>
      <c r="AB3" s="10"/>
      <c r="AC3" s="10"/>
      <c r="AD3" s="10"/>
      <c r="AE3" s="10"/>
      <c r="AF3" s="10"/>
      <c r="AG3" s="10"/>
      <c r="AH3" s="10"/>
      <c r="AI3" s="10"/>
      <c r="AJ3" s="10"/>
      <c r="AK3" s="10"/>
      <c r="AL3" s="10"/>
      <c r="AM3" s="10"/>
    </row>
    <row r="4" spans="1:39">
      <c r="A4" s="1136"/>
      <c r="B4" s="1137"/>
      <c r="C4" s="1216" t="s">
        <v>321</v>
      </c>
      <c r="D4" s="1414"/>
      <c r="E4" s="1414"/>
      <c r="F4" s="1414"/>
      <c r="G4" s="1414"/>
      <c r="H4" s="1414"/>
      <c r="I4" s="1414"/>
      <c r="J4" s="1414"/>
      <c r="K4" s="1414"/>
      <c r="L4" s="1414"/>
      <c r="M4" s="1414"/>
      <c r="N4" s="1414"/>
      <c r="O4" s="1414"/>
      <c r="P4" s="1414"/>
      <c r="Q4" s="1414"/>
      <c r="R4" s="1414"/>
      <c r="S4" s="1414"/>
      <c r="T4" s="1139"/>
      <c r="U4" s="659"/>
      <c r="V4" s="10"/>
      <c r="W4" s="10"/>
      <c r="X4" s="10"/>
      <c r="Y4" s="10"/>
      <c r="Z4" s="10"/>
      <c r="AA4" s="10"/>
      <c r="AB4" s="10"/>
      <c r="AC4" s="10"/>
      <c r="AD4" s="10"/>
      <c r="AE4" s="10"/>
      <c r="AF4" s="10"/>
      <c r="AG4" s="10"/>
      <c r="AH4" s="10"/>
      <c r="AI4" s="10"/>
      <c r="AJ4" s="10"/>
      <c r="AK4" s="10"/>
      <c r="AL4" s="10"/>
      <c r="AM4" s="10"/>
    </row>
    <row r="5" spans="1:39">
      <c r="A5" s="1140" t="s">
        <v>208</v>
      </c>
      <c r="B5" s="1204" t="s">
        <v>3</v>
      </c>
      <c r="C5" s="471">
        <v>1</v>
      </c>
      <c r="D5" s="472" t="s">
        <v>37</v>
      </c>
      <c r="E5" s="472" t="s">
        <v>322</v>
      </c>
      <c r="F5" s="506">
        <v>5.5</v>
      </c>
      <c r="G5" s="506">
        <v>5.51</v>
      </c>
      <c r="H5" s="506">
        <v>4.1100000000000003</v>
      </c>
      <c r="I5" s="506">
        <v>5.17</v>
      </c>
      <c r="J5" s="506">
        <v>5.17</v>
      </c>
      <c r="K5" s="1075">
        <v>3.6</v>
      </c>
      <c r="L5" s="506">
        <v>5</v>
      </c>
      <c r="M5" s="506">
        <v>6.9</v>
      </c>
      <c r="N5" s="473">
        <v>6.5</v>
      </c>
      <c r="O5" s="473" t="s">
        <v>19</v>
      </c>
      <c r="P5" s="473" t="s">
        <v>19</v>
      </c>
      <c r="Q5" s="473" t="s">
        <v>19</v>
      </c>
      <c r="R5" s="506" cm="1">
        <f t="array" ref="R5">AVERAGE(IF(LEFT(F5:Q5,1)="&lt;", VALUE(MID(F5:Q5,2,99)), F5:Q5))</f>
        <v>5.2733333333333334</v>
      </c>
      <c r="S5" s="472"/>
      <c r="T5" s="516">
        <v>6</v>
      </c>
      <c r="U5" s="10"/>
      <c r="V5" s="10"/>
      <c r="W5" s="10"/>
      <c r="AM5" s="10"/>
    </row>
    <row r="6" spans="1:39">
      <c r="A6" s="1086"/>
      <c r="B6" s="1214"/>
      <c r="C6" s="474">
        <v>2</v>
      </c>
      <c r="D6" s="475" t="s">
        <v>38</v>
      </c>
      <c r="E6" s="475" t="s">
        <v>323</v>
      </c>
      <c r="F6" s="507">
        <v>6.13</v>
      </c>
      <c r="G6" s="507">
        <v>5.53</v>
      </c>
      <c r="H6" s="507">
        <v>5.96</v>
      </c>
      <c r="I6" s="507">
        <v>5.01</v>
      </c>
      <c r="J6" s="507">
        <v>4.72</v>
      </c>
      <c r="K6" s="507">
        <v>1.8</v>
      </c>
      <c r="L6" s="507">
        <v>6</v>
      </c>
      <c r="M6" s="507">
        <v>6.3</v>
      </c>
      <c r="N6" s="476">
        <v>6.5</v>
      </c>
      <c r="O6" s="476" t="s">
        <v>19</v>
      </c>
      <c r="P6" s="476" t="s">
        <v>19</v>
      </c>
      <c r="Q6" s="476" t="s">
        <v>19</v>
      </c>
      <c r="R6" s="506" cm="1">
        <f t="array" ref="R6">AVERAGE(IF(LEFT(F6:Q6,1)="&lt;", VALUE(MID(F6:Q6,2,99)), F6:Q6))</f>
        <v>5.3277777777777784</v>
      </c>
      <c r="S6" s="475"/>
      <c r="T6" s="517">
        <v>6</v>
      </c>
      <c r="U6" s="10"/>
      <c r="V6" s="10"/>
      <c r="W6" s="10"/>
      <c r="AM6" s="10"/>
    </row>
    <row r="7" spans="1:39">
      <c r="A7" s="1086"/>
      <c r="B7" s="1214"/>
      <c r="C7" s="474">
        <v>3</v>
      </c>
      <c r="D7" s="475" t="s">
        <v>39</v>
      </c>
      <c r="E7" s="475" t="s">
        <v>324</v>
      </c>
      <c r="F7" s="507">
        <v>5.84</v>
      </c>
      <c r="G7" s="507">
        <v>5.72</v>
      </c>
      <c r="H7" s="507">
        <v>4.1900000000000004</v>
      </c>
      <c r="I7" s="507">
        <v>5.09</v>
      </c>
      <c r="J7" s="507">
        <v>4.71</v>
      </c>
      <c r="K7" s="507">
        <v>5.0999999999999996</v>
      </c>
      <c r="L7" s="507">
        <v>6.3</v>
      </c>
      <c r="M7" s="507">
        <v>6.2</v>
      </c>
      <c r="N7" s="476">
        <v>6.2</v>
      </c>
      <c r="O7" s="476" t="s">
        <v>19</v>
      </c>
      <c r="P7" s="476" t="s">
        <v>19</v>
      </c>
      <c r="Q7" s="476" t="s">
        <v>19</v>
      </c>
      <c r="R7" s="506" cm="1">
        <f t="array" ref="R7">AVERAGE(IF(LEFT(F7:Q7,1)="&lt;", VALUE(MID(F7:Q7,2,99)), F7:Q7))</f>
        <v>5.4833333333333334</v>
      </c>
      <c r="S7" s="475"/>
      <c r="T7" s="517">
        <v>6</v>
      </c>
      <c r="U7" s="10"/>
      <c r="V7" s="10"/>
      <c r="W7" s="10"/>
      <c r="AM7" s="10"/>
    </row>
    <row r="8" spans="1:39">
      <c r="A8" s="1086"/>
      <c r="B8" s="1214"/>
      <c r="C8" s="474">
        <v>4</v>
      </c>
      <c r="D8" s="475" t="s">
        <v>40</v>
      </c>
      <c r="E8" s="475" t="s">
        <v>325</v>
      </c>
      <c r="F8" s="507">
        <v>8.17</v>
      </c>
      <c r="G8" s="507">
        <v>5.73</v>
      </c>
      <c r="H8" s="507">
        <v>4.3899999999999997</v>
      </c>
      <c r="I8" s="507">
        <v>5.28</v>
      </c>
      <c r="J8" s="507">
        <v>4.87</v>
      </c>
      <c r="K8" s="507">
        <v>4.3</v>
      </c>
      <c r="L8" s="507">
        <v>6.4</v>
      </c>
      <c r="M8" s="507">
        <v>6.1</v>
      </c>
      <c r="N8" s="476">
        <v>7.2</v>
      </c>
      <c r="O8" s="476" t="s">
        <v>19</v>
      </c>
      <c r="P8" s="476" t="s">
        <v>19</v>
      </c>
      <c r="Q8" s="476" t="s">
        <v>19</v>
      </c>
      <c r="R8" s="506" cm="1">
        <f t="array" ref="R8">AVERAGE(IF(LEFT(F8:Q8,1)="&lt;", VALUE(MID(F8:Q8,2,99)), F8:Q8))</f>
        <v>5.8266666666666671</v>
      </c>
      <c r="S8" s="475"/>
      <c r="T8" s="517">
        <v>6</v>
      </c>
      <c r="U8" s="10"/>
      <c r="V8" s="10"/>
      <c r="W8" s="10"/>
      <c r="AM8" s="10"/>
    </row>
    <row r="9" spans="1:39">
      <c r="A9" s="1086"/>
      <c r="B9" s="1214"/>
      <c r="C9" s="474">
        <v>5</v>
      </c>
      <c r="D9" s="475" t="s">
        <v>41</v>
      </c>
      <c r="E9" s="475" t="s">
        <v>326</v>
      </c>
      <c r="F9" s="507">
        <v>8.6</v>
      </c>
      <c r="G9" s="507">
        <v>6.01</v>
      </c>
      <c r="H9" s="507">
        <v>6.41</v>
      </c>
      <c r="I9" s="507">
        <v>5.77</v>
      </c>
      <c r="J9" s="507">
        <v>6.06</v>
      </c>
      <c r="K9" s="507">
        <v>5.6</v>
      </c>
      <c r="L9" s="507">
        <v>4</v>
      </c>
      <c r="M9" s="507">
        <v>6.5</v>
      </c>
      <c r="N9" s="476">
        <v>6.6</v>
      </c>
      <c r="O9" s="476" t="s">
        <v>19</v>
      </c>
      <c r="P9" s="476" t="s">
        <v>19</v>
      </c>
      <c r="Q9" s="476" t="s">
        <v>19</v>
      </c>
      <c r="R9" s="506" cm="1">
        <f t="array" ref="R9">AVERAGE(IF(LEFT(F9:Q9,1)="&lt;", VALUE(MID(F9:Q9,2,99)), F9:Q9))</f>
        <v>6.1722222222222225</v>
      </c>
      <c r="S9" s="475"/>
      <c r="T9" s="517">
        <v>6</v>
      </c>
      <c r="U9" s="10"/>
      <c r="V9" s="10"/>
      <c r="W9" s="10"/>
      <c r="AM9" s="10"/>
    </row>
    <row r="10" spans="1:39">
      <c r="A10" s="1086"/>
      <c r="B10" s="1214"/>
      <c r="C10" s="474">
        <v>6</v>
      </c>
      <c r="D10" s="475" t="s">
        <v>42</v>
      </c>
      <c r="E10" s="475" t="s">
        <v>327</v>
      </c>
      <c r="F10" s="507">
        <v>10</v>
      </c>
      <c r="G10" s="507">
        <v>6.91</v>
      </c>
      <c r="H10" s="507">
        <v>6.35</v>
      </c>
      <c r="I10" s="507">
        <v>6.06</v>
      </c>
      <c r="J10" s="507">
        <v>6.35</v>
      </c>
      <c r="K10" s="507">
        <v>6.2</v>
      </c>
      <c r="L10" s="507">
        <v>5.8</v>
      </c>
      <c r="M10" s="507">
        <v>6.6</v>
      </c>
      <c r="N10" s="476">
        <v>6.6</v>
      </c>
      <c r="O10" s="476" t="s">
        <v>19</v>
      </c>
      <c r="P10" s="476" t="s">
        <v>19</v>
      </c>
      <c r="Q10" s="476" t="s">
        <v>19</v>
      </c>
      <c r="R10" s="506" cm="1">
        <f t="array" ref="R10">AVERAGE(IF(LEFT(F10:Q10,1)="&lt;", VALUE(MID(F10:Q10,2,99)), F10:Q10))</f>
        <v>6.7633333333333328</v>
      </c>
      <c r="S10" s="475"/>
      <c r="T10" s="517">
        <v>6</v>
      </c>
      <c r="U10" s="10"/>
      <c r="V10" s="10"/>
      <c r="W10" s="10"/>
      <c r="AM10" s="10"/>
    </row>
    <row r="11" spans="1:39">
      <c r="A11" s="1086"/>
      <c r="B11" s="1215"/>
      <c r="C11" s="474">
        <v>7</v>
      </c>
      <c r="D11" s="475" t="s">
        <v>43</v>
      </c>
      <c r="E11" s="475" t="s">
        <v>328</v>
      </c>
      <c r="F11" s="507">
        <v>8.81</v>
      </c>
      <c r="G11" s="507">
        <v>6.75</v>
      </c>
      <c r="H11" s="507">
        <v>6.55</v>
      </c>
      <c r="I11" s="507">
        <v>6.35</v>
      </c>
      <c r="J11" s="507">
        <v>6.41</v>
      </c>
      <c r="K11" s="507">
        <v>5.8</v>
      </c>
      <c r="L11" s="507">
        <v>5.2</v>
      </c>
      <c r="M11" s="507">
        <v>6.6</v>
      </c>
      <c r="N11" s="476">
        <v>6.8</v>
      </c>
      <c r="O11" s="476" t="s">
        <v>19</v>
      </c>
      <c r="P11" s="476" t="s">
        <v>19</v>
      </c>
      <c r="Q11" s="476" t="s">
        <v>19</v>
      </c>
      <c r="R11" s="506" cm="1">
        <f t="array" ref="R11">AVERAGE(IF(LEFT(F11:Q11,1)="&lt;", VALUE(MID(F11:Q11,2,99)), F11:Q11))</f>
        <v>6.5855555555555556</v>
      </c>
      <c r="S11" s="475"/>
      <c r="T11" s="517">
        <v>6</v>
      </c>
      <c r="U11" s="10"/>
      <c r="V11" s="10"/>
      <c r="W11" s="10"/>
      <c r="AM11" s="10"/>
    </row>
    <row r="12" spans="1:39">
      <c r="A12" s="1086"/>
      <c r="B12" s="1204" t="s">
        <v>6</v>
      </c>
      <c r="C12" s="477">
        <v>1</v>
      </c>
      <c r="D12" s="478" t="s">
        <v>37</v>
      </c>
      <c r="E12" s="479" t="s">
        <v>322</v>
      </c>
      <c r="F12" s="508">
        <v>36</v>
      </c>
      <c r="G12" s="508">
        <v>14</v>
      </c>
      <c r="H12" s="508">
        <v>17</v>
      </c>
      <c r="I12" s="508">
        <v>12</v>
      </c>
      <c r="J12" s="508">
        <v>22</v>
      </c>
      <c r="K12" s="993">
        <v>14</v>
      </c>
      <c r="L12" s="508">
        <v>11</v>
      </c>
      <c r="M12" s="508">
        <v>210</v>
      </c>
      <c r="N12" s="480">
        <v>251</v>
      </c>
      <c r="O12" s="480" t="s">
        <v>19</v>
      </c>
      <c r="P12" s="480" t="s">
        <v>19</v>
      </c>
      <c r="Q12" s="480" t="s">
        <v>19</v>
      </c>
      <c r="R12" s="506" cm="1">
        <f t="array" ref="R12">AVERAGE(IF(LEFT(F12:Q12,1)="&lt;", VALUE(MID(F12:Q12,2,99)), F12:Q12))</f>
        <v>65.222222222222229</v>
      </c>
      <c r="S12" s="479"/>
      <c r="T12" s="518">
        <v>50</v>
      </c>
      <c r="U12" s="10"/>
      <c r="V12" s="10"/>
      <c r="W12" s="10"/>
      <c r="AM12" s="10"/>
    </row>
    <row r="13" spans="1:39">
      <c r="A13" s="1086"/>
      <c r="B13" s="1214"/>
      <c r="C13" s="481">
        <v>2</v>
      </c>
      <c r="D13" s="482" t="s">
        <v>38</v>
      </c>
      <c r="E13" s="475" t="s">
        <v>323</v>
      </c>
      <c r="F13" s="507">
        <v>53</v>
      </c>
      <c r="G13" s="507">
        <v>13</v>
      </c>
      <c r="H13" s="507">
        <v>25</v>
      </c>
      <c r="I13" s="507">
        <v>11</v>
      </c>
      <c r="J13" s="507">
        <v>25</v>
      </c>
      <c r="K13" s="507">
        <v>17</v>
      </c>
      <c r="L13" s="507">
        <v>10</v>
      </c>
      <c r="M13" s="507">
        <v>165</v>
      </c>
      <c r="N13" s="476">
        <v>94</v>
      </c>
      <c r="O13" s="476" t="s">
        <v>19</v>
      </c>
      <c r="P13" s="476" t="s">
        <v>19</v>
      </c>
      <c r="Q13" s="476" t="s">
        <v>19</v>
      </c>
      <c r="R13" s="506" cm="1">
        <f t="array" ref="R13">AVERAGE(IF(LEFT(F13:Q13,1)="&lt;", VALUE(MID(F13:Q13,2,99)), F13:Q13))</f>
        <v>45.888888888888886</v>
      </c>
      <c r="S13" s="475"/>
      <c r="T13" s="517">
        <v>50</v>
      </c>
      <c r="U13" s="10"/>
      <c r="V13" s="10"/>
      <c r="W13" s="10"/>
      <c r="AM13" s="10"/>
    </row>
    <row r="14" spans="1:39">
      <c r="A14" s="1086"/>
      <c r="B14" s="1214"/>
      <c r="C14" s="481">
        <v>3</v>
      </c>
      <c r="D14" s="482" t="s">
        <v>39</v>
      </c>
      <c r="E14" s="475" t="s">
        <v>324</v>
      </c>
      <c r="F14" s="507">
        <v>58</v>
      </c>
      <c r="G14" s="507">
        <v>11</v>
      </c>
      <c r="H14" s="507">
        <v>30</v>
      </c>
      <c r="I14" s="507">
        <v>11</v>
      </c>
      <c r="J14" s="507">
        <v>21</v>
      </c>
      <c r="K14" s="507">
        <v>8</v>
      </c>
      <c r="L14" s="507">
        <v>15</v>
      </c>
      <c r="M14" s="507">
        <v>170</v>
      </c>
      <c r="N14" s="476">
        <v>45</v>
      </c>
      <c r="O14" s="476" t="s">
        <v>19</v>
      </c>
      <c r="P14" s="476" t="s">
        <v>19</v>
      </c>
      <c r="Q14" s="476" t="s">
        <v>19</v>
      </c>
      <c r="R14" s="506" cm="1">
        <f t="array" ref="R14">AVERAGE(IF(LEFT(F14:Q14,1)="&lt;", VALUE(MID(F14:Q14,2,99)), F14:Q14))</f>
        <v>41</v>
      </c>
      <c r="S14" s="475"/>
      <c r="T14" s="517">
        <v>50</v>
      </c>
      <c r="U14" s="10"/>
      <c r="V14" s="10"/>
      <c r="W14" s="10"/>
      <c r="AM14" s="10"/>
    </row>
    <row r="15" spans="1:39">
      <c r="A15" s="1086"/>
      <c r="B15" s="1214"/>
      <c r="C15" s="481">
        <v>4</v>
      </c>
      <c r="D15" s="482" t="s">
        <v>40</v>
      </c>
      <c r="E15" s="475" t="s">
        <v>325</v>
      </c>
      <c r="F15" s="507">
        <v>22</v>
      </c>
      <c r="G15" s="507">
        <v>5</v>
      </c>
      <c r="H15" s="507">
        <v>9</v>
      </c>
      <c r="I15" s="507">
        <v>16</v>
      </c>
      <c r="J15" s="507">
        <v>18</v>
      </c>
      <c r="K15" s="507">
        <v>27</v>
      </c>
      <c r="L15" s="507">
        <v>17</v>
      </c>
      <c r="M15" s="507">
        <v>692</v>
      </c>
      <c r="N15" s="476">
        <v>30</v>
      </c>
      <c r="O15" s="476" t="s">
        <v>19</v>
      </c>
      <c r="P15" s="476" t="s">
        <v>19</v>
      </c>
      <c r="Q15" s="476" t="s">
        <v>19</v>
      </c>
      <c r="R15" s="506" cm="1">
        <f t="array" ref="R15">AVERAGE(IF(LEFT(F15:Q15,1)="&lt;", VALUE(MID(F15:Q15,2,99)), F15:Q15))</f>
        <v>92.888888888888886</v>
      </c>
      <c r="S15" s="475"/>
      <c r="T15" s="517">
        <v>50</v>
      </c>
      <c r="U15" s="10"/>
      <c r="V15" s="10"/>
      <c r="W15" s="10"/>
      <c r="AM15" s="10"/>
    </row>
    <row r="16" spans="1:39">
      <c r="A16" s="1086"/>
      <c r="B16" s="1214"/>
      <c r="C16" s="481">
        <v>5</v>
      </c>
      <c r="D16" s="482" t="s">
        <v>41</v>
      </c>
      <c r="E16" s="475" t="s">
        <v>326</v>
      </c>
      <c r="F16" s="507">
        <v>19</v>
      </c>
      <c r="G16" s="507">
        <v>19</v>
      </c>
      <c r="H16" s="507">
        <v>52</v>
      </c>
      <c r="I16" s="507">
        <v>14</v>
      </c>
      <c r="J16" s="507">
        <v>25</v>
      </c>
      <c r="K16" s="507">
        <v>16</v>
      </c>
      <c r="L16" s="507">
        <v>27</v>
      </c>
      <c r="M16" s="507">
        <v>95</v>
      </c>
      <c r="N16" s="476">
        <v>153</v>
      </c>
      <c r="O16" s="476" t="s">
        <v>19</v>
      </c>
      <c r="P16" s="476" t="s">
        <v>19</v>
      </c>
      <c r="Q16" s="476" t="s">
        <v>19</v>
      </c>
      <c r="R16" s="506" cm="1">
        <f t="array" ref="R16">AVERAGE(IF(LEFT(F16:Q16,1)="&lt;", VALUE(MID(F16:Q16,2,99)), F16:Q16))</f>
        <v>46.666666666666664</v>
      </c>
      <c r="S16" s="475"/>
      <c r="T16" s="517">
        <v>50</v>
      </c>
      <c r="U16" s="10"/>
      <c r="V16" s="10"/>
      <c r="W16" s="10"/>
      <c r="AM16" s="10"/>
    </row>
    <row r="17" spans="1:39">
      <c r="A17" s="1086"/>
      <c r="B17" s="1214"/>
      <c r="C17" s="481">
        <v>6</v>
      </c>
      <c r="D17" s="482" t="s">
        <v>42</v>
      </c>
      <c r="E17" s="475" t="s">
        <v>327</v>
      </c>
      <c r="F17" s="507">
        <v>43</v>
      </c>
      <c r="G17" s="507">
        <v>14</v>
      </c>
      <c r="H17" s="507">
        <v>15</v>
      </c>
      <c r="I17" s="507">
        <v>12</v>
      </c>
      <c r="J17" s="507">
        <v>15</v>
      </c>
      <c r="K17" s="507">
        <v>10</v>
      </c>
      <c r="L17" s="507">
        <v>9</v>
      </c>
      <c r="M17" s="507">
        <v>39</v>
      </c>
      <c r="N17" s="476">
        <v>12</v>
      </c>
      <c r="O17" s="476" t="s">
        <v>19</v>
      </c>
      <c r="P17" s="476" t="s">
        <v>19</v>
      </c>
      <c r="Q17" s="476" t="s">
        <v>19</v>
      </c>
      <c r="R17" s="506" cm="1">
        <f t="array" ref="R17">AVERAGE(IF(LEFT(F17:Q17,1)="&lt;", VALUE(MID(F17:Q17,2,99)), F17:Q17))</f>
        <v>18.777777777777779</v>
      </c>
      <c r="S17" s="475"/>
      <c r="T17" s="517">
        <v>50</v>
      </c>
      <c r="U17" s="10"/>
      <c r="V17" s="10"/>
      <c r="W17" s="10"/>
      <c r="AM17" s="10"/>
    </row>
    <row r="18" spans="1:39">
      <c r="A18" s="1086"/>
      <c r="B18" s="1214"/>
      <c r="C18" s="481">
        <v>7</v>
      </c>
      <c r="D18" s="482" t="s">
        <v>43</v>
      </c>
      <c r="E18" s="475" t="s">
        <v>328</v>
      </c>
      <c r="F18" s="507">
        <v>43</v>
      </c>
      <c r="G18" s="507">
        <v>12</v>
      </c>
      <c r="H18" s="507">
        <v>25</v>
      </c>
      <c r="I18" s="507">
        <v>8</v>
      </c>
      <c r="J18" s="507">
        <v>13</v>
      </c>
      <c r="K18" s="507">
        <v>11</v>
      </c>
      <c r="L18" s="507">
        <v>8</v>
      </c>
      <c r="M18" s="507">
        <v>656</v>
      </c>
      <c r="N18" s="476">
        <v>14</v>
      </c>
      <c r="O18" s="476" t="s">
        <v>19</v>
      </c>
      <c r="P18" s="476" t="s">
        <v>19</v>
      </c>
      <c r="Q18" s="476" t="s">
        <v>19</v>
      </c>
      <c r="R18" s="506" cm="1">
        <f t="array" ref="R18">AVERAGE(IF(LEFT(F18:Q18,1)="&lt;", VALUE(MID(F18:Q18,2,99)), F18:Q18))</f>
        <v>87.777777777777771</v>
      </c>
      <c r="S18" s="475"/>
      <c r="T18" s="517">
        <v>50</v>
      </c>
      <c r="U18" s="10"/>
      <c r="V18" s="10"/>
      <c r="W18" s="10"/>
      <c r="AM18" s="10"/>
    </row>
    <row r="19" spans="1:39">
      <c r="A19" s="1086"/>
      <c r="B19" s="1204" t="s">
        <v>7</v>
      </c>
      <c r="C19" s="477">
        <v>1</v>
      </c>
      <c r="D19" s="478" t="s">
        <v>37</v>
      </c>
      <c r="E19" s="479" t="s">
        <v>322</v>
      </c>
      <c r="F19" s="508">
        <v>7.05</v>
      </c>
      <c r="G19" s="508">
        <v>7.58</v>
      </c>
      <c r="H19" s="508">
        <v>7.47</v>
      </c>
      <c r="I19" s="508">
        <v>7.14</v>
      </c>
      <c r="J19" s="508">
        <v>7.44</v>
      </c>
      <c r="K19" s="993">
        <v>6.78</v>
      </c>
      <c r="L19" s="508">
        <v>7.32</v>
      </c>
      <c r="M19" s="508">
        <v>7.45</v>
      </c>
      <c r="N19" s="480">
        <v>6.98</v>
      </c>
      <c r="O19" s="480" t="s">
        <v>19</v>
      </c>
      <c r="P19" s="480" t="s">
        <v>19</v>
      </c>
      <c r="Q19" s="480" t="s">
        <v>19</v>
      </c>
      <c r="R19" s="506" cm="1">
        <f t="array" ref="R19">AVERAGE(IF(LEFT(F19:Q19,1)="&lt;", VALUE(MID(F19:Q19,2,99)), F19:Q19))</f>
        <v>7.2455555555555566</v>
      </c>
      <c r="S19" s="479"/>
      <c r="T19" s="518" t="s">
        <v>214</v>
      </c>
      <c r="U19" s="10"/>
      <c r="V19" s="10"/>
      <c r="W19" s="10"/>
      <c r="AM19" s="10"/>
    </row>
    <row r="20" spans="1:39">
      <c r="A20" s="1086"/>
      <c r="B20" s="1214"/>
      <c r="C20" s="481">
        <v>2</v>
      </c>
      <c r="D20" s="482" t="s">
        <v>38</v>
      </c>
      <c r="E20" s="475" t="s">
        <v>323</v>
      </c>
      <c r="F20" s="507">
        <v>7.62</v>
      </c>
      <c r="G20" s="507">
        <v>7.61</v>
      </c>
      <c r="H20" s="507">
        <v>7.73</v>
      </c>
      <c r="I20" s="507">
        <v>7.12</v>
      </c>
      <c r="J20" s="507">
        <v>7.44</v>
      </c>
      <c r="K20" s="507">
        <v>6.78</v>
      </c>
      <c r="L20" s="507">
        <v>7.4</v>
      </c>
      <c r="M20" s="507">
        <v>7.43</v>
      </c>
      <c r="N20" s="476">
        <v>7.01</v>
      </c>
      <c r="O20" s="476" t="s">
        <v>19</v>
      </c>
      <c r="P20" s="476" t="s">
        <v>19</v>
      </c>
      <c r="Q20" s="476" t="s">
        <v>19</v>
      </c>
      <c r="R20" s="506" cm="1">
        <f t="array" ref="R20">AVERAGE(IF(LEFT(F20:Q20,1)="&lt;", VALUE(MID(F20:Q20,2,99)), F20:Q20))</f>
        <v>7.3488888888888892</v>
      </c>
      <c r="S20" s="475"/>
      <c r="T20" s="517" t="s">
        <v>214</v>
      </c>
      <c r="U20" s="10"/>
      <c r="V20" s="10"/>
      <c r="W20" s="10"/>
      <c r="AM20" s="10"/>
    </row>
    <row r="21" spans="1:39">
      <c r="A21" s="1086"/>
      <c r="B21" s="1214"/>
      <c r="C21" s="481">
        <v>3</v>
      </c>
      <c r="D21" s="482" t="s">
        <v>39</v>
      </c>
      <c r="E21" s="475" t="s">
        <v>324</v>
      </c>
      <c r="F21" s="507">
        <v>7.59</v>
      </c>
      <c r="G21" s="507">
        <v>7.59</v>
      </c>
      <c r="H21" s="507">
        <v>7.51</v>
      </c>
      <c r="I21" s="507">
        <v>6.94</v>
      </c>
      <c r="J21" s="507">
        <v>7.53</v>
      </c>
      <c r="K21" s="507">
        <v>6.85</v>
      </c>
      <c r="L21" s="507">
        <v>7.29</v>
      </c>
      <c r="M21" s="507">
        <v>7.5</v>
      </c>
      <c r="N21" s="476">
        <v>7.09</v>
      </c>
      <c r="O21" s="476" t="s">
        <v>19</v>
      </c>
      <c r="P21" s="476" t="s">
        <v>19</v>
      </c>
      <c r="Q21" s="476" t="s">
        <v>19</v>
      </c>
      <c r="R21" s="506" cm="1">
        <f t="array" ref="R21">AVERAGE(IF(LEFT(F21:Q21,1)="&lt;", VALUE(MID(F21:Q21,2,99)), F21:Q21))</f>
        <v>7.3211111111111116</v>
      </c>
      <c r="S21" s="475"/>
      <c r="T21" s="517" t="s">
        <v>214</v>
      </c>
      <c r="U21" s="10"/>
      <c r="V21" s="10"/>
      <c r="W21" s="10"/>
      <c r="X21" s="10"/>
      <c r="Y21" s="10"/>
      <c r="Z21" s="10"/>
      <c r="AA21" s="10"/>
      <c r="AB21" s="10"/>
      <c r="AC21" s="10"/>
      <c r="AD21" s="10"/>
      <c r="AE21" s="10"/>
      <c r="AF21" s="10"/>
      <c r="AG21" s="10"/>
      <c r="AH21" s="10"/>
      <c r="AI21" s="10"/>
      <c r="AJ21" s="10"/>
      <c r="AK21" s="10"/>
      <c r="AL21" s="10"/>
      <c r="AM21" s="10"/>
    </row>
    <row r="22" spans="1:39">
      <c r="A22" s="1086"/>
      <c r="B22" s="1214"/>
      <c r="C22" s="481">
        <v>4</v>
      </c>
      <c r="D22" s="482" t="s">
        <v>40</v>
      </c>
      <c r="E22" s="475" t="s">
        <v>325</v>
      </c>
      <c r="F22" s="507">
        <v>7.93</v>
      </c>
      <c r="G22" s="507">
        <v>7.68</v>
      </c>
      <c r="H22" s="507">
        <v>7.59</v>
      </c>
      <c r="I22" s="507">
        <v>6.89</v>
      </c>
      <c r="J22" s="507">
        <v>7.53</v>
      </c>
      <c r="K22" s="507">
        <v>7.02</v>
      </c>
      <c r="L22" s="507">
        <v>7.4</v>
      </c>
      <c r="M22" s="507">
        <v>7.7</v>
      </c>
      <c r="N22" s="476">
        <v>7.08</v>
      </c>
      <c r="O22" s="476" t="s">
        <v>19</v>
      </c>
      <c r="P22" s="476" t="s">
        <v>19</v>
      </c>
      <c r="Q22" s="476" t="s">
        <v>19</v>
      </c>
      <c r="R22" s="506" cm="1">
        <f t="array" ref="R22">AVERAGE(IF(LEFT(F22:Q22,1)="&lt;", VALUE(MID(F22:Q22,2,99)), F22:Q22))</f>
        <v>7.4244444444444451</v>
      </c>
      <c r="S22" s="475"/>
      <c r="T22" s="517" t="s">
        <v>214</v>
      </c>
      <c r="U22" s="10"/>
      <c r="V22" s="10"/>
      <c r="W22" s="10"/>
      <c r="X22" s="10"/>
      <c r="Y22" s="10"/>
      <c r="Z22" s="10"/>
      <c r="AA22" s="10"/>
      <c r="AB22" s="10"/>
      <c r="AC22" s="10"/>
      <c r="AD22" s="10"/>
      <c r="AE22" s="10"/>
      <c r="AF22" s="10"/>
      <c r="AG22" s="10"/>
      <c r="AH22" s="10"/>
      <c r="AI22" s="10"/>
      <c r="AJ22" s="10"/>
      <c r="AK22" s="10"/>
      <c r="AL22" s="10"/>
      <c r="AM22" s="10"/>
    </row>
    <row r="23" spans="1:39">
      <c r="A23" s="1086"/>
      <c r="B23" s="1214"/>
      <c r="C23" s="481">
        <v>5</v>
      </c>
      <c r="D23" s="482" t="s">
        <v>41</v>
      </c>
      <c r="E23" s="475" t="s">
        <v>326</v>
      </c>
      <c r="F23" s="507">
        <v>7.95</v>
      </c>
      <c r="G23" s="507">
        <v>7.68</v>
      </c>
      <c r="H23" s="507">
        <v>7.73</v>
      </c>
      <c r="I23" s="507">
        <v>6.85</v>
      </c>
      <c r="J23" s="507">
        <v>7.8</v>
      </c>
      <c r="K23" s="507">
        <v>6.7</v>
      </c>
      <c r="L23" s="507">
        <v>7.06</v>
      </c>
      <c r="M23" s="507">
        <v>7.72</v>
      </c>
      <c r="N23" s="476">
        <v>7.1</v>
      </c>
      <c r="O23" s="476" t="s">
        <v>19</v>
      </c>
      <c r="P23" s="476" t="s">
        <v>19</v>
      </c>
      <c r="Q23" s="476" t="s">
        <v>19</v>
      </c>
      <c r="R23" s="506" cm="1">
        <f t="array" ref="R23">AVERAGE(IF(LEFT(F23:Q23,1)="&lt;", VALUE(MID(F23:Q23,2,99)), F23:Q23))</f>
        <v>7.3988888888888891</v>
      </c>
      <c r="S23" s="475"/>
      <c r="T23" s="517" t="s">
        <v>214</v>
      </c>
      <c r="U23" s="10"/>
      <c r="V23" s="10"/>
      <c r="W23" s="10"/>
      <c r="X23" s="10"/>
      <c r="Y23" s="10"/>
      <c r="Z23" s="10"/>
      <c r="AA23" s="10"/>
      <c r="AB23" s="10"/>
      <c r="AC23" s="10"/>
      <c r="AD23" s="10"/>
      <c r="AE23" s="10"/>
      <c r="AF23" s="10"/>
      <c r="AG23" s="10"/>
      <c r="AH23" s="10"/>
      <c r="AI23" s="10"/>
      <c r="AJ23" s="10"/>
      <c r="AK23" s="10"/>
      <c r="AL23" s="10"/>
      <c r="AM23" s="10"/>
    </row>
    <row r="24" spans="1:39">
      <c r="A24" s="1086"/>
      <c r="B24" s="1214"/>
      <c r="C24" s="481">
        <v>6</v>
      </c>
      <c r="D24" s="482" t="s">
        <v>42</v>
      </c>
      <c r="E24" s="475" t="s">
        <v>327</v>
      </c>
      <c r="F24" s="507">
        <v>8.18</v>
      </c>
      <c r="G24" s="507">
        <v>7.81</v>
      </c>
      <c r="H24" s="507">
        <v>7.66</v>
      </c>
      <c r="I24" s="507">
        <v>7.33</v>
      </c>
      <c r="J24" s="507">
        <v>7.76</v>
      </c>
      <c r="K24" s="507">
        <v>6.96</v>
      </c>
      <c r="L24" s="507">
        <v>7.3</v>
      </c>
      <c r="M24" s="507">
        <v>7.75</v>
      </c>
      <c r="N24" s="476">
        <v>7.11</v>
      </c>
      <c r="O24" s="476" t="s">
        <v>19</v>
      </c>
      <c r="P24" s="476" t="s">
        <v>19</v>
      </c>
      <c r="Q24" s="476" t="s">
        <v>19</v>
      </c>
      <c r="R24" s="506" cm="1">
        <f t="array" ref="R24">AVERAGE(IF(LEFT(F24:Q24,1)="&lt;", VALUE(MID(F24:Q24,2,99)), F24:Q24))</f>
        <v>7.54</v>
      </c>
      <c r="S24" s="475"/>
      <c r="T24" s="517" t="s">
        <v>214</v>
      </c>
      <c r="U24" s="10"/>
      <c r="V24" s="10"/>
      <c r="W24" s="10"/>
      <c r="X24" s="10"/>
      <c r="Y24" s="10"/>
      <c r="Z24" s="10"/>
      <c r="AA24" s="10"/>
      <c r="AB24" s="10"/>
      <c r="AC24" s="10"/>
      <c r="AD24" s="10"/>
      <c r="AE24" s="10"/>
      <c r="AF24" s="10"/>
      <c r="AG24" s="10"/>
      <c r="AH24" s="10"/>
      <c r="AI24" s="10"/>
      <c r="AJ24" s="10"/>
      <c r="AK24" s="10"/>
      <c r="AL24" s="10"/>
      <c r="AM24" s="10"/>
    </row>
    <row r="25" spans="1:39">
      <c r="A25" s="1086"/>
      <c r="B25" s="1214"/>
      <c r="C25" s="481">
        <v>7</v>
      </c>
      <c r="D25" s="482" t="s">
        <v>43</v>
      </c>
      <c r="E25" s="475" t="s">
        <v>328</v>
      </c>
      <c r="F25" s="507">
        <v>7.8</v>
      </c>
      <c r="G25" s="507">
        <v>7.13</v>
      </c>
      <c r="H25" s="507">
        <v>7.19</v>
      </c>
      <c r="I25" s="507">
        <v>7.07</v>
      </c>
      <c r="J25" s="507">
        <v>7.05</v>
      </c>
      <c r="K25" s="507">
        <v>6.95</v>
      </c>
      <c r="L25" s="507">
        <v>7.35</v>
      </c>
      <c r="M25" s="507">
        <v>7.1</v>
      </c>
      <c r="N25" s="476">
        <v>7.14</v>
      </c>
      <c r="O25" s="476" t="s">
        <v>19</v>
      </c>
      <c r="P25" s="476" t="s">
        <v>19</v>
      </c>
      <c r="Q25" s="476" t="s">
        <v>19</v>
      </c>
      <c r="R25" s="506" cm="1">
        <f t="array" ref="R25">AVERAGE(IF(LEFT(F25:Q25,1)="&lt;", VALUE(MID(F25:Q25,2,99)), F25:Q25))</f>
        <v>7.1977777777777776</v>
      </c>
      <c r="S25" s="475"/>
      <c r="T25" s="517" t="s">
        <v>214</v>
      </c>
      <c r="U25" s="10"/>
      <c r="V25" s="10"/>
      <c r="W25" s="10"/>
      <c r="X25" s="10"/>
      <c r="Y25" s="10"/>
      <c r="Z25" s="10"/>
      <c r="AA25" s="10"/>
      <c r="AB25" s="10"/>
      <c r="AC25" s="10"/>
      <c r="AD25" s="10"/>
      <c r="AE25" s="10"/>
      <c r="AF25" s="10"/>
      <c r="AG25" s="10"/>
      <c r="AH25" s="10"/>
      <c r="AI25" s="10"/>
      <c r="AJ25" s="10"/>
      <c r="AK25" s="10"/>
      <c r="AL25" s="10"/>
      <c r="AM25" s="10"/>
    </row>
    <row r="26" spans="1:39">
      <c r="A26" s="1086"/>
      <c r="B26" s="1204" t="s">
        <v>329</v>
      </c>
      <c r="C26" s="477">
        <v>1</v>
      </c>
      <c r="D26" s="478" t="s">
        <v>37</v>
      </c>
      <c r="E26" s="479" t="s">
        <v>322</v>
      </c>
      <c r="F26" s="508">
        <v>29.5</v>
      </c>
      <c r="G26" s="508">
        <v>30.1</v>
      </c>
      <c r="H26" s="508">
        <v>31.2</v>
      </c>
      <c r="I26" s="508">
        <v>30.8</v>
      </c>
      <c r="J26" s="508">
        <v>31.1</v>
      </c>
      <c r="K26" s="993">
        <v>31.1</v>
      </c>
      <c r="L26" s="508">
        <v>33</v>
      </c>
      <c r="M26" s="508">
        <v>29.5</v>
      </c>
      <c r="N26" s="480">
        <v>28.1</v>
      </c>
      <c r="O26" s="480" t="s">
        <v>19</v>
      </c>
      <c r="P26" s="480" t="s">
        <v>19</v>
      </c>
      <c r="Q26" s="480" t="s">
        <v>19</v>
      </c>
      <c r="R26" s="506" cm="1">
        <f t="array" ref="R26">AVERAGE(IF(LEFT(F26:Q26,1)="&lt;", VALUE(MID(F26:Q26,2,99)), F26:Q26))</f>
        <v>30.488888888888887</v>
      </c>
      <c r="S26" s="479"/>
      <c r="T26" s="518" t="s">
        <v>215</v>
      </c>
      <c r="U26" s="10"/>
      <c r="V26" s="10"/>
      <c r="W26" s="10"/>
      <c r="X26" s="10"/>
      <c r="Y26" s="10"/>
      <c r="Z26" s="10"/>
      <c r="AA26" s="10"/>
      <c r="AB26" s="10"/>
      <c r="AC26" s="10"/>
      <c r="AD26" s="10"/>
      <c r="AE26" s="10"/>
      <c r="AF26" s="10"/>
      <c r="AG26" s="10"/>
      <c r="AH26" s="10"/>
      <c r="AI26" s="10"/>
      <c r="AJ26" s="10"/>
      <c r="AK26" s="10"/>
      <c r="AL26" s="10"/>
      <c r="AM26" s="10"/>
    </row>
    <row r="27" spans="1:39">
      <c r="A27" s="1086"/>
      <c r="B27" s="1214"/>
      <c r="C27" s="481">
        <v>2</v>
      </c>
      <c r="D27" s="482" t="s">
        <v>38</v>
      </c>
      <c r="E27" s="475" t="s">
        <v>323</v>
      </c>
      <c r="F27" s="507">
        <v>29.7</v>
      </c>
      <c r="G27" s="507">
        <v>30.1</v>
      </c>
      <c r="H27" s="507">
        <v>31.2</v>
      </c>
      <c r="I27" s="507">
        <v>31.1</v>
      </c>
      <c r="J27" s="507">
        <v>31.4</v>
      </c>
      <c r="K27" s="507">
        <v>31</v>
      </c>
      <c r="L27" s="507">
        <v>33</v>
      </c>
      <c r="M27" s="507">
        <v>29.1</v>
      </c>
      <c r="N27" s="476">
        <v>28.2</v>
      </c>
      <c r="O27" s="476" t="s">
        <v>19</v>
      </c>
      <c r="P27" s="476" t="s">
        <v>19</v>
      </c>
      <c r="Q27" s="476" t="s">
        <v>19</v>
      </c>
      <c r="R27" s="506" cm="1">
        <f t="array" ref="R27">AVERAGE(IF(LEFT(F27:Q27,1)="&lt;", VALUE(MID(F27:Q27,2,99)), F27:Q27))</f>
        <v>30.533333333333335</v>
      </c>
      <c r="S27" s="475"/>
      <c r="T27" s="517" t="s">
        <v>215</v>
      </c>
      <c r="U27" s="10"/>
      <c r="V27" s="10"/>
      <c r="W27" s="10"/>
      <c r="X27" s="10"/>
      <c r="Y27" s="10"/>
      <c r="Z27" s="10"/>
      <c r="AA27" s="10"/>
      <c r="AB27" s="10"/>
      <c r="AC27" s="10"/>
      <c r="AD27" s="10"/>
      <c r="AE27" s="10"/>
      <c r="AF27" s="10"/>
      <c r="AG27" s="10"/>
      <c r="AH27" s="10"/>
      <c r="AI27" s="10"/>
      <c r="AJ27" s="10"/>
      <c r="AK27" s="10"/>
      <c r="AL27" s="10"/>
      <c r="AM27" s="10"/>
    </row>
    <row r="28" spans="1:39">
      <c r="A28" s="1086"/>
      <c r="B28" s="1214"/>
      <c r="C28" s="481">
        <v>3</v>
      </c>
      <c r="D28" s="482" t="s">
        <v>39</v>
      </c>
      <c r="E28" s="475" t="s">
        <v>324</v>
      </c>
      <c r="F28" s="507">
        <v>30</v>
      </c>
      <c r="G28" s="507">
        <v>30</v>
      </c>
      <c r="H28" s="507">
        <v>31.2</v>
      </c>
      <c r="I28" s="507">
        <v>31.1</v>
      </c>
      <c r="J28" s="507">
        <v>31.6</v>
      </c>
      <c r="K28" s="507">
        <v>30.5</v>
      </c>
      <c r="L28" s="507">
        <v>32.700000000000003</v>
      </c>
      <c r="M28" s="507">
        <v>29.1</v>
      </c>
      <c r="N28" s="476">
        <v>28.1</v>
      </c>
      <c r="O28" s="476" t="s">
        <v>19</v>
      </c>
      <c r="P28" s="476" t="s">
        <v>19</v>
      </c>
      <c r="Q28" s="476" t="s">
        <v>19</v>
      </c>
      <c r="R28" s="506" cm="1">
        <f t="array" ref="R28">AVERAGE(IF(LEFT(F28:Q28,1)="&lt;", VALUE(MID(F28:Q28,2,99)), F28:Q28))</f>
        <v>30.477777777777778</v>
      </c>
      <c r="S28" s="475"/>
      <c r="T28" s="517" t="s">
        <v>215</v>
      </c>
      <c r="U28" s="10"/>
      <c r="V28" s="10"/>
      <c r="W28" s="10"/>
      <c r="X28" s="10"/>
      <c r="Y28" s="10"/>
      <c r="Z28" s="10"/>
      <c r="AA28" s="10"/>
      <c r="AB28" s="10"/>
      <c r="AC28" s="10"/>
      <c r="AD28" s="10"/>
      <c r="AE28" s="10"/>
      <c r="AF28" s="10"/>
      <c r="AG28" s="10"/>
      <c r="AH28" s="10"/>
      <c r="AI28" s="10"/>
      <c r="AJ28" s="10"/>
      <c r="AK28" s="10"/>
      <c r="AL28" s="10"/>
      <c r="AM28" s="10"/>
    </row>
    <row r="29" spans="1:39">
      <c r="A29" s="1086"/>
      <c r="B29" s="1214"/>
      <c r="C29" s="481">
        <v>4</v>
      </c>
      <c r="D29" s="482" t="s">
        <v>40</v>
      </c>
      <c r="E29" s="475" t="s">
        <v>325</v>
      </c>
      <c r="F29" s="507">
        <v>30.1</v>
      </c>
      <c r="G29" s="507">
        <v>30</v>
      </c>
      <c r="H29" s="507">
        <v>31.1</v>
      </c>
      <c r="I29" s="507">
        <v>30.2</v>
      </c>
      <c r="J29" s="507">
        <v>31.8</v>
      </c>
      <c r="K29" s="507">
        <v>30.8</v>
      </c>
      <c r="L29" s="507">
        <v>32.5</v>
      </c>
      <c r="M29" s="507">
        <v>28.5</v>
      </c>
      <c r="N29" s="476">
        <v>28.2</v>
      </c>
      <c r="O29" s="476" t="s">
        <v>19</v>
      </c>
      <c r="P29" s="476" t="s">
        <v>19</v>
      </c>
      <c r="Q29" s="476" t="s">
        <v>19</v>
      </c>
      <c r="R29" s="506" cm="1">
        <f t="array" ref="R29">AVERAGE(IF(LEFT(F29:Q29,1)="&lt;", VALUE(MID(F29:Q29,2,99)), F29:Q29))</f>
        <v>30.355555555555561</v>
      </c>
      <c r="S29" s="475"/>
      <c r="T29" s="517" t="s">
        <v>215</v>
      </c>
      <c r="U29" s="10"/>
      <c r="V29" s="10"/>
      <c r="W29" s="10"/>
      <c r="X29" s="10"/>
      <c r="Y29" s="10"/>
      <c r="Z29" s="10"/>
      <c r="AA29" s="10"/>
      <c r="AB29" s="10"/>
      <c r="AC29" s="10"/>
      <c r="AD29" s="10"/>
      <c r="AE29" s="10"/>
      <c r="AF29" s="10"/>
      <c r="AG29" s="10"/>
      <c r="AH29" s="10"/>
      <c r="AI29" s="10"/>
      <c r="AJ29" s="10"/>
      <c r="AK29" s="10"/>
      <c r="AL29" s="10"/>
      <c r="AM29" s="10"/>
    </row>
    <row r="30" spans="1:39">
      <c r="A30" s="1086"/>
      <c r="B30" s="1214"/>
      <c r="C30" s="481">
        <v>5</v>
      </c>
      <c r="D30" s="482" t="s">
        <v>41</v>
      </c>
      <c r="E30" s="475" t="s">
        <v>326</v>
      </c>
      <c r="F30" s="507">
        <v>29.9</v>
      </c>
      <c r="G30" s="507">
        <v>29.1</v>
      </c>
      <c r="H30" s="507">
        <v>30.1</v>
      </c>
      <c r="I30" s="507">
        <v>32.5</v>
      </c>
      <c r="J30" s="507">
        <v>32.6</v>
      </c>
      <c r="K30" s="507">
        <v>30.5</v>
      </c>
      <c r="L30" s="507">
        <v>32.4</v>
      </c>
      <c r="M30" s="507">
        <v>28</v>
      </c>
      <c r="N30" s="476">
        <v>28.3</v>
      </c>
      <c r="O30" s="476" t="s">
        <v>19</v>
      </c>
      <c r="P30" s="476" t="s">
        <v>19</v>
      </c>
      <c r="Q30" s="476" t="s">
        <v>19</v>
      </c>
      <c r="R30" s="506" cm="1">
        <f t="array" ref="R30">AVERAGE(IF(LEFT(F30:Q30,1)="&lt;", VALUE(MID(F30:Q30,2,99)), F30:Q30))</f>
        <v>30.377777777777776</v>
      </c>
      <c r="S30" s="475"/>
      <c r="T30" s="517" t="s">
        <v>215</v>
      </c>
      <c r="U30" s="10"/>
      <c r="V30" s="10"/>
      <c r="W30" s="10"/>
      <c r="X30" s="10"/>
      <c r="Y30" s="10"/>
      <c r="Z30" s="10"/>
      <c r="AA30" s="10"/>
      <c r="AB30" s="10"/>
      <c r="AC30" s="10"/>
      <c r="AD30" s="10"/>
      <c r="AE30" s="10"/>
      <c r="AF30" s="10"/>
      <c r="AG30" s="10"/>
      <c r="AH30" s="10"/>
      <c r="AI30" s="10"/>
      <c r="AJ30" s="10"/>
      <c r="AK30" s="10"/>
      <c r="AL30" s="10"/>
      <c r="AM30" s="10"/>
    </row>
    <row r="31" spans="1:39">
      <c r="A31" s="1086"/>
      <c r="B31" s="1214"/>
      <c r="C31" s="481">
        <v>6</v>
      </c>
      <c r="D31" s="482" t="s">
        <v>42</v>
      </c>
      <c r="E31" s="475" t="s">
        <v>327</v>
      </c>
      <c r="F31" s="507">
        <v>28.4</v>
      </c>
      <c r="G31" s="507">
        <v>28.3</v>
      </c>
      <c r="H31" s="507">
        <v>30.1</v>
      </c>
      <c r="I31" s="507">
        <v>31.5</v>
      </c>
      <c r="J31" s="507">
        <v>31.3</v>
      </c>
      <c r="K31" s="507">
        <v>30.6</v>
      </c>
      <c r="L31" s="507">
        <v>31.4</v>
      </c>
      <c r="M31" s="507">
        <v>28.2</v>
      </c>
      <c r="N31" s="476">
        <v>28.3</v>
      </c>
      <c r="O31" s="476" t="s">
        <v>19</v>
      </c>
      <c r="P31" s="476" t="s">
        <v>19</v>
      </c>
      <c r="Q31" s="476" t="s">
        <v>19</v>
      </c>
      <c r="R31" s="506" cm="1">
        <f t="array" ref="R31">AVERAGE(IF(LEFT(F31:Q31,1)="&lt;", VALUE(MID(F31:Q31,2,99)), F31:Q31))</f>
        <v>29.788888888888891</v>
      </c>
      <c r="S31" s="475"/>
      <c r="T31" s="517" t="s">
        <v>215</v>
      </c>
      <c r="U31" s="10"/>
      <c r="V31" s="10"/>
      <c r="W31" s="10"/>
      <c r="X31" s="10"/>
      <c r="Y31" s="10"/>
      <c r="Z31" s="10"/>
      <c r="AA31" s="10"/>
      <c r="AB31" s="10"/>
      <c r="AC31" s="10"/>
      <c r="AD31" s="10"/>
      <c r="AE31" s="10"/>
      <c r="AF31" s="10"/>
      <c r="AG31" s="10"/>
      <c r="AH31" s="10"/>
      <c r="AI31" s="10"/>
      <c r="AJ31" s="10"/>
      <c r="AK31" s="10"/>
      <c r="AL31" s="10"/>
      <c r="AM31" s="10"/>
    </row>
    <row r="32" spans="1:39">
      <c r="A32" s="1086"/>
      <c r="B32" s="1214"/>
      <c r="C32" s="481">
        <v>7</v>
      </c>
      <c r="D32" s="482" t="s">
        <v>43</v>
      </c>
      <c r="E32" s="475" t="s">
        <v>328</v>
      </c>
      <c r="F32" s="507">
        <v>28.6</v>
      </c>
      <c r="G32" s="507">
        <v>28.1</v>
      </c>
      <c r="H32" s="507">
        <v>30.3</v>
      </c>
      <c r="I32" s="507">
        <v>30.2</v>
      </c>
      <c r="J32" s="507">
        <v>31.6</v>
      </c>
      <c r="K32" s="507">
        <v>30.3</v>
      </c>
      <c r="L32" s="507">
        <v>31.8</v>
      </c>
      <c r="M32" s="507">
        <v>28.3</v>
      </c>
      <c r="N32" s="476">
        <v>28.2</v>
      </c>
      <c r="O32" s="476" t="s">
        <v>19</v>
      </c>
      <c r="P32" s="476" t="s">
        <v>19</v>
      </c>
      <c r="Q32" s="476" t="s">
        <v>19</v>
      </c>
      <c r="R32" s="506" cm="1">
        <f t="array" ref="R32">AVERAGE(IF(LEFT(F32:Q32,1)="&lt;", VALUE(MID(F32:Q32,2,99)), F32:Q32))</f>
        <v>29.711111111111116</v>
      </c>
      <c r="S32" s="475"/>
      <c r="T32" s="517" t="s">
        <v>215</v>
      </c>
      <c r="U32" s="10"/>
      <c r="V32" s="10"/>
      <c r="W32" s="10"/>
      <c r="X32" s="10"/>
      <c r="Y32" s="10"/>
      <c r="Z32" s="10"/>
      <c r="AA32" s="10"/>
      <c r="AB32" s="10"/>
      <c r="AC32" s="10"/>
      <c r="AD32" s="10"/>
      <c r="AE32" s="10"/>
      <c r="AF32" s="10"/>
      <c r="AG32" s="10"/>
      <c r="AH32" s="10"/>
      <c r="AI32" s="10"/>
      <c r="AJ32" s="10"/>
      <c r="AK32" s="10"/>
      <c r="AL32" s="10"/>
      <c r="AM32" s="10"/>
    </row>
    <row r="33" spans="1:39">
      <c r="A33" s="1086"/>
      <c r="B33" s="1204" t="s">
        <v>9</v>
      </c>
      <c r="C33" s="477">
        <v>1</v>
      </c>
      <c r="D33" s="478" t="s">
        <v>37</v>
      </c>
      <c r="E33" s="479" t="s">
        <v>322</v>
      </c>
      <c r="F33" s="985">
        <v>10</v>
      </c>
      <c r="G33" s="985">
        <v>10</v>
      </c>
      <c r="H33" s="985">
        <v>15</v>
      </c>
      <c r="I33" s="985">
        <v>5</v>
      </c>
      <c r="J33" s="508">
        <v>10</v>
      </c>
      <c r="K33" s="993">
        <v>10</v>
      </c>
      <c r="L33" s="508">
        <v>15</v>
      </c>
      <c r="M33" s="508">
        <v>25</v>
      </c>
      <c r="N33" s="480">
        <v>5</v>
      </c>
      <c r="O33" s="480" t="s">
        <v>19</v>
      </c>
      <c r="P33" s="480" t="s">
        <v>19</v>
      </c>
      <c r="Q33" s="480" t="s">
        <v>19</v>
      </c>
      <c r="R33" s="506" cm="1">
        <f t="array" ref="R33">AVERAGE(IF(LEFT(F33:Q33,1)="&lt;", VALUE(MID(F33:Q33,2,99)), F33:Q33))</f>
        <v>11.666666666666666</v>
      </c>
      <c r="S33" s="479"/>
      <c r="T33" s="518">
        <v>50</v>
      </c>
      <c r="U33" s="10"/>
      <c r="V33" s="10"/>
      <c r="W33" s="10"/>
      <c r="X33" s="10"/>
      <c r="Y33" s="10"/>
      <c r="Z33" s="10"/>
      <c r="AA33" s="10"/>
      <c r="AB33" s="10"/>
      <c r="AC33" s="10"/>
      <c r="AD33" s="10"/>
      <c r="AE33" s="10"/>
      <c r="AF33" s="10"/>
      <c r="AG33" s="10"/>
      <c r="AH33" s="10"/>
      <c r="AI33" s="10"/>
      <c r="AJ33" s="10"/>
      <c r="AK33" s="10"/>
      <c r="AL33" s="10"/>
      <c r="AM33" s="10"/>
    </row>
    <row r="34" spans="1:39">
      <c r="A34" s="1086"/>
      <c r="B34" s="1214"/>
      <c r="C34" s="481">
        <v>2</v>
      </c>
      <c r="D34" s="482" t="s">
        <v>38</v>
      </c>
      <c r="E34" s="475" t="s">
        <v>323</v>
      </c>
      <c r="F34" s="986">
        <v>10</v>
      </c>
      <c r="G34" s="986">
        <v>10</v>
      </c>
      <c r="H34" s="986">
        <v>15</v>
      </c>
      <c r="I34" s="986">
        <v>10</v>
      </c>
      <c r="J34" s="507">
        <v>10</v>
      </c>
      <c r="K34" s="507">
        <v>10</v>
      </c>
      <c r="L34" s="507">
        <v>10</v>
      </c>
      <c r="M34" s="507">
        <v>10</v>
      </c>
      <c r="N34" s="476">
        <v>5</v>
      </c>
      <c r="O34" s="476" t="s">
        <v>19</v>
      </c>
      <c r="P34" s="476" t="s">
        <v>19</v>
      </c>
      <c r="Q34" s="476" t="s">
        <v>19</v>
      </c>
      <c r="R34" s="506" cm="1">
        <f t="array" ref="R34">AVERAGE(IF(LEFT(F34:Q34,1)="&lt;", VALUE(MID(F34:Q34,2,99)), F34:Q34))</f>
        <v>10</v>
      </c>
      <c r="S34" s="475"/>
      <c r="T34" s="517">
        <v>50</v>
      </c>
      <c r="U34" s="10"/>
      <c r="V34" s="10"/>
      <c r="W34" s="10"/>
      <c r="X34" s="10"/>
      <c r="Y34" s="10"/>
      <c r="Z34" s="10"/>
      <c r="AA34" s="10"/>
      <c r="AB34" s="10"/>
      <c r="AC34" s="10"/>
      <c r="AD34" s="10"/>
      <c r="AE34" s="10"/>
      <c r="AF34" s="10"/>
      <c r="AG34" s="10"/>
      <c r="AH34" s="10"/>
      <c r="AI34" s="10"/>
      <c r="AJ34" s="10"/>
      <c r="AK34" s="10"/>
      <c r="AL34" s="10"/>
      <c r="AM34" s="10"/>
    </row>
    <row r="35" spans="1:39">
      <c r="A35" s="1086"/>
      <c r="B35" s="1214"/>
      <c r="C35" s="481">
        <v>3</v>
      </c>
      <c r="D35" s="482" t="s">
        <v>39</v>
      </c>
      <c r="E35" s="475" t="s">
        <v>324</v>
      </c>
      <c r="F35" s="986">
        <v>10</v>
      </c>
      <c r="G35" s="986">
        <v>10</v>
      </c>
      <c r="H35" s="986">
        <v>15</v>
      </c>
      <c r="I35" s="986">
        <v>10</v>
      </c>
      <c r="J35" s="507">
        <v>10</v>
      </c>
      <c r="K35" s="507">
        <v>15</v>
      </c>
      <c r="L35" s="507">
        <v>10</v>
      </c>
      <c r="M35" s="507">
        <v>15</v>
      </c>
      <c r="N35" s="476">
        <v>10</v>
      </c>
      <c r="O35" s="476" t="s">
        <v>19</v>
      </c>
      <c r="P35" s="476" t="s">
        <v>19</v>
      </c>
      <c r="Q35" s="476" t="s">
        <v>19</v>
      </c>
      <c r="R35" s="506" cm="1">
        <f t="array" ref="R35">AVERAGE(IF(LEFT(F35:Q35,1)="&lt;", VALUE(MID(F35:Q35,2,99)), F35:Q35))</f>
        <v>11.666666666666666</v>
      </c>
      <c r="S35" s="475"/>
      <c r="T35" s="517">
        <v>50</v>
      </c>
      <c r="U35" s="10"/>
      <c r="V35" s="10"/>
      <c r="W35" s="10"/>
      <c r="X35" s="10"/>
      <c r="Y35" s="10"/>
      <c r="Z35" s="10"/>
      <c r="AA35" s="10"/>
      <c r="AB35" s="10"/>
      <c r="AC35" s="10"/>
      <c r="AD35" s="10"/>
      <c r="AE35" s="10"/>
      <c r="AF35" s="10"/>
      <c r="AG35" s="10"/>
      <c r="AH35" s="10"/>
      <c r="AI35" s="10"/>
      <c r="AJ35" s="10"/>
      <c r="AK35" s="10"/>
      <c r="AL35" s="10"/>
      <c r="AM35" s="10"/>
    </row>
    <row r="36" spans="1:39">
      <c r="A36" s="1086"/>
      <c r="B36" s="1214"/>
      <c r="C36" s="481">
        <v>4</v>
      </c>
      <c r="D36" s="482" t="s">
        <v>40</v>
      </c>
      <c r="E36" s="475" t="s">
        <v>325</v>
      </c>
      <c r="F36" s="986">
        <v>10</v>
      </c>
      <c r="G36" s="986">
        <v>5</v>
      </c>
      <c r="H36" s="986">
        <v>10</v>
      </c>
      <c r="I36" s="986">
        <v>10</v>
      </c>
      <c r="J36" s="507">
        <v>10</v>
      </c>
      <c r="K36" s="507">
        <v>10</v>
      </c>
      <c r="L36" s="507">
        <v>5</v>
      </c>
      <c r="M36" s="507">
        <v>15</v>
      </c>
      <c r="N36" s="476">
        <v>5</v>
      </c>
      <c r="O36" s="476" t="s">
        <v>19</v>
      </c>
      <c r="P36" s="476" t="s">
        <v>19</v>
      </c>
      <c r="Q36" s="476" t="s">
        <v>19</v>
      </c>
      <c r="R36" s="506" cm="1">
        <f t="array" ref="R36">AVERAGE(IF(LEFT(F36:Q36,1)="&lt;", VALUE(MID(F36:Q36,2,99)), F36:Q36))</f>
        <v>8.8888888888888893</v>
      </c>
      <c r="S36" s="475"/>
      <c r="T36" s="517">
        <v>50</v>
      </c>
      <c r="U36" s="10"/>
      <c r="V36" s="10"/>
      <c r="W36" s="10"/>
      <c r="X36" s="10"/>
      <c r="Y36" s="10"/>
      <c r="Z36" s="10"/>
      <c r="AA36" s="10"/>
      <c r="AB36" s="10"/>
      <c r="AC36" s="10"/>
      <c r="AD36" s="10"/>
      <c r="AE36" s="10"/>
      <c r="AF36" s="10"/>
      <c r="AG36" s="10"/>
      <c r="AH36" s="10"/>
      <c r="AI36" s="10"/>
      <c r="AJ36" s="10"/>
      <c r="AK36" s="10"/>
      <c r="AL36" s="10"/>
      <c r="AM36" s="10"/>
    </row>
    <row r="37" spans="1:39">
      <c r="A37" s="1086"/>
      <c r="B37" s="1214"/>
      <c r="C37" s="481">
        <v>5</v>
      </c>
      <c r="D37" s="482" t="s">
        <v>41</v>
      </c>
      <c r="E37" s="475" t="s">
        <v>326</v>
      </c>
      <c r="F37" s="986">
        <v>5</v>
      </c>
      <c r="G37" s="986">
        <v>10</v>
      </c>
      <c r="H37" s="986">
        <v>10</v>
      </c>
      <c r="I37" s="986">
        <v>5</v>
      </c>
      <c r="J37" s="507">
        <v>10</v>
      </c>
      <c r="K37" s="507">
        <v>10</v>
      </c>
      <c r="L37" s="507">
        <v>5</v>
      </c>
      <c r="M37" s="507">
        <v>15</v>
      </c>
      <c r="N37" s="476">
        <v>5</v>
      </c>
      <c r="O37" s="476" t="s">
        <v>19</v>
      </c>
      <c r="P37" s="476" t="s">
        <v>19</v>
      </c>
      <c r="Q37" s="476" t="s">
        <v>19</v>
      </c>
      <c r="R37" s="506" cm="1">
        <f t="array" ref="R37">AVERAGE(IF(LEFT(F37:Q37,1)="&lt;", VALUE(MID(F37:Q37,2,99)), F37:Q37))</f>
        <v>8.3333333333333339</v>
      </c>
      <c r="S37" s="475"/>
      <c r="T37" s="517">
        <v>50</v>
      </c>
      <c r="U37" s="10"/>
      <c r="V37" s="10"/>
      <c r="W37" s="10"/>
      <c r="X37" s="10"/>
      <c r="Y37" s="10"/>
      <c r="Z37" s="10"/>
      <c r="AA37" s="10"/>
      <c r="AB37" s="10"/>
      <c r="AC37" s="10"/>
      <c r="AD37" s="10"/>
      <c r="AE37" s="10"/>
      <c r="AF37" s="10"/>
      <c r="AG37" s="10"/>
      <c r="AH37" s="10"/>
      <c r="AI37" s="10"/>
      <c r="AJ37" s="10"/>
      <c r="AK37" s="10"/>
      <c r="AL37" s="10"/>
      <c r="AM37" s="10"/>
    </row>
    <row r="38" spans="1:39">
      <c r="A38" s="1086"/>
      <c r="B38" s="1214"/>
      <c r="C38" s="481">
        <v>6</v>
      </c>
      <c r="D38" s="482" t="s">
        <v>42</v>
      </c>
      <c r="E38" s="475" t="s">
        <v>327</v>
      </c>
      <c r="F38" s="986">
        <v>5</v>
      </c>
      <c r="G38" s="986">
        <v>5</v>
      </c>
      <c r="H38" s="986">
        <v>5</v>
      </c>
      <c r="I38" s="986" t="s">
        <v>216</v>
      </c>
      <c r="J38" s="507">
        <v>5</v>
      </c>
      <c r="K38" s="507" t="s">
        <v>216</v>
      </c>
      <c r="L38" s="507" t="s">
        <v>216</v>
      </c>
      <c r="M38" s="507">
        <v>10</v>
      </c>
      <c r="N38" s="476">
        <v>5</v>
      </c>
      <c r="O38" s="476" t="s">
        <v>19</v>
      </c>
      <c r="P38" s="476" t="s">
        <v>19</v>
      </c>
      <c r="Q38" s="476" t="s">
        <v>19</v>
      </c>
      <c r="R38" s="506" cm="1">
        <f t="array" ref="R38">AVERAGE(IF(LEFT(F38:Q38,1)="&lt;", VALUE(MID(F38:Q38,2,99)), F38:Q38))</f>
        <v>5.5555555555555554</v>
      </c>
      <c r="S38" s="475"/>
      <c r="T38" s="517">
        <v>50</v>
      </c>
      <c r="U38" s="10"/>
      <c r="V38" s="10"/>
      <c r="W38" s="10"/>
      <c r="X38" s="10"/>
      <c r="Y38" s="10"/>
      <c r="Z38" s="10"/>
      <c r="AA38" s="10"/>
      <c r="AB38" s="10"/>
      <c r="AC38" s="10"/>
      <c r="AD38" s="10"/>
      <c r="AE38" s="10"/>
      <c r="AF38" s="10"/>
      <c r="AG38" s="10"/>
      <c r="AH38" s="10"/>
      <c r="AI38" s="10"/>
      <c r="AJ38" s="10"/>
      <c r="AK38" s="10"/>
      <c r="AL38" s="10"/>
      <c r="AM38" s="10"/>
    </row>
    <row r="39" spans="1:39">
      <c r="A39" s="1086"/>
      <c r="B39" s="1214"/>
      <c r="C39" s="481">
        <v>7</v>
      </c>
      <c r="D39" s="482" t="s">
        <v>43</v>
      </c>
      <c r="E39" s="475" t="s">
        <v>328</v>
      </c>
      <c r="F39" s="986">
        <v>15</v>
      </c>
      <c r="G39" s="986">
        <v>5</v>
      </c>
      <c r="H39" s="986">
        <v>5</v>
      </c>
      <c r="I39" s="986" t="s">
        <v>216</v>
      </c>
      <c r="J39" s="507">
        <v>5</v>
      </c>
      <c r="K39" s="507" t="s">
        <v>216</v>
      </c>
      <c r="L39" s="507" t="s">
        <v>216</v>
      </c>
      <c r="M39" s="507">
        <v>15</v>
      </c>
      <c r="N39" s="476">
        <v>5</v>
      </c>
      <c r="O39" s="476" t="s">
        <v>19</v>
      </c>
      <c r="P39" s="476" t="s">
        <v>19</v>
      </c>
      <c r="Q39" s="476" t="s">
        <v>19</v>
      </c>
      <c r="R39" s="506" cm="1">
        <f t="array" ref="R39">AVERAGE(IF(LEFT(F39:Q39,1)="&lt;", VALUE(MID(F39:Q39,2,99)), F39:Q39))</f>
        <v>7.2222222222222223</v>
      </c>
      <c r="S39" s="475"/>
      <c r="T39" s="517">
        <v>50</v>
      </c>
      <c r="U39" s="10"/>
      <c r="V39" s="10"/>
      <c r="W39" s="10"/>
      <c r="X39" s="10"/>
      <c r="Y39" s="10"/>
      <c r="Z39" s="10"/>
      <c r="AA39" s="10"/>
      <c r="AB39" s="10"/>
      <c r="AC39" s="10"/>
      <c r="AD39" s="10"/>
      <c r="AE39" s="10"/>
      <c r="AF39" s="10"/>
      <c r="AG39" s="10"/>
      <c r="AH39" s="10"/>
      <c r="AI39" s="10"/>
      <c r="AJ39" s="10"/>
      <c r="AK39" s="10"/>
      <c r="AL39" s="10"/>
      <c r="AM39" s="10"/>
    </row>
    <row r="40" spans="1:39">
      <c r="A40" s="1086"/>
      <c r="B40" s="1203" t="s">
        <v>10</v>
      </c>
      <c r="C40" s="483">
        <v>1</v>
      </c>
      <c r="D40" s="484" t="s">
        <v>37</v>
      </c>
      <c r="E40" s="479" t="s">
        <v>322</v>
      </c>
      <c r="F40" s="508">
        <v>170</v>
      </c>
      <c r="G40" s="508">
        <v>350</v>
      </c>
      <c r="H40" s="508">
        <v>49</v>
      </c>
      <c r="I40" s="508">
        <v>920</v>
      </c>
      <c r="J40" s="508">
        <v>540</v>
      </c>
      <c r="K40" s="993">
        <v>70</v>
      </c>
      <c r="L40" s="508">
        <v>130</v>
      </c>
      <c r="M40" s="508">
        <v>1400</v>
      </c>
      <c r="N40" s="480">
        <v>33</v>
      </c>
      <c r="O40" s="480" t="s">
        <v>19</v>
      </c>
      <c r="P40" s="480" t="s">
        <v>19</v>
      </c>
      <c r="Q40" s="480" t="s">
        <v>19</v>
      </c>
      <c r="R40" s="506" cm="1">
        <f t="array" ref="R40">GEOMEAN(IF(LEFT(F40:Q40,1)="&lt;", VALUE(MID(F40:Q40,2,99)), F40:Q40))</f>
        <v>203.89076513854562</v>
      </c>
      <c r="S40" s="479"/>
      <c r="T40" s="518">
        <v>100</v>
      </c>
      <c r="U40" s="10"/>
      <c r="V40" s="10"/>
      <c r="W40" s="10"/>
      <c r="X40" s="10"/>
      <c r="Y40" s="10"/>
      <c r="Z40" s="10"/>
      <c r="AA40" s="10"/>
      <c r="AB40" s="10"/>
      <c r="AC40" s="10"/>
      <c r="AD40" s="10"/>
      <c r="AE40" s="10"/>
      <c r="AF40" s="10"/>
      <c r="AG40" s="10"/>
      <c r="AH40" s="10"/>
      <c r="AI40" s="10"/>
      <c r="AJ40" s="10"/>
      <c r="AK40" s="10"/>
      <c r="AL40" s="10"/>
      <c r="AM40" s="10"/>
    </row>
    <row r="41" spans="1:39">
      <c r="A41" s="1086"/>
      <c r="B41" s="1214"/>
      <c r="C41" s="481">
        <v>2</v>
      </c>
      <c r="D41" s="482" t="s">
        <v>38</v>
      </c>
      <c r="E41" s="475" t="s">
        <v>323</v>
      </c>
      <c r="F41" s="507">
        <v>240</v>
      </c>
      <c r="G41" s="507">
        <v>240</v>
      </c>
      <c r="H41" s="507">
        <v>49</v>
      </c>
      <c r="I41" s="507">
        <v>1700</v>
      </c>
      <c r="J41" s="507">
        <v>920</v>
      </c>
      <c r="K41" s="507">
        <v>130</v>
      </c>
      <c r="L41" s="507">
        <v>49</v>
      </c>
      <c r="M41" s="507">
        <v>1700</v>
      </c>
      <c r="N41" s="476">
        <v>49</v>
      </c>
      <c r="O41" s="476" t="s">
        <v>19</v>
      </c>
      <c r="P41" s="476" t="s">
        <v>19</v>
      </c>
      <c r="Q41" s="476" t="s">
        <v>19</v>
      </c>
      <c r="R41" s="1128" cm="1">
        <f t="array" ref="R41">GEOMEAN(IF(LEFT(F41:Q41,1)="&lt;", VALUE(MID(F41:Q41,2,99)), F41:Q41))</f>
        <v>236.8123874507753</v>
      </c>
      <c r="S41" s="475"/>
      <c r="T41" s="517">
        <v>100</v>
      </c>
      <c r="U41" s="10"/>
      <c r="V41" s="10"/>
      <c r="W41" s="10"/>
      <c r="X41" s="10"/>
      <c r="Y41" s="10"/>
      <c r="Z41" s="10"/>
      <c r="AA41" s="10"/>
      <c r="AB41" s="10"/>
      <c r="AC41" s="10"/>
      <c r="AD41" s="10"/>
      <c r="AE41" s="10"/>
      <c r="AF41" s="10"/>
      <c r="AG41" s="10"/>
      <c r="AH41" s="10"/>
      <c r="AI41" s="10"/>
      <c r="AJ41" s="10"/>
      <c r="AK41" s="10"/>
      <c r="AL41" s="10"/>
      <c r="AM41" s="10"/>
    </row>
    <row r="42" spans="1:39">
      <c r="A42" s="1086"/>
      <c r="B42" s="1214"/>
      <c r="C42" s="481">
        <v>3</v>
      </c>
      <c r="D42" s="482" t="s">
        <v>39</v>
      </c>
      <c r="E42" s="475" t="s">
        <v>324</v>
      </c>
      <c r="F42" s="507">
        <v>130</v>
      </c>
      <c r="G42" s="507">
        <v>540</v>
      </c>
      <c r="H42" s="507">
        <v>540</v>
      </c>
      <c r="I42" s="507">
        <v>1600</v>
      </c>
      <c r="J42" s="507">
        <v>920</v>
      </c>
      <c r="K42" s="507">
        <v>540</v>
      </c>
      <c r="L42" s="507">
        <v>540</v>
      </c>
      <c r="M42" s="507">
        <v>1200</v>
      </c>
      <c r="N42" s="476">
        <v>23</v>
      </c>
      <c r="O42" s="476" t="s">
        <v>19</v>
      </c>
      <c r="P42" s="476" t="s">
        <v>19</v>
      </c>
      <c r="Q42" s="476" t="s">
        <v>19</v>
      </c>
      <c r="R42" s="1128" cm="1">
        <f t="array" ref="R42">GEOMEAN(IF(LEFT(F42:Q42,1)="&lt;", VALUE(MID(F42:Q42,2,99)), F42:Q42))</f>
        <v>424.65598933560472</v>
      </c>
      <c r="S42" s="475"/>
      <c r="T42" s="517">
        <v>100</v>
      </c>
      <c r="U42" s="10"/>
      <c r="V42" s="10"/>
      <c r="W42" s="10"/>
      <c r="X42" s="10"/>
      <c r="Y42" s="10"/>
      <c r="Z42" s="10"/>
      <c r="AA42" s="10"/>
      <c r="AB42" s="10"/>
      <c r="AC42" s="10"/>
      <c r="AD42" s="10"/>
      <c r="AE42" s="10"/>
      <c r="AF42" s="10"/>
      <c r="AG42" s="10"/>
      <c r="AH42" s="10"/>
      <c r="AI42" s="10"/>
      <c r="AJ42" s="10"/>
      <c r="AK42" s="10"/>
      <c r="AL42" s="10"/>
      <c r="AM42" s="10"/>
    </row>
    <row r="43" spans="1:39">
      <c r="A43" s="1086"/>
      <c r="B43" s="1214"/>
      <c r="C43" s="481">
        <v>4</v>
      </c>
      <c r="D43" s="482" t="s">
        <v>40</v>
      </c>
      <c r="E43" s="475" t="s">
        <v>325</v>
      </c>
      <c r="F43" s="507">
        <v>49</v>
      </c>
      <c r="G43" s="507">
        <v>350</v>
      </c>
      <c r="H43" s="507">
        <v>240</v>
      </c>
      <c r="I43" s="507">
        <v>2400</v>
      </c>
      <c r="J43" s="507">
        <v>350</v>
      </c>
      <c r="K43" s="507">
        <v>920</v>
      </c>
      <c r="L43" s="507">
        <v>240</v>
      </c>
      <c r="M43" s="507">
        <v>9200</v>
      </c>
      <c r="N43" s="476">
        <v>17</v>
      </c>
      <c r="O43" s="476" t="s">
        <v>19</v>
      </c>
      <c r="P43" s="476" t="s">
        <v>19</v>
      </c>
      <c r="Q43" s="476" t="s">
        <v>19</v>
      </c>
      <c r="R43" s="1128" cm="1">
        <f t="array" ref="R43">GEOMEAN(IF(LEFT(F43:Q43,1)="&lt;", VALUE(MID(F43:Q43,2,99)), F43:Q43))</f>
        <v>366.53044337711293</v>
      </c>
      <c r="S43" s="475"/>
      <c r="T43" s="517">
        <v>100</v>
      </c>
      <c r="U43" s="10"/>
      <c r="V43" s="10"/>
      <c r="W43" s="10"/>
      <c r="X43" s="10"/>
      <c r="Y43" s="10"/>
      <c r="Z43" s="10"/>
      <c r="AA43" s="10"/>
      <c r="AB43" s="10"/>
      <c r="AC43" s="10"/>
      <c r="AD43" s="10"/>
      <c r="AE43" s="10"/>
      <c r="AF43" s="10"/>
      <c r="AG43" s="10"/>
      <c r="AH43" s="10"/>
      <c r="AI43" s="10"/>
      <c r="AJ43" s="10"/>
      <c r="AK43" s="10"/>
      <c r="AL43" s="10"/>
      <c r="AM43" s="10"/>
    </row>
    <row r="44" spans="1:39">
      <c r="A44" s="1086"/>
      <c r="B44" s="1214"/>
      <c r="C44" s="481">
        <v>5</v>
      </c>
      <c r="D44" s="482" t="s">
        <v>41</v>
      </c>
      <c r="E44" s="475" t="s">
        <v>326</v>
      </c>
      <c r="F44" s="507">
        <v>240</v>
      </c>
      <c r="G44" s="507">
        <v>240</v>
      </c>
      <c r="H44" s="507">
        <v>1600</v>
      </c>
      <c r="I44" s="507">
        <v>2400</v>
      </c>
      <c r="J44" s="507">
        <v>1600</v>
      </c>
      <c r="K44" s="507">
        <v>9200</v>
      </c>
      <c r="L44" s="507">
        <v>16000</v>
      </c>
      <c r="M44" s="507">
        <v>3500</v>
      </c>
      <c r="N44" s="476">
        <v>23</v>
      </c>
      <c r="O44" s="476" t="s">
        <v>19</v>
      </c>
      <c r="P44" s="476" t="s">
        <v>19</v>
      </c>
      <c r="Q44" s="476" t="s">
        <v>19</v>
      </c>
      <c r="R44" s="1128" cm="1">
        <f t="array" ref="R44">GEOMEAN(IF(LEFT(F44:Q44,1)="&lt;", VALUE(MID(F44:Q44,2,99)), F44:Q44))</f>
        <v>1172.6685139408557</v>
      </c>
      <c r="S44" s="475"/>
      <c r="T44" s="517">
        <v>100</v>
      </c>
      <c r="U44" s="10"/>
      <c r="V44" s="10"/>
      <c r="W44" s="10"/>
      <c r="X44" s="10"/>
      <c r="Y44" s="10"/>
      <c r="Z44" s="10"/>
      <c r="AA44" s="10"/>
      <c r="AB44" s="10"/>
      <c r="AC44" s="10"/>
      <c r="AD44" s="10"/>
      <c r="AE44" s="10"/>
      <c r="AF44" s="10"/>
      <c r="AG44" s="10"/>
      <c r="AH44" s="10"/>
      <c r="AI44" s="10"/>
      <c r="AJ44" s="10"/>
      <c r="AK44" s="10"/>
      <c r="AL44" s="10"/>
      <c r="AM44" s="10"/>
    </row>
    <row r="45" spans="1:39">
      <c r="A45" s="1086"/>
      <c r="B45" s="1214"/>
      <c r="C45" s="481">
        <v>6</v>
      </c>
      <c r="D45" s="482" t="s">
        <v>42</v>
      </c>
      <c r="E45" s="475" t="s">
        <v>327</v>
      </c>
      <c r="F45" s="507">
        <v>23</v>
      </c>
      <c r="G45" s="507">
        <v>350</v>
      </c>
      <c r="H45" s="507">
        <v>920</v>
      </c>
      <c r="I45" s="507">
        <v>4.5</v>
      </c>
      <c r="J45" s="507">
        <v>540</v>
      </c>
      <c r="K45" s="507">
        <v>350</v>
      </c>
      <c r="L45" s="507">
        <v>2400</v>
      </c>
      <c r="M45" s="507">
        <v>460</v>
      </c>
      <c r="N45" s="476">
        <v>33</v>
      </c>
      <c r="O45" s="476" t="s">
        <v>19</v>
      </c>
      <c r="P45" s="476" t="s">
        <v>19</v>
      </c>
      <c r="Q45" s="476" t="s">
        <v>19</v>
      </c>
      <c r="R45" s="1128" cm="1">
        <f t="array" ref="R45">GEOMEAN(IF(LEFT(F45:Q45,1)="&lt;", VALUE(MID(F45:Q45,2,99)), F45:Q45))</f>
        <v>182.93826668231205</v>
      </c>
      <c r="S45" s="475"/>
      <c r="T45" s="517">
        <v>100</v>
      </c>
      <c r="U45" s="10"/>
      <c r="V45" s="10"/>
      <c r="W45" s="10"/>
      <c r="X45" s="10"/>
      <c r="Y45" s="10"/>
      <c r="Z45" s="10"/>
      <c r="AA45" s="10"/>
      <c r="AB45" s="10"/>
      <c r="AC45" s="10"/>
      <c r="AD45" s="10"/>
      <c r="AE45" s="10"/>
      <c r="AF45" s="10"/>
      <c r="AG45" s="10"/>
      <c r="AH45" s="10"/>
      <c r="AI45" s="10"/>
      <c r="AJ45" s="10"/>
      <c r="AK45" s="10"/>
      <c r="AL45" s="10"/>
      <c r="AM45" s="10"/>
    </row>
    <row r="46" spans="1:39">
      <c r="A46" s="1086"/>
      <c r="B46" s="1214"/>
      <c r="C46" s="481">
        <v>7</v>
      </c>
      <c r="D46" s="482" t="s">
        <v>43</v>
      </c>
      <c r="E46" s="475" t="s">
        <v>328</v>
      </c>
      <c r="F46" s="507">
        <v>23</v>
      </c>
      <c r="G46" s="507">
        <v>1600</v>
      </c>
      <c r="H46" s="507">
        <v>350</v>
      </c>
      <c r="I46" s="507">
        <v>920</v>
      </c>
      <c r="J46" s="507">
        <v>350</v>
      </c>
      <c r="K46" s="507">
        <v>920</v>
      </c>
      <c r="L46" s="507">
        <v>920</v>
      </c>
      <c r="M46" s="507">
        <v>460</v>
      </c>
      <c r="N46" s="476">
        <v>33</v>
      </c>
      <c r="O46" s="476" t="s">
        <v>19</v>
      </c>
      <c r="P46" s="476" t="s">
        <v>19</v>
      </c>
      <c r="Q46" s="476" t="s">
        <v>19</v>
      </c>
      <c r="R46" s="1128" cm="1">
        <f t="array" ref="R46">GEOMEAN(IF(LEFT(F46:Q46,1)="&lt;", VALUE(MID(F46:Q46,2,99)), F46:Q46))</f>
        <v>335.10422755568374</v>
      </c>
      <c r="S46" s="475"/>
      <c r="T46" s="517">
        <v>100</v>
      </c>
      <c r="U46" s="10"/>
      <c r="V46" s="10"/>
      <c r="W46" s="10"/>
      <c r="X46" s="10"/>
      <c r="Y46" s="10"/>
      <c r="Z46" s="10"/>
      <c r="AA46" s="10"/>
      <c r="AB46" s="10"/>
      <c r="AC46" s="10"/>
      <c r="AD46" s="10"/>
      <c r="AE46" s="10"/>
      <c r="AF46" s="10"/>
      <c r="AG46" s="10"/>
      <c r="AH46" s="10"/>
      <c r="AI46" s="10"/>
      <c r="AJ46" s="10"/>
      <c r="AK46" s="10"/>
      <c r="AL46" s="10"/>
      <c r="AM46" s="10"/>
    </row>
    <row r="47" spans="1:39">
      <c r="A47" s="1086"/>
      <c r="B47" s="1204" t="s">
        <v>11</v>
      </c>
      <c r="C47" s="477">
        <v>1</v>
      </c>
      <c r="D47" s="478" t="s">
        <v>37</v>
      </c>
      <c r="E47" s="479" t="s">
        <v>322</v>
      </c>
      <c r="F47" s="509">
        <v>0.122</v>
      </c>
      <c r="G47" s="508" t="s">
        <v>218</v>
      </c>
      <c r="H47" s="509">
        <v>0.26900000000000002</v>
      </c>
      <c r="I47" s="509">
        <v>0.215</v>
      </c>
      <c r="J47" s="508" t="s">
        <v>218</v>
      </c>
      <c r="K47" s="1076">
        <v>0.186</v>
      </c>
      <c r="L47" s="509">
        <v>0.13500000000000001</v>
      </c>
      <c r="M47" s="509">
        <v>0.54500000000000004</v>
      </c>
      <c r="N47" s="1149">
        <v>0.41099999999999998</v>
      </c>
      <c r="O47" s="1149" t="s">
        <v>19</v>
      </c>
      <c r="P47" s="1149" t="s">
        <v>19</v>
      </c>
      <c r="Q47" s="1149" t="s">
        <v>19</v>
      </c>
      <c r="R47" s="506" cm="1">
        <f t="array" ref="R47">AVERAGE(IF(LEFT(F47:Q47,1)="&lt;", VALUE(MID(F47:Q47,2,99)), F47:Q47))</f>
        <v>0.22922222222222224</v>
      </c>
      <c r="S47" s="479"/>
      <c r="T47" s="518">
        <v>10</v>
      </c>
      <c r="U47" s="10"/>
      <c r="V47" s="10"/>
      <c r="W47" s="10"/>
      <c r="X47" s="10"/>
      <c r="Y47" s="10"/>
      <c r="Z47" s="10"/>
      <c r="AA47" s="10"/>
      <c r="AB47" s="10"/>
      <c r="AC47" s="10"/>
      <c r="AD47" s="10"/>
      <c r="AE47" s="10"/>
      <c r="AF47" s="10"/>
      <c r="AG47" s="10"/>
      <c r="AH47" s="10"/>
      <c r="AI47" s="10"/>
      <c r="AJ47" s="10"/>
      <c r="AK47" s="10"/>
      <c r="AL47" s="10"/>
      <c r="AM47" s="10"/>
    </row>
    <row r="48" spans="1:39">
      <c r="A48" s="1086"/>
      <c r="B48" s="1214"/>
      <c r="C48" s="481">
        <v>2</v>
      </c>
      <c r="D48" s="482" t="s">
        <v>38</v>
      </c>
      <c r="E48" s="475" t="s">
        <v>323</v>
      </c>
      <c r="F48" s="510">
        <v>0.21299999999999999</v>
      </c>
      <c r="G48" s="507" t="s">
        <v>218</v>
      </c>
      <c r="H48" s="510">
        <v>0.25600000000000001</v>
      </c>
      <c r="I48" s="510">
        <v>0.14299999999999999</v>
      </c>
      <c r="J48" s="507" t="s">
        <v>218</v>
      </c>
      <c r="K48" s="507" t="s">
        <v>218</v>
      </c>
      <c r="L48" s="510">
        <v>0.106</v>
      </c>
      <c r="M48" s="510">
        <v>0.36599999999999999</v>
      </c>
      <c r="N48" s="1150">
        <v>0.23699999999999999</v>
      </c>
      <c r="O48" s="1150" t="s">
        <v>19</v>
      </c>
      <c r="P48" s="1150" t="s">
        <v>19</v>
      </c>
      <c r="Q48" s="1150" t="s">
        <v>19</v>
      </c>
      <c r="R48" s="506" cm="1">
        <f t="array" ref="R48">AVERAGE(IF(LEFT(F48:Q48,1)="&lt;", VALUE(MID(F48:Q48,2,99)), F48:Q48))</f>
        <v>0.17677777777777776</v>
      </c>
      <c r="S48" s="475"/>
      <c r="T48" s="517">
        <v>10</v>
      </c>
      <c r="U48" s="10"/>
      <c r="V48" s="10"/>
      <c r="W48" s="10"/>
      <c r="X48" s="10"/>
      <c r="Y48" s="10"/>
      <c r="Z48" s="10"/>
      <c r="AA48" s="10"/>
      <c r="AB48" s="10"/>
      <c r="AC48" s="10"/>
      <c r="AD48" s="10"/>
      <c r="AE48" s="10"/>
      <c r="AF48" s="10"/>
      <c r="AG48" s="10"/>
      <c r="AH48" s="10"/>
      <c r="AI48" s="10"/>
      <c r="AJ48" s="10"/>
      <c r="AK48" s="10"/>
      <c r="AL48" s="10"/>
      <c r="AM48" s="10"/>
    </row>
    <row r="49" spans="1:39">
      <c r="A49" s="1086"/>
      <c r="B49" s="1214"/>
      <c r="C49" s="481">
        <v>3</v>
      </c>
      <c r="D49" s="482" t="s">
        <v>39</v>
      </c>
      <c r="E49" s="475" t="s">
        <v>324</v>
      </c>
      <c r="F49" s="510">
        <v>9.9000000000000005E-2</v>
      </c>
      <c r="G49" s="507" t="s">
        <v>218</v>
      </c>
      <c r="H49" s="510">
        <v>0.13600000000000001</v>
      </c>
      <c r="I49" s="510">
        <v>0.17</v>
      </c>
      <c r="J49" s="507" t="s">
        <v>218</v>
      </c>
      <c r="K49" s="507" t="s">
        <v>218</v>
      </c>
      <c r="L49" s="510">
        <v>0.10199999999999999</v>
      </c>
      <c r="M49" s="510">
        <v>0.73399999999999999</v>
      </c>
      <c r="N49" s="1150">
        <v>0.307</v>
      </c>
      <c r="O49" s="1150" t="s">
        <v>19</v>
      </c>
      <c r="P49" s="1150" t="s">
        <v>19</v>
      </c>
      <c r="Q49" s="1150" t="s">
        <v>19</v>
      </c>
      <c r="R49" s="506" cm="1">
        <f t="array" ref="R49">AVERAGE(IF(LEFT(F49:Q49,1)="&lt;", VALUE(MID(F49:Q49,2,99)), F49:Q49))</f>
        <v>0.20199999999999999</v>
      </c>
      <c r="S49" s="475"/>
      <c r="T49" s="517">
        <v>10</v>
      </c>
      <c r="U49" s="10"/>
      <c r="V49" s="10"/>
      <c r="W49" s="10"/>
      <c r="X49" s="10"/>
      <c r="Y49" s="10"/>
      <c r="Z49" s="10"/>
      <c r="AA49" s="10"/>
      <c r="AB49" s="10"/>
      <c r="AC49" s="10"/>
      <c r="AD49" s="10"/>
      <c r="AE49" s="10"/>
      <c r="AF49" s="10"/>
      <c r="AG49" s="10"/>
      <c r="AH49" s="10"/>
      <c r="AI49" s="10"/>
      <c r="AJ49" s="10"/>
      <c r="AK49" s="10"/>
      <c r="AL49" s="10"/>
      <c r="AM49" s="10"/>
    </row>
    <row r="50" spans="1:39">
      <c r="A50" s="1086"/>
      <c r="B50" s="1214"/>
      <c r="C50" s="481">
        <v>4</v>
      </c>
      <c r="D50" s="482" t="s">
        <v>40</v>
      </c>
      <c r="E50" s="475" t="s">
        <v>325</v>
      </c>
      <c r="F50" s="510">
        <v>0.09</v>
      </c>
      <c r="G50" s="507" t="s">
        <v>218</v>
      </c>
      <c r="H50" s="510">
        <v>0.113</v>
      </c>
      <c r="I50" s="510">
        <v>0.38100000000000001</v>
      </c>
      <c r="J50" s="510">
        <v>0.17599999999999999</v>
      </c>
      <c r="K50" s="507" t="s">
        <v>218</v>
      </c>
      <c r="L50" s="510" t="s">
        <v>218</v>
      </c>
      <c r="M50" s="510">
        <v>0.45400000000000001</v>
      </c>
      <c r="N50" s="1150">
        <v>0.29299999999999998</v>
      </c>
      <c r="O50" s="1150" t="s">
        <v>19</v>
      </c>
      <c r="P50" s="1150" t="s">
        <v>19</v>
      </c>
      <c r="Q50" s="1150" t="s">
        <v>19</v>
      </c>
      <c r="R50" s="506" cm="1">
        <f t="array" ref="R50">AVERAGE(IF(LEFT(F50:Q50,1)="&lt;", VALUE(MID(F50:Q50,2,99)), F50:Q50))</f>
        <v>0.19744444444444442</v>
      </c>
      <c r="S50" s="475"/>
      <c r="T50" s="517">
        <v>10</v>
      </c>
      <c r="U50" s="10"/>
      <c r="V50" s="10"/>
      <c r="W50" s="10"/>
      <c r="X50" s="10"/>
      <c r="Y50" s="10"/>
      <c r="Z50" s="10"/>
      <c r="AA50" s="10"/>
      <c r="AB50" s="10"/>
      <c r="AC50" s="10"/>
      <c r="AD50" s="10"/>
      <c r="AE50" s="10"/>
      <c r="AF50" s="10"/>
      <c r="AG50" s="10"/>
      <c r="AH50" s="10"/>
      <c r="AI50" s="10"/>
      <c r="AJ50" s="10"/>
      <c r="AK50" s="10"/>
      <c r="AL50" s="10"/>
      <c r="AM50" s="10"/>
    </row>
    <row r="51" spans="1:39">
      <c r="A51" s="1086"/>
      <c r="B51" s="1214"/>
      <c r="C51" s="481">
        <v>5</v>
      </c>
      <c r="D51" s="482" t="s">
        <v>41</v>
      </c>
      <c r="E51" s="475" t="s">
        <v>326</v>
      </c>
      <c r="F51" s="510">
        <v>0.09</v>
      </c>
      <c r="G51" s="507" t="s">
        <v>218</v>
      </c>
      <c r="H51" s="510" t="s">
        <v>218</v>
      </c>
      <c r="I51" s="510">
        <v>0.16400000000000001</v>
      </c>
      <c r="J51" s="989" t="s">
        <v>218</v>
      </c>
      <c r="K51" s="507" t="s">
        <v>218</v>
      </c>
      <c r="L51" s="510">
        <v>0.158</v>
      </c>
      <c r="M51" s="510">
        <v>0.38400000000000001</v>
      </c>
      <c r="N51" s="1150">
        <v>0.155</v>
      </c>
      <c r="O51" s="1150" t="s">
        <v>19</v>
      </c>
      <c r="P51" s="1150" t="s">
        <v>19</v>
      </c>
      <c r="Q51" s="1150" t="s">
        <v>19</v>
      </c>
      <c r="R51" s="506" cm="1">
        <f t="array" ref="R51">AVERAGE(IF(LEFT(F51:Q51,1)="&lt;", VALUE(MID(F51:Q51,2,99)), F51:Q51))</f>
        <v>0.14566666666666669</v>
      </c>
      <c r="S51" s="475"/>
      <c r="T51" s="517">
        <v>10</v>
      </c>
      <c r="U51" s="10"/>
      <c r="V51" s="10"/>
      <c r="W51" s="10"/>
      <c r="X51" s="10"/>
      <c r="Y51" s="10"/>
      <c r="Z51" s="10"/>
      <c r="AA51" s="10"/>
      <c r="AB51" s="10"/>
      <c r="AC51" s="10"/>
      <c r="AD51" s="10"/>
      <c r="AE51" s="10"/>
      <c r="AF51" s="10"/>
      <c r="AG51" s="10"/>
      <c r="AH51" s="10"/>
      <c r="AI51" s="10"/>
      <c r="AJ51" s="10"/>
      <c r="AK51" s="10"/>
      <c r="AL51" s="10"/>
      <c r="AM51" s="10"/>
    </row>
    <row r="52" spans="1:39">
      <c r="A52" s="1086"/>
      <c r="B52" s="1214"/>
      <c r="C52" s="481">
        <v>6</v>
      </c>
      <c r="D52" s="482" t="s">
        <v>42</v>
      </c>
      <c r="E52" s="475" t="s">
        <v>327</v>
      </c>
      <c r="F52" s="510">
        <v>0.09</v>
      </c>
      <c r="G52" s="507" t="s">
        <v>218</v>
      </c>
      <c r="H52" s="510">
        <v>0.14199999999999999</v>
      </c>
      <c r="I52" s="510">
        <v>0.14499999999999999</v>
      </c>
      <c r="J52" s="507" t="s">
        <v>218</v>
      </c>
      <c r="K52" s="507" t="s">
        <v>218</v>
      </c>
      <c r="L52" s="510" t="s">
        <v>218</v>
      </c>
      <c r="M52" s="510">
        <v>0.38400000000000001</v>
      </c>
      <c r="N52" s="1150">
        <v>0.17899999999999999</v>
      </c>
      <c r="O52" s="1150" t="s">
        <v>19</v>
      </c>
      <c r="P52" s="1150" t="s">
        <v>19</v>
      </c>
      <c r="Q52" s="1150" t="s">
        <v>19</v>
      </c>
      <c r="R52" s="506" cm="1">
        <f t="array" ref="R52">AVERAGE(IF(LEFT(F52:Q52,1)="&lt;", VALUE(MID(F52:Q52,2,99)), F52:Q52))</f>
        <v>0.14444444444444446</v>
      </c>
      <c r="S52" s="475"/>
      <c r="T52" s="517">
        <v>10</v>
      </c>
      <c r="U52" s="10"/>
      <c r="V52" s="10"/>
      <c r="W52" s="10"/>
      <c r="X52" s="10"/>
      <c r="Y52" s="10"/>
      <c r="Z52" s="10"/>
      <c r="AA52" s="10"/>
      <c r="AB52" s="10"/>
      <c r="AC52" s="10"/>
      <c r="AD52" s="10"/>
      <c r="AE52" s="10"/>
      <c r="AF52" s="10"/>
      <c r="AG52" s="10"/>
      <c r="AH52" s="10"/>
      <c r="AI52" s="10"/>
      <c r="AJ52" s="10"/>
      <c r="AK52" s="10"/>
      <c r="AL52" s="10"/>
      <c r="AM52" s="10"/>
    </row>
    <row r="53" spans="1:39">
      <c r="A53" s="1086"/>
      <c r="B53" s="1214"/>
      <c r="C53" s="481">
        <v>7</v>
      </c>
      <c r="D53" s="482" t="s">
        <v>43</v>
      </c>
      <c r="E53" s="475" t="s">
        <v>328</v>
      </c>
      <c r="F53" s="510">
        <v>0.09</v>
      </c>
      <c r="G53" s="507">
        <v>0.14199999999999999</v>
      </c>
      <c r="H53" s="510">
        <v>9.2999999999999999E-2</v>
      </c>
      <c r="I53" s="510">
        <v>0.189</v>
      </c>
      <c r="J53" s="507" t="s">
        <v>218</v>
      </c>
      <c r="K53" s="507" t="s">
        <v>218</v>
      </c>
      <c r="L53" s="510" t="s">
        <v>218</v>
      </c>
      <c r="M53" s="510">
        <v>0.41</v>
      </c>
      <c r="N53" s="1150">
        <v>0.16400000000000001</v>
      </c>
      <c r="O53" s="1150" t="s">
        <v>19</v>
      </c>
      <c r="P53" s="1150" t="s">
        <v>19</v>
      </c>
      <c r="Q53" s="1150" t="s">
        <v>19</v>
      </c>
      <c r="R53" s="506" cm="1">
        <f t="array" ref="R53">AVERAGE(IF(LEFT(F53:Q53,1)="&lt;", VALUE(MID(F53:Q53,2,99)), F53:Q53))</f>
        <v>0.15088888888888888</v>
      </c>
      <c r="S53" s="475"/>
      <c r="T53" s="517">
        <v>10</v>
      </c>
      <c r="U53" s="10"/>
      <c r="V53" s="10"/>
      <c r="W53" s="10"/>
      <c r="X53" s="10"/>
      <c r="Y53" s="10"/>
      <c r="Z53" s="10"/>
      <c r="AA53" s="10"/>
      <c r="AB53" s="10"/>
      <c r="AC53" s="10"/>
      <c r="AD53" s="10"/>
      <c r="AE53" s="10"/>
      <c r="AF53" s="10"/>
      <c r="AG53" s="10"/>
      <c r="AH53" s="10"/>
      <c r="AI53" s="10"/>
      <c r="AJ53" s="10"/>
      <c r="AK53" s="10"/>
      <c r="AL53" s="10"/>
      <c r="AM53" s="10"/>
    </row>
    <row r="54" spans="1:39">
      <c r="A54" s="1086"/>
      <c r="B54" s="1203" t="s">
        <v>12</v>
      </c>
      <c r="C54" s="485">
        <v>1</v>
      </c>
      <c r="D54" s="479" t="s">
        <v>37</v>
      </c>
      <c r="E54" s="479" t="s">
        <v>322</v>
      </c>
      <c r="F54" s="509">
        <v>0.17799999999999999</v>
      </c>
      <c r="G54" s="509">
        <v>0.20599999999999999</v>
      </c>
      <c r="H54" s="509">
        <v>0.21099999999999999</v>
      </c>
      <c r="I54" s="509">
        <v>0.26400000000000001</v>
      </c>
      <c r="J54" s="509">
        <v>0.17299999999999999</v>
      </c>
      <c r="K54" s="1076">
        <v>0.28899999999999998</v>
      </c>
      <c r="L54" s="509">
        <v>0.252</v>
      </c>
      <c r="M54" s="509">
        <v>6.4000000000000001E-2</v>
      </c>
      <c r="N54" s="1149">
        <v>0.158</v>
      </c>
      <c r="O54" s="1149" t="s">
        <v>19</v>
      </c>
      <c r="P54" s="1149" t="s">
        <v>19</v>
      </c>
      <c r="Q54" s="1149" t="s">
        <v>19</v>
      </c>
      <c r="R54" s="506" cm="1">
        <f t="array" ref="R54">AVERAGE(IF(LEFT(F54:Q54,1)="&lt;", VALUE(MID(F54:Q54,2,99)), F54:Q54))</f>
        <v>0.19944444444444442</v>
      </c>
      <c r="S54" s="479"/>
      <c r="T54" s="518">
        <v>0.2</v>
      </c>
      <c r="U54" s="10"/>
      <c r="V54" s="10"/>
      <c r="W54" s="10"/>
      <c r="X54" s="10"/>
      <c r="Y54" s="10"/>
      <c r="Z54" s="10"/>
      <c r="AA54" s="10"/>
      <c r="AB54" s="10"/>
      <c r="AC54" s="10"/>
      <c r="AD54" s="10"/>
      <c r="AE54" s="10"/>
      <c r="AF54" s="10"/>
      <c r="AG54" s="10"/>
      <c r="AH54" s="10"/>
      <c r="AI54" s="10"/>
      <c r="AJ54" s="10"/>
      <c r="AK54" s="10"/>
      <c r="AL54" s="10"/>
      <c r="AM54" s="10"/>
    </row>
    <row r="55" spans="1:39">
      <c r="A55" s="1086"/>
      <c r="B55" s="1214"/>
      <c r="C55" s="474">
        <v>2</v>
      </c>
      <c r="D55" s="475" t="s">
        <v>38</v>
      </c>
      <c r="E55" s="475" t="s">
        <v>323</v>
      </c>
      <c r="F55" s="510">
        <v>0.17100000000000001</v>
      </c>
      <c r="G55" s="510">
        <v>0.19900000000000001</v>
      </c>
      <c r="H55" s="510">
        <v>0.19400000000000001</v>
      </c>
      <c r="I55" s="510">
        <v>0.25800000000000001</v>
      </c>
      <c r="J55" s="510">
        <v>0.128</v>
      </c>
      <c r="K55" s="510">
        <v>0.27600000000000002</v>
      </c>
      <c r="L55" s="510">
        <v>0.20499999999999999</v>
      </c>
      <c r="M55" s="510">
        <v>7.0000000000000007E-2</v>
      </c>
      <c r="N55" s="1150">
        <v>0.156</v>
      </c>
      <c r="O55" s="1150" t="s">
        <v>19</v>
      </c>
      <c r="P55" s="1150" t="s">
        <v>19</v>
      </c>
      <c r="Q55" s="1150" t="s">
        <v>19</v>
      </c>
      <c r="R55" s="506" cm="1">
        <f t="array" ref="R55">AVERAGE(IF(LEFT(F55:Q55,1)="&lt;", VALUE(MID(F55:Q55,2,99)), F55:Q55))</f>
        <v>0.18411111111111111</v>
      </c>
      <c r="S55" s="475"/>
      <c r="T55" s="517">
        <v>0.2</v>
      </c>
      <c r="U55" s="10"/>
      <c r="V55" s="10"/>
      <c r="W55" s="10"/>
      <c r="X55" s="10"/>
      <c r="Y55" s="10"/>
      <c r="Z55" s="10"/>
      <c r="AA55" s="10"/>
      <c r="AB55" s="10"/>
      <c r="AC55" s="10"/>
      <c r="AD55" s="10"/>
      <c r="AE55" s="10"/>
      <c r="AF55" s="10"/>
      <c r="AG55" s="10"/>
      <c r="AH55" s="10"/>
      <c r="AI55" s="10"/>
      <c r="AJ55" s="10"/>
      <c r="AK55" s="10"/>
      <c r="AL55" s="10"/>
      <c r="AM55" s="10"/>
    </row>
    <row r="56" spans="1:39">
      <c r="A56" s="1086"/>
      <c r="B56" s="1214"/>
      <c r="C56" s="474">
        <v>3</v>
      </c>
      <c r="D56" s="475" t="s">
        <v>39</v>
      </c>
      <c r="E56" s="475" t="s">
        <v>324</v>
      </c>
      <c r="F56" s="510">
        <v>0.191</v>
      </c>
      <c r="G56" s="510">
        <v>0.19400000000000001</v>
      </c>
      <c r="H56" s="510">
        <v>0.193</v>
      </c>
      <c r="I56" s="510">
        <v>0.24199999999999999</v>
      </c>
      <c r="J56" s="510">
        <v>0.123</v>
      </c>
      <c r="K56" s="510">
        <v>0.29599999999999999</v>
      </c>
      <c r="L56" s="510">
        <v>0.16800000000000001</v>
      </c>
      <c r="M56" s="510">
        <v>0.16700000000000001</v>
      </c>
      <c r="N56" s="1150">
        <v>0.14499999999999999</v>
      </c>
      <c r="O56" s="1150" t="s">
        <v>19</v>
      </c>
      <c r="P56" s="1150" t="s">
        <v>19</v>
      </c>
      <c r="Q56" s="1150" t="s">
        <v>19</v>
      </c>
      <c r="R56" s="506" cm="1">
        <f t="array" ref="R56">AVERAGE(IF(LEFT(F56:Q56,1)="&lt;", VALUE(MID(F56:Q56,2,99)), F56:Q56))</f>
        <v>0.191</v>
      </c>
      <c r="S56" s="475"/>
      <c r="T56" s="517">
        <v>0.2</v>
      </c>
      <c r="U56" s="10"/>
      <c r="V56" s="10"/>
      <c r="W56" s="10"/>
      <c r="X56" s="10"/>
      <c r="Y56" s="10"/>
      <c r="Z56" s="10"/>
      <c r="AA56" s="10"/>
      <c r="AB56" s="10"/>
      <c r="AC56" s="10"/>
      <c r="AD56" s="10"/>
      <c r="AE56" s="10"/>
      <c r="AF56" s="10"/>
      <c r="AG56" s="10"/>
      <c r="AH56" s="10"/>
      <c r="AI56" s="10"/>
      <c r="AJ56" s="10"/>
      <c r="AK56" s="10"/>
      <c r="AL56" s="10"/>
      <c r="AM56" s="10"/>
    </row>
    <row r="57" spans="1:39">
      <c r="A57" s="1086"/>
      <c r="B57" s="1214"/>
      <c r="C57" s="474">
        <v>4</v>
      </c>
      <c r="D57" s="475" t="s">
        <v>40</v>
      </c>
      <c r="E57" s="475" t="s">
        <v>325</v>
      </c>
      <c r="F57" s="510">
        <v>0.10100000000000001</v>
      </c>
      <c r="G57" s="510">
        <v>0.17399999999999999</v>
      </c>
      <c r="H57" s="510">
        <v>0.13600000000000001</v>
      </c>
      <c r="I57" s="510">
        <v>0.17499999999999999</v>
      </c>
      <c r="J57" s="510">
        <v>7.4999999999999997E-2</v>
      </c>
      <c r="K57" s="510">
        <v>0.26800000000000002</v>
      </c>
      <c r="L57" s="510">
        <v>9.0999999999999998E-2</v>
      </c>
      <c r="M57" s="510">
        <v>0.191</v>
      </c>
      <c r="N57" s="1150">
        <v>0.11799999999999999</v>
      </c>
      <c r="O57" s="1150" t="s">
        <v>19</v>
      </c>
      <c r="P57" s="1150" t="s">
        <v>19</v>
      </c>
      <c r="Q57" s="1150" t="s">
        <v>19</v>
      </c>
      <c r="R57" s="506" cm="1">
        <f t="array" ref="R57">AVERAGE(IF(LEFT(F57:Q57,1)="&lt;", VALUE(MID(F57:Q57,2,99)), F57:Q57))</f>
        <v>0.1476666666666667</v>
      </c>
      <c r="S57" s="475"/>
      <c r="T57" s="517">
        <v>0.2</v>
      </c>
      <c r="U57" s="10"/>
      <c r="V57" s="10"/>
      <c r="W57" s="10"/>
      <c r="X57" s="10"/>
      <c r="Y57" s="10"/>
      <c r="Z57" s="10"/>
      <c r="AA57" s="10"/>
      <c r="AB57" s="10"/>
      <c r="AC57" s="10"/>
      <c r="AD57" s="10"/>
      <c r="AE57" s="10"/>
      <c r="AF57" s="10"/>
      <c r="AG57" s="10"/>
      <c r="AH57" s="10"/>
      <c r="AI57" s="10"/>
      <c r="AJ57" s="10"/>
      <c r="AK57" s="10"/>
      <c r="AL57" s="10"/>
      <c r="AM57" s="10"/>
    </row>
    <row r="58" spans="1:39">
      <c r="A58" s="1086"/>
      <c r="B58" s="1214"/>
      <c r="C58" s="474">
        <v>5</v>
      </c>
      <c r="D58" s="475" t="s">
        <v>41</v>
      </c>
      <c r="E58" s="475" t="s">
        <v>326</v>
      </c>
      <c r="F58" s="510">
        <v>6.6000000000000003E-2</v>
      </c>
      <c r="G58" s="510">
        <v>0.156</v>
      </c>
      <c r="H58" s="510">
        <v>9.2999999999999999E-2</v>
      </c>
      <c r="I58" s="510">
        <v>0.14000000000000001</v>
      </c>
      <c r="J58" s="510">
        <v>5.3999999999999999E-2</v>
      </c>
      <c r="K58" s="510">
        <v>0.187</v>
      </c>
      <c r="L58" s="510">
        <v>0.121</v>
      </c>
      <c r="M58" s="510">
        <v>0.126</v>
      </c>
      <c r="N58" s="1150">
        <v>0.19500000000000001</v>
      </c>
      <c r="O58" s="1150" t="s">
        <v>19</v>
      </c>
      <c r="P58" s="1150" t="s">
        <v>19</v>
      </c>
      <c r="Q58" s="1150" t="s">
        <v>19</v>
      </c>
      <c r="R58" s="506" cm="1">
        <f t="array" ref="R58">AVERAGE(IF(LEFT(F58:Q58,1)="&lt;", VALUE(MID(F58:Q58,2,99)), F58:Q58))</f>
        <v>0.12644444444444444</v>
      </c>
      <c r="S58" s="475"/>
      <c r="T58" s="517">
        <v>0.2</v>
      </c>
      <c r="U58" s="10"/>
      <c r="V58" s="10"/>
      <c r="W58" s="10"/>
      <c r="X58" s="10"/>
      <c r="Y58" s="10"/>
      <c r="Z58" s="10"/>
      <c r="AA58" s="10"/>
      <c r="AB58" s="10"/>
      <c r="AC58" s="10"/>
      <c r="AD58" s="10"/>
      <c r="AE58" s="10"/>
      <c r="AF58" s="10"/>
      <c r="AG58" s="10"/>
      <c r="AH58" s="10"/>
      <c r="AI58" s="10"/>
      <c r="AJ58" s="10"/>
      <c r="AK58" s="10"/>
      <c r="AL58" s="10"/>
      <c r="AM58" s="10"/>
    </row>
    <row r="59" spans="1:39">
      <c r="A59" s="1086"/>
      <c r="B59" s="1214"/>
      <c r="C59" s="474">
        <v>6</v>
      </c>
      <c r="D59" s="475" t="s">
        <v>42</v>
      </c>
      <c r="E59" s="475" t="s">
        <v>327</v>
      </c>
      <c r="F59" s="510">
        <v>2.1999999999999999E-2</v>
      </c>
      <c r="G59" s="510">
        <v>2.1999999999999999E-2</v>
      </c>
      <c r="H59" s="510">
        <v>2.1999999999999999E-2</v>
      </c>
      <c r="I59" s="510">
        <v>3.2000000000000001E-2</v>
      </c>
      <c r="J59" s="510" t="s">
        <v>219</v>
      </c>
      <c r="K59" s="510">
        <v>3.5000000000000003E-2</v>
      </c>
      <c r="L59" s="510">
        <v>0.03</v>
      </c>
      <c r="M59" s="510">
        <v>0.12</v>
      </c>
      <c r="N59" s="1150">
        <v>0.10299999999999999</v>
      </c>
      <c r="O59" s="1150" t="s">
        <v>19</v>
      </c>
      <c r="P59" s="1150" t="s">
        <v>19</v>
      </c>
      <c r="Q59" s="1150" t="s">
        <v>19</v>
      </c>
      <c r="R59" s="506" cm="1">
        <f t="array" ref="R59">AVERAGE(IF(LEFT(F59:Q59,1)="&lt;", VALUE(MID(F59:Q59,2,99)), F59:Q59))</f>
        <v>4.4444444444444446E-2</v>
      </c>
      <c r="S59" s="475"/>
      <c r="T59" s="517">
        <v>0.2</v>
      </c>
      <c r="U59" s="10"/>
      <c r="V59" s="10"/>
      <c r="W59" s="10"/>
      <c r="X59" s="10"/>
      <c r="Y59" s="10"/>
      <c r="Z59" s="10"/>
      <c r="AA59" s="10"/>
      <c r="AB59" s="10"/>
      <c r="AC59" s="10"/>
      <c r="AD59" s="10"/>
      <c r="AE59" s="10"/>
      <c r="AF59" s="10"/>
      <c r="AG59" s="10"/>
      <c r="AH59" s="10"/>
      <c r="AI59" s="10"/>
      <c r="AJ59" s="10"/>
      <c r="AK59" s="10"/>
      <c r="AL59" s="10"/>
      <c r="AM59" s="10"/>
    </row>
    <row r="60" spans="1:39">
      <c r="A60" s="1086"/>
      <c r="B60" s="1215"/>
      <c r="C60" s="474">
        <v>7</v>
      </c>
      <c r="D60" s="475" t="s">
        <v>43</v>
      </c>
      <c r="E60" s="475" t="s">
        <v>328</v>
      </c>
      <c r="F60" s="510">
        <v>2.5999999999999999E-2</v>
      </c>
      <c r="G60" s="510">
        <v>3.5999999999999997E-2</v>
      </c>
      <c r="H60" s="510">
        <v>3.4000000000000002E-2</v>
      </c>
      <c r="I60" s="510">
        <v>1.4999999999999999E-2</v>
      </c>
      <c r="J60" s="510" t="s">
        <v>219</v>
      </c>
      <c r="K60" s="510">
        <v>2.4E-2</v>
      </c>
      <c r="L60" s="510">
        <v>0.03</v>
      </c>
      <c r="M60" s="510">
        <v>0.14599999999999999</v>
      </c>
      <c r="N60" s="1150">
        <v>0.109</v>
      </c>
      <c r="O60" s="1150" t="s">
        <v>19</v>
      </c>
      <c r="P60" s="1150" t="s">
        <v>19</v>
      </c>
      <c r="Q60" s="1150" t="s">
        <v>19</v>
      </c>
      <c r="R60" s="506" cm="1">
        <f t="array" ref="R60">AVERAGE(IF(LEFT(F60:Q60,1)="&lt;", VALUE(MID(F60:Q60,2,99)), F60:Q60))</f>
        <v>4.8222222222222215E-2</v>
      </c>
      <c r="S60" s="475"/>
      <c r="T60" s="517">
        <v>0.2</v>
      </c>
      <c r="U60" s="10"/>
      <c r="V60" s="10"/>
      <c r="W60" s="10"/>
      <c r="X60" s="10"/>
      <c r="Y60" s="10"/>
      <c r="Z60" s="10"/>
      <c r="AA60" s="10"/>
      <c r="AB60" s="10"/>
      <c r="AC60" s="10"/>
      <c r="AD60" s="10"/>
      <c r="AE60" s="10"/>
      <c r="AF60" s="10"/>
      <c r="AG60" s="10"/>
      <c r="AH60" s="10"/>
      <c r="AI60" s="10"/>
      <c r="AJ60" s="10"/>
      <c r="AK60" s="10"/>
      <c r="AL60" s="10"/>
      <c r="AM60" s="10"/>
    </row>
    <row r="61" spans="1:39" ht="30" customHeight="1">
      <c r="A61" s="1086"/>
      <c r="B61" s="1203" t="s">
        <v>303</v>
      </c>
      <c r="C61" s="485">
        <v>1</v>
      </c>
      <c r="D61" s="486" t="s">
        <v>37</v>
      </c>
      <c r="E61" s="487" t="s">
        <v>322</v>
      </c>
      <c r="F61" s="511" t="s">
        <v>330</v>
      </c>
      <c r="G61" s="495" t="s">
        <v>331</v>
      </c>
      <c r="H61" s="495" t="s">
        <v>332</v>
      </c>
      <c r="I61" s="495" t="s">
        <v>333</v>
      </c>
      <c r="J61" s="495" t="s">
        <v>334</v>
      </c>
      <c r="K61" s="495" t="s">
        <v>335</v>
      </c>
      <c r="L61" s="496" t="s">
        <v>336</v>
      </c>
      <c r="M61" s="1120" t="s">
        <v>337</v>
      </c>
      <c r="N61" s="495" t="s">
        <v>338</v>
      </c>
      <c r="O61" s="495" t="s">
        <v>19</v>
      </c>
      <c r="P61" s="495" t="s">
        <v>19</v>
      </c>
      <c r="Q61" s="496" t="s">
        <v>19</v>
      </c>
      <c r="R61" s="494"/>
      <c r="S61" s="488"/>
      <c r="T61" s="488"/>
      <c r="U61" s="10"/>
      <c r="V61" s="10"/>
      <c r="W61" s="10"/>
      <c r="X61" s="10"/>
      <c r="Y61" s="10"/>
      <c r="Z61" s="10"/>
      <c r="AA61" s="10"/>
      <c r="AB61" s="10"/>
      <c r="AC61" s="10"/>
      <c r="AD61" s="10"/>
      <c r="AE61" s="10"/>
      <c r="AF61" s="10"/>
      <c r="AG61" s="10"/>
      <c r="AH61" s="10"/>
      <c r="AI61" s="10"/>
      <c r="AJ61" s="10"/>
      <c r="AK61" s="10"/>
      <c r="AL61" s="10"/>
      <c r="AM61" s="10"/>
    </row>
    <row r="62" spans="1:39" ht="30" customHeight="1">
      <c r="A62" s="1086"/>
      <c r="B62" s="1204"/>
      <c r="C62" s="474">
        <v>2</v>
      </c>
      <c r="D62" s="475" t="s">
        <v>38</v>
      </c>
      <c r="E62" s="482" t="s">
        <v>323</v>
      </c>
      <c r="F62" s="512" t="s">
        <v>339</v>
      </c>
      <c r="G62" s="497" t="s">
        <v>340</v>
      </c>
      <c r="H62" s="497" t="s">
        <v>341</v>
      </c>
      <c r="I62" s="497" t="s">
        <v>333</v>
      </c>
      <c r="J62" s="497" t="s">
        <v>334</v>
      </c>
      <c r="K62" s="497" t="s">
        <v>335</v>
      </c>
      <c r="L62" s="811" t="s">
        <v>342</v>
      </c>
      <c r="M62" s="1121" t="s">
        <v>343</v>
      </c>
      <c r="N62" s="497" t="s">
        <v>344</v>
      </c>
      <c r="O62" s="497" t="s">
        <v>19</v>
      </c>
      <c r="P62" s="497" t="s">
        <v>19</v>
      </c>
      <c r="Q62" s="498" t="s">
        <v>19</v>
      </c>
      <c r="R62" s="494"/>
      <c r="S62" s="488"/>
      <c r="T62" s="488"/>
      <c r="U62" s="10"/>
      <c r="V62" s="10"/>
      <c r="W62" s="10"/>
      <c r="X62" s="10"/>
      <c r="Y62" s="10"/>
      <c r="Z62" s="10"/>
      <c r="AA62" s="10"/>
      <c r="AB62" s="10"/>
      <c r="AC62" s="10"/>
      <c r="AD62" s="10"/>
      <c r="AE62" s="10"/>
      <c r="AF62" s="10"/>
      <c r="AG62" s="10"/>
      <c r="AH62" s="10"/>
      <c r="AI62" s="10"/>
      <c r="AJ62" s="10"/>
      <c r="AK62" s="10"/>
      <c r="AL62" s="10"/>
      <c r="AM62" s="10"/>
    </row>
    <row r="63" spans="1:39" ht="30" customHeight="1">
      <c r="A63" s="1086"/>
      <c r="B63" s="1204"/>
      <c r="C63" s="474">
        <v>3</v>
      </c>
      <c r="D63" s="475" t="s">
        <v>39</v>
      </c>
      <c r="E63" s="482" t="s">
        <v>324</v>
      </c>
      <c r="F63" s="512" t="s">
        <v>345</v>
      </c>
      <c r="G63" s="497" t="s">
        <v>340</v>
      </c>
      <c r="H63" s="497" t="s">
        <v>341</v>
      </c>
      <c r="I63" s="497" t="s">
        <v>346</v>
      </c>
      <c r="J63" s="497" t="s">
        <v>347</v>
      </c>
      <c r="K63" s="497" t="s">
        <v>335</v>
      </c>
      <c r="L63" s="811" t="s">
        <v>348</v>
      </c>
      <c r="M63" s="1121" t="s">
        <v>343</v>
      </c>
      <c r="N63" s="497" t="s">
        <v>349</v>
      </c>
      <c r="O63" s="497" t="s">
        <v>19</v>
      </c>
      <c r="P63" s="499" t="s">
        <v>19</v>
      </c>
      <c r="Q63" s="498" t="s">
        <v>19</v>
      </c>
      <c r="R63" s="494"/>
      <c r="S63" s="488"/>
      <c r="T63" s="488"/>
      <c r="U63" s="10"/>
      <c r="V63" s="10"/>
      <c r="W63" s="10"/>
      <c r="X63" s="10"/>
      <c r="Y63" s="10"/>
      <c r="Z63" s="10"/>
      <c r="AA63" s="10"/>
      <c r="AB63" s="10"/>
      <c r="AC63" s="10"/>
      <c r="AD63" s="10"/>
      <c r="AE63" s="10"/>
      <c r="AF63" s="10"/>
      <c r="AG63" s="10"/>
      <c r="AH63" s="10"/>
      <c r="AI63" s="10"/>
      <c r="AJ63" s="10"/>
      <c r="AK63" s="10"/>
      <c r="AL63" s="10"/>
      <c r="AM63" s="10"/>
    </row>
    <row r="64" spans="1:39" ht="30" customHeight="1">
      <c r="A64" s="1086"/>
      <c r="B64" s="1204"/>
      <c r="C64" s="474">
        <v>4</v>
      </c>
      <c r="D64" s="475" t="s">
        <v>40</v>
      </c>
      <c r="E64" s="482" t="s">
        <v>325</v>
      </c>
      <c r="F64" s="512" t="s">
        <v>350</v>
      </c>
      <c r="G64" s="497" t="s">
        <v>340</v>
      </c>
      <c r="H64" s="497" t="s">
        <v>332</v>
      </c>
      <c r="I64" s="497" t="s">
        <v>351</v>
      </c>
      <c r="J64" s="497" t="s">
        <v>352</v>
      </c>
      <c r="K64" s="497" t="s">
        <v>335</v>
      </c>
      <c r="L64" s="811" t="s">
        <v>353</v>
      </c>
      <c r="M64" s="1121" t="s">
        <v>343</v>
      </c>
      <c r="N64" s="497" t="s">
        <v>354</v>
      </c>
      <c r="O64" s="497" t="s">
        <v>19</v>
      </c>
      <c r="P64" s="499" t="s">
        <v>19</v>
      </c>
      <c r="Q64" s="498" t="s">
        <v>19</v>
      </c>
      <c r="R64" s="494"/>
      <c r="S64" s="488"/>
      <c r="T64" s="488"/>
      <c r="U64" s="10"/>
      <c r="V64" s="10"/>
      <c r="W64" s="10"/>
      <c r="X64" s="10"/>
      <c r="Y64" s="10"/>
      <c r="Z64" s="10"/>
      <c r="AA64" s="10"/>
      <c r="AB64" s="10"/>
      <c r="AC64" s="10"/>
      <c r="AD64" s="10"/>
      <c r="AE64" s="10"/>
      <c r="AF64" s="10"/>
      <c r="AG64" s="10"/>
      <c r="AH64" s="10"/>
      <c r="AI64" s="10"/>
      <c r="AJ64" s="10"/>
      <c r="AK64" s="10"/>
      <c r="AL64" s="10"/>
      <c r="AM64" s="10"/>
    </row>
    <row r="65" spans="1:39" ht="30" customHeight="1">
      <c r="A65" s="1086"/>
      <c r="B65" s="1204"/>
      <c r="C65" s="474">
        <v>5</v>
      </c>
      <c r="D65" s="475" t="s">
        <v>41</v>
      </c>
      <c r="E65" s="482" t="s">
        <v>326</v>
      </c>
      <c r="F65" s="512" t="s">
        <v>355</v>
      </c>
      <c r="G65" s="497" t="s">
        <v>356</v>
      </c>
      <c r="H65" s="497" t="s">
        <v>341</v>
      </c>
      <c r="I65" s="497" t="s">
        <v>351</v>
      </c>
      <c r="J65" s="497" t="s">
        <v>357</v>
      </c>
      <c r="K65" s="497" t="s">
        <v>358</v>
      </c>
      <c r="L65" s="811" t="s">
        <v>359</v>
      </c>
      <c r="M65" s="1121" t="s">
        <v>343</v>
      </c>
      <c r="N65" s="497" t="s">
        <v>360</v>
      </c>
      <c r="O65" s="497" t="s">
        <v>19</v>
      </c>
      <c r="P65" s="499" t="s">
        <v>19</v>
      </c>
      <c r="Q65" s="498" t="s">
        <v>19</v>
      </c>
      <c r="R65" s="494"/>
      <c r="S65" s="488"/>
      <c r="T65" s="488"/>
      <c r="U65" s="10"/>
      <c r="V65" s="10"/>
      <c r="W65" s="10"/>
      <c r="X65" s="10"/>
      <c r="Y65" s="10"/>
      <c r="Z65" s="10"/>
      <c r="AA65" s="10"/>
      <c r="AB65" s="10"/>
      <c r="AC65" s="10"/>
      <c r="AD65" s="10"/>
      <c r="AE65" s="10"/>
      <c r="AF65" s="10"/>
      <c r="AG65" s="10"/>
      <c r="AH65" s="10"/>
      <c r="AI65" s="10"/>
      <c r="AJ65" s="10"/>
      <c r="AK65" s="10"/>
      <c r="AL65" s="10"/>
      <c r="AM65" s="10"/>
    </row>
    <row r="66" spans="1:39" ht="30" customHeight="1">
      <c r="A66" s="1086"/>
      <c r="B66" s="1204"/>
      <c r="C66" s="474">
        <v>6</v>
      </c>
      <c r="D66" s="475" t="s">
        <v>42</v>
      </c>
      <c r="E66" s="482" t="s">
        <v>327</v>
      </c>
      <c r="F66" s="512" t="s">
        <v>361</v>
      </c>
      <c r="G66" s="497" t="s">
        <v>362</v>
      </c>
      <c r="H66" s="497" t="s">
        <v>363</v>
      </c>
      <c r="I66" s="497" t="s">
        <v>364</v>
      </c>
      <c r="J66" s="497" t="s">
        <v>365</v>
      </c>
      <c r="K66" s="497" t="s">
        <v>366</v>
      </c>
      <c r="L66" s="811" t="s">
        <v>367</v>
      </c>
      <c r="M66" s="1121" t="s">
        <v>337</v>
      </c>
      <c r="N66" s="497" t="s">
        <v>368</v>
      </c>
      <c r="O66" s="497" t="s">
        <v>19</v>
      </c>
      <c r="P66" s="499" t="s">
        <v>19</v>
      </c>
      <c r="Q66" s="498" t="s">
        <v>19</v>
      </c>
      <c r="R66" s="494"/>
      <c r="S66" s="488"/>
      <c r="T66" s="488"/>
      <c r="U66" s="10"/>
      <c r="V66" s="10"/>
      <c r="W66" s="10"/>
      <c r="X66" s="10"/>
      <c r="Y66" s="10"/>
      <c r="Z66" s="10"/>
      <c r="AA66" s="10"/>
      <c r="AB66" s="10"/>
      <c r="AC66" s="10"/>
      <c r="AD66" s="10"/>
      <c r="AE66" s="10"/>
      <c r="AF66" s="10"/>
      <c r="AG66" s="10"/>
      <c r="AH66" s="10"/>
      <c r="AI66" s="10"/>
      <c r="AJ66" s="10"/>
      <c r="AK66" s="10"/>
      <c r="AL66" s="10"/>
      <c r="AM66" s="10"/>
    </row>
    <row r="67" spans="1:39" ht="30" customHeight="1" thickBot="1">
      <c r="A67" s="1086"/>
      <c r="B67" s="1205"/>
      <c r="C67" s="489">
        <v>7</v>
      </c>
      <c r="D67" s="490" t="s">
        <v>43</v>
      </c>
      <c r="E67" s="491" t="s">
        <v>328</v>
      </c>
      <c r="F67" s="513" t="s">
        <v>369</v>
      </c>
      <c r="G67" s="500" t="s">
        <v>370</v>
      </c>
      <c r="H67" s="500" t="s">
        <v>371</v>
      </c>
      <c r="I67" s="500" t="s">
        <v>364</v>
      </c>
      <c r="J67" s="500" t="s">
        <v>372</v>
      </c>
      <c r="K67" s="500" t="s">
        <v>373</v>
      </c>
      <c r="L67" s="501" t="s">
        <v>374</v>
      </c>
      <c r="M67" s="1122" t="s">
        <v>343</v>
      </c>
      <c r="N67" s="500" t="s">
        <v>368</v>
      </c>
      <c r="O67" s="500" t="s">
        <v>19</v>
      </c>
      <c r="P67" s="502" t="s">
        <v>19</v>
      </c>
      <c r="Q67" s="503" t="s">
        <v>19</v>
      </c>
      <c r="R67" s="494"/>
      <c r="S67" s="488"/>
      <c r="T67" s="488"/>
      <c r="U67" s="10"/>
      <c r="V67" s="10"/>
      <c r="W67" s="10"/>
      <c r="X67" s="10"/>
      <c r="Y67" s="10"/>
      <c r="Z67" s="10"/>
      <c r="AA67" s="10"/>
      <c r="AB67" s="10"/>
      <c r="AC67" s="10"/>
      <c r="AD67" s="10"/>
      <c r="AE67" s="10"/>
      <c r="AF67" s="10"/>
      <c r="AG67" s="10"/>
      <c r="AH67" s="10"/>
      <c r="AI67" s="10"/>
      <c r="AJ67" s="10"/>
      <c r="AK67" s="10"/>
      <c r="AL67" s="10"/>
      <c r="AM67" s="10"/>
    </row>
    <row r="68" spans="1:39" ht="30" customHeight="1" thickBot="1">
      <c r="A68" s="1086"/>
      <c r="B68" s="1201" t="s">
        <v>260</v>
      </c>
      <c r="C68" s="1202"/>
      <c r="D68" s="1202"/>
      <c r="E68" s="1202"/>
      <c r="F68" s="407">
        <v>46041</v>
      </c>
      <c r="G68" s="407">
        <v>46069</v>
      </c>
      <c r="H68" s="407">
        <v>46084</v>
      </c>
      <c r="I68" s="676">
        <v>46139</v>
      </c>
      <c r="J68" s="676">
        <v>46160</v>
      </c>
      <c r="K68" s="676">
        <v>46181</v>
      </c>
      <c r="L68" s="676">
        <v>46224</v>
      </c>
      <c r="M68" s="676">
        <v>46259</v>
      </c>
      <c r="N68" s="676">
        <v>46272</v>
      </c>
      <c r="O68" s="492"/>
      <c r="P68" s="492"/>
      <c r="Q68" s="493"/>
      <c r="R68" s="494"/>
      <c r="S68" s="488"/>
      <c r="T68" s="488"/>
      <c r="U68" s="10"/>
      <c r="V68" s="10"/>
      <c r="W68" s="10"/>
      <c r="X68" s="10"/>
      <c r="Y68" s="10"/>
      <c r="Z68" s="10"/>
      <c r="AA68" s="10"/>
      <c r="AB68" s="10"/>
      <c r="AC68" s="10"/>
      <c r="AD68" s="10"/>
      <c r="AE68" s="10"/>
      <c r="AF68" s="10"/>
      <c r="AG68" s="10"/>
      <c r="AH68" s="10"/>
      <c r="AI68" s="10"/>
      <c r="AJ68" s="10"/>
      <c r="AK68" s="10"/>
      <c r="AL68" s="10"/>
      <c r="AM68" s="10"/>
    </row>
    <row r="69" spans="1:39">
      <c r="A69" s="10"/>
      <c r="B69" s="514"/>
      <c r="C69" s="121"/>
      <c r="D69" s="10"/>
      <c r="E69" s="10"/>
      <c r="F69" s="243"/>
      <c r="G69" s="10"/>
      <c r="H69" s="10"/>
      <c r="I69" s="10"/>
      <c r="J69" s="10"/>
      <c r="K69" s="10"/>
      <c r="L69" s="10"/>
      <c r="M69" s="235"/>
      <c r="N69" s="10"/>
      <c r="O69" s="10"/>
      <c r="P69" s="10"/>
      <c r="Q69" s="10"/>
      <c r="R69" s="121"/>
      <c r="S69" s="10"/>
      <c r="T69" s="10"/>
      <c r="U69" s="10"/>
      <c r="V69" s="10"/>
      <c r="W69" s="10"/>
      <c r="X69" s="10"/>
      <c r="Y69" s="10"/>
      <c r="Z69" s="10"/>
      <c r="AA69" s="10"/>
      <c r="AB69" s="10"/>
      <c r="AC69" s="10"/>
      <c r="AD69" s="10"/>
      <c r="AE69" s="10"/>
      <c r="AF69" s="10"/>
      <c r="AG69" s="10"/>
      <c r="AH69" s="10"/>
      <c r="AI69" s="10"/>
      <c r="AJ69" s="10"/>
      <c r="AK69" s="10"/>
      <c r="AL69" s="10"/>
      <c r="AM69" s="10"/>
    </row>
    <row r="70" spans="1:39">
      <c r="A70" s="10"/>
      <c r="B70" s="514"/>
      <c r="C70" s="121"/>
      <c r="D70" s="10" t="s">
        <v>284</v>
      </c>
      <c r="E70" s="10"/>
      <c r="F70" s="243"/>
      <c r="G70" s="10"/>
      <c r="H70" s="10"/>
      <c r="I70" s="10"/>
      <c r="J70" s="10"/>
      <c r="K70" s="10"/>
      <c r="L70" s="10"/>
      <c r="M70" s="235"/>
      <c r="N70" s="10"/>
      <c r="O70" s="10"/>
      <c r="P70" s="10"/>
      <c r="Q70" s="10"/>
      <c r="R70" s="121"/>
      <c r="S70" s="10"/>
      <c r="T70" s="10"/>
      <c r="U70" s="10"/>
      <c r="V70" s="10"/>
      <c r="W70" s="10"/>
      <c r="X70" s="10"/>
      <c r="Y70" s="10"/>
      <c r="Z70" s="10"/>
      <c r="AA70" s="10"/>
      <c r="AB70" s="10"/>
      <c r="AC70" s="10"/>
      <c r="AD70" s="10"/>
      <c r="AE70" s="10"/>
      <c r="AF70" s="10"/>
      <c r="AG70" s="10"/>
      <c r="AH70" s="10"/>
      <c r="AI70" s="10"/>
      <c r="AJ70" s="10"/>
      <c r="AK70" s="10"/>
      <c r="AL70" s="10"/>
      <c r="AM70" s="10"/>
    </row>
    <row r="71" spans="1:39">
      <c r="A71" s="10"/>
      <c r="B71" s="514"/>
      <c r="C71" s="121"/>
      <c r="D71" s="1210" t="s">
        <v>375</v>
      </c>
      <c r="E71" s="1211"/>
      <c r="F71" s="1211"/>
      <c r="G71" s="1211"/>
      <c r="H71" s="1211"/>
      <c r="I71" s="1211"/>
      <c r="J71" s="1211"/>
      <c r="K71" s="1211"/>
      <c r="L71" s="1211"/>
      <c r="M71" s="1211"/>
      <c r="N71" s="1211"/>
      <c r="O71" s="1211"/>
      <c r="P71" s="1211"/>
      <c r="Q71" s="1211"/>
      <c r="R71" s="1211"/>
      <c r="S71" s="1211"/>
      <c r="T71" s="10"/>
      <c r="U71" s="10"/>
      <c r="V71" s="10"/>
      <c r="W71" s="10"/>
      <c r="X71" s="10"/>
      <c r="Y71" s="10"/>
      <c r="Z71" s="10"/>
      <c r="AA71" s="10"/>
      <c r="AB71" s="10"/>
      <c r="AC71" s="10"/>
      <c r="AD71" s="10"/>
      <c r="AE71" s="10"/>
      <c r="AF71" s="10"/>
      <c r="AG71" s="10"/>
      <c r="AH71" s="10"/>
      <c r="AI71" s="10"/>
      <c r="AJ71" s="10"/>
      <c r="AK71" s="10"/>
      <c r="AL71" s="10"/>
      <c r="AM71" s="10"/>
    </row>
    <row r="72" spans="1:39">
      <c r="A72" s="10"/>
      <c r="B72" s="514"/>
      <c r="C72" s="121"/>
      <c r="D72" s="1212"/>
      <c r="E72" s="1213"/>
      <c r="F72" s="1213"/>
      <c r="G72" s="1213"/>
      <c r="H72" s="1213"/>
      <c r="I72" s="1213"/>
      <c r="J72" s="1213"/>
      <c r="K72" s="1213"/>
      <c r="L72" s="1213"/>
      <c r="M72" s="1213"/>
      <c r="N72" s="1213"/>
      <c r="O72" s="1213"/>
      <c r="P72" s="1213"/>
      <c r="Q72" s="1213"/>
      <c r="R72" s="1213"/>
      <c r="S72" s="1213"/>
      <c r="T72" s="10"/>
      <c r="U72" s="10"/>
      <c r="V72" s="10"/>
      <c r="W72" s="10"/>
      <c r="X72" s="10"/>
      <c r="Y72" s="10"/>
      <c r="Z72" s="10"/>
      <c r="AA72" s="10"/>
      <c r="AB72" s="10"/>
      <c r="AC72" s="10"/>
      <c r="AD72" s="10"/>
      <c r="AE72" s="10"/>
      <c r="AF72" s="10"/>
      <c r="AG72" s="10"/>
      <c r="AH72" s="10"/>
      <c r="AI72" s="10"/>
      <c r="AJ72" s="10"/>
      <c r="AK72" s="10"/>
      <c r="AL72" s="10"/>
      <c r="AM72" s="10"/>
    </row>
    <row r="73" spans="1:39">
      <c r="A73" s="10"/>
      <c r="B73" s="514"/>
      <c r="C73" s="121"/>
      <c r="D73" s="1212"/>
      <c r="E73" s="1213"/>
      <c r="F73" s="1213"/>
      <c r="G73" s="1213"/>
      <c r="H73" s="1213"/>
      <c r="I73" s="1213"/>
      <c r="J73" s="1213"/>
      <c r="K73" s="1213"/>
      <c r="L73" s="1213"/>
      <c r="M73" s="1213"/>
      <c r="N73" s="1213"/>
      <c r="O73" s="1213"/>
      <c r="P73" s="1213"/>
      <c r="Q73" s="1213"/>
      <c r="R73" s="1213"/>
      <c r="S73" s="1213"/>
      <c r="T73" s="10"/>
      <c r="U73" s="10"/>
      <c r="V73" s="10"/>
      <c r="W73" s="10"/>
      <c r="X73" s="10"/>
      <c r="Y73" s="10"/>
      <c r="Z73" s="10"/>
      <c r="AA73" s="10"/>
      <c r="AB73" s="10"/>
      <c r="AC73" s="10"/>
      <c r="AD73" s="10"/>
      <c r="AE73" s="10"/>
      <c r="AF73" s="10"/>
      <c r="AG73" s="10"/>
      <c r="AH73" s="10"/>
      <c r="AI73" s="10"/>
      <c r="AJ73" s="10"/>
      <c r="AK73" s="10"/>
      <c r="AL73" s="10"/>
      <c r="AM73" s="10"/>
    </row>
    <row r="74" spans="1:39">
      <c r="A74" s="10"/>
      <c r="B74" s="514"/>
      <c r="C74" s="121"/>
      <c r="D74" s="1212"/>
      <c r="E74" s="1213"/>
      <c r="F74" s="1213"/>
      <c r="G74" s="1213"/>
      <c r="H74" s="1213"/>
      <c r="I74" s="1213"/>
      <c r="J74" s="1213"/>
      <c r="K74" s="1213"/>
      <c r="L74" s="1213"/>
      <c r="M74" s="1213"/>
      <c r="N74" s="1213"/>
      <c r="O74" s="1213"/>
      <c r="P74" s="1213"/>
      <c r="Q74" s="1213"/>
      <c r="R74" s="1213"/>
      <c r="S74" s="1213"/>
      <c r="T74" s="10"/>
      <c r="U74" s="10"/>
      <c r="V74" s="10"/>
      <c r="W74" s="10"/>
      <c r="X74" s="10"/>
      <c r="Y74" s="10"/>
      <c r="Z74" s="10"/>
      <c r="AA74" s="10"/>
      <c r="AB74" s="10"/>
      <c r="AC74" s="10"/>
      <c r="AD74" s="10"/>
      <c r="AE74" s="10"/>
      <c r="AF74" s="10"/>
      <c r="AG74" s="10"/>
      <c r="AH74" s="10"/>
      <c r="AI74" s="10"/>
      <c r="AJ74" s="10"/>
      <c r="AK74" s="10"/>
      <c r="AL74" s="10"/>
      <c r="AM74" s="10"/>
    </row>
    <row r="75" spans="1:39">
      <c r="A75" s="10"/>
      <c r="B75" s="514"/>
      <c r="C75" s="121"/>
      <c r="D75" s="1212"/>
      <c r="E75" s="1213"/>
      <c r="F75" s="1213"/>
      <c r="G75" s="1213"/>
      <c r="H75" s="1213"/>
      <c r="I75" s="1213"/>
      <c r="J75" s="1213"/>
      <c r="K75" s="1213"/>
      <c r="L75" s="1213"/>
      <c r="M75" s="1213"/>
      <c r="N75" s="1213"/>
      <c r="O75" s="1213"/>
      <c r="P75" s="1213"/>
      <c r="Q75" s="1213"/>
      <c r="R75" s="1213"/>
      <c r="S75" s="1213"/>
      <c r="T75" s="10"/>
      <c r="U75" s="10"/>
      <c r="V75" s="10"/>
      <c r="W75" s="10"/>
      <c r="X75" s="10"/>
      <c r="Y75" s="10"/>
      <c r="Z75" s="10"/>
      <c r="AA75" s="10"/>
      <c r="AB75" s="10"/>
      <c r="AC75" s="10"/>
      <c r="AD75" s="10"/>
      <c r="AE75" s="10"/>
      <c r="AF75" s="10"/>
      <c r="AG75" s="10"/>
      <c r="AH75" s="10"/>
      <c r="AI75" s="10"/>
      <c r="AJ75" s="10"/>
      <c r="AK75" s="10"/>
      <c r="AL75" s="10"/>
      <c r="AM75" s="10"/>
    </row>
    <row r="76" spans="1:39">
      <c r="A76" s="10"/>
      <c r="B76" s="514"/>
      <c r="C76" s="121"/>
      <c r="D76" s="1212"/>
      <c r="E76" s="1213"/>
      <c r="F76" s="1213"/>
      <c r="G76" s="1213"/>
      <c r="H76" s="1213"/>
      <c r="I76" s="1213"/>
      <c r="J76" s="1213"/>
      <c r="K76" s="1213"/>
      <c r="L76" s="1213"/>
      <c r="M76" s="1213"/>
      <c r="N76" s="1213"/>
      <c r="O76" s="1213"/>
      <c r="P76" s="1213"/>
      <c r="Q76" s="1213"/>
      <c r="R76" s="1213"/>
      <c r="S76" s="1213"/>
      <c r="T76" s="10"/>
      <c r="U76" s="10"/>
      <c r="V76" s="10"/>
      <c r="W76" s="10"/>
      <c r="X76" s="10"/>
      <c r="Y76" s="10"/>
      <c r="Z76" s="10"/>
      <c r="AA76" s="10"/>
      <c r="AB76" s="10"/>
      <c r="AC76" s="10"/>
      <c r="AD76" s="10"/>
      <c r="AE76" s="10"/>
      <c r="AF76" s="10"/>
      <c r="AG76" s="10"/>
      <c r="AH76" s="10"/>
      <c r="AI76" s="10"/>
      <c r="AJ76" s="10"/>
      <c r="AK76" s="10"/>
      <c r="AL76" s="10"/>
      <c r="AM76" s="10"/>
    </row>
    <row r="77" spans="1:39">
      <c r="A77" s="10"/>
      <c r="B77" s="514"/>
      <c r="C77" s="121"/>
      <c r="D77" s="1212"/>
      <c r="E77" s="1213"/>
      <c r="F77" s="1213"/>
      <c r="G77" s="1213"/>
      <c r="H77" s="1213"/>
      <c r="I77" s="1213"/>
      <c r="J77" s="1213"/>
      <c r="K77" s="1213"/>
      <c r="L77" s="1213"/>
      <c r="M77" s="1213"/>
      <c r="N77" s="1213"/>
      <c r="O77" s="1213"/>
      <c r="P77" s="1213"/>
      <c r="Q77" s="1213"/>
      <c r="R77" s="1213"/>
      <c r="S77" s="1213"/>
      <c r="T77" s="10"/>
      <c r="U77" s="10"/>
      <c r="V77" s="10"/>
      <c r="W77" s="10"/>
      <c r="X77" s="10"/>
      <c r="Y77" s="10"/>
      <c r="Z77" s="10"/>
      <c r="AA77" s="10"/>
      <c r="AB77" s="10"/>
      <c r="AC77" s="10"/>
      <c r="AD77" s="10"/>
      <c r="AE77" s="10"/>
      <c r="AF77" s="10"/>
      <c r="AG77" s="10"/>
      <c r="AH77" s="10"/>
      <c r="AI77" s="10"/>
      <c r="AJ77" s="10"/>
      <c r="AK77" s="10"/>
      <c r="AL77" s="10"/>
      <c r="AM77" s="10"/>
    </row>
    <row r="78" spans="1:39">
      <c r="A78" s="10"/>
      <c r="B78" s="514"/>
      <c r="C78" s="121"/>
      <c r="D78" s="1212"/>
      <c r="E78" s="1213"/>
      <c r="F78" s="1213"/>
      <c r="G78" s="1213"/>
      <c r="H78" s="1213"/>
      <c r="I78" s="1213"/>
      <c r="J78" s="1213"/>
      <c r="K78" s="1213"/>
      <c r="L78" s="1213"/>
      <c r="M78" s="1213"/>
      <c r="N78" s="1213"/>
      <c r="O78" s="1213"/>
      <c r="P78" s="1213"/>
      <c r="Q78" s="1213"/>
      <c r="R78" s="1213"/>
      <c r="S78" s="1213"/>
      <c r="T78" s="10"/>
      <c r="U78" s="10"/>
      <c r="V78" s="10"/>
      <c r="W78" s="10"/>
      <c r="X78" s="10"/>
      <c r="Y78" s="10"/>
      <c r="Z78" s="10"/>
      <c r="AA78" s="10"/>
      <c r="AB78" s="10"/>
      <c r="AC78" s="10"/>
      <c r="AD78" s="10"/>
      <c r="AE78" s="10"/>
      <c r="AF78" s="10"/>
      <c r="AG78" s="10"/>
      <c r="AH78" s="10"/>
      <c r="AI78" s="10"/>
      <c r="AJ78" s="10"/>
      <c r="AK78" s="10"/>
      <c r="AL78" s="10"/>
      <c r="AM78" s="10"/>
    </row>
    <row r="79" spans="1:39">
      <c r="A79" s="10"/>
      <c r="B79" s="514"/>
      <c r="C79" s="121"/>
      <c r="D79" s="1212"/>
      <c r="E79" s="1213"/>
      <c r="F79" s="1213"/>
      <c r="G79" s="1213"/>
      <c r="H79" s="1213"/>
      <c r="I79" s="1213"/>
      <c r="J79" s="1213"/>
      <c r="K79" s="1213"/>
      <c r="L79" s="1213"/>
      <c r="M79" s="1213"/>
      <c r="N79" s="1213"/>
      <c r="O79" s="1213"/>
      <c r="P79" s="1213"/>
      <c r="Q79" s="1213"/>
      <c r="R79" s="1213"/>
      <c r="S79" s="1213"/>
      <c r="T79" s="10"/>
      <c r="U79" s="10"/>
      <c r="V79" s="10"/>
      <c r="W79" s="10"/>
      <c r="X79" s="10"/>
      <c r="Y79" s="10"/>
      <c r="Z79" s="10"/>
      <c r="AA79" s="10"/>
      <c r="AB79" s="10"/>
      <c r="AC79" s="10"/>
      <c r="AD79" s="10"/>
      <c r="AE79" s="10"/>
      <c r="AF79" s="10"/>
      <c r="AG79" s="10"/>
      <c r="AH79" s="10"/>
      <c r="AI79" s="10"/>
      <c r="AJ79" s="10"/>
      <c r="AK79" s="10"/>
      <c r="AL79" s="10"/>
      <c r="AM79" s="10"/>
    </row>
    <row r="80" spans="1:39">
      <c r="A80" s="10"/>
      <c r="B80" s="514"/>
      <c r="C80" s="121"/>
      <c r="D80" s="1212"/>
      <c r="E80" s="1213"/>
      <c r="F80" s="1213"/>
      <c r="G80" s="1213"/>
      <c r="H80" s="1213"/>
      <c r="I80" s="1213"/>
      <c r="J80" s="1213"/>
      <c r="K80" s="1213"/>
      <c r="L80" s="1213"/>
      <c r="M80" s="1213"/>
      <c r="N80" s="1213"/>
      <c r="O80" s="1213"/>
      <c r="P80" s="1213"/>
      <c r="Q80" s="1213"/>
      <c r="R80" s="1213"/>
      <c r="S80" s="1213"/>
      <c r="T80" s="10"/>
      <c r="U80" s="10"/>
      <c r="V80" s="10"/>
      <c r="W80" s="10"/>
      <c r="X80" s="10"/>
      <c r="Y80" s="10"/>
      <c r="Z80" s="10"/>
      <c r="AA80" s="10"/>
      <c r="AB80" s="10"/>
      <c r="AC80" s="10"/>
      <c r="AD80" s="10"/>
      <c r="AE80" s="10"/>
      <c r="AF80" s="10"/>
      <c r="AG80" s="10"/>
      <c r="AH80" s="10"/>
      <c r="AI80" s="10"/>
      <c r="AJ80" s="10"/>
      <c r="AK80" s="10"/>
      <c r="AL80" s="10"/>
      <c r="AM80" s="10"/>
    </row>
    <row r="81" spans="1:39">
      <c r="A81" s="10"/>
      <c r="B81" s="514"/>
      <c r="C81" s="121"/>
      <c r="D81" s="1212"/>
      <c r="E81" s="1213"/>
      <c r="F81" s="1213"/>
      <c r="G81" s="1213"/>
      <c r="H81" s="1213"/>
      <c r="I81" s="1213"/>
      <c r="J81" s="1213"/>
      <c r="K81" s="1213"/>
      <c r="L81" s="1213"/>
      <c r="M81" s="1213"/>
      <c r="N81" s="1213"/>
      <c r="O81" s="1213"/>
      <c r="P81" s="1213"/>
      <c r="Q81" s="1213"/>
      <c r="R81" s="1213"/>
      <c r="S81" s="1213"/>
      <c r="T81" s="10"/>
      <c r="U81" s="10"/>
      <c r="V81" s="10"/>
      <c r="W81" s="10"/>
      <c r="X81" s="10"/>
      <c r="Y81" s="10"/>
      <c r="Z81" s="10"/>
      <c r="AA81" s="10"/>
      <c r="AB81" s="10"/>
      <c r="AC81" s="10"/>
      <c r="AD81" s="10"/>
      <c r="AE81" s="10"/>
      <c r="AF81" s="10"/>
      <c r="AG81" s="10"/>
      <c r="AH81" s="10"/>
      <c r="AI81" s="10"/>
      <c r="AJ81" s="10"/>
      <c r="AK81" s="10"/>
      <c r="AL81" s="10"/>
      <c r="AM81" s="10"/>
    </row>
    <row r="82" spans="1:39">
      <c r="A82" s="10"/>
      <c r="B82" s="514"/>
      <c r="C82" s="121"/>
      <c r="D82" s="1212"/>
      <c r="E82" s="1213"/>
      <c r="F82" s="1213"/>
      <c r="G82" s="1213"/>
      <c r="H82" s="1213"/>
      <c r="I82" s="1213"/>
      <c r="J82" s="1213"/>
      <c r="K82" s="1213"/>
      <c r="L82" s="1213"/>
      <c r="M82" s="1213"/>
      <c r="N82" s="1213"/>
      <c r="O82" s="1213"/>
      <c r="P82" s="1213"/>
      <c r="Q82" s="1213"/>
      <c r="R82" s="1213"/>
      <c r="S82" s="1213"/>
      <c r="T82" s="10"/>
      <c r="U82" s="10"/>
      <c r="V82" s="10"/>
      <c r="W82" s="10"/>
      <c r="X82" s="10"/>
      <c r="Y82" s="10"/>
      <c r="Z82" s="10"/>
      <c r="AA82" s="10"/>
      <c r="AB82" s="10"/>
      <c r="AC82" s="10"/>
      <c r="AD82" s="10"/>
      <c r="AE82" s="10"/>
      <c r="AF82" s="10"/>
      <c r="AG82" s="10"/>
      <c r="AH82" s="10"/>
      <c r="AI82" s="10"/>
      <c r="AJ82" s="10"/>
      <c r="AK82" s="10"/>
      <c r="AL82" s="10"/>
      <c r="AM82" s="10"/>
    </row>
    <row r="83" spans="1:39">
      <c r="A83" s="10"/>
      <c r="B83" s="514"/>
      <c r="C83" s="121"/>
      <c r="D83" s="1212"/>
      <c r="E83" s="1213"/>
      <c r="F83" s="1213"/>
      <c r="G83" s="1213"/>
      <c r="H83" s="1213"/>
      <c r="I83" s="1213"/>
      <c r="J83" s="1213"/>
      <c r="K83" s="1213"/>
      <c r="L83" s="1213"/>
      <c r="M83" s="1213"/>
      <c r="N83" s="1213"/>
      <c r="O83" s="1213"/>
      <c r="P83" s="1213"/>
      <c r="Q83" s="1213"/>
      <c r="R83" s="1213"/>
      <c r="S83" s="1213"/>
      <c r="T83" s="10"/>
      <c r="U83" s="10"/>
      <c r="V83" s="10"/>
      <c r="W83" s="10"/>
      <c r="X83" s="10"/>
      <c r="Y83" s="10"/>
      <c r="Z83" s="10"/>
      <c r="AA83" s="10"/>
      <c r="AB83" s="10"/>
      <c r="AC83" s="10"/>
      <c r="AD83" s="10"/>
      <c r="AE83" s="10"/>
      <c r="AF83" s="10"/>
      <c r="AG83" s="10"/>
      <c r="AH83" s="10"/>
      <c r="AI83" s="10"/>
      <c r="AJ83" s="10"/>
      <c r="AK83" s="10"/>
      <c r="AL83" s="10"/>
      <c r="AM83" s="10"/>
    </row>
    <row r="84" spans="1:39">
      <c r="A84" s="10"/>
      <c r="B84" s="514"/>
      <c r="C84" s="121"/>
      <c r="D84" s="1212"/>
      <c r="E84" s="1213"/>
      <c r="F84" s="1213"/>
      <c r="G84" s="1213"/>
      <c r="H84" s="1213"/>
      <c r="I84" s="1213"/>
      <c r="J84" s="1213"/>
      <c r="K84" s="1213"/>
      <c r="L84" s="1213"/>
      <c r="M84" s="1213"/>
      <c r="N84" s="1213"/>
      <c r="O84" s="1213"/>
      <c r="P84" s="1213"/>
      <c r="Q84" s="1213"/>
      <c r="R84" s="1213"/>
      <c r="S84" s="1213"/>
      <c r="T84" s="10"/>
      <c r="U84" s="10"/>
      <c r="V84" s="10"/>
      <c r="W84" s="10"/>
      <c r="X84" s="10"/>
      <c r="Y84" s="10"/>
      <c r="Z84" s="10"/>
      <c r="AA84" s="10"/>
      <c r="AB84" s="10"/>
      <c r="AC84" s="10"/>
      <c r="AD84" s="10"/>
      <c r="AE84" s="10"/>
      <c r="AF84" s="10"/>
      <c r="AG84" s="10"/>
      <c r="AH84" s="10"/>
      <c r="AI84" s="10"/>
      <c r="AJ84" s="10"/>
      <c r="AK84" s="10"/>
      <c r="AL84" s="10"/>
      <c r="AM84" s="10"/>
    </row>
    <row r="85" spans="1:39">
      <c r="A85" s="10"/>
      <c r="B85" s="514"/>
      <c r="C85" s="121"/>
      <c r="D85" s="1212"/>
      <c r="E85" s="1213"/>
      <c r="F85" s="1213"/>
      <c r="G85" s="1213"/>
      <c r="H85" s="1213"/>
      <c r="I85" s="1213"/>
      <c r="J85" s="1213"/>
      <c r="K85" s="1213"/>
      <c r="L85" s="1213"/>
      <c r="M85" s="1213"/>
      <c r="N85" s="1213"/>
      <c r="O85" s="1213"/>
      <c r="P85" s="1213"/>
      <c r="Q85" s="1213"/>
      <c r="R85" s="1213"/>
      <c r="S85" s="1213"/>
      <c r="T85" s="10"/>
      <c r="U85" s="10"/>
      <c r="V85" s="10"/>
      <c r="W85" s="10"/>
      <c r="X85" s="10"/>
      <c r="Y85" s="10"/>
      <c r="Z85" s="10"/>
      <c r="AA85" s="10"/>
      <c r="AB85" s="10"/>
      <c r="AC85" s="10"/>
      <c r="AD85" s="10"/>
      <c r="AE85" s="10"/>
      <c r="AF85" s="10"/>
      <c r="AG85" s="10"/>
      <c r="AH85" s="10"/>
      <c r="AI85" s="10"/>
      <c r="AJ85" s="10"/>
      <c r="AK85" s="10"/>
      <c r="AL85" s="10"/>
      <c r="AM85" s="10"/>
    </row>
    <row r="86" spans="1:39">
      <c r="A86" s="10"/>
      <c r="B86" s="514"/>
      <c r="C86" s="121"/>
      <c r="D86" s="1212"/>
      <c r="E86" s="1213"/>
      <c r="F86" s="1213"/>
      <c r="G86" s="1213"/>
      <c r="H86" s="1213"/>
      <c r="I86" s="1213"/>
      <c r="J86" s="1213"/>
      <c r="K86" s="1213"/>
      <c r="L86" s="1213"/>
      <c r="M86" s="1213"/>
      <c r="N86" s="1213"/>
      <c r="O86" s="1213"/>
      <c r="P86" s="1213"/>
      <c r="Q86" s="1213"/>
      <c r="R86" s="1213"/>
      <c r="S86" s="1213"/>
      <c r="T86" s="10"/>
      <c r="U86" s="10"/>
      <c r="V86" s="10"/>
      <c r="W86" s="10"/>
      <c r="X86" s="10"/>
      <c r="Y86" s="10"/>
      <c r="Z86" s="10"/>
      <c r="AA86" s="10"/>
      <c r="AB86" s="10"/>
      <c r="AC86" s="10"/>
      <c r="AD86" s="10"/>
      <c r="AE86" s="10"/>
      <c r="AF86" s="10"/>
      <c r="AG86" s="10"/>
      <c r="AH86" s="10"/>
      <c r="AI86" s="10"/>
      <c r="AJ86" s="10"/>
      <c r="AK86" s="10"/>
      <c r="AL86" s="10"/>
      <c r="AM86" s="10"/>
    </row>
    <row r="87" spans="1:39">
      <c r="A87" s="10"/>
      <c r="B87" s="514"/>
      <c r="C87" s="121"/>
      <c r="D87" s="1212"/>
      <c r="E87" s="1213"/>
      <c r="F87" s="1213"/>
      <c r="G87" s="1213"/>
      <c r="H87" s="1213"/>
      <c r="I87" s="1213"/>
      <c r="J87" s="1213"/>
      <c r="K87" s="1213"/>
      <c r="L87" s="1213"/>
      <c r="M87" s="1213"/>
      <c r="N87" s="1213"/>
      <c r="O87" s="1213"/>
      <c r="P87" s="1213"/>
      <c r="Q87" s="1213"/>
      <c r="R87" s="1213"/>
      <c r="S87" s="1213"/>
      <c r="T87" s="10"/>
      <c r="U87" s="10"/>
      <c r="V87" s="10"/>
      <c r="W87" s="10"/>
      <c r="X87" s="10"/>
      <c r="Y87" s="10"/>
      <c r="Z87" s="10"/>
      <c r="AA87" s="10"/>
      <c r="AB87" s="10"/>
      <c r="AC87" s="10"/>
      <c r="AD87" s="10"/>
      <c r="AE87" s="10"/>
      <c r="AF87" s="10"/>
      <c r="AG87" s="10"/>
      <c r="AH87" s="10"/>
      <c r="AI87" s="10"/>
      <c r="AJ87" s="10"/>
      <c r="AK87" s="10"/>
      <c r="AL87" s="10"/>
      <c r="AM87" s="10"/>
    </row>
    <row r="89" spans="1:39">
      <c r="D89" s="1157" t="s">
        <v>263</v>
      </c>
      <c r="E89" s="1396"/>
      <c r="F89" s="1396"/>
      <c r="G89" s="1396"/>
      <c r="H89" s="1396"/>
      <c r="I89" s="1396"/>
      <c r="J89" s="1396"/>
      <c r="K89" s="1396"/>
      <c r="L89" s="1396"/>
      <c r="M89" s="1396"/>
      <c r="N89" s="1396"/>
      <c r="O89" s="1396"/>
      <c r="P89" s="1396"/>
      <c r="Q89" s="1396"/>
      <c r="R89" s="1397"/>
    </row>
    <row r="90" spans="1:39">
      <c r="D90" s="1157" t="s">
        <v>283</v>
      </c>
      <c r="E90" s="1396"/>
      <c r="F90" s="1396"/>
      <c r="G90" s="1396"/>
      <c r="H90" s="1396"/>
      <c r="I90" s="1396"/>
      <c r="J90" s="1396"/>
      <c r="K90" s="1396"/>
      <c r="L90" s="1396"/>
      <c r="M90" s="1396"/>
      <c r="N90" s="1396"/>
      <c r="O90" s="1396"/>
      <c r="P90" s="1396"/>
      <c r="Q90" s="1396"/>
      <c r="R90" s="1397"/>
    </row>
    <row r="91" spans="1:39">
      <c r="D91" s="1162"/>
      <c r="E91" s="1396"/>
      <c r="F91" s="1396"/>
      <c r="G91" s="1396"/>
      <c r="H91" s="1397"/>
      <c r="I91" s="1162" t="s">
        <v>265</v>
      </c>
      <c r="J91" s="1396"/>
      <c r="K91" s="1396"/>
      <c r="L91" s="1396"/>
      <c r="M91" s="1396"/>
      <c r="N91" s="1396"/>
      <c r="O91" s="1396"/>
      <c r="P91" s="1396"/>
      <c r="Q91" s="1396"/>
      <c r="R91" s="1397"/>
    </row>
    <row r="92" spans="1:39">
      <c r="D92" s="85" t="s">
        <v>266</v>
      </c>
      <c r="E92" s="85" t="s">
        <v>267</v>
      </c>
      <c r="F92" s="505" t="s">
        <v>1</v>
      </c>
      <c r="G92" s="85" t="s">
        <v>268</v>
      </c>
      <c r="H92" s="85" t="s">
        <v>269</v>
      </c>
      <c r="I92" s="85" t="s">
        <v>171</v>
      </c>
      <c r="J92" s="85" t="s">
        <v>172</v>
      </c>
      <c r="K92" s="85" t="s">
        <v>173</v>
      </c>
      <c r="L92" s="85" t="s">
        <v>7</v>
      </c>
      <c r="M92" s="504" t="s">
        <v>174</v>
      </c>
      <c r="N92" s="85" t="s">
        <v>175</v>
      </c>
      <c r="O92" s="85" t="s">
        <v>176</v>
      </c>
      <c r="P92" s="85" t="s">
        <v>177</v>
      </c>
      <c r="Q92" s="85" t="s">
        <v>178</v>
      </c>
      <c r="R92" s="65" t="s">
        <v>179</v>
      </c>
    </row>
    <row r="93" spans="1:39">
      <c r="D93" s="1164" t="s">
        <v>376</v>
      </c>
      <c r="E93" s="1164" t="s">
        <v>320</v>
      </c>
      <c r="F93" s="1208" t="s">
        <v>17</v>
      </c>
      <c r="G93" s="63">
        <v>1</v>
      </c>
      <c r="H93" s="61" t="s">
        <v>37</v>
      </c>
      <c r="I93" s="20">
        <f t="shared" ref="I93:I99" si="0">R5</f>
        <v>5.2733333333333334</v>
      </c>
      <c r="J93" s="61" t="s">
        <v>271</v>
      </c>
      <c r="K93" s="20">
        <f t="shared" ref="K93:K99" si="1">R12</f>
        <v>65.222222222222229</v>
      </c>
      <c r="L93" s="20">
        <f t="shared" ref="L93:L99" si="2">R19</f>
        <v>7.2455555555555566</v>
      </c>
      <c r="M93" s="283">
        <f t="shared" ref="M93:M99" si="3">R26</f>
        <v>30.488888888888887</v>
      </c>
      <c r="N93" s="20">
        <f t="shared" ref="N93:N99" si="4">R33</f>
        <v>11.666666666666666</v>
      </c>
      <c r="O93" s="20">
        <f t="shared" ref="O93:O99" si="5">R40</f>
        <v>203.89076513854562</v>
      </c>
      <c r="P93" s="20">
        <f t="shared" ref="P93:P99" si="6">R47</f>
        <v>0.22922222222222224</v>
      </c>
      <c r="Q93" s="20">
        <f t="shared" ref="Q93:Q99" si="7">R54</f>
        <v>0.19944444444444442</v>
      </c>
      <c r="R93" s="18" t="s">
        <v>271</v>
      </c>
    </row>
    <row r="94" spans="1:39">
      <c r="D94" s="1399"/>
      <c r="E94" s="1399"/>
      <c r="F94" s="1209"/>
      <c r="G94" s="63">
        <v>2</v>
      </c>
      <c r="H94" s="61" t="s">
        <v>38</v>
      </c>
      <c r="I94" s="20">
        <f t="shared" si="0"/>
        <v>5.3277777777777784</v>
      </c>
      <c r="J94" s="61" t="s">
        <v>271</v>
      </c>
      <c r="K94" s="20">
        <f t="shared" si="1"/>
        <v>45.888888888888886</v>
      </c>
      <c r="L94" s="20">
        <f t="shared" si="2"/>
        <v>7.3488888888888892</v>
      </c>
      <c r="M94" s="283">
        <f t="shared" si="3"/>
        <v>30.533333333333335</v>
      </c>
      <c r="N94" s="20">
        <f t="shared" si="4"/>
        <v>10</v>
      </c>
      <c r="O94" s="20">
        <f t="shared" si="5"/>
        <v>236.8123874507753</v>
      </c>
      <c r="P94" s="20">
        <f t="shared" si="6"/>
        <v>0.17677777777777776</v>
      </c>
      <c r="Q94" s="20">
        <f t="shared" si="7"/>
        <v>0.18411111111111111</v>
      </c>
      <c r="R94" s="18" t="s">
        <v>271</v>
      </c>
    </row>
    <row r="95" spans="1:39">
      <c r="D95" s="1399"/>
      <c r="E95" s="1399"/>
      <c r="F95" s="1209"/>
      <c r="G95" s="63">
        <v>3</v>
      </c>
      <c r="H95" s="61" t="s">
        <v>39</v>
      </c>
      <c r="I95" s="20">
        <f t="shared" si="0"/>
        <v>5.4833333333333334</v>
      </c>
      <c r="J95" s="61" t="s">
        <v>271</v>
      </c>
      <c r="K95" s="20">
        <f t="shared" si="1"/>
        <v>41</v>
      </c>
      <c r="L95" s="20">
        <f t="shared" si="2"/>
        <v>7.3211111111111116</v>
      </c>
      <c r="M95" s="283">
        <f t="shared" si="3"/>
        <v>30.477777777777778</v>
      </c>
      <c r="N95" s="20">
        <f t="shared" si="4"/>
        <v>11.666666666666666</v>
      </c>
      <c r="O95" s="20">
        <f t="shared" si="5"/>
        <v>424.65598933560472</v>
      </c>
      <c r="P95" s="20">
        <f t="shared" si="6"/>
        <v>0.20199999999999999</v>
      </c>
      <c r="Q95" s="20">
        <f t="shared" si="7"/>
        <v>0.191</v>
      </c>
      <c r="R95" s="18" t="s">
        <v>271</v>
      </c>
    </row>
    <row r="96" spans="1:39">
      <c r="D96" s="1399"/>
      <c r="E96" s="1399"/>
      <c r="F96" s="1209"/>
      <c r="G96" s="114">
        <v>4</v>
      </c>
      <c r="H96" s="51" t="s">
        <v>40</v>
      </c>
      <c r="I96" s="20">
        <f t="shared" si="0"/>
        <v>5.8266666666666671</v>
      </c>
      <c r="J96" s="61" t="s">
        <v>271</v>
      </c>
      <c r="K96" s="20">
        <f t="shared" si="1"/>
        <v>92.888888888888886</v>
      </c>
      <c r="L96" s="20">
        <f t="shared" si="2"/>
        <v>7.4244444444444451</v>
      </c>
      <c r="M96" s="283">
        <f t="shared" si="3"/>
        <v>30.355555555555561</v>
      </c>
      <c r="N96" s="20">
        <f t="shared" si="4"/>
        <v>8.8888888888888893</v>
      </c>
      <c r="O96" s="20">
        <f t="shared" si="5"/>
        <v>366.53044337711293</v>
      </c>
      <c r="P96" s="20">
        <f t="shared" si="6"/>
        <v>0.19744444444444442</v>
      </c>
      <c r="Q96" s="20">
        <f t="shared" si="7"/>
        <v>0.1476666666666667</v>
      </c>
      <c r="R96" s="18" t="s">
        <v>271</v>
      </c>
    </row>
    <row r="97" spans="4:18">
      <c r="D97" s="1399"/>
      <c r="E97" s="1399"/>
      <c r="F97" s="1209"/>
      <c r="G97" s="114">
        <v>5</v>
      </c>
      <c r="H97" s="51" t="s">
        <v>41</v>
      </c>
      <c r="I97" s="20">
        <f t="shared" si="0"/>
        <v>6.1722222222222225</v>
      </c>
      <c r="J97" s="61" t="s">
        <v>271</v>
      </c>
      <c r="K97" s="20">
        <f t="shared" si="1"/>
        <v>46.666666666666664</v>
      </c>
      <c r="L97" s="20">
        <f t="shared" si="2"/>
        <v>7.3988888888888891</v>
      </c>
      <c r="M97" s="283">
        <f t="shared" si="3"/>
        <v>30.377777777777776</v>
      </c>
      <c r="N97" s="20">
        <f t="shared" si="4"/>
        <v>8.3333333333333339</v>
      </c>
      <c r="O97" s="20">
        <f t="shared" si="5"/>
        <v>1172.6685139408557</v>
      </c>
      <c r="P97" s="20">
        <f t="shared" si="6"/>
        <v>0.14566666666666669</v>
      </c>
      <c r="Q97" s="20">
        <f t="shared" si="7"/>
        <v>0.12644444444444444</v>
      </c>
      <c r="R97" s="18" t="s">
        <v>271</v>
      </c>
    </row>
    <row r="98" spans="4:18">
      <c r="D98" s="1399"/>
      <c r="E98" s="1399"/>
      <c r="F98" s="1209"/>
      <c r="G98" s="114">
        <v>6</v>
      </c>
      <c r="H98" s="51" t="s">
        <v>42</v>
      </c>
      <c r="I98" s="20">
        <f t="shared" si="0"/>
        <v>6.7633333333333328</v>
      </c>
      <c r="J98" s="61" t="s">
        <v>271</v>
      </c>
      <c r="K98" s="20">
        <f t="shared" si="1"/>
        <v>18.777777777777779</v>
      </c>
      <c r="L98" s="20">
        <f t="shared" si="2"/>
        <v>7.54</v>
      </c>
      <c r="M98" s="283">
        <f t="shared" si="3"/>
        <v>29.788888888888891</v>
      </c>
      <c r="N98" s="20">
        <f t="shared" si="4"/>
        <v>5.5555555555555554</v>
      </c>
      <c r="O98" s="20">
        <f t="shared" si="5"/>
        <v>182.93826668231205</v>
      </c>
      <c r="P98" s="20">
        <f t="shared" si="6"/>
        <v>0.14444444444444446</v>
      </c>
      <c r="Q98" s="20">
        <f t="shared" si="7"/>
        <v>4.4444444444444446E-2</v>
      </c>
      <c r="R98" s="18" t="s">
        <v>271</v>
      </c>
    </row>
    <row r="99" spans="4:18">
      <c r="D99" s="1399"/>
      <c r="E99" s="1399"/>
      <c r="F99" s="1209"/>
      <c r="G99" s="114">
        <v>7</v>
      </c>
      <c r="H99" s="51" t="s">
        <v>43</v>
      </c>
      <c r="I99" s="20">
        <f t="shared" si="0"/>
        <v>6.5855555555555556</v>
      </c>
      <c r="J99" s="61" t="s">
        <v>271</v>
      </c>
      <c r="K99" s="20">
        <f t="shared" si="1"/>
        <v>87.777777777777771</v>
      </c>
      <c r="L99" s="20">
        <f t="shared" si="2"/>
        <v>7.1977777777777776</v>
      </c>
      <c r="M99" s="283">
        <f t="shared" si="3"/>
        <v>29.711111111111116</v>
      </c>
      <c r="N99" s="20">
        <f t="shared" si="4"/>
        <v>7.2222222222222223</v>
      </c>
      <c r="O99" s="20">
        <f t="shared" si="5"/>
        <v>335.10422755568374</v>
      </c>
      <c r="P99" s="20">
        <f t="shared" si="6"/>
        <v>0.15088888888888888</v>
      </c>
      <c r="Q99" s="20">
        <f t="shared" si="7"/>
        <v>4.8222222222222215E-2</v>
      </c>
      <c r="R99" s="18" t="s">
        <v>271</v>
      </c>
    </row>
    <row r="100" spans="4:18">
      <c r="D100" s="1206"/>
      <c r="E100" s="1408"/>
      <c r="F100" s="1408"/>
      <c r="G100" s="1408"/>
      <c r="H100" s="1408"/>
      <c r="I100" s="1408"/>
      <c r="J100" s="1408"/>
      <c r="K100" s="1408"/>
      <c r="L100" s="1408"/>
      <c r="M100" s="1408"/>
      <c r="N100" s="1408"/>
      <c r="O100" s="1408"/>
      <c r="P100" s="1408"/>
      <c r="Q100" s="1408"/>
      <c r="R100" s="1408"/>
    </row>
    <row r="101" spans="4:18">
      <c r="D101" s="61" t="s">
        <v>272</v>
      </c>
      <c r="E101" s="1207"/>
      <c r="F101" s="1402"/>
      <c r="G101" s="1402"/>
      <c r="H101" s="1402"/>
      <c r="I101" s="21"/>
      <c r="J101" s="61" t="s">
        <v>271</v>
      </c>
      <c r="K101" s="21"/>
      <c r="L101" s="21"/>
      <c r="M101" s="198"/>
      <c r="N101" s="21"/>
      <c r="O101" s="21"/>
      <c r="P101" s="21"/>
      <c r="Q101" s="21"/>
      <c r="R101" s="18" t="s">
        <v>271</v>
      </c>
    </row>
    <row r="102" spans="4:18">
      <c r="D102" s="61" t="s">
        <v>273</v>
      </c>
      <c r="E102" s="1404"/>
      <c r="F102" s="1405"/>
      <c r="G102" s="1405"/>
      <c r="H102" s="1405"/>
      <c r="I102" s="21"/>
      <c r="J102" s="61" t="s">
        <v>271</v>
      </c>
      <c r="K102" s="21"/>
      <c r="L102" s="21"/>
      <c r="M102" s="198"/>
      <c r="N102" s="21"/>
      <c r="O102" s="21"/>
      <c r="P102" s="21"/>
      <c r="Q102" s="21"/>
      <c r="R102" s="18" t="s">
        <v>271</v>
      </c>
    </row>
    <row r="103" spans="4:18">
      <c r="D103" s="61" t="s">
        <v>274</v>
      </c>
      <c r="E103" s="1404"/>
      <c r="F103" s="1405"/>
      <c r="G103" s="1405"/>
      <c r="H103" s="1405"/>
      <c r="I103" s="21"/>
      <c r="J103" s="61" t="s">
        <v>271</v>
      </c>
      <c r="K103" s="21"/>
      <c r="L103" s="21"/>
      <c r="M103" s="198"/>
      <c r="N103" s="21"/>
      <c r="O103" s="21"/>
      <c r="P103" s="21"/>
      <c r="Q103" s="21"/>
      <c r="R103" s="18" t="s">
        <v>271</v>
      </c>
    </row>
    <row r="104" spans="4:18">
      <c r="D104" s="61" t="s">
        <v>275</v>
      </c>
      <c r="E104" s="1404"/>
      <c r="F104" s="1405"/>
      <c r="G104" s="1405"/>
      <c r="H104" s="1405"/>
      <c r="I104" s="86" t="s">
        <v>276</v>
      </c>
      <c r="J104" s="86" t="s">
        <v>271</v>
      </c>
      <c r="K104" s="86" t="s">
        <v>277</v>
      </c>
      <c r="L104" s="86" t="s">
        <v>214</v>
      </c>
      <c r="M104" s="1123" t="s">
        <v>278</v>
      </c>
      <c r="N104" s="86" t="s">
        <v>279</v>
      </c>
      <c r="O104" s="86" t="s">
        <v>280</v>
      </c>
      <c r="P104" s="86" t="s">
        <v>281</v>
      </c>
      <c r="Q104" s="86" t="s">
        <v>282</v>
      </c>
      <c r="R104" s="19" t="s">
        <v>271</v>
      </c>
    </row>
    <row r="107" spans="4:18">
      <c r="D107" s="1157" t="s">
        <v>263</v>
      </c>
      <c r="E107" s="1396"/>
      <c r="F107" s="1396"/>
      <c r="G107" s="1396"/>
      <c r="H107" s="1396"/>
      <c r="I107" s="1396"/>
      <c r="J107" s="1396"/>
      <c r="K107" s="1396"/>
      <c r="L107" s="1396"/>
      <c r="M107" s="1396"/>
      <c r="N107" s="1396"/>
      <c r="O107" s="1396"/>
      <c r="P107" s="1396"/>
      <c r="Q107" s="1396"/>
      <c r="R107" s="1397"/>
    </row>
    <row r="108" spans="4:18">
      <c r="D108" s="1157" t="s">
        <v>264</v>
      </c>
      <c r="E108" s="1396"/>
      <c r="F108" s="1396"/>
      <c r="G108" s="1396"/>
      <c r="H108" s="1396"/>
      <c r="I108" s="1396"/>
      <c r="J108" s="1396"/>
      <c r="K108" s="1396"/>
      <c r="L108" s="1396"/>
      <c r="M108" s="1396"/>
      <c r="N108" s="1396"/>
      <c r="O108" s="1396"/>
      <c r="P108" s="1396"/>
      <c r="Q108" s="1396"/>
      <c r="R108" s="1397"/>
    </row>
    <row r="109" spans="4:18">
      <c r="D109" s="1162"/>
      <c r="E109" s="1396"/>
      <c r="F109" s="1396"/>
      <c r="G109" s="1396"/>
      <c r="H109" s="1397"/>
      <c r="I109" s="1162" t="s">
        <v>265</v>
      </c>
      <c r="J109" s="1396"/>
      <c r="K109" s="1396"/>
      <c r="L109" s="1396"/>
      <c r="M109" s="1396"/>
      <c r="N109" s="1396"/>
      <c r="O109" s="1396"/>
      <c r="P109" s="1396"/>
      <c r="Q109" s="1396"/>
      <c r="R109" s="1397"/>
    </row>
    <row r="110" spans="4:18">
      <c r="D110" s="85" t="s">
        <v>266</v>
      </c>
      <c r="E110" s="85" t="s">
        <v>267</v>
      </c>
      <c r="F110" s="505" t="s">
        <v>1</v>
      </c>
      <c r="G110" s="85" t="s">
        <v>268</v>
      </c>
      <c r="H110" s="85" t="s">
        <v>269</v>
      </c>
      <c r="I110" s="85" t="s">
        <v>171</v>
      </c>
      <c r="J110" s="85" t="s">
        <v>172</v>
      </c>
      <c r="K110" s="85" t="s">
        <v>173</v>
      </c>
      <c r="L110" s="85" t="s">
        <v>7</v>
      </c>
      <c r="M110" s="504" t="s">
        <v>174</v>
      </c>
      <c r="N110" s="85" t="s">
        <v>175</v>
      </c>
      <c r="O110" s="85" t="s">
        <v>176</v>
      </c>
      <c r="P110" s="85" t="s">
        <v>177</v>
      </c>
      <c r="Q110" s="85" t="s">
        <v>178</v>
      </c>
      <c r="R110" s="65" t="s">
        <v>179</v>
      </c>
    </row>
    <row r="111" spans="4:18">
      <c r="D111" s="1164" t="s">
        <v>376</v>
      </c>
      <c r="E111" s="1164" t="s">
        <v>320</v>
      </c>
      <c r="F111" s="1208" t="s">
        <v>17</v>
      </c>
      <c r="G111" s="63">
        <v>1</v>
      </c>
      <c r="H111" s="61" t="s">
        <v>37</v>
      </c>
      <c r="I111" s="20">
        <f t="shared" ref="I111:I117" si="8">AVERAGE(F5:K5)</f>
        <v>4.8433333333333337</v>
      </c>
      <c r="J111" s="61" t="s">
        <v>271</v>
      </c>
      <c r="K111" s="20">
        <f t="shared" ref="K111:K117" si="9">AVERAGE(F12:K12)</f>
        <v>19.166666666666668</v>
      </c>
      <c r="L111" s="20">
        <f t="shared" ref="L111:L117" si="10">AVERAGE(F19:K19)</f>
        <v>7.2433333333333332</v>
      </c>
      <c r="M111" s="283">
        <f t="shared" ref="M111:M117" si="11">AVERAGE(F26:K26)</f>
        <v>30.633333333333329</v>
      </c>
      <c r="N111" s="20">
        <f t="shared" ref="N111:N117" si="12">AVERAGE(F33:K33)</f>
        <v>10</v>
      </c>
      <c r="O111" s="20">
        <f t="shared" ref="O111:O117" si="13">GEOMEAN(F40:K40)</f>
        <v>215.93951029834273</v>
      </c>
      <c r="P111" s="74">
        <f t="shared" ref="P111:P117" si="14">AVERAGE(F47:K47)</f>
        <v>0.19800000000000001</v>
      </c>
      <c r="Q111" s="74">
        <f t="shared" ref="Q111:Q117" si="15">AVERAGE(F54:K54)</f>
        <v>0.22016666666666665</v>
      </c>
      <c r="R111" s="18" t="s">
        <v>271</v>
      </c>
    </row>
    <row r="112" spans="4:18">
      <c r="D112" s="1399"/>
      <c r="E112" s="1399"/>
      <c r="F112" s="1209"/>
      <c r="G112" s="63">
        <v>2</v>
      </c>
      <c r="H112" s="61" t="s">
        <v>38</v>
      </c>
      <c r="I112" s="20">
        <f t="shared" si="8"/>
        <v>4.8583333333333334</v>
      </c>
      <c r="J112" s="61" t="s">
        <v>271</v>
      </c>
      <c r="K112" s="20">
        <f t="shared" si="9"/>
        <v>24</v>
      </c>
      <c r="L112" s="20">
        <f t="shared" si="10"/>
        <v>7.3833333333333337</v>
      </c>
      <c r="M112" s="283">
        <f t="shared" si="11"/>
        <v>30.75</v>
      </c>
      <c r="N112" s="20">
        <f t="shared" si="12"/>
        <v>10.833333333333334</v>
      </c>
      <c r="O112" s="20">
        <f t="shared" si="13"/>
        <v>288.27021858532026</v>
      </c>
      <c r="P112" s="74">
        <f t="shared" si="14"/>
        <v>0.20399999999999999</v>
      </c>
      <c r="Q112" s="74">
        <f t="shared" si="15"/>
        <v>0.20433333333333334</v>
      </c>
      <c r="R112" s="18" t="s">
        <v>271</v>
      </c>
    </row>
    <row r="113" spans="4:18">
      <c r="D113" s="1399"/>
      <c r="E113" s="1399"/>
      <c r="F113" s="1209"/>
      <c r="G113" s="63">
        <v>3</v>
      </c>
      <c r="H113" s="61" t="s">
        <v>39</v>
      </c>
      <c r="I113" s="20">
        <f t="shared" si="8"/>
        <v>5.1083333333333334</v>
      </c>
      <c r="J113" s="61" t="s">
        <v>271</v>
      </c>
      <c r="K113" s="20">
        <f t="shared" si="9"/>
        <v>23.166666666666668</v>
      </c>
      <c r="L113" s="20">
        <f t="shared" si="10"/>
        <v>7.335</v>
      </c>
      <c r="M113" s="283">
        <f t="shared" si="11"/>
        <v>30.733333333333334</v>
      </c>
      <c r="N113" s="20">
        <f t="shared" si="12"/>
        <v>11.666666666666666</v>
      </c>
      <c r="O113" s="20">
        <f t="shared" si="13"/>
        <v>557.83454713367507</v>
      </c>
      <c r="P113" s="74">
        <f t="shared" si="14"/>
        <v>0.13500000000000001</v>
      </c>
      <c r="Q113" s="74">
        <f t="shared" si="15"/>
        <v>0.20650000000000002</v>
      </c>
      <c r="R113" s="18" t="s">
        <v>271</v>
      </c>
    </row>
    <row r="114" spans="4:18">
      <c r="D114" s="1399"/>
      <c r="E114" s="1399"/>
      <c r="F114" s="1209"/>
      <c r="G114" s="114">
        <v>4</v>
      </c>
      <c r="H114" s="51" t="s">
        <v>40</v>
      </c>
      <c r="I114" s="20">
        <f t="shared" si="8"/>
        <v>5.456666666666667</v>
      </c>
      <c r="J114" s="61" t="s">
        <v>271</v>
      </c>
      <c r="K114" s="20">
        <f t="shared" si="9"/>
        <v>16.166666666666668</v>
      </c>
      <c r="L114" s="20">
        <f t="shared" si="10"/>
        <v>7.44</v>
      </c>
      <c r="M114" s="283">
        <f t="shared" si="11"/>
        <v>30.666666666666671</v>
      </c>
      <c r="N114" s="20">
        <f t="shared" si="12"/>
        <v>9.1666666666666661</v>
      </c>
      <c r="O114" s="20">
        <f t="shared" si="13"/>
        <v>383.49268109728359</v>
      </c>
      <c r="P114" s="74">
        <f t="shared" si="14"/>
        <v>0.19</v>
      </c>
      <c r="Q114" s="74">
        <f t="shared" si="15"/>
        <v>0.15483333333333335</v>
      </c>
      <c r="R114" s="18" t="s">
        <v>271</v>
      </c>
    </row>
    <row r="115" spans="4:18">
      <c r="D115" s="1399"/>
      <c r="E115" s="1399"/>
      <c r="F115" s="1209"/>
      <c r="G115" s="114">
        <v>5</v>
      </c>
      <c r="H115" s="51" t="s">
        <v>41</v>
      </c>
      <c r="I115" s="20">
        <f t="shared" si="8"/>
        <v>6.4083333333333341</v>
      </c>
      <c r="J115" s="61" t="s">
        <v>271</v>
      </c>
      <c r="K115" s="20">
        <f t="shared" si="9"/>
        <v>24.166666666666668</v>
      </c>
      <c r="L115" s="20">
        <f t="shared" si="10"/>
        <v>7.4516666666666671</v>
      </c>
      <c r="M115" s="283">
        <f t="shared" si="11"/>
        <v>30.783333333333331</v>
      </c>
      <c r="N115" s="20">
        <f t="shared" si="12"/>
        <v>8.3333333333333339</v>
      </c>
      <c r="O115" s="20">
        <f t="shared" si="13"/>
        <v>1217.4288417962814</v>
      </c>
      <c r="P115" s="74">
        <f t="shared" si="14"/>
        <v>0.127</v>
      </c>
      <c r="Q115" s="74">
        <f t="shared" si="15"/>
        <v>0.11599999999999999</v>
      </c>
      <c r="R115" s="18" t="s">
        <v>271</v>
      </c>
    </row>
    <row r="116" spans="4:18">
      <c r="D116" s="1399"/>
      <c r="E116" s="1399"/>
      <c r="F116" s="1209"/>
      <c r="G116" s="114">
        <v>6</v>
      </c>
      <c r="H116" s="51" t="s">
        <v>42</v>
      </c>
      <c r="I116" s="20">
        <f t="shared" si="8"/>
        <v>6.9783333333333326</v>
      </c>
      <c r="J116" s="61" t="s">
        <v>271</v>
      </c>
      <c r="K116" s="20">
        <f t="shared" si="9"/>
        <v>18.166666666666668</v>
      </c>
      <c r="L116" s="20">
        <f t="shared" si="10"/>
        <v>7.6166666666666663</v>
      </c>
      <c r="M116" s="283">
        <f t="shared" si="11"/>
        <v>30.033333333333335</v>
      </c>
      <c r="N116" s="20">
        <f t="shared" si="12"/>
        <v>5</v>
      </c>
      <c r="O116" s="20">
        <f t="shared" si="13"/>
        <v>135.89693785259999</v>
      </c>
      <c r="P116" s="74">
        <f t="shared" si="14"/>
        <v>0.12566666666666668</v>
      </c>
      <c r="Q116" s="74">
        <f t="shared" si="15"/>
        <v>2.6600000000000002E-2</v>
      </c>
      <c r="R116" s="18" t="s">
        <v>271</v>
      </c>
    </row>
    <row r="117" spans="4:18">
      <c r="D117" s="1399"/>
      <c r="E117" s="1399"/>
      <c r="F117" s="1209"/>
      <c r="G117" s="114">
        <v>7</v>
      </c>
      <c r="H117" s="51" t="s">
        <v>43</v>
      </c>
      <c r="I117" s="20">
        <f t="shared" si="8"/>
        <v>6.7783333333333333</v>
      </c>
      <c r="J117" s="61" t="s">
        <v>271</v>
      </c>
      <c r="K117" s="20">
        <f t="shared" si="9"/>
        <v>18.666666666666668</v>
      </c>
      <c r="L117" s="20">
        <f t="shared" si="10"/>
        <v>7.1983333333333341</v>
      </c>
      <c r="M117" s="283">
        <f t="shared" si="11"/>
        <v>29.850000000000005</v>
      </c>
      <c r="N117" s="20">
        <f t="shared" si="12"/>
        <v>7.5</v>
      </c>
      <c r="O117" s="20">
        <f t="shared" si="13"/>
        <v>395.29979914774378</v>
      </c>
      <c r="P117" s="74">
        <f t="shared" si="14"/>
        <v>0.1285</v>
      </c>
      <c r="Q117" s="74">
        <f t="shared" si="15"/>
        <v>2.7000000000000003E-2</v>
      </c>
      <c r="R117" s="18" t="s">
        <v>271</v>
      </c>
    </row>
    <row r="118" spans="4:18">
      <c r="D118" s="1206"/>
      <c r="E118" s="1408"/>
      <c r="F118" s="1408"/>
      <c r="G118" s="1408"/>
      <c r="H118" s="1408"/>
      <c r="I118" s="1408"/>
      <c r="J118" s="1408"/>
      <c r="K118" s="1408"/>
      <c r="L118" s="1408"/>
      <c r="M118" s="1408"/>
      <c r="N118" s="1408"/>
      <c r="O118" s="1408"/>
      <c r="P118" s="1408"/>
      <c r="Q118" s="1408"/>
      <c r="R118" s="1408"/>
    </row>
    <row r="119" spans="4:18">
      <c r="D119" s="61" t="s">
        <v>272</v>
      </c>
      <c r="E119" s="1207"/>
      <c r="F119" s="1402"/>
      <c r="G119" s="1402"/>
      <c r="H119" s="1402"/>
      <c r="I119" s="21"/>
      <c r="J119" s="61" t="s">
        <v>271</v>
      </c>
      <c r="K119" s="21"/>
      <c r="L119" s="21"/>
      <c r="M119" s="198"/>
      <c r="N119" s="21"/>
      <c r="O119" s="21"/>
      <c r="P119" s="21"/>
      <c r="Q119" s="21"/>
      <c r="R119" s="18" t="s">
        <v>271</v>
      </c>
    </row>
    <row r="120" spans="4:18">
      <c r="D120" s="61" t="s">
        <v>273</v>
      </c>
      <c r="E120" s="1404"/>
      <c r="F120" s="1405"/>
      <c r="G120" s="1405"/>
      <c r="H120" s="1405"/>
      <c r="I120" s="21"/>
      <c r="J120" s="61" t="s">
        <v>271</v>
      </c>
      <c r="K120" s="21"/>
      <c r="L120" s="21"/>
      <c r="M120" s="198"/>
      <c r="N120" s="21"/>
      <c r="O120" s="21"/>
      <c r="P120" s="21"/>
      <c r="Q120" s="21"/>
      <c r="R120" s="18" t="s">
        <v>271</v>
      </c>
    </row>
    <row r="121" spans="4:18">
      <c r="D121" s="61" t="s">
        <v>274</v>
      </c>
      <c r="E121" s="1404"/>
      <c r="F121" s="1405"/>
      <c r="G121" s="1405"/>
      <c r="H121" s="1405"/>
      <c r="I121" s="21"/>
      <c r="J121" s="61" t="s">
        <v>271</v>
      </c>
      <c r="K121" s="21"/>
      <c r="L121" s="21"/>
      <c r="M121" s="198"/>
      <c r="N121" s="21"/>
      <c r="O121" s="21"/>
      <c r="P121" s="21"/>
      <c r="Q121" s="21"/>
      <c r="R121" s="18" t="s">
        <v>271</v>
      </c>
    </row>
    <row r="122" spans="4:18">
      <c r="D122" s="61" t="s">
        <v>275</v>
      </c>
      <c r="E122" s="1404"/>
      <c r="F122" s="1405"/>
      <c r="G122" s="1405"/>
      <c r="H122" s="1405"/>
      <c r="I122" s="86" t="s">
        <v>276</v>
      </c>
      <c r="J122" s="86" t="s">
        <v>271</v>
      </c>
      <c r="K122" s="86" t="s">
        <v>277</v>
      </c>
      <c r="L122" s="86" t="s">
        <v>214</v>
      </c>
      <c r="M122" s="1123" t="s">
        <v>278</v>
      </c>
      <c r="N122" s="86" t="s">
        <v>279</v>
      </c>
      <c r="O122" s="86" t="s">
        <v>280</v>
      </c>
      <c r="P122" s="86" t="s">
        <v>281</v>
      </c>
      <c r="Q122" s="86" t="s">
        <v>282</v>
      </c>
      <c r="R122" s="19" t="s">
        <v>271</v>
      </c>
    </row>
  </sheetData>
  <mergeCells count="37">
    <mergeCell ref="A1:A2"/>
    <mergeCell ref="B1:B2"/>
    <mergeCell ref="C1:C2"/>
    <mergeCell ref="D1:D2"/>
    <mergeCell ref="E1:E2"/>
    <mergeCell ref="C3:S3"/>
    <mergeCell ref="C4:S4"/>
    <mergeCell ref="F1:T1"/>
    <mergeCell ref="B40:B46"/>
    <mergeCell ref="B47:B53"/>
    <mergeCell ref="B54:B60"/>
    <mergeCell ref="B5:B11"/>
    <mergeCell ref="B12:B18"/>
    <mergeCell ref="B19:B25"/>
    <mergeCell ref="B26:B32"/>
    <mergeCell ref="B33:B39"/>
    <mergeCell ref="E111:E117"/>
    <mergeCell ref="F111:F117"/>
    <mergeCell ref="D71:S87"/>
    <mergeCell ref="D89:R89"/>
    <mergeCell ref="D90:R90"/>
    <mergeCell ref="B68:E68"/>
    <mergeCell ref="B61:B67"/>
    <mergeCell ref="D118:R118"/>
    <mergeCell ref="E119:H122"/>
    <mergeCell ref="D91:H91"/>
    <mergeCell ref="D93:D99"/>
    <mergeCell ref="E93:E99"/>
    <mergeCell ref="F93:F99"/>
    <mergeCell ref="D100:R100"/>
    <mergeCell ref="E101:H104"/>
    <mergeCell ref="D107:R107"/>
    <mergeCell ref="I91:R91"/>
    <mergeCell ref="D108:R108"/>
    <mergeCell ref="D109:H109"/>
    <mergeCell ref="I109:R109"/>
    <mergeCell ref="D111:D117"/>
  </mergeCells>
  <dataValidations count="1">
    <dataValidation type="list" allowBlank="1" showErrorMessage="1" sqref="S5:S60" xr:uid="{00000000-0002-0000-0800-000000000000}">
      <formula1>"Passed,Failed"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outlinePr summaryBelow="0" summaryRight="0"/>
  </sheetPr>
  <dimension ref="A1:AM86"/>
  <sheetViews>
    <sheetView workbookViewId="0">
      <pane xSplit="4" topLeftCell="K1" activePane="topRight" state="frozen"/>
      <selection pane="topRight" activeCell="N33" sqref="N33"/>
    </sheetView>
  </sheetViews>
  <sheetFormatPr defaultColWidth="14.42578125" defaultRowHeight="15" customHeight="1"/>
  <cols>
    <col min="1" max="1" width="12.28515625" customWidth="1"/>
    <col min="2" max="2" width="17.28515625" customWidth="1"/>
    <col min="4" max="4" width="28" customWidth="1"/>
    <col min="5" max="5" width="29.28515625" customWidth="1"/>
    <col min="6" max="17" width="14.42578125" customWidth="1"/>
    <col min="18" max="18" width="14.42578125" style="244" customWidth="1"/>
    <col min="19" max="19" width="25.140625" customWidth="1"/>
  </cols>
  <sheetData>
    <row r="1" spans="1:39">
      <c r="A1" s="1182" t="s">
        <v>185</v>
      </c>
      <c r="B1" s="1182" t="s">
        <v>186</v>
      </c>
      <c r="C1" s="1182" t="s">
        <v>187</v>
      </c>
      <c r="D1" s="1182" t="s">
        <v>188</v>
      </c>
      <c r="E1" s="1182" t="s">
        <v>189</v>
      </c>
      <c r="F1" s="1176" t="s">
        <v>190</v>
      </c>
      <c r="G1" s="1176"/>
      <c r="H1" s="1176"/>
      <c r="I1" s="1176"/>
      <c r="J1" s="1176"/>
      <c r="K1" s="1176"/>
      <c r="L1" s="1176"/>
      <c r="M1" s="1176"/>
      <c r="N1" s="1176"/>
      <c r="O1" s="1176"/>
      <c r="P1" s="1176"/>
      <c r="Q1" s="1176"/>
      <c r="R1" s="1176"/>
      <c r="S1" s="1176"/>
      <c r="T1" s="1176"/>
      <c r="U1" s="659"/>
      <c r="V1" s="10"/>
      <c r="W1" s="10"/>
      <c r="X1" s="10"/>
      <c r="Y1" s="10"/>
      <c r="Z1" s="10"/>
      <c r="AA1" s="10"/>
      <c r="AB1" s="10"/>
      <c r="AC1" s="10"/>
      <c r="AD1" s="10"/>
      <c r="AE1" s="10"/>
      <c r="AF1" s="10"/>
      <c r="AG1" s="10"/>
      <c r="AH1" s="10"/>
      <c r="AI1" s="10"/>
      <c r="AJ1" s="10"/>
      <c r="AK1" s="10"/>
      <c r="AL1" s="10"/>
      <c r="AM1" s="10"/>
    </row>
    <row r="2" spans="1:39" ht="28.5">
      <c r="A2" s="1182"/>
      <c r="B2" s="1182"/>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659"/>
      <c r="V2" s="10"/>
      <c r="W2" s="10"/>
      <c r="X2" s="10"/>
      <c r="Y2" s="10"/>
      <c r="Z2" s="10"/>
      <c r="AA2" s="10"/>
      <c r="AB2" s="10"/>
      <c r="AC2" s="10"/>
      <c r="AD2" s="10"/>
      <c r="AE2" s="10"/>
      <c r="AF2" s="10"/>
      <c r="AG2" s="10"/>
      <c r="AH2" s="10"/>
      <c r="AI2" s="10"/>
      <c r="AJ2" s="10"/>
      <c r="AK2" s="10"/>
      <c r="AL2" s="10"/>
      <c r="AM2" s="10"/>
    </row>
    <row r="3" spans="1:39">
      <c r="A3" s="1177" t="s">
        <v>377</v>
      </c>
      <c r="B3" s="1221"/>
      <c r="C3" s="1221"/>
      <c r="D3" s="1221"/>
      <c r="E3" s="1221"/>
      <c r="F3" s="1221"/>
      <c r="G3" s="1221"/>
      <c r="H3" s="1221"/>
      <c r="I3" s="1221"/>
      <c r="J3" s="1221"/>
      <c r="K3" s="1221"/>
      <c r="L3" s="1221"/>
      <c r="M3" s="1221"/>
      <c r="N3" s="1221"/>
      <c r="O3" s="1221"/>
      <c r="P3" s="1221"/>
      <c r="Q3" s="1221"/>
      <c r="R3" s="1221"/>
      <c r="S3" s="1221"/>
      <c r="T3" s="1221"/>
    </row>
    <row r="4" spans="1:39">
      <c r="A4" s="1177" t="s">
        <v>378</v>
      </c>
      <c r="B4" s="1221"/>
      <c r="C4" s="1221"/>
      <c r="D4" s="1221"/>
      <c r="E4" s="1221"/>
      <c r="F4" s="1221"/>
      <c r="G4" s="1221"/>
      <c r="H4" s="1221"/>
      <c r="I4" s="1221"/>
      <c r="J4" s="1221"/>
      <c r="K4" s="1221"/>
      <c r="L4" s="1221"/>
      <c r="M4" s="1221"/>
      <c r="N4" s="1221"/>
      <c r="O4" s="1221"/>
      <c r="P4" s="1221"/>
      <c r="Q4" s="1221"/>
      <c r="R4" s="1221"/>
      <c r="S4" s="1221"/>
      <c r="T4" s="1221"/>
    </row>
    <row r="5" spans="1:39">
      <c r="A5" s="1087" t="s">
        <v>208</v>
      </c>
      <c r="B5" s="1217" t="s">
        <v>3</v>
      </c>
      <c r="C5" s="343">
        <v>1</v>
      </c>
      <c r="D5" s="216" t="s">
        <v>45</v>
      </c>
      <c r="E5" s="216" t="s">
        <v>379</v>
      </c>
      <c r="F5" s="339">
        <v>6.12</v>
      </c>
      <c r="G5" s="899">
        <v>7.18</v>
      </c>
      <c r="H5" s="232">
        <v>7.45</v>
      </c>
      <c r="I5" s="232">
        <v>6.21</v>
      </c>
      <c r="J5" s="232">
        <v>5.9</v>
      </c>
      <c r="K5" s="340">
        <v>6.8</v>
      </c>
      <c r="L5" s="232">
        <v>1.8</v>
      </c>
      <c r="M5" s="341">
        <v>5.9</v>
      </c>
      <c r="N5" s="341">
        <v>12.5</v>
      </c>
      <c r="O5" s="341" t="s">
        <v>19</v>
      </c>
      <c r="P5" s="341" t="s">
        <v>19</v>
      </c>
      <c r="Q5" s="341" t="s">
        <v>19</v>
      </c>
      <c r="R5" s="357" cm="1">
        <f t="array" ref="R5">AVERAGE(IF(LEFT(F5:Q5,1)="&lt;", VALUE(MID(F5:Q5,2,99)), F5:Q5))</f>
        <v>6.6511111111111099</v>
      </c>
      <c r="S5" s="232"/>
      <c r="T5" s="426">
        <v>6</v>
      </c>
    </row>
    <row r="6" spans="1:39">
      <c r="A6" s="1088"/>
      <c r="B6" s="1218"/>
      <c r="C6" s="344">
        <v>2</v>
      </c>
      <c r="D6" s="345" t="s">
        <v>46</v>
      </c>
      <c r="E6" s="345" t="s">
        <v>380</v>
      </c>
      <c r="F6" s="303" t="s">
        <v>381</v>
      </c>
      <c r="G6" s="900" t="s">
        <v>381</v>
      </c>
      <c r="H6" s="222" t="s">
        <v>381</v>
      </c>
      <c r="I6" s="222" t="s">
        <v>381</v>
      </c>
      <c r="J6" s="222" t="s">
        <v>381</v>
      </c>
      <c r="K6" s="222" t="s">
        <v>381</v>
      </c>
      <c r="L6" s="222" t="s">
        <v>381</v>
      </c>
      <c r="M6" s="342" t="s">
        <v>381</v>
      </c>
      <c r="N6" s="342" t="s">
        <v>19</v>
      </c>
      <c r="O6" s="342" t="s">
        <v>19</v>
      </c>
      <c r="P6" s="342" t="s">
        <v>19</v>
      </c>
      <c r="Q6" s="342" t="s">
        <v>19</v>
      </c>
      <c r="R6" s="357" t="e" cm="1">
        <f t="array" ref="R6">AVERAGE(IF(LEFT(F6:Q6,1)="&lt;", VALUE(MID(F6:Q6,2,99)), F6:Q6))</f>
        <v>#DIV/0!</v>
      </c>
      <c r="S6" s="222"/>
      <c r="T6" s="245">
        <v>6</v>
      </c>
    </row>
    <row r="7" spans="1:39">
      <c r="A7" s="1088"/>
      <c r="B7" s="1218"/>
      <c r="C7" s="344">
        <v>3</v>
      </c>
      <c r="D7" s="345" t="s">
        <v>47</v>
      </c>
      <c r="E7" s="345" t="s">
        <v>379</v>
      </c>
      <c r="F7" s="303">
        <v>7.1</v>
      </c>
      <c r="G7" s="900">
        <v>7.03</v>
      </c>
      <c r="H7" s="958">
        <v>6.8</v>
      </c>
      <c r="I7" s="222">
        <v>5.98</v>
      </c>
      <c r="J7" s="222">
        <v>7.7</v>
      </c>
      <c r="K7" s="900">
        <v>7</v>
      </c>
      <c r="L7" s="222">
        <v>6.1</v>
      </c>
      <c r="M7" s="342">
        <v>5.2</v>
      </c>
      <c r="N7" s="342">
        <v>10.7</v>
      </c>
      <c r="O7" s="342" t="s">
        <v>19</v>
      </c>
      <c r="P7" s="342" t="s">
        <v>19</v>
      </c>
      <c r="Q7" s="342" t="s">
        <v>19</v>
      </c>
      <c r="R7" s="357" cm="1">
        <f t="array" ref="R7">AVERAGE(IF(LEFT(F7:Q7,1)="&lt;", VALUE(MID(F7:Q7,2,99)), F7:Q7))</f>
        <v>7.0677777777777777</v>
      </c>
      <c r="S7" s="222"/>
      <c r="T7" s="245">
        <v>6</v>
      </c>
    </row>
    <row r="8" spans="1:39">
      <c r="A8" s="1088"/>
      <c r="B8" s="1219"/>
      <c r="C8" s="344">
        <v>4</v>
      </c>
      <c r="D8" s="345" t="s">
        <v>48</v>
      </c>
      <c r="E8" s="345" t="s">
        <v>382</v>
      </c>
      <c r="F8" s="303">
        <v>6.15</v>
      </c>
      <c r="G8" s="900">
        <v>7.01</v>
      </c>
      <c r="H8" s="222">
        <v>6.96</v>
      </c>
      <c r="I8" s="222">
        <v>6.58</v>
      </c>
      <c r="J8" s="222">
        <v>7.6</v>
      </c>
      <c r="K8" s="222">
        <v>3.9</v>
      </c>
      <c r="L8" s="222">
        <v>6.5</v>
      </c>
      <c r="M8" s="342">
        <v>5.5</v>
      </c>
      <c r="N8" s="342">
        <v>11.2</v>
      </c>
      <c r="O8" s="342" t="s">
        <v>19</v>
      </c>
      <c r="P8" s="342" t="s">
        <v>19</v>
      </c>
      <c r="Q8" s="342" t="s">
        <v>19</v>
      </c>
      <c r="R8" s="357" cm="1">
        <f t="array" ref="R8">AVERAGE(IF(LEFT(F8:Q8,1)="&lt;", VALUE(MID(F8:Q8,2,99)), F8:Q8))</f>
        <v>6.8222222222222229</v>
      </c>
      <c r="S8" s="222"/>
      <c r="T8" s="245">
        <v>6</v>
      </c>
    </row>
    <row r="9" spans="1:39">
      <c r="A9" s="1088"/>
      <c r="B9" s="1217" t="s">
        <v>6</v>
      </c>
      <c r="C9" s="343">
        <v>1</v>
      </c>
      <c r="D9" s="216" t="s">
        <v>45</v>
      </c>
      <c r="E9" s="216" t="s">
        <v>379</v>
      </c>
      <c r="F9" s="232">
        <v>28</v>
      </c>
      <c r="G9" s="899">
        <v>11</v>
      </c>
      <c r="H9" s="232">
        <v>14</v>
      </c>
      <c r="I9" s="232">
        <v>13</v>
      </c>
      <c r="J9" s="232">
        <v>16</v>
      </c>
      <c r="K9" s="340">
        <v>12</v>
      </c>
      <c r="L9" s="232">
        <v>29</v>
      </c>
      <c r="M9" s="341">
        <v>34</v>
      </c>
      <c r="N9" s="341">
        <v>21</v>
      </c>
      <c r="O9" s="341" t="s">
        <v>19</v>
      </c>
      <c r="P9" s="341" t="s">
        <v>19</v>
      </c>
      <c r="Q9" s="341" t="s">
        <v>19</v>
      </c>
      <c r="R9" s="357" cm="1">
        <f t="array" ref="R9">AVERAGE(IF(LEFT(F9:Q9,1)="&lt;", VALUE(MID(F9:Q9,2,99)), F9:Q9))</f>
        <v>19.777777777777779</v>
      </c>
      <c r="S9" s="232"/>
      <c r="T9" s="426">
        <v>50</v>
      </c>
    </row>
    <row r="10" spans="1:39">
      <c r="A10" s="1088"/>
      <c r="B10" s="1218"/>
      <c r="C10" s="344">
        <v>2</v>
      </c>
      <c r="D10" s="345" t="s">
        <v>46</v>
      </c>
      <c r="E10" s="345" t="s">
        <v>380</v>
      </c>
      <c r="F10" s="222" t="s">
        <v>381</v>
      </c>
      <c r="G10" s="900" t="s">
        <v>381</v>
      </c>
      <c r="H10" s="222" t="s">
        <v>381</v>
      </c>
      <c r="I10" s="222" t="s">
        <v>381</v>
      </c>
      <c r="J10" s="222" t="s">
        <v>381</v>
      </c>
      <c r="K10" s="222" t="s">
        <v>381</v>
      </c>
      <c r="L10" s="222" t="s">
        <v>19</v>
      </c>
      <c r="M10" s="342" t="s">
        <v>381</v>
      </c>
      <c r="N10" s="342" t="s">
        <v>19</v>
      </c>
      <c r="O10" s="342" t="s">
        <v>19</v>
      </c>
      <c r="P10" s="342" t="s">
        <v>19</v>
      </c>
      <c r="Q10" s="342" t="s">
        <v>19</v>
      </c>
      <c r="R10" s="357" t="e" cm="1">
        <f t="array" ref="R10">AVERAGE(IF(LEFT(F10:Q10,1)="&lt;", VALUE(MID(F10:Q10,2,99)), F10:Q10))</f>
        <v>#DIV/0!</v>
      </c>
      <c r="S10" s="222"/>
      <c r="T10" s="245">
        <v>50</v>
      </c>
    </row>
    <row r="11" spans="1:39">
      <c r="A11" s="1088"/>
      <c r="B11" s="1218"/>
      <c r="C11" s="344">
        <v>3</v>
      </c>
      <c r="D11" s="345" t="s">
        <v>47</v>
      </c>
      <c r="E11" s="345" t="s">
        <v>379</v>
      </c>
      <c r="F11" s="222">
        <v>66</v>
      </c>
      <c r="G11" s="900">
        <v>14</v>
      </c>
      <c r="H11" s="222">
        <v>13</v>
      </c>
      <c r="I11" s="222">
        <v>29</v>
      </c>
      <c r="J11" s="222">
        <v>18</v>
      </c>
      <c r="K11" s="222">
        <v>13</v>
      </c>
      <c r="L11" s="222">
        <v>21</v>
      </c>
      <c r="M11" s="342">
        <v>28</v>
      </c>
      <c r="N11" s="342">
        <v>23</v>
      </c>
      <c r="O11" s="342" t="s">
        <v>19</v>
      </c>
      <c r="P11" s="342" t="s">
        <v>19</v>
      </c>
      <c r="Q11" s="342" t="s">
        <v>19</v>
      </c>
      <c r="R11" s="357" cm="1">
        <f t="array" ref="R11">AVERAGE(IF(LEFT(F11:Q11,1)="&lt;", VALUE(MID(F11:Q11,2,99)), F11:Q11))</f>
        <v>25</v>
      </c>
      <c r="S11" s="222"/>
      <c r="T11" s="245">
        <v>50</v>
      </c>
    </row>
    <row r="12" spans="1:39">
      <c r="A12" s="1088"/>
      <c r="B12" s="1219"/>
      <c r="C12" s="344">
        <v>4</v>
      </c>
      <c r="D12" s="345" t="s">
        <v>48</v>
      </c>
      <c r="E12" s="345" t="s">
        <v>382</v>
      </c>
      <c r="F12" s="222">
        <v>79</v>
      </c>
      <c r="G12" s="900">
        <v>27</v>
      </c>
      <c r="H12" s="222">
        <v>12</v>
      </c>
      <c r="I12" s="222">
        <v>28</v>
      </c>
      <c r="J12" s="222">
        <v>17</v>
      </c>
      <c r="K12" s="222">
        <v>84</v>
      </c>
      <c r="L12" s="222">
        <v>60</v>
      </c>
      <c r="M12" s="342">
        <v>52</v>
      </c>
      <c r="N12" s="342">
        <v>15</v>
      </c>
      <c r="O12" s="342" t="s">
        <v>19</v>
      </c>
      <c r="P12" s="342" t="s">
        <v>19</v>
      </c>
      <c r="Q12" s="342" t="s">
        <v>19</v>
      </c>
      <c r="R12" s="357" cm="1">
        <f t="array" ref="R12">AVERAGE(IF(LEFT(F12:Q12,1)="&lt;", VALUE(MID(F12:Q12,2,99)), F12:Q12))</f>
        <v>41.555555555555557</v>
      </c>
      <c r="S12" s="222"/>
      <c r="T12" s="245">
        <v>50</v>
      </c>
    </row>
    <row r="13" spans="1:39">
      <c r="A13" s="1088"/>
      <c r="B13" s="1217" t="s">
        <v>7</v>
      </c>
      <c r="C13" s="343">
        <v>1</v>
      </c>
      <c r="D13" s="216" t="s">
        <v>45</v>
      </c>
      <c r="E13" s="216" t="s">
        <v>379</v>
      </c>
      <c r="F13" s="232">
        <v>7.16</v>
      </c>
      <c r="G13" s="899">
        <v>7.56</v>
      </c>
      <c r="H13" s="232">
        <v>7.96</v>
      </c>
      <c r="I13" s="232">
        <v>7.13</v>
      </c>
      <c r="J13" s="232">
        <v>7.41</v>
      </c>
      <c r="K13" s="340">
        <v>7.13</v>
      </c>
      <c r="L13" s="232">
        <v>7.23</v>
      </c>
      <c r="M13" s="341">
        <v>6.99</v>
      </c>
      <c r="N13" s="341">
        <v>7.18</v>
      </c>
      <c r="O13" s="341" t="s">
        <v>19</v>
      </c>
      <c r="P13" s="341" t="s">
        <v>19</v>
      </c>
      <c r="Q13" s="341" t="s">
        <v>19</v>
      </c>
      <c r="R13" s="357" cm="1">
        <f t="array" ref="R13">AVERAGE(IF(LEFT(F13:Q13,1)="&lt;", VALUE(MID(F13:Q13,2,99)), F13:Q13))</f>
        <v>7.3055555555555554</v>
      </c>
      <c r="S13" s="232"/>
      <c r="T13" s="426" t="s">
        <v>214</v>
      </c>
    </row>
    <row r="14" spans="1:39">
      <c r="A14" s="1088"/>
      <c r="B14" s="1218"/>
      <c r="C14" s="344">
        <v>2</v>
      </c>
      <c r="D14" s="345" t="s">
        <v>46</v>
      </c>
      <c r="E14" s="345" t="s">
        <v>380</v>
      </c>
      <c r="F14" s="222" t="s">
        <v>381</v>
      </c>
      <c r="G14" s="900" t="s">
        <v>381</v>
      </c>
      <c r="H14" s="222" t="s">
        <v>381</v>
      </c>
      <c r="I14" s="222" t="s">
        <v>381</v>
      </c>
      <c r="J14" s="222" t="s">
        <v>381</v>
      </c>
      <c r="K14" s="222" t="s">
        <v>381</v>
      </c>
      <c r="L14" s="222" t="s">
        <v>381</v>
      </c>
      <c r="M14" s="342" t="s">
        <v>381</v>
      </c>
      <c r="N14" s="342" t="s">
        <v>381</v>
      </c>
      <c r="O14" s="342" t="s">
        <v>19</v>
      </c>
      <c r="P14" s="342" t="s">
        <v>19</v>
      </c>
      <c r="Q14" s="342" t="s">
        <v>19</v>
      </c>
      <c r="R14" s="357" t="e" cm="1">
        <f t="array" ref="R14">AVERAGE(IF(LEFT(F14:Q14,1)="&lt;", VALUE(MID(F14:Q14,2,99)), F14:Q14))</f>
        <v>#DIV/0!</v>
      </c>
      <c r="S14" s="222"/>
      <c r="T14" s="245" t="s">
        <v>214</v>
      </c>
    </row>
    <row r="15" spans="1:39">
      <c r="A15" s="1088"/>
      <c r="B15" s="1218"/>
      <c r="C15" s="344">
        <v>3</v>
      </c>
      <c r="D15" s="345" t="s">
        <v>47</v>
      </c>
      <c r="E15" s="345" t="s">
        <v>379</v>
      </c>
      <c r="F15" s="222">
        <v>7.32</v>
      </c>
      <c r="G15" s="900">
        <v>7.27</v>
      </c>
      <c r="H15" s="222">
        <v>7.84</v>
      </c>
      <c r="I15" s="222">
        <v>7.13</v>
      </c>
      <c r="J15" s="222">
        <v>7.35</v>
      </c>
      <c r="K15" s="900">
        <v>7.2</v>
      </c>
      <c r="L15" s="222">
        <v>7.19</v>
      </c>
      <c r="M15" s="342">
        <v>7.01</v>
      </c>
      <c r="N15" s="342">
        <v>7.2</v>
      </c>
      <c r="O15" s="342" t="s">
        <v>19</v>
      </c>
      <c r="P15" s="342" t="s">
        <v>19</v>
      </c>
      <c r="Q15" s="342" t="s">
        <v>19</v>
      </c>
      <c r="R15" s="357" cm="1">
        <f t="array" ref="R15">AVERAGE(IF(LEFT(F15:Q15,1)="&lt;", VALUE(MID(F15:Q15,2,99)), F15:Q15))</f>
        <v>7.2788888888888881</v>
      </c>
      <c r="S15" s="222"/>
      <c r="T15" s="245" t="s">
        <v>214</v>
      </c>
    </row>
    <row r="16" spans="1:39">
      <c r="A16" s="1088"/>
      <c r="B16" s="1219"/>
      <c r="C16" s="344">
        <v>4</v>
      </c>
      <c r="D16" s="345" t="s">
        <v>48</v>
      </c>
      <c r="E16" s="345" t="s">
        <v>382</v>
      </c>
      <c r="F16" s="222">
        <v>7.15</v>
      </c>
      <c r="G16" s="900">
        <v>7.23</v>
      </c>
      <c r="H16" s="222">
        <v>7.16</v>
      </c>
      <c r="I16" s="222">
        <v>7.02</v>
      </c>
      <c r="J16" s="222">
        <v>7.39</v>
      </c>
      <c r="K16" s="222">
        <v>7.19</v>
      </c>
      <c r="L16" s="222">
        <v>7.21</v>
      </c>
      <c r="M16" s="1116">
        <v>6.9</v>
      </c>
      <c r="N16" s="342">
        <v>7.11</v>
      </c>
      <c r="O16" s="342" t="s">
        <v>19</v>
      </c>
      <c r="P16" s="342" t="s">
        <v>19</v>
      </c>
      <c r="Q16" s="342" t="s">
        <v>19</v>
      </c>
      <c r="R16" s="357" cm="1">
        <f t="array" ref="R16">AVERAGE(IF(LEFT(F16:Q16,1)="&lt;", VALUE(MID(F16:Q16,2,99)), F16:Q16))</f>
        <v>7.1511111111111108</v>
      </c>
      <c r="S16" s="222"/>
      <c r="T16" s="245" t="s">
        <v>214</v>
      </c>
    </row>
    <row r="17" spans="1:20">
      <c r="A17" s="1088"/>
      <c r="B17" s="1217" t="s">
        <v>329</v>
      </c>
      <c r="C17" s="343">
        <v>1</v>
      </c>
      <c r="D17" s="216" t="s">
        <v>45</v>
      </c>
      <c r="E17" s="216" t="s">
        <v>379</v>
      </c>
      <c r="F17" s="232">
        <v>28.1</v>
      </c>
      <c r="G17" s="899">
        <v>28.8</v>
      </c>
      <c r="H17" s="957">
        <v>29.1</v>
      </c>
      <c r="I17" s="899">
        <v>31.1</v>
      </c>
      <c r="J17" s="899">
        <v>34.5</v>
      </c>
      <c r="K17" s="994">
        <v>30.2</v>
      </c>
      <c r="L17" s="232">
        <v>31.8</v>
      </c>
      <c r="M17" s="1117">
        <v>28.1</v>
      </c>
      <c r="N17" s="341">
        <v>29.5</v>
      </c>
      <c r="O17" s="341" t="s">
        <v>19</v>
      </c>
      <c r="P17" s="341" t="s">
        <v>19</v>
      </c>
      <c r="Q17" s="341" t="s">
        <v>19</v>
      </c>
      <c r="R17" s="357" cm="1">
        <f t="array" ref="R17">AVERAGE(IF(LEFT(F17:Q17,1)="&lt;", VALUE(MID(F17:Q17,2,99)), F17:Q17))</f>
        <v>30.133333333333333</v>
      </c>
      <c r="S17" s="232"/>
      <c r="T17" s="426" t="s">
        <v>215</v>
      </c>
    </row>
    <row r="18" spans="1:20">
      <c r="A18" s="1088"/>
      <c r="B18" s="1218"/>
      <c r="C18" s="344">
        <v>2</v>
      </c>
      <c r="D18" s="345" t="s">
        <v>46</v>
      </c>
      <c r="E18" s="345" t="s">
        <v>380</v>
      </c>
      <c r="F18" s="303" t="s">
        <v>381</v>
      </c>
      <c r="G18" s="900" t="s">
        <v>381</v>
      </c>
      <c r="H18" s="222" t="s">
        <v>381</v>
      </c>
      <c r="I18" s="222" t="s">
        <v>381</v>
      </c>
      <c r="J18" s="222" t="s">
        <v>381</v>
      </c>
      <c r="K18" s="222" t="s">
        <v>381</v>
      </c>
      <c r="L18" s="222" t="s">
        <v>381</v>
      </c>
      <c r="M18" s="1116" t="s">
        <v>381</v>
      </c>
      <c r="N18" s="342" t="s">
        <v>381</v>
      </c>
      <c r="O18" s="342" t="s">
        <v>19</v>
      </c>
      <c r="P18" s="342" t="s">
        <v>19</v>
      </c>
      <c r="Q18" s="342" t="s">
        <v>19</v>
      </c>
      <c r="R18" s="357" t="e" cm="1">
        <f t="array" ref="R18">AVERAGE(IF(LEFT(F18:Q18,1)="&lt;", VALUE(MID(F18:Q18,2,99)), F18:Q18))</f>
        <v>#DIV/0!</v>
      </c>
      <c r="S18" s="222"/>
      <c r="T18" s="245" t="s">
        <v>215</v>
      </c>
    </row>
    <row r="19" spans="1:20">
      <c r="A19" s="1088"/>
      <c r="B19" s="1218"/>
      <c r="C19" s="344">
        <v>3</v>
      </c>
      <c r="D19" s="345" t="s">
        <v>47</v>
      </c>
      <c r="E19" s="345" t="s">
        <v>379</v>
      </c>
      <c r="F19" s="222">
        <v>28.1</v>
      </c>
      <c r="G19" s="900">
        <v>29.2</v>
      </c>
      <c r="H19" s="222">
        <v>28.4</v>
      </c>
      <c r="I19" s="900">
        <v>30.8</v>
      </c>
      <c r="J19" s="900">
        <v>34.6</v>
      </c>
      <c r="K19" s="900">
        <v>30.3</v>
      </c>
      <c r="L19" s="222">
        <v>31.7</v>
      </c>
      <c r="M19" s="1116">
        <v>28.3</v>
      </c>
      <c r="N19" s="342">
        <v>29.5</v>
      </c>
      <c r="O19" s="342" t="s">
        <v>19</v>
      </c>
      <c r="P19" s="342" t="s">
        <v>19</v>
      </c>
      <c r="Q19" s="342" t="s">
        <v>19</v>
      </c>
      <c r="R19" s="357" cm="1">
        <f t="array" ref="R19">AVERAGE(IF(LEFT(F19:Q19,1)="&lt;", VALUE(MID(F19:Q19,2,99)), F19:Q19))</f>
        <v>30.099999999999998</v>
      </c>
      <c r="S19" s="222"/>
      <c r="T19" s="245" t="s">
        <v>215</v>
      </c>
    </row>
    <row r="20" spans="1:20">
      <c r="A20" s="1088"/>
      <c r="B20" s="1219"/>
      <c r="C20" s="344">
        <v>4</v>
      </c>
      <c r="D20" s="345" t="s">
        <v>48</v>
      </c>
      <c r="E20" s="345" t="s">
        <v>382</v>
      </c>
      <c r="F20" s="222">
        <v>29.8</v>
      </c>
      <c r="G20" s="900">
        <v>29.1</v>
      </c>
      <c r="H20" s="222">
        <v>28.2</v>
      </c>
      <c r="I20" s="900">
        <v>30.7</v>
      </c>
      <c r="J20" s="900">
        <v>33.4</v>
      </c>
      <c r="K20" s="900">
        <v>31</v>
      </c>
      <c r="L20" s="222">
        <v>32.1</v>
      </c>
      <c r="M20" s="1116">
        <v>28</v>
      </c>
      <c r="N20" s="342">
        <v>29.2</v>
      </c>
      <c r="O20" s="342" t="s">
        <v>19</v>
      </c>
      <c r="P20" s="342" t="s">
        <v>19</v>
      </c>
      <c r="Q20" s="342" t="s">
        <v>19</v>
      </c>
      <c r="R20" s="357" cm="1">
        <f t="array" ref="R20">AVERAGE(IF(LEFT(F20:Q20,1)="&lt;", VALUE(MID(F20:Q20,2,99)), F20:Q20))</f>
        <v>30.166666666666668</v>
      </c>
      <c r="S20" s="222"/>
      <c r="T20" s="245" t="s">
        <v>215</v>
      </c>
    </row>
    <row r="21" spans="1:20">
      <c r="A21" s="1088"/>
      <c r="B21" s="1217" t="s">
        <v>9</v>
      </c>
      <c r="C21" s="343">
        <v>1</v>
      </c>
      <c r="D21" s="216" t="s">
        <v>45</v>
      </c>
      <c r="E21" s="216" t="s">
        <v>379</v>
      </c>
      <c r="F21" s="899">
        <v>5</v>
      </c>
      <c r="G21" s="899">
        <v>5</v>
      </c>
      <c r="H21" s="232" t="s">
        <v>216</v>
      </c>
      <c r="I21" s="232" t="s">
        <v>216</v>
      </c>
      <c r="J21" s="232" t="s">
        <v>216</v>
      </c>
      <c r="K21" s="340" t="s">
        <v>216</v>
      </c>
      <c r="L21" s="232" t="s">
        <v>216</v>
      </c>
      <c r="M21" s="341" t="s">
        <v>216</v>
      </c>
      <c r="N21" s="341">
        <v>10</v>
      </c>
      <c r="O21" s="341" t="s">
        <v>19</v>
      </c>
      <c r="P21" s="341" t="s">
        <v>19</v>
      </c>
      <c r="Q21" s="341" t="s">
        <v>19</v>
      </c>
      <c r="R21" s="357" cm="1">
        <f t="array" ref="R21">AVERAGE(IF(LEFT(F21:Q21,1)="&lt;", VALUE(MID(F21:Q21,2,99)), F21:Q21))</f>
        <v>5.5555555555555554</v>
      </c>
      <c r="S21" s="232"/>
      <c r="T21" s="426">
        <v>50</v>
      </c>
    </row>
    <row r="22" spans="1:20">
      <c r="A22" s="1088"/>
      <c r="B22" s="1218"/>
      <c r="C22" s="344">
        <v>2</v>
      </c>
      <c r="D22" s="345" t="s">
        <v>46</v>
      </c>
      <c r="E22" s="345" t="s">
        <v>380</v>
      </c>
      <c r="F22" s="900" t="s">
        <v>381</v>
      </c>
      <c r="G22" s="900" t="s">
        <v>381</v>
      </c>
      <c r="H22" s="222" t="s">
        <v>381</v>
      </c>
      <c r="I22" s="222" t="s">
        <v>381</v>
      </c>
      <c r="J22" s="222" t="s">
        <v>381</v>
      </c>
      <c r="K22" s="222" t="s">
        <v>381</v>
      </c>
      <c r="L22" s="222" t="s">
        <v>381</v>
      </c>
      <c r="M22" s="342" t="s">
        <v>381</v>
      </c>
      <c r="N22" s="342" t="s">
        <v>19</v>
      </c>
      <c r="O22" s="342" t="s">
        <v>19</v>
      </c>
      <c r="P22" s="342" t="s">
        <v>19</v>
      </c>
      <c r="Q22" s="342" t="s">
        <v>19</v>
      </c>
      <c r="R22" s="357" t="e" cm="1">
        <f t="array" ref="R22">AVERAGE(IF(LEFT(F22:Q22,1)="&lt;", VALUE(MID(F22:Q22,2,99)), F22:Q22))</f>
        <v>#DIV/0!</v>
      </c>
      <c r="S22" s="222"/>
      <c r="T22" s="245">
        <v>50</v>
      </c>
    </row>
    <row r="23" spans="1:20">
      <c r="A23" s="1088"/>
      <c r="B23" s="1218"/>
      <c r="C23" s="344">
        <v>3</v>
      </c>
      <c r="D23" s="345" t="s">
        <v>47</v>
      </c>
      <c r="E23" s="345" t="s">
        <v>379</v>
      </c>
      <c r="F23" s="900">
        <v>5</v>
      </c>
      <c r="G23" s="900">
        <v>5</v>
      </c>
      <c r="H23" s="222" t="s">
        <v>216</v>
      </c>
      <c r="I23" s="222">
        <v>5</v>
      </c>
      <c r="J23" s="222" t="s">
        <v>216</v>
      </c>
      <c r="K23" s="222">
        <v>5</v>
      </c>
      <c r="L23" s="222" t="s">
        <v>216</v>
      </c>
      <c r="M23" s="342" t="s">
        <v>216</v>
      </c>
      <c r="N23" s="342">
        <v>10</v>
      </c>
      <c r="O23" s="342" t="s">
        <v>19</v>
      </c>
      <c r="P23" s="342" t="s">
        <v>19</v>
      </c>
      <c r="Q23" s="342" t="s">
        <v>19</v>
      </c>
      <c r="R23" s="357" cm="1">
        <f t="array" ref="R23">AVERAGE(IF(LEFT(F23:Q23,1)="&lt;", VALUE(MID(F23:Q23,2,99)), F23:Q23))</f>
        <v>5.5555555555555554</v>
      </c>
      <c r="S23" s="222"/>
      <c r="T23" s="245">
        <v>50</v>
      </c>
    </row>
    <row r="24" spans="1:20">
      <c r="A24" s="1088"/>
      <c r="B24" s="1219"/>
      <c r="C24" s="344">
        <v>4</v>
      </c>
      <c r="D24" s="345" t="s">
        <v>48</v>
      </c>
      <c r="E24" s="345" t="s">
        <v>382</v>
      </c>
      <c r="F24" s="900">
        <v>5</v>
      </c>
      <c r="G24" s="900">
        <v>5</v>
      </c>
      <c r="H24" s="222" t="s">
        <v>216</v>
      </c>
      <c r="I24" s="222" t="s">
        <v>216</v>
      </c>
      <c r="J24" s="222" t="s">
        <v>216</v>
      </c>
      <c r="K24" s="222" t="s">
        <v>216</v>
      </c>
      <c r="L24" s="222" t="s">
        <v>216</v>
      </c>
      <c r="M24" s="342" t="s">
        <v>216</v>
      </c>
      <c r="N24" s="342">
        <v>10</v>
      </c>
      <c r="O24" s="342" t="s">
        <v>19</v>
      </c>
      <c r="P24" s="342" t="s">
        <v>19</v>
      </c>
      <c r="Q24" s="342" t="s">
        <v>19</v>
      </c>
      <c r="R24" s="357" cm="1">
        <f t="array" ref="R24">AVERAGE(IF(LEFT(F24:Q24,1)="&lt;", VALUE(MID(F24:Q24,2,99)), F24:Q24))</f>
        <v>5.5555555555555554</v>
      </c>
      <c r="S24" s="222"/>
      <c r="T24" s="245">
        <v>50</v>
      </c>
    </row>
    <row r="25" spans="1:20">
      <c r="A25" s="1088"/>
      <c r="B25" s="1217" t="s">
        <v>10</v>
      </c>
      <c r="C25" s="343">
        <v>1</v>
      </c>
      <c r="D25" s="216" t="s">
        <v>45</v>
      </c>
      <c r="E25" s="216" t="s">
        <v>379</v>
      </c>
      <c r="F25" s="982">
        <v>540</v>
      </c>
      <c r="G25" s="982">
        <v>220</v>
      </c>
      <c r="H25" s="982">
        <v>5400</v>
      </c>
      <c r="I25" s="982">
        <v>79</v>
      </c>
      <c r="J25" s="232">
        <v>70</v>
      </c>
      <c r="K25" s="340">
        <v>9200</v>
      </c>
      <c r="L25" s="982">
        <v>16000</v>
      </c>
      <c r="M25" s="1151">
        <v>5400</v>
      </c>
      <c r="N25" s="1151">
        <v>2200</v>
      </c>
      <c r="O25" s="341" t="s">
        <v>19</v>
      </c>
      <c r="P25" s="341" t="s">
        <v>19</v>
      </c>
      <c r="Q25" s="341" t="s">
        <v>19</v>
      </c>
      <c r="R25" s="357" cm="1">
        <f t="array" ref="R25">GEOMEAN(IF(LEFT(F25:Q25,1)="&lt;", VALUE(MID(F25:Q25,2,99)), F25:Q25))</f>
        <v>1224.8228699575516</v>
      </c>
      <c r="S25" s="221"/>
      <c r="T25" s="426">
        <v>100</v>
      </c>
    </row>
    <row r="26" spans="1:20">
      <c r="A26" s="1088"/>
      <c r="B26" s="1218"/>
      <c r="C26" s="344">
        <v>2</v>
      </c>
      <c r="D26" s="345" t="s">
        <v>46</v>
      </c>
      <c r="E26" s="345" t="s">
        <v>380</v>
      </c>
      <c r="F26" s="983" t="s">
        <v>381</v>
      </c>
      <c r="G26" s="983" t="s">
        <v>381</v>
      </c>
      <c r="H26" s="983" t="s">
        <v>381</v>
      </c>
      <c r="I26" s="983" t="s">
        <v>381</v>
      </c>
      <c r="J26" s="222" t="s">
        <v>381</v>
      </c>
      <c r="K26" s="222" t="s">
        <v>381</v>
      </c>
      <c r="L26" s="983" t="s">
        <v>381</v>
      </c>
      <c r="M26" s="1152" t="s">
        <v>381</v>
      </c>
      <c r="N26" s="1152" t="s">
        <v>19</v>
      </c>
      <c r="O26" s="342" t="s">
        <v>19</v>
      </c>
      <c r="P26" s="342" t="s">
        <v>19</v>
      </c>
      <c r="Q26" s="342" t="s">
        <v>19</v>
      </c>
      <c r="R26" s="246" t="e" cm="1">
        <f t="array" ref="R26">GEOMEAN(IF(LEFT(F26:Q26,1)="&lt;", VALUE(MID(F26:Q26,2,99)), F26:Q26))</f>
        <v>#NUM!</v>
      </c>
      <c r="S26" s="225"/>
      <c r="T26" s="245">
        <v>100</v>
      </c>
    </row>
    <row r="27" spans="1:20">
      <c r="A27" s="1088"/>
      <c r="B27" s="1218"/>
      <c r="C27" s="344">
        <v>3</v>
      </c>
      <c r="D27" s="345" t="s">
        <v>47</v>
      </c>
      <c r="E27" s="345" t="s">
        <v>379</v>
      </c>
      <c r="F27" s="983">
        <v>350</v>
      </c>
      <c r="G27" s="983">
        <v>1600</v>
      </c>
      <c r="H27" s="983">
        <v>3500</v>
      </c>
      <c r="I27" s="983">
        <v>350</v>
      </c>
      <c r="J27" s="222">
        <v>130</v>
      </c>
      <c r="K27" s="222">
        <v>130</v>
      </c>
      <c r="L27" s="983">
        <v>16000</v>
      </c>
      <c r="M27" s="1152">
        <v>1700</v>
      </c>
      <c r="N27" s="1152">
        <v>9200</v>
      </c>
      <c r="O27" s="342" t="s">
        <v>19</v>
      </c>
      <c r="P27" s="342" t="s">
        <v>19</v>
      </c>
      <c r="Q27" s="342" t="s">
        <v>19</v>
      </c>
      <c r="R27" s="246" cm="1">
        <f t="array" ref="R27">GEOMEAN(IF(LEFT(F27:Q27,1)="&lt;", VALUE(MID(F27:Q27,2,99)), F27:Q27))</f>
        <v>1125.6319059200189</v>
      </c>
      <c r="S27" s="225"/>
      <c r="T27" s="245">
        <v>100</v>
      </c>
    </row>
    <row r="28" spans="1:20">
      <c r="A28" s="1088"/>
      <c r="B28" s="1219"/>
      <c r="C28" s="344">
        <v>4</v>
      </c>
      <c r="D28" s="345" t="s">
        <v>48</v>
      </c>
      <c r="E28" s="345" t="s">
        <v>382</v>
      </c>
      <c r="F28" s="983">
        <v>130</v>
      </c>
      <c r="G28" s="983">
        <v>540</v>
      </c>
      <c r="H28" s="983">
        <v>5400</v>
      </c>
      <c r="I28" s="983">
        <v>540</v>
      </c>
      <c r="J28" s="222">
        <v>49</v>
      </c>
      <c r="K28" s="222">
        <v>920</v>
      </c>
      <c r="L28" s="983">
        <v>16000</v>
      </c>
      <c r="M28" s="1152">
        <v>2400</v>
      </c>
      <c r="N28" s="1152">
        <v>9200</v>
      </c>
      <c r="O28" s="342" t="s">
        <v>19</v>
      </c>
      <c r="P28" s="342" t="s">
        <v>19</v>
      </c>
      <c r="Q28" s="342" t="s">
        <v>19</v>
      </c>
      <c r="R28" s="246" cm="1">
        <f t="array" ref="R28">GEOMEAN(IF(LEFT(F28:Q28,1)="&lt;", VALUE(MID(F28:Q28,2,99)), F28:Q28))</f>
        <v>1140.3161833669203</v>
      </c>
      <c r="S28" s="225"/>
      <c r="T28" s="245">
        <v>100</v>
      </c>
    </row>
    <row r="29" spans="1:20">
      <c r="A29" s="1088"/>
      <c r="B29" s="1217" t="s">
        <v>11</v>
      </c>
      <c r="C29" s="343">
        <v>1</v>
      </c>
      <c r="D29" s="216" t="s">
        <v>45</v>
      </c>
      <c r="E29" s="216" t="s">
        <v>379</v>
      </c>
      <c r="F29" s="232">
        <v>0.09</v>
      </c>
      <c r="G29" s="899" t="s">
        <v>218</v>
      </c>
      <c r="H29" s="232" t="s">
        <v>218</v>
      </c>
      <c r="I29" s="232">
        <v>0.122</v>
      </c>
      <c r="J29" s="899" t="s">
        <v>218</v>
      </c>
      <c r="K29" s="340" t="s">
        <v>218</v>
      </c>
      <c r="L29" s="232" t="s">
        <v>218</v>
      </c>
      <c r="M29" s="341">
        <v>0.57699999999999996</v>
      </c>
      <c r="N29" s="341" t="s">
        <v>218</v>
      </c>
      <c r="O29" s="341" t="s">
        <v>19</v>
      </c>
      <c r="P29" s="341" t="s">
        <v>19</v>
      </c>
      <c r="Q29" s="341" t="s">
        <v>19</v>
      </c>
      <c r="R29" s="357" cm="1">
        <f t="array" ref="R29">AVERAGE(IF(LEFT(F29:Q29,1)="&lt;", VALUE(MID(F29:Q29,2,99)), F29:Q29))</f>
        <v>0.14766666666666667</v>
      </c>
      <c r="S29" s="221"/>
      <c r="T29" s="426">
        <v>10</v>
      </c>
    </row>
    <row r="30" spans="1:20">
      <c r="A30" s="1088"/>
      <c r="B30" s="1218"/>
      <c r="C30" s="344">
        <v>2</v>
      </c>
      <c r="D30" s="345" t="s">
        <v>46</v>
      </c>
      <c r="E30" s="345" t="s">
        <v>380</v>
      </c>
      <c r="F30" s="222" t="s">
        <v>381</v>
      </c>
      <c r="G30" s="900" t="s">
        <v>381</v>
      </c>
      <c r="H30" s="222" t="s">
        <v>381</v>
      </c>
      <c r="I30" s="222" t="s">
        <v>381</v>
      </c>
      <c r="J30" s="900" t="s">
        <v>381</v>
      </c>
      <c r="K30" s="900" t="s">
        <v>381</v>
      </c>
      <c r="L30" s="222" t="s">
        <v>381</v>
      </c>
      <c r="M30" s="342" t="s">
        <v>381</v>
      </c>
      <c r="N30" s="342" t="s">
        <v>19</v>
      </c>
      <c r="O30" s="342" t="s">
        <v>19</v>
      </c>
      <c r="P30" s="342" t="s">
        <v>19</v>
      </c>
      <c r="Q30" s="342" t="s">
        <v>19</v>
      </c>
      <c r="R30" s="357" t="e" cm="1">
        <f t="array" ref="R30">AVERAGE(IF(LEFT(F30:Q30,1)="&lt;", VALUE(MID(F30:Q30,2,99)), F30:Q30))</f>
        <v>#DIV/0!</v>
      </c>
      <c r="S30" s="225"/>
      <c r="T30" s="245">
        <v>10</v>
      </c>
    </row>
    <row r="31" spans="1:20">
      <c r="A31" s="1088"/>
      <c r="B31" s="1218"/>
      <c r="C31" s="344">
        <v>3</v>
      </c>
      <c r="D31" s="345" t="s">
        <v>47</v>
      </c>
      <c r="E31" s="345" t="s">
        <v>379</v>
      </c>
      <c r="F31" s="222">
        <v>0.14199999999999999</v>
      </c>
      <c r="G31" s="900" t="s">
        <v>218</v>
      </c>
      <c r="H31" s="222">
        <v>9.0999999999999998E-2</v>
      </c>
      <c r="I31" s="222">
        <v>9.0999999999999998E-2</v>
      </c>
      <c r="J31" s="900" t="s">
        <v>218</v>
      </c>
      <c r="K31" s="222" t="s">
        <v>218</v>
      </c>
      <c r="L31" s="222" t="s">
        <v>218</v>
      </c>
      <c r="M31" s="342">
        <v>0.64800000000000002</v>
      </c>
      <c r="N31" s="342" t="s">
        <v>218</v>
      </c>
      <c r="O31" s="342" t="s">
        <v>19</v>
      </c>
      <c r="P31" s="342" t="s">
        <v>19</v>
      </c>
      <c r="Q31" s="342" t="s">
        <v>19</v>
      </c>
      <c r="R31" s="357" cm="1">
        <f t="array" ref="R31">AVERAGE(IF(LEFT(F31:Q31,1)="&lt;", VALUE(MID(F31:Q31,2,99)), F31:Q31))</f>
        <v>0.158</v>
      </c>
      <c r="S31" s="225"/>
      <c r="T31" s="245">
        <v>10</v>
      </c>
    </row>
    <row r="32" spans="1:20">
      <c r="A32" s="1088"/>
      <c r="B32" s="1219"/>
      <c r="C32" s="344">
        <v>4</v>
      </c>
      <c r="D32" s="345" t="s">
        <v>48</v>
      </c>
      <c r="E32" s="345" t="s">
        <v>382</v>
      </c>
      <c r="F32" s="222">
        <v>0.113</v>
      </c>
      <c r="G32" s="900" t="s">
        <v>218</v>
      </c>
      <c r="H32" s="222" t="s">
        <v>218</v>
      </c>
      <c r="I32" s="222" t="s">
        <v>218</v>
      </c>
      <c r="J32" s="900" t="s">
        <v>218</v>
      </c>
      <c r="K32" s="222" t="s">
        <v>218</v>
      </c>
      <c r="L32" s="222" t="s">
        <v>218</v>
      </c>
      <c r="M32" s="342">
        <v>0.371</v>
      </c>
      <c r="N32" s="342" t="s">
        <v>218</v>
      </c>
      <c r="O32" s="342" t="s">
        <v>19</v>
      </c>
      <c r="P32" s="342" t="s">
        <v>19</v>
      </c>
      <c r="Q32" s="342" t="s">
        <v>19</v>
      </c>
      <c r="R32" s="357" cm="1">
        <f t="array" ref="R32">AVERAGE(IF(LEFT(F32:Q32,1)="&lt;", VALUE(MID(F32:Q32,2,99)), F32:Q32))</f>
        <v>0.12377777777777779</v>
      </c>
      <c r="S32" s="225"/>
      <c r="T32" s="245">
        <v>10</v>
      </c>
    </row>
    <row r="33" spans="1:20">
      <c r="A33" s="1088"/>
      <c r="B33" s="1217" t="s">
        <v>12</v>
      </c>
      <c r="C33" s="343">
        <v>1</v>
      </c>
      <c r="D33" s="216" t="s">
        <v>45</v>
      </c>
      <c r="E33" s="216" t="s">
        <v>379</v>
      </c>
      <c r="F33" s="232">
        <v>2.1000000000000001E-2</v>
      </c>
      <c r="G33" s="251">
        <v>2.7E-2</v>
      </c>
      <c r="H33" s="251">
        <v>2.9000000000000001E-2</v>
      </c>
      <c r="I33" s="232">
        <v>2.5999999999999999E-2</v>
      </c>
      <c r="J33" s="232">
        <v>1.4999999999999999E-2</v>
      </c>
      <c r="K33" s="340">
        <v>2.1999999999999999E-2</v>
      </c>
      <c r="L33" s="232" t="s">
        <v>219</v>
      </c>
      <c r="M33" s="341">
        <v>1.6E-2</v>
      </c>
      <c r="N33" s="341">
        <v>0.03</v>
      </c>
      <c r="O33" s="341" t="s">
        <v>19</v>
      </c>
      <c r="P33" s="341" t="s">
        <v>19</v>
      </c>
      <c r="Q33" s="341" t="s">
        <v>19</v>
      </c>
      <c r="R33" s="357" cm="1">
        <f t="array" ref="R33">AVERAGE(IF(LEFT(F33:Q33,1)="&lt;", VALUE(MID(F33:Q33,2,99)), F33:Q33))</f>
        <v>2.222222222222222E-2</v>
      </c>
      <c r="S33" s="221"/>
      <c r="T33" s="426">
        <v>0.2</v>
      </c>
    </row>
    <row r="34" spans="1:20">
      <c r="A34" s="1088"/>
      <c r="B34" s="1218"/>
      <c r="C34" s="344">
        <v>2</v>
      </c>
      <c r="D34" s="345" t="s">
        <v>46</v>
      </c>
      <c r="E34" s="345" t="s">
        <v>380</v>
      </c>
      <c r="F34" s="222" t="s">
        <v>381</v>
      </c>
      <c r="G34" s="226" t="s">
        <v>381</v>
      </c>
      <c r="H34" s="226" t="s">
        <v>381</v>
      </c>
      <c r="I34" s="222" t="s">
        <v>381</v>
      </c>
      <c r="J34" s="222" t="s">
        <v>381</v>
      </c>
      <c r="K34" s="222" t="s">
        <v>381</v>
      </c>
      <c r="L34" s="222" t="s">
        <v>381</v>
      </c>
      <c r="M34" s="342" t="s">
        <v>381</v>
      </c>
      <c r="N34" s="342" t="s">
        <v>383</v>
      </c>
      <c r="O34" s="342" t="s">
        <v>19</v>
      </c>
      <c r="P34" s="342" t="s">
        <v>19</v>
      </c>
      <c r="Q34" s="342" t="s">
        <v>19</v>
      </c>
      <c r="R34" s="357" t="e" cm="1">
        <f t="array" ref="R34">AVERAGE(IF(LEFT(F34:Q34,1)="&lt;", VALUE(MID(F34:Q34,2,99)), F34:Q34))</f>
        <v>#DIV/0!</v>
      </c>
      <c r="S34" s="225"/>
      <c r="T34" s="245">
        <v>0.2</v>
      </c>
    </row>
    <row r="35" spans="1:20">
      <c r="A35" s="1088"/>
      <c r="B35" s="1218"/>
      <c r="C35" s="344">
        <v>3</v>
      </c>
      <c r="D35" s="345" t="s">
        <v>47</v>
      </c>
      <c r="E35" s="345" t="s">
        <v>379</v>
      </c>
      <c r="F35" s="222">
        <v>2.4E-2</v>
      </c>
      <c r="G35" s="226">
        <v>3.2000000000000001E-2</v>
      </c>
      <c r="H35" s="226">
        <v>5.5E-2</v>
      </c>
      <c r="I35" s="222">
        <v>3.2000000000000001E-2</v>
      </c>
      <c r="J35" s="222" t="s">
        <v>219</v>
      </c>
      <c r="K35" s="222">
        <v>1.6E-2</v>
      </c>
      <c r="L35" s="222">
        <v>3.2000000000000001E-2</v>
      </c>
      <c r="M35" s="342">
        <v>2.9000000000000001E-2</v>
      </c>
      <c r="N35" s="342">
        <v>5.7000000000000002E-2</v>
      </c>
      <c r="O35" s="342" t="s">
        <v>19</v>
      </c>
      <c r="P35" s="342" t="s">
        <v>19</v>
      </c>
      <c r="Q35" s="342" t="s">
        <v>19</v>
      </c>
      <c r="R35" s="357" cm="1">
        <f t="array" ref="R35">AVERAGE(IF(LEFT(F35:Q35,1)="&lt;", VALUE(MID(F35:Q35,2,99)), F35:Q35))</f>
        <v>3.2333333333333339E-2</v>
      </c>
      <c r="S35" s="225"/>
      <c r="T35" s="245">
        <v>0.2</v>
      </c>
    </row>
    <row r="36" spans="1:20">
      <c r="A36" s="1088"/>
      <c r="B36" s="1219"/>
      <c r="C36" s="344">
        <v>4</v>
      </c>
      <c r="D36" s="345" t="s">
        <v>48</v>
      </c>
      <c r="E36" s="345" t="s">
        <v>382</v>
      </c>
      <c r="F36" s="222">
        <v>3.7999999999999999E-2</v>
      </c>
      <c r="G36" s="226">
        <v>0.03</v>
      </c>
      <c r="H36" s="226">
        <v>0.02</v>
      </c>
      <c r="I36" s="226">
        <v>0.03</v>
      </c>
      <c r="J36" s="222">
        <v>1.9E-2</v>
      </c>
      <c r="K36" s="222">
        <v>5.0999999999999997E-2</v>
      </c>
      <c r="L36" s="222">
        <v>1.9E-2</v>
      </c>
      <c r="M36" s="342">
        <v>1.7999999999999999E-2</v>
      </c>
      <c r="N36" s="342">
        <v>5.7000000000000002E-2</v>
      </c>
      <c r="O36" s="342" t="s">
        <v>19</v>
      </c>
      <c r="P36" s="342" t="s">
        <v>19</v>
      </c>
      <c r="Q36" s="342" t="s">
        <v>19</v>
      </c>
      <c r="R36" s="357" cm="1">
        <f t="array" ref="R36">AVERAGE(IF(LEFT(F36:Q36,1)="&lt;", VALUE(MID(F36:Q36,2,99)), F36:Q36))</f>
        <v>3.1333333333333331E-2</v>
      </c>
      <c r="S36" s="225"/>
      <c r="T36" s="245">
        <v>0.2</v>
      </c>
    </row>
    <row r="37" spans="1:20" s="259" customFormat="1" ht="30" customHeight="1">
      <c r="A37" s="1088"/>
      <c r="B37" s="1217" t="s">
        <v>303</v>
      </c>
      <c r="C37" s="380">
        <v>1</v>
      </c>
      <c r="D37" s="381" t="s">
        <v>45</v>
      </c>
      <c r="E37" s="381" t="s">
        <v>379</v>
      </c>
      <c r="F37" s="382" t="s">
        <v>384</v>
      </c>
      <c r="G37" s="1102" t="s">
        <v>221</v>
      </c>
      <c r="H37" s="1103" t="s">
        <v>385</v>
      </c>
      <c r="I37" s="1103" t="s">
        <v>386</v>
      </c>
      <c r="J37" s="1103" t="s">
        <v>387</v>
      </c>
      <c r="K37" s="1103" t="s">
        <v>388</v>
      </c>
      <c r="L37" s="1103" t="s">
        <v>389</v>
      </c>
      <c r="M37" s="1103" t="s">
        <v>390</v>
      </c>
      <c r="N37" s="1141" t="s">
        <v>391</v>
      </c>
      <c r="O37" s="1141" t="s">
        <v>19</v>
      </c>
      <c r="P37" s="1141" t="s">
        <v>19</v>
      </c>
      <c r="Q37" s="1141" t="s">
        <v>19</v>
      </c>
      <c r="R37" s="438"/>
      <c r="S37" s="437"/>
      <c r="T37" s="438"/>
    </row>
    <row r="38" spans="1:20" s="259" customFormat="1" ht="30" customHeight="1">
      <c r="A38" s="1088"/>
      <c r="B38" s="1218"/>
      <c r="C38" s="380">
        <v>2</v>
      </c>
      <c r="D38" s="384" t="s">
        <v>46</v>
      </c>
      <c r="E38" s="384" t="s">
        <v>380</v>
      </c>
      <c r="F38" s="382" t="s">
        <v>381</v>
      </c>
      <c r="G38" s="382" t="s">
        <v>381</v>
      </c>
      <c r="H38" s="222" t="s">
        <v>381</v>
      </c>
      <c r="I38" s="382" t="s">
        <v>381</v>
      </c>
      <c r="J38" s="382" t="s">
        <v>381</v>
      </c>
      <c r="K38" s="382" t="s">
        <v>381</v>
      </c>
      <c r="L38" s="382" t="s">
        <v>381</v>
      </c>
      <c r="M38" s="382" t="s">
        <v>381</v>
      </c>
      <c r="N38" s="383" t="s">
        <v>381</v>
      </c>
      <c r="O38" s="383" t="s">
        <v>381</v>
      </c>
      <c r="P38" s="383" t="s">
        <v>381</v>
      </c>
      <c r="Q38" s="383" t="s">
        <v>381</v>
      </c>
      <c r="R38" s="438"/>
      <c r="S38" s="437"/>
      <c r="T38" s="439"/>
    </row>
    <row r="39" spans="1:20" s="259" customFormat="1" ht="30" customHeight="1">
      <c r="A39" s="1088"/>
      <c r="B39" s="1218"/>
      <c r="C39" s="385">
        <v>3</v>
      </c>
      <c r="D39" s="384" t="s">
        <v>47</v>
      </c>
      <c r="E39" s="384" t="s">
        <v>379</v>
      </c>
      <c r="F39" s="382" t="s">
        <v>392</v>
      </c>
      <c r="G39" s="887" t="s">
        <v>393</v>
      </c>
      <c r="H39" s="382" t="s">
        <v>394</v>
      </c>
      <c r="I39" s="382" t="s">
        <v>386</v>
      </c>
      <c r="J39" s="382" t="s">
        <v>395</v>
      </c>
      <c r="K39" s="382" t="s">
        <v>396</v>
      </c>
      <c r="L39" s="382" t="s">
        <v>397</v>
      </c>
      <c r="M39" s="382" t="s">
        <v>398</v>
      </c>
      <c r="N39" s="383" t="s">
        <v>399</v>
      </c>
      <c r="O39" s="383" t="s">
        <v>19</v>
      </c>
      <c r="P39" s="383" t="s">
        <v>19</v>
      </c>
      <c r="Q39" s="383" t="s">
        <v>19</v>
      </c>
      <c r="R39" s="438"/>
      <c r="S39" s="437"/>
      <c r="T39" s="439"/>
    </row>
    <row r="40" spans="1:20" s="259" customFormat="1" ht="30" customHeight="1" thickBot="1">
      <c r="A40" s="1088"/>
      <c r="B40" s="1218"/>
      <c r="C40" s="386">
        <v>4</v>
      </c>
      <c r="D40" s="387" t="s">
        <v>48</v>
      </c>
      <c r="E40" s="387" t="s">
        <v>382</v>
      </c>
      <c r="F40" s="388" t="s">
        <v>400</v>
      </c>
      <c r="G40" s="887" t="s">
        <v>401</v>
      </c>
      <c r="H40" s="388" t="s">
        <v>402</v>
      </c>
      <c r="I40" s="388" t="s">
        <v>403</v>
      </c>
      <c r="J40" s="388" t="s">
        <v>404</v>
      </c>
      <c r="K40" s="388" t="s">
        <v>405</v>
      </c>
      <c r="L40" s="388" t="s">
        <v>406</v>
      </c>
      <c r="M40" s="388" t="s">
        <v>407</v>
      </c>
      <c r="N40" s="389" t="s">
        <v>408</v>
      </c>
      <c r="O40" s="389" t="s">
        <v>19</v>
      </c>
      <c r="P40" s="389" t="s">
        <v>19</v>
      </c>
      <c r="Q40" s="440" t="s">
        <v>19</v>
      </c>
      <c r="R40" s="438"/>
      <c r="S40" s="437"/>
      <c r="T40" s="439"/>
    </row>
    <row r="41" spans="1:20" ht="30" customHeight="1" thickBot="1">
      <c r="A41" s="1089"/>
      <c r="B41" s="1220" t="s">
        <v>260</v>
      </c>
      <c r="C41" s="1202"/>
      <c r="D41" s="1202"/>
      <c r="E41" s="1202"/>
      <c r="F41" s="348">
        <v>46048</v>
      </c>
      <c r="G41" s="348">
        <v>46076</v>
      </c>
      <c r="H41" s="959">
        <v>46104</v>
      </c>
      <c r="I41" s="959">
        <v>46132</v>
      </c>
      <c r="J41" s="959">
        <v>46167</v>
      </c>
      <c r="K41" s="959">
        <v>46195</v>
      </c>
      <c r="L41" s="959">
        <v>46223</v>
      </c>
      <c r="M41" s="959">
        <v>46251</v>
      </c>
      <c r="N41" s="959">
        <v>46279</v>
      </c>
      <c r="O41" s="346"/>
      <c r="P41" s="346"/>
      <c r="Q41" s="347"/>
      <c r="R41" s="435"/>
      <c r="S41" s="436"/>
      <c r="T41" s="435"/>
    </row>
    <row r="42" spans="1:20">
      <c r="A42" s="214"/>
      <c r="D42" s="962" t="s">
        <v>409</v>
      </c>
      <c r="E42" s="10"/>
      <c r="G42" s="10"/>
      <c r="H42" s="10"/>
      <c r="I42" s="10"/>
      <c r="J42" s="10"/>
      <c r="K42" s="10"/>
      <c r="L42" s="10"/>
      <c r="M42" s="54"/>
      <c r="N42" s="54"/>
      <c r="O42" s="54"/>
      <c r="P42" s="54"/>
      <c r="Q42" s="10"/>
      <c r="R42" s="243"/>
      <c r="S42" s="10"/>
    </row>
    <row r="43" spans="1:20">
      <c r="A43" s="105"/>
      <c r="B43" s="10"/>
      <c r="C43" s="10"/>
      <c r="D43" s="10"/>
      <c r="E43" s="10"/>
      <c r="F43" s="10"/>
      <c r="H43" s="10"/>
      <c r="I43" s="10"/>
      <c r="J43" s="10"/>
      <c r="K43" s="10"/>
      <c r="L43" s="10"/>
      <c r="M43" s="10"/>
      <c r="N43" s="10"/>
      <c r="O43" s="10"/>
      <c r="P43" s="10"/>
      <c r="Q43" s="10"/>
      <c r="R43" s="243"/>
      <c r="S43" s="10"/>
    </row>
    <row r="44" spans="1:20">
      <c r="A44" s="105"/>
      <c r="B44" s="10"/>
      <c r="C44" s="10"/>
      <c r="D44" s="10"/>
      <c r="E44" s="10"/>
      <c r="F44" s="10"/>
      <c r="G44" s="10"/>
      <c r="H44" s="10"/>
      <c r="I44" s="10"/>
      <c r="J44" s="10"/>
      <c r="K44" s="10"/>
      <c r="L44" s="10"/>
      <c r="M44" s="10"/>
      <c r="N44" s="10"/>
      <c r="O44" s="10"/>
      <c r="P44" s="10"/>
      <c r="Q44" s="10"/>
      <c r="R44" s="243"/>
      <c r="S44" s="10"/>
    </row>
    <row r="45" spans="1:20">
      <c r="A45" s="105"/>
      <c r="B45" s="10" t="s">
        <v>284</v>
      </c>
      <c r="C45" s="10"/>
      <c r="D45" s="10"/>
      <c r="E45" s="10"/>
      <c r="F45" s="10"/>
      <c r="G45" s="10"/>
      <c r="H45" s="10"/>
      <c r="I45" s="10"/>
      <c r="J45" s="10"/>
      <c r="K45" s="10"/>
      <c r="L45" s="10"/>
      <c r="M45" s="10"/>
      <c r="N45" s="10"/>
      <c r="O45" s="10"/>
      <c r="P45" s="10"/>
      <c r="Q45" s="10"/>
      <c r="R45" s="243"/>
      <c r="S45" s="10"/>
    </row>
    <row r="46" spans="1:20">
      <c r="A46" s="105"/>
      <c r="B46" s="1159" t="s">
        <v>410</v>
      </c>
      <c r="C46" s="1402"/>
      <c r="D46" s="1402"/>
      <c r="E46" s="1402"/>
      <c r="F46" s="1402"/>
      <c r="G46" s="1402"/>
      <c r="H46" s="1402"/>
      <c r="I46" s="1402"/>
      <c r="J46" s="1402"/>
      <c r="K46" s="1402"/>
      <c r="L46" s="1402"/>
      <c r="M46" s="1402"/>
      <c r="N46" s="1402"/>
      <c r="O46" s="1402"/>
      <c r="P46" s="1402"/>
      <c r="Q46" s="1402"/>
      <c r="R46" s="1402"/>
      <c r="S46" s="1402"/>
    </row>
    <row r="47" spans="1:20">
      <c r="A47" s="105"/>
      <c r="B47" s="1404"/>
      <c r="C47" s="1405"/>
      <c r="D47" s="1405"/>
      <c r="E47" s="1405"/>
      <c r="F47" s="1405"/>
      <c r="G47" s="1405"/>
      <c r="H47" s="1405"/>
      <c r="I47" s="1405"/>
      <c r="J47" s="1405"/>
      <c r="K47" s="1405"/>
      <c r="L47" s="1405"/>
      <c r="M47" s="1405"/>
      <c r="N47" s="1405"/>
      <c r="O47" s="1405"/>
      <c r="P47" s="1405"/>
      <c r="Q47" s="1405"/>
      <c r="R47" s="1405"/>
      <c r="S47" s="1405"/>
    </row>
    <row r="48" spans="1:20">
      <c r="A48" s="105"/>
      <c r="B48" s="1404"/>
      <c r="C48" s="1405"/>
      <c r="D48" s="1405"/>
      <c r="E48" s="1405"/>
      <c r="F48" s="1405"/>
      <c r="G48" s="1405"/>
      <c r="H48" s="1405"/>
      <c r="I48" s="1405"/>
      <c r="J48" s="1405"/>
      <c r="K48" s="1405"/>
      <c r="L48" s="1405"/>
      <c r="M48" s="1405"/>
      <c r="N48" s="1405"/>
      <c r="O48" s="1405"/>
      <c r="P48" s="1405"/>
      <c r="Q48" s="1405"/>
      <c r="R48" s="1405"/>
      <c r="S48" s="1405"/>
    </row>
    <row r="49" spans="1:19">
      <c r="A49" s="105"/>
      <c r="B49" s="1404"/>
      <c r="C49" s="1405"/>
      <c r="D49" s="1405"/>
      <c r="E49" s="1405"/>
      <c r="F49" s="1405"/>
      <c r="G49" s="1405"/>
      <c r="H49" s="1405"/>
      <c r="I49" s="1405"/>
      <c r="J49" s="1405"/>
      <c r="K49" s="1405"/>
      <c r="L49" s="1405"/>
      <c r="M49" s="1405"/>
      <c r="N49" s="1405"/>
      <c r="O49" s="1405"/>
      <c r="P49" s="1405"/>
      <c r="Q49" s="1405"/>
      <c r="R49" s="1405"/>
      <c r="S49" s="1405"/>
    </row>
    <row r="50" spans="1:19">
      <c r="A50" s="105"/>
      <c r="B50" s="1404"/>
      <c r="C50" s="1405"/>
      <c r="D50" s="1405"/>
      <c r="E50" s="1405"/>
      <c r="F50" s="1405"/>
      <c r="G50" s="1405"/>
      <c r="H50" s="1405"/>
      <c r="I50" s="1405"/>
      <c r="J50" s="1405"/>
      <c r="K50" s="1405"/>
      <c r="L50" s="1405"/>
      <c r="M50" s="1405"/>
      <c r="N50" s="1405"/>
      <c r="O50" s="1405"/>
      <c r="P50" s="1405"/>
      <c r="Q50" s="1405"/>
      <c r="R50" s="1405"/>
      <c r="S50" s="1405"/>
    </row>
    <row r="51" spans="1:19">
      <c r="A51" s="105"/>
      <c r="B51" s="1404"/>
      <c r="C51" s="1405"/>
      <c r="D51" s="1405"/>
      <c r="E51" s="1405"/>
      <c r="F51" s="1405"/>
      <c r="G51" s="1405"/>
      <c r="H51" s="1405"/>
      <c r="I51" s="1405"/>
      <c r="J51" s="1405"/>
      <c r="K51" s="1405"/>
      <c r="L51" s="1405"/>
      <c r="M51" s="1405"/>
      <c r="N51" s="1405"/>
      <c r="O51" s="1405"/>
      <c r="P51" s="1405"/>
      <c r="Q51" s="1405"/>
      <c r="R51" s="1405"/>
      <c r="S51" s="1405"/>
    </row>
    <row r="52" spans="1:19">
      <c r="A52" s="105"/>
      <c r="B52" s="1404"/>
      <c r="C52" s="1405"/>
      <c r="D52" s="1405"/>
      <c r="E52" s="1405"/>
      <c r="F52" s="1405"/>
      <c r="G52" s="1405"/>
      <c r="H52" s="1405"/>
      <c r="I52" s="1405"/>
      <c r="J52" s="1405"/>
      <c r="K52" s="1405"/>
      <c r="L52" s="1405"/>
      <c r="M52" s="1405"/>
      <c r="N52" s="1405"/>
      <c r="O52" s="1405"/>
      <c r="P52" s="1405"/>
      <c r="Q52" s="1405"/>
      <c r="R52" s="1405"/>
      <c r="S52" s="1405"/>
    </row>
    <row r="53" spans="1:19">
      <c r="A53" s="105"/>
      <c r="B53" s="1404"/>
      <c r="C53" s="1405"/>
      <c r="D53" s="1405"/>
      <c r="E53" s="1405"/>
      <c r="F53" s="1405"/>
      <c r="G53" s="1405"/>
      <c r="H53" s="1405"/>
      <c r="I53" s="1405"/>
      <c r="J53" s="1405"/>
      <c r="K53" s="1405"/>
      <c r="L53" s="1405"/>
      <c r="M53" s="1405"/>
      <c r="N53" s="1405"/>
      <c r="O53" s="1405"/>
      <c r="P53" s="1405"/>
      <c r="Q53" s="1405"/>
      <c r="R53" s="1405"/>
      <c r="S53" s="1405"/>
    </row>
    <row r="54" spans="1:19">
      <c r="A54" s="105"/>
      <c r="B54" s="1404"/>
      <c r="C54" s="1405"/>
      <c r="D54" s="1405"/>
      <c r="E54" s="1405"/>
      <c r="F54" s="1405"/>
      <c r="G54" s="1405"/>
      <c r="H54" s="1405"/>
      <c r="I54" s="1405"/>
      <c r="J54" s="1405"/>
      <c r="K54" s="1405"/>
      <c r="L54" s="1405"/>
      <c r="M54" s="1405"/>
      <c r="N54" s="1405"/>
      <c r="O54" s="1405"/>
      <c r="P54" s="1405"/>
      <c r="Q54" s="1405"/>
      <c r="R54" s="1405"/>
      <c r="S54" s="1405"/>
    </row>
    <row r="55" spans="1:19">
      <c r="A55" s="105"/>
      <c r="B55" s="1404"/>
      <c r="C55" s="1405"/>
      <c r="D55" s="1405"/>
      <c r="E55" s="1405"/>
      <c r="F55" s="1405"/>
      <c r="G55" s="1405"/>
      <c r="H55" s="1405"/>
      <c r="I55" s="1405"/>
      <c r="J55" s="1405"/>
      <c r="K55" s="1405"/>
      <c r="L55" s="1405"/>
      <c r="M55" s="1405"/>
      <c r="N55" s="1405"/>
      <c r="O55" s="1405"/>
      <c r="P55" s="1405"/>
      <c r="Q55" s="1405"/>
      <c r="R55" s="1405"/>
      <c r="S55" s="1405"/>
    </row>
    <row r="56" spans="1:19">
      <c r="A56" s="105"/>
      <c r="B56" s="10"/>
      <c r="C56" s="10"/>
      <c r="D56" s="10"/>
      <c r="E56" s="10"/>
      <c r="F56" s="10"/>
      <c r="G56" s="10"/>
      <c r="H56" s="10"/>
      <c r="I56" s="10"/>
      <c r="J56" s="10"/>
      <c r="K56" s="10"/>
      <c r="L56" s="10"/>
      <c r="M56" s="10"/>
      <c r="N56" s="10"/>
      <c r="O56" s="10"/>
      <c r="P56" s="10"/>
      <c r="Q56" s="10"/>
      <c r="R56" s="243"/>
      <c r="S56" s="10"/>
    </row>
    <row r="57" spans="1:19">
      <c r="A57" s="105"/>
      <c r="B57" s="10"/>
      <c r="C57" s="10"/>
      <c r="D57" s="10"/>
      <c r="E57" s="10"/>
      <c r="F57" s="10"/>
      <c r="G57" s="10"/>
      <c r="H57" s="10"/>
      <c r="I57" s="10"/>
      <c r="J57" s="10"/>
      <c r="K57" s="10"/>
      <c r="L57" s="10"/>
      <c r="M57" s="10"/>
      <c r="N57" s="10"/>
      <c r="O57" s="10"/>
      <c r="P57" s="10"/>
      <c r="Q57" s="10"/>
      <c r="R57" s="243"/>
      <c r="S57" s="10"/>
    </row>
    <row r="58" spans="1:19">
      <c r="A58" s="105"/>
      <c r="B58" s="10"/>
      <c r="C58" s="10"/>
      <c r="D58" s="10"/>
      <c r="E58" s="10"/>
      <c r="F58" s="10"/>
      <c r="G58" s="10"/>
      <c r="H58" s="10"/>
      <c r="I58" s="10"/>
      <c r="J58" s="10"/>
      <c r="K58" s="10"/>
      <c r="L58" s="10"/>
      <c r="M58" s="10"/>
      <c r="N58" s="10"/>
      <c r="O58" s="10"/>
      <c r="P58" s="10"/>
      <c r="Q58" s="10"/>
      <c r="R58" s="243"/>
      <c r="S58" s="10"/>
    </row>
    <row r="59" spans="1:19">
      <c r="A59" s="105"/>
      <c r="B59" s="1157" t="s">
        <v>263</v>
      </c>
      <c r="C59" s="1396"/>
      <c r="D59" s="1396"/>
      <c r="E59" s="1396"/>
      <c r="F59" s="1396"/>
      <c r="G59" s="1396"/>
      <c r="H59" s="1396"/>
      <c r="I59" s="1396"/>
      <c r="J59" s="1396"/>
      <c r="K59" s="1396"/>
      <c r="L59" s="1396"/>
      <c r="M59" s="1396"/>
      <c r="N59" s="1396"/>
      <c r="O59" s="1396"/>
      <c r="P59" s="1397"/>
      <c r="Q59" s="10"/>
      <c r="R59" s="243"/>
      <c r="S59" s="10"/>
    </row>
    <row r="60" spans="1:19">
      <c r="A60" s="105"/>
      <c r="B60" s="1157" t="s">
        <v>283</v>
      </c>
      <c r="C60" s="1396"/>
      <c r="D60" s="1396"/>
      <c r="E60" s="1396"/>
      <c r="F60" s="1396"/>
      <c r="G60" s="1396"/>
      <c r="H60" s="1396"/>
      <c r="I60" s="1396"/>
      <c r="J60" s="1396"/>
      <c r="K60" s="1396"/>
      <c r="L60" s="1396"/>
      <c r="M60" s="1396"/>
      <c r="N60" s="1396"/>
      <c r="O60" s="1396"/>
      <c r="P60" s="1397"/>
      <c r="Q60" s="10"/>
      <c r="R60" s="243"/>
      <c r="S60" s="10"/>
    </row>
    <row r="61" spans="1:19">
      <c r="A61" s="105"/>
      <c r="B61" s="1162"/>
      <c r="C61" s="1396"/>
      <c r="D61" s="1396"/>
      <c r="E61" s="1396"/>
      <c r="F61" s="1397"/>
      <c r="G61" s="1162" t="s">
        <v>265</v>
      </c>
      <c r="H61" s="1396"/>
      <c r="I61" s="1396"/>
      <c r="J61" s="1396"/>
      <c r="K61" s="1396"/>
      <c r="L61" s="1396"/>
      <c r="M61" s="1396"/>
      <c r="N61" s="1396"/>
      <c r="O61" s="1396"/>
      <c r="P61" s="1397"/>
      <c r="Q61" s="10"/>
      <c r="R61" s="243"/>
      <c r="S61" s="10"/>
    </row>
    <row r="62" spans="1:19">
      <c r="A62" s="105"/>
      <c r="B62" s="61" t="s">
        <v>266</v>
      </c>
      <c r="C62" s="61" t="s">
        <v>267</v>
      </c>
      <c r="D62" s="61" t="s">
        <v>1</v>
      </c>
      <c r="E62" s="61" t="s">
        <v>268</v>
      </c>
      <c r="F62" s="61" t="s">
        <v>269</v>
      </c>
      <c r="G62" s="86" t="s">
        <v>171</v>
      </c>
      <c r="H62" s="86" t="s">
        <v>172</v>
      </c>
      <c r="I62" s="86" t="s">
        <v>173</v>
      </c>
      <c r="J62" s="86" t="s">
        <v>7</v>
      </c>
      <c r="K62" s="86" t="s">
        <v>174</v>
      </c>
      <c r="L62" s="86" t="s">
        <v>175</v>
      </c>
      <c r="M62" s="86" t="s">
        <v>176</v>
      </c>
      <c r="N62" s="86" t="s">
        <v>177</v>
      </c>
      <c r="O62" s="86" t="s">
        <v>178</v>
      </c>
      <c r="P62" s="86" t="s">
        <v>179</v>
      </c>
      <c r="Q62" s="10"/>
      <c r="R62" s="243"/>
      <c r="S62" s="10"/>
    </row>
    <row r="63" spans="1:19">
      <c r="A63" s="105"/>
      <c r="B63" s="1398" t="s">
        <v>411</v>
      </c>
      <c r="C63" s="1398" t="s">
        <v>412</v>
      </c>
      <c r="D63" s="1164" t="s">
        <v>17</v>
      </c>
      <c r="E63" s="63">
        <v>1</v>
      </c>
      <c r="F63" s="100" t="s">
        <v>45</v>
      </c>
      <c r="G63" s="20">
        <f>R5</f>
        <v>6.6511111111111099</v>
      </c>
      <c r="H63" s="61" t="s">
        <v>271</v>
      </c>
      <c r="I63" s="21">
        <f>R9</f>
        <v>19.777777777777779</v>
      </c>
      <c r="J63" s="21">
        <f>R13</f>
        <v>7.3055555555555554</v>
      </c>
      <c r="K63" s="21">
        <f>R17</f>
        <v>30.133333333333333</v>
      </c>
      <c r="L63" s="21">
        <f>R21</f>
        <v>5.5555555555555554</v>
      </c>
      <c r="M63" s="21">
        <f t="shared" ref="M63:M66" si="0">R25</f>
        <v>1224.8228699575516</v>
      </c>
      <c r="N63" s="21">
        <f t="shared" ref="N63:N66" si="1">R29</f>
        <v>0.14766666666666667</v>
      </c>
      <c r="O63" s="21">
        <f t="shared" ref="O63:O66" si="2">R33</f>
        <v>2.222222222222222E-2</v>
      </c>
      <c r="P63" s="61" t="s">
        <v>271</v>
      </c>
      <c r="Q63" s="10"/>
      <c r="R63" s="243"/>
      <c r="S63" s="10"/>
    </row>
    <row r="64" spans="1:19">
      <c r="A64" s="105"/>
      <c r="B64" s="1399"/>
      <c r="C64" s="1399"/>
      <c r="D64" s="1399"/>
      <c r="E64" s="63">
        <v>2</v>
      </c>
      <c r="F64" s="100" t="s">
        <v>46</v>
      </c>
      <c r="G64" s="21" t="e">
        <f>R6</f>
        <v>#DIV/0!</v>
      </c>
      <c r="H64" s="61" t="s">
        <v>271</v>
      </c>
      <c r="I64" s="21" t="e">
        <f>R10</f>
        <v>#DIV/0!</v>
      </c>
      <c r="J64" s="21" t="e">
        <f>R14</f>
        <v>#DIV/0!</v>
      </c>
      <c r="K64" s="21" t="e">
        <f>R18</f>
        <v>#DIV/0!</v>
      </c>
      <c r="L64" s="21" t="e">
        <f>R22</f>
        <v>#DIV/0!</v>
      </c>
      <c r="M64" s="21" t="e">
        <f t="shared" si="0"/>
        <v>#NUM!</v>
      </c>
      <c r="N64" s="21" t="e">
        <f t="shared" si="1"/>
        <v>#DIV/0!</v>
      </c>
      <c r="O64" s="21" t="e">
        <f t="shared" si="2"/>
        <v>#DIV/0!</v>
      </c>
      <c r="P64" s="61" t="s">
        <v>271</v>
      </c>
      <c r="Q64" s="10"/>
      <c r="R64" s="243"/>
      <c r="S64" s="10"/>
    </row>
    <row r="65" spans="1:19">
      <c r="A65" s="105"/>
      <c r="B65" s="1400"/>
      <c r="C65" s="1400"/>
      <c r="D65" s="1400"/>
      <c r="E65" s="63">
        <v>3</v>
      </c>
      <c r="F65" s="100" t="s">
        <v>47</v>
      </c>
      <c r="G65" s="20">
        <f>R7</f>
        <v>7.0677777777777777</v>
      </c>
      <c r="H65" s="61" t="s">
        <v>271</v>
      </c>
      <c r="I65" s="21">
        <f>R11</f>
        <v>25</v>
      </c>
      <c r="J65" s="21">
        <f>R15</f>
        <v>7.2788888888888881</v>
      </c>
      <c r="K65" s="21">
        <f>R19</f>
        <v>30.099999999999998</v>
      </c>
      <c r="L65" s="21">
        <f>R23</f>
        <v>5.5555555555555554</v>
      </c>
      <c r="M65" s="21">
        <f t="shared" si="0"/>
        <v>1125.6319059200189</v>
      </c>
      <c r="N65" s="21">
        <f t="shared" si="1"/>
        <v>0.158</v>
      </c>
      <c r="O65" s="21">
        <f t="shared" si="2"/>
        <v>3.2333333333333339E-2</v>
      </c>
      <c r="P65" s="61" t="s">
        <v>271</v>
      </c>
      <c r="Q65" s="10"/>
      <c r="R65" s="243"/>
      <c r="S65" s="10"/>
    </row>
    <row r="66" spans="1:19">
      <c r="A66" s="105"/>
      <c r="B66" s="812"/>
      <c r="C66" s="813"/>
      <c r="D66" s="813"/>
      <c r="E66" s="63">
        <v>4</v>
      </c>
      <c r="F66" s="100" t="s">
        <v>48</v>
      </c>
      <c r="G66" s="20">
        <f>R8</f>
        <v>6.8222222222222229</v>
      </c>
      <c r="H66" s="61" t="s">
        <v>271</v>
      </c>
      <c r="I66" s="21">
        <f>R12</f>
        <v>41.555555555555557</v>
      </c>
      <c r="J66" s="21">
        <f>R16</f>
        <v>7.1511111111111108</v>
      </c>
      <c r="K66" s="21">
        <f>R20</f>
        <v>30.166666666666668</v>
      </c>
      <c r="L66" s="21">
        <f>R24</f>
        <v>5.5555555555555554</v>
      </c>
      <c r="M66" s="21">
        <f t="shared" si="0"/>
        <v>1140.3161833669203</v>
      </c>
      <c r="N66" s="21">
        <f t="shared" si="1"/>
        <v>0.12377777777777779</v>
      </c>
      <c r="O66" s="21">
        <f t="shared" si="2"/>
        <v>3.1333333333333331E-2</v>
      </c>
      <c r="P66" s="61" t="s">
        <v>271</v>
      </c>
      <c r="Q66" s="10"/>
      <c r="R66" s="243"/>
      <c r="S66" s="10"/>
    </row>
    <row r="67" spans="1:19">
      <c r="A67" s="105"/>
      <c r="B67" s="1162"/>
      <c r="C67" s="1396"/>
      <c r="D67" s="1396"/>
      <c r="E67" s="1396"/>
      <c r="F67" s="1396"/>
      <c r="G67" s="1396"/>
      <c r="H67" s="1396"/>
      <c r="I67" s="1396"/>
      <c r="J67" s="1396"/>
      <c r="K67" s="1396"/>
      <c r="L67" s="1396"/>
      <c r="M67" s="1396"/>
      <c r="N67" s="1396"/>
      <c r="O67" s="1396"/>
      <c r="P67" s="1396"/>
      <c r="Q67" s="10"/>
      <c r="R67" s="243"/>
      <c r="S67" s="10"/>
    </row>
    <row r="68" spans="1:19">
      <c r="A68" s="105"/>
      <c r="B68" s="61" t="s">
        <v>272</v>
      </c>
      <c r="C68" s="1401"/>
      <c r="D68" s="1402"/>
      <c r="E68" s="1402"/>
      <c r="F68" s="1403"/>
      <c r="G68" s="21"/>
      <c r="H68" s="61" t="s">
        <v>271</v>
      </c>
      <c r="I68" s="21"/>
      <c r="J68" s="21"/>
      <c r="K68" s="21"/>
      <c r="L68" s="21"/>
      <c r="M68" s="21"/>
      <c r="N68" s="21"/>
      <c r="O68" s="21"/>
      <c r="P68" s="61" t="s">
        <v>271</v>
      </c>
      <c r="Q68" s="10"/>
      <c r="R68" s="243"/>
      <c r="S68" s="10"/>
    </row>
    <row r="69" spans="1:19">
      <c r="A69" s="105"/>
      <c r="B69" s="61" t="s">
        <v>273</v>
      </c>
      <c r="C69" s="1404"/>
      <c r="D69" s="1405"/>
      <c r="E69" s="1405"/>
      <c r="F69" s="1406"/>
      <c r="G69" s="21"/>
      <c r="H69" s="61" t="s">
        <v>271</v>
      </c>
      <c r="I69" s="21"/>
      <c r="J69" s="21"/>
      <c r="K69" s="21"/>
      <c r="L69" s="21"/>
      <c r="M69" s="21"/>
      <c r="N69" s="21"/>
      <c r="O69" s="21"/>
      <c r="P69" s="61" t="s">
        <v>271</v>
      </c>
      <c r="Q69" s="10"/>
      <c r="R69" s="243"/>
      <c r="S69" s="10"/>
    </row>
    <row r="70" spans="1:19">
      <c r="A70" s="105"/>
      <c r="B70" s="61" t="s">
        <v>274</v>
      </c>
      <c r="C70" s="1404"/>
      <c r="D70" s="1405"/>
      <c r="E70" s="1405"/>
      <c r="F70" s="1406"/>
      <c r="G70" s="21"/>
      <c r="H70" s="61" t="s">
        <v>271</v>
      </c>
      <c r="I70" s="21"/>
      <c r="J70" s="21"/>
      <c r="K70" s="21"/>
      <c r="L70" s="21"/>
      <c r="M70" s="21"/>
      <c r="N70" s="21"/>
      <c r="O70" s="21"/>
      <c r="P70" s="61" t="s">
        <v>271</v>
      </c>
      <c r="Q70" s="10"/>
      <c r="R70" s="243"/>
      <c r="S70" s="10"/>
    </row>
    <row r="71" spans="1:19">
      <c r="A71" s="105"/>
      <c r="B71" s="61" t="s">
        <v>275</v>
      </c>
      <c r="C71" s="1407"/>
      <c r="D71" s="1408"/>
      <c r="E71" s="1408"/>
      <c r="F71" s="1409"/>
      <c r="G71" s="86" t="s">
        <v>276</v>
      </c>
      <c r="H71" s="86" t="s">
        <v>271</v>
      </c>
      <c r="I71" s="86" t="s">
        <v>277</v>
      </c>
      <c r="J71" s="86" t="s">
        <v>214</v>
      </c>
      <c r="K71" s="19" t="s">
        <v>278</v>
      </c>
      <c r="L71" s="86" t="s">
        <v>279</v>
      </c>
      <c r="M71" s="86" t="s">
        <v>280</v>
      </c>
      <c r="N71" s="86" t="s">
        <v>281</v>
      </c>
      <c r="O71" s="86" t="s">
        <v>282</v>
      </c>
      <c r="P71" s="86" t="s">
        <v>271</v>
      </c>
      <c r="Q71" s="10"/>
      <c r="R71" s="243"/>
      <c r="S71" s="10"/>
    </row>
    <row r="74" spans="1:19">
      <c r="B74" s="1157" t="s">
        <v>263</v>
      </c>
      <c r="C74" s="1396"/>
      <c r="D74" s="1396"/>
      <c r="E74" s="1396"/>
      <c r="F74" s="1396"/>
      <c r="G74" s="1396"/>
      <c r="H74" s="1396"/>
      <c r="I74" s="1396"/>
      <c r="J74" s="1396"/>
      <c r="K74" s="1396"/>
      <c r="L74" s="1396"/>
      <c r="M74" s="1396"/>
      <c r="N74" s="1396"/>
      <c r="O74" s="1396"/>
      <c r="P74" s="1397"/>
    </row>
    <row r="75" spans="1:19">
      <c r="B75" s="1157" t="s">
        <v>413</v>
      </c>
      <c r="C75" s="1396"/>
      <c r="D75" s="1396"/>
      <c r="E75" s="1396"/>
      <c r="F75" s="1396"/>
      <c r="G75" s="1396"/>
      <c r="H75" s="1396"/>
      <c r="I75" s="1396"/>
      <c r="J75" s="1396"/>
      <c r="K75" s="1396"/>
      <c r="L75" s="1396"/>
      <c r="M75" s="1396"/>
      <c r="N75" s="1396"/>
      <c r="O75" s="1396"/>
      <c r="P75" s="1397"/>
    </row>
    <row r="76" spans="1:19">
      <c r="B76" s="1162"/>
      <c r="C76" s="1396"/>
      <c r="D76" s="1396"/>
      <c r="E76" s="1396"/>
      <c r="F76" s="1397"/>
      <c r="G76" s="1162" t="s">
        <v>265</v>
      </c>
      <c r="H76" s="1396"/>
      <c r="I76" s="1396"/>
      <c r="J76" s="1396"/>
      <c r="K76" s="1396"/>
      <c r="L76" s="1396"/>
      <c r="M76" s="1396"/>
      <c r="N76" s="1396"/>
      <c r="O76" s="1396"/>
      <c r="P76" s="1397"/>
    </row>
    <row r="77" spans="1:19">
      <c r="B77" s="61" t="s">
        <v>266</v>
      </c>
      <c r="C77" s="61" t="s">
        <v>267</v>
      </c>
      <c r="D77" s="61" t="s">
        <v>1</v>
      </c>
      <c r="E77" s="61" t="s">
        <v>268</v>
      </c>
      <c r="F77" s="61" t="s">
        <v>269</v>
      </c>
      <c r="G77" s="86" t="s">
        <v>171</v>
      </c>
      <c r="H77" s="86" t="s">
        <v>172</v>
      </c>
      <c r="I77" s="86" t="s">
        <v>173</v>
      </c>
      <c r="J77" s="86" t="s">
        <v>7</v>
      </c>
      <c r="K77" s="86" t="s">
        <v>174</v>
      </c>
      <c r="L77" s="86" t="s">
        <v>175</v>
      </c>
      <c r="M77" s="86" t="s">
        <v>176</v>
      </c>
      <c r="N77" s="86" t="s">
        <v>177</v>
      </c>
      <c r="O77" s="86" t="s">
        <v>178</v>
      </c>
      <c r="P77" s="86" t="s">
        <v>179</v>
      </c>
    </row>
    <row r="78" spans="1:19">
      <c r="B78" s="1398" t="s">
        <v>411</v>
      </c>
      <c r="C78" s="1398" t="s">
        <v>412</v>
      </c>
      <c r="D78" s="1164" t="s">
        <v>17</v>
      </c>
      <c r="E78" s="63">
        <v>1</v>
      </c>
      <c r="F78" s="100" t="s">
        <v>45</v>
      </c>
      <c r="G78" s="20">
        <f>AVERAGE(F5:K5)</f>
        <v>6.6099999999999994</v>
      </c>
      <c r="H78" s="61" t="s">
        <v>271</v>
      </c>
      <c r="I78" s="21">
        <f>AVERAGE(F9:K9)</f>
        <v>15.666666666666666</v>
      </c>
      <c r="J78" s="21">
        <f>AVERAGE(F13:K13)</f>
        <v>7.3916666666666666</v>
      </c>
      <c r="K78" s="21">
        <f>AVERAGE(F17:K17)</f>
        <v>30.299999999999997</v>
      </c>
      <c r="L78" s="21">
        <f>AVERAGE(F21:K21)</f>
        <v>5</v>
      </c>
      <c r="M78" s="21">
        <f t="shared" ref="M78:M81" si="3">GEOMEAN(F25:K25)</f>
        <v>565.31068369897423</v>
      </c>
      <c r="N78" s="21">
        <f t="shared" ref="N78:N81" si="4">AVERAGE(F29:K29)</f>
        <v>0.106</v>
      </c>
      <c r="O78" s="21">
        <f t="shared" ref="O78:O81" si="5">AVERAGE(F33:K33)</f>
        <v>2.3333333333333331E-2</v>
      </c>
      <c r="P78" s="61" t="s">
        <v>271</v>
      </c>
    </row>
    <row r="79" spans="1:19">
      <c r="B79" s="1399"/>
      <c r="C79" s="1399"/>
      <c r="D79" s="1399"/>
      <c r="E79" s="63">
        <v>2</v>
      </c>
      <c r="F79" s="100" t="s">
        <v>46</v>
      </c>
      <c r="G79" s="21" t="e">
        <f>AVERAGE(F6:K6)</f>
        <v>#DIV/0!</v>
      </c>
      <c r="H79" s="61" t="s">
        <v>271</v>
      </c>
      <c r="I79" s="21" t="e">
        <f>AVERAGE(F10:K10)</f>
        <v>#DIV/0!</v>
      </c>
      <c r="J79" s="21" t="e">
        <f>AVERAGE(F14:K14)</f>
        <v>#DIV/0!</v>
      </c>
      <c r="K79" s="21" t="e">
        <f>AVERAGE(F18:K18)</f>
        <v>#DIV/0!</v>
      </c>
      <c r="L79" s="21" t="e">
        <f>AVERAGE(F22:K22)</f>
        <v>#DIV/0!</v>
      </c>
      <c r="M79" s="21" t="e">
        <f t="shared" si="3"/>
        <v>#NUM!</v>
      </c>
      <c r="N79" s="21" t="e">
        <f t="shared" si="4"/>
        <v>#DIV/0!</v>
      </c>
      <c r="O79" s="21" t="e">
        <f t="shared" si="5"/>
        <v>#DIV/0!</v>
      </c>
      <c r="P79" s="61" t="s">
        <v>271</v>
      </c>
    </row>
    <row r="80" spans="1:19">
      <c r="B80" s="1400"/>
      <c r="C80" s="1400"/>
      <c r="D80" s="1400"/>
      <c r="E80" s="63">
        <v>3</v>
      </c>
      <c r="F80" s="100" t="s">
        <v>47</v>
      </c>
      <c r="G80" s="20">
        <f>AVERAGE(F7:K7)</f>
        <v>6.9349999999999996</v>
      </c>
      <c r="H80" s="61" t="s">
        <v>271</v>
      </c>
      <c r="I80" s="21">
        <f>AVERAGE(F11:K11)</f>
        <v>25.5</v>
      </c>
      <c r="J80" s="21">
        <f>AVERAGE(F15:K15)</f>
        <v>7.3516666666666666</v>
      </c>
      <c r="K80" s="21">
        <f>AVERAGE(F19:K19)</f>
        <v>30.233333333333334</v>
      </c>
      <c r="L80" s="21">
        <f>AVERAGE(F23:K23)</f>
        <v>5</v>
      </c>
      <c r="M80" s="21">
        <f t="shared" si="3"/>
        <v>475.73868747553189</v>
      </c>
      <c r="N80" s="21">
        <f t="shared" si="4"/>
        <v>0.10799999999999998</v>
      </c>
      <c r="O80" s="21">
        <f t="shared" si="5"/>
        <v>3.1800000000000009E-2</v>
      </c>
      <c r="P80" s="61" t="s">
        <v>271</v>
      </c>
    </row>
    <row r="81" spans="2:16">
      <c r="B81" s="812"/>
      <c r="C81" s="813"/>
      <c r="D81" s="813"/>
      <c r="E81" s="63">
        <v>4</v>
      </c>
      <c r="F81" s="100" t="s">
        <v>48</v>
      </c>
      <c r="G81" s="20">
        <f>AVERAGE(F8:K8)</f>
        <v>6.3666666666666671</v>
      </c>
      <c r="H81" s="61" t="s">
        <v>271</v>
      </c>
      <c r="I81" s="21">
        <f>AVERAGE(F12:K12)</f>
        <v>41.166666666666664</v>
      </c>
      <c r="J81" s="21">
        <f>AVERAGE(F16:K16)</f>
        <v>7.1899999999999986</v>
      </c>
      <c r="K81" s="21">
        <f>AVERAGE(F20:K20)</f>
        <v>30.366666666666671</v>
      </c>
      <c r="L81" s="21">
        <f>AVERAGE(F24:K24)</f>
        <v>5</v>
      </c>
      <c r="M81" s="21">
        <f t="shared" si="3"/>
        <v>457.98517826011511</v>
      </c>
      <c r="N81" s="21">
        <f t="shared" si="4"/>
        <v>0.113</v>
      </c>
      <c r="O81" s="21">
        <f t="shared" si="5"/>
        <v>3.1333333333333331E-2</v>
      </c>
      <c r="P81" s="61" t="s">
        <v>271</v>
      </c>
    </row>
    <row r="82" spans="2:16">
      <c r="B82" s="1162"/>
      <c r="C82" s="1396"/>
      <c r="D82" s="1396"/>
      <c r="E82" s="1396"/>
      <c r="F82" s="1396"/>
      <c r="G82" s="1396"/>
      <c r="H82" s="1396"/>
      <c r="I82" s="1396"/>
      <c r="J82" s="1396"/>
      <c r="K82" s="1396"/>
      <c r="L82" s="1396"/>
      <c r="M82" s="1396"/>
      <c r="N82" s="1396"/>
      <c r="O82" s="1396"/>
      <c r="P82" s="1396"/>
    </row>
    <row r="83" spans="2:16">
      <c r="B83" s="61" t="s">
        <v>272</v>
      </c>
      <c r="C83" s="1401"/>
      <c r="D83" s="1402"/>
      <c r="E83" s="1402"/>
      <c r="F83" s="1403"/>
      <c r="G83" s="21"/>
      <c r="H83" s="61" t="s">
        <v>271</v>
      </c>
      <c r="I83" s="21"/>
      <c r="J83" s="21"/>
      <c r="K83" s="21"/>
      <c r="L83" s="21"/>
      <c r="M83" s="21"/>
      <c r="N83" s="21"/>
      <c r="O83" s="21"/>
      <c r="P83" s="61" t="s">
        <v>271</v>
      </c>
    </row>
    <row r="84" spans="2:16">
      <c r="B84" s="61" t="s">
        <v>273</v>
      </c>
      <c r="C84" s="1404"/>
      <c r="D84" s="1405"/>
      <c r="E84" s="1405"/>
      <c r="F84" s="1406"/>
      <c r="G84" s="21"/>
      <c r="H84" s="61" t="s">
        <v>271</v>
      </c>
      <c r="I84" s="21"/>
      <c r="J84" s="21"/>
      <c r="K84" s="21"/>
      <c r="L84" s="21"/>
      <c r="M84" s="21"/>
      <c r="N84" s="21"/>
      <c r="O84" s="21"/>
      <c r="P84" s="61" t="s">
        <v>271</v>
      </c>
    </row>
    <row r="85" spans="2:16">
      <c r="B85" s="61" t="s">
        <v>274</v>
      </c>
      <c r="C85" s="1404"/>
      <c r="D85" s="1405"/>
      <c r="E85" s="1405"/>
      <c r="F85" s="1406"/>
      <c r="G85" s="21"/>
      <c r="H85" s="61" t="s">
        <v>271</v>
      </c>
      <c r="I85" s="21"/>
      <c r="J85" s="21"/>
      <c r="K85" s="21"/>
      <c r="L85" s="21"/>
      <c r="M85" s="21"/>
      <c r="N85" s="21"/>
      <c r="O85" s="21"/>
      <c r="P85" s="61" t="s">
        <v>271</v>
      </c>
    </row>
    <row r="86" spans="2:16">
      <c r="B86" s="61" t="s">
        <v>275</v>
      </c>
      <c r="C86" s="1407"/>
      <c r="D86" s="1408"/>
      <c r="E86" s="1408"/>
      <c r="F86" s="1409"/>
      <c r="G86" s="86" t="s">
        <v>276</v>
      </c>
      <c r="H86" s="86" t="s">
        <v>271</v>
      </c>
      <c r="I86" s="86" t="s">
        <v>277</v>
      </c>
      <c r="J86" s="86" t="s">
        <v>214</v>
      </c>
      <c r="K86" s="19" t="s">
        <v>278</v>
      </c>
      <c r="L86" s="86" t="s">
        <v>279</v>
      </c>
      <c r="M86" s="86" t="s">
        <v>280</v>
      </c>
      <c r="N86" s="86" t="s">
        <v>281</v>
      </c>
      <c r="O86" s="86" t="s">
        <v>282</v>
      </c>
      <c r="P86" s="86" t="s">
        <v>271</v>
      </c>
    </row>
  </sheetData>
  <mergeCells count="37">
    <mergeCell ref="C63:C65"/>
    <mergeCell ref="D63:D65"/>
    <mergeCell ref="C68:F71"/>
    <mergeCell ref="B46:S55"/>
    <mergeCell ref="B59:P59"/>
    <mergeCell ref="B60:P60"/>
    <mergeCell ref="B61:F61"/>
    <mergeCell ref="G61:P61"/>
    <mergeCell ref="B63:B65"/>
    <mergeCell ref="B78:B80"/>
    <mergeCell ref="C78:C80"/>
    <mergeCell ref="D78:D80"/>
    <mergeCell ref="C83:F86"/>
    <mergeCell ref="B67:P67"/>
    <mergeCell ref="B74:P74"/>
    <mergeCell ref="B75:P75"/>
    <mergeCell ref="B76:F76"/>
    <mergeCell ref="G76:P76"/>
    <mergeCell ref="B82:P82"/>
    <mergeCell ref="A4:T4"/>
    <mergeCell ref="A3:T3"/>
    <mergeCell ref="A1:A2"/>
    <mergeCell ref="B1:B2"/>
    <mergeCell ref="C1:C2"/>
    <mergeCell ref="D1:D2"/>
    <mergeCell ref="E1:E2"/>
    <mergeCell ref="F1:T1"/>
    <mergeCell ref="B5:B8"/>
    <mergeCell ref="B9:B12"/>
    <mergeCell ref="B13:B16"/>
    <mergeCell ref="B37:B40"/>
    <mergeCell ref="B41:E41"/>
    <mergeCell ref="B17:B20"/>
    <mergeCell ref="B21:B24"/>
    <mergeCell ref="B25:B28"/>
    <mergeCell ref="B29:B32"/>
    <mergeCell ref="B33:B36"/>
  </mergeCells>
  <dataValidations count="1">
    <dataValidation type="list" allowBlank="1" showInputMessage="1" showErrorMessage="1" sqref="S5:S36" xr:uid="{A7038D95-D6C1-4A4A-A659-C9E7243BD7C3}">
      <formula1>"Passed, Failed"</formula1>
    </dataValidation>
  </dataValidation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sheetPr>
  <dimension ref="A1:AC995"/>
  <sheetViews>
    <sheetView workbookViewId="0">
      <pane xSplit="2" ySplit="4" topLeftCell="D5" activePane="bottomRight" state="frozen"/>
      <selection pane="bottomRight" activeCell="O17" sqref="O17"/>
      <selection pane="bottomLeft" activeCell="A7" sqref="A7"/>
      <selection pane="topRight" activeCell="C1" sqref="C1"/>
    </sheetView>
  </sheetViews>
  <sheetFormatPr defaultColWidth="14.42578125" defaultRowHeight="15" customHeight="1"/>
  <cols>
    <col min="1" max="1" width="8.5703125" customWidth="1"/>
    <col min="2" max="2" width="20.85546875" customWidth="1"/>
    <col min="3" max="3" width="10.85546875" customWidth="1"/>
    <col min="4" max="4" width="24.28515625" customWidth="1"/>
    <col min="5" max="5" width="28.28515625" customWidth="1"/>
    <col min="6" max="6" width="13" customWidth="1"/>
    <col min="7" max="7" width="13.140625" customWidth="1"/>
    <col min="8" max="8" width="9.140625" customWidth="1"/>
    <col min="9" max="9" width="10.5703125" customWidth="1"/>
    <col min="10" max="10" width="11.140625" customWidth="1"/>
    <col min="11" max="11" width="10" customWidth="1"/>
    <col min="12" max="12" width="9.7109375" customWidth="1"/>
    <col min="13" max="13" width="14" customWidth="1"/>
    <col min="14" max="14" width="11" customWidth="1"/>
    <col min="15" max="15" width="13" customWidth="1"/>
    <col min="16" max="16" width="13.140625" customWidth="1"/>
    <col min="17" max="17" width="18.7109375" customWidth="1"/>
    <col min="18" max="18" width="13" customWidth="1"/>
    <col min="19" max="19" width="26.42578125" customWidth="1"/>
    <col min="20" max="26" width="8.7109375" customWidth="1"/>
  </cols>
  <sheetData>
    <row r="1" spans="1:29">
      <c r="A1" s="1182" t="s">
        <v>185</v>
      </c>
      <c r="B1" s="1183" t="s">
        <v>186</v>
      </c>
      <c r="C1" s="1182" t="s">
        <v>187</v>
      </c>
      <c r="D1" s="1182" t="s">
        <v>188</v>
      </c>
      <c r="E1" s="1182" t="s">
        <v>189</v>
      </c>
      <c r="F1" s="1176" t="s">
        <v>190</v>
      </c>
      <c r="G1" s="1176"/>
      <c r="H1" s="1176"/>
      <c r="I1" s="1176"/>
      <c r="J1" s="1176"/>
      <c r="K1" s="1176"/>
      <c r="L1" s="1176"/>
      <c r="M1" s="1176"/>
      <c r="N1" s="1176"/>
      <c r="O1" s="1176"/>
      <c r="P1" s="1176"/>
      <c r="Q1" s="1176"/>
      <c r="R1" s="1176"/>
      <c r="S1" s="1176"/>
      <c r="T1" s="1176"/>
      <c r="U1" s="29"/>
      <c r="V1" s="29"/>
      <c r="W1" s="29"/>
      <c r="X1" s="29"/>
      <c r="Y1" s="29"/>
      <c r="Z1" s="29"/>
    </row>
    <row r="2" spans="1:29" ht="28.5">
      <c r="A2" s="1182"/>
      <c r="B2" s="1183"/>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29"/>
      <c r="V2" s="29"/>
      <c r="W2" s="29"/>
      <c r="X2" s="29"/>
      <c r="Y2" s="29"/>
      <c r="Z2" s="29"/>
    </row>
    <row r="3" spans="1:29" ht="15" customHeight="1">
      <c r="A3" s="1224" t="s">
        <v>414</v>
      </c>
      <c r="B3" s="1225"/>
      <c r="C3" s="1225"/>
      <c r="D3" s="1225"/>
      <c r="E3" s="1225"/>
      <c r="F3" s="1225"/>
      <c r="G3" s="1225"/>
      <c r="H3" s="1225"/>
      <c r="I3" s="1225"/>
      <c r="J3" s="1225"/>
      <c r="K3" s="1225"/>
      <c r="L3" s="1225"/>
      <c r="M3" s="1225"/>
      <c r="N3" s="1225"/>
      <c r="O3" s="1225"/>
      <c r="P3" s="1225"/>
      <c r="Q3" s="1225"/>
      <c r="R3" s="1225"/>
      <c r="S3" s="1225"/>
      <c r="T3" s="1183"/>
      <c r="U3" s="29"/>
      <c r="V3" s="29"/>
      <c r="W3" s="29"/>
      <c r="X3" s="29"/>
      <c r="Y3" s="29"/>
      <c r="Z3" s="29"/>
    </row>
    <row r="4" spans="1:29" ht="15" customHeight="1">
      <c r="A4" s="1179" t="s">
        <v>207</v>
      </c>
      <c r="B4" s="1180"/>
      <c r="C4" s="1180"/>
      <c r="D4" s="1180"/>
      <c r="E4" s="1180"/>
      <c r="F4" s="1180"/>
      <c r="G4" s="1180"/>
      <c r="H4" s="1180"/>
      <c r="I4" s="1180"/>
      <c r="J4" s="1180"/>
      <c r="K4" s="1180"/>
      <c r="L4" s="1180"/>
      <c r="M4" s="1180"/>
      <c r="N4" s="1180"/>
      <c r="O4" s="1180"/>
      <c r="P4" s="1180"/>
      <c r="Q4" s="1180"/>
      <c r="R4" s="1180"/>
      <c r="S4" s="1180"/>
      <c r="T4" s="1181"/>
      <c r="U4" s="29"/>
      <c r="V4" s="29"/>
      <c r="W4" s="29"/>
      <c r="X4" s="29"/>
      <c r="Y4" s="29"/>
      <c r="Z4" s="29"/>
    </row>
    <row r="5" spans="1:29" ht="28.5">
      <c r="A5" s="1008" t="s">
        <v>208</v>
      </c>
      <c r="B5" s="1175" t="s">
        <v>3</v>
      </c>
      <c r="C5" s="464">
        <v>1</v>
      </c>
      <c r="D5" s="523" t="s">
        <v>33</v>
      </c>
      <c r="E5" s="524" t="s">
        <v>415</v>
      </c>
      <c r="F5" s="458">
        <v>5.71</v>
      </c>
      <c r="G5" s="458">
        <v>5.83</v>
      </c>
      <c r="H5" s="458">
        <v>6.11</v>
      </c>
      <c r="I5" s="458">
        <v>6.11</v>
      </c>
      <c r="J5" s="458">
        <v>5.52</v>
      </c>
      <c r="K5" s="996">
        <v>6.2</v>
      </c>
      <c r="L5" s="458">
        <v>5.5</v>
      </c>
      <c r="M5" s="458">
        <v>5.0999999999999996</v>
      </c>
      <c r="N5" s="458">
        <v>7</v>
      </c>
      <c r="O5" s="458" t="s">
        <v>19</v>
      </c>
      <c r="P5" s="458" t="s">
        <v>19</v>
      </c>
      <c r="Q5" s="525" t="s">
        <v>19</v>
      </c>
      <c r="R5" s="462" cm="1">
        <f t="array" ref="R5">AVERAGE(IF(LEFT(F5:Q5,1)="&lt;", VALUE(MID(F5:Q5,2,99)), F5:Q5))</f>
        <v>5.8977777777777778</v>
      </c>
      <c r="S5" s="459" t="s">
        <v>212</v>
      </c>
      <c r="T5" s="255">
        <v>6</v>
      </c>
      <c r="U5" s="29"/>
      <c r="V5" s="29"/>
      <c r="W5" s="29"/>
      <c r="X5" s="310" t="s">
        <v>191</v>
      </c>
      <c r="Y5" s="310" t="s">
        <v>192</v>
      </c>
      <c r="Z5" s="310" t="s">
        <v>193</v>
      </c>
      <c r="AA5" s="310" t="s">
        <v>194</v>
      </c>
      <c r="AB5" s="310" t="s">
        <v>195</v>
      </c>
      <c r="AC5" s="310" t="s">
        <v>196</v>
      </c>
    </row>
    <row r="6" spans="1:29">
      <c r="A6" s="661"/>
      <c r="B6" s="1175"/>
      <c r="C6" s="311">
        <v>2</v>
      </c>
      <c r="D6" s="814" t="s">
        <v>34</v>
      </c>
      <c r="E6" s="815" t="s">
        <v>415</v>
      </c>
      <c r="F6" s="20">
        <v>6.05</v>
      </c>
      <c r="G6" s="20">
        <v>5.79</v>
      </c>
      <c r="H6" s="20">
        <v>6.01</v>
      </c>
      <c r="I6" s="20">
        <v>6.23</v>
      </c>
      <c r="J6" s="20">
        <v>5.57</v>
      </c>
      <c r="K6" s="995">
        <v>5.8</v>
      </c>
      <c r="L6" s="20">
        <v>5.8</v>
      </c>
      <c r="M6" s="20">
        <v>5.0999999999999996</v>
      </c>
      <c r="N6" s="20">
        <v>7</v>
      </c>
      <c r="O6" s="20" t="s">
        <v>19</v>
      </c>
      <c r="P6" s="20" t="s">
        <v>19</v>
      </c>
      <c r="Q6" s="68" t="s">
        <v>19</v>
      </c>
      <c r="R6" s="462" cm="1">
        <f t="array" ref="R6">AVERAGE(IF(LEFT(F6:Q6,1)="&lt;", VALUE(MID(F6:Q6,2,99)), F6:Q6))</f>
        <v>5.927777777777778</v>
      </c>
      <c r="S6" s="21" t="s">
        <v>212</v>
      </c>
      <c r="T6" s="333">
        <v>6</v>
      </c>
      <c r="U6" s="29"/>
      <c r="V6" s="29"/>
      <c r="W6" s="523" t="s">
        <v>33</v>
      </c>
      <c r="X6" s="458">
        <v>5.71</v>
      </c>
      <c r="Y6" s="458">
        <v>5.83</v>
      </c>
      <c r="Z6" s="458">
        <v>6.11</v>
      </c>
      <c r="AA6" s="458">
        <v>6.11</v>
      </c>
      <c r="AB6" s="458">
        <v>5.52</v>
      </c>
      <c r="AC6" s="996">
        <v>6.2</v>
      </c>
    </row>
    <row r="7" spans="1:29">
      <c r="A7" s="661"/>
      <c r="B7" s="1184"/>
      <c r="C7" s="311">
        <v>3</v>
      </c>
      <c r="D7" s="814" t="s">
        <v>35</v>
      </c>
      <c r="E7" s="815" t="s">
        <v>415</v>
      </c>
      <c r="F7" s="20">
        <v>5.89</v>
      </c>
      <c r="G7" s="20">
        <v>5.8</v>
      </c>
      <c r="H7" s="20">
        <v>6.05</v>
      </c>
      <c r="I7" s="20">
        <v>6.14</v>
      </c>
      <c r="J7" s="20">
        <v>6.01</v>
      </c>
      <c r="K7" s="995">
        <v>6.3</v>
      </c>
      <c r="L7" s="20">
        <v>5.3</v>
      </c>
      <c r="M7" s="20">
        <v>5.3</v>
      </c>
      <c r="N7" s="20">
        <v>6.9</v>
      </c>
      <c r="O7" s="20" t="s">
        <v>19</v>
      </c>
      <c r="P7" s="20" t="s">
        <v>19</v>
      </c>
      <c r="Q7" s="68" t="s">
        <v>19</v>
      </c>
      <c r="R7" s="462" cm="1">
        <f t="array" ref="R7">AVERAGE(IF(LEFT(F7:Q7,1)="&lt;", VALUE(MID(F7:Q7,2,99)), F7:Q7))</f>
        <v>5.9655555555555546</v>
      </c>
      <c r="S7" s="21" t="s">
        <v>211</v>
      </c>
      <c r="T7" s="333">
        <v>6</v>
      </c>
      <c r="U7" s="29"/>
      <c r="V7" s="29"/>
      <c r="W7" s="814" t="s">
        <v>34</v>
      </c>
      <c r="X7" s="20">
        <v>6.05</v>
      </c>
      <c r="Y7" s="20">
        <v>5.79</v>
      </c>
      <c r="Z7" s="20">
        <v>6.01</v>
      </c>
      <c r="AA7" s="20">
        <v>6.23</v>
      </c>
      <c r="AB7" s="20">
        <v>5.57</v>
      </c>
      <c r="AC7" s="995">
        <v>5.8</v>
      </c>
    </row>
    <row r="8" spans="1:29">
      <c r="A8" s="661"/>
      <c r="B8" s="1165" t="s">
        <v>6</v>
      </c>
      <c r="C8" s="327">
        <v>1</v>
      </c>
      <c r="D8" s="124" t="s">
        <v>33</v>
      </c>
      <c r="E8" s="816" t="s">
        <v>415</v>
      </c>
      <c r="F8" s="16">
        <v>24</v>
      </c>
      <c r="G8" s="16">
        <v>27</v>
      </c>
      <c r="H8" s="16">
        <v>10</v>
      </c>
      <c r="I8" s="16">
        <v>14</v>
      </c>
      <c r="J8" s="16">
        <v>19</v>
      </c>
      <c r="K8" s="16">
        <v>13</v>
      </c>
      <c r="L8" s="16">
        <v>9</v>
      </c>
      <c r="M8" s="16">
        <v>13</v>
      </c>
      <c r="N8" s="16">
        <v>25</v>
      </c>
      <c r="O8" s="16" t="s">
        <v>19</v>
      </c>
      <c r="P8" s="16" t="s">
        <v>19</v>
      </c>
      <c r="Q8" s="147" t="s">
        <v>19</v>
      </c>
      <c r="R8" s="462" cm="1">
        <f t="array" ref="R8">AVERAGE(IF(LEFT(F8:Q8,1)="&lt;", VALUE(MID(F8:Q8,2,99)), F8:Q8))</f>
        <v>17.111111111111111</v>
      </c>
      <c r="S8" s="17" t="s">
        <v>211</v>
      </c>
      <c r="T8" s="334">
        <v>50</v>
      </c>
      <c r="U8" s="29"/>
      <c r="V8" s="29"/>
      <c r="W8" s="814" t="s">
        <v>35</v>
      </c>
      <c r="X8" s="20">
        <v>5.89</v>
      </c>
      <c r="Y8" s="20">
        <v>5.8</v>
      </c>
      <c r="Z8" s="20">
        <v>6.05</v>
      </c>
      <c r="AA8" s="20">
        <v>6.14</v>
      </c>
      <c r="AB8" s="20">
        <v>6.01</v>
      </c>
      <c r="AC8" s="995">
        <v>6.3</v>
      </c>
    </row>
    <row r="9" spans="1:29">
      <c r="A9" s="661"/>
      <c r="B9" s="1175"/>
      <c r="C9" s="311">
        <v>2</v>
      </c>
      <c r="D9" s="814" t="s">
        <v>34</v>
      </c>
      <c r="E9" s="815" t="s">
        <v>415</v>
      </c>
      <c r="F9" s="20">
        <v>22</v>
      </c>
      <c r="G9" s="20">
        <v>25</v>
      </c>
      <c r="H9" s="20">
        <v>16</v>
      </c>
      <c r="I9" s="20">
        <v>17</v>
      </c>
      <c r="J9" s="20">
        <v>17</v>
      </c>
      <c r="K9" s="20">
        <v>18</v>
      </c>
      <c r="L9" s="20">
        <v>10</v>
      </c>
      <c r="M9" s="20">
        <v>6</v>
      </c>
      <c r="N9" s="20">
        <v>18</v>
      </c>
      <c r="O9" s="20" t="s">
        <v>19</v>
      </c>
      <c r="P9" s="20" t="s">
        <v>19</v>
      </c>
      <c r="Q9" s="68" t="s">
        <v>19</v>
      </c>
      <c r="R9" s="462" cm="1">
        <f t="array" ref="R9">AVERAGE(IF(LEFT(F9:Q9,1)="&lt;", VALUE(MID(F9:Q9,2,99)), F9:Q9))</f>
        <v>16.555555555555557</v>
      </c>
      <c r="S9" s="21" t="s">
        <v>211</v>
      </c>
      <c r="T9" s="333">
        <v>50</v>
      </c>
      <c r="U9" s="29"/>
      <c r="V9" s="29"/>
      <c r="W9" s="29" t="s">
        <v>205</v>
      </c>
      <c r="X9" s="29">
        <v>6</v>
      </c>
      <c r="Y9" s="29">
        <v>6</v>
      </c>
      <c r="Z9" s="29">
        <v>6</v>
      </c>
      <c r="AA9">
        <v>6</v>
      </c>
      <c r="AB9">
        <v>6</v>
      </c>
      <c r="AC9">
        <v>6</v>
      </c>
    </row>
    <row r="10" spans="1:29">
      <c r="A10" s="661"/>
      <c r="B10" s="1184"/>
      <c r="C10" s="311">
        <v>3</v>
      </c>
      <c r="D10" s="814" t="s">
        <v>35</v>
      </c>
      <c r="E10" s="815" t="s">
        <v>415</v>
      </c>
      <c r="F10" s="20">
        <v>26</v>
      </c>
      <c r="G10" s="20">
        <v>21</v>
      </c>
      <c r="H10" s="20">
        <v>9</v>
      </c>
      <c r="I10" s="20">
        <v>16</v>
      </c>
      <c r="J10" s="20">
        <v>18</v>
      </c>
      <c r="K10" s="20">
        <v>18</v>
      </c>
      <c r="L10" s="20">
        <v>11</v>
      </c>
      <c r="M10" s="20">
        <v>7</v>
      </c>
      <c r="N10" s="20">
        <v>22</v>
      </c>
      <c r="O10" s="20" t="s">
        <v>19</v>
      </c>
      <c r="P10" s="20" t="s">
        <v>19</v>
      </c>
      <c r="Q10" s="68" t="s">
        <v>19</v>
      </c>
      <c r="R10" s="462" cm="1">
        <f t="array" ref="R10">AVERAGE(IF(LEFT(F10:Q10,1)="&lt;", VALUE(MID(F10:Q10,2,99)), F10:Q10))</f>
        <v>16.444444444444443</v>
      </c>
      <c r="S10" s="21" t="s">
        <v>211</v>
      </c>
      <c r="T10" s="333">
        <v>50</v>
      </c>
      <c r="U10" s="29"/>
      <c r="V10" s="29"/>
      <c r="W10" s="29"/>
      <c r="X10" s="29"/>
      <c r="Y10" s="29"/>
      <c r="Z10" s="29"/>
    </row>
    <row r="11" spans="1:29">
      <c r="A11" s="661"/>
      <c r="B11" s="1165" t="s">
        <v>7</v>
      </c>
      <c r="C11" s="327">
        <v>1</v>
      </c>
      <c r="D11" s="124" t="s">
        <v>33</v>
      </c>
      <c r="E11" s="816" t="s">
        <v>415</v>
      </c>
      <c r="F11" s="16">
        <v>7.25</v>
      </c>
      <c r="G11" s="16">
        <v>7.28</v>
      </c>
      <c r="H11" s="16">
        <v>7.31</v>
      </c>
      <c r="I11" s="16">
        <v>7.34</v>
      </c>
      <c r="J11" s="16">
        <v>7.32</v>
      </c>
      <c r="K11" s="16">
        <v>7.02</v>
      </c>
      <c r="L11" s="16">
        <v>7.02</v>
      </c>
      <c r="M11" s="16">
        <v>7.13</v>
      </c>
      <c r="N11" s="16">
        <v>7.4</v>
      </c>
      <c r="O11" s="16">
        <v>7.31</v>
      </c>
      <c r="P11" s="16" t="s">
        <v>19</v>
      </c>
      <c r="Q11" s="147" t="s">
        <v>19</v>
      </c>
      <c r="R11" s="462" cm="1">
        <f t="array" ref="R11">AVERAGE(IF(LEFT(F11:Q11,1)="&lt;", VALUE(MID(F11:Q11,2,99)), F11:Q11))</f>
        <v>7.2379999999999995</v>
      </c>
      <c r="S11" s="17" t="s">
        <v>211</v>
      </c>
      <c r="T11" s="334" t="s">
        <v>214</v>
      </c>
      <c r="U11" s="29"/>
      <c r="V11" s="29"/>
      <c r="W11" s="29"/>
      <c r="X11" s="29"/>
      <c r="Y11" s="29"/>
      <c r="Z11" s="29"/>
    </row>
    <row r="12" spans="1:29">
      <c r="A12" s="661"/>
      <c r="B12" s="1175"/>
      <c r="C12" s="311">
        <v>2</v>
      </c>
      <c r="D12" s="814" t="s">
        <v>34</v>
      </c>
      <c r="E12" s="815" t="s">
        <v>415</v>
      </c>
      <c r="F12" s="20">
        <v>7.09</v>
      </c>
      <c r="G12" s="20">
        <v>7.12</v>
      </c>
      <c r="H12" s="20">
        <v>7.35</v>
      </c>
      <c r="I12" s="20">
        <v>7.41</v>
      </c>
      <c r="J12" s="20">
        <v>7.1</v>
      </c>
      <c r="K12" s="20">
        <v>7.19</v>
      </c>
      <c r="L12" s="20">
        <v>7.17</v>
      </c>
      <c r="M12" s="20">
        <v>7.25</v>
      </c>
      <c r="N12" s="20">
        <v>7.4</v>
      </c>
      <c r="O12" s="20">
        <v>7.29</v>
      </c>
      <c r="P12" s="20" t="s">
        <v>19</v>
      </c>
      <c r="Q12" s="68" t="s">
        <v>19</v>
      </c>
      <c r="R12" s="462" cm="1">
        <f t="array" ref="R12">AVERAGE(IF(LEFT(F12:Q12,1)="&lt;", VALUE(MID(F12:Q12,2,99)), F12:Q12))</f>
        <v>7.2370000000000001</v>
      </c>
      <c r="S12" s="21" t="s">
        <v>211</v>
      </c>
      <c r="T12" s="333" t="s">
        <v>214</v>
      </c>
      <c r="U12" s="29"/>
      <c r="V12" s="29"/>
      <c r="W12" s="29"/>
      <c r="X12" s="29"/>
      <c r="Y12" s="29"/>
      <c r="Z12" s="29"/>
    </row>
    <row r="13" spans="1:29">
      <c r="A13" s="661"/>
      <c r="B13" s="1184"/>
      <c r="C13" s="311">
        <v>3</v>
      </c>
      <c r="D13" s="814" t="s">
        <v>35</v>
      </c>
      <c r="E13" s="815" t="s">
        <v>415</v>
      </c>
      <c r="F13" s="20">
        <v>7.11</v>
      </c>
      <c r="G13" s="20">
        <v>7.23</v>
      </c>
      <c r="H13" s="20">
        <v>7.28</v>
      </c>
      <c r="I13" s="20">
        <v>7.38</v>
      </c>
      <c r="J13" s="20">
        <v>7.28</v>
      </c>
      <c r="K13" s="20">
        <v>7.45</v>
      </c>
      <c r="L13" s="20">
        <v>7.43</v>
      </c>
      <c r="M13" s="20">
        <v>7.19</v>
      </c>
      <c r="N13" s="20">
        <v>7.55</v>
      </c>
      <c r="O13" s="20">
        <v>7.21</v>
      </c>
      <c r="P13" s="20" t="s">
        <v>19</v>
      </c>
      <c r="Q13" s="68" t="s">
        <v>19</v>
      </c>
      <c r="R13" s="462" cm="1">
        <f t="array" ref="R13">AVERAGE(IF(LEFT(F13:Q13,1)="&lt;", VALUE(MID(F13:Q13,2,99)), F13:Q13))</f>
        <v>7.3109999999999999</v>
      </c>
      <c r="S13" s="21" t="s">
        <v>211</v>
      </c>
      <c r="T13" s="333" t="s">
        <v>214</v>
      </c>
      <c r="U13" s="29"/>
      <c r="V13" s="29"/>
      <c r="W13" s="29"/>
      <c r="X13" s="29"/>
      <c r="Y13" s="29"/>
      <c r="Z13" s="29"/>
    </row>
    <row r="14" spans="1:29">
      <c r="A14" s="661"/>
      <c r="B14" s="1165" t="s">
        <v>8</v>
      </c>
      <c r="C14" s="327">
        <v>1</v>
      </c>
      <c r="D14" s="124" t="s">
        <v>33</v>
      </c>
      <c r="E14" s="816" t="s">
        <v>415</v>
      </c>
      <c r="F14" s="16">
        <v>27.4</v>
      </c>
      <c r="G14" s="16">
        <v>28.8</v>
      </c>
      <c r="H14" s="16">
        <v>30.1</v>
      </c>
      <c r="I14" s="16">
        <v>30</v>
      </c>
      <c r="J14" s="16">
        <v>31.3</v>
      </c>
      <c r="K14" s="16">
        <v>29.6</v>
      </c>
      <c r="L14" s="16">
        <v>32</v>
      </c>
      <c r="M14" s="16">
        <v>29.9</v>
      </c>
      <c r="N14" s="16">
        <v>24.2</v>
      </c>
      <c r="O14" s="16">
        <v>30.1</v>
      </c>
      <c r="P14" s="16" t="s">
        <v>19</v>
      </c>
      <c r="Q14" s="147" t="s">
        <v>19</v>
      </c>
      <c r="R14" s="462" cm="1">
        <f t="array" ref="R14">AVERAGE(IF(LEFT(F14:Q14,1)="&lt;", VALUE(MID(F14:Q14,2,99)), F14:Q14))</f>
        <v>29.340000000000003</v>
      </c>
      <c r="S14" s="17" t="s">
        <v>211</v>
      </c>
      <c r="T14" s="334" t="s">
        <v>215</v>
      </c>
      <c r="U14" s="29"/>
      <c r="V14" s="29"/>
      <c r="W14" s="29"/>
      <c r="X14" s="29"/>
      <c r="Y14" s="29"/>
      <c r="Z14" s="29"/>
    </row>
    <row r="15" spans="1:29">
      <c r="A15" s="661"/>
      <c r="B15" s="1175"/>
      <c r="C15" s="311">
        <v>2</v>
      </c>
      <c r="D15" s="814" t="s">
        <v>34</v>
      </c>
      <c r="E15" s="815" t="s">
        <v>415</v>
      </c>
      <c r="F15" s="20">
        <v>28.1</v>
      </c>
      <c r="G15" s="20">
        <v>29</v>
      </c>
      <c r="H15" s="20">
        <v>30.1</v>
      </c>
      <c r="I15" s="20">
        <v>30.1</v>
      </c>
      <c r="J15" s="20">
        <v>31.3</v>
      </c>
      <c r="K15" s="20">
        <v>29.5</v>
      </c>
      <c r="L15" s="20">
        <v>31.9</v>
      </c>
      <c r="M15" s="20">
        <v>29.9</v>
      </c>
      <c r="N15" s="20">
        <v>28.6</v>
      </c>
      <c r="O15" s="20">
        <v>30.1</v>
      </c>
      <c r="P15" s="20" t="s">
        <v>19</v>
      </c>
      <c r="Q15" s="68" t="s">
        <v>19</v>
      </c>
      <c r="R15" s="462" cm="1">
        <f t="array" ref="R15">AVERAGE(IF(LEFT(F15:Q15,1)="&lt;", VALUE(MID(F15:Q15,2,99)), F15:Q15))</f>
        <v>29.860000000000007</v>
      </c>
      <c r="S15" s="21" t="s">
        <v>211</v>
      </c>
      <c r="T15" s="333" t="s">
        <v>215</v>
      </c>
      <c r="U15" s="29"/>
      <c r="V15" s="29"/>
      <c r="W15" s="29"/>
      <c r="X15" s="29"/>
      <c r="Y15" s="29"/>
      <c r="Z15" s="29"/>
    </row>
    <row r="16" spans="1:29">
      <c r="A16" s="661"/>
      <c r="B16" s="1184"/>
      <c r="C16" s="311">
        <v>3</v>
      </c>
      <c r="D16" s="814" t="s">
        <v>35</v>
      </c>
      <c r="E16" s="815" t="s">
        <v>415</v>
      </c>
      <c r="F16" s="20">
        <v>28.1</v>
      </c>
      <c r="G16" s="20">
        <v>29.1</v>
      </c>
      <c r="H16" s="20">
        <v>30.1</v>
      </c>
      <c r="I16" s="20">
        <v>30.1</v>
      </c>
      <c r="J16" s="20">
        <v>31.5</v>
      </c>
      <c r="K16" s="20">
        <v>29.6</v>
      </c>
      <c r="L16" s="20">
        <v>31.8</v>
      </c>
      <c r="M16" s="20">
        <v>29.9</v>
      </c>
      <c r="N16" s="20">
        <v>28.7</v>
      </c>
      <c r="O16" s="20">
        <v>30.1</v>
      </c>
      <c r="P16" s="20" t="s">
        <v>19</v>
      </c>
      <c r="Q16" s="68" t="s">
        <v>19</v>
      </c>
      <c r="R16" s="462" cm="1">
        <f t="array" ref="R16">AVERAGE(IF(LEFT(F16:Q16,1)="&lt;", VALUE(MID(F16:Q16,2,99)), F16:Q16))</f>
        <v>29.900000000000006</v>
      </c>
      <c r="S16" s="21" t="s">
        <v>211</v>
      </c>
      <c r="T16" s="333" t="s">
        <v>215</v>
      </c>
      <c r="U16" s="29"/>
      <c r="V16" s="29"/>
      <c r="W16" s="29"/>
      <c r="X16" s="29"/>
      <c r="Y16" s="29"/>
      <c r="Z16" s="29"/>
    </row>
    <row r="17" spans="1:29">
      <c r="A17" s="661"/>
      <c r="B17" s="1165" t="s">
        <v>9</v>
      </c>
      <c r="C17" s="327">
        <v>1</v>
      </c>
      <c r="D17" s="124" t="s">
        <v>33</v>
      </c>
      <c r="E17" s="816" t="s">
        <v>415</v>
      </c>
      <c r="F17" s="16">
        <v>5</v>
      </c>
      <c r="G17" s="16">
        <v>5</v>
      </c>
      <c r="H17" s="16">
        <v>5</v>
      </c>
      <c r="I17" s="148" t="s">
        <v>216</v>
      </c>
      <c r="J17" s="16" t="s">
        <v>216</v>
      </c>
      <c r="K17" s="16" t="s">
        <v>216</v>
      </c>
      <c r="L17" s="16" t="s">
        <v>216</v>
      </c>
      <c r="M17" s="16" t="s">
        <v>216</v>
      </c>
      <c r="N17" s="16" t="s">
        <v>216</v>
      </c>
      <c r="O17" s="16" t="s">
        <v>19</v>
      </c>
      <c r="P17" s="16" t="s">
        <v>19</v>
      </c>
      <c r="Q17" s="147" t="s">
        <v>19</v>
      </c>
      <c r="R17" s="462" cm="1">
        <f t="array" ref="R17">AVERAGE(IF(LEFT(F17:Q17,1)="&lt;", VALUE(MID(F17:Q17,2,99)), F17:Q17))</f>
        <v>5</v>
      </c>
      <c r="S17" s="17" t="s">
        <v>211</v>
      </c>
      <c r="T17" s="334">
        <v>50</v>
      </c>
      <c r="U17" s="29"/>
      <c r="V17" s="29"/>
      <c r="W17" s="29"/>
      <c r="X17" s="29"/>
      <c r="Y17" s="29"/>
      <c r="Z17" s="29"/>
    </row>
    <row r="18" spans="1:29">
      <c r="A18" s="661"/>
      <c r="B18" s="1175"/>
      <c r="C18" s="311">
        <v>2</v>
      </c>
      <c r="D18" s="814" t="s">
        <v>34</v>
      </c>
      <c r="E18" s="815" t="s">
        <v>415</v>
      </c>
      <c r="F18" s="20">
        <v>5</v>
      </c>
      <c r="G18" s="20">
        <v>5</v>
      </c>
      <c r="H18" s="20">
        <v>5</v>
      </c>
      <c r="I18" s="74" t="s">
        <v>216</v>
      </c>
      <c r="J18" s="20" t="s">
        <v>216</v>
      </c>
      <c r="K18" s="20" t="s">
        <v>216</v>
      </c>
      <c r="L18" s="20" t="s">
        <v>216</v>
      </c>
      <c r="M18" s="20" t="s">
        <v>216</v>
      </c>
      <c r="N18" s="20" t="s">
        <v>216</v>
      </c>
      <c r="O18" s="20" t="s">
        <v>19</v>
      </c>
      <c r="P18" s="20" t="s">
        <v>19</v>
      </c>
      <c r="Q18" s="68" t="s">
        <v>19</v>
      </c>
      <c r="R18" s="462" cm="1">
        <f t="array" ref="R18">AVERAGE(IF(LEFT(F18:Q18,1)="&lt;", VALUE(MID(F18:Q18,2,99)), F18:Q18))</f>
        <v>5</v>
      </c>
      <c r="S18" s="21" t="s">
        <v>211</v>
      </c>
      <c r="T18" s="333">
        <v>50</v>
      </c>
      <c r="U18" s="29"/>
      <c r="V18" s="29"/>
      <c r="W18" s="29"/>
      <c r="X18" s="29"/>
      <c r="Y18" s="29"/>
      <c r="Z18" s="29"/>
    </row>
    <row r="19" spans="1:29" ht="15.75" customHeight="1">
      <c r="A19" s="661"/>
      <c r="B19" s="1184"/>
      <c r="C19" s="311">
        <v>3</v>
      </c>
      <c r="D19" s="814" t="s">
        <v>35</v>
      </c>
      <c r="E19" s="815" t="s">
        <v>415</v>
      </c>
      <c r="F19" s="20">
        <v>5</v>
      </c>
      <c r="G19" s="20">
        <v>5</v>
      </c>
      <c r="H19" s="20">
        <v>5</v>
      </c>
      <c r="I19" s="74" t="s">
        <v>216</v>
      </c>
      <c r="J19" s="20" t="s">
        <v>216</v>
      </c>
      <c r="K19" s="20" t="s">
        <v>216</v>
      </c>
      <c r="L19" s="20" t="s">
        <v>216</v>
      </c>
      <c r="M19" s="20" t="s">
        <v>216</v>
      </c>
      <c r="N19" s="20" t="s">
        <v>216</v>
      </c>
      <c r="O19" s="20" t="s">
        <v>19</v>
      </c>
      <c r="P19" s="20" t="s">
        <v>19</v>
      </c>
      <c r="Q19" s="68" t="s">
        <v>19</v>
      </c>
      <c r="R19" s="462" cm="1">
        <f t="array" ref="R19">AVERAGE(IF(LEFT(F19:Q19,1)="&lt;", VALUE(MID(F19:Q19,2,99)), F19:Q19))</f>
        <v>5</v>
      </c>
      <c r="S19" s="21" t="s">
        <v>211</v>
      </c>
      <c r="T19" s="333">
        <v>50</v>
      </c>
      <c r="U19" s="29"/>
      <c r="V19" s="29"/>
      <c r="W19" s="29"/>
      <c r="X19" s="29"/>
      <c r="Y19" s="29"/>
      <c r="Z19" s="29"/>
    </row>
    <row r="20" spans="1:29" ht="15.75" customHeight="1">
      <c r="A20" s="661"/>
      <c r="B20" s="1165" t="s">
        <v>10</v>
      </c>
      <c r="C20" s="327">
        <v>1</v>
      </c>
      <c r="D20" s="124" t="s">
        <v>33</v>
      </c>
      <c r="E20" s="816" t="s">
        <v>415</v>
      </c>
      <c r="F20" s="16">
        <v>33</v>
      </c>
      <c r="G20" s="16">
        <v>920</v>
      </c>
      <c r="H20" s="16">
        <v>170</v>
      </c>
      <c r="I20" s="16">
        <v>350</v>
      </c>
      <c r="J20" s="16">
        <v>33</v>
      </c>
      <c r="K20" s="16">
        <v>16000</v>
      </c>
      <c r="L20" s="16">
        <v>1600</v>
      </c>
      <c r="M20" s="16">
        <v>33</v>
      </c>
      <c r="N20" s="16">
        <v>79</v>
      </c>
      <c r="O20" s="16" t="s">
        <v>19</v>
      </c>
      <c r="P20" s="16" t="s">
        <v>19</v>
      </c>
      <c r="Q20" s="147" t="s">
        <v>19</v>
      </c>
      <c r="R20" s="462" cm="1">
        <f t="array" ref="R20">GEOMEAN(IF(LEFT(F20:Q20,1)="&lt;", VALUE(MID(F20:Q20,2,99)), F20:Q20))</f>
        <v>251.1702428396033</v>
      </c>
      <c r="S20" s="17" t="s">
        <v>212</v>
      </c>
      <c r="T20" s="334">
        <v>100</v>
      </c>
      <c r="U20" s="29"/>
      <c r="V20" s="29"/>
      <c r="W20" s="29"/>
      <c r="X20" s="310" t="s">
        <v>191</v>
      </c>
      <c r="Y20" s="310" t="s">
        <v>192</v>
      </c>
      <c r="Z20" s="310" t="s">
        <v>193</v>
      </c>
      <c r="AA20" s="310" t="s">
        <v>194</v>
      </c>
      <c r="AB20" s="310" t="s">
        <v>195</v>
      </c>
      <c r="AC20" s="310" t="s">
        <v>196</v>
      </c>
    </row>
    <row r="21" spans="1:29" ht="15.75" customHeight="1">
      <c r="A21" s="661"/>
      <c r="B21" s="1175"/>
      <c r="C21" s="311">
        <v>2</v>
      </c>
      <c r="D21" s="814" t="s">
        <v>34</v>
      </c>
      <c r="E21" s="815" t="s">
        <v>415</v>
      </c>
      <c r="F21" s="20">
        <v>23</v>
      </c>
      <c r="G21" s="20">
        <v>240</v>
      </c>
      <c r="H21" s="20">
        <v>79</v>
      </c>
      <c r="I21" s="20">
        <v>350</v>
      </c>
      <c r="J21" s="20">
        <v>33</v>
      </c>
      <c r="K21" s="20">
        <v>16000</v>
      </c>
      <c r="L21" s="20">
        <v>240</v>
      </c>
      <c r="M21" s="20">
        <v>540</v>
      </c>
      <c r="N21" s="20">
        <v>33</v>
      </c>
      <c r="O21" s="20" t="s">
        <v>19</v>
      </c>
      <c r="P21" s="20" t="s">
        <v>19</v>
      </c>
      <c r="Q21" s="68" t="s">
        <v>19</v>
      </c>
      <c r="R21" s="1127" cm="1">
        <f t="array" ref="R21">GEOMEAN(IF(LEFT(F21:Q21,1)="&lt;", VALUE(MID(F21:Q21,2,99)), F21:Q21))</f>
        <v>191.39557705458259</v>
      </c>
      <c r="S21" s="21" t="s">
        <v>212</v>
      </c>
      <c r="T21" s="333">
        <v>100</v>
      </c>
      <c r="U21" s="29"/>
      <c r="V21" s="29"/>
      <c r="W21" s="523" t="s">
        <v>33</v>
      </c>
      <c r="X21" s="16">
        <v>33</v>
      </c>
      <c r="Y21" s="16">
        <v>920</v>
      </c>
      <c r="Z21" s="16">
        <v>170</v>
      </c>
      <c r="AA21" s="16">
        <v>350</v>
      </c>
      <c r="AB21" s="16">
        <v>33</v>
      </c>
      <c r="AC21" s="16">
        <v>16000</v>
      </c>
    </row>
    <row r="22" spans="1:29" ht="15.75" customHeight="1">
      <c r="A22" s="661"/>
      <c r="B22" s="1184"/>
      <c r="C22" s="311">
        <v>3</v>
      </c>
      <c r="D22" s="814" t="s">
        <v>35</v>
      </c>
      <c r="E22" s="815" t="s">
        <v>415</v>
      </c>
      <c r="F22" s="20">
        <v>49</v>
      </c>
      <c r="G22" s="20">
        <v>920</v>
      </c>
      <c r="H22" s="20">
        <v>79</v>
      </c>
      <c r="I22" s="20">
        <v>920</v>
      </c>
      <c r="J22" s="20">
        <v>33</v>
      </c>
      <c r="K22" s="20">
        <v>16000</v>
      </c>
      <c r="L22" s="20">
        <v>280</v>
      </c>
      <c r="M22" s="20">
        <v>540</v>
      </c>
      <c r="N22" s="20">
        <v>49</v>
      </c>
      <c r="O22" s="20" t="s">
        <v>19</v>
      </c>
      <c r="P22" s="20" t="s">
        <v>19</v>
      </c>
      <c r="Q22" s="68" t="s">
        <v>19</v>
      </c>
      <c r="R22" s="1127" cm="1">
        <f t="array" ref="R22">GEOMEAN(IF(LEFT(F22:Q22,1)="&lt;", VALUE(MID(F22:Q22,2,99)), F22:Q22))</f>
        <v>286.03558686808617</v>
      </c>
      <c r="S22" s="21" t="s">
        <v>212</v>
      </c>
      <c r="T22" s="333">
        <v>100</v>
      </c>
      <c r="U22" s="29"/>
      <c r="V22" s="29"/>
      <c r="W22" s="814" t="s">
        <v>34</v>
      </c>
      <c r="X22" s="20">
        <v>23</v>
      </c>
      <c r="Y22" s="20">
        <v>240</v>
      </c>
      <c r="Z22" s="20">
        <v>79</v>
      </c>
      <c r="AA22" s="20">
        <v>350</v>
      </c>
      <c r="AB22" s="20">
        <v>33</v>
      </c>
      <c r="AC22" s="20">
        <v>16000</v>
      </c>
    </row>
    <row r="23" spans="1:29" ht="15.75" customHeight="1">
      <c r="A23" s="661"/>
      <c r="B23" s="1168" t="s">
        <v>11</v>
      </c>
      <c r="C23" s="327">
        <v>1</v>
      </c>
      <c r="D23" s="817" t="s">
        <v>33</v>
      </c>
      <c r="E23" s="818" t="s">
        <v>415</v>
      </c>
      <c r="F23" s="148">
        <v>7.2999999999999995E-2</v>
      </c>
      <c r="G23" s="16">
        <v>0.09</v>
      </c>
      <c r="H23" s="16" t="s">
        <v>218</v>
      </c>
      <c r="I23" s="148" t="s">
        <v>218</v>
      </c>
      <c r="J23" s="148" t="s">
        <v>218</v>
      </c>
      <c r="K23" s="16" t="s">
        <v>218</v>
      </c>
      <c r="L23" s="16" t="s">
        <v>218</v>
      </c>
      <c r="M23" s="16" t="s">
        <v>218</v>
      </c>
      <c r="N23" s="16" t="s">
        <v>218</v>
      </c>
      <c r="O23" s="16" t="s">
        <v>19</v>
      </c>
      <c r="P23" s="16" t="s">
        <v>19</v>
      </c>
      <c r="Q23" s="148" t="s">
        <v>19</v>
      </c>
      <c r="R23" s="462" cm="1">
        <f t="array" ref="R23">AVERAGE(IF(LEFT(F23:Q23,1)="&lt;", VALUE(MID(F23:Q23,2,99)), F23:Q23))</f>
        <v>8.8111111111111085E-2</v>
      </c>
      <c r="S23" s="24" t="s">
        <v>211</v>
      </c>
      <c r="T23" s="335">
        <v>10</v>
      </c>
      <c r="U23" s="83"/>
      <c r="V23" s="83"/>
      <c r="W23" s="814" t="s">
        <v>35</v>
      </c>
      <c r="X23" s="20">
        <v>49</v>
      </c>
      <c r="Y23" s="20">
        <v>920</v>
      </c>
      <c r="Z23" s="20">
        <v>79</v>
      </c>
      <c r="AA23" s="20">
        <v>920</v>
      </c>
      <c r="AB23" s="20">
        <v>33</v>
      </c>
      <c r="AC23" s="20">
        <v>16000</v>
      </c>
    </row>
    <row r="24" spans="1:29" ht="15.75" customHeight="1">
      <c r="A24" s="661"/>
      <c r="B24" s="1185"/>
      <c r="C24" s="311">
        <v>2</v>
      </c>
      <c r="D24" s="819" t="s">
        <v>34</v>
      </c>
      <c r="E24" s="820" t="s">
        <v>415</v>
      </c>
      <c r="F24" s="74">
        <v>4.2999999999999997E-2</v>
      </c>
      <c r="G24" s="20">
        <v>0.09</v>
      </c>
      <c r="H24" s="20" t="s">
        <v>218</v>
      </c>
      <c r="I24" s="74">
        <v>0.14099999999999999</v>
      </c>
      <c r="J24" s="74" t="s">
        <v>218</v>
      </c>
      <c r="K24" s="20" t="s">
        <v>218</v>
      </c>
      <c r="L24" s="20" t="s">
        <v>218</v>
      </c>
      <c r="M24" s="20" t="s">
        <v>218</v>
      </c>
      <c r="N24" s="20" t="s">
        <v>218</v>
      </c>
      <c r="O24" s="20" t="s">
        <v>19</v>
      </c>
      <c r="P24" s="20" t="s">
        <v>19</v>
      </c>
      <c r="Q24" s="74" t="s">
        <v>19</v>
      </c>
      <c r="R24" s="462" cm="1">
        <f t="array" ref="R24">AVERAGE(IF(LEFT(F24:Q24,1)="&lt;", VALUE(MID(F24:Q24,2,99)), F24:Q24))</f>
        <v>9.0444444444444425E-2</v>
      </c>
      <c r="S24" s="27" t="s">
        <v>211</v>
      </c>
      <c r="T24" s="336">
        <v>10</v>
      </c>
      <c r="U24" s="83"/>
      <c r="V24" s="83"/>
      <c r="W24" s="29" t="s">
        <v>205</v>
      </c>
      <c r="X24" s="29">
        <v>100</v>
      </c>
      <c r="Y24" s="29">
        <v>100</v>
      </c>
      <c r="Z24" s="29">
        <v>100</v>
      </c>
      <c r="AA24" s="29">
        <v>100</v>
      </c>
      <c r="AB24" s="29">
        <v>100</v>
      </c>
      <c r="AC24" s="29">
        <v>100</v>
      </c>
    </row>
    <row r="25" spans="1:29" ht="15.75" customHeight="1">
      <c r="A25" s="661"/>
      <c r="B25" s="1186"/>
      <c r="C25" s="311">
        <v>3</v>
      </c>
      <c r="D25" s="819" t="s">
        <v>35</v>
      </c>
      <c r="E25" s="820" t="s">
        <v>415</v>
      </c>
      <c r="F25" s="74">
        <v>5.7000000000000002E-2</v>
      </c>
      <c r="G25" s="20">
        <v>0.09</v>
      </c>
      <c r="H25" s="20" t="s">
        <v>218</v>
      </c>
      <c r="I25" s="74">
        <v>0.13900000000000001</v>
      </c>
      <c r="J25" s="74" t="s">
        <v>218</v>
      </c>
      <c r="K25" s="20" t="s">
        <v>218</v>
      </c>
      <c r="L25" s="20" t="s">
        <v>218</v>
      </c>
      <c r="M25" s="20" t="s">
        <v>218</v>
      </c>
      <c r="N25" s="74">
        <v>0.13700000000000001</v>
      </c>
      <c r="O25" s="20" t="s">
        <v>19</v>
      </c>
      <c r="P25" s="20" t="s">
        <v>19</v>
      </c>
      <c r="Q25" s="74" t="s">
        <v>19</v>
      </c>
      <c r="R25" s="462" cm="1">
        <f t="array" ref="R25">AVERAGE(IF(LEFT(F25:Q25,1)="&lt;", VALUE(MID(F25:Q25,2,99)), F25:Q25))</f>
        <v>9.6999999999999989E-2</v>
      </c>
      <c r="S25" s="27" t="s">
        <v>211</v>
      </c>
      <c r="T25" s="336">
        <v>10</v>
      </c>
      <c r="U25" s="83"/>
      <c r="V25" s="83"/>
      <c r="W25" s="83"/>
      <c r="X25" s="83"/>
      <c r="Y25" s="83"/>
      <c r="Z25" s="83"/>
    </row>
    <row r="26" spans="1:29" ht="15.75" customHeight="1">
      <c r="A26" s="661"/>
      <c r="B26" s="1168" t="s">
        <v>12</v>
      </c>
      <c r="C26" s="327">
        <v>1</v>
      </c>
      <c r="D26" s="817" t="s">
        <v>33</v>
      </c>
      <c r="E26" s="818" t="s">
        <v>415</v>
      </c>
      <c r="F26" s="148">
        <v>1.4999999999999999E-2</v>
      </c>
      <c r="G26" s="148">
        <v>3.5000000000000003E-2</v>
      </c>
      <c r="H26" s="148">
        <v>4.2999999999999997E-2</v>
      </c>
      <c r="I26" s="16" t="s">
        <v>219</v>
      </c>
      <c r="J26" s="148" t="s">
        <v>219</v>
      </c>
      <c r="K26" s="148">
        <v>2.5000000000000001E-2</v>
      </c>
      <c r="L26" s="148">
        <v>2.3E-2</v>
      </c>
      <c r="M26" s="148">
        <v>1.7999999999999999E-2</v>
      </c>
      <c r="N26" s="148">
        <v>0.02</v>
      </c>
      <c r="O26" s="16" t="s">
        <v>19</v>
      </c>
      <c r="P26" s="16" t="s">
        <v>19</v>
      </c>
      <c r="Q26" s="148" t="s">
        <v>19</v>
      </c>
      <c r="R26" s="462" cm="1">
        <f t="array" ref="R26">AVERAGE(IF(LEFT(F26:Q26,1)="&lt;", VALUE(MID(F26:Q26,2,99)), F26:Q26))</f>
        <v>2.2999999999999996E-2</v>
      </c>
      <c r="S26" s="24" t="s">
        <v>212</v>
      </c>
      <c r="T26" s="335">
        <v>0.2</v>
      </c>
      <c r="U26" s="83"/>
      <c r="V26" s="83"/>
      <c r="W26" s="83"/>
      <c r="X26" s="83"/>
      <c r="Y26" s="83"/>
      <c r="Z26" s="83"/>
    </row>
    <row r="27" spans="1:29" ht="15.75" customHeight="1">
      <c r="A27" s="661"/>
      <c r="B27" s="1185"/>
      <c r="C27" s="311">
        <v>2</v>
      </c>
      <c r="D27" s="819" t="s">
        <v>34</v>
      </c>
      <c r="E27" s="820" t="s">
        <v>415</v>
      </c>
      <c r="F27" s="74">
        <v>2.9000000000000001E-2</v>
      </c>
      <c r="G27" s="74">
        <v>0.03</v>
      </c>
      <c r="H27" s="74">
        <v>2.4E-2</v>
      </c>
      <c r="I27" s="20">
        <v>3.2000000000000002E-3</v>
      </c>
      <c r="J27" s="74">
        <v>2.1000000000000001E-2</v>
      </c>
      <c r="K27" s="74">
        <v>0.02</v>
      </c>
      <c r="L27" s="74">
        <v>1.4E-2</v>
      </c>
      <c r="M27" s="74">
        <v>3.3000000000000002E-2</v>
      </c>
      <c r="N27" s="74">
        <v>4.3999999999999997E-2</v>
      </c>
      <c r="O27" s="20" t="s">
        <v>19</v>
      </c>
      <c r="P27" s="20" t="s">
        <v>19</v>
      </c>
      <c r="Q27" s="74" t="s">
        <v>19</v>
      </c>
      <c r="R27" s="462" cm="1">
        <f t="array" ref="R27">AVERAGE(IF(LEFT(F27:Q27,1)="&lt;", VALUE(MID(F27:Q27,2,99)), F27:Q27))</f>
        <v>2.4244444444444443E-2</v>
      </c>
      <c r="S27" s="27" t="s">
        <v>212</v>
      </c>
      <c r="T27" s="336">
        <v>0.2</v>
      </c>
      <c r="U27" s="83"/>
      <c r="V27" s="83"/>
      <c r="W27" s="83"/>
      <c r="X27" s="83"/>
      <c r="Y27" s="83"/>
      <c r="Z27" s="83"/>
    </row>
    <row r="28" spans="1:29" ht="15.75" customHeight="1">
      <c r="A28" s="661"/>
      <c r="B28" s="1186"/>
      <c r="C28" s="311">
        <v>3</v>
      </c>
      <c r="D28" s="819" t="s">
        <v>35</v>
      </c>
      <c r="E28" s="820" t="s">
        <v>415</v>
      </c>
      <c r="F28" s="74">
        <v>1.2E-2</v>
      </c>
      <c r="G28" s="74">
        <v>3.1E-2</v>
      </c>
      <c r="H28" s="74">
        <v>2.1999999999999999E-2</v>
      </c>
      <c r="I28" s="20">
        <v>0.06</v>
      </c>
      <c r="J28" s="74">
        <v>3.4000000000000002E-2</v>
      </c>
      <c r="K28" s="74">
        <v>2.7E-2</v>
      </c>
      <c r="L28" s="74">
        <v>1.4E-2</v>
      </c>
      <c r="M28" s="74">
        <v>2.3E-2</v>
      </c>
      <c r="N28" s="74">
        <v>4.1000000000000002E-2</v>
      </c>
      <c r="O28" s="20" t="s">
        <v>19</v>
      </c>
      <c r="P28" s="20" t="s">
        <v>19</v>
      </c>
      <c r="Q28" s="74" t="s">
        <v>19</v>
      </c>
      <c r="R28" s="462" cm="1">
        <f t="array" ref="R28">AVERAGE(IF(LEFT(F28:Q28,1)="&lt;", VALUE(MID(F28:Q28,2,99)), F28:Q28))</f>
        <v>2.9333333333333336E-2</v>
      </c>
      <c r="S28" s="27" t="s">
        <v>212</v>
      </c>
      <c r="T28" s="336">
        <v>0.2</v>
      </c>
      <c r="U28" s="83"/>
      <c r="V28" s="83"/>
      <c r="W28" s="83"/>
      <c r="X28" s="83"/>
      <c r="Y28" s="83"/>
      <c r="Z28" s="83"/>
    </row>
    <row r="29" spans="1:29" ht="44.25" customHeight="1">
      <c r="A29" s="661"/>
      <c r="B29" s="1170" t="s">
        <v>303</v>
      </c>
      <c r="C29" s="327">
        <v>1</v>
      </c>
      <c r="D29" s="817" t="s">
        <v>33</v>
      </c>
      <c r="E29" s="816" t="s">
        <v>415</v>
      </c>
      <c r="F29" s="149" t="s">
        <v>416</v>
      </c>
      <c r="G29" s="150" t="s">
        <v>417</v>
      </c>
      <c r="H29" s="150" t="s">
        <v>418</v>
      </c>
      <c r="I29" s="150" t="s">
        <v>419</v>
      </c>
      <c r="J29" s="150" t="s">
        <v>420</v>
      </c>
      <c r="K29" s="150" t="s">
        <v>421</v>
      </c>
      <c r="L29" s="150" t="s">
        <v>422</v>
      </c>
      <c r="M29" s="150" t="s">
        <v>423</v>
      </c>
      <c r="N29" s="150" t="s">
        <v>424</v>
      </c>
      <c r="O29" s="150" t="s">
        <v>425</v>
      </c>
      <c r="P29" s="150" t="s">
        <v>19</v>
      </c>
      <c r="Q29" s="17" t="s">
        <v>19</v>
      </c>
      <c r="R29" s="28"/>
      <c r="S29" s="28"/>
      <c r="T29" s="29"/>
      <c r="U29" s="29"/>
      <c r="V29" s="29"/>
      <c r="W29" s="29"/>
      <c r="X29" s="29"/>
      <c r="Y29" s="29"/>
      <c r="Z29" s="29"/>
    </row>
    <row r="30" spans="1:29" ht="54" customHeight="1">
      <c r="A30" s="661"/>
      <c r="B30" s="1171"/>
      <c r="C30" s="311">
        <v>2</v>
      </c>
      <c r="D30" s="819" t="s">
        <v>34</v>
      </c>
      <c r="E30" s="815" t="s">
        <v>415</v>
      </c>
      <c r="F30" s="151" t="s">
        <v>416</v>
      </c>
      <c r="G30" s="152" t="s">
        <v>426</v>
      </c>
      <c r="H30" s="152" t="s">
        <v>418</v>
      </c>
      <c r="I30" s="152" t="s">
        <v>419</v>
      </c>
      <c r="J30" s="152" t="s">
        <v>420</v>
      </c>
      <c r="K30" s="152" t="s">
        <v>421</v>
      </c>
      <c r="L30" s="152" t="s">
        <v>427</v>
      </c>
      <c r="M30" s="152" t="s">
        <v>423</v>
      </c>
      <c r="N30" s="152" t="s">
        <v>424</v>
      </c>
      <c r="O30" s="152" t="s">
        <v>428</v>
      </c>
      <c r="P30" s="152" t="s">
        <v>19</v>
      </c>
      <c r="Q30" s="21" t="s">
        <v>19</v>
      </c>
      <c r="R30" s="28"/>
      <c r="S30" s="28"/>
      <c r="T30" s="29"/>
      <c r="U30" s="29"/>
      <c r="V30" s="29"/>
      <c r="W30" s="29"/>
      <c r="X30" s="29"/>
      <c r="Y30" s="29"/>
      <c r="Z30" s="29"/>
    </row>
    <row r="31" spans="1:29" ht="51.75" customHeight="1">
      <c r="A31" s="661"/>
      <c r="B31" s="1171"/>
      <c r="C31" s="447">
        <v>3</v>
      </c>
      <c r="D31" s="522" t="s">
        <v>35</v>
      </c>
      <c r="E31" s="448" t="s">
        <v>415</v>
      </c>
      <c r="F31" s="519" t="s">
        <v>416</v>
      </c>
      <c r="G31" s="520" t="s">
        <v>429</v>
      </c>
      <c r="H31" s="520" t="s">
        <v>418</v>
      </c>
      <c r="I31" s="520" t="s">
        <v>419</v>
      </c>
      <c r="J31" s="520" t="s">
        <v>420</v>
      </c>
      <c r="K31" s="520" t="s">
        <v>421</v>
      </c>
      <c r="L31" s="520" t="s">
        <v>427</v>
      </c>
      <c r="M31" s="520" t="s">
        <v>423</v>
      </c>
      <c r="N31" s="520" t="s">
        <v>424</v>
      </c>
      <c r="O31" s="520" t="s">
        <v>430</v>
      </c>
      <c r="P31" s="520" t="s">
        <v>19</v>
      </c>
      <c r="Q31" s="521" t="s">
        <v>19</v>
      </c>
      <c r="R31" s="28"/>
      <c r="S31" s="28"/>
      <c r="T31" s="29"/>
      <c r="U31" s="29"/>
      <c r="V31" s="29"/>
      <c r="W31" s="29"/>
      <c r="X31" s="29"/>
      <c r="Y31" s="29"/>
      <c r="Z31" s="29"/>
    </row>
    <row r="32" spans="1:29" s="244" customFormat="1" ht="30.75" customHeight="1">
      <c r="A32" s="661"/>
      <c r="B32" s="1189" t="s">
        <v>260</v>
      </c>
      <c r="C32" s="1190"/>
      <c r="D32" s="1190"/>
      <c r="E32" s="1190"/>
      <c r="F32" s="377">
        <v>46027</v>
      </c>
      <c r="G32" s="377">
        <v>46055</v>
      </c>
      <c r="H32" s="377">
        <v>46093</v>
      </c>
      <c r="I32" s="377">
        <v>46118</v>
      </c>
      <c r="J32" s="377">
        <v>46146</v>
      </c>
      <c r="K32" s="377">
        <v>46174</v>
      </c>
      <c r="L32" s="377">
        <v>46209</v>
      </c>
      <c r="M32" s="377">
        <v>46237</v>
      </c>
      <c r="N32" s="377">
        <v>46267</v>
      </c>
      <c r="O32" s="377">
        <v>46300</v>
      </c>
      <c r="P32" s="377"/>
      <c r="Q32" s="441"/>
      <c r="R32" s="337"/>
      <c r="S32" s="337"/>
      <c r="T32" s="338"/>
      <c r="U32" s="338"/>
      <c r="V32" s="338"/>
      <c r="W32" s="338"/>
      <c r="X32" s="338"/>
      <c r="Y32" s="338"/>
      <c r="Z32" s="338"/>
    </row>
    <row r="33" spans="1:26"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5.75" customHeight="1">
      <c r="A34" s="29"/>
      <c r="B34" s="29"/>
      <c r="C34" s="29"/>
      <c r="D34" s="1195" t="s">
        <v>263</v>
      </c>
      <c r="E34" s="1396"/>
      <c r="F34" s="1396"/>
      <c r="G34" s="1396"/>
      <c r="H34" s="1396"/>
      <c r="I34" s="1396"/>
      <c r="J34" s="1396"/>
      <c r="K34" s="1396"/>
      <c r="L34" s="1396"/>
      <c r="M34" s="1396"/>
      <c r="N34" s="1396"/>
      <c r="O34" s="1396"/>
      <c r="P34" s="1396"/>
      <c r="Q34" s="1396"/>
      <c r="R34" s="1397"/>
      <c r="S34" s="29"/>
      <c r="T34" s="29"/>
      <c r="U34" s="29"/>
      <c r="V34" s="29"/>
      <c r="W34" s="29"/>
      <c r="X34" s="29"/>
      <c r="Y34" s="29"/>
      <c r="Z34" s="29"/>
    </row>
    <row r="35" spans="1:26" ht="15.75" customHeight="1">
      <c r="A35" s="29"/>
      <c r="B35" s="29"/>
      <c r="C35" s="29"/>
      <c r="D35" s="1195" t="s">
        <v>264</v>
      </c>
      <c r="E35" s="1396"/>
      <c r="F35" s="1396"/>
      <c r="G35" s="1396"/>
      <c r="H35" s="1396"/>
      <c r="I35" s="1396"/>
      <c r="J35" s="1396"/>
      <c r="K35" s="1396"/>
      <c r="L35" s="1396"/>
      <c r="M35" s="1396"/>
      <c r="N35" s="1396"/>
      <c r="O35" s="1396"/>
      <c r="P35" s="1396"/>
      <c r="Q35" s="1396"/>
      <c r="R35" s="1397"/>
      <c r="S35" s="29"/>
      <c r="T35" s="29"/>
      <c r="U35" s="29"/>
      <c r="V35" s="29"/>
      <c r="W35" s="29"/>
      <c r="X35" s="29"/>
      <c r="Y35" s="29"/>
      <c r="Z35" s="29"/>
    </row>
    <row r="36" spans="1:26" ht="15.75" customHeight="1">
      <c r="A36" s="29"/>
      <c r="B36" s="29"/>
      <c r="C36" s="29"/>
      <c r="D36" s="1412"/>
      <c r="E36" s="1396"/>
      <c r="F36" s="1396"/>
      <c r="G36" s="1396"/>
      <c r="H36" s="1397"/>
      <c r="I36" s="1196" t="s">
        <v>265</v>
      </c>
      <c r="J36" s="1396"/>
      <c r="K36" s="1396"/>
      <c r="L36" s="1396"/>
      <c r="M36" s="1396"/>
      <c r="N36" s="1396"/>
      <c r="O36" s="1396"/>
      <c r="P36" s="1396"/>
      <c r="Q36" s="1396"/>
      <c r="R36" s="1397"/>
      <c r="S36" s="29"/>
      <c r="T36" s="29"/>
      <c r="U36" s="29"/>
      <c r="V36" s="29"/>
      <c r="W36" s="29"/>
      <c r="X36" s="29"/>
      <c r="Y36" s="29"/>
      <c r="Z36" s="29"/>
    </row>
    <row r="37" spans="1:26" ht="15.75" customHeight="1">
      <c r="A37" s="29"/>
      <c r="B37" s="29"/>
      <c r="C37" s="29"/>
      <c r="D37" s="2" t="s">
        <v>266</v>
      </c>
      <c r="E37" s="2" t="s">
        <v>267</v>
      </c>
      <c r="F37" s="2" t="s">
        <v>1</v>
      </c>
      <c r="G37" s="2" t="s">
        <v>268</v>
      </c>
      <c r="H37" s="2" t="s">
        <v>269</v>
      </c>
      <c r="I37" s="2" t="s">
        <v>171</v>
      </c>
      <c r="J37" s="2" t="s">
        <v>172</v>
      </c>
      <c r="K37" s="2" t="s">
        <v>173</v>
      </c>
      <c r="L37" s="2" t="s">
        <v>7</v>
      </c>
      <c r="M37" s="2" t="s">
        <v>174</v>
      </c>
      <c r="N37" s="2" t="s">
        <v>175</v>
      </c>
      <c r="O37" s="2" t="s">
        <v>176</v>
      </c>
      <c r="P37" s="2" t="s">
        <v>177</v>
      </c>
      <c r="Q37" s="2" t="s">
        <v>178</v>
      </c>
      <c r="R37" s="2" t="s">
        <v>179</v>
      </c>
      <c r="S37" s="29"/>
      <c r="T37" s="29"/>
      <c r="U37" s="29"/>
      <c r="V37" s="29"/>
      <c r="W37" s="29"/>
      <c r="X37" s="29"/>
      <c r="Y37" s="29"/>
      <c r="Z37" s="29"/>
    </row>
    <row r="38" spans="1:26" ht="15.75" customHeight="1">
      <c r="A38" s="29"/>
      <c r="B38" s="29"/>
      <c r="C38" s="29"/>
      <c r="D38" s="1191" t="s">
        <v>431</v>
      </c>
      <c r="E38" s="1191" t="s">
        <v>414</v>
      </c>
      <c r="F38" s="1192" t="s">
        <v>17</v>
      </c>
      <c r="G38" s="30">
        <v>1</v>
      </c>
      <c r="H38" s="31" t="s">
        <v>432</v>
      </c>
      <c r="I38" s="32">
        <f t="shared" ref="I38:I40" si="0">AVERAGE(F5:K5)</f>
        <v>5.9133333333333331</v>
      </c>
      <c r="J38" s="2" t="s">
        <v>271</v>
      </c>
      <c r="K38" s="32">
        <f t="shared" ref="K38:K40" si="1">AVERAGE(F8:K8)</f>
        <v>17.833333333333332</v>
      </c>
      <c r="L38" s="32">
        <f t="shared" ref="L38:L40" si="2">AVERAGE(F11:K11)</f>
        <v>7.253333333333333</v>
      </c>
      <c r="M38" s="32">
        <f t="shared" ref="M38:M40" si="3">AVERAGE(F14:K14)</f>
        <v>29.533333333333335</v>
      </c>
      <c r="N38" s="32">
        <f t="shared" ref="N38:N40" si="4">AVERAGE(F17:K17)</f>
        <v>5</v>
      </c>
      <c r="O38" s="32">
        <f t="shared" ref="O38:O40" si="5">GEOMEAN(F20:K20)</f>
        <v>313.74400968364176</v>
      </c>
      <c r="P38" s="36">
        <f t="shared" ref="P38:P40" si="6">AVERAGE(F23:K23)</f>
        <v>8.1499999999999989E-2</v>
      </c>
      <c r="Q38" s="36">
        <f t="shared" ref="Q38:Q40" si="7">AVERAGE(F26:K26)</f>
        <v>2.9499999999999998E-2</v>
      </c>
      <c r="R38" s="2" t="s">
        <v>271</v>
      </c>
      <c r="S38" s="29"/>
      <c r="T38" s="29"/>
      <c r="U38" s="29"/>
      <c r="V38" s="29"/>
      <c r="W38" s="29"/>
      <c r="X38" s="29"/>
      <c r="Y38" s="29"/>
      <c r="Z38" s="29"/>
    </row>
    <row r="39" spans="1:26" ht="15.75" customHeight="1">
      <c r="A39" s="29"/>
      <c r="B39" s="29"/>
      <c r="C39" s="29"/>
      <c r="D39" s="1399"/>
      <c r="E39" s="1399"/>
      <c r="F39" s="1399"/>
      <c r="G39" s="30">
        <v>2</v>
      </c>
      <c r="H39" s="31" t="s">
        <v>433</v>
      </c>
      <c r="I39" s="32">
        <f t="shared" si="0"/>
        <v>5.9083333333333341</v>
      </c>
      <c r="J39" s="2" t="s">
        <v>271</v>
      </c>
      <c r="K39" s="32">
        <f t="shared" si="1"/>
        <v>19.166666666666668</v>
      </c>
      <c r="L39" s="32">
        <f t="shared" si="2"/>
        <v>7.21</v>
      </c>
      <c r="M39" s="32">
        <f t="shared" si="3"/>
        <v>29.683333333333337</v>
      </c>
      <c r="N39" s="32">
        <f t="shared" si="4"/>
        <v>5</v>
      </c>
      <c r="O39" s="32">
        <f t="shared" si="5"/>
        <v>207.83149229140619</v>
      </c>
      <c r="P39" s="36">
        <f t="shared" si="6"/>
        <v>9.1333333333333336E-2</v>
      </c>
      <c r="Q39" s="36">
        <f t="shared" si="7"/>
        <v>2.1199999999999997E-2</v>
      </c>
      <c r="R39" s="2" t="s">
        <v>271</v>
      </c>
      <c r="S39" s="29"/>
      <c r="T39" s="29"/>
      <c r="U39" s="29"/>
      <c r="V39" s="29"/>
      <c r="W39" s="29"/>
      <c r="X39" s="29"/>
      <c r="Y39" s="29"/>
      <c r="Z39" s="29"/>
    </row>
    <row r="40" spans="1:26" ht="15.75" customHeight="1">
      <c r="A40" s="29"/>
      <c r="B40" s="29"/>
      <c r="C40" s="29"/>
      <c r="D40" s="1400"/>
      <c r="E40" s="1400"/>
      <c r="F40" s="1400"/>
      <c r="G40" s="30">
        <v>3</v>
      </c>
      <c r="H40" s="31" t="s">
        <v>434</v>
      </c>
      <c r="I40" s="32">
        <f t="shared" si="0"/>
        <v>6.0316666666666663</v>
      </c>
      <c r="J40" s="2" t="s">
        <v>271</v>
      </c>
      <c r="K40" s="32">
        <f t="shared" si="1"/>
        <v>18</v>
      </c>
      <c r="L40" s="32">
        <f t="shared" si="2"/>
        <v>7.288333333333334</v>
      </c>
      <c r="M40" s="32">
        <f t="shared" si="3"/>
        <v>29.75</v>
      </c>
      <c r="N40" s="32">
        <f t="shared" si="4"/>
        <v>5</v>
      </c>
      <c r="O40" s="32">
        <f t="shared" si="5"/>
        <v>346.47517656503436</v>
      </c>
      <c r="P40" s="36">
        <f t="shared" si="6"/>
        <v>9.5333333333333339E-2</v>
      </c>
      <c r="Q40" s="36">
        <f t="shared" si="7"/>
        <v>3.1E-2</v>
      </c>
      <c r="R40" s="2" t="s">
        <v>271</v>
      </c>
      <c r="S40" s="29"/>
      <c r="T40" s="29"/>
      <c r="U40" s="29"/>
      <c r="V40" s="29"/>
      <c r="W40" s="29"/>
      <c r="X40" s="29"/>
      <c r="Y40" s="29"/>
      <c r="Z40" s="29"/>
    </row>
    <row r="41" spans="1:26" ht="15.75" customHeight="1">
      <c r="A41" s="29"/>
      <c r="B41" s="29"/>
      <c r="C41" s="29"/>
      <c r="D41" s="1412"/>
      <c r="E41" s="1396"/>
      <c r="F41" s="1396"/>
      <c r="G41" s="1396"/>
      <c r="H41" s="1396"/>
      <c r="I41" s="1396"/>
      <c r="J41" s="1396"/>
      <c r="K41" s="1396"/>
      <c r="L41" s="1396"/>
      <c r="M41" s="1396"/>
      <c r="N41" s="1396"/>
      <c r="O41" s="1396"/>
      <c r="P41" s="1396"/>
      <c r="Q41" s="1396"/>
      <c r="R41" s="1397"/>
      <c r="S41" s="29"/>
      <c r="T41" s="29"/>
      <c r="U41" s="29"/>
      <c r="V41" s="29"/>
      <c r="W41" s="29"/>
      <c r="X41" s="29"/>
      <c r="Y41" s="29"/>
      <c r="Z41" s="29"/>
    </row>
    <row r="42" spans="1:26" ht="15.75" customHeight="1">
      <c r="A42" s="29"/>
      <c r="B42" s="29"/>
      <c r="C42" s="29"/>
      <c r="D42" s="2" t="s">
        <v>272</v>
      </c>
      <c r="E42" s="1413"/>
      <c r="F42" s="1402"/>
      <c r="G42" s="1402"/>
      <c r="H42" s="1403"/>
      <c r="I42" s="32">
        <f>AVERAGE(I38:I40)</f>
        <v>5.9511111111111106</v>
      </c>
      <c r="J42" s="2" t="s">
        <v>271</v>
      </c>
      <c r="K42" s="32">
        <f t="shared" ref="K42:Q42" si="8">AVERAGE(K38:K40)</f>
        <v>18.333333333333332</v>
      </c>
      <c r="L42" s="32">
        <f t="shared" si="8"/>
        <v>7.2505555555555548</v>
      </c>
      <c r="M42" s="32">
        <f t="shared" si="8"/>
        <v>29.655555555555555</v>
      </c>
      <c r="N42" s="32">
        <f t="shared" si="8"/>
        <v>5</v>
      </c>
      <c r="O42" s="32">
        <f t="shared" si="8"/>
        <v>289.35022618002745</v>
      </c>
      <c r="P42" s="36">
        <f t="shared" si="8"/>
        <v>8.9388888888888893E-2</v>
      </c>
      <c r="Q42" s="36">
        <f t="shared" si="8"/>
        <v>2.7233333333333332E-2</v>
      </c>
      <c r="R42" s="2" t="s">
        <v>271</v>
      </c>
      <c r="S42" s="29"/>
      <c r="T42" s="29"/>
      <c r="U42" s="29"/>
      <c r="V42" s="29"/>
      <c r="W42" s="29"/>
      <c r="X42" s="29"/>
      <c r="Y42" s="29"/>
      <c r="Z42" s="29"/>
    </row>
    <row r="43" spans="1:26" ht="15.75" customHeight="1">
      <c r="A43" s="29"/>
      <c r="B43" s="29"/>
      <c r="C43" s="29"/>
      <c r="D43" s="2" t="s">
        <v>273</v>
      </c>
      <c r="E43" s="1404"/>
      <c r="F43" s="1405"/>
      <c r="G43" s="1405"/>
      <c r="H43" s="1406"/>
      <c r="I43" s="32">
        <f>MIN(I38:I40)</f>
        <v>5.9083333333333341</v>
      </c>
      <c r="J43" s="2" t="s">
        <v>271</v>
      </c>
      <c r="K43" s="32">
        <f t="shared" ref="K43:Q43" si="9">MIN(K38:K40)</f>
        <v>17.833333333333332</v>
      </c>
      <c r="L43" s="32">
        <f t="shared" si="9"/>
        <v>7.21</v>
      </c>
      <c r="M43" s="32">
        <f t="shared" si="9"/>
        <v>29.533333333333335</v>
      </c>
      <c r="N43" s="32">
        <f t="shared" si="9"/>
        <v>5</v>
      </c>
      <c r="O43" s="32">
        <f t="shared" si="9"/>
        <v>207.83149229140619</v>
      </c>
      <c r="P43" s="36">
        <f t="shared" si="9"/>
        <v>8.1499999999999989E-2</v>
      </c>
      <c r="Q43" s="36">
        <f t="shared" si="9"/>
        <v>2.1199999999999997E-2</v>
      </c>
      <c r="R43" s="2" t="s">
        <v>271</v>
      </c>
      <c r="S43" s="29"/>
      <c r="T43" s="29"/>
      <c r="U43" s="29"/>
      <c r="V43" s="29"/>
      <c r="W43" s="29"/>
      <c r="X43" s="29"/>
      <c r="Y43" s="29"/>
      <c r="Z43" s="29"/>
    </row>
    <row r="44" spans="1:26" ht="15.75" customHeight="1">
      <c r="A44" s="29"/>
      <c r="B44" s="29"/>
      <c r="C44" s="29"/>
      <c r="D44" s="2" t="s">
        <v>274</v>
      </c>
      <c r="E44" s="1404"/>
      <c r="F44" s="1405"/>
      <c r="G44" s="1405"/>
      <c r="H44" s="1406"/>
      <c r="I44" s="32">
        <f>MAX(I38:I40)</f>
        <v>6.0316666666666663</v>
      </c>
      <c r="J44" s="2" t="s">
        <v>271</v>
      </c>
      <c r="K44" s="32">
        <f t="shared" ref="K44:Q44" si="10">MAX(K38:K40)</f>
        <v>19.166666666666668</v>
      </c>
      <c r="L44" s="32">
        <f t="shared" si="10"/>
        <v>7.288333333333334</v>
      </c>
      <c r="M44" s="32">
        <f t="shared" si="10"/>
        <v>29.75</v>
      </c>
      <c r="N44" s="32">
        <f t="shared" si="10"/>
        <v>5</v>
      </c>
      <c r="O44" s="32">
        <f t="shared" si="10"/>
        <v>346.47517656503436</v>
      </c>
      <c r="P44" s="36">
        <f t="shared" si="10"/>
        <v>9.5333333333333339E-2</v>
      </c>
      <c r="Q44" s="36">
        <f t="shared" si="10"/>
        <v>3.1E-2</v>
      </c>
      <c r="R44" s="2" t="s">
        <v>271</v>
      </c>
      <c r="S44" s="29"/>
      <c r="T44" s="29"/>
      <c r="U44" s="29"/>
      <c r="V44" s="29"/>
      <c r="W44" s="29"/>
      <c r="X44" s="29"/>
      <c r="Y44" s="29"/>
      <c r="Z44" s="29"/>
    </row>
    <row r="45" spans="1:26" ht="15.75" customHeight="1">
      <c r="A45" s="29"/>
      <c r="B45" s="29"/>
      <c r="C45" s="29"/>
      <c r="D45" s="2" t="s">
        <v>275</v>
      </c>
      <c r="E45" s="1407"/>
      <c r="F45" s="1408"/>
      <c r="G45" s="1408"/>
      <c r="H45" s="1409"/>
      <c r="I45" s="153" t="s">
        <v>276</v>
      </c>
      <c r="J45" s="153" t="s">
        <v>271</v>
      </c>
      <c r="K45" s="153" t="s">
        <v>277</v>
      </c>
      <c r="L45" s="153" t="s">
        <v>214</v>
      </c>
      <c r="M45" s="46" t="s">
        <v>278</v>
      </c>
      <c r="N45" s="153" t="s">
        <v>279</v>
      </c>
      <c r="O45" s="153" t="s">
        <v>280</v>
      </c>
      <c r="P45" s="153" t="s">
        <v>281</v>
      </c>
      <c r="Q45" s="153" t="s">
        <v>282</v>
      </c>
      <c r="R45" s="153" t="s">
        <v>271</v>
      </c>
      <c r="S45" s="29"/>
      <c r="T45" s="29"/>
      <c r="U45" s="29"/>
      <c r="V45" s="29"/>
      <c r="W45" s="29"/>
      <c r="X45" s="29"/>
      <c r="Y45" s="29"/>
      <c r="Z45" s="29"/>
    </row>
    <row r="46" spans="1:2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15.75" customHeight="1">
      <c r="A48" s="29"/>
      <c r="B48" s="29"/>
      <c r="C48" s="29"/>
      <c r="D48" s="1223" t="s">
        <v>263</v>
      </c>
      <c r="E48" s="1396"/>
      <c r="F48" s="1396"/>
      <c r="G48" s="1396"/>
      <c r="H48" s="1396"/>
      <c r="I48" s="1396"/>
      <c r="J48" s="1396"/>
      <c r="K48" s="1396"/>
      <c r="L48" s="1396"/>
      <c r="M48" s="1396"/>
      <c r="N48" s="1396"/>
      <c r="O48" s="1396"/>
      <c r="P48" s="1396"/>
      <c r="Q48" s="1396"/>
      <c r="R48" s="1397"/>
      <c r="S48" s="29"/>
      <c r="T48" s="29"/>
      <c r="U48" s="29"/>
      <c r="V48" s="29"/>
      <c r="W48" s="29"/>
      <c r="X48" s="29"/>
      <c r="Y48" s="29"/>
      <c r="Z48" s="29"/>
    </row>
    <row r="49" spans="1:26" ht="15.75" customHeight="1">
      <c r="A49" s="29"/>
      <c r="B49" s="29"/>
      <c r="C49" s="29"/>
      <c r="D49" s="1223" t="s">
        <v>283</v>
      </c>
      <c r="E49" s="1396"/>
      <c r="F49" s="1396"/>
      <c r="G49" s="1396"/>
      <c r="H49" s="1396"/>
      <c r="I49" s="1396"/>
      <c r="J49" s="1396"/>
      <c r="K49" s="1396"/>
      <c r="L49" s="1396"/>
      <c r="M49" s="1396"/>
      <c r="N49" s="1396"/>
      <c r="O49" s="1396"/>
      <c r="P49" s="1396"/>
      <c r="Q49" s="1396"/>
      <c r="R49" s="1397"/>
      <c r="S49" s="29"/>
      <c r="T49" s="29"/>
      <c r="U49" s="29"/>
      <c r="V49" s="29"/>
      <c r="W49" s="29"/>
      <c r="X49" s="29"/>
      <c r="Y49" s="29"/>
      <c r="Z49" s="29"/>
    </row>
    <row r="50" spans="1:26" ht="15.75" customHeight="1">
      <c r="A50" s="29"/>
      <c r="B50" s="29"/>
      <c r="C50" s="29"/>
      <c r="D50" s="1412"/>
      <c r="E50" s="1396"/>
      <c r="F50" s="1396"/>
      <c r="G50" s="1396"/>
      <c r="H50" s="1397"/>
      <c r="I50" s="1196" t="s">
        <v>265</v>
      </c>
      <c r="J50" s="1396"/>
      <c r="K50" s="1396"/>
      <c r="L50" s="1396"/>
      <c r="M50" s="1396"/>
      <c r="N50" s="1396"/>
      <c r="O50" s="1396"/>
      <c r="P50" s="1396"/>
      <c r="Q50" s="1396"/>
      <c r="R50" s="1397"/>
      <c r="S50" s="29"/>
      <c r="T50" s="29"/>
      <c r="U50" s="29"/>
      <c r="V50" s="29"/>
      <c r="W50" s="29"/>
      <c r="X50" s="29"/>
      <c r="Y50" s="29"/>
      <c r="Z50" s="29"/>
    </row>
    <row r="51" spans="1:26" ht="15.75" customHeight="1">
      <c r="A51" s="29"/>
      <c r="B51" s="29"/>
      <c r="C51" s="29"/>
      <c r="D51" s="2" t="s">
        <v>266</v>
      </c>
      <c r="E51" s="2" t="s">
        <v>267</v>
      </c>
      <c r="F51" s="2" t="s">
        <v>1</v>
      </c>
      <c r="G51" s="2" t="s">
        <v>268</v>
      </c>
      <c r="H51" s="2" t="s">
        <v>269</v>
      </c>
      <c r="I51" s="2" t="s">
        <v>171</v>
      </c>
      <c r="J51" s="2" t="s">
        <v>172</v>
      </c>
      <c r="K51" s="2" t="s">
        <v>173</v>
      </c>
      <c r="L51" s="2" t="s">
        <v>7</v>
      </c>
      <c r="M51" s="2" t="s">
        <v>174</v>
      </c>
      <c r="N51" s="2" t="s">
        <v>175</v>
      </c>
      <c r="O51" s="2" t="s">
        <v>176</v>
      </c>
      <c r="P51" s="2" t="s">
        <v>177</v>
      </c>
      <c r="Q51" s="2" t="s">
        <v>178</v>
      </c>
      <c r="R51" s="2" t="s">
        <v>179</v>
      </c>
      <c r="S51" s="29"/>
      <c r="T51" s="29"/>
      <c r="U51" s="29"/>
      <c r="V51" s="29"/>
      <c r="W51" s="29"/>
      <c r="X51" s="29"/>
      <c r="Y51" s="29"/>
      <c r="Z51" s="29"/>
    </row>
    <row r="52" spans="1:26" ht="15.75" customHeight="1">
      <c r="A52" s="29"/>
      <c r="B52" s="29"/>
      <c r="C52" s="29"/>
      <c r="D52" s="1191" t="s">
        <v>435</v>
      </c>
      <c r="E52" s="1191" t="s">
        <v>436</v>
      </c>
      <c r="F52" s="1192" t="s">
        <v>17</v>
      </c>
      <c r="G52" s="30">
        <v>1</v>
      </c>
      <c r="H52" s="31" t="s">
        <v>432</v>
      </c>
      <c r="I52" s="32">
        <f t="shared" ref="I52:I54" si="11">AVERAGE(R5)</f>
        <v>5.8977777777777778</v>
      </c>
      <c r="J52" s="2" t="s">
        <v>271</v>
      </c>
      <c r="K52" s="32">
        <f t="shared" ref="K52:K54" si="12">AVERAGE(R8)</f>
        <v>17.111111111111111</v>
      </c>
      <c r="L52" s="32">
        <f t="shared" ref="L52:L54" si="13">AVERAGE(R11)</f>
        <v>7.2379999999999995</v>
      </c>
      <c r="M52" s="32">
        <f t="shared" ref="M52:M54" si="14">AVERAGE(R14)</f>
        <v>29.340000000000003</v>
      </c>
      <c r="N52" s="32">
        <f t="shared" ref="N52:N54" si="15">AVERAGE(R17)</f>
        <v>5</v>
      </c>
      <c r="O52" s="32">
        <f t="shared" ref="O52:O54" si="16">GEOMEAN(R20)</f>
        <v>251.1702428396033</v>
      </c>
      <c r="P52" s="36">
        <f t="shared" ref="P52:P54" si="17">AVERAGE(R23)</f>
        <v>8.8111111111111085E-2</v>
      </c>
      <c r="Q52" s="36">
        <f t="shared" ref="Q52:Q54" si="18">AVERAGE(R26)</f>
        <v>2.2999999999999996E-2</v>
      </c>
      <c r="R52" s="2" t="s">
        <v>271</v>
      </c>
      <c r="S52" s="29"/>
      <c r="T52" s="29"/>
      <c r="U52" s="29"/>
      <c r="V52" s="29"/>
      <c r="W52" s="29"/>
      <c r="X52" s="29"/>
      <c r="Y52" s="29"/>
      <c r="Z52" s="29"/>
    </row>
    <row r="53" spans="1:26" ht="15.75" customHeight="1">
      <c r="A53" s="29"/>
      <c r="B53" s="29"/>
      <c r="C53" s="29"/>
      <c r="D53" s="1399"/>
      <c r="E53" s="1399"/>
      <c r="F53" s="1399"/>
      <c r="G53" s="30">
        <v>2</v>
      </c>
      <c r="H53" s="31" t="s">
        <v>433</v>
      </c>
      <c r="I53" s="32">
        <f t="shared" si="11"/>
        <v>5.927777777777778</v>
      </c>
      <c r="J53" s="2" t="s">
        <v>271</v>
      </c>
      <c r="K53" s="32">
        <f t="shared" si="12"/>
        <v>16.555555555555557</v>
      </c>
      <c r="L53" s="32">
        <f t="shared" si="13"/>
        <v>7.2370000000000001</v>
      </c>
      <c r="M53" s="32">
        <f t="shared" si="14"/>
        <v>29.860000000000007</v>
      </c>
      <c r="N53" s="32">
        <f t="shared" si="15"/>
        <v>5</v>
      </c>
      <c r="O53" s="32">
        <f t="shared" si="16"/>
        <v>191.39557705458259</v>
      </c>
      <c r="P53" s="36">
        <f t="shared" si="17"/>
        <v>9.0444444444444425E-2</v>
      </c>
      <c r="Q53" s="36">
        <f t="shared" si="18"/>
        <v>2.4244444444444443E-2</v>
      </c>
      <c r="R53" s="2" t="s">
        <v>271</v>
      </c>
      <c r="S53" s="29"/>
      <c r="T53" s="29"/>
      <c r="U53" s="29"/>
      <c r="V53" s="29"/>
      <c r="W53" s="29"/>
      <c r="X53" s="29"/>
      <c r="Y53" s="29"/>
      <c r="Z53" s="29"/>
    </row>
    <row r="54" spans="1:26" ht="15.75" customHeight="1">
      <c r="A54" s="29"/>
      <c r="B54" s="29"/>
      <c r="C54" s="29"/>
      <c r="D54" s="1400"/>
      <c r="E54" s="1400"/>
      <c r="F54" s="1400"/>
      <c r="G54" s="30">
        <v>3</v>
      </c>
      <c r="H54" s="31" t="s">
        <v>434</v>
      </c>
      <c r="I54" s="32">
        <f t="shared" si="11"/>
        <v>5.9655555555555546</v>
      </c>
      <c r="J54" s="2" t="s">
        <v>271</v>
      </c>
      <c r="K54" s="32">
        <f t="shared" si="12"/>
        <v>16.444444444444443</v>
      </c>
      <c r="L54" s="32">
        <f t="shared" si="13"/>
        <v>7.3109999999999999</v>
      </c>
      <c r="M54" s="32">
        <f t="shared" si="14"/>
        <v>29.900000000000006</v>
      </c>
      <c r="N54" s="32">
        <f t="shared" si="15"/>
        <v>5</v>
      </c>
      <c r="O54" s="32">
        <f t="shared" si="16"/>
        <v>286.03558686808617</v>
      </c>
      <c r="P54" s="36">
        <f t="shared" si="17"/>
        <v>9.6999999999999989E-2</v>
      </c>
      <c r="Q54" s="36">
        <f t="shared" si="18"/>
        <v>2.9333333333333336E-2</v>
      </c>
      <c r="R54" s="2" t="s">
        <v>271</v>
      </c>
      <c r="S54" s="29"/>
      <c r="T54" s="29"/>
      <c r="U54" s="29"/>
      <c r="V54" s="29"/>
      <c r="W54" s="29"/>
      <c r="X54" s="29"/>
      <c r="Y54" s="29"/>
      <c r="Z54" s="29"/>
    </row>
    <row r="55" spans="1:26" ht="15.75" customHeight="1">
      <c r="A55" s="29"/>
      <c r="B55" s="29"/>
      <c r="C55" s="29"/>
      <c r="D55" s="1412"/>
      <c r="E55" s="1396"/>
      <c r="F55" s="1396"/>
      <c r="G55" s="1396"/>
      <c r="H55" s="1396"/>
      <c r="I55" s="1396"/>
      <c r="J55" s="1396"/>
      <c r="K55" s="1396"/>
      <c r="L55" s="1396"/>
      <c r="M55" s="1396"/>
      <c r="N55" s="1396"/>
      <c r="O55" s="1396"/>
      <c r="P55" s="1396"/>
      <c r="Q55" s="1396"/>
      <c r="R55" s="1397"/>
      <c r="S55" s="29"/>
      <c r="T55" s="29"/>
      <c r="U55" s="29"/>
      <c r="V55" s="29"/>
      <c r="W55" s="29"/>
      <c r="X55" s="29"/>
      <c r="Y55" s="29"/>
      <c r="Z55" s="29"/>
    </row>
    <row r="56" spans="1:26" ht="15.75" customHeight="1">
      <c r="A56" s="29"/>
      <c r="B56" s="29"/>
      <c r="C56" s="29"/>
      <c r="D56" s="2" t="s">
        <v>272</v>
      </c>
      <c r="E56" s="1413"/>
      <c r="F56" s="1402"/>
      <c r="G56" s="1402"/>
      <c r="H56" s="1403"/>
      <c r="I56" s="32">
        <f>AVERAGE(I52:I54)</f>
        <v>5.9303703703703698</v>
      </c>
      <c r="J56" s="2" t="s">
        <v>271</v>
      </c>
      <c r="K56" s="32">
        <f t="shared" ref="K56:Q56" si="19">AVERAGE(K52:K54)</f>
        <v>16.703703703703706</v>
      </c>
      <c r="L56" s="32">
        <f t="shared" si="19"/>
        <v>7.2620000000000005</v>
      </c>
      <c r="M56" s="32">
        <f t="shared" si="19"/>
        <v>29.700000000000006</v>
      </c>
      <c r="N56" s="32">
        <f t="shared" si="19"/>
        <v>5</v>
      </c>
      <c r="O56" s="32">
        <f t="shared" si="19"/>
        <v>242.86713558742403</v>
      </c>
      <c r="P56" s="36">
        <f t="shared" si="19"/>
        <v>9.1851851851851837E-2</v>
      </c>
      <c r="Q56" s="36">
        <f t="shared" si="19"/>
        <v>2.5525925925925924E-2</v>
      </c>
      <c r="R56" s="2" t="s">
        <v>271</v>
      </c>
      <c r="S56" s="29"/>
      <c r="T56" s="29"/>
      <c r="U56" s="29"/>
      <c r="V56" s="29"/>
      <c r="W56" s="29"/>
      <c r="X56" s="29"/>
      <c r="Y56" s="29"/>
      <c r="Z56" s="29"/>
    </row>
    <row r="57" spans="1:26" ht="15.75" customHeight="1">
      <c r="A57" s="29"/>
      <c r="B57" s="29"/>
      <c r="C57" s="29"/>
      <c r="D57" s="2" t="s">
        <v>273</v>
      </c>
      <c r="E57" s="1404"/>
      <c r="F57" s="1405"/>
      <c r="G57" s="1405"/>
      <c r="H57" s="1406"/>
      <c r="I57" s="32">
        <f>MIN(I52:I54)</f>
        <v>5.8977777777777778</v>
      </c>
      <c r="J57" s="2" t="s">
        <v>271</v>
      </c>
      <c r="K57" s="32">
        <f t="shared" ref="K57:Q57" si="20">MIN(K52:K54)</f>
        <v>16.444444444444443</v>
      </c>
      <c r="L57" s="32">
        <f t="shared" si="20"/>
        <v>7.2370000000000001</v>
      </c>
      <c r="M57" s="32">
        <f t="shared" si="20"/>
        <v>29.340000000000003</v>
      </c>
      <c r="N57" s="32">
        <f t="shared" si="20"/>
        <v>5</v>
      </c>
      <c r="O57" s="32">
        <f t="shared" si="20"/>
        <v>191.39557705458259</v>
      </c>
      <c r="P57" s="36">
        <f t="shared" si="20"/>
        <v>8.8111111111111085E-2</v>
      </c>
      <c r="Q57" s="36">
        <f t="shared" si="20"/>
        <v>2.2999999999999996E-2</v>
      </c>
      <c r="R57" s="2" t="s">
        <v>271</v>
      </c>
      <c r="S57" s="29"/>
      <c r="T57" s="29"/>
      <c r="U57" s="29"/>
      <c r="V57" s="29"/>
      <c r="W57" s="29"/>
      <c r="X57" s="29"/>
      <c r="Y57" s="29"/>
      <c r="Z57" s="29"/>
    </row>
    <row r="58" spans="1:26" ht="15.75" customHeight="1">
      <c r="A58" s="29"/>
      <c r="B58" s="29"/>
      <c r="C58" s="29"/>
      <c r="D58" s="2" t="s">
        <v>274</v>
      </c>
      <c r="E58" s="1404"/>
      <c r="F58" s="1405"/>
      <c r="G58" s="1405"/>
      <c r="H58" s="1406"/>
      <c r="I58" s="32">
        <f>MAX(I52:I54)</f>
        <v>5.9655555555555546</v>
      </c>
      <c r="J58" s="2" t="s">
        <v>271</v>
      </c>
      <c r="K58" s="32">
        <f t="shared" ref="K58:Q58" si="21">MAX(K52:K54)</f>
        <v>17.111111111111111</v>
      </c>
      <c r="L58" s="32">
        <f t="shared" si="21"/>
        <v>7.3109999999999999</v>
      </c>
      <c r="M58" s="32">
        <f t="shared" si="21"/>
        <v>29.900000000000006</v>
      </c>
      <c r="N58" s="32">
        <f t="shared" si="21"/>
        <v>5</v>
      </c>
      <c r="O58" s="32">
        <f t="shared" si="21"/>
        <v>286.03558686808617</v>
      </c>
      <c r="P58" s="36">
        <f t="shared" si="21"/>
        <v>9.6999999999999989E-2</v>
      </c>
      <c r="Q58" s="36">
        <f t="shared" si="21"/>
        <v>2.9333333333333336E-2</v>
      </c>
      <c r="R58" s="2" t="s">
        <v>271</v>
      </c>
      <c r="S58" s="29"/>
      <c r="T58" s="29"/>
      <c r="U58" s="29"/>
      <c r="V58" s="29"/>
      <c r="W58" s="29"/>
      <c r="X58" s="29"/>
      <c r="Y58" s="29"/>
      <c r="Z58" s="29"/>
    </row>
    <row r="59" spans="1:26" ht="15.75" customHeight="1">
      <c r="A59" s="29"/>
      <c r="B59" s="29"/>
      <c r="C59" s="29"/>
      <c r="D59" s="2" t="s">
        <v>275</v>
      </c>
      <c r="E59" s="1407"/>
      <c r="F59" s="1408"/>
      <c r="G59" s="1408"/>
      <c r="H59" s="1409"/>
      <c r="I59" s="153" t="s">
        <v>276</v>
      </c>
      <c r="J59" s="153" t="s">
        <v>271</v>
      </c>
      <c r="K59" s="153" t="s">
        <v>277</v>
      </c>
      <c r="L59" s="153" t="s">
        <v>214</v>
      </c>
      <c r="M59" s="46" t="s">
        <v>278</v>
      </c>
      <c r="N59" s="153" t="s">
        <v>279</v>
      </c>
      <c r="O59" s="153" t="s">
        <v>280</v>
      </c>
      <c r="P59" s="153" t="s">
        <v>281</v>
      </c>
      <c r="Q59" s="153" t="s">
        <v>282</v>
      </c>
      <c r="R59" s="153" t="s">
        <v>271</v>
      </c>
      <c r="S59" s="29"/>
      <c r="T59" s="29"/>
      <c r="U59" s="29"/>
      <c r="V59" s="29"/>
      <c r="W59" s="29"/>
      <c r="X59" s="29"/>
      <c r="Y59" s="29"/>
      <c r="Z59" s="29"/>
    </row>
    <row r="60" spans="1:26"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29"/>
      <c r="B62" s="29"/>
      <c r="C62" s="29"/>
      <c r="D62" s="29"/>
      <c r="E62" s="29" t="s">
        <v>437</v>
      </c>
      <c r="F62" s="29"/>
      <c r="G62" s="29"/>
      <c r="H62" s="29"/>
      <c r="I62" s="29"/>
      <c r="J62" s="29"/>
      <c r="K62" s="29"/>
      <c r="L62" s="29"/>
      <c r="M62" s="29"/>
      <c r="N62" s="29"/>
      <c r="O62" s="29"/>
      <c r="P62" s="29"/>
      <c r="Q62" s="29"/>
      <c r="R62" s="29"/>
      <c r="S62" s="29"/>
      <c r="T62" s="29"/>
      <c r="U62" s="29"/>
      <c r="V62" s="29"/>
      <c r="W62" s="29"/>
      <c r="X62" s="29"/>
      <c r="Y62" s="29"/>
      <c r="Z62" s="29"/>
    </row>
    <row r="63" spans="1:26" ht="15.75" customHeight="1">
      <c r="A63" s="29"/>
      <c r="B63" s="29"/>
      <c r="C63" s="29"/>
      <c r="D63" s="29"/>
      <c r="E63" s="1222" t="s">
        <v>438</v>
      </c>
      <c r="F63" s="1222"/>
      <c r="G63" s="1222"/>
      <c r="H63" s="1222"/>
      <c r="I63" s="1222"/>
      <c r="J63" s="1222"/>
      <c r="K63" s="1222"/>
      <c r="L63" s="1222"/>
      <c r="M63" s="1222"/>
      <c r="N63" s="29"/>
      <c r="O63" s="29"/>
      <c r="P63" s="29"/>
      <c r="Q63" s="29"/>
      <c r="R63" s="29"/>
      <c r="S63" s="29"/>
      <c r="T63" s="29"/>
      <c r="U63" s="29"/>
      <c r="V63" s="29"/>
      <c r="W63" s="29"/>
      <c r="X63" s="29"/>
      <c r="Y63" s="29"/>
      <c r="Z63" s="29"/>
    </row>
    <row r="64" spans="1:26" ht="15.75" customHeight="1">
      <c r="A64" s="29"/>
      <c r="B64" s="29"/>
      <c r="C64" s="29"/>
      <c r="D64" s="29"/>
      <c r="E64" s="1222"/>
      <c r="F64" s="1222"/>
      <c r="G64" s="1222"/>
      <c r="H64" s="1222"/>
      <c r="I64" s="1222"/>
      <c r="J64" s="1222"/>
      <c r="K64" s="1222"/>
      <c r="L64" s="1222"/>
      <c r="M64" s="1222"/>
      <c r="N64" s="29"/>
      <c r="O64" s="29"/>
      <c r="P64" s="29"/>
      <c r="Q64" s="29"/>
      <c r="R64" s="29"/>
      <c r="S64" s="29"/>
      <c r="T64" s="29"/>
      <c r="U64" s="29"/>
      <c r="V64" s="29"/>
      <c r="W64" s="29"/>
      <c r="X64" s="29"/>
      <c r="Y64" s="29"/>
      <c r="Z64" s="29"/>
    </row>
    <row r="65" spans="1:26" ht="15.75" customHeight="1">
      <c r="A65" s="29"/>
      <c r="B65" s="29"/>
      <c r="C65" s="29"/>
      <c r="D65" s="29"/>
      <c r="E65" s="1222"/>
      <c r="F65" s="1222"/>
      <c r="G65" s="1222"/>
      <c r="H65" s="1222"/>
      <c r="I65" s="1222"/>
      <c r="J65" s="1222"/>
      <c r="K65" s="1222"/>
      <c r="L65" s="1222"/>
      <c r="M65" s="1222"/>
      <c r="N65" s="29"/>
      <c r="O65" s="29"/>
      <c r="P65" s="29"/>
      <c r="Q65" s="29"/>
      <c r="R65" s="29"/>
      <c r="S65" s="29"/>
      <c r="T65" s="29"/>
      <c r="U65" s="29"/>
      <c r="V65" s="29"/>
      <c r="W65" s="29"/>
      <c r="X65" s="29"/>
      <c r="Y65" s="29"/>
      <c r="Z65" s="29"/>
    </row>
    <row r="66" spans="1:26" ht="15.75" customHeight="1">
      <c r="A66" s="29"/>
      <c r="B66" s="29"/>
      <c r="C66" s="29"/>
      <c r="D66" s="29"/>
      <c r="E66" s="1222"/>
      <c r="F66" s="1222"/>
      <c r="G66" s="1222"/>
      <c r="H66" s="1222"/>
      <c r="I66" s="1222"/>
      <c r="J66" s="1222"/>
      <c r="K66" s="1222"/>
      <c r="L66" s="1222"/>
      <c r="M66" s="1222"/>
      <c r="N66" s="29"/>
      <c r="O66" s="29"/>
      <c r="P66" s="29"/>
      <c r="Q66" s="29"/>
      <c r="R66" s="29"/>
      <c r="S66" s="29"/>
      <c r="T66" s="29"/>
      <c r="U66" s="29"/>
      <c r="V66" s="29"/>
      <c r="W66" s="29"/>
      <c r="X66" s="29"/>
      <c r="Y66" s="29"/>
      <c r="Z66" s="29"/>
    </row>
    <row r="67" spans="1:26" ht="15.75" customHeight="1">
      <c r="A67" s="29"/>
      <c r="B67" s="29"/>
      <c r="C67" s="29"/>
      <c r="D67" s="29"/>
      <c r="E67" s="1222"/>
      <c r="F67" s="1222"/>
      <c r="G67" s="1222"/>
      <c r="H67" s="1222"/>
      <c r="I67" s="1222"/>
      <c r="J67" s="1222"/>
      <c r="K67" s="1222"/>
      <c r="L67" s="1222"/>
      <c r="M67" s="1222"/>
      <c r="N67" s="29"/>
      <c r="O67" s="29"/>
      <c r="P67" s="29"/>
      <c r="Q67" s="29"/>
      <c r="R67" s="29"/>
      <c r="S67" s="29"/>
      <c r="T67" s="29"/>
      <c r="U67" s="29"/>
      <c r="V67" s="29"/>
      <c r="W67" s="29"/>
      <c r="X67" s="29"/>
      <c r="Y67" s="29"/>
      <c r="Z67" s="29"/>
    </row>
    <row r="68" spans="1:26" ht="15.75" customHeight="1">
      <c r="A68" s="29"/>
      <c r="B68" s="29"/>
      <c r="C68" s="29"/>
      <c r="D68" s="29"/>
      <c r="E68" s="1222"/>
      <c r="F68" s="1222"/>
      <c r="G68" s="1222"/>
      <c r="H68" s="1222"/>
      <c r="I68" s="1222"/>
      <c r="J68" s="1222"/>
      <c r="K68" s="1222"/>
      <c r="L68" s="1222"/>
      <c r="M68" s="1222"/>
      <c r="N68" s="29"/>
      <c r="O68" s="29"/>
      <c r="P68" s="29"/>
      <c r="Q68" s="29"/>
      <c r="R68" s="29"/>
      <c r="S68" s="29"/>
      <c r="T68" s="29"/>
      <c r="U68" s="29"/>
      <c r="V68" s="29"/>
      <c r="W68" s="29"/>
      <c r="X68" s="29"/>
      <c r="Y68" s="29"/>
      <c r="Z68" s="29"/>
    </row>
    <row r="69" spans="1:26" ht="15.75" customHeight="1">
      <c r="A69" s="29"/>
      <c r="B69" s="29"/>
      <c r="C69" s="29"/>
      <c r="D69" s="29"/>
      <c r="E69" s="1222"/>
      <c r="F69" s="1222"/>
      <c r="G69" s="1222"/>
      <c r="H69" s="1222"/>
      <c r="I69" s="1222"/>
      <c r="J69" s="1222"/>
      <c r="K69" s="1222"/>
      <c r="L69" s="1222"/>
      <c r="M69" s="1222"/>
      <c r="N69" s="29"/>
      <c r="O69" s="29"/>
      <c r="P69" s="29"/>
      <c r="Q69" s="29"/>
      <c r="R69" s="29"/>
      <c r="S69" s="29"/>
      <c r="T69" s="29"/>
      <c r="U69" s="29"/>
      <c r="V69" s="29"/>
      <c r="W69" s="29"/>
      <c r="X69" s="29"/>
      <c r="Y69" s="29"/>
      <c r="Z69" s="29"/>
    </row>
    <row r="70" spans="1:26" ht="15.75" customHeight="1">
      <c r="A70" s="29"/>
      <c r="B70" s="29"/>
      <c r="C70" s="29"/>
      <c r="D70" s="29"/>
      <c r="E70" s="1222"/>
      <c r="F70" s="1222"/>
      <c r="G70" s="1222"/>
      <c r="H70" s="1222"/>
      <c r="I70" s="1222"/>
      <c r="J70" s="1222"/>
      <c r="K70" s="1222"/>
      <c r="L70" s="1222"/>
      <c r="M70" s="1222"/>
      <c r="N70" s="29"/>
      <c r="O70" s="29"/>
      <c r="P70" s="29"/>
      <c r="Q70" s="29"/>
      <c r="R70" s="29"/>
      <c r="S70" s="29"/>
      <c r="T70" s="29"/>
      <c r="U70" s="29"/>
      <c r="V70" s="29"/>
      <c r="W70" s="29"/>
      <c r="X70" s="29"/>
      <c r="Y70" s="29"/>
      <c r="Z70" s="29"/>
    </row>
    <row r="71" spans="1:26" ht="15.75" customHeight="1">
      <c r="A71" s="29"/>
      <c r="B71" s="29"/>
      <c r="C71" s="29"/>
      <c r="D71" s="29"/>
      <c r="E71" s="1222"/>
      <c r="F71" s="1222"/>
      <c r="G71" s="1222"/>
      <c r="H71" s="1222"/>
      <c r="I71" s="1222"/>
      <c r="J71" s="1222"/>
      <c r="K71" s="1222"/>
      <c r="L71" s="1222"/>
      <c r="M71" s="1222"/>
      <c r="N71" s="29"/>
      <c r="O71" s="29"/>
      <c r="P71" s="29"/>
      <c r="Q71" s="29"/>
      <c r="R71" s="29"/>
      <c r="S71" s="29"/>
      <c r="T71" s="29"/>
      <c r="U71" s="29"/>
      <c r="V71" s="29"/>
      <c r="W71" s="29"/>
      <c r="X71" s="29"/>
      <c r="Y71" s="29"/>
      <c r="Z71" s="29"/>
    </row>
    <row r="72" spans="1:26" ht="15.75" customHeight="1">
      <c r="A72" s="29"/>
      <c r="B72" s="29"/>
      <c r="C72" s="29"/>
      <c r="D72" s="29"/>
      <c r="E72" s="1222"/>
      <c r="F72" s="1222"/>
      <c r="G72" s="1222"/>
      <c r="H72" s="1222"/>
      <c r="I72" s="1222"/>
      <c r="J72" s="1222"/>
      <c r="K72" s="1222"/>
      <c r="L72" s="1222"/>
      <c r="M72" s="1222"/>
      <c r="N72" s="29"/>
      <c r="O72" s="29"/>
      <c r="P72" s="29"/>
      <c r="Q72" s="29"/>
      <c r="R72" s="29"/>
      <c r="S72" s="29"/>
      <c r="T72" s="29"/>
      <c r="U72" s="29"/>
      <c r="V72" s="29"/>
      <c r="W72" s="29"/>
      <c r="X72" s="29"/>
      <c r="Y72" s="29"/>
      <c r="Z72" s="29"/>
    </row>
    <row r="73" spans="1:26" ht="15.75" customHeight="1">
      <c r="A73" s="29"/>
      <c r="B73" s="29"/>
      <c r="C73" s="29"/>
      <c r="D73" s="29"/>
      <c r="E73" s="1222"/>
      <c r="F73" s="1222"/>
      <c r="G73" s="1222"/>
      <c r="H73" s="1222"/>
      <c r="I73" s="1222"/>
      <c r="J73" s="1222"/>
      <c r="K73" s="1222"/>
      <c r="L73" s="1222"/>
      <c r="M73" s="1222"/>
      <c r="N73" s="29"/>
      <c r="O73" s="29"/>
      <c r="P73" s="29"/>
      <c r="Q73" s="29"/>
      <c r="R73" s="29"/>
      <c r="S73" s="29"/>
      <c r="T73" s="29"/>
      <c r="U73" s="29"/>
      <c r="V73" s="29"/>
      <c r="W73" s="29"/>
      <c r="X73" s="29"/>
      <c r="Y73" s="29"/>
      <c r="Z73" s="29"/>
    </row>
    <row r="74" spans="1:26"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sheetData>
  <mergeCells count="37">
    <mergeCell ref="A4:T4"/>
    <mergeCell ref="F1:T1"/>
    <mergeCell ref="A3:T3"/>
    <mergeCell ref="A1:A2"/>
    <mergeCell ref="B1:B2"/>
    <mergeCell ref="C1:C2"/>
    <mergeCell ref="D1:D2"/>
    <mergeCell ref="E1:E2"/>
    <mergeCell ref="E63:M73"/>
    <mergeCell ref="D34:R34"/>
    <mergeCell ref="D35:R35"/>
    <mergeCell ref="D36:H36"/>
    <mergeCell ref="I36:R36"/>
    <mergeCell ref="D38:D40"/>
    <mergeCell ref="E38:E40"/>
    <mergeCell ref="F38:F40"/>
    <mergeCell ref="D41:R41"/>
    <mergeCell ref="E42:H45"/>
    <mergeCell ref="F52:F54"/>
    <mergeCell ref="E56:H59"/>
    <mergeCell ref="D48:R48"/>
    <mergeCell ref="D49:R49"/>
    <mergeCell ref="D50:H50"/>
    <mergeCell ref="I50:R50"/>
    <mergeCell ref="D52:D54"/>
    <mergeCell ref="E52:E54"/>
    <mergeCell ref="D55:R55"/>
    <mergeCell ref="B32:E32"/>
    <mergeCell ref="B5:B7"/>
    <mergeCell ref="B8:B10"/>
    <mergeCell ref="B11:B13"/>
    <mergeCell ref="B14:B16"/>
    <mergeCell ref="B17:B19"/>
    <mergeCell ref="B20:B22"/>
    <mergeCell ref="B23:B25"/>
    <mergeCell ref="B26:B28"/>
    <mergeCell ref="B29:B31"/>
  </mergeCells>
  <dataValidations count="1">
    <dataValidation type="list" allowBlank="1" showInputMessage="1" showErrorMessage="1" sqref="S5:S28" xr:uid="{C1C52B26-ADAD-41B8-9A4A-7083D399BA14}">
      <formula1>"Passed, Failed"</formula1>
    </dataValidation>
  </dataValidations>
  <pageMargins left="0.7" right="0.7" top="0.75" bottom="0.75" header="0" footer="0"/>
  <pageSetup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sheetPr>
  <dimension ref="A1:AE998"/>
  <sheetViews>
    <sheetView tabSelected="1" workbookViewId="0">
      <pane xSplit="2" ySplit="4" topLeftCell="C5" activePane="bottomRight" state="frozen"/>
      <selection pane="bottomRight" activeCell="O16" sqref="O16"/>
      <selection pane="bottomLeft" activeCell="A7" sqref="A7"/>
      <selection pane="topRight" activeCell="C1" sqref="C1"/>
    </sheetView>
  </sheetViews>
  <sheetFormatPr defaultColWidth="14.42578125" defaultRowHeight="15" customHeight="1"/>
  <cols>
    <col min="1" max="1" width="9.140625" customWidth="1"/>
    <col min="2" max="2" width="18.7109375" customWidth="1"/>
    <col min="3" max="3" width="13.5703125" customWidth="1"/>
    <col min="4" max="4" width="24.28515625" customWidth="1"/>
    <col min="5" max="5" width="40.140625" customWidth="1"/>
    <col min="6" max="6" width="15.140625" customWidth="1"/>
    <col min="7" max="7" width="16.5703125" customWidth="1"/>
    <col min="8" max="8" width="10.140625" customWidth="1"/>
    <col min="9" max="9" width="12" customWidth="1"/>
    <col min="10" max="10" width="11.140625" customWidth="1"/>
    <col min="11" max="11" width="9.140625" customWidth="1"/>
    <col min="12" max="12" width="10.140625" customWidth="1"/>
    <col min="13" max="13" width="11.140625" customWidth="1"/>
    <col min="14" max="14" width="9.140625" customWidth="1"/>
    <col min="15" max="15" width="10.85546875" customWidth="1"/>
    <col min="16" max="16" width="10.7109375" customWidth="1"/>
    <col min="17" max="17" width="18.7109375" customWidth="1"/>
    <col min="18" max="18" width="12.5703125" customWidth="1"/>
    <col min="19" max="19" width="25.42578125" customWidth="1"/>
    <col min="20" max="26" width="8.7109375" customWidth="1"/>
  </cols>
  <sheetData>
    <row r="1" spans="1:31">
      <c r="A1" s="1182" t="s">
        <v>185</v>
      </c>
      <c r="B1" s="1183" t="s">
        <v>186</v>
      </c>
      <c r="C1" s="1182" t="s">
        <v>187</v>
      </c>
      <c r="D1" s="1182" t="s">
        <v>188</v>
      </c>
      <c r="E1" s="1182" t="s">
        <v>189</v>
      </c>
      <c r="F1" s="1176" t="s">
        <v>190</v>
      </c>
      <c r="G1" s="1176"/>
      <c r="H1" s="1176"/>
      <c r="I1" s="1176"/>
      <c r="J1" s="1176"/>
      <c r="K1" s="1176"/>
      <c r="L1" s="1176"/>
      <c r="M1" s="1176"/>
      <c r="N1" s="1176"/>
      <c r="O1" s="1176"/>
      <c r="P1" s="1176"/>
      <c r="Q1" s="1176"/>
      <c r="R1" s="1176"/>
      <c r="S1" s="1176"/>
      <c r="T1" s="1176"/>
      <c r="U1" s="29"/>
      <c r="V1" s="29"/>
      <c r="W1" s="29"/>
      <c r="X1" s="29"/>
      <c r="Y1" s="29"/>
      <c r="Z1" s="29"/>
    </row>
    <row r="2" spans="1:31" ht="28.5">
      <c r="A2" s="1182"/>
      <c r="B2" s="1183"/>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29"/>
      <c r="V2" s="29"/>
      <c r="W2" s="29"/>
      <c r="X2" s="29"/>
      <c r="Y2" s="29"/>
      <c r="Z2" s="29"/>
    </row>
    <row r="3" spans="1:31" ht="15" customHeight="1">
      <c r="A3" s="1177" t="s">
        <v>436</v>
      </c>
      <c r="B3" s="1221"/>
      <c r="C3" s="1221"/>
      <c r="D3" s="1221"/>
      <c r="E3" s="1221"/>
      <c r="F3" s="1221"/>
      <c r="G3" s="1221"/>
      <c r="H3" s="1221"/>
      <c r="I3" s="1221"/>
      <c r="J3" s="1221"/>
      <c r="K3" s="1221"/>
      <c r="L3" s="1221"/>
      <c r="M3" s="1221"/>
      <c r="N3" s="1221"/>
      <c r="O3" s="1221"/>
      <c r="P3" s="1221"/>
      <c r="Q3" s="1221"/>
      <c r="R3" s="1221"/>
      <c r="S3" s="1221"/>
      <c r="T3" s="1221"/>
      <c r="U3" s="29"/>
      <c r="V3" s="29"/>
      <c r="W3" s="29"/>
      <c r="X3" s="29"/>
      <c r="Y3" s="29"/>
      <c r="Z3" s="29"/>
    </row>
    <row r="4" spans="1:31">
      <c r="A4" s="1179" t="s">
        <v>207</v>
      </c>
      <c r="B4" s="1180"/>
      <c r="C4" s="1180"/>
      <c r="D4" s="1180"/>
      <c r="E4" s="1180"/>
      <c r="F4" s="1180"/>
      <c r="G4" s="1180"/>
      <c r="H4" s="1180"/>
      <c r="I4" s="1180"/>
      <c r="J4" s="1180"/>
      <c r="K4" s="1180"/>
      <c r="L4" s="1180"/>
      <c r="M4" s="1180"/>
      <c r="N4" s="1180"/>
      <c r="O4" s="1180"/>
      <c r="P4" s="1180"/>
      <c r="Q4" s="1180"/>
      <c r="R4" s="1180"/>
      <c r="S4" s="1180"/>
      <c r="T4" s="1181"/>
      <c r="U4" s="29"/>
      <c r="V4" s="29"/>
      <c r="W4" s="29"/>
      <c r="X4" s="29"/>
      <c r="Y4" s="29"/>
      <c r="Z4" s="29"/>
    </row>
    <row r="5" spans="1:31" ht="28.5">
      <c r="A5" s="661" t="s">
        <v>208</v>
      </c>
      <c r="B5" s="1175" t="s">
        <v>3</v>
      </c>
      <c r="C5" s="460">
        <v>1</v>
      </c>
      <c r="D5" s="456" t="s">
        <v>50</v>
      </c>
      <c r="E5" s="461" t="s">
        <v>439</v>
      </c>
      <c r="F5" s="465">
        <v>5.97</v>
      </c>
      <c r="G5" s="465">
        <v>5.65</v>
      </c>
      <c r="H5" s="465">
        <v>5.8</v>
      </c>
      <c r="I5" s="465">
        <v>5.85</v>
      </c>
      <c r="J5" s="465">
        <v>5.75</v>
      </c>
      <c r="K5" s="465">
        <v>6</v>
      </c>
      <c r="L5" s="465">
        <v>6.9</v>
      </c>
      <c r="M5" s="465">
        <v>5.0999999999999996</v>
      </c>
      <c r="N5" s="465">
        <v>6.9</v>
      </c>
      <c r="O5" s="465" t="s">
        <v>19</v>
      </c>
      <c r="P5" s="465" t="s">
        <v>19</v>
      </c>
      <c r="Q5" s="531" t="s">
        <v>19</v>
      </c>
      <c r="R5" s="531" cm="1">
        <f t="array" ref="R5">AVERAGE(IF(LEFT(F5:Q5,1)="&lt;", VALUE(MID(F5:Q5,2,99)), F5:Q5))</f>
        <v>5.9911111111111115</v>
      </c>
      <c r="S5" s="255" t="s">
        <v>212</v>
      </c>
      <c r="T5" s="255">
        <v>6</v>
      </c>
      <c r="U5" s="29"/>
      <c r="V5" s="29"/>
      <c r="W5" s="29"/>
      <c r="X5" s="761"/>
      <c r="Y5" s="250" t="s">
        <v>191</v>
      </c>
      <c r="Z5" s="250" t="s">
        <v>192</v>
      </c>
      <c r="AA5" s="250" t="s">
        <v>193</v>
      </c>
      <c r="AB5" s="250" t="s">
        <v>194</v>
      </c>
      <c r="AC5" s="250" t="s">
        <v>195</v>
      </c>
      <c r="AD5" s="250" t="s">
        <v>196</v>
      </c>
      <c r="AE5" s="463"/>
    </row>
    <row r="6" spans="1:31">
      <c r="A6" s="661"/>
      <c r="B6" s="1175"/>
      <c r="C6" s="19">
        <v>2</v>
      </c>
      <c r="D6" s="796" t="s">
        <v>51</v>
      </c>
      <c r="E6" s="804" t="s">
        <v>439</v>
      </c>
      <c r="F6" s="822">
        <v>5.83</v>
      </c>
      <c r="G6" s="822">
        <v>5.79</v>
      </c>
      <c r="H6" s="822">
        <v>5.83</v>
      </c>
      <c r="I6" s="822">
        <v>5.96</v>
      </c>
      <c r="J6" s="822">
        <v>5.78</v>
      </c>
      <c r="K6" s="822">
        <v>5.8</v>
      </c>
      <c r="L6" s="822">
        <v>7.1</v>
      </c>
      <c r="M6" s="822">
        <v>4.9000000000000004</v>
      </c>
      <c r="N6" s="822">
        <v>6.7</v>
      </c>
      <c r="O6" s="822" t="s">
        <v>19</v>
      </c>
      <c r="P6" s="822" t="s">
        <v>19</v>
      </c>
      <c r="Q6" s="823" t="s">
        <v>19</v>
      </c>
      <c r="R6" s="531" cm="1">
        <f t="array" ref="R6">AVERAGE(IF(LEFT(F6:Q6,1)="&lt;", VALUE(MID(F6:Q6,2,99)), F6:Q6))</f>
        <v>5.9655555555555564</v>
      </c>
      <c r="S6" s="333" t="s">
        <v>212</v>
      </c>
      <c r="T6" s="333">
        <v>6</v>
      </c>
      <c r="U6" s="29"/>
      <c r="V6" s="29"/>
      <c r="W6" s="29"/>
      <c r="X6" s="456" t="s">
        <v>50</v>
      </c>
      <c r="Y6" s="16">
        <v>5.97</v>
      </c>
      <c r="Z6" s="16">
        <v>5.65</v>
      </c>
      <c r="AA6" s="1038">
        <v>5.8</v>
      </c>
      <c r="AB6" s="1038">
        <v>5.85</v>
      </c>
      <c r="AC6" s="1038">
        <v>5.75</v>
      </c>
      <c r="AD6" s="1038">
        <v>6</v>
      </c>
      <c r="AE6" s="463"/>
    </row>
    <row r="7" spans="1:31">
      <c r="A7" s="661"/>
      <c r="B7" s="1184"/>
      <c r="C7" s="19">
        <v>3</v>
      </c>
      <c r="D7" s="796" t="s">
        <v>52</v>
      </c>
      <c r="E7" s="804" t="s">
        <v>439</v>
      </c>
      <c r="F7" s="326">
        <v>6.03</v>
      </c>
      <c r="G7" s="326">
        <v>5.75</v>
      </c>
      <c r="H7" s="326">
        <v>6.03</v>
      </c>
      <c r="I7" s="326">
        <v>5.83</v>
      </c>
      <c r="J7" s="326">
        <v>5.81</v>
      </c>
      <c r="K7" s="326">
        <v>5.7</v>
      </c>
      <c r="L7" s="326">
        <v>6.9</v>
      </c>
      <c r="M7" s="326">
        <v>5.0999999999999996</v>
      </c>
      <c r="N7" s="326">
        <v>7.1</v>
      </c>
      <c r="O7" s="326" t="s">
        <v>19</v>
      </c>
      <c r="P7" s="326" t="s">
        <v>19</v>
      </c>
      <c r="Q7" s="528" t="s">
        <v>19</v>
      </c>
      <c r="R7" s="531" cm="1">
        <f t="array" ref="R7">AVERAGE(IF(LEFT(F7:Q7,1)="&lt;", VALUE(MID(F7:Q7,2,99)), F7:Q7))</f>
        <v>6.0277777777777777</v>
      </c>
      <c r="S7" s="333" t="s">
        <v>212</v>
      </c>
      <c r="T7" s="333">
        <v>6</v>
      </c>
      <c r="U7" s="29"/>
      <c r="V7" s="29"/>
      <c r="W7" s="29"/>
      <c r="X7" s="796" t="s">
        <v>51</v>
      </c>
      <c r="Y7" s="20">
        <v>5.83</v>
      </c>
      <c r="Z7" s="20">
        <v>5.79</v>
      </c>
      <c r="AA7" s="326">
        <v>5.83</v>
      </c>
      <c r="AB7" s="326">
        <v>5.96</v>
      </c>
      <c r="AC7" s="326">
        <v>5.78</v>
      </c>
      <c r="AD7" s="326">
        <v>5.8</v>
      </c>
      <c r="AE7" s="463"/>
    </row>
    <row r="8" spans="1:31">
      <c r="A8" s="661"/>
      <c r="B8" s="1165" t="s">
        <v>6</v>
      </c>
      <c r="C8" s="15">
        <v>1</v>
      </c>
      <c r="D8" s="800" t="s">
        <v>50</v>
      </c>
      <c r="E8" s="461" t="s">
        <v>439</v>
      </c>
      <c r="F8" s="465">
        <v>31</v>
      </c>
      <c r="G8" s="465">
        <v>20</v>
      </c>
      <c r="H8" s="465">
        <v>44</v>
      </c>
      <c r="I8" s="465">
        <v>17</v>
      </c>
      <c r="J8" s="465">
        <v>11</v>
      </c>
      <c r="K8" s="465">
        <v>14</v>
      </c>
      <c r="L8" s="465">
        <v>24</v>
      </c>
      <c r="M8" s="465">
        <v>6</v>
      </c>
      <c r="N8" s="465">
        <v>23</v>
      </c>
      <c r="O8" s="465" t="s">
        <v>19</v>
      </c>
      <c r="P8" s="465"/>
      <c r="Q8" s="531" t="s">
        <v>19</v>
      </c>
      <c r="R8" s="531" cm="1">
        <f t="array" ref="R8">AVERAGE(IF(LEFT(F8:Q8,1)="&lt;", VALUE(MID(F8:Q8,2,99)), F8:Q8))</f>
        <v>19</v>
      </c>
      <c r="S8" s="334" t="s">
        <v>211</v>
      </c>
      <c r="T8" s="334">
        <v>50</v>
      </c>
      <c r="U8" s="29"/>
      <c r="V8" s="29"/>
      <c r="W8" s="29"/>
      <c r="X8" s="796" t="s">
        <v>52</v>
      </c>
      <c r="Y8" s="20">
        <v>6.03</v>
      </c>
      <c r="Z8" s="20">
        <v>5.75</v>
      </c>
      <c r="AA8" s="326">
        <v>6.03</v>
      </c>
      <c r="AB8" s="326">
        <v>5.83</v>
      </c>
      <c r="AC8" s="326">
        <v>5.81</v>
      </c>
      <c r="AD8" s="326">
        <v>5.7</v>
      </c>
      <c r="AE8" s="463"/>
    </row>
    <row r="9" spans="1:31">
      <c r="A9" s="661"/>
      <c r="B9" s="1175"/>
      <c r="C9" s="19">
        <v>2</v>
      </c>
      <c r="D9" s="796" t="s">
        <v>51</v>
      </c>
      <c r="E9" s="804" t="s">
        <v>439</v>
      </c>
      <c r="F9" s="822">
        <v>29</v>
      </c>
      <c r="G9" s="822">
        <v>34</v>
      </c>
      <c r="H9" s="822">
        <v>13</v>
      </c>
      <c r="I9" s="822">
        <v>17</v>
      </c>
      <c r="J9" s="822">
        <v>14</v>
      </c>
      <c r="K9" s="822">
        <v>12</v>
      </c>
      <c r="L9" s="822">
        <v>24</v>
      </c>
      <c r="M9" s="822">
        <v>11</v>
      </c>
      <c r="N9" s="822">
        <v>25</v>
      </c>
      <c r="O9" s="822" t="s">
        <v>19</v>
      </c>
      <c r="P9" s="822" t="s">
        <v>19</v>
      </c>
      <c r="Q9" s="823" t="s">
        <v>19</v>
      </c>
      <c r="R9" s="531" cm="1">
        <f t="array" ref="R9">AVERAGE(IF(LEFT(F9:Q9,1)="&lt;", VALUE(MID(F9:Q9,2,99)), F9:Q9))</f>
        <v>19.888888888888889</v>
      </c>
      <c r="S9" s="333" t="s">
        <v>211</v>
      </c>
      <c r="T9" s="333">
        <v>50</v>
      </c>
      <c r="U9" s="29"/>
      <c r="V9" s="29"/>
      <c r="W9" s="29"/>
      <c r="X9" s="29" t="s">
        <v>205</v>
      </c>
      <c r="Y9" s="761">
        <v>6</v>
      </c>
      <c r="Z9" s="761">
        <v>6</v>
      </c>
      <c r="AA9" s="463">
        <v>6</v>
      </c>
      <c r="AB9" s="463">
        <v>6</v>
      </c>
      <c r="AC9" s="463">
        <v>6</v>
      </c>
      <c r="AD9" s="463">
        <v>6</v>
      </c>
    </row>
    <row r="10" spans="1:31">
      <c r="A10" s="661"/>
      <c r="B10" s="1184"/>
      <c r="C10" s="19">
        <v>3</v>
      </c>
      <c r="D10" s="796" t="s">
        <v>52</v>
      </c>
      <c r="E10" s="804" t="s">
        <v>439</v>
      </c>
      <c r="F10" s="326">
        <v>35</v>
      </c>
      <c r="G10" s="326">
        <v>54</v>
      </c>
      <c r="H10" s="326">
        <v>45</v>
      </c>
      <c r="I10" s="326">
        <v>19</v>
      </c>
      <c r="J10" s="326">
        <v>16</v>
      </c>
      <c r="K10" s="326">
        <v>18</v>
      </c>
      <c r="L10" s="326">
        <v>24</v>
      </c>
      <c r="M10" s="326">
        <v>10</v>
      </c>
      <c r="N10" s="326">
        <v>26</v>
      </c>
      <c r="O10" s="326" t="s">
        <v>19</v>
      </c>
      <c r="P10" s="326" t="s">
        <v>19</v>
      </c>
      <c r="Q10" s="528" t="s">
        <v>19</v>
      </c>
      <c r="R10" s="531" cm="1">
        <f t="array" ref="R10">AVERAGE(IF(LEFT(F10:Q10,1)="&lt;", VALUE(MID(F10:Q10,2,99)), F10:Q10))</f>
        <v>27.444444444444443</v>
      </c>
      <c r="S10" s="333" t="s">
        <v>211</v>
      </c>
      <c r="T10" s="333">
        <v>50</v>
      </c>
      <c r="U10" s="29"/>
      <c r="V10" s="29"/>
      <c r="W10" s="29"/>
      <c r="X10" s="29"/>
      <c r="Y10" s="29"/>
      <c r="Z10" s="29"/>
    </row>
    <row r="11" spans="1:31">
      <c r="A11" s="661"/>
      <c r="B11" s="1165" t="s">
        <v>7</v>
      </c>
      <c r="C11" s="15">
        <v>1</v>
      </c>
      <c r="D11" s="800" t="s">
        <v>50</v>
      </c>
      <c r="E11" s="461" t="s">
        <v>439</v>
      </c>
      <c r="F11" s="465">
        <v>7.1</v>
      </c>
      <c r="G11" s="465">
        <v>7.11</v>
      </c>
      <c r="H11" s="465">
        <v>7.76</v>
      </c>
      <c r="I11" s="465">
        <v>7.35</v>
      </c>
      <c r="J11" s="465">
        <v>7.03</v>
      </c>
      <c r="K11" s="465">
        <v>7.11</v>
      </c>
      <c r="L11" s="465">
        <v>6.93</v>
      </c>
      <c r="M11" s="465">
        <v>7.18</v>
      </c>
      <c r="N11" s="465">
        <v>7.5</v>
      </c>
      <c r="O11" s="465">
        <v>7.31</v>
      </c>
      <c r="P11" s="465" t="s">
        <v>19</v>
      </c>
      <c r="Q11" s="531" t="s">
        <v>19</v>
      </c>
      <c r="R11" s="531" cm="1">
        <f t="array" ref="R11">AVERAGE(IF(LEFT(F11:Q11,1)="&lt;", VALUE(MID(F11:Q11,2,99)), F11:Q11))</f>
        <v>7.2379999999999995</v>
      </c>
      <c r="S11" s="334" t="s">
        <v>211</v>
      </c>
      <c r="T11" s="334" t="s">
        <v>214</v>
      </c>
      <c r="U11" s="29"/>
      <c r="V11" s="29"/>
      <c r="W11" s="29"/>
      <c r="X11" s="29"/>
      <c r="Y11" s="29"/>
      <c r="Z11" s="29"/>
    </row>
    <row r="12" spans="1:31">
      <c r="A12" s="661"/>
      <c r="B12" s="1175"/>
      <c r="C12" s="19">
        <v>2</v>
      </c>
      <c r="D12" s="796" t="s">
        <v>51</v>
      </c>
      <c r="E12" s="804" t="s">
        <v>439</v>
      </c>
      <c r="F12" s="822">
        <v>7.11</v>
      </c>
      <c r="G12" s="822">
        <v>7.1</v>
      </c>
      <c r="H12" s="822">
        <v>7.76</v>
      </c>
      <c r="I12" s="822">
        <v>7.28</v>
      </c>
      <c r="J12" s="822">
        <v>7.04</v>
      </c>
      <c r="K12" s="822">
        <v>7.12</v>
      </c>
      <c r="L12" s="822">
        <v>7.1</v>
      </c>
      <c r="M12" s="822">
        <v>7.21</v>
      </c>
      <c r="N12" s="822">
        <v>7.4</v>
      </c>
      <c r="O12" s="822">
        <v>7.29</v>
      </c>
      <c r="P12" s="822" t="s">
        <v>19</v>
      </c>
      <c r="Q12" s="823" t="s">
        <v>19</v>
      </c>
      <c r="R12" s="531" cm="1">
        <f t="array" ref="R12">AVERAGE(IF(LEFT(F12:Q12,1)="&lt;", VALUE(MID(F12:Q12,2,99)), F12:Q12))</f>
        <v>7.2410000000000014</v>
      </c>
      <c r="S12" s="333" t="s">
        <v>211</v>
      </c>
      <c r="T12" s="333" t="s">
        <v>214</v>
      </c>
      <c r="U12" s="29"/>
      <c r="V12" s="29"/>
      <c r="W12" s="29"/>
      <c r="X12" s="29"/>
      <c r="Y12" s="29"/>
      <c r="Z12" s="29"/>
    </row>
    <row r="13" spans="1:31">
      <c r="A13" s="661"/>
      <c r="B13" s="1184"/>
      <c r="C13" s="19">
        <v>3</v>
      </c>
      <c r="D13" s="796" t="s">
        <v>52</v>
      </c>
      <c r="E13" s="804" t="s">
        <v>439</v>
      </c>
      <c r="F13" s="326">
        <v>7.18</v>
      </c>
      <c r="G13" s="326">
        <v>7.18</v>
      </c>
      <c r="H13" s="326">
        <v>7.88</v>
      </c>
      <c r="I13" s="326">
        <v>7.29</v>
      </c>
      <c r="J13" s="326">
        <v>7.03</v>
      </c>
      <c r="K13" s="326">
        <v>7.15</v>
      </c>
      <c r="L13" s="326">
        <v>6.53</v>
      </c>
      <c r="M13" s="326">
        <v>7.25</v>
      </c>
      <c r="N13" s="326">
        <v>7.55</v>
      </c>
      <c r="O13" s="326">
        <v>7.23</v>
      </c>
      <c r="P13" s="326" t="s">
        <v>19</v>
      </c>
      <c r="Q13" s="528" t="s">
        <v>19</v>
      </c>
      <c r="R13" s="531" cm="1">
        <f t="array" ref="R13">AVERAGE(IF(LEFT(F13:Q13,1)="&lt;", VALUE(MID(F13:Q13,2,99)), F13:Q13))</f>
        <v>7.2269999999999994</v>
      </c>
      <c r="S13" s="333" t="s">
        <v>211</v>
      </c>
      <c r="T13" s="333" t="s">
        <v>214</v>
      </c>
      <c r="U13" s="29"/>
      <c r="V13" s="29"/>
      <c r="W13" s="29"/>
      <c r="X13" s="29"/>
      <c r="Y13" s="29"/>
      <c r="Z13" s="29"/>
    </row>
    <row r="14" spans="1:31">
      <c r="A14" s="661"/>
      <c r="B14" s="1165" t="s">
        <v>8</v>
      </c>
      <c r="C14" s="15">
        <v>1</v>
      </c>
      <c r="D14" s="800" t="s">
        <v>50</v>
      </c>
      <c r="E14" s="461" t="s">
        <v>439</v>
      </c>
      <c r="F14" s="465">
        <v>27.9</v>
      </c>
      <c r="G14" s="465">
        <v>29.1</v>
      </c>
      <c r="H14" s="465">
        <v>31.1</v>
      </c>
      <c r="I14" s="465">
        <v>31.1</v>
      </c>
      <c r="J14" s="465">
        <v>31.7</v>
      </c>
      <c r="K14" s="465">
        <v>30</v>
      </c>
      <c r="L14" s="465">
        <v>29</v>
      </c>
      <c r="M14" s="465">
        <v>29.8</v>
      </c>
      <c r="N14" s="465">
        <v>28.75</v>
      </c>
      <c r="O14" s="465">
        <v>30.5</v>
      </c>
      <c r="P14" s="465" t="s">
        <v>19</v>
      </c>
      <c r="Q14" s="531" t="s">
        <v>19</v>
      </c>
      <c r="R14" s="531" cm="1">
        <f t="array" ref="R14">AVERAGE(IF(LEFT(F14:Q14,1)="&lt;", VALUE(MID(F14:Q14,2,99)), F14:Q14))</f>
        <v>29.895</v>
      </c>
      <c r="S14" s="334" t="s">
        <v>211</v>
      </c>
      <c r="T14" s="334" t="s">
        <v>215</v>
      </c>
      <c r="U14" s="29"/>
      <c r="V14" s="29"/>
      <c r="W14" s="29"/>
      <c r="X14" s="29"/>
      <c r="Y14" s="29"/>
      <c r="Z14" s="29"/>
    </row>
    <row r="15" spans="1:31">
      <c r="A15" s="661"/>
      <c r="B15" s="1175"/>
      <c r="C15" s="19">
        <v>2</v>
      </c>
      <c r="D15" s="796" t="s">
        <v>51</v>
      </c>
      <c r="E15" s="804" t="s">
        <v>439</v>
      </c>
      <c r="F15" s="822">
        <v>28.1</v>
      </c>
      <c r="G15" s="822">
        <v>29.1</v>
      </c>
      <c r="H15" s="822">
        <v>30.1</v>
      </c>
      <c r="I15" s="822">
        <v>31.1</v>
      </c>
      <c r="J15" s="822">
        <v>31.7</v>
      </c>
      <c r="K15" s="822">
        <v>30.1</v>
      </c>
      <c r="L15" s="822">
        <v>29.1</v>
      </c>
      <c r="M15" s="822">
        <v>29.8</v>
      </c>
      <c r="N15" s="822">
        <v>28.5</v>
      </c>
      <c r="O15" s="822">
        <v>30.5</v>
      </c>
      <c r="P15" s="822" t="s">
        <v>19</v>
      </c>
      <c r="Q15" s="823" t="s">
        <v>19</v>
      </c>
      <c r="R15" s="531" cm="1">
        <f t="array" ref="R15">AVERAGE(IF(LEFT(F15:Q15,1)="&lt;", VALUE(MID(F15:Q15,2,99)), F15:Q15))</f>
        <v>29.810000000000002</v>
      </c>
      <c r="S15" s="333" t="s">
        <v>211</v>
      </c>
      <c r="T15" s="333" t="s">
        <v>215</v>
      </c>
      <c r="U15" s="29"/>
      <c r="V15" s="29"/>
      <c r="W15" s="29"/>
      <c r="X15" s="29"/>
      <c r="Y15" s="29"/>
      <c r="Z15" s="29"/>
    </row>
    <row r="16" spans="1:31">
      <c r="A16" s="661"/>
      <c r="B16" s="1184"/>
      <c r="C16" s="19">
        <v>3</v>
      </c>
      <c r="D16" s="796" t="s">
        <v>52</v>
      </c>
      <c r="E16" s="804" t="s">
        <v>439</v>
      </c>
      <c r="F16" s="326">
        <v>28.1</v>
      </c>
      <c r="G16" s="326">
        <v>28.6</v>
      </c>
      <c r="H16" s="326">
        <v>29.9</v>
      </c>
      <c r="I16" s="326">
        <v>31.1</v>
      </c>
      <c r="J16" s="326">
        <v>31.1</v>
      </c>
      <c r="K16" s="326">
        <v>30.2</v>
      </c>
      <c r="L16" s="326">
        <v>29.1</v>
      </c>
      <c r="M16" s="326">
        <v>29.7</v>
      </c>
      <c r="N16" s="326">
        <v>28.7</v>
      </c>
      <c r="O16" s="326">
        <v>30.5</v>
      </c>
      <c r="P16" s="326" t="s">
        <v>19</v>
      </c>
      <c r="Q16" s="528" t="s">
        <v>19</v>
      </c>
      <c r="R16" s="531" cm="1">
        <f t="array" ref="R16">AVERAGE(IF(LEFT(F16:Q16,1)="&lt;", VALUE(MID(F16:Q16,2,99)), F16:Q16))</f>
        <v>29.699999999999996</v>
      </c>
      <c r="S16" s="333" t="s">
        <v>211</v>
      </c>
      <c r="T16" s="333" t="s">
        <v>215</v>
      </c>
      <c r="U16" s="29"/>
      <c r="V16" s="29"/>
      <c r="W16" s="29"/>
      <c r="X16" s="29"/>
      <c r="Y16" s="29"/>
      <c r="Z16" s="29"/>
    </row>
    <row r="17" spans="1:30">
      <c r="A17" s="661"/>
      <c r="B17" s="1165" t="s">
        <v>9</v>
      </c>
      <c r="C17" s="15">
        <v>1</v>
      </c>
      <c r="D17" s="800" t="s">
        <v>50</v>
      </c>
      <c r="E17" s="461" t="s">
        <v>439</v>
      </c>
      <c r="F17" s="465">
        <v>5</v>
      </c>
      <c r="G17" s="465">
        <v>5</v>
      </c>
      <c r="H17" s="465">
        <v>5</v>
      </c>
      <c r="I17" s="465" t="s">
        <v>216</v>
      </c>
      <c r="J17" s="465" t="s">
        <v>216</v>
      </c>
      <c r="K17" s="465" t="s">
        <v>216</v>
      </c>
      <c r="L17" s="465" t="s">
        <v>216</v>
      </c>
      <c r="M17" s="465" t="s">
        <v>216</v>
      </c>
      <c r="N17" s="465" t="s">
        <v>216</v>
      </c>
      <c r="O17" s="465" t="s">
        <v>19</v>
      </c>
      <c r="P17" s="465" t="s">
        <v>19</v>
      </c>
      <c r="Q17" s="531" t="s">
        <v>19</v>
      </c>
      <c r="R17" s="531" cm="1">
        <f t="array" ref="R17">AVERAGE(IF(LEFT(F17:Q17,1)="&lt;", VALUE(MID(F17:Q17,2,99)), F17:Q17))</f>
        <v>5</v>
      </c>
      <c r="S17" s="334" t="s">
        <v>211</v>
      </c>
      <c r="T17" s="334">
        <v>50</v>
      </c>
      <c r="U17" s="1126"/>
      <c r="V17" s="29"/>
      <c r="W17" s="29"/>
      <c r="X17" s="29"/>
      <c r="Y17" s="29"/>
      <c r="Z17" s="29"/>
    </row>
    <row r="18" spans="1:30">
      <c r="A18" s="661"/>
      <c r="B18" s="1175"/>
      <c r="C18" s="19">
        <v>2</v>
      </c>
      <c r="D18" s="796" t="s">
        <v>51</v>
      </c>
      <c r="E18" s="804" t="s">
        <v>439</v>
      </c>
      <c r="F18" s="822">
        <v>5</v>
      </c>
      <c r="G18" s="822">
        <v>5</v>
      </c>
      <c r="H18" s="822">
        <v>5</v>
      </c>
      <c r="I18" s="822" t="s">
        <v>216</v>
      </c>
      <c r="J18" s="822" t="s">
        <v>216</v>
      </c>
      <c r="K18" s="822" t="s">
        <v>216</v>
      </c>
      <c r="L18" s="822" t="s">
        <v>216</v>
      </c>
      <c r="M18" s="822" t="s">
        <v>216</v>
      </c>
      <c r="N18" s="822" t="s">
        <v>216</v>
      </c>
      <c r="O18" s="822" t="s">
        <v>19</v>
      </c>
      <c r="P18" s="822" t="s">
        <v>19</v>
      </c>
      <c r="Q18" s="823" t="s">
        <v>19</v>
      </c>
      <c r="R18" s="531" cm="1">
        <f t="array" ref="R18">AVERAGE(IF(LEFT(F18:Q18,1)="&lt;", VALUE(MID(F18:Q18,2,99)), F18:Q18))</f>
        <v>5</v>
      </c>
      <c r="S18" s="333" t="s">
        <v>211</v>
      </c>
      <c r="T18" s="333">
        <v>50</v>
      </c>
      <c r="U18" s="1126"/>
      <c r="V18" s="29"/>
      <c r="W18" s="29"/>
      <c r="X18" s="29"/>
      <c r="Y18" s="29"/>
      <c r="Z18" s="29"/>
    </row>
    <row r="19" spans="1:30" ht="15.75" customHeight="1">
      <c r="A19" s="661"/>
      <c r="B19" s="1184"/>
      <c r="C19" s="19">
        <v>3</v>
      </c>
      <c r="D19" s="796" t="s">
        <v>52</v>
      </c>
      <c r="E19" s="804" t="s">
        <v>439</v>
      </c>
      <c r="F19" s="326">
        <v>5</v>
      </c>
      <c r="G19" s="326">
        <v>5</v>
      </c>
      <c r="H19" s="326">
        <v>5</v>
      </c>
      <c r="I19" s="326" t="s">
        <v>216</v>
      </c>
      <c r="J19" s="326" t="s">
        <v>216</v>
      </c>
      <c r="K19" s="326" t="s">
        <v>216</v>
      </c>
      <c r="L19" s="326" t="s">
        <v>216</v>
      </c>
      <c r="M19" s="326" t="s">
        <v>216</v>
      </c>
      <c r="N19" s="326" t="s">
        <v>216</v>
      </c>
      <c r="O19" s="326" t="s">
        <v>19</v>
      </c>
      <c r="P19" s="326" t="s">
        <v>19</v>
      </c>
      <c r="Q19" s="528" t="s">
        <v>19</v>
      </c>
      <c r="R19" s="531" cm="1">
        <f t="array" ref="R19">AVERAGE(IF(LEFT(F19:Q19,1)="&lt;", VALUE(MID(F19:Q19,2,99)), F19:Q19))</f>
        <v>5</v>
      </c>
      <c r="S19" s="333" t="s">
        <v>211</v>
      </c>
      <c r="T19" s="333">
        <v>50</v>
      </c>
      <c r="U19" s="1126"/>
      <c r="V19" s="29"/>
      <c r="W19" s="29"/>
      <c r="X19" s="29"/>
      <c r="Y19" s="29"/>
      <c r="Z19" s="29"/>
    </row>
    <row r="20" spans="1:30" ht="15.75" customHeight="1">
      <c r="A20" s="661"/>
      <c r="B20" s="1165" t="s">
        <v>10</v>
      </c>
      <c r="C20" s="15">
        <v>1</v>
      </c>
      <c r="D20" s="800" t="s">
        <v>50</v>
      </c>
      <c r="E20" s="461" t="s">
        <v>439</v>
      </c>
      <c r="F20" s="465">
        <v>22</v>
      </c>
      <c r="G20" s="465">
        <v>49</v>
      </c>
      <c r="H20" s="465">
        <v>2</v>
      </c>
      <c r="I20" s="465">
        <v>21</v>
      </c>
      <c r="J20" s="465">
        <v>170</v>
      </c>
      <c r="K20" s="465">
        <v>49</v>
      </c>
      <c r="L20" s="465">
        <v>540</v>
      </c>
      <c r="M20" s="465">
        <v>170</v>
      </c>
      <c r="N20" s="465">
        <v>23</v>
      </c>
      <c r="O20" s="465" t="s">
        <v>19</v>
      </c>
      <c r="P20" s="465" t="s">
        <v>19</v>
      </c>
      <c r="Q20" s="531" t="s">
        <v>19</v>
      </c>
      <c r="R20" s="531" cm="1">
        <f t="array" ref="R20">GEOMEAN(IF(LEFT(F20:Q20,1)="&lt;", VALUE(MID(F20:Q20,2,99)), F20:Q20))</f>
        <v>45.255977749557367</v>
      </c>
      <c r="S20" s="334" t="s">
        <v>211</v>
      </c>
      <c r="T20" s="334">
        <v>100</v>
      </c>
      <c r="U20" s="1126"/>
      <c r="V20" s="29"/>
      <c r="W20" s="29"/>
      <c r="X20" s="761"/>
      <c r="Y20" s="250" t="s">
        <v>191</v>
      </c>
      <c r="Z20" s="250" t="s">
        <v>192</v>
      </c>
      <c r="AA20" s="250" t="s">
        <v>193</v>
      </c>
      <c r="AB20" s="250" t="s">
        <v>194</v>
      </c>
      <c r="AC20" s="250" t="s">
        <v>195</v>
      </c>
      <c r="AD20" s="250" t="s">
        <v>196</v>
      </c>
    </row>
    <row r="21" spans="1:30" ht="15.75" customHeight="1">
      <c r="A21" s="661"/>
      <c r="B21" s="1175"/>
      <c r="C21" s="19">
        <v>2</v>
      </c>
      <c r="D21" s="796" t="s">
        <v>51</v>
      </c>
      <c r="E21" s="804" t="s">
        <v>439</v>
      </c>
      <c r="F21" s="822">
        <v>23</v>
      </c>
      <c r="G21" s="822">
        <v>2400</v>
      </c>
      <c r="H21" s="822">
        <v>2</v>
      </c>
      <c r="I21" s="822">
        <v>79</v>
      </c>
      <c r="J21" s="822">
        <v>540</v>
      </c>
      <c r="K21" s="822">
        <v>79</v>
      </c>
      <c r="L21" s="822">
        <v>350</v>
      </c>
      <c r="M21" s="822">
        <v>240</v>
      </c>
      <c r="N21" s="822">
        <v>23</v>
      </c>
      <c r="O21" s="822" t="s">
        <v>19</v>
      </c>
      <c r="P21" s="822" t="s">
        <v>19</v>
      </c>
      <c r="Q21" s="823" t="s">
        <v>19</v>
      </c>
      <c r="R21" s="1125" cm="1">
        <f t="array" ref="R21">GEOMEAN(IF(LEFT(F21:Q21,1)="&lt;", VALUE(MID(F21:Q21,2,99)), F21:Q21))</f>
        <v>96.398294126301863</v>
      </c>
      <c r="S21" s="333" t="s">
        <v>211</v>
      </c>
      <c r="T21" s="333">
        <v>100</v>
      </c>
      <c r="U21" s="1126"/>
      <c r="V21" s="29"/>
      <c r="W21" s="29"/>
      <c r="X21" s="456" t="s">
        <v>50</v>
      </c>
      <c r="Y21" s="458">
        <v>22</v>
      </c>
      <c r="Z21" s="458">
        <v>49</v>
      </c>
      <c r="AA21" s="465">
        <v>2</v>
      </c>
      <c r="AB21" s="465">
        <v>21</v>
      </c>
      <c r="AC21" s="465">
        <v>170</v>
      </c>
      <c r="AD21" s="465">
        <v>49</v>
      </c>
    </row>
    <row r="22" spans="1:30" ht="15.75" customHeight="1">
      <c r="A22" s="661"/>
      <c r="B22" s="1184"/>
      <c r="C22" s="19">
        <v>3</v>
      </c>
      <c r="D22" s="796" t="s">
        <v>52</v>
      </c>
      <c r="E22" s="804" t="s">
        <v>439</v>
      </c>
      <c r="F22" s="326">
        <v>33</v>
      </c>
      <c r="G22" s="326">
        <v>49</v>
      </c>
      <c r="H22" s="326">
        <v>33</v>
      </c>
      <c r="I22" s="326">
        <v>13</v>
      </c>
      <c r="J22" s="326">
        <v>2400</v>
      </c>
      <c r="K22" s="326">
        <v>79</v>
      </c>
      <c r="L22" s="326">
        <v>920</v>
      </c>
      <c r="M22" s="326">
        <v>350</v>
      </c>
      <c r="N22" s="326">
        <v>23</v>
      </c>
      <c r="O22" s="326" t="s">
        <v>19</v>
      </c>
      <c r="P22" s="326" t="s">
        <v>19</v>
      </c>
      <c r="Q22" s="528" t="s">
        <v>19</v>
      </c>
      <c r="R22" s="1125" cm="1">
        <f t="array" ref="R22">GEOMEAN(IF(LEFT(F22:Q22,1)="&lt;", VALUE(MID(F22:Q22,2,99)), F22:Q22))</f>
        <v>99.708492531330918</v>
      </c>
      <c r="S22" s="333" t="s">
        <v>211</v>
      </c>
      <c r="T22" s="333">
        <v>10</v>
      </c>
      <c r="U22" s="1126"/>
      <c r="V22" s="29"/>
      <c r="W22" s="29"/>
      <c r="X22" s="796" t="s">
        <v>51</v>
      </c>
      <c r="Y22" s="821">
        <v>23</v>
      </c>
      <c r="Z22" s="821">
        <v>2400</v>
      </c>
      <c r="AA22" s="822">
        <v>2</v>
      </c>
      <c r="AB22" s="822">
        <v>79</v>
      </c>
      <c r="AC22" s="822">
        <v>540</v>
      </c>
      <c r="AD22" s="822">
        <v>79</v>
      </c>
    </row>
    <row r="23" spans="1:30" ht="15.75" customHeight="1">
      <c r="A23" s="661"/>
      <c r="B23" s="1168" t="s">
        <v>11</v>
      </c>
      <c r="C23" s="15">
        <v>1</v>
      </c>
      <c r="D23" s="801" t="s">
        <v>50</v>
      </c>
      <c r="E23" s="461" t="s">
        <v>439</v>
      </c>
      <c r="F23" s="953">
        <v>4.2999999999999997E-2</v>
      </c>
      <c r="G23" s="465">
        <v>0.13900000000000001</v>
      </c>
      <c r="H23" s="465" t="s">
        <v>218</v>
      </c>
      <c r="I23" s="953">
        <v>0.16</v>
      </c>
      <c r="J23" s="953">
        <v>0.16700000000000001</v>
      </c>
      <c r="K23" s="465" t="s">
        <v>218</v>
      </c>
      <c r="L23" s="465" t="s">
        <v>218</v>
      </c>
      <c r="M23" s="465" t="s">
        <v>218</v>
      </c>
      <c r="N23" s="465" t="s">
        <v>218</v>
      </c>
      <c r="O23" s="465" t="s">
        <v>19</v>
      </c>
      <c r="P23" s="465" t="s">
        <v>19</v>
      </c>
      <c r="Q23" s="826" t="s">
        <v>19</v>
      </c>
      <c r="R23" s="531" cm="1">
        <f t="array" ref="R23">AVERAGE(IF(LEFT(F23:Q23,1)="&lt;", VALUE(MID(F23:Q23,2,99)), F23:Q23))</f>
        <v>0.10655555555555556</v>
      </c>
      <c r="S23" s="335" t="s">
        <v>211</v>
      </c>
      <c r="T23" s="335">
        <v>10</v>
      </c>
      <c r="U23" s="1126"/>
      <c r="V23" s="83"/>
      <c r="W23" s="83"/>
      <c r="X23" s="796" t="s">
        <v>52</v>
      </c>
      <c r="Y23" s="20">
        <v>33</v>
      </c>
      <c r="Z23" s="20">
        <v>49</v>
      </c>
      <c r="AA23" s="326">
        <v>33</v>
      </c>
      <c r="AB23" s="326">
        <v>13</v>
      </c>
      <c r="AC23" s="326">
        <v>2400</v>
      </c>
      <c r="AD23" s="326">
        <v>79</v>
      </c>
    </row>
    <row r="24" spans="1:30" ht="15.75" customHeight="1">
      <c r="A24" s="661"/>
      <c r="B24" s="1185"/>
      <c r="C24" s="19">
        <v>2</v>
      </c>
      <c r="D24" s="802" t="s">
        <v>51</v>
      </c>
      <c r="E24" s="804" t="s">
        <v>439</v>
      </c>
      <c r="F24" s="954">
        <v>6.4000000000000001E-2</v>
      </c>
      <c r="G24" s="822">
        <v>0.09</v>
      </c>
      <c r="H24" s="822" t="s">
        <v>218</v>
      </c>
      <c r="I24" s="954">
        <v>0.11600000000000001</v>
      </c>
      <c r="J24" s="954">
        <v>0.105</v>
      </c>
      <c r="K24" s="822" t="s">
        <v>218</v>
      </c>
      <c r="L24" s="822" t="s">
        <v>218</v>
      </c>
      <c r="M24" s="822" t="s">
        <v>218</v>
      </c>
      <c r="N24" s="822">
        <v>0.108</v>
      </c>
      <c r="O24" s="822" t="s">
        <v>19</v>
      </c>
      <c r="P24" s="822" t="s">
        <v>19</v>
      </c>
      <c r="Q24" s="827" t="s">
        <v>19</v>
      </c>
      <c r="R24" s="531" cm="1">
        <f t="array" ref="R24">AVERAGE(IF(LEFT(F24:Q24,1)="&lt;", VALUE(MID(F24:Q24,2,99)), F24:Q24))</f>
        <v>9.3666666666666648E-2</v>
      </c>
      <c r="S24" s="336" t="s">
        <v>211</v>
      </c>
      <c r="T24" s="336">
        <v>10</v>
      </c>
      <c r="U24" s="1126"/>
      <c r="V24" s="83"/>
      <c r="W24" s="83"/>
      <c r="X24" s="29" t="s">
        <v>205</v>
      </c>
      <c r="Y24" s="761">
        <v>6</v>
      </c>
      <c r="Z24" s="761">
        <v>6</v>
      </c>
      <c r="AA24" s="463">
        <v>6</v>
      </c>
      <c r="AB24" s="463">
        <v>6</v>
      </c>
      <c r="AC24" s="463">
        <v>6</v>
      </c>
      <c r="AD24" s="463">
        <v>6</v>
      </c>
    </row>
    <row r="25" spans="1:30" ht="15.75" customHeight="1">
      <c r="A25" s="661"/>
      <c r="B25" s="1186"/>
      <c r="C25" s="19">
        <v>3</v>
      </c>
      <c r="D25" s="802" t="s">
        <v>52</v>
      </c>
      <c r="E25" s="804" t="s">
        <v>439</v>
      </c>
      <c r="F25" s="955">
        <v>8.2000000000000003E-2</v>
      </c>
      <c r="G25" s="326">
        <v>0.09</v>
      </c>
      <c r="H25" s="326" t="s">
        <v>218</v>
      </c>
      <c r="I25" s="955">
        <v>0.11</v>
      </c>
      <c r="J25" s="981" t="s">
        <v>218</v>
      </c>
      <c r="K25" s="326" t="s">
        <v>218</v>
      </c>
      <c r="L25" s="326" t="s">
        <v>218</v>
      </c>
      <c r="M25" s="326" t="s">
        <v>218</v>
      </c>
      <c r="N25" s="326" t="s">
        <v>218</v>
      </c>
      <c r="O25" s="326" t="s">
        <v>19</v>
      </c>
      <c r="P25" s="326" t="s">
        <v>19</v>
      </c>
      <c r="Q25" s="336" t="s">
        <v>19</v>
      </c>
      <c r="R25" s="531" cm="1">
        <f t="array" ref="R25">AVERAGE(IF(LEFT(F25:Q25,1)="&lt;", VALUE(MID(F25:Q25,2,99)), F25:Q25))</f>
        <v>9.1333333333333322E-2</v>
      </c>
      <c r="S25" s="336" t="s">
        <v>211</v>
      </c>
      <c r="T25" s="336">
        <v>10</v>
      </c>
      <c r="U25" s="1126"/>
      <c r="V25" s="83"/>
      <c r="W25" s="83"/>
      <c r="X25" s="83"/>
      <c r="Y25" s="83"/>
      <c r="Z25" s="83"/>
    </row>
    <row r="26" spans="1:30" ht="15.75" customHeight="1">
      <c r="A26" s="661"/>
      <c r="B26" s="1168" t="s">
        <v>12</v>
      </c>
      <c r="C26" s="15">
        <v>1</v>
      </c>
      <c r="D26" s="801" t="s">
        <v>50</v>
      </c>
      <c r="E26" s="461" t="s">
        <v>439</v>
      </c>
      <c r="F26" s="953">
        <v>3.1E-2</v>
      </c>
      <c r="G26" s="465">
        <v>2.1000000000000001E-2</v>
      </c>
      <c r="H26" s="953">
        <v>1.7999999999999999E-2</v>
      </c>
      <c r="I26" s="953" t="s">
        <v>219</v>
      </c>
      <c r="J26" s="953">
        <v>3.5999999999999997E-2</v>
      </c>
      <c r="K26" s="953">
        <v>2.7E-2</v>
      </c>
      <c r="L26" s="953">
        <v>1.9E-2</v>
      </c>
      <c r="M26" s="953">
        <v>3.1E-2</v>
      </c>
      <c r="N26" s="465">
        <v>2.4E-2</v>
      </c>
      <c r="O26" s="465" t="s">
        <v>19</v>
      </c>
      <c r="P26" s="465" t="s">
        <v>19</v>
      </c>
      <c r="Q26" s="826" t="s">
        <v>19</v>
      </c>
      <c r="R26" s="531" cm="1">
        <f t="array" ref="R26">AVERAGE(IF(LEFT(F26:Q26,1)="&lt;", VALUE(MID(F26:Q26,2,99)), F26:Q26))</f>
        <v>2.4555555555555553E-2</v>
      </c>
      <c r="S26" s="335" t="s">
        <v>211</v>
      </c>
      <c r="T26" s="335">
        <v>0.2</v>
      </c>
      <c r="U26" s="83"/>
      <c r="V26" s="83"/>
      <c r="W26" s="83"/>
      <c r="X26" s="83"/>
      <c r="Y26" s="83"/>
      <c r="Z26" s="83"/>
    </row>
    <row r="27" spans="1:30" ht="15.75" customHeight="1">
      <c r="A27" s="661"/>
      <c r="B27" s="1185"/>
      <c r="C27" s="19">
        <v>2</v>
      </c>
      <c r="D27" s="802" t="s">
        <v>51</v>
      </c>
      <c r="E27" s="804" t="s">
        <v>439</v>
      </c>
      <c r="F27" s="954">
        <v>1.0999999999999999E-2</v>
      </c>
      <c r="G27" s="822">
        <v>1.6E-2</v>
      </c>
      <c r="H27" s="954">
        <v>3.5999999999999997E-2</v>
      </c>
      <c r="I27" s="954">
        <v>6.9000000000000006E-2</v>
      </c>
      <c r="J27" s="954">
        <v>1.9800000000000002E-2</v>
      </c>
      <c r="K27" s="954">
        <v>3.6999999999999998E-2</v>
      </c>
      <c r="L27" s="954">
        <v>3.5000000000000003E-2</v>
      </c>
      <c r="M27" s="954">
        <v>3.5999999999999997E-2</v>
      </c>
      <c r="N27" s="822">
        <v>0.03</v>
      </c>
      <c r="O27" s="822" t="s">
        <v>19</v>
      </c>
      <c r="P27" s="822" t="s">
        <v>19</v>
      </c>
      <c r="Q27" s="827" t="s">
        <v>19</v>
      </c>
      <c r="R27" s="531" cm="1">
        <f t="array" ref="R27">AVERAGE(IF(LEFT(F27:Q27,1)="&lt;", VALUE(MID(F27:Q27,2,99)), F27:Q27))</f>
        <v>3.2200000000000006E-2</v>
      </c>
      <c r="S27" s="336" t="s">
        <v>211</v>
      </c>
      <c r="T27" s="336">
        <v>0.2</v>
      </c>
      <c r="U27" s="83"/>
      <c r="V27" s="83"/>
      <c r="W27" s="83"/>
      <c r="X27" s="83"/>
      <c r="Y27" s="83"/>
      <c r="Z27" s="83"/>
    </row>
    <row r="28" spans="1:30" ht="15.75" customHeight="1">
      <c r="A28" s="661"/>
      <c r="B28" s="1186"/>
      <c r="C28" s="19">
        <v>3</v>
      </c>
      <c r="D28" s="802" t="s">
        <v>52</v>
      </c>
      <c r="E28" s="804" t="s">
        <v>439</v>
      </c>
      <c r="F28" s="955">
        <v>1.0999999999999999E-2</v>
      </c>
      <c r="G28" s="326">
        <v>2.3E-2</v>
      </c>
      <c r="H28" s="955">
        <v>2.9000000000000001E-2</v>
      </c>
      <c r="I28" s="955">
        <v>7.9000000000000001E-2</v>
      </c>
      <c r="J28" s="955">
        <v>0.10299999999999999</v>
      </c>
      <c r="K28" s="955">
        <v>4.3999999999999997E-2</v>
      </c>
      <c r="L28" s="955">
        <v>1.9E-2</v>
      </c>
      <c r="M28" s="955">
        <v>0.02</v>
      </c>
      <c r="N28" s="326">
        <v>0.02</v>
      </c>
      <c r="O28" s="326" t="s">
        <v>19</v>
      </c>
      <c r="P28" s="326" t="s">
        <v>19</v>
      </c>
      <c r="Q28" s="336" t="s">
        <v>19</v>
      </c>
      <c r="R28" s="531" cm="1">
        <f t="array" ref="R28">AVERAGE(IF(LEFT(F28:Q28,1)="&lt;", VALUE(MID(F28:Q28,2,99)), F28:Q28))</f>
        <v>3.8666666666666669E-2</v>
      </c>
      <c r="S28" s="336" t="s">
        <v>211</v>
      </c>
      <c r="T28" s="336">
        <v>0.2</v>
      </c>
      <c r="U28" s="83"/>
      <c r="V28" s="83"/>
      <c r="W28" s="83"/>
      <c r="X28" s="83"/>
      <c r="Y28" s="83"/>
      <c r="Z28" s="83"/>
    </row>
    <row r="29" spans="1:30" ht="45" customHeight="1">
      <c r="A29" s="661"/>
      <c r="B29" s="1168" t="s">
        <v>303</v>
      </c>
      <c r="C29" s="327">
        <v>1</v>
      </c>
      <c r="D29" s="817" t="s">
        <v>50</v>
      </c>
      <c r="E29" s="461" t="s">
        <v>439</v>
      </c>
      <c r="F29" s="828" t="s">
        <v>440</v>
      </c>
      <c r="G29" s="828" t="s">
        <v>441</v>
      </c>
      <c r="H29" s="829" t="s">
        <v>442</v>
      </c>
      <c r="I29" s="829" t="s">
        <v>443</v>
      </c>
      <c r="J29" s="829" t="s">
        <v>444</v>
      </c>
      <c r="K29" s="829" t="s">
        <v>445</v>
      </c>
      <c r="L29" s="829" t="s">
        <v>446</v>
      </c>
      <c r="M29" s="829" t="s">
        <v>447</v>
      </c>
      <c r="N29" s="829" t="s">
        <v>448</v>
      </c>
      <c r="O29" s="829" t="s">
        <v>397</v>
      </c>
      <c r="P29" s="829" t="s">
        <v>19</v>
      </c>
      <c r="Q29" s="255" t="s">
        <v>19</v>
      </c>
      <c r="R29" s="28"/>
      <c r="S29" s="28"/>
      <c r="T29" s="29"/>
      <c r="U29" s="29"/>
      <c r="V29" s="29"/>
      <c r="W29" s="29"/>
      <c r="X29" s="29"/>
      <c r="Y29" s="29"/>
      <c r="Z29" s="29"/>
    </row>
    <row r="30" spans="1:30" ht="42" customHeight="1">
      <c r="A30" s="661"/>
      <c r="B30" s="1185"/>
      <c r="C30" s="311">
        <v>2</v>
      </c>
      <c r="D30" s="819" t="s">
        <v>51</v>
      </c>
      <c r="E30" s="804" t="s">
        <v>439</v>
      </c>
      <c r="F30" s="810" t="s">
        <v>440</v>
      </c>
      <c r="G30" s="810" t="s">
        <v>441</v>
      </c>
      <c r="H30" s="830" t="s">
        <v>442</v>
      </c>
      <c r="I30" s="830" t="s">
        <v>443</v>
      </c>
      <c r="J30" s="830" t="s">
        <v>444</v>
      </c>
      <c r="K30" s="822" t="s">
        <v>445</v>
      </c>
      <c r="L30" s="540" t="s">
        <v>446</v>
      </c>
      <c r="M30" s="1090" t="s">
        <v>449</v>
      </c>
      <c r="N30" s="830" t="s">
        <v>448</v>
      </c>
      <c r="O30" s="830" t="s">
        <v>450</v>
      </c>
      <c r="P30" s="830" t="s">
        <v>19</v>
      </c>
      <c r="Q30" s="333" t="s">
        <v>19</v>
      </c>
      <c r="R30" s="28"/>
      <c r="S30" s="28"/>
      <c r="T30" s="29"/>
      <c r="U30" s="29"/>
      <c r="V30" s="29"/>
      <c r="W30" s="29"/>
      <c r="X30" s="29"/>
      <c r="Y30" s="29"/>
      <c r="Z30" s="29"/>
    </row>
    <row r="31" spans="1:30" ht="54" customHeight="1">
      <c r="A31" s="661"/>
      <c r="B31" s="1185"/>
      <c r="C31" s="447">
        <v>3</v>
      </c>
      <c r="D31" s="522" t="s">
        <v>52</v>
      </c>
      <c r="E31" s="804" t="s">
        <v>439</v>
      </c>
      <c r="F31" s="526" t="s">
        <v>440</v>
      </c>
      <c r="G31" s="526" t="s">
        <v>441</v>
      </c>
      <c r="H31" s="529" t="s">
        <v>442</v>
      </c>
      <c r="I31" s="529" t="s">
        <v>443</v>
      </c>
      <c r="J31" s="529" t="s">
        <v>444</v>
      </c>
      <c r="K31" s="530" t="s">
        <v>445</v>
      </c>
      <c r="L31" s="529" t="s">
        <v>446</v>
      </c>
      <c r="M31" s="529" t="s">
        <v>451</v>
      </c>
      <c r="N31" s="529" t="s">
        <v>424</v>
      </c>
      <c r="O31" s="529" t="s">
        <v>450</v>
      </c>
      <c r="P31" s="529" t="s">
        <v>19</v>
      </c>
      <c r="Q31" s="505" t="s">
        <v>19</v>
      </c>
      <c r="R31" s="28"/>
      <c r="S31" s="28"/>
      <c r="T31" s="29"/>
      <c r="U31" s="29"/>
      <c r="V31" s="29"/>
      <c r="W31" s="29"/>
      <c r="X31" s="29"/>
      <c r="Y31" s="29"/>
      <c r="Z31" s="29"/>
    </row>
    <row r="32" spans="1:30" ht="32.25" customHeight="1">
      <c r="A32" s="661"/>
      <c r="B32" s="1226" t="s">
        <v>260</v>
      </c>
      <c r="C32" s="1226"/>
      <c r="D32" s="1226"/>
      <c r="E32" s="1227"/>
      <c r="F32" s="532">
        <v>46027</v>
      </c>
      <c r="G32" s="532">
        <v>46055</v>
      </c>
      <c r="H32" s="532">
        <v>46091</v>
      </c>
      <c r="I32" s="532">
        <v>46118</v>
      </c>
      <c r="J32" s="532">
        <v>46146</v>
      </c>
      <c r="K32" s="532">
        <v>46174</v>
      </c>
      <c r="L32" s="532">
        <v>46216</v>
      </c>
      <c r="M32" s="532">
        <v>46237</v>
      </c>
      <c r="N32" s="532">
        <v>46267</v>
      </c>
      <c r="O32" s="532">
        <v>46300</v>
      </c>
      <c r="P32" s="532"/>
      <c r="Q32" s="533"/>
      <c r="R32" s="28"/>
      <c r="S32" s="28"/>
      <c r="T32" s="29"/>
      <c r="U32" s="29"/>
      <c r="V32" s="29"/>
      <c r="W32" s="29"/>
      <c r="X32" s="29"/>
      <c r="Y32" s="29"/>
      <c r="Z32" s="29"/>
    </row>
    <row r="33" spans="1:26"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spans="1:26" ht="15.75" customHeight="1">
      <c r="A34" s="29"/>
      <c r="B34" s="29"/>
      <c r="C34" s="29"/>
      <c r="D34" s="1195" t="s">
        <v>263</v>
      </c>
      <c r="E34" s="1396"/>
      <c r="F34" s="1396"/>
      <c r="G34" s="1396"/>
      <c r="H34" s="1396"/>
      <c r="I34" s="1396"/>
      <c r="J34" s="1396"/>
      <c r="K34" s="1396"/>
      <c r="L34" s="1396"/>
      <c r="M34" s="1396"/>
      <c r="N34" s="1396"/>
      <c r="O34" s="1396"/>
      <c r="P34" s="1396"/>
      <c r="Q34" s="1396"/>
      <c r="R34" s="1397"/>
      <c r="S34" s="29"/>
      <c r="T34" s="29"/>
      <c r="U34" s="29"/>
      <c r="V34" s="29"/>
      <c r="W34" s="29"/>
      <c r="X34" s="29"/>
      <c r="Y34" s="29"/>
      <c r="Z34" s="29"/>
    </row>
    <row r="35" spans="1:26" ht="15.75" customHeight="1">
      <c r="A35" s="29"/>
      <c r="B35" s="29"/>
      <c r="C35" s="29"/>
      <c r="D35" s="1195" t="s">
        <v>264</v>
      </c>
      <c r="E35" s="1396"/>
      <c r="F35" s="1396"/>
      <c r="G35" s="1396"/>
      <c r="H35" s="1396"/>
      <c r="I35" s="1396"/>
      <c r="J35" s="1396"/>
      <c r="K35" s="1396"/>
      <c r="L35" s="1396"/>
      <c r="M35" s="1396"/>
      <c r="N35" s="1396"/>
      <c r="O35" s="1396"/>
      <c r="P35" s="1396"/>
      <c r="Q35" s="1396"/>
      <c r="R35" s="1397"/>
      <c r="S35" s="29"/>
      <c r="T35" s="29"/>
      <c r="U35" s="29"/>
      <c r="V35" s="29"/>
      <c r="W35" s="29"/>
      <c r="X35" s="29"/>
      <c r="Y35" s="29"/>
      <c r="Z35" s="29"/>
    </row>
    <row r="36" spans="1:26" ht="15.75" customHeight="1">
      <c r="A36" s="29"/>
      <c r="B36" s="29"/>
      <c r="C36" s="29"/>
      <c r="D36" s="1412"/>
      <c r="E36" s="1396"/>
      <c r="F36" s="1396"/>
      <c r="G36" s="1396"/>
      <c r="H36" s="1397"/>
      <c r="I36" s="1196" t="s">
        <v>265</v>
      </c>
      <c r="J36" s="1396"/>
      <c r="K36" s="1396"/>
      <c r="L36" s="1396"/>
      <c r="M36" s="1396"/>
      <c r="N36" s="1396"/>
      <c r="O36" s="1396"/>
      <c r="P36" s="1396"/>
      <c r="Q36" s="1396"/>
      <c r="R36" s="1397"/>
      <c r="S36" s="29"/>
      <c r="T36" s="29"/>
      <c r="U36" s="29"/>
      <c r="V36" s="29"/>
      <c r="W36" s="29"/>
      <c r="X36" s="29"/>
      <c r="Y36" s="29"/>
      <c r="Z36" s="29"/>
    </row>
    <row r="37" spans="1:26" ht="15.75" customHeight="1">
      <c r="A37" s="29"/>
      <c r="B37" s="29"/>
      <c r="C37" s="29"/>
      <c r="D37" s="2" t="s">
        <v>266</v>
      </c>
      <c r="E37" s="2" t="s">
        <v>267</v>
      </c>
      <c r="F37" s="2" t="s">
        <v>1</v>
      </c>
      <c r="G37" s="2" t="s">
        <v>268</v>
      </c>
      <c r="H37" s="2" t="s">
        <v>269</v>
      </c>
      <c r="I37" s="2" t="s">
        <v>171</v>
      </c>
      <c r="J37" s="2" t="s">
        <v>172</v>
      </c>
      <c r="K37" s="2" t="s">
        <v>173</v>
      </c>
      <c r="L37" s="2" t="s">
        <v>7</v>
      </c>
      <c r="M37" s="2" t="s">
        <v>174</v>
      </c>
      <c r="N37" s="2" t="s">
        <v>175</v>
      </c>
      <c r="O37" s="2" t="s">
        <v>176</v>
      </c>
      <c r="P37" s="2" t="s">
        <v>177</v>
      </c>
      <c r="Q37" s="2" t="s">
        <v>178</v>
      </c>
      <c r="R37" s="2" t="s">
        <v>179</v>
      </c>
      <c r="S37" s="29"/>
      <c r="T37" s="29"/>
      <c r="U37" s="29"/>
      <c r="V37" s="29"/>
      <c r="W37" s="29"/>
      <c r="X37" s="29"/>
      <c r="Y37" s="29"/>
      <c r="Z37" s="29"/>
    </row>
    <row r="38" spans="1:26" ht="15.75" customHeight="1">
      <c r="A38" s="29"/>
      <c r="B38" s="29"/>
      <c r="C38" s="29"/>
      <c r="D38" s="1191" t="s">
        <v>435</v>
      </c>
      <c r="E38" s="1191" t="s">
        <v>436</v>
      </c>
      <c r="F38" s="1192" t="s">
        <v>17</v>
      </c>
      <c r="G38" s="30">
        <v>1</v>
      </c>
      <c r="H38" s="31" t="s">
        <v>50</v>
      </c>
      <c r="I38" s="32">
        <f t="shared" ref="I38:I40" si="0">AVERAGE(F5:K5)</f>
        <v>5.8366666666666669</v>
      </c>
      <c r="J38" s="32" t="s">
        <v>271</v>
      </c>
      <c r="K38" s="32">
        <f t="shared" ref="K38:K40" si="1">AVERAGE(F8:K8)</f>
        <v>22.833333333333332</v>
      </c>
      <c r="L38" s="32">
        <f t="shared" ref="L38:L40" si="2">AVERAGE(F11:K11)</f>
        <v>7.2433333333333332</v>
      </c>
      <c r="M38" s="32">
        <f t="shared" ref="M38:M40" si="3">AVERAGE(F14:K14)</f>
        <v>30.149999999999995</v>
      </c>
      <c r="N38" s="32">
        <f t="shared" ref="N38:N40" si="4">AVERAGE(F17:K17)</f>
        <v>5</v>
      </c>
      <c r="O38" s="32">
        <f t="shared" ref="O38:O40" si="5">GEOMEAN(F20:K20)</f>
        <v>26.879354936946307</v>
      </c>
      <c r="P38" s="32">
        <f t="shared" ref="P38:P40" si="6">AVERAGE(F23:K23)</f>
        <v>0.12725</v>
      </c>
      <c r="Q38" s="32">
        <f t="shared" ref="Q38:Q40" si="7">AVERAGE(F26:K26)</f>
        <v>2.6600000000000002E-2</v>
      </c>
      <c r="R38" s="32" t="s">
        <v>271</v>
      </c>
      <c r="S38" s="29"/>
      <c r="T38" s="29"/>
      <c r="U38" s="29"/>
      <c r="V38" s="29"/>
      <c r="W38" s="29"/>
      <c r="X38" s="29"/>
      <c r="Y38" s="29"/>
      <c r="Z38" s="29"/>
    </row>
    <row r="39" spans="1:26" ht="15.75" customHeight="1">
      <c r="A39" s="29"/>
      <c r="B39" s="29"/>
      <c r="C39" s="29"/>
      <c r="D39" s="1399"/>
      <c r="E39" s="1399"/>
      <c r="F39" s="1399"/>
      <c r="G39" s="30">
        <v>2</v>
      </c>
      <c r="H39" s="31" t="s">
        <v>51</v>
      </c>
      <c r="I39" s="32">
        <f t="shared" si="0"/>
        <v>5.831666666666667</v>
      </c>
      <c r="J39" s="2" t="s">
        <v>271</v>
      </c>
      <c r="K39" s="32">
        <f t="shared" si="1"/>
        <v>19.833333333333332</v>
      </c>
      <c r="L39" s="32">
        <f t="shared" si="2"/>
        <v>7.2349999999999994</v>
      </c>
      <c r="M39" s="32">
        <f t="shared" si="3"/>
        <v>30.033333333333331</v>
      </c>
      <c r="N39" s="32">
        <f t="shared" si="4"/>
        <v>5</v>
      </c>
      <c r="O39" s="32">
        <f t="shared" si="5"/>
        <v>84.807872639578676</v>
      </c>
      <c r="P39" s="32">
        <f t="shared" si="6"/>
        <v>9.375E-2</v>
      </c>
      <c r="Q39" s="32">
        <f t="shared" si="7"/>
        <v>3.1466666666666671E-2</v>
      </c>
      <c r="R39" s="2" t="s">
        <v>271</v>
      </c>
      <c r="S39" s="29"/>
      <c r="T39" s="29"/>
      <c r="U39" s="29"/>
      <c r="V39" s="29"/>
      <c r="W39" s="29"/>
      <c r="X39" s="29"/>
      <c r="Y39" s="29"/>
      <c r="Z39" s="29"/>
    </row>
    <row r="40" spans="1:26" ht="22.5" customHeight="1">
      <c r="A40" s="29"/>
      <c r="B40" s="29"/>
      <c r="C40" s="29"/>
      <c r="D40" s="1400"/>
      <c r="E40" s="1400"/>
      <c r="F40" s="1400"/>
      <c r="G40" s="30">
        <v>3</v>
      </c>
      <c r="H40" s="31" t="s">
        <v>52</v>
      </c>
      <c r="I40" s="32">
        <f t="shared" si="0"/>
        <v>5.8583333333333334</v>
      </c>
      <c r="J40" s="2" t="s">
        <v>271</v>
      </c>
      <c r="K40" s="32">
        <f t="shared" si="1"/>
        <v>31.166666666666668</v>
      </c>
      <c r="L40" s="32">
        <f t="shared" si="2"/>
        <v>7.2849999999999993</v>
      </c>
      <c r="M40" s="32">
        <f t="shared" si="3"/>
        <v>29.833333333333329</v>
      </c>
      <c r="N40" s="32">
        <f t="shared" si="4"/>
        <v>5</v>
      </c>
      <c r="O40" s="32">
        <f t="shared" si="5"/>
        <v>71.312819499428315</v>
      </c>
      <c r="P40" s="32">
        <f t="shared" si="6"/>
        <v>9.3999999999999986E-2</v>
      </c>
      <c r="Q40" s="32">
        <f t="shared" si="7"/>
        <v>4.8166666666666663E-2</v>
      </c>
      <c r="R40" s="2" t="s">
        <v>271</v>
      </c>
      <c r="S40" s="29"/>
      <c r="T40" s="29"/>
      <c r="U40" s="29"/>
      <c r="V40" s="29"/>
      <c r="W40" s="29"/>
      <c r="X40" s="29"/>
      <c r="Y40" s="29"/>
      <c r="Z40" s="29"/>
    </row>
    <row r="41" spans="1:26" ht="15.75" customHeight="1">
      <c r="A41" s="29"/>
      <c r="B41" s="29"/>
      <c r="C41" s="29"/>
      <c r="D41" s="1412"/>
      <c r="E41" s="1396"/>
      <c r="F41" s="1396"/>
      <c r="G41" s="1396"/>
      <c r="H41" s="1396"/>
      <c r="I41" s="1396"/>
      <c r="J41" s="1396"/>
      <c r="K41" s="1396"/>
      <c r="L41" s="1396"/>
      <c r="M41" s="1396"/>
      <c r="N41" s="1396"/>
      <c r="O41" s="1396"/>
      <c r="P41" s="1396"/>
      <c r="Q41" s="1396"/>
      <c r="R41" s="1397"/>
      <c r="S41" s="29"/>
      <c r="T41" s="29"/>
      <c r="U41" s="29"/>
      <c r="V41" s="29"/>
      <c r="W41" s="29"/>
      <c r="X41" s="29"/>
      <c r="Y41" s="29"/>
      <c r="Z41" s="29"/>
    </row>
    <row r="42" spans="1:26" ht="15.75" customHeight="1">
      <c r="A42" s="29"/>
      <c r="B42" s="29"/>
      <c r="C42" s="29"/>
      <c r="D42" s="2" t="s">
        <v>272</v>
      </c>
      <c r="E42" s="1413"/>
      <c r="F42" s="1402"/>
      <c r="G42" s="1402"/>
      <c r="H42" s="1403"/>
      <c r="I42" s="32">
        <f>AVERAGE(I38:I40)</f>
        <v>5.8422222222222224</v>
      </c>
      <c r="J42" s="2" t="s">
        <v>271</v>
      </c>
      <c r="K42" s="32">
        <f t="shared" ref="K42:Q42" si="8">AVERAGE(K38:K40)</f>
        <v>24.611111111111111</v>
      </c>
      <c r="L42" s="32">
        <f t="shared" si="8"/>
        <v>7.2544444444444443</v>
      </c>
      <c r="M42" s="32">
        <f t="shared" si="8"/>
        <v>30.005555555555549</v>
      </c>
      <c r="N42" s="32">
        <f t="shared" si="8"/>
        <v>5</v>
      </c>
      <c r="O42" s="32">
        <f t="shared" si="8"/>
        <v>61.00001569198443</v>
      </c>
      <c r="P42" s="36">
        <f t="shared" si="8"/>
        <v>0.105</v>
      </c>
      <c r="Q42" s="36">
        <f t="shared" si="8"/>
        <v>3.5411111111111108E-2</v>
      </c>
      <c r="R42" s="2" t="s">
        <v>271</v>
      </c>
      <c r="S42" s="29"/>
      <c r="T42" s="29"/>
      <c r="U42" s="29"/>
      <c r="V42" s="29"/>
      <c r="W42" s="29"/>
      <c r="X42" s="29"/>
      <c r="Y42" s="29"/>
      <c r="Z42" s="29"/>
    </row>
    <row r="43" spans="1:26" ht="15.75" customHeight="1">
      <c r="A43" s="29"/>
      <c r="B43" s="29"/>
      <c r="C43" s="29"/>
      <c r="D43" s="2" t="s">
        <v>273</v>
      </c>
      <c r="E43" s="1404"/>
      <c r="F43" s="1405"/>
      <c r="G43" s="1405"/>
      <c r="H43" s="1406"/>
      <c r="I43" s="32">
        <f>MIN(I38:I40)</f>
        <v>5.831666666666667</v>
      </c>
      <c r="J43" s="2" t="s">
        <v>271</v>
      </c>
      <c r="K43" s="32">
        <f t="shared" ref="K43:Q43" si="9">MIN(K38:K40)</f>
        <v>19.833333333333332</v>
      </c>
      <c r="L43" s="32">
        <f t="shared" si="9"/>
        <v>7.2349999999999994</v>
      </c>
      <c r="M43" s="32">
        <f t="shared" si="9"/>
        <v>29.833333333333329</v>
      </c>
      <c r="N43" s="32">
        <f t="shared" si="9"/>
        <v>5</v>
      </c>
      <c r="O43" s="32">
        <f t="shared" si="9"/>
        <v>26.879354936946307</v>
      </c>
      <c r="P43" s="36">
        <f t="shared" si="9"/>
        <v>9.375E-2</v>
      </c>
      <c r="Q43" s="36">
        <f t="shared" si="9"/>
        <v>2.6600000000000002E-2</v>
      </c>
      <c r="R43" s="2" t="s">
        <v>271</v>
      </c>
      <c r="S43" s="29"/>
      <c r="T43" s="29"/>
      <c r="U43" s="29"/>
      <c r="V43" s="29"/>
      <c r="W43" s="29"/>
      <c r="X43" s="29"/>
      <c r="Y43" s="29"/>
      <c r="Z43" s="29"/>
    </row>
    <row r="44" spans="1:26" ht="15.75" customHeight="1">
      <c r="A44" s="29"/>
      <c r="B44" s="29"/>
      <c r="C44" s="29"/>
      <c r="D44" s="2" t="s">
        <v>274</v>
      </c>
      <c r="E44" s="1404"/>
      <c r="F44" s="1405"/>
      <c r="G44" s="1405"/>
      <c r="H44" s="1406"/>
      <c r="I44" s="32">
        <f>MAX(I38:I40)</f>
        <v>5.8583333333333334</v>
      </c>
      <c r="J44" s="2" t="s">
        <v>271</v>
      </c>
      <c r="K44" s="32">
        <f t="shared" ref="K44:Q44" si="10">MAX(K38:K40)</f>
        <v>31.166666666666668</v>
      </c>
      <c r="L44" s="32">
        <f t="shared" si="10"/>
        <v>7.2849999999999993</v>
      </c>
      <c r="M44" s="32">
        <f t="shared" si="10"/>
        <v>30.149999999999995</v>
      </c>
      <c r="N44" s="32">
        <f t="shared" si="10"/>
        <v>5</v>
      </c>
      <c r="O44" s="32">
        <f t="shared" si="10"/>
        <v>84.807872639578676</v>
      </c>
      <c r="P44" s="36">
        <f t="shared" si="10"/>
        <v>0.12725</v>
      </c>
      <c r="Q44" s="36">
        <f t="shared" si="10"/>
        <v>4.8166666666666663E-2</v>
      </c>
      <c r="R44" s="2" t="s">
        <v>271</v>
      </c>
      <c r="S44" s="29"/>
      <c r="T44" s="29"/>
      <c r="U44" s="29"/>
      <c r="V44" s="29"/>
      <c r="W44" s="29"/>
      <c r="X44" s="29"/>
      <c r="Y44" s="29"/>
      <c r="Z44" s="29"/>
    </row>
    <row r="45" spans="1:26" ht="15.75" customHeight="1">
      <c r="A45" s="29"/>
      <c r="B45" s="29"/>
      <c r="C45" s="29"/>
      <c r="D45" s="2" t="s">
        <v>275</v>
      </c>
      <c r="E45" s="1407"/>
      <c r="F45" s="1408"/>
      <c r="G45" s="1408"/>
      <c r="H45" s="1409"/>
      <c r="I45" s="153" t="s">
        <v>276</v>
      </c>
      <c r="J45" s="153" t="s">
        <v>271</v>
      </c>
      <c r="K45" s="153" t="s">
        <v>277</v>
      </c>
      <c r="L45" s="153" t="s">
        <v>214</v>
      </c>
      <c r="M45" s="46" t="s">
        <v>278</v>
      </c>
      <c r="N45" s="153" t="s">
        <v>279</v>
      </c>
      <c r="O45" s="153" t="s">
        <v>280</v>
      </c>
      <c r="P45" s="153" t="s">
        <v>281</v>
      </c>
      <c r="Q45" s="153" t="s">
        <v>282</v>
      </c>
      <c r="R45" s="153" t="s">
        <v>271</v>
      </c>
      <c r="S45" s="29"/>
      <c r="T45" s="29"/>
      <c r="U45" s="29"/>
      <c r="V45" s="29"/>
      <c r="W45" s="29"/>
      <c r="X45" s="29"/>
      <c r="Y45" s="29"/>
      <c r="Z45" s="29"/>
    </row>
    <row r="46" spans="1:2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15.75" customHeight="1">
      <c r="A48" s="29"/>
      <c r="B48" s="29"/>
      <c r="C48" s="29"/>
      <c r="D48" s="1195" t="s">
        <v>263</v>
      </c>
      <c r="E48" s="1396"/>
      <c r="F48" s="1396"/>
      <c r="G48" s="1396"/>
      <c r="H48" s="1396"/>
      <c r="I48" s="1396"/>
      <c r="J48" s="1396"/>
      <c r="K48" s="1396"/>
      <c r="L48" s="1396"/>
      <c r="M48" s="1396"/>
      <c r="N48" s="1396"/>
      <c r="O48" s="1396"/>
      <c r="P48" s="1396"/>
      <c r="Q48" s="1396"/>
      <c r="R48" s="1397"/>
      <c r="S48" s="29"/>
      <c r="T48" s="29"/>
      <c r="U48" s="29"/>
      <c r="V48" s="29"/>
      <c r="W48" s="29"/>
      <c r="X48" s="29"/>
      <c r="Y48" s="29"/>
      <c r="Z48" s="29"/>
    </row>
    <row r="49" spans="1:26" ht="15.75" customHeight="1">
      <c r="A49" s="29"/>
      <c r="B49" s="29"/>
      <c r="C49" s="29"/>
      <c r="D49" s="1195" t="s">
        <v>283</v>
      </c>
      <c r="E49" s="1396"/>
      <c r="F49" s="1396"/>
      <c r="G49" s="1396"/>
      <c r="H49" s="1396"/>
      <c r="I49" s="1396"/>
      <c r="J49" s="1396"/>
      <c r="K49" s="1396"/>
      <c r="L49" s="1396"/>
      <c r="M49" s="1396"/>
      <c r="N49" s="1396"/>
      <c r="O49" s="1396"/>
      <c r="P49" s="1396"/>
      <c r="Q49" s="1396"/>
      <c r="R49" s="1397"/>
      <c r="S49" s="29"/>
      <c r="T49" s="29"/>
      <c r="U49" s="29"/>
      <c r="V49" s="29"/>
      <c r="W49" s="29"/>
      <c r="X49" s="29"/>
      <c r="Y49" s="29"/>
      <c r="Z49" s="29"/>
    </row>
    <row r="50" spans="1:26" ht="15.75" customHeight="1">
      <c r="A50" s="29"/>
      <c r="B50" s="29"/>
      <c r="C50" s="29"/>
      <c r="D50" s="1412"/>
      <c r="E50" s="1396"/>
      <c r="F50" s="1396"/>
      <c r="G50" s="1396"/>
      <c r="H50" s="1397"/>
      <c r="I50" s="1196" t="s">
        <v>265</v>
      </c>
      <c r="J50" s="1396"/>
      <c r="K50" s="1396"/>
      <c r="L50" s="1396"/>
      <c r="M50" s="1396"/>
      <c r="N50" s="1396"/>
      <c r="O50" s="1396"/>
      <c r="P50" s="1396"/>
      <c r="Q50" s="1396"/>
      <c r="R50" s="1397"/>
      <c r="S50" s="29"/>
      <c r="T50" s="29"/>
      <c r="U50" s="29"/>
      <c r="V50" s="29"/>
      <c r="W50" s="29"/>
      <c r="X50" s="29"/>
      <c r="Y50" s="29"/>
      <c r="Z50" s="29"/>
    </row>
    <row r="51" spans="1:26" ht="15.75" customHeight="1">
      <c r="A51" s="29"/>
      <c r="B51" s="29"/>
      <c r="C51" s="29"/>
      <c r="D51" s="2" t="s">
        <v>266</v>
      </c>
      <c r="E51" s="2" t="s">
        <v>267</v>
      </c>
      <c r="F51" s="2" t="s">
        <v>1</v>
      </c>
      <c r="G51" s="2" t="s">
        <v>268</v>
      </c>
      <c r="H51" s="2" t="s">
        <v>269</v>
      </c>
      <c r="I51" s="2" t="s">
        <v>171</v>
      </c>
      <c r="J51" s="2" t="s">
        <v>172</v>
      </c>
      <c r="K51" s="2" t="s">
        <v>173</v>
      </c>
      <c r="L51" s="2" t="s">
        <v>7</v>
      </c>
      <c r="M51" s="2" t="s">
        <v>174</v>
      </c>
      <c r="N51" s="2" t="s">
        <v>175</v>
      </c>
      <c r="O51" s="2" t="s">
        <v>176</v>
      </c>
      <c r="P51" s="2" t="s">
        <v>177</v>
      </c>
      <c r="Q51" s="2" t="s">
        <v>178</v>
      </c>
      <c r="R51" s="2" t="s">
        <v>179</v>
      </c>
      <c r="S51" s="29"/>
      <c r="T51" s="29"/>
      <c r="U51" s="29"/>
      <c r="V51" s="29"/>
      <c r="W51" s="29"/>
      <c r="X51" s="29"/>
      <c r="Y51" s="29"/>
      <c r="Z51" s="29"/>
    </row>
    <row r="52" spans="1:26" ht="15.75" customHeight="1">
      <c r="A52" s="29"/>
      <c r="B52" s="29"/>
      <c r="C52" s="29"/>
      <c r="D52" s="1191" t="s">
        <v>435</v>
      </c>
      <c r="E52" s="1191" t="s">
        <v>436</v>
      </c>
      <c r="F52" s="1192" t="s">
        <v>17</v>
      </c>
      <c r="G52" s="30">
        <v>1</v>
      </c>
      <c r="H52" s="31" t="s">
        <v>50</v>
      </c>
      <c r="I52" s="32">
        <f t="shared" ref="I52:I54" si="11">R5</f>
        <v>5.9911111111111115</v>
      </c>
      <c r="J52" s="32" t="s">
        <v>271</v>
      </c>
      <c r="K52" s="32">
        <f>R8</f>
        <v>19</v>
      </c>
      <c r="L52" s="32">
        <f t="shared" ref="L52:L54" si="12">R11</f>
        <v>7.2379999999999995</v>
      </c>
      <c r="M52" s="32">
        <f t="shared" ref="M52:M54" si="13">R14</f>
        <v>29.895</v>
      </c>
      <c r="N52" s="32">
        <f t="shared" ref="N52:N54" si="14">R17</f>
        <v>5</v>
      </c>
      <c r="O52" s="32">
        <f t="shared" ref="O52:O54" si="15">R20</f>
        <v>45.255977749557367</v>
      </c>
      <c r="P52" s="32">
        <f t="shared" ref="P52:P54" si="16">R23</f>
        <v>0.10655555555555556</v>
      </c>
      <c r="Q52" s="32">
        <f t="shared" ref="Q52:Q54" si="17">R26</f>
        <v>2.4555555555555553E-2</v>
      </c>
      <c r="R52" s="32" t="s">
        <v>271</v>
      </c>
      <c r="S52" s="29"/>
      <c r="T52" s="29"/>
      <c r="U52" s="29"/>
      <c r="V52" s="29"/>
      <c r="W52" s="29"/>
      <c r="X52" s="29"/>
      <c r="Y52" s="29"/>
      <c r="Z52" s="29"/>
    </row>
    <row r="53" spans="1:26" ht="15.75" customHeight="1">
      <c r="A53" s="29"/>
      <c r="B53" s="29"/>
      <c r="C53" s="29"/>
      <c r="D53" s="1399"/>
      <c r="E53" s="1399"/>
      <c r="F53" s="1399"/>
      <c r="G53" s="30">
        <v>2</v>
      </c>
      <c r="H53" s="31" t="s">
        <v>51</v>
      </c>
      <c r="I53" s="32">
        <f t="shared" si="11"/>
        <v>5.9655555555555564</v>
      </c>
      <c r="J53" s="32" t="s">
        <v>271</v>
      </c>
      <c r="K53" s="32"/>
      <c r="L53" s="32">
        <f t="shared" si="12"/>
        <v>7.2410000000000014</v>
      </c>
      <c r="M53" s="32">
        <f t="shared" si="13"/>
        <v>29.810000000000002</v>
      </c>
      <c r="N53" s="32">
        <f t="shared" si="14"/>
        <v>5</v>
      </c>
      <c r="O53" s="32">
        <f t="shared" si="15"/>
        <v>96.398294126301863</v>
      </c>
      <c r="P53" s="32">
        <f t="shared" si="16"/>
        <v>9.3666666666666648E-2</v>
      </c>
      <c r="Q53" s="32">
        <f t="shared" si="17"/>
        <v>3.2200000000000006E-2</v>
      </c>
      <c r="R53" s="32" t="s">
        <v>271</v>
      </c>
      <c r="S53" s="29"/>
      <c r="T53" s="29"/>
      <c r="U53" s="29"/>
      <c r="V53" s="29"/>
      <c r="W53" s="29"/>
      <c r="X53" s="29"/>
      <c r="Y53" s="29"/>
      <c r="Z53" s="29"/>
    </row>
    <row r="54" spans="1:26" ht="23.25" customHeight="1">
      <c r="A54" s="29"/>
      <c r="B54" s="29"/>
      <c r="C54" s="29"/>
      <c r="D54" s="1400"/>
      <c r="E54" s="1400"/>
      <c r="F54" s="1400"/>
      <c r="G54" s="30">
        <v>3</v>
      </c>
      <c r="H54" s="31" t="s">
        <v>52</v>
      </c>
      <c r="I54" s="32">
        <f t="shared" si="11"/>
        <v>6.0277777777777777</v>
      </c>
      <c r="J54" s="2" t="s">
        <v>271</v>
      </c>
      <c r="K54" s="32"/>
      <c r="L54" s="32">
        <f t="shared" si="12"/>
        <v>7.2269999999999994</v>
      </c>
      <c r="M54" s="32">
        <f t="shared" si="13"/>
        <v>29.699999999999996</v>
      </c>
      <c r="N54" s="32">
        <f t="shared" si="14"/>
        <v>5</v>
      </c>
      <c r="O54" s="32">
        <f t="shared" si="15"/>
        <v>99.708492531330918</v>
      </c>
      <c r="P54" s="32">
        <f t="shared" si="16"/>
        <v>9.1333333333333322E-2</v>
      </c>
      <c r="Q54" s="32">
        <f t="shared" si="17"/>
        <v>3.8666666666666669E-2</v>
      </c>
      <c r="R54" s="2" t="s">
        <v>271</v>
      </c>
      <c r="S54" s="29"/>
      <c r="T54" s="29"/>
      <c r="U54" s="29"/>
      <c r="V54" s="29"/>
      <c r="W54" s="29"/>
      <c r="X54" s="29"/>
      <c r="Y54" s="29"/>
      <c r="Z54" s="29"/>
    </row>
    <row r="55" spans="1:26" ht="15.75" customHeight="1">
      <c r="A55" s="29"/>
      <c r="B55" s="29"/>
      <c r="C55" s="29"/>
      <c r="D55" s="1412"/>
      <c r="E55" s="1396"/>
      <c r="F55" s="1396"/>
      <c r="G55" s="1396"/>
      <c r="H55" s="1396"/>
      <c r="I55" s="1396"/>
      <c r="J55" s="1396"/>
      <c r="K55" s="1396"/>
      <c r="L55" s="1396"/>
      <c r="M55" s="1396"/>
      <c r="N55" s="1396"/>
      <c r="O55" s="1396"/>
      <c r="P55" s="1396"/>
      <c r="Q55" s="1396"/>
      <c r="R55" s="1397"/>
      <c r="S55" s="29"/>
      <c r="T55" s="29"/>
      <c r="U55" s="29"/>
      <c r="V55" s="29"/>
      <c r="W55" s="29"/>
      <c r="X55" s="29"/>
      <c r="Y55" s="29"/>
      <c r="Z55" s="29"/>
    </row>
    <row r="56" spans="1:26" ht="15.75" customHeight="1">
      <c r="A56" s="29"/>
      <c r="B56" s="29"/>
      <c r="C56" s="29"/>
      <c r="D56" s="2" t="s">
        <v>272</v>
      </c>
      <c r="E56" s="1413"/>
      <c r="F56" s="1402"/>
      <c r="G56" s="1402"/>
      <c r="H56" s="1403"/>
      <c r="I56" s="32">
        <f>AVERAGE(I52:I54)</f>
        <v>5.9948148148148155</v>
      </c>
      <c r="J56" s="2" t="s">
        <v>271</v>
      </c>
      <c r="K56" s="32">
        <f t="shared" ref="K56:Q56" si="18">AVERAGE(K52:K54)</f>
        <v>19</v>
      </c>
      <c r="L56" s="32">
        <f t="shared" si="18"/>
        <v>7.2353333333333332</v>
      </c>
      <c r="M56" s="32">
        <f t="shared" si="18"/>
        <v>29.801666666666666</v>
      </c>
      <c r="N56" s="32">
        <f t="shared" si="18"/>
        <v>5</v>
      </c>
      <c r="O56" s="32">
        <f t="shared" si="18"/>
        <v>80.454254802396704</v>
      </c>
      <c r="P56" s="36">
        <f t="shared" si="18"/>
        <v>9.7185185185185166E-2</v>
      </c>
      <c r="Q56" s="36">
        <f t="shared" si="18"/>
        <v>3.1807407407407409E-2</v>
      </c>
      <c r="R56" s="2" t="s">
        <v>271</v>
      </c>
      <c r="S56" s="29"/>
      <c r="T56" s="29"/>
      <c r="U56" s="29"/>
      <c r="V56" s="29"/>
      <c r="W56" s="29"/>
      <c r="X56" s="29"/>
      <c r="Y56" s="29"/>
      <c r="Z56" s="29"/>
    </row>
    <row r="57" spans="1:26" ht="15.75" customHeight="1">
      <c r="A57" s="29"/>
      <c r="B57" s="29"/>
      <c r="C57" s="29"/>
      <c r="D57" s="2" t="s">
        <v>273</v>
      </c>
      <c r="E57" s="1404"/>
      <c r="F57" s="1405"/>
      <c r="G57" s="1405"/>
      <c r="H57" s="1406"/>
      <c r="I57" s="32">
        <f>MIN(I52:I54)</f>
        <v>5.9655555555555564</v>
      </c>
      <c r="J57" s="2" t="s">
        <v>271</v>
      </c>
      <c r="K57" s="32">
        <f t="shared" ref="K57:Q57" si="19">MIN(K52:K54)</f>
        <v>19</v>
      </c>
      <c r="L57" s="32">
        <f t="shared" si="19"/>
        <v>7.2269999999999994</v>
      </c>
      <c r="M57" s="32">
        <f t="shared" si="19"/>
        <v>29.699999999999996</v>
      </c>
      <c r="N57" s="32">
        <f t="shared" si="19"/>
        <v>5</v>
      </c>
      <c r="O57" s="32">
        <f t="shared" si="19"/>
        <v>45.255977749557367</v>
      </c>
      <c r="P57" s="36">
        <f t="shared" si="19"/>
        <v>9.1333333333333322E-2</v>
      </c>
      <c r="Q57" s="36">
        <f t="shared" si="19"/>
        <v>2.4555555555555553E-2</v>
      </c>
      <c r="R57" s="2" t="s">
        <v>271</v>
      </c>
      <c r="S57" s="29"/>
      <c r="T57" s="29"/>
      <c r="U57" s="29"/>
      <c r="V57" s="29"/>
      <c r="W57" s="29"/>
      <c r="X57" s="29"/>
      <c r="Y57" s="29"/>
      <c r="Z57" s="29"/>
    </row>
    <row r="58" spans="1:26" ht="15.75" customHeight="1">
      <c r="A58" s="29"/>
      <c r="B58" s="29"/>
      <c r="C58" s="29"/>
      <c r="D58" s="2" t="s">
        <v>274</v>
      </c>
      <c r="E58" s="1404"/>
      <c r="F58" s="1405"/>
      <c r="G58" s="1405"/>
      <c r="H58" s="1406"/>
      <c r="I58" s="32">
        <f>MAX(I52:I54)</f>
        <v>6.0277777777777777</v>
      </c>
      <c r="J58" s="2" t="s">
        <v>271</v>
      </c>
      <c r="K58" s="32">
        <f t="shared" ref="K58:Q58" si="20">MAX(K52:K54)</f>
        <v>19</v>
      </c>
      <c r="L58" s="32">
        <f t="shared" si="20"/>
        <v>7.2410000000000014</v>
      </c>
      <c r="M58" s="32">
        <f t="shared" si="20"/>
        <v>29.895</v>
      </c>
      <c r="N58" s="32">
        <f t="shared" si="20"/>
        <v>5</v>
      </c>
      <c r="O58" s="32">
        <f t="shared" si="20"/>
        <v>99.708492531330918</v>
      </c>
      <c r="P58" s="36">
        <f t="shared" si="20"/>
        <v>0.10655555555555556</v>
      </c>
      <c r="Q58" s="36">
        <f t="shared" si="20"/>
        <v>3.8666666666666669E-2</v>
      </c>
      <c r="R58" s="2" t="s">
        <v>271</v>
      </c>
      <c r="S58" s="29"/>
      <c r="T58" s="29"/>
      <c r="U58" s="29"/>
      <c r="V58" s="29"/>
      <c r="W58" s="29"/>
      <c r="X58" s="29"/>
      <c r="Y58" s="29"/>
      <c r="Z58" s="29"/>
    </row>
    <row r="59" spans="1:26" ht="15.75" customHeight="1">
      <c r="A59" s="29"/>
      <c r="B59" s="29"/>
      <c r="C59" s="29"/>
      <c r="D59" s="2" t="s">
        <v>275</v>
      </c>
      <c r="E59" s="1407"/>
      <c r="F59" s="1408"/>
      <c r="G59" s="1408"/>
      <c r="H59" s="1409"/>
      <c r="I59" s="153" t="s">
        <v>276</v>
      </c>
      <c r="J59" s="153" t="s">
        <v>271</v>
      </c>
      <c r="K59" s="153" t="s">
        <v>277</v>
      </c>
      <c r="L59" s="153" t="s">
        <v>214</v>
      </c>
      <c r="M59" s="46" t="s">
        <v>278</v>
      </c>
      <c r="N59" s="153" t="s">
        <v>279</v>
      </c>
      <c r="O59" s="153" t="s">
        <v>280</v>
      </c>
      <c r="P59" s="153" t="s">
        <v>281</v>
      </c>
      <c r="Q59" s="153" t="s">
        <v>282</v>
      </c>
      <c r="R59" s="153" t="s">
        <v>271</v>
      </c>
      <c r="S59" s="29"/>
      <c r="T59" s="29"/>
      <c r="U59" s="29"/>
      <c r="V59" s="29"/>
      <c r="W59" s="29"/>
      <c r="X59" s="29"/>
      <c r="Y59" s="29"/>
      <c r="Z59" s="29"/>
    </row>
    <row r="60" spans="1:26"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29"/>
      <c r="B62" s="29"/>
      <c r="C62" s="29"/>
      <c r="D62" s="29" t="s">
        <v>437</v>
      </c>
      <c r="E62" s="29"/>
      <c r="F62" s="29"/>
      <c r="G62" s="29"/>
      <c r="H62" s="29"/>
      <c r="I62" s="29"/>
      <c r="J62" s="29"/>
      <c r="K62" s="29"/>
      <c r="L62" s="29"/>
      <c r="M62" s="29"/>
      <c r="N62" s="29"/>
      <c r="O62" s="29"/>
      <c r="P62" s="29"/>
      <c r="Q62" s="29"/>
      <c r="R62" s="29"/>
      <c r="S62" s="29"/>
      <c r="T62" s="29"/>
      <c r="U62" s="29"/>
      <c r="V62" s="29"/>
      <c r="W62" s="29"/>
      <c r="X62" s="29"/>
      <c r="Y62" s="29"/>
      <c r="Z62" s="29"/>
    </row>
    <row r="63" spans="1:26" ht="15.75" customHeight="1">
      <c r="A63" s="29"/>
      <c r="B63" s="29"/>
      <c r="C63" s="29"/>
      <c r="D63" s="1222" t="s">
        <v>452</v>
      </c>
      <c r="E63" s="1228"/>
      <c r="F63" s="1228"/>
      <c r="G63" s="1228"/>
      <c r="H63" s="1228"/>
      <c r="I63" s="29"/>
      <c r="J63" s="29"/>
      <c r="K63" s="29"/>
      <c r="L63" s="29"/>
      <c r="M63" s="29"/>
      <c r="N63" s="29"/>
      <c r="O63" s="29"/>
      <c r="P63" s="29"/>
      <c r="Q63" s="29"/>
      <c r="R63" s="29"/>
      <c r="S63" s="29"/>
      <c r="T63" s="29"/>
      <c r="U63" s="29"/>
      <c r="V63" s="29"/>
      <c r="W63" s="29"/>
      <c r="X63" s="29"/>
      <c r="Y63" s="29"/>
      <c r="Z63" s="29"/>
    </row>
    <row r="64" spans="1:26" ht="15.75" customHeight="1">
      <c r="A64" s="29"/>
      <c r="B64" s="29"/>
      <c r="C64" s="29"/>
      <c r="D64" s="1228"/>
      <c r="E64" s="1228"/>
      <c r="F64" s="1228"/>
      <c r="G64" s="1228"/>
      <c r="H64" s="1228"/>
      <c r="I64" s="29"/>
      <c r="J64" s="29"/>
      <c r="K64" s="29"/>
      <c r="L64" s="29"/>
      <c r="M64" s="29"/>
      <c r="N64" s="29"/>
      <c r="O64" s="29"/>
      <c r="P64" s="29"/>
      <c r="Q64" s="29"/>
      <c r="R64" s="29"/>
      <c r="S64" s="29"/>
      <c r="T64" s="29"/>
      <c r="U64" s="29"/>
      <c r="V64" s="29"/>
      <c r="W64" s="29"/>
      <c r="X64" s="29"/>
      <c r="Y64" s="29"/>
      <c r="Z64" s="29"/>
    </row>
    <row r="65" spans="1:26" ht="15.75" customHeight="1">
      <c r="A65" s="29"/>
      <c r="B65" s="29"/>
      <c r="C65" s="29"/>
      <c r="D65" s="1228"/>
      <c r="E65" s="1228"/>
      <c r="F65" s="1228"/>
      <c r="G65" s="1228"/>
      <c r="H65" s="1228"/>
      <c r="I65" s="29"/>
      <c r="J65" s="29"/>
      <c r="K65" s="29"/>
      <c r="L65" s="29"/>
      <c r="M65" s="29"/>
      <c r="N65" s="29"/>
      <c r="O65" s="29"/>
      <c r="P65" s="29"/>
      <c r="Q65" s="29"/>
      <c r="R65" s="29"/>
      <c r="S65" s="29"/>
      <c r="T65" s="29"/>
      <c r="U65" s="29"/>
      <c r="V65" s="29"/>
      <c r="W65" s="29"/>
      <c r="X65" s="29"/>
      <c r="Y65" s="29"/>
      <c r="Z65" s="29"/>
    </row>
    <row r="66" spans="1:26" ht="15.75" customHeight="1">
      <c r="A66" s="29"/>
      <c r="B66" s="29"/>
      <c r="C66" s="29"/>
      <c r="D66" s="1228"/>
      <c r="E66" s="1228"/>
      <c r="F66" s="1228"/>
      <c r="G66" s="1228"/>
      <c r="H66" s="1228"/>
      <c r="I66" s="29"/>
      <c r="J66" s="29"/>
      <c r="K66" s="29"/>
      <c r="L66" s="29"/>
      <c r="M66" s="29"/>
      <c r="N66" s="29"/>
      <c r="O66" s="29"/>
      <c r="P66" s="29"/>
      <c r="Q66" s="29"/>
      <c r="R66" s="29"/>
      <c r="S66" s="29"/>
      <c r="T66" s="29"/>
      <c r="U66" s="29"/>
      <c r="V66" s="29"/>
      <c r="W66" s="29"/>
      <c r="X66" s="29"/>
      <c r="Y66" s="29"/>
      <c r="Z66" s="29"/>
    </row>
    <row r="67" spans="1:26" ht="15.75" customHeight="1">
      <c r="A67" s="29"/>
      <c r="B67" s="29"/>
      <c r="C67" s="29"/>
      <c r="D67" s="1228"/>
      <c r="E67" s="1228"/>
      <c r="F67" s="1228"/>
      <c r="G67" s="1228"/>
      <c r="H67" s="1228"/>
      <c r="I67" s="29"/>
      <c r="J67" s="29"/>
      <c r="K67" s="29"/>
      <c r="L67" s="29"/>
      <c r="M67" s="29"/>
      <c r="N67" s="29"/>
      <c r="O67" s="29"/>
      <c r="P67" s="29"/>
      <c r="Q67" s="29"/>
      <c r="R67" s="29"/>
      <c r="S67" s="29"/>
      <c r="T67" s="29"/>
      <c r="U67" s="29"/>
      <c r="V67" s="29"/>
      <c r="W67" s="29"/>
      <c r="X67" s="29"/>
      <c r="Y67" s="29"/>
      <c r="Z67" s="29"/>
    </row>
    <row r="68" spans="1:26" ht="15.75" customHeight="1">
      <c r="A68" s="29"/>
      <c r="B68" s="29"/>
      <c r="C68" s="29"/>
      <c r="D68" s="1228"/>
      <c r="E68" s="1228"/>
      <c r="F68" s="1228"/>
      <c r="G68" s="1228"/>
      <c r="H68" s="1228"/>
      <c r="I68" s="29"/>
      <c r="J68" s="29"/>
      <c r="K68" s="29"/>
      <c r="L68" s="29"/>
      <c r="M68" s="29"/>
      <c r="N68" s="29"/>
      <c r="O68" s="29"/>
      <c r="P68" s="29"/>
      <c r="Q68" s="29"/>
      <c r="R68" s="29"/>
      <c r="S68" s="29"/>
      <c r="T68" s="29"/>
      <c r="U68" s="29"/>
      <c r="V68" s="29"/>
      <c r="W68" s="29"/>
      <c r="X68" s="29"/>
      <c r="Y68" s="29"/>
      <c r="Z68" s="29"/>
    </row>
    <row r="69" spans="1:26" ht="15.75" customHeight="1">
      <c r="A69" s="29"/>
      <c r="B69" s="29"/>
      <c r="C69" s="29"/>
      <c r="D69" s="1228"/>
      <c r="E69" s="1228"/>
      <c r="F69" s="1228"/>
      <c r="G69" s="1228"/>
      <c r="H69" s="1228"/>
      <c r="I69" s="29"/>
      <c r="J69" s="29"/>
      <c r="K69" s="29"/>
      <c r="L69" s="29"/>
      <c r="M69" s="29"/>
      <c r="N69" s="29"/>
      <c r="O69" s="29"/>
      <c r="P69" s="29"/>
      <c r="Q69" s="29"/>
      <c r="R69" s="29"/>
      <c r="S69" s="29"/>
      <c r="T69" s="29"/>
      <c r="U69" s="29"/>
      <c r="V69" s="29"/>
      <c r="W69" s="29"/>
      <c r="X69" s="29"/>
      <c r="Y69" s="29"/>
      <c r="Z69" s="29"/>
    </row>
    <row r="70" spans="1:26" ht="15.75" customHeight="1">
      <c r="A70" s="29"/>
      <c r="B70" s="29"/>
      <c r="C70" s="29"/>
      <c r="D70" s="1228"/>
      <c r="E70" s="1228"/>
      <c r="F70" s="1228"/>
      <c r="G70" s="1228"/>
      <c r="H70" s="1228"/>
      <c r="I70" s="29"/>
      <c r="J70" s="29"/>
      <c r="K70" s="29"/>
      <c r="L70" s="29"/>
      <c r="M70" s="29"/>
      <c r="N70" s="29"/>
      <c r="O70" s="29"/>
      <c r="P70" s="29"/>
      <c r="Q70" s="29"/>
      <c r="R70" s="29"/>
      <c r="S70" s="29"/>
      <c r="T70" s="29"/>
      <c r="U70" s="29"/>
      <c r="V70" s="29"/>
      <c r="W70" s="29"/>
      <c r="X70" s="29"/>
      <c r="Y70" s="29"/>
      <c r="Z70" s="29"/>
    </row>
    <row r="71" spans="1:26" ht="15.75" customHeight="1">
      <c r="A71" s="29"/>
      <c r="B71" s="29"/>
      <c r="C71" s="29"/>
      <c r="D71" s="1228"/>
      <c r="E71" s="1228"/>
      <c r="F71" s="1228"/>
      <c r="G71" s="1228"/>
      <c r="H71" s="1228"/>
      <c r="I71" s="29"/>
      <c r="J71" s="29"/>
      <c r="K71" s="29"/>
      <c r="L71" s="29"/>
      <c r="M71" s="29"/>
      <c r="N71" s="29"/>
      <c r="O71" s="29"/>
      <c r="P71" s="29"/>
      <c r="Q71" s="29"/>
      <c r="R71" s="29"/>
      <c r="S71" s="29"/>
      <c r="T71" s="29"/>
      <c r="U71" s="29"/>
      <c r="V71" s="29"/>
      <c r="W71" s="29"/>
      <c r="X71" s="29"/>
      <c r="Y71" s="29"/>
      <c r="Z71" s="29"/>
    </row>
    <row r="72" spans="1:26" ht="15.75" customHeight="1">
      <c r="A72" s="29"/>
      <c r="B72" s="29"/>
      <c r="C72" s="29"/>
      <c r="D72" s="1228"/>
      <c r="E72" s="1228"/>
      <c r="F72" s="1228"/>
      <c r="G72" s="1228"/>
      <c r="H72" s="1228"/>
      <c r="I72" s="29"/>
      <c r="J72" s="29"/>
      <c r="K72" s="29"/>
      <c r="L72" s="29"/>
      <c r="M72" s="29"/>
      <c r="N72" s="29"/>
      <c r="O72" s="29"/>
      <c r="P72" s="29"/>
      <c r="Q72" s="29"/>
      <c r="R72" s="29"/>
      <c r="S72" s="29"/>
      <c r="T72" s="29"/>
      <c r="U72" s="29"/>
      <c r="V72" s="29"/>
      <c r="W72" s="29"/>
      <c r="X72" s="29"/>
      <c r="Y72" s="29"/>
      <c r="Z72" s="29"/>
    </row>
    <row r="73" spans="1:26" ht="15.75" customHeight="1">
      <c r="A73" s="29"/>
      <c r="B73" s="29"/>
      <c r="C73" s="29"/>
      <c r="D73" s="1228"/>
      <c r="E73" s="1228"/>
      <c r="F73" s="1228"/>
      <c r="G73" s="1228"/>
      <c r="H73" s="1228"/>
      <c r="I73" s="29"/>
      <c r="J73" s="29"/>
      <c r="K73" s="29"/>
      <c r="L73" s="29"/>
      <c r="M73" s="29"/>
      <c r="N73" s="29"/>
      <c r="O73" s="29"/>
      <c r="P73" s="29"/>
      <c r="Q73" s="29"/>
      <c r="R73" s="29"/>
      <c r="S73" s="29"/>
      <c r="T73" s="29"/>
      <c r="U73" s="29"/>
      <c r="V73" s="29"/>
      <c r="W73" s="29"/>
      <c r="X73" s="29"/>
      <c r="Y73" s="29"/>
      <c r="Z73" s="29"/>
    </row>
    <row r="74" spans="1:26" ht="15.75" customHeight="1">
      <c r="A74" s="29"/>
      <c r="B74" s="29"/>
      <c r="C74" s="29"/>
      <c r="D74" s="1228"/>
      <c r="E74" s="1228"/>
      <c r="F74" s="1228"/>
      <c r="G74" s="1228"/>
      <c r="H74" s="1228"/>
      <c r="I74" s="29"/>
      <c r="J74" s="29"/>
      <c r="K74" s="29"/>
      <c r="L74" s="29"/>
      <c r="M74" s="29"/>
      <c r="N74" s="29"/>
      <c r="O74" s="29"/>
      <c r="P74" s="29"/>
      <c r="Q74" s="29"/>
      <c r="R74" s="29"/>
      <c r="S74" s="29"/>
      <c r="T74" s="29"/>
      <c r="U74" s="29"/>
      <c r="V74" s="29"/>
      <c r="W74" s="29"/>
      <c r="X74" s="29"/>
      <c r="Y74" s="29"/>
      <c r="Z74" s="29"/>
    </row>
    <row r="75" spans="1:26"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sheetData>
  <mergeCells count="37">
    <mergeCell ref="F1:T1"/>
    <mergeCell ref="A3:T3"/>
    <mergeCell ref="A4:T4"/>
    <mergeCell ref="A1:A2"/>
    <mergeCell ref="B1:B2"/>
    <mergeCell ref="C1:C2"/>
    <mergeCell ref="D1:D2"/>
    <mergeCell ref="E1:E2"/>
    <mergeCell ref="D63:H74"/>
    <mergeCell ref="D34:R34"/>
    <mergeCell ref="D35:R35"/>
    <mergeCell ref="D36:H36"/>
    <mergeCell ref="I36:R36"/>
    <mergeCell ref="D38:D40"/>
    <mergeCell ref="E38:E40"/>
    <mergeCell ref="F38:F40"/>
    <mergeCell ref="D41:R41"/>
    <mergeCell ref="E42:H45"/>
    <mergeCell ref="F52:F54"/>
    <mergeCell ref="E56:H59"/>
    <mergeCell ref="D48:R48"/>
    <mergeCell ref="D49:R49"/>
    <mergeCell ref="D50:H50"/>
    <mergeCell ref="I50:R50"/>
    <mergeCell ref="D52:D54"/>
    <mergeCell ref="E52:E54"/>
    <mergeCell ref="D55:R55"/>
    <mergeCell ref="B32:E32"/>
    <mergeCell ref="B5:B7"/>
    <mergeCell ref="B8:B10"/>
    <mergeCell ref="B11:B13"/>
    <mergeCell ref="B14:B16"/>
    <mergeCell ref="B17:B19"/>
    <mergeCell ref="B20:B22"/>
    <mergeCell ref="B23:B25"/>
    <mergeCell ref="B26:B28"/>
    <mergeCell ref="B29:B31"/>
  </mergeCells>
  <dataValidations count="1">
    <dataValidation type="list" allowBlank="1" showInputMessage="1" showErrorMessage="1" sqref="S5:S28" xr:uid="{FD3EBA97-1F47-443C-9E0C-0F4D81B1A6B8}">
      <formula1>"Passed, Failed"</formula1>
    </dataValidation>
  </dataValidations>
  <pageMargins left="0.7" right="0.7" top="0.75" bottom="0.75" header="0" footer="0"/>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sheetPr>
  <dimension ref="A1:Z1024"/>
  <sheetViews>
    <sheetView workbookViewId="0">
      <pane xSplit="4" topLeftCell="G5" activePane="topRight" state="frozen"/>
      <selection pane="topRight" activeCell="M15" sqref="M15"/>
      <selection activeCell="A7" sqref="A7"/>
    </sheetView>
  </sheetViews>
  <sheetFormatPr defaultColWidth="14.42578125" defaultRowHeight="15" customHeight="1"/>
  <cols>
    <col min="1" max="1" width="9.140625" customWidth="1"/>
    <col min="2" max="2" width="17.85546875" style="257" customWidth="1"/>
    <col min="3" max="3" width="9.140625" customWidth="1"/>
    <col min="4" max="4" width="21.28515625" customWidth="1"/>
    <col min="5" max="5" width="25.140625" customWidth="1"/>
    <col min="6" max="6" width="17.28515625" customWidth="1"/>
    <col min="7" max="7" width="17.42578125" customWidth="1"/>
    <col min="8" max="8" width="13.140625" customWidth="1"/>
    <col min="9" max="9" width="14.42578125" customWidth="1"/>
    <col min="10" max="10" width="28.28515625" bestFit="1" customWidth="1"/>
    <col min="11" max="11" width="14.42578125" customWidth="1"/>
    <col min="12" max="12" width="13.140625" customWidth="1"/>
    <col min="13" max="13" width="14" customWidth="1"/>
    <col min="14" max="14" width="13.140625" customWidth="1"/>
    <col min="15" max="15" width="13" customWidth="1"/>
    <col min="16" max="16" width="13.140625" customWidth="1"/>
    <col min="17" max="17" width="18.7109375" customWidth="1"/>
    <col min="18" max="18" width="14.140625" customWidth="1"/>
    <col min="19" max="19" width="26.140625" customWidth="1"/>
    <col min="20" max="26" width="8.7109375" customWidth="1"/>
  </cols>
  <sheetData>
    <row r="1" spans="1:26" ht="15" customHeight="1">
      <c r="A1" s="1182" t="s">
        <v>185</v>
      </c>
      <c r="B1" s="1182" t="s">
        <v>186</v>
      </c>
      <c r="C1" s="1182" t="s">
        <v>187</v>
      </c>
      <c r="D1" s="1182" t="s">
        <v>188</v>
      </c>
      <c r="E1" s="1182" t="s">
        <v>189</v>
      </c>
      <c r="F1" s="1176" t="s">
        <v>190</v>
      </c>
      <c r="G1" s="1176"/>
      <c r="H1" s="1176"/>
      <c r="I1" s="1176"/>
      <c r="J1" s="1176"/>
      <c r="K1" s="1176"/>
      <c r="L1" s="1176"/>
      <c r="M1" s="1176"/>
      <c r="N1" s="1176"/>
      <c r="O1" s="1176"/>
      <c r="P1" s="1176"/>
      <c r="Q1" s="1176"/>
      <c r="R1" s="1176"/>
      <c r="S1" s="1176"/>
      <c r="T1" s="1176"/>
      <c r="U1" s="761"/>
      <c r="V1" s="29"/>
      <c r="W1" s="29"/>
      <c r="X1" s="29"/>
      <c r="Y1" s="29"/>
      <c r="Z1" s="29"/>
    </row>
    <row r="2" spans="1:26" ht="28.5">
      <c r="A2" s="1182"/>
      <c r="B2" s="1182"/>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761"/>
      <c r="V2" s="29"/>
      <c r="W2" s="29"/>
      <c r="X2" s="29"/>
      <c r="Y2" s="29"/>
      <c r="Z2" s="29"/>
    </row>
    <row r="3" spans="1:26" ht="15" customHeight="1">
      <c r="A3" s="431"/>
      <c r="B3" s="1182" t="s">
        <v>453</v>
      </c>
      <c r="C3" s="1182"/>
      <c r="D3" s="1182"/>
      <c r="E3" s="1182"/>
      <c r="F3" s="1182"/>
      <c r="G3" s="1182"/>
      <c r="H3" s="1182"/>
      <c r="I3" s="1182"/>
      <c r="J3" s="1182"/>
      <c r="K3" s="1182"/>
      <c r="L3" s="1182"/>
      <c r="M3" s="1182"/>
      <c r="N3" s="1182"/>
      <c r="O3" s="1182"/>
      <c r="P3" s="1182"/>
      <c r="Q3" s="1182"/>
      <c r="R3" s="1182"/>
      <c r="S3" s="1182"/>
      <c r="T3" s="1182"/>
      <c r="U3" s="761"/>
      <c r="V3" s="29"/>
      <c r="W3" s="29"/>
      <c r="X3" s="29"/>
      <c r="Y3" s="29"/>
      <c r="Z3" s="29"/>
    </row>
    <row r="4" spans="1:26" ht="15" customHeight="1">
      <c r="A4" s="431"/>
      <c r="B4" s="1182" t="s">
        <v>454</v>
      </c>
      <c r="C4" s="1182"/>
      <c r="D4" s="1182"/>
      <c r="E4" s="1182"/>
      <c r="F4" s="1182"/>
      <c r="G4" s="1182"/>
      <c r="H4" s="1182"/>
      <c r="I4" s="1182"/>
      <c r="J4" s="1182"/>
      <c r="K4" s="1182"/>
      <c r="L4" s="1182"/>
      <c r="M4" s="1182"/>
      <c r="N4" s="1182"/>
      <c r="O4" s="1182"/>
      <c r="P4" s="1182"/>
      <c r="Q4" s="1182"/>
      <c r="R4" s="1182"/>
      <c r="S4" s="1182"/>
      <c r="T4" s="1182"/>
      <c r="U4" s="761"/>
      <c r="V4" s="29"/>
      <c r="W4" s="29"/>
      <c r="X4" s="29"/>
      <c r="Y4" s="29"/>
      <c r="Z4" s="29"/>
    </row>
    <row r="5" spans="1:26">
      <c r="A5" s="117" t="s">
        <v>208</v>
      </c>
      <c r="B5" s="1182" t="s">
        <v>3</v>
      </c>
      <c r="C5" s="327">
        <v>1</v>
      </c>
      <c r="D5" s="332" t="s">
        <v>54</v>
      </c>
      <c r="E5" s="328" t="s">
        <v>455</v>
      </c>
      <c r="F5" s="536">
        <v>6.3</v>
      </c>
      <c r="G5" s="536">
        <v>6.08</v>
      </c>
      <c r="H5" s="536">
        <v>6.28</v>
      </c>
      <c r="I5" s="536">
        <v>6.43</v>
      </c>
      <c r="J5" s="536">
        <v>5.56</v>
      </c>
      <c r="K5" s="536">
        <v>8.5</v>
      </c>
      <c r="L5" s="536">
        <v>8.3000000000000007</v>
      </c>
      <c r="M5" s="536">
        <v>6.7</v>
      </c>
      <c r="N5" s="536">
        <v>7.6</v>
      </c>
      <c r="O5" s="536" t="s">
        <v>19</v>
      </c>
      <c r="P5" s="536" t="s">
        <v>19</v>
      </c>
      <c r="Q5" s="536" t="s">
        <v>19</v>
      </c>
      <c r="R5" s="147" cm="1">
        <f t="array" ref="R5">AVERAGE(IF(LEFT(F5:Q5,1)="&lt;", VALUE(MID(F5:Q5,2,99)), F5:Q5))</f>
        <v>6.8611111111111116</v>
      </c>
      <c r="S5" s="17" t="s">
        <v>211</v>
      </c>
      <c r="T5" s="17">
        <v>5</v>
      </c>
      <c r="U5" s="761"/>
      <c r="V5" s="29"/>
      <c r="W5" s="29"/>
      <c r="X5" s="29"/>
      <c r="Y5" s="29"/>
      <c r="Z5" s="29"/>
    </row>
    <row r="6" spans="1:26">
      <c r="A6" s="117"/>
      <c r="B6" s="1182"/>
      <c r="C6" s="311">
        <v>2</v>
      </c>
      <c r="D6" s="198" t="s">
        <v>55</v>
      </c>
      <c r="E6" s="283" t="s">
        <v>456</v>
      </c>
      <c r="F6" s="528">
        <v>6.25</v>
      </c>
      <c r="G6" s="528">
        <v>6.01</v>
      </c>
      <c r="H6" s="528">
        <v>6.35</v>
      </c>
      <c r="I6" s="528">
        <v>6.41</v>
      </c>
      <c r="J6" s="528">
        <v>5.67</v>
      </c>
      <c r="K6" s="528">
        <v>8.6999999999999993</v>
      </c>
      <c r="L6" s="528">
        <v>7.1</v>
      </c>
      <c r="M6" s="528">
        <v>7.9</v>
      </c>
      <c r="N6" s="528">
        <v>7.8</v>
      </c>
      <c r="O6" s="528" t="s">
        <v>19</v>
      </c>
      <c r="P6" s="528" t="s">
        <v>19</v>
      </c>
      <c r="Q6" s="528" t="s">
        <v>19</v>
      </c>
      <c r="R6" s="147" cm="1">
        <f t="array" ref="R6">AVERAGE(IF(LEFT(F6:Q6,1)="&lt;", VALUE(MID(F6:Q6,2,99)), F6:Q6))</f>
        <v>6.91</v>
      </c>
      <c r="S6" s="21" t="s">
        <v>211</v>
      </c>
      <c r="T6" s="21">
        <v>5</v>
      </c>
      <c r="U6" s="761"/>
      <c r="V6" s="29"/>
      <c r="W6" s="29"/>
      <c r="X6" s="29"/>
      <c r="Y6" s="29"/>
      <c r="Z6" s="29"/>
    </row>
    <row r="7" spans="1:26">
      <c r="A7" s="117"/>
      <c r="B7" s="1182"/>
      <c r="C7" s="311">
        <v>3</v>
      </c>
      <c r="D7" s="198" t="s">
        <v>56</v>
      </c>
      <c r="E7" s="283" t="s">
        <v>457</v>
      </c>
      <c r="F7" s="528">
        <v>6.1</v>
      </c>
      <c r="G7" s="528">
        <v>5.38</v>
      </c>
      <c r="H7" s="528">
        <v>6.15</v>
      </c>
      <c r="I7" s="528">
        <v>6.33</v>
      </c>
      <c r="J7" s="528">
        <v>5.41</v>
      </c>
      <c r="K7" s="528">
        <v>8.3000000000000007</v>
      </c>
      <c r="L7" s="528">
        <v>6.9</v>
      </c>
      <c r="M7" s="528">
        <v>8.4</v>
      </c>
      <c r="N7" s="528">
        <v>7.1</v>
      </c>
      <c r="O7" s="528" t="s">
        <v>19</v>
      </c>
      <c r="P7" s="528" t="s">
        <v>19</v>
      </c>
      <c r="Q7" s="528" t="s">
        <v>19</v>
      </c>
      <c r="R7" s="147" cm="1">
        <f t="array" ref="R7">AVERAGE(IF(LEFT(F7:Q7,1)="&lt;", VALUE(MID(F7:Q7,2,99)), F7:Q7))</f>
        <v>6.6744444444444442</v>
      </c>
      <c r="S7" s="21" t="s">
        <v>211</v>
      </c>
      <c r="T7" s="21">
        <v>5</v>
      </c>
      <c r="U7" s="761"/>
      <c r="V7" s="29"/>
      <c r="W7" s="29"/>
      <c r="X7" s="29"/>
      <c r="Y7" s="29"/>
      <c r="Z7" s="29"/>
    </row>
    <row r="8" spans="1:26">
      <c r="A8" s="117"/>
      <c r="B8" s="1182"/>
      <c r="C8" s="311">
        <v>4</v>
      </c>
      <c r="D8" s="198" t="s">
        <v>57</v>
      </c>
      <c r="E8" s="283" t="s">
        <v>458</v>
      </c>
      <c r="F8" s="528">
        <v>4.87</v>
      </c>
      <c r="G8" s="528">
        <v>5.1100000000000003</v>
      </c>
      <c r="H8" s="528">
        <v>5.93</v>
      </c>
      <c r="I8" s="528">
        <v>6.35</v>
      </c>
      <c r="J8" s="528">
        <v>6.31</v>
      </c>
      <c r="K8" s="528">
        <v>4.5</v>
      </c>
      <c r="L8" s="528">
        <v>6.4</v>
      </c>
      <c r="M8" s="528">
        <v>7.9</v>
      </c>
      <c r="N8" s="528">
        <v>7.3</v>
      </c>
      <c r="O8" s="528" t="s">
        <v>19</v>
      </c>
      <c r="P8" s="528" t="s">
        <v>19</v>
      </c>
      <c r="Q8" s="528" t="s">
        <v>19</v>
      </c>
      <c r="R8" s="147" cm="1">
        <f t="array" ref="R8">AVERAGE(IF(LEFT(F8:Q8,1)="&lt;", VALUE(MID(F8:Q8,2,99)), F8:Q8))</f>
        <v>6.0744444444444428</v>
      </c>
      <c r="S8" s="21" t="s">
        <v>211</v>
      </c>
      <c r="T8" s="21">
        <v>5</v>
      </c>
      <c r="U8" s="761"/>
      <c r="V8" s="29"/>
      <c r="W8" s="29"/>
      <c r="X8" s="29"/>
      <c r="Y8" s="29"/>
      <c r="Z8" s="29"/>
    </row>
    <row r="9" spans="1:26">
      <c r="A9" s="117"/>
      <c r="B9" s="1182"/>
      <c r="C9" s="311">
        <v>5</v>
      </c>
      <c r="D9" s="198" t="s">
        <v>59</v>
      </c>
      <c r="E9" s="283" t="s">
        <v>459</v>
      </c>
      <c r="F9" s="528">
        <v>5.03</v>
      </c>
      <c r="G9" s="528">
        <v>5.44</v>
      </c>
      <c r="H9" s="528">
        <v>6.01</v>
      </c>
      <c r="I9" s="528">
        <v>6.31</v>
      </c>
      <c r="J9" s="528">
        <v>6.35</v>
      </c>
      <c r="K9" s="528">
        <v>4.4000000000000004</v>
      </c>
      <c r="L9" s="528">
        <v>9.5</v>
      </c>
      <c r="M9" s="528">
        <v>7.6</v>
      </c>
      <c r="N9" s="528">
        <v>7.5</v>
      </c>
      <c r="O9" s="528" t="s">
        <v>19</v>
      </c>
      <c r="P9" s="528" t="s">
        <v>19</v>
      </c>
      <c r="Q9" s="528" t="s">
        <v>19</v>
      </c>
      <c r="R9" s="147" cm="1">
        <f t="array" ref="R9">AVERAGE(IF(LEFT(F9:Q9,1)="&lt;", VALUE(MID(F9:Q9,2,99)), F9:Q9))</f>
        <v>6.46</v>
      </c>
      <c r="S9" s="21" t="s">
        <v>211</v>
      </c>
      <c r="T9" s="21">
        <v>5</v>
      </c>
      <c r="U9" s="761"/>
      <c r="V9" s="29"/>
      <c r="W9" s="29"/>
      <c r="X9" s="29"/>
      <c r="Y9" s="29"/>
      <c r="Z9" s="29"/>
    </row>
    <row r="10" spans="1:26">
      <c r="A10" s="117"/>
      <c r="B10" s="1182" t="s">
        <v>5</v>
      </c>
      <c r="C10" s="327">
        <v>1</v>
      </c>
      <c r="D10" s="332" t="s">
        <v>54</v>
      </c>
      <c r="E10" s="328" t="s">
        <v>460</v>
      </c>
      <c r="F10" s="536">
        <v>3</v>
      </c>
      <c r="G10" s="536">
        <v>2</v>
      </c>
      <c r="H10" s="536">
        <v>2</v>
      </c>
      <c r="I10" s="536">
        <v>3</v>
      </c>
      <c r="J10" s="536">
        <v>2</v>
      </c>
      <c r="K10" s="536">
        <v>2</v>
      </c>
      <c r="L10" s="536">
        <v>4</v>
      </c>
      <c r="M10" s="536">
        <v>2</v>
      </c>
      <c r="N10" s="536" t="s">
        <v>292</v>
      </c>
      <c r="O10" s="536" t="s">
        <v>19</v>
      </c>
      <c r="P10" s="536" t="s">
        <v>19</v>
      </c>
      <c r="Q10" s="536" t="s">
        <v>19</v>
      </c>
      <c r="R10" s="147" cm="1">
        <f t="array" ref="R10">AVERAGE(IF(LEFT(F10:Q10,1)="&lt;", VALUE(MID(F10:Q10,2,99)), F10:Q10))</f>
        <v>2.4444444444444446</v>
      </c>
      <c r="S10" s="17" t="s">
        <v>211</v>
      </c>
      <c r="T10" s="17">
        <v>7</v>
      </c>
      <c r="U10" s="761"/>
      <c r="V10" s="29"/>
      <c r="W10" s="29"/>
      <c r="X10" s="29"/>
      <c r="Y10" s="29"/>
      <c r="Z10" s="29"/>
    </row>
    <row r="11" spans="1:26">
      <c r="A11" s="117"/>
      <c r="B11" s="1182"/>
      <c r="C11" s="311">
        <v>2</v>
      </c>
      <c r="D11" s="198" t="s">
        <v>55</v>
      </c>
      <c r="E11" s="283" t="s">
        <v>456</v>
      </c>
      <c r="F11" s="528">
        <v>2</v>
      </c>
      <c r="G11" s="528">
        <v>2</v>
      </c>
      <c r="H11" s="528">
        <v>2</v>
      </c>
      <c r="I11" s="528">
        <v>2</v>
      </c>
      <c r="J11" s="528">
        <v>2</v>
      </c>
      <c r="K11" s="528">
        <v>2</v>
      </c>
      <c r="L11" s="528">
        <v>4</v>
      </c>
      <c r="M11" s="528">
        <v>2</v>
      </c>
      <c r="N11" s="528">
        <v>3</v>
      </c>
      <c r="O11" s="528" t="s">
        <v>19</v>
      </c>
      <c r="P11" s="528" t="s">
        <v>19</v>
      </c>
      <c r="Q11" s="528" t="s">
        <v>19</v>
      </c>
      <c r="R11" s="147" cm="1">
        <f t="array" ref="R11">AVERAGE(IF(LEFT(F11:Q11,1)="&lt;", VALUE(MID(F11:Q11,2,99)), F11:Q11))</f>
        <v>2.3333333333333335</v>
      </c>
      <c r="S11" s="21" t="s">
        <v>211</v>
      </c>
      <c r="T11" s="21">
        <v>7</v>
      </c>
      <c r="U11" s="761"/>
      <c r="V11" s="29"/>
      <c r="W11" s="29"/>
      <c r="X11" s="29"/>
      <c r="Y11" s="29"/>
      <c r="Z11" s="29"/>
    </row>
    <row r="12" spans="1:26">
      <c r="A12" s="117"/>
      <c r="B12" s="1182"/>
      <c r="C12" s="311">
        <v>3</v>
      </c>
      <c r="D12" s="198" t="s">
        <v>56</v>
      </c>
      <c r="E12" s="283" t="s">
        <v>457</v>
      </c>
      <c r="F12" s="528">
        <v>2</v>
      </c>
      <c r="G12" s="528">
        <v>2</v>
      </c>
      <c r="H12" s="528">
        <v>3</v>
      </c>
      <c r="I12" s="528">
        <v>2</v>
      </c>
      <c r="J12" s="528">
        <v>3</v>
      </c>
      <c r="K12" s="528">
        <v>2</v>
      </c>
      <c r="L12" s="528" t="s">
        <v>292</v>
      </c>
      <c r="M12" s="528">
        <v>2</v>
      </c>
      <c r="N12" s="528" t="s">
        <v>292</v>
      </c>
      <c r="O12" s="528" t="s">
        <v>19</v>
      </c>
      <c r="P12" s="528" t="s">
        <v>19</v>
      </c>
      <c r="Q12" s="528" t="s">
        <v>19</v>
      </c>
      <c r="R12" s="147" cm="1">
        <f t="array" ref="R12">AVERAGE(IF(LEFT(F12:Q12,1)="&lt;", VALUE(MID(F12:Q12,2,99)), F12:Q12))</f>
        <v>2.2222222222222223</v>
      </c>
      <c r="S12" s="21" t="s">
        <v>211</v>
      </c>
      <c r="T12" s="21">
        <v>7</v>
      </c>
      <c r="U12" s="761"/>
      <c r="V12" s="29"/>
      <c r="W12" s="29"/>
      <c r="X12" s="29"/>
      <c r="Y12" s="29"/>
      <c r="Z12" s="29"/>
    </row>
    <row r="13" spans="1:26">
      <c r="A13" s="117"/>
      <c r="B13" s="1182"/>
      <c r="C13" s="311">
        <v>4</v>
      </c>
      <c r="D13" s="198" t="s">
        <v>57</v>
      </c>
      <c r="E13" s="283" t="s">
        <v>458</v>
      </c>
      <c r="F13" s="528">
        <v>3</v>
      </c>
      <c r="G13" s="528">
        <v>3</v>
      </c>
      <c r="H13" s="528">
        <v>4</v>
      </c>
      <c r="I13" s="528">
        <v>6</v>
      </c>
      <c r="J13" s="528">
        <v>6</v>
      </c>
      <c r="K13" s="528">
        <v>2</v>
      </c>
      <c r="L13" s="528">
        <v>4</v>
      </c>
      <c r="M13" s="528">
        <v>2</v>
      </c>
      <c r="N13" s="528" t="s">
        <v>292</v>
      </c>
      <c r="O13" s="528" t="s">
        <v>19</v>
      </c>
      <c r="P13" s="528" t="s">
        <v>19</v>
      </c>
      <c r="Q13" s="528" t="s">
        <v>19</v>
      </c>
      <c r="R13" s="147" cm="1">
        <f t="array" ref="R13">AVERAGE(IF(LEFT(F13:Q13,1)="&lt;", VALUE(MID(F13:Q13,2,99)), F13:Q13))</f>
        <v>3.5555555555555554</v>
      </c>
      <c r="S13" s="21" t="s">
        <v>211</v>
      </c>
      <c r="T13" s="21">
        <v>7</v>
      </c>
      <c r="U13" s="761"/>
      <c r="V13" s="29"/>
      <c r="W13" s="29"/>
      <c r="X13" s="29"/>
      <c r="Y13" s="29"/>
      <c r="Z13" s="29"/>
    </row>
    <row r="14" spans="1:26">
      <c r="A14" s="117"/>
      <c r="B14" s="1182"/>
      <c r="C14" s="311">
        <v>5</v>
      </c>
      <c r="D14" s="198" t="s">
        <v>59</v>
      </c>
      <c r="E14" s="283" t="s">
        <v>459</v>
      </c>
      <c r="F14" s="528">
        <v>4</v>
      </c>
      <c r="G14" s="528">
        <v>4</v>
      </c>
      <c r="H14" s="528">
        <v>5</v>
      </c>
      <c r="I14" s="528">
        <v>6</v>
      </c>
      <c r="J14" s="528">
        <v>6</v>
      </c>
      <c r="K14" s="528">
        <v>3</v>
      </c>
      <c r="L14" s="528">
        <v>6</v>
      </c>
      <c r="M14" s="528">
        <v>3</v>
      </c>
      <c r="N14" s="528" t="s">
        <v>292</v>
      </c>
      <c r="O14" s="528" t="s">
        <v>19</v>
      </c>
      <c r="P14" s="528" t="s">
        <v>19</v>
      </c>
      <c r="Q14" s="528" t="s">
        <v>19</v>
      </c>
      <c r="R14" s="147" cm="1">
        <f t="array" ref="R14">AVERAGE(IF(LEFT(F14:Q14,1)="&lt;", VALUE(MID(F14:Q14,2,99)), F14:Q14))</f>
        <v>4.333333333333333</v>
      </c>
      <c r="S14" s="21" t="s">
        <v>211</v>
      </c>
      <c r="T14" s="21">
        <v>7</v>
      </c>
      <c r="U14" s="761"/>
      <c r="V14" s="29"/>
      <c r="W14" s="29"/>
      <c r="X14" s="29"/>
      <c r="Y14" s="29"/>
      <c r="Z14" s="29"/>
    </row>
    <row r="15" spans="1:26">
      <c r="A15" s="117"/>
      <c r="B15" s="1182" t="s">
        <v>6</v>
      </c>
      <c r="C15" s="327">
        <v>1</v>
      </c>
      <c r="D15" s="332" t="s">
        <v>54</v>
      </c>
      <c r="E15" s="328" t="s">
        <v>460</v>
      </c>
      <c r="F15" s="536">
        <v>16</v>
      </c>
      <c r="G15" s="536">
        <v>15</v>
      </c>
      <c r="H15" s="536">
        <v>3</v>
      </c>
      <c r="I15" s="536">
        <v>3</v>
      </c>
      <c r="J15" s="536">
        <v>3</v>
      </c>
      <c r="K15" s="536">
        <v>17</v>
      </c>
      <c r="L15" s="536">
        <v>15</v>
      </c>
      <c r="M15" s="536">
        <v>2080</v>
      </c>
      <c r="N15" s="536">
        <v>98</v>
      </c>
      <c r="O15" s="536" t="s">
        <v>19</v>
      </c>
      <c r="P15" s="536" t="s">
        <v>19</v>
      </c>
      <c r="Q15" s="536" t="s">
        <v>19</v>
      </c>
      <c r="R15" s="147" cm="1">
        <f t="array" ref="R15">AVERAGE(IF(LEFT(F15:Q15,1)="&lt;", VALUE(MID(F15:Q15,2,99)), F15:Q15))</f>
        <v>250</v>
      </c>
      <c r="S15" s="17" t="s">
        <v>211</v>
      </c>
      <c r="T15" s="17">
        <v>80</v>
      </c>
      <c r="U15" s="761"/>
      <c r="V15" s="29"/>
      <c r="W15" s="29"/>
      <c r="X15" s="29"/>
      <c r="Y15" s="29"/>
      <c r="Z15" s="29"/>
    </row>
    <row r="16" spans="1:26">
      <c r="A16" s="117"/>
      <c r="B16" s="1182"/>
      <c r="C16" s="311">
        <v>2</v>
      </c>
      <c r="D16" s="198" t="s">
        <v>55</v>
      </c>
      <c r="E16" s="283" t="s">
        <v>456</v>
      </c>
      <c r="F16" s="528">
        <v>17</v>
      </c>
      <c r="G16" s="528">
        <v>9</v>
      </c>
      <c r="H16" s="528">
        <v>3</v>
      </c>
      <c r="I16" s="528">
        <v>3</v>
      </c>
      <c r="J16" s="528">
        <v>5</v>
      </c>
      <c r="K16" s="528">
        <v>18</v>
      </c>
      <c r="L16" s="528">
        <v>15</v>
      </c>
      <c r="M16" s="528">
        <v>97</v>
      </c>
      <c r="N16" s="528">
        <v>26</v>
      </c>
      <c r="O16" s="528" t="s">
        <v>19</v>
      </c>
      <c r="P16" s="528" t="s">
        <v>19</v>
      </c>
      <c r="Q16" s="528" t="s">
        <v>19</v>
      </c>
      <c r="R16" s="147" cm="1">
        <f t="array" ref="R16">AVERAGE(IF(LEFT(F16:Q16,1)="&lt;", VALUE(MID(F16:Q16,2,99)), F16:Q16))</f>
        <v>21.444444444444443</v>
      </c>
      <c r="S16" s="21" t="s">
        <v>211</v>
      </c>
      <c r="T16" s="21">
        <v>80</v>
      </c>
      <c r="U16" s="761"/>
      <c r="V16" s="29"/>
      <c r="W16" s="29"/>
      <c r="X16" s="29"/>
      <c r="Y16" s="29"/>
      <c r="Z16" s="29"/>
    </row>
    <row r="17" spans="1:26">
      <c r="A17" s="117"/>
      <c r="B17" s="1182"/>
      <c r="C17" s="311">
        <v>3</v>
      </c>
      <c r="D17" s="198" t="s">
        <v>56</v>
      </c>
      <c r="E17" s="283" t="s">
        <v>457</v>
      </c>
      <c r="F17" s="528">
        <v>13</v>
      </c>
      <c r="G17" s="528">
        <v>15</v>
      </c>
      <c r="H17" s="528">
        <v>9</v>
      </c>
      <c r="I17" s="528">
        <v>3</v>
      </c>
      <c r="J17" s="528">
        <v>3</v>
      </c>
      <c r="K17" s="528">
        <v>10</v>
      </c>
      <c r="L17" s="528">
        <v>8</v>
      </c>
      <c r="M17" s="528">
        <v>30</v>
      </c>
      <c r="N17" s="528">
        <v>63</v>
      </c>
      <c r="O17" s="528" t="s">
        <v>19</v>
      </c>
      <c r="P17" s="528" t="s">
        <v>19</v>
      </c>
      <c r="Q17" s="528" t="s">
        <v>19</v>
      </c>
      <c r="R17" s="147" cm="1">
        <f t="array" ref="R17">AVERAGE(IF(LEFT(F17:Q17,1)="&lt;", VALUE(MID(F17:Q17,2,99)), F17:Q17))</f>
        <v>17.111111111111111</v>
      </c>
      <c r="S17" s="21" t="s">
        <v>211</v>
      </c>
      <c r="T17" s="21">
        <v>80</v>
      </c>
      <c r="U17" s="761"/>
      <c r="V17" s="29"/>
      <c r="W17" s="29"/>
      <c r="X17" s="29"/>
      <c r="Y17" s="29"/>
      <c r="Z17" s="29"/>
    </row>
    <row r="18" spans="1:26">
      <c r="A18" s="117"/>
      <c r="B18" s="1182"/>
      <c r="C18" s="311">
        <v>4</v>
      </c>
      <c r="D18" s="198" t="s">
        <v>57</v>
      </c>
      <c r="E18" s="283" t="s">
        <v>458</v>
      </c>
      <c r="F18" s="528">
        <v>20</v>
      </c>
      <c r="G18" s="528">
        <v>12</v>
      </c>
      <c r="H18" s="528">
        <v>8</v>
      </c>
      <c r="I18" s="528">
        <v>36</v>
      </c>
      <c r="J18" s="528">
        <v>15</v>
      </c>
      <c r="K18" s="528">
        <v>6</v>
      </c>
      <c r="L18" s="528">
        <v>5</v>
      </c>
      <c r="M18" s="528">
        <v>19</v>
      </c>
      <c r="N18" s="528">
        <v>65</v>
      </c>
      <c r="O18" s="528" t="s">
        <v>19</v>
      </c>
      <c r="P18" s="528" t="s">
        <v>19</v>
      </c>
      <c r="Q18" s="528" t="s">
        <v>19</v>
      </c>
      <c r="R18" s="147" cm="1">
        <f t="array" ref="R18">AVERAGE(IF(LEFT(F18:Q18,1)="&lt;", VALUE(MID(F18:Q18,2,99)), F18:Q18))</f>
        <v>20.666666666666668</v>
      </c>
      <c r="S18" s="21" t="s">
        <v>211</v>
      </c>
      <c r="T18" s="21">
        <v>80</v>
      </c>
      <c r="U18" s="761"/>
      <c r="V18" s="29"/>
      <c r="W18" s="29"/>
      <c r="X18" s="29"/>
      <c r="Y18" s="29"/>
      <c r="Z18" s="29"/>
    </row>
    <row r="19" spans="1:26">
      <c r="A19" s="117"/>
      <c r="B19" s="1182"/>
      <c r="C19" s="311">
        <v>5</v>
      </c>
      <c r="D19" s="198" t="s">
        <v>59</v>
      </c>
      <c r="E19" s="283" t="s">
        <v>459</v>
      </c>
      <c r="F19" s="528">
        <v>31</v>
      </c>
      <c r="G19" s="528">
        <v>12</v>
      </c>
      <c r="H19" s="528">
        <v>18</v>
      </c>
      <c r="I19" s="528">
        <v>30</v>
      </c>
      <c r="J19" s="528">
        <v>12</v>
      </c>
      <c r="K19" s="528">
        <v>5</v>
      </c>
      <c r="L19" s="528">
        <v>10</v>
      </c>
      <c r="M19" s="528">
        <v>37</v>
      </c>
      <c r="N19" s="528">
        <v>57</v>
      </c>
      <c r="O19" s="528" t="s">
        <v>19</v>
      </c>
      <c r="P19" s="528" t="s">
        <v>19</v>
      </c>
      <c r="Q19" s="528" t="s">
        <v>19</v>
      </c>
      <c r="R19" s="147" cm="1">
        <f t="array" ref="R19">AVERAGE(IF(LEFT(F19:Q19,1)="&lt;", VALUE(MID(F19:Q19,2,99)), F19:Q19))</f>
        <v>23.555555555555557</v>
      </c>
      <c r="S19" s="21" t="s">
        <v>211</v>
      </c>
      <c r="T19" s="21">
        <v>80</v>
      </c>
      <c r="U19" s="761"/>
      <c r="V19" s="29"/>
      <c r="W19" s="29"/>
      <c r="X19" s="29"/>
      <c r="Y19" s="29"/>
      <c r="Z19" s="29"/>
    </row>
    <row r="20" spans="1:26">
      <c r="A20" s="117"/>
      <c r="B20" s="1182" t="s">
        <v>7</v>
      </c>
      <c r="C20" s="327">
        <v>1</v>
      </c>
      <c r="D20" s="332" t="s">
        <v>54</v>
      </c>
      <c r="E20" s="328" t="s">
        <v>460</v>
      </c>
      <c r="F20" s="536">
        <v>7.3</v>
      </c>
      <c r="G20" s="536">
        <v>7.39</v>
      </c>
      <c r="H20" s="536">
        <v>7.31</v>
      </c>
      <c r="I20" s="536">
        <v>7.24</v>
      </c>
      <c r="J20" s="536">
        <v>7.47</v>
      </c>
      <c r="K20" s="536">
        <v>7.35</v>
      </c>
      <c r="L20" s="536">
        <v>7.09</v>
      </c>
      <c r="M20" s="536">
        <v>6.99</v>
      </c>
      <c r="N20" s="536">
        <v>7.05</v>
      </c>
      <c r="O20" s="536" t="s">
        <v>19</v>
      </c>
      <c r="P20" s="536" t="s">
        <v>19</v>
      </c>
      <c r="Q20" s="536" t="s">
        <v>19</v>
      </c>
      <c r="R20" s="147" cm="1">
        <f t="array" ref="R20">AVERAGE(IF(LEFT(F20:Q20,1)="&lt;", VALUE(MID(F20:Q20,2,99)), F20:Q20))</f>
        <v>7.243333333333335</v>
      </c>
      <c r="S20" s="17" t="s">
        <v>211</v>
      </c>
      <c r="T20" s="17" t="s">
        <v>295</v>
      </c>
      <c r="U20" s="761"/>
      <c r="V20" s="29"/>
      <c r="W20" s="29"/>
      <c r="X20" s="29"/>
      <c r="Y20" s="29"/>
      <c r="Z20" s="29"/>
    </row>
    <row r="21" spans="1:26">
      <c r="A21" s="117"/>
      <c r="B21" s="1182"/>
      <c r="C21" s="311">
        <v>2</v>
      </c>
      <c r="D21" s="198" t="s">
        <v>55</v>
      </c>
      <c r="E21" s="283" t="s">
        <v>456</v>
      </c>
      <c r="F21" s="528">
        <v>7.25</v>
      </c>
      <c r="G21" s="528">
        <v>7.41</v>
      </c>
      <c r="H21" s="528">
        <v>7.28</v>
      </c>
      <c r="I21" s="528">
        <v>7.23</v>
      </c>
      <c r="J21" s="528">
        <v>7.11</v>
      </c>
      <c r="K21" s="528">
        <v>7.08</v>
      </c>
      <c r="L21" s="528">
        <v>7</v>
      </c>
      <c r="M21" s="528">
        <v>7.05</v>
      </c>
      <c r="N21" s="528">
        <v>7.1</v>
      </c>
      <c r="O21" s="528" t="s">
        <v>19</v>
      </c>
      <c r="P21" s="528" t="s">
        <v>19</v>
      </c>
      <c r="Q21" s="528" t="s">
        <v>19</v>
      </c>
      <c r="R21" s="147" cm="1">
        <f t="array" ref="R21">AVERAGE(IF(LEFT(F21:Q21,1)="&lt;", VALUE(MID(F21:Q21,2,99)), F21:Q21))</f>
        <v>7.1677777777777765</v>
      </c>
      <c r="S21" s="21" t="s">
        <v>211</v>
      </c>
      <c r="T21" s="21" t="s">
        <v>295</v>
      </c>
      <c r="U21" s="761"/>
      <c r="V21" s="29"/>
      <c r="W21" s="29"/>
      <c r="X21" s="29"/>
      <c r="Y21" s="29"/>
      <c r="Z21" s="29"/>
    </row>
    <row r="22" spans="1:26">
      <c r="A22" s="117"/>
      <c r="B22" s="1182"/>
      <c r="C22" s="311">
        <v>3</v>
      </c>
      <c r="D22" s="198" t="s">
        <v>56</v>
      </c>
      <c r="E22" s="283" t="s">
        <v>457</v>
      </c>
      <c r="F22" s="528">
        <v>7.29</v>
      </c>
      <c r="G22" s="528">
        <v>7.45</v>
      </c>
      <c r="H22" s="528">
        <v>7.3</v>
      </c>
      <c r="I22" s="528">
        <v>7.29</v>
      </c>
      <c r="J22" s="528">
        <v>7.15</v>
      </c>
      <c r="K22" s="528">
        <v>6.99</v>
      </c>
      <c r="L22" s="528">
        <v>6.77</v>
      </c>
      <c r="M22" s="528">
        <v>7.1</v>
      </c>
      <c r="N22" s="528">
        <v>7.2</v>
      </c>
      <c r="O22" s="528" t="s">
        <v>19</v>
      </c>
      <c r="P22" s="528" t="s">
        <v>19</v>
      </c>
      <c r="Q22" s="528" t="s">
        <v>19</v>
      </c>
      <c r="R22" s="147" cm="1">
        <f t="array" ref="R22">AVERAGE(IF(LEFT(F22:Q22,1)="&lt;", VALUE(MID(F22:Q22,2,99)), F22:Q22))</f>
        <v>7.1711111111111103</v>
      </c>
      <c r="S22" s="21" t="s">
        <v>211</v>
      </c>
      <c r="T22" s="21" t="s">
        <v>295</v>
      </c>
      <c r="U22" s="761"/>
      <c r="V22" s="29"/>
      <c r="W22" s="29"/>
      <c r="X22" s="29"/>
      <c r="Y22" s="29"/>
      <c r="Z22" s="29"/>
    </row>
    <row r="23" spans="1:26">
      <c r="A23" s="117"/>
      <c r="B23" s="1182"/>
      <c r="C23" s="311">
        <v>4</v>
      </c>
      <c r="D23" s="198" t="s">
        <v>57</v>
      </c>
      <c r="E23" s="283" t="s">
        <v>458</v>
      </c>
      <c r="F23" s="528">
        <v>7.21</v>
      </c>
      <c r="G23" s="528">
        <v>7.41</v>
      </c>
      <c r="H23" s="528">
        <v>7.21</v>
      </c>
      <c r="I23" s="528">
        <v>7.51</v>
      </c>
      <c r="J23" s="528">
        <v>7.73</v>
      </c>
      <c r="K23" s="528">
        <v>7.01</v>
      </c>
      <c r="L23" s="528">
        <v>6.71</v>
      </c>
      <c r="M23" s="528">
        <v>7.3</v>
      </c>
      <c r="N23" s="528">
        <v>7.15</v>
      </c>
      <c r="O23" s="528" t="s">
        <v>19</v>
      </c>
      <c r="P23" s="528" t="s">
        <v>19</v>
      </c>
      <c r="Q23" s="528" t="s">
        <v>19</v>
      </c>
      <c r="R23" s="147" cm="1">
        <f t="array" ref="R23">AVERAGE(IF(LEFT(F23:Q23,1)="&lt;", VALUE(MID(F23:Q23,2,99)), F23:Q23))</f>
        <v>7.2488888888888896</v>
      </c>
      <c r="S23" s="21" t="s">
        <v>211</v>
      </c>
      <c r="T23" s="21" t="s">
        <v>295</v>
      </c>
      <c r="U23" s="761"/>
      <c r="V23" s="29"/>
      <c r="W23" s="29"/>
      <c r="X23" s="29"/>
      <c r="Y23" s="29"/>
      <c r="Z23" s="29"/>
    </row>
    <row r="24" spans="1:26">
      <c r="A24" s="117"/>
      <c r="B24" s="1182"/>
      <c r="C24" s="311">
        <v>5</v>
      </c>
      <c r="D24" s="198" t="s">
        <v>59</v>
      </c>
      <c r="E24" s="283" t="s">
        <v>459</v>
      </c>
      <c r="F24" s="528">
        <v>7.19</v>
      </c>
      <c r="G24" s="528">
        <v>7.38</v>
      </c>
      <c r="H24" s="528">
        <v>7.13</v>
      </c>
      <c r="I24" s="528">
        <v>7.83</v>
      </c>
      <c r="J24" s="528">
        <v>7.57</v>
      </c>
      <c r="K24" s="528">
        <v>6.97</v>
      </c>
      <c r="L24" s="528">
        <v>7.07</v>
      </c>
      <c r="M24" s="528">
        <v>7.19</v>
      </c>
      <c r="N24" s="528">
        <v>7.25</v>
      </c>
      <c r="O24" s="528" t="s">
        <v>19</v>
      </c>
      <c r="P24" s="528" t="s">
        <v>19</v>
      </c>
      <c r="Q24" s="528" t="s">
        <v>19</v>
      </c>
      <c r="R24" s="147" cm="1">
        <f t="array" ref="R24">AVERAGE(IF(LEFT(F24:Q24,1)="&lt;", VALUE(MID(F24:Q24,2,99)), F24:Q24))</f>
        <v>7.2866666666666662</v>
      </c>
      <c r="S24" s="21" t="s">
        <v>211</v>
      </c>
      <c r="T24" s="21" t="s">
        <v>295</v>
      </c>
      <c r="U24" s="761"/>
      <c r="V24" s="29"/>
      <c r="W24" s="29"/>
      <c r="X24" s="29"/>
      <c r="Y24" s="29"/>
      <c r="Z24" s="29"/>
    </row>
    <row r="25" spans="1:26">
      <c r="A25" s="117"/>
      <c r="B25" s="1182" t="s">
        <v>8</v>
      </c>
      <c r="C25" s="327">
        <v>1</v>
      </c>
      <c r="D25" s="332" t="s">
        <v>54</v>
      </c>
      <c r="E25" s="328" t="s">
        <v>460</v>
      </c>
      <c r="F25" s="536">
        <v>27.6</v>
      </c>
      <c r="G25" s="536">
        <v>26.9</v>
      </c>
      <c r="H25" s="536">
        <v>29.1</v>
      </c>
      <c r="I25" s="536">
        <v>30.4</v>
      </c>
      <c r="J25" s="536">
        <v>32.1</v>
      </c>
      <c r="K25" s="536">
        <v>30.1</v>
      </c>
      <c r="L25" s="536">
        <v>30.1</v>
      </c>
      <c r="M25" s="536">
        <v>26.6</v>
      </c>
      <c r="N25" s="536">
        <v>28.5</v>
      </c>
      <c r="O25" s="536" t="s">
        <v>19</v>
      </c>
      <c r="P25" s="536" t="s">
        <v>19</v>
      </c>
      <c r="Q25" s="536" t="s">
        <v>19</v>
      </c>
      <c r="R25" s="147" cm="1">
        <f t="array" ref="R25">AVERAGE(IF(LEFT(F25:Q25,1)="&lt;", VALUE(MID(F25:Q25,2,99)), F25:Q25))</f>
        <v>29.044444444444441</v>
      </c>
      <c r="S25" s="17" t="s">
        <v>211</v>
      </c>
      <c r="T25" s="17" t="s">
        <v>302</v>
      </c>
      <c r="U25" s="761"/>
      <c r="V25" s="29"/>
      <c r="W25" s="29"/>
      <c r="X25" s="29"/>
      <c r="Y25" s="29"/>
      <c r="Z25" s="29"/>
    </row>
    <row r="26" spans="1:26">
      <c r="A26" s="117"/>
      <c r="B26" s="1182"/>
      <c r="C26" s="311">
        <v>2</v>
      </c>
      <c r="D26" s="198" t="s">
        <v>55</v>
      </c>
      <c r="E26" s="283" t="s">
        <v>456</v>
      </c>
      <c r="F26" s="528">
        <v>27.6</v>
      </c>
      <c r="G26" s="528">
        <v>26.9</v>
      </c>
      <c r="H26" s="528">
        <v>29.2</v>
      </c>
      <c r="I26" s="528">
        <v>31.2</v>
      </c>
      <c r="J26" s="528">
        <v>33.299999999999997</v>
      </c>
      <c r="K26" s="528">
        <v>30.6</v>
      </c>
      <c r="L26" s="528">
        <v>31.7</v>
      </c>
      <c r="M26" s="528">
        <v>26.5</v>
      </c>
      <c r="N26" s="528">
        <v>28.7</v>
      </c>
      <c r="O26" s="528" t="s">
        <v>19</v>
      </c>
      <c r="P26" s="528" t="s">
        <v>19</v>
      </c>
      <c r="Q26" s="528" t="s">
        <v>19</v>
      </c>
      <c r="R26" s="147" cm="1">
        <f t="array" ref="R26">AVERAGE(IF(LEFT(F26:Q26,1)="&lt;", VALUE(MID(F26:Q26,2,99)), F26:Q26))</f>
        <v>29.522222222222222</v>
      </c>
      <c r="S26" s="21" t="s">
        <v>211</v>
      </c>
      <c r="T26" s="21" t="s">
        <v>302</v>
      </c>
      <c r="U26" s="761"/>
      <c r="V26" s="29"/>
      <c r="W26" s="29"/>
      <c r="X26" s="29"/>
      <c r="Y26" s="29"/>
      <c r="Z26" s="29"/>
    </row>
    <row r="27" spans="1:26" ht="15.75" customHeight="1">
      <c r="A27" s="117"/>
      <c r="B27" s="1182"/>
      <c r="C27" s="311">
        <v>3</v>
      </c>
      <c r="D27" s="198" t="s">
        <v>56</v>
      </c>
      <c r="E27" s="283" t="s">
        <v>457</v>
      </c>
      <c r="F27" s="528">
        <v>29.2</v>
      </c>
      <c r="G27" s="528">
        <v>27.3</v>
      </c>
      <c r="H27" s="528">
        <v>29.1</v>
      </c>
      <c r="I27" s="528">
        <v>33.200000000000003</v>
      </c>
      <c r="J27" s="528">
        <v>33.799999999999997</v>
      </c>
      <c r="K27" s="528">
        <v>31.2</v>
      </c>
      <c r="L27" s="528">
        <v>31</v>
      </c>
      <c r="M27" s="528">
        <v>26.5</v>
      </c>
      <c r="N27" s="528">
        <v>28.9</v>
      </c>
      <c r="O27" s="528" t="s">
        <v>19</v>
      </c>
      <c r="P27" s="528" t="s">
        <v>19</v>
      </c>
      <c r="Q27" s="528" t="s">
        <v>19</v>
      </c>
      <c r="R27" s="147" cm="1">
        <f t="array" ref="R27">AVERAGE(IF(LEFT(F27:Q27,1)="&lt;", VALUE(MID(F27:Q27,2,99)), F27:Q27))</f>
        <v>30.022222222222222</v>
      </c>
      <c r="S27" s="21" t="s">
        <v>212</v>
      </c>
      <c r="T27" s="21" t="s">
        <v>302</v>
      </c>
      <c r="U27" s="761"/>
      <c r="V27" s="29"/>
      <c r="W27" s="29"/>
      <c r="X27" s="29"/>
      <c r="Y27" s="29"/>
      <c r="Z27" s="29"/>
    </row>
    <row r="28" spans="1:26" ht="15.75" customHeight="1">
      <c r="A28" s="117"/>
      <c r="B28" s="1182"/>
      <c r="C28" s="311">
        <v>4</v>
      </c>
      <c r="D28" s="198" t="s">
        <v>57</v>
      </c>
      <c r="E28" s="283" t="s">
        <v>458</v>
      </c>
      <c r="F28" s="528">
        <v>30.2</v>
      </c>
      <c r="G28" s="528">
        <v>26.8</v>
      </c>
      <c r="H28" s="528">
        <v>29.1</v>
      </c>
      <c r="I28" s="528">
        <v>32.700000000000003</v>
      </c>
      <c r="J28" s="528">
        <v>32.799999999999997</v>
      </c>
      <c r="K28" s="528">
        <v>31.3</v>
      </c>
      <c r="L28" s="528">
        <v>31.3</v>
      </c>
      <c r="M28" s="528">
        <v>26.7</v>
      </c>
      <c r="N28" s="528">
        <v>29</v>
      </c>
      <c r="O28" s="528" t="s">
        <v>19</v>
      </c>
      <c r="P28" s="528" t="s">
        <v>19</v>
      </c>
      <c r="Q28" s="528" t="s">
        <v>19</v>
      </c>
      <c r="R28" s="147" cm="1">
        <f t="array" ref="R28">AVERAGE(IF(LEFT(F28:Q28,1)="&lt;", VALUE(MID(F28:Q28,2,99)), F28:Q28))</f>
        <v>29.988888888888887</v>
      </c>
      <c r="S28" s="21" t="s">
        <v>212</v>
      </c>
      <c r="T28" s="21" t="s">
        <v>302</v>
      </c>
      <c r="U28" s="761"/>
      <c r="V28" s="29"/>
      <c r="W28" s="29"/>
      <c r="X28" s="29"/>
      <c r="Y28" s="29"/>
      <c r="Z28" s="29"/>
    </row>
    <row r="29" spans="1:26" ht="15.75" customHeight="1">
      <c r="A29" s="117"/>
      <c r="B29" s="1182"/>
      <c r="C29" s="311">
        <v>5</v>
      </c>
      <c r="D29" s="198" t="s">
        <v>59</v>
      </c>
      <c r="E29" s="283" t="s">
        <v>459</v>
      </c>
      <c r="F29" s="528">
        <v>30.1</v>
      </c>
      <c r="G29" s="528">
        <v>26.8</v>
      </c>
      <c r="H29" s="528">
        <v>29</v>
      </c>
      <c r="I29" s="528">
        <v>32.9</v>
      </c>
      <c r="J29" s="528">
        <v>33.1</v>
      </c>
      <c r="K29" s="528">
        <v>31.3</v>
      </c>
      <c r="L29" s="528">
        <v>32</v>
      </c>
      <c r="M29" s="528">
        <v>26.7</v>
      </c>
      <c r="N29" s="528">
        <v>29</v>
      </c>
      <c r="O29" s="528" t="s">
        <v>19</v>
      </c>
      <c r="P29" s="528" t="s">
        <v>19</v>
      </c>
      <c r="Q29" s="528" t="s">
        <v>19</v>
      </c>
      <c r="R29" s="147" cm="1">
        <f t="array" ref="R29">AVERAGE(IF(LEFT(F29:Q29,1)="&lt;", VALUE(MID(F29:Q29,2,99)), F29:Q29))</f>
        <v>30.099999999999998</v>
      </c>
      <c r="S29" s="21" t="s">
        <v>212</v>
      </c>
      <c r="T29" s="21" t="s">
        <v>302</v>
      </c>
      <c r="U29" s="761"/>
      <c r="V29" s="29"/>
      <c r="W29" s="29"/>
      <c r="X29" s="29"/>
      <c r="Y29" s="29"/>
      <c r="Z29" s="29"/>
    </row>
    <row r="30" spans="1:26" ht="15.75" customHeight="1">
      <c r="A30" s="117"/>
      <c r="B30" s="1182" t="s">
        <v>9</v>
      </c>
      <c r="C30" s="327">
        <v>1</v>
      </c>
      <c r="D30" s="332" t="s">
        <v>54</v>
      </c>
      <c r="E30" s="328" t="s">
        <v>460</v>
      </c>
      <c r="F30" s="536">
        <v>5</v>
      </c>
      <c r="G30" s="536">
        <v>5</v>
      </c>
      <c r="H30" s="536">
        <v>5</v>
      </c>
      <c r="I30" s="536">
        <v>5</v>
      </c>
      <c r="J30" s="536">
        <v>5</v>
      </c>
      <c r="K30" s="536">
        <v>10</v>
      </c>
      <c r="L30" s="536">
        <v>5</v>
      </c>
      <c r="M30" s="536">
        <v>40</v>
      </c>
      <c r="N30" s="536">
        <v>10</v>
      </c>
      <c r="O30" s="536" t="s">
        <v>19</v>
      </c>
      <c r="P30" s="536" t="s">
        <v>19</v>
      </c>
      <c r="Q30" s="536" t="s">
        <v>19</v>
      </c>
      <c r="R30" s="147" cm="1">
        <f t="array" ref="R30">AVERAGE(IF(LEFT(F30:Q30,1)="&lt;", VALUE(MID(F30:Q30,2,99)), F30:Q30))</f>
        <v>10</v>
      </c>
      <c r="S30" s="17" t="s">
        <v>211</v>
      </c>
      <c r="T30" s="17">
        <v>75</v>
      </c>
      <c r="U30" s="761"/>
      <c r="V30" s="29"/>
      <c r="W30" s="29"/>
      <c r="X30" s="29"/>
      <c r="Y30" s="29"/>
      <c r="Z30" s="29"/>
    </row>
    <row r="31" spans="1:26" ht="15.75" customHeight="1">
      <c r="A31" s="117"/>
      <c r="B31" s="1182"/>
      <c r="C31" s="311">
        <v>2</v>
      </c>
      <c r="D31" s="198" t="s">
        <v>55</v>
      </c>
      <c r="E31" s="283" t="s">
        <v>456</v>
      </c>
      <c r="F31" s="528">
        <v>5</v>
      </c>
      <c r="G31" s="528">
        <v>5</v>
      </c>
      <c r="H31" s="528">
        <v>5</v>
      </c>
      <c r="I31" s="528">
        <v>5</v>
      </c>
      <c r="J31" s="528">
        <v>5</v>
      </c>
      <c r="K31" s="528">
        <v>10</v>
      </c>
      <c r="L31" s="528">
        <v>5</v>
      </c>
      <c r="M31" s="528">
        <v>10</v>
      </c>
      <c r="N31" s="528">
        <v>10</v>
      </c>
      <c r="O31" s="528" t="s">
        <v>19</v>
      </c>
      <c r="P31" s="528" t="s">
        <v>19</v>
      </c>
      <c r="Q31" s="528" t="s">
        <v>19</v>
      </c>
      <c r="R31" s="147" cm="1">
        <f t="array" ref="R31">AVERAGE(IF(LEFT(F31:Q31,1)="&lt;", VALUE(MID(F31:Q31,2,99)), F31:Q31))</f>
        <v>6.666666666666667</v>
      </c>
      <c r="S31" s="21" t="s">
        <v>211</v>
      </c>
      <c r="T31" s="21">
        <v>75</v>
      </c>
      <c r="U31" s="761"/>
      <c r="V31" s="29"/>
      <c r="W31" s="29"/>
      <c r="X31" s="29"/>
      <c r="Y31" s="29"/>
      <c r="Z31" s="29"/>
    </row>
    <row r="32" spans="1:26" ht="15.75" customHeight="1">
      <c r="A32" s="117"/>
      <c r="B32" s="1182"/>
      <c r="C32" s="311">
        <v>3</v>
      </c>
      <c r="D32" s="198" t="s">
        <v>56</v>
      </c>
      <c r="E32" s="283" t="s">
        <v>457</v>
      </c>
      <c r="F32" s="528">
        <v>5</v>
      </c>
      <c r="G32" s="528">
        <v>5</v>
      </c>
      <c r="H32" s="528" t="s">
        <v>216</v>
      </c>
      <c r="I32" s="528" t="s">
        <v>216</v>
      </c>
      <c r="J32" s="528">
        <v>5</v>
      </c>
      <c r="K32" s="528">
        <v>5</v>
      </c>
      <c r="L32" s="528" t="s">
        <v>216</v>
      </c>
      <c r="M32" s="528">
        <v>10</v>
      </c>
      <c r="N32" s="528" t="s">
        <v>216</v>
      </c>
      <c r="O32" s="528" t="s">
        <v>19</v>
      </c>
      <c r="P32" s="528" t="s">
        <v>19</v>
      </c>
      <c r="Q32" s="528" t="s">
        <v>19</v>
      </c>
      <c r="R32" s="147" cm="1">
        <f t="array" ref="R32">AVERAGE(IF(LEFT(F32:Q32,1)="&lt;", VALUE(MID(F32:Q32,2,99)), F32:Q32))</f>
        <v>5.5555555555555554</v>
      </c>
      <c r="S32" s="21" t="s">
        <v>211</v>
      </c>
      <c r="T32" s="21">
        <v>75</v>
      </c>
      <c r="U32" s="761"/>
      <c r="V32" s="29"/>
      <c r="W32" s="29"/>
      <c r="X32" s="29"/>
      <c r="Y32" s="29"/>
      <c r="Z32" s="29"/>
    </row>
    <row r="33" spans="1:26" ht="15.75" customHeight="1">
      <c r="A33" s="117"/>
      <c r="B33" s="1182"/>
      <c r="C33" s="311">
        <v>4</v>
      </c>
      <c r="D33" s="198" t="s">
        <v>57</v>
      </c>
      <c r="E33" s="283" t="s">
        <v>458</v>
      </c>
      <c r="F33" s="528">
        <v>5</v>
      </c>
      <c r="G33" s="528">
        <v>5</v>
      </c>
      <c r="H33" s="528" t="s">
        <v>216</v>
      </c>
      <c r="I33" s="528">
        <v>5</v>
      </c>
      <c r="J33" s="528">
        <v>5</v>
      </c>
      <c r="K33" s="528">
        <v>5</v>
      </c>
      <c r="L33" s="528">
        <v>5</v>
      </c>
      <c r="M33" s="528">
        <v>10</v>
      </c>
      <c r="N33" s="528">
        <v>10</v>
      </c>
      <c r="O33" s="528" t="s">
        <v>19</v>
      </c>
      <c r="P33" s="528" t="s">
        <v>19</v>
      </c>
      <c r="Q33" s="528" t="s">
        <v>19</v>
      </c>
      <c r="R33" s="147" cm="1">
        <f t="array" ref="R33">AVERAGE(IF(LEFT(F33:Q33,1)="&lt;", VALUE(MID(F33:Q33,2,99)), F33:Q33))</f>
        <v>6.1111111111111107</v>
      </c>
      <c r="S33" s="21" t="s">
        <v>211</v>
      </c>
      <c r="T33" s="21">
        <v>75</v>
      </c>
      <c r="U33" s="761"/>
      <c r="V33" s="29"/>
      <c r="W33" s="29"/>
      <c r="X33" s="29"/>
      <c r="Y33" s="29"/>
      <c r="Z33" s="29"/>
    </row>
    <row r="34" spans="1:26" ht="15.75" customHeight="1">
      <c r="A34" s="117"/>
      <c r="B34" s="1182"/>
      <c r="C34" s="311">
        <v>5</v>
      </c>
      <c r="D34" s="198" t="s">
        <v>59</v>
      </c>
      <c r="E34" s="283" t="s">
        <v>459</v>
      </c>
      <c r="F34" s="528">
        <v>5</v>
      </c>
      <c r="G34" s="528">
        <v>5</v>
      </c>
      <c r="H34" s="528">
        <v>5</v>
      </c>
      <c r="I34" s="528">
        <v>5</v>
      </c>
      <c r="J34" s="528">
        <v>5</v>
      </c>
      <c r="K34" s="528">
        <v>5</v>
      </c>
      <c r="L34" s="528">
        <v>5</v>
      </c>
      <c r="M34" s="528">
        <v>10</v>
      </c>
      <c r="N34" s="528">
        <v>10</v>
      </c>
      <c r="O34" s="528" t="s">
        <v>19</v>
      </c>
      <c r="P34" s="528" t="s">
        <v>19</v>
      </c>
      <c r="Q34" s="528" t="s">
        <v>19</v>
      </c>
      <c r="R34" s="147" cm="1">
        <f t="array" ref="R34">AVERAGE(IF(LEFT(F34:Q34,1)="&lt;", VALUE(MID(F34:Q34,2,99)), F34:Q34))</f>
        <v>6.1111111111111107</v>
      </c>
      <c r="S34" s="21" t="s">
        <v>211</v>
      </c>
      <c r="T34" s="21">
        <v>75</v>
      </c>
      <c r="U34" s="761"/>
      <c r="V34" s="29"/>
      <c r="W34" s="29"/>
      <c r="X34" s="29"/>
      <c r="Y34" s="29"/>
      <c r="Z34" s="29"/>
    </row>
    <row r="35" spans="1:26" ht="15.75" customHeight="1">
      <c r="A35" s="117"/>
      <c r="B35" s="1182" t="s">
        <v>10</v>
      </c>
      <c r="C35" s="327">
        <v>1</v>
      </c>
      <c r="D35" s="332" t="s">
        <v>54</v>
      </c>
      <c r="E35" s="328" t="s">
        <v>460</v>
      </c>
      <c r="F35" s="536">
        <v>3300</v>
      </c>
      <c r="G35" s="536">
        <v>4600</v>
      </c>
      <c r="H35" s="536">
        <v>490</v>
      </c>
      <c r="I35" s="536">
        <v>2400</v>
      </c>
      <c r="J35" s="536">
        <v>1700</v>
      </c>
      <c r="K35" s="536">
        <v>11000</v>
      </c>
      <c r="L35" s="536">
        <v>16000</v>
      </c>
      <c r="M35" s="536">
        <v>4900</v>
      </c>
      <c r="N35" s="536">
        <v>240</v>
      </c>
      <c r="O35" s="536" t="s">
        <v>19</v>
      </c>
      <c r="P35" s="536" t="s">
        <v>19</v>
      </c>
      <c r="Q35" s="536" t="s">
        <v>19</v>
      </c>
      <c r="R35" s="147" cm="1">
        <f t="array" ref="R35">GEOMEAN(IF(LEFT(F35:Q35,1)="&lt;", VALUE(MID(F35:Q35,2,99)), F35:Q35))</f>
        <v>2642.4412103610657</v>
      </c>
      <c r="S35" s="17" t="s">
        <v>212</v>
      </c>
      <c r="T35" s="17">
        <v>200</v>
      </c>
      <c r="U35" s="761"/>
      <c r="V35" s="29"/>
      <c r="W35" s="29"/>
      <c r="X35" s="29"/>
      <c r="Y35" s="29"/>
      <c r="Z35" s="29"/>
    </row>
    <row r="36" spans="1:26" ht="15.75" customHeight="1">
      <c r="A36" s="117"/>
      <c r="B36" s="1182"/>
      <c r="C36" s="311">
        <v>2</v>
      </c>
      <c r="D36" s="198" t="s">
        <v>55</v>
      </c>
      <c r="E36" s="283" t="s">
        <v>456</v>
      </c>
      <c r="F36" s="528">
        <v>4900</v>
      </c>
      <c r="G36" s="528">
        <v>4900</v>
      </c>
      <c r="H36" s="528">
        <v>2300</v>
      </c>
      <c r="I36" s="528">
        <v>9200</v>
      </c>
      <c r="J36" s="528">
        <v>1600</v>
      </c>
      <c r="K36" s="528">
        <v>4900</v>
      </c>
      <c r="L36" s="528">
        <v>540</v>
      </c>
      <c r="M36" s="528">
        <v>13000</v>
      </c>
      <c r="N36" s="528">
        <v>130</v>
      </c>
      <c r="O36" s="528" t="s">
        <v>19</v>
      </c>
      <c r="P36" s="528" t="s">
        <v>19</v>
      </c>
      <c r="Q36" s="528" t="s">
        <v>19</v>
      </c>
      <c r="R36" s="68" cm="1">
        <f t="array" ref="R36">GEOMEAN(IF(LEFT(F36:Q36,1)="&lt;", VALUE(MID(F36:Q36,2,99)), F36:Q36))</f>
        <v>2486.6324368770215</v>
      </c>
      <c r="S36" s="21" t="s">
        <v>212</v>
      </c>
      <c r="T36" s="21">
        <v>200</v>
      </c>
      <c r="U36" s="761"/>
      <c r="V36" s="29"/>
      <c r="W36" s="29"/>
      <c r="X36" s="29"/>
      <c r="Y36" s="29"/>
      <c r="Z36" s="29"/>
    </row>
    <row r="37" spans="1:26" ht="15.75" customHeight="1">
      <c r="A37" s="117"/>
      <c r="B37" s="1182"/>
      <c r="C37" s="311">
        <v>3</v>
      </c>
      <c r="D37" s="198" t="s">
        <v>56</v>
      </c>
      <c r="E37" s="283" t="s">
        <v>457</v>
      </c>
      <c r="F37" s="528">
        <v>13000</v>
      </c>
      <c r="G37" s="528">
        <v>4900</v>
      </c>
      <c r="H37" s="528">
        <v>7900</v>
      </c>
      <c r="I37" s="528">
        <v>230</v>
      </c>
      <c r="J37" s="528">
        <v>5400</v>
      </c>
      <c r="K37" s="528">
        <v>54000</v>
      </c>
      <c r="L37" s="528">
        <v>1600</v>
      </c>
      <c r="M37" s="528">
        <v>22000</v>
      </c>
      <c r="N37" s="528">
        <v>130</v>
      </c>
      <c r="O37" s="528" t="s">
        <v>19</v>
      </c>
      <c r="P37" s="528" t="s">
        <v>19</v>
      </c>
      <c r="Q37" s="528" t="s">
        <v>19</v>
      </c>
      <c r="R37" s="68" cm="1">
        <f t="array" ref="R37">GEOMEAN(IF(LEFT(F37:Q37,1)="&lt;", VALUE(MID(F37:Q37,2,99)), F37:Q37))</f>
        <v>3771.6359454971521</v>
      </c>
      <c r="S37" s="21" t="s">
        <v>212</v>
      </c>
      <c r="T37" s="21">
        <v>200</v>
      </c>
      <c r="U37" s="761"/>
      <c r="V37" s="29"/>
      <c r="W37" s="29"/>
      <c r="X37" s="29"/>
      <c r="Y37" s="29"/>
      <c r="Z37" s="29"/>
    </row>
    <row r="38" spans="1:26" ht="15.75" customHeight="1">
      <c r="A38" s="117"/>
      <c r="B38" s="1182"/>
      <c r="C38" s="311">
        <v>4</v>
      </c>
      <c r="D38" s="198" t="s">
        <v>57</v>
      </c>
      <c r="E38" s="283" t="s">
        <v>458</v>
      </c>
      <c r="F38" s="528">
        <v>54000</v>
      </c>
      <c r="G38" s="528">
        <v>22000</v>
      </c>
      <c r="H38" s="528">
        <v>11000</v>
      </c>
      <c r="I38" s="528">
        <v>24000</v>
      </c>
      <c r="J38" s="528">
        <v>17000</v>
      </c>
      <c r="K38" s="528">
        <v>35000</v>
      </c>
      <c r="L38" s="528">
        <v>16000</v>
      </c>
      <c r="M38" s="528">
        <v>17000</v>
      </c>
      <c r="N38" s="528">
        <v>23</v>
      </c>
      <c r="O38" s="528" t="s">
        <v>19</v>
      </c>
      <c r="P38" s="528" t="s">
        <v>19</v>
      </c>
      <c r="Q38" s="528" t="s">
        <v>19</v>
      </c>
      <c r="R38" s="68" cm="1">
        <f t="array" ref="R38">GEOMEAN(IF(LEFT(F38:Q38,1)="&lt;", VALUE(MID(F38:Q38,2,99)), F38:Q38))</f>
        <v>10173.501479716648</v>
      </c>
      <c r="S38" s="21" t="s">
        <v>212</v>
      </c>
      <c r="T38" s="21">
        <v>200</v>
      </c>
      <c r="U38" s="761"/>
      <c r="V38" s="29"/>
      <c r="W38" s="29"/>
      <c r="X38" s="29"/>
      <c r="Y38" s="29"/>
      <c r="Z38" s="29"/>
    </row>
    <row r="39" spans="1:26" ht="15.75" customHeight="1">
      <c r="A39" s="117"/>
      <c r="B39" s="1182"/>
      <c r="C39" s="311">
        <v>5</v>
      </c>
      <c r="D39" s="198" t="s">
        <v>59</v>
      </c>
      <c r="E39" s="283" t="s">
        <v>459</v>
      </c>
      <c r="F39" s="528">
        <v>17000</v>
      </c>
      <c r="G39" s="528">
        <v>14000</v>
      </c>
      <c r="H39" s="528">
        <v>35000</v>
      </c>
      <c r="I39" s="528">
        <v>17000</v>
      </c>
      <c r="J39" s="528">
        <v>16000</v>
      </c>
      <c r="K39" s="528">
        <v>160000</v>
      </c>
      <c r="L39" s="528">
        <v>9200</v>
      </c>
      <c r="M39" s="528">
        <v>7000</v>
      </c>
      <c r="N39" s="528">
        <v>23</v>
      </c>
      <c r="O39" s="528" t="s">
        <v>19</v>
      </c>
      <c r="P39" s="528" t="s">
        <v>19</v>
      </c>
      <c r="Q39" s="528" t="s">
        <v>19</v>
      </c>
      <c r="R39" s="68" cm="1">
        <f t="array" ref="R39">GEOMEAN(IF(LEFT(F39:Q39,1)="&lt;", VALUE(MID(F39:Q39,2,99)), F39:Q39))</f>
        <v>9332.417874868017</v>
      </c>
      <c r="S39" s="21" t="s">
        <v>212</v>
      </c>
      <c r="T39" s="21">
        <v>200</v>
      </c>
      <c r="U39" s="761"/>
      <c r="V39" s="29"/>
      <c r="W39" s="29"/>
      <c r="X39" s="29"/>
      <c r="Y39" s="29"/>
      <c r="Z39" s="29"/>
    </row>
    <row r="40" spans="1:26" ht="15.75" customHeight="1">
      <c r="A40" s="117"/>
      <c r="B40" s="1231" t="s">
        <v>11</v>
      </c>
      <c r="C40" s="327">
        <v>1</v>
      </c>
      <c r="D40" s="332" t="s">
        <v>54</v>
      </c>
      <c r="E40" s="468" t="s">
        <v>460</v>
      </c>
      <c r="F40" s="335">
        <v>0.48299999999999998</v>
      </c>
      <c r="G40" s="335">
        <v>0.55300000000000005</v>
      </c>
      <c r="H40" s="335">
        <v>0.36299999999999999</v>
      </c>
      <c r="I40" s="536">
        <v>0.16</v>
      </c>
      <c r="J40" s="536">
        <v>0.16</v>
      </c>
      <c r="K40" s="536">
        <v>0.35399999999999998</v>
      </c>
      <c r="L40" s="536">
        <v>0.28799999999999998</v>
      </c>
      <c r="M40" s="335">
        <v>0.82199999999999995</v>
      </c>
      <c r="N40" s="536">
        <v>0.53700000000000003</v>
      </c>
      <c r="O40" s="536" t="s">
        <v>19</v>
      </c>
      <c r="P40" s="536" t="s">
        <v>19</v>
      </c>
      <c r="Q40" s="536" t="s">
        <v>19</v>
      </c>
      <c r="R40" s="147" cm="1">
        <f t="array" ref="R40">AVERAGE(IF(LEFT(F40:Q40,1)="&lt;", VALUE(MID(F40:Q40,2,99)), F40:Q40))</f>
        <v>0.41333333333333333</v>
      </c>
      <c r="S40" s="148" t="s">
        <v>211</v>
      </c>
      <c r="T40" s="148">
        <v>7</v>
      </c>
      <c r="U40" s="1066"/>
      <c r="V40" s="202"/>
      <c r="W40" s="202"/>
      <c r="X40" s="202"/>
      <c r="Y40" s="202"/>
      <c r="Z40" s="202"/>
    </row>
    <row r="41" spans="1:26" ht="15.75" customHeight="1">
      <c r="A41" s="117"/>
      <c r="B41" s="1231"/>
      <c r="C41" s="311">
        <v>2</v>
      </c>
      <c r="D41" s="198" t="s">
        <v>55</v>
      </c>
      <c r="E41" s="469" t="s">
        <v>456</v>
      </c>
      <c r="F41" s="336">
        <v>0.374</v>
      </c>
      <c r="G41" s="336">
        <v>0.33100000000000002</v>
      </c>
      <c r="H41" s="336">
        <v>0.24299999999999999</v>
      </c>
      <c r="I41" s="336">
        <v>0.108</v>
      </c>
      <c r="J41" s="336">
        <v>0.13600000000000001</v>
      </c>
      <c r="K41" s="528" t="s">
        <v>218</v>
      </c>
      <c r="L41" s="528">
        <v>0.113</v>
      </c>
      <c r="M41" s="336">
        <v>0.39600000000000002</v>
      </c>
      <c r="N41" s="528">
        <v>0.48899999999999999</v>
      </c>
      <c r="O41" s="528" t="s">
        <v>19</v>
      </c>
      <c r="P41" s="528" t="s">
        <v>19</v>
      </c>
      <c r="Q41" s="528" t="s">
        <v>19</v>
      </c>
      <c r="R41" s="147" cm="1">
        <f t="array" ref="R41">AVERAGE(IF(LEFT(F41:Q41,1)="&lt;", VALUE(MID(F41:Q41,2,99)), F41:Q41))</f>
        <v>0.25333333333333335</v>
      </c>
      <c r="S41" s="74" t="s">
        <v>211</v>
      </c>
      <c r="T41" s="74">
        <v>7</v>
      </c>
      <c r="U41" s="1066"/>
      <c r="V41" s="202"/>
      <c r="W41" s="202"/>
      <c r="X41" s="202"/>
      <c r="Y41" s="202"/>
      <c r="Z41" s="202"/>
    </row>
    <row r="42" spans="1:26" ht="15.75" customHeight="1">
      <c r="A42" s="117"/>
      <c r="B42" s="1231"/>
      <c r="C42" s="311">
        <v>3</v>
      </c>
      <c r="D42" s="198" t="s">
        <v>56</v>
      </c>
      <c r="E42" s="469" t="s">
        <v>457</v>
      </c>
      <c r="F42" s="336">
        <v>0.51900000000000002</v>
      </c>
      <c r="G42" s="336">
        <v>0.82199999999999995</v>
      </c>
      <c r="H42" s="336">
        <v>0.64700000000000002</v>
      </c>
      <c r="I42" s="528">
        <v>0.44500000000000001</v>
      </c>
      <c r="J42" s="336">
        <v>0.33200000000000002</v>
      </c>
      <c r="K42" s="528">
        <v>0.47799999999999998</v>
      </c>
      <c r="L42" s="528">
        <v>0.32100000000000001</v>
      </c>
      <c r="M42" s="336">
        <v>0.42199999999999999</v>
      </c>
      <c r="N42" s="528">
        <v>0.51900000000000002</v>
      </c>
      <c r="O42" s="528" t="s">
        <v>19</v>
      </c>
      <c r="P42" s="528" t="s">
        <v>19</v>
      </c>
      <c r="Q42" s="528" t="s">
        <v>19</v>
      </c>
      <c r="R42" s="147" cm="1">
        <f t="array" ref="R42">AVERAGE(IF(LEFT(F42:Q42,1)="&lt;", VALUE(MID(F42:Q42,2,99)), F42:Q42))</f>
        <v>0.50055555555555553</v>
      </c>
      <c r="S42" s="74" t="s">
        <v>211</v>
      </c>
      <c r="T42" s="74">
        <v>7</v>
      </c>
      <c r="U42" s="1066"/>
      <c r="V42" s="202"/>
      <c r="W42" s="202"/>
      <c r="X42" s="202"/>
      <c r="Y42" s="202"/>
      <c r="Z42" s="202"/>
    </row>
    <row r="43" spans="1:26" ht="15.75" customHeight="1">
      <c r="A43" s="117"/>
      <c r="B43" s="1231"/>
      <c r="C43" s="311">
        <v>4</v>
      </c>
      <c r="D43" s="198" t="s">
        <v>57</v>
      </c>
      <c r="E43" s="469" t="s">
        <v>458</v>
      </c>
      <c r="F43" s="336">
        <v>0.65300000000000002</v>
      </c>
      <c r="G43" s="336">
        <v>0.56100000000000005</v>
      </c>
      <c r="H43" s="336">
        <v>0.35099999999999998</v>
      </c>
      <c r="I43" s="528" t="s">
        <v>218</v>
      </c>
      <c r="J43" s="336">
        <v>0.111</v>
      </c>
      <c r="K43" s="528">
        <v>0.42599999999999999</v>
      </c>
      <c r="L43" s="528">
        <v>0.39100000000000001</v>
      </c>
      <c r="M43" s="336">
        <v>0.499</v>
      </c>
      <c r="N43" s="528">
        <v>0.621</v>
      </c>
      <c r="O43" s="528" t="s">
        <v>19</v>
      </c>
      <c r="P43" s="528" t="s">
        <v>19</v>
      </c>
      <c r="Q43" s="528" t="s">
        <v>19</v>
      </c>
      <c r="R43" s="147" cm="1">
        <f t="array" ref="R43">AVERAGE(IF(LEFT(F43:Q43,1)="&lt;", VALUE(MID(F43:Q43,2,99)), F43:Q43))</f>
        <v>0.4114444444444445</v>
      </c>
      <c r="S43" s="74" t="s">
        <v>211</v>
      </c>
      <c r="T43" s="74">
        <v>7</v>
      </c>
      <c r="U43" s="1066"/>
      <c r="V43" s="202"/>
      <c r="W43" s="202"/>
      <c r="X43" s="202"/>
      <c r="Y43" s="202"/>
      <c r="Z43" s="202"/>
    </row>
    <row r="44" spans="1:26" ht="15.75" customHeight="1">
      <c r="A44" s="117"/>
      <c r="B44" s="1231"/>
      <c r="C44" s="311">
        <v>5</v>
      </c>
      <c r="D44" s="198" t="s">
        <v>59</v>
      </c>
      <c r="E44" s="469" t="s">
        <v>459</v>
      </c>
      <c r="F44" s="336">
        <v>0.504</v>
      </c>
      <c r="G44" s="336">
        <v>0.309</v>
      </c>
      <c r="H44" s="336">
        <v>0.23799999999999999</v>
      </c>
      <c r="I44" s="528" t="s">
        <v>218</v>
      </c>
      <c r="J44" s="336">
        <v>0.159</v>
      </c>
      <c r="K44" s="528">
        <v>0.21099999999999999</v>
      </c>
      <c r="L44" s="528">
        <v>0.111</v>
      </c>
      <c r="M44" s="336">
        <v>0.59</v>
      </c>
      <c r="N44" s="528">
        <v>0.48</v>
      </c>
      <c r="O44" s="528" t="s">
        <v>19</v>
      </c>
      <c r="P44" s="528" t="s">
        <v>19</v>
      </c>
      <c r="Q44" s="528" t="s">
        <v>19</v>
      </c>
      <c r="R44" s="147" cm="1">
        <f t="array" ref="R44">AVERAGE(IF(LEFT(F44:Q44,1)="&lt;", VALUE(MID(F44:Q44,2,99)), F44:Q44))</f>
        <v>0.29911111111111111</v>
      </c>
      <c r="S44" s="74" t="s">
        <v>211</v>
      </c>
      <c r="T44" s="74">
        <v>7</v>
      </c>
      <c r="U44" s="1066"/>
      <c r="V44" s="202"/>
      <c r="W44" s="202"/>
      <c r="X44" s="202"/>
      <c r="Y44" s="202"/>
      <c r="Z44" s="202"/>
    </row>
    <row r="45" spans="1:26" ht="15.75" customHeight="1">
      <c r="A45" s="117"/>
      <c r="B45" s="1231" t="s">
        <v>12</v>
      </c>
      <c r="C45" s="327">
        <v>1</v>
      </c>
      <c r="D45" s="332" t="s">
        <v>54</v>
      </c>
      <c r="E45" s="468" t="s">
        <v>460</v>
      </c>
      <c r="F45" s="335">
        <v>5.5E-2</v>
      </c>
      <c r="G45" s="335">
        <v>9.8000000000000004E-2</v>
      </c>
      <c r="H45" s="335">
        <v>8.8999999999999996E-2</v>
      </c>
      <c r="I45" s="335">
        <v>0.107</v>
      </c>
      <c r="J45" s="335">
        <v>7.8E-2</v>
      </c>
      <c r="K45" s="536">
        <v>9.0999999999999998E-2</v>
      </c>
      <c r="L45" s="536">
        <v>0.1</v>
      </c>
      <c r="M45" s="335">
        <v>0.60499999999999998</v>
      </c>
      <c r="N45" s="536">
        <v>9.1999999999999998E-2</v>
      </c>
      <c r="O45" s="536" t="s">
        <v>19</v>
      </c>
      <c r="P45" s="536" t="s">
        <v>19</v>
      </c>
      <c r="Q45" s="536" t="s">
        <v>19</v>
      </c>
      <c r="R45" s="147" cm="1">
        <f t="array" ref="R45">AVERAGE(IF(LEFT(F45:Q45,1)="&lt;", VALUE(MID(F45:Q45,2,99)), F45:Q45))</f>
        <v>0.14611111111111111</v>
      </c>
      <c r="S45" s="148" t="s">
        <v>212</v>
      </c>
      <c r="T45" s="148">
        <v>2.5000000000000001E-2</v>
      </c>
      <c r="U45" s="1066"/>
      <c r="V45" s="202"/>
      <c r="W45" s="202"/>
      <c r="X45" s="202"/>
      <c r="Y45" s="202"/>
      <c r="Z45" s="202"/>
    </row>
    <row r="46" spans="1:26" ht="15.75" customHeight="1">
      <c r="A46" s="117"/>
      <c r="B46" s="1231"/>
      <c r="C46" s="311">
        <v>2</v>
      </c>
      <c r="D46" s="198" t="s">
        <v>55</v>
      </c>
      <c r="E46" s="469" t="s">
        <v>456</v>
      </c>
      <c r="F46" s="336">
        <v>2.7E-2</v>
      </c>
      <c r="G46" s="336">
        <v>4.9000000000000002E-2</v>
      </c>
      <c r="H46" s="336">
        <v>6.8000000000000005E-2</v>
      </c>
      <c r="I46" s="336">
        <v>5.1999999999999998E-2</v>
      </c>
      <c r="J46" s="336">
        <v>5.8900000000000001E-2</v>
      </c>
      <c r="K46" s="528">
        <v>5.3999999999999999E-2</v>
      </c>
      <c r="L46" s="528">
        <v>5.0999999999999997E-2</v>
      </c>
      <c r="M46" s="336">
        <v>9.0999999999999998E-2</v>
      </c>
      <c r="N46" s="528">
        <v>0.03</v>
      </c>
      <c r="O46" s="528" t="s">
        <v>19</v>
      </c>
      <c r="P46" s="528" t="s">
        <v>19</v>
      </c>
      <c r="Q46" s="528" t="s">
        <v>19</v>
      </c>
      <c r="R46" s="147" cm="1">
        <f t="array" ref="R46">AVERAGE(IF(LEFT(F46:Q46,1)="&lt;", VALUE(MID(F46:Q46,2,99)), F46:Q46))</f>
        <v>5.3433333333333333E-2</v>
      </c>
      <c r="S46" s="74" t="s">
        <v>212</v>
      </c>
      <c r="T46" s="74">
        <v>2.5000000000000001E-2</v>
      </c>
      <c r="U46" s="1066"/>
      <c r="V46" s="202"/>
      <c r="W46" s="202"/>
      <c r="X46" s="202"/>
      <c r="Y46" s="202"/>
      <c r="Z46" s="202"/>
    </row>
    <row r="47" spans="1:26" ht="15.75" customHeight="1">
      <c r="A47" s="117"/>
      <c r="B47" s="1231"/>
      <c r="C47" s="311">
        <v>3</v>
      </c>
      <c r="D47" s="198" t="s">
        <v>56</v>
      </c>
      <c r="E47" s="469" t="s">
        <v>457</v>
      </c>
      <c r="F47" s="336">
        <v>4.1000000000000002E-2</v>
      </c>
      <c r="G47" s="336">
        <v>7.6999999999999999E-2</v>
      </c>
      <c r="H47" s="336">
        <v>5.5E-2</v>
      </c>
      <c r="I47" s="336">
        <v>8.4000000000000005E-2</v>
      </c>
      <c r="J47" s="336">
        <v>6.9000000000000006E-2</v>
      </c>
      <c r="K47" s="528">
        <v>6.8000000000000005E-2</v>
      </c>
      <c r="L47" s="528">
        <v>0.05</v>
      </c>
      <c r="M47" s="336">
        <v>7.1999999999999995E-2</v>
      </c>
      <c r="N47" s="528">
        <v>5.7000000000000002E-2</v>
      </c>
      <c r="O47" s="528" t="s">
        <v>19</v>
      </c>
      <c r="P47" s="528" t="s">
        <v>19</v>
      </c>
      <c r="Q47" s="528" t="s">
        <v>19</v>
      </c>
      <c r="R47" s="147" cm="1">
        <f t="array" ref="R47">AVERAGE(IF(LEFT(F47:Q47,1)="&lt;", VALUE(MID(F47:Q47,2,99)), F47:Q47))</f>
        <v>6.3666666666666677E-2</v>
      </c>
      <c r="S47" s="74" t="s">
        <v>212</v>
      </c>
      <c r="T47" s="74">
        <v>2.5000000000000001E-2</v>
      </c>
      <c r="U47" s="1066"/>
      <c r="V47" s="202"/>
      <c r="W47" s="202"/>
      <c r="X47" s="202"/>
      <c r="Y47" s="202"/>
      <c r="Z47" s="202"/>
    </row>
    <row r="48" spans="1:26" ht="15.75" customHeight="1">
      <c r="A48" s="117"/>
      <c r="B48" s="1231"/>
      <c r="C48" s="311">
        <v>4</v>
      </c>
      <c r="D48" s="198" t="s">
        <v>57</v>
      </c>
      <c r="E48" s="469" t="s">
        <v>458</v>
      </c>
      <c r="F48" s="336">
        <v>5.8999999999999997E-2</v>
      </c>
      <c r="G48" s="336">
        <v>6.6000000000000003E-2</v>
      </c>
      <c r="H48" s="336">
        <v>8.5000000000000006E-2</v>
      </c>
      <c r="I48" s="336">
        <v>5.1999999999999998E-2</v>
      </c>
      <c r="J48" s="336">
        <v>6.2E-2</v>
      </c>
      <c r="K48" s="528">
        <v>8.2000000000000003E-2</v>
      </c>
      <c r="L48" s="528">
        <v>0.08</v>
      </c>
      <c r="M48" s="336">
        <v>0.11899999999999999</v>
      </c>
      <c r="N48" s="528">
        <v>7.6999999999999999E-2</v>
      </c>
      <c r="O48" s="528" t="s">
        <v>19</v>
      </c>
      <c r="P48" s="528" t="s">
        <v>19</v>
      </c>
      <c r="Q48" s="528" t="s">
        <v>19</v>
      </c>
      <c r="R48" s="147" cm="1">
        <f t="array" ref="R48">AVERAGE(IF(LEFT(F48:Q48,1)="&lt;", VALUE(MID(F48:Q48,2,99)), F48:Q48))</f>
        <v>7.5777777777777777E-2</v>
      </c>
      <c r="S48" s="74" t="s">
        <v>212</v>
      </c>
      <c r="T48" s="74">
        <v>2.5000000000000001E-2</v>
      </c>
      <c r="U48" s="1066"/>
      <c r="V48" s="202"/>
      <c r="W48" s="202"/>
      <c r="X48" s="202"/>
      <c r="Y48" s="202"/>
      <c r="Z48" s="202"/>
    </row>
    <row r="49" spans="1:26" ht="15.75" customHeight="1">
      <c r="A49" s="117"/>
      <c r="B49" s="1231"/>
      <c r="C49" s="311">
        <v>5</v>
      </c>
      <c r="D49" s="198" t="s">
        <v>59</v>
      </c>
      <c r="E49" s="469" t="s">
        <v>459</v>
      </c>
      <c r="F49" s="336">
        <v>5.5E-2</v>
      </c>
      <c r="G49" s="336">
        <v>9.4E-2</v>
      </c>
      <c r="H49" s="336">
        <v>0.14099999999999999</v>
      </c>
      <c r="I49" s="336">
        <v>8.4000000000000005E-2</v>
      </c>
      <c r="J49" s="336">
        <v>5.3999999999999999E-2</v>
      </c>
      <c r="K49" s="528">
        <v>0.128</v>
      </c>
      <c r="L49" s="528">
        <v>3.9E-2</v>
      </c>
      <c r="M49" s="336">
        <v>0.105</v>
      </c>
      <c r="N49" s="528">
        <v>7.0000000000000007E-2</v>
      </c>
      <c r="O49" s="528" t="s">
        <v>19</v>
      </c>
      <c r="P49" s="528" t="s">
        <v>19</v>
      </c>
      <c r="Q49" s="528" t="s">
        <v>19</v>
      </c>
      <c r="R49" s="147" cm="1">
        <f t="array" ref="R49">AVERAGE(IF(LEFT(F49:Q49,1)="&lt;", VALUE(MID(F49:Q49,2,99)), F49:Q49))</f>
        <v>8.5555555555555551E-2</v>
      </c>
      <c r="S49" s="74" t="s">
        <v>212</v>
      </c>
      <c r="T49" s="74">
        <v>2.5000000000000001E-2</v>
      </c>
      <c r="U49" s="1066"/>
      <c r="V49" s="202"/>
      <c r="W49" s="202"/>
      <c r="X49" s="202"/>
      <c r="Y49" s="202"/>
      <c r="Z49" s="202"/>
    </row>
    <row r="50" spans="1:26" ht="15.75" customHeight="1">
      <c r="A50" s="117"/>
      <c r="B50" s="1182" t="s">
        <v>13</v>
      </c>
      <c r="C50" s="327">
        <v>1</v>
      </c>
      <c r="D50" s="332" t="s">
        <v>54</v>
      </c>
      <c r="E50" s="328" t="s">
        <v>460</v>
      </c>
      <c r="F50" s="536">
        <v>11</v>
      </c>
      <c r="G50" s="536" t="s">
        <v>216</v>
      </c>
      <c r="H50" s="536">
        <v>2</v>
      </c>
      <c r="I50" s="536">
        <v>4</v>
      </c>
      <c r="J50" s="536">
        <v>4</v>
      </c>
      <c r="K50" s="536">
        <v>9</v>
      </c>
      <c r="L50" s="536">
        <v>5</v>
      </c>
      <c r="M50" s="536">
        <v>5</v>
      </c>
      <c r="N50" s="536">
        <v>5</v>
      </c>
      <c r="O50" s="536" t="s">
        <v>19</v>
      </c>
      <c r="P50" s="536" t="s">
        <v>19</v>
      </c>
      <c r="Q50" s="536" t="s">
        <v>19</v>
      </c>
      <c r="R50" s="147" cm="1">
        <f t="array" ref="R50">AVERAGE(IF(LEFT(F50:Q50,1)="&lt;", VALUE(MID(F50:Q50,2,99)), F50:Q50))</f>
        <v>5.5555555555555554</v>
      </c>
      <c r="S50" s="17" t="s">
        <v>211</v>
      </c>
      <c r="T50" s="17">
        <v>350</v>
      </c>
      <c r="U50" s="761"/>
      <c r="V50" s="29"/>
      <c r="W50" s="29"/>
      <c r="X50" s="29"/>
      <c r="Y50" s="29"/>
      <c r="Z50" s="29"/>
    </row>
    <row r="51" spans="1:26" ht="15.75" customHeight="1">
      <c r="A51" s="117"/>
      <c r="B51" s="1182"/>
      <c r="C51" s="311">
        <v>2</v>
      </c>
      <c r="D51" s="198" t="s">
        <v>55</v>
      </c>
      <c r="E51" s="283" t="s">
        <v>456</v>
      </c>
      <c r="F51" s="528">
        <v>11</v>
      </c>
      <c r="G51" s="528">
        <v>12</v>
      </c>
      <c r="H51" s="528">
        <v>4</v>
      </c>
      <c r="I51" s="528">
        <v>7</v>
      </c>
      <c r="J51" s="528">
        <v>6</v>
      </c>
      <c r="K51" s="528">
        <v>7</v>
      </c>
      <c r="L51" s="528" t="s">
        <v>216</v>
      </c>
      <c r="M51" s="528">
        <v>6</v>
      </c>
      <c r="N51" s="528">
        <v>4</v>
      </c>
      <c r="O51" s="528" t="s">
        <v>19</v>
      </c>
      <c r="P51" s="528" t="s">
        <v>19</v>
      </c>
      <c r="Q51" s="528" t="s">
        <v>19</v>
      </c>
      <c r="R51" s="147" cm="1">
        <f t="array" ref="R51">AVERAGE(IF(LEFT(F51:Q51,1)="&lt;", VALUE(MID(F51:Q51,2,99)), F51:Q51))</f>
        <v>6.8888888888888893</v>
      </c>
      <c r="S51" s="21" t="s">
        <v>211</v>
      </c>
      <c r="T51" s="21">
        <v>350</v>
      </c>
      <c r="U51" s="761"/>
      <c r="V51" s="29"/>
      <c r="W51" s="29"/>
      <c r="X51" s="29"/>
      <c r="Y51" s="29"/>
      <c r="Z51" s="29"/>
    </row>
    <row r="52" spans="1:26" ht="15.75" customHeight="1">
      <c r="A52" s="117"/>
      <c r="B52" s="1182"/>
      <c r="C52" s="311">
        <v>3</v>
      </c>
      <c r="D52" s="198" t="s">
        <v>56</v>
      </c>
      <c r="E52" s="283" t="s">
        <v>457</v>
      </c>
      <c r="F52" s="528">
        <v>20</v>
      </c>
      <c r="G52" s="528">
        <v>8</v>
      </c>
      <c r="H52" s="528">
        <v>13</v>
      </c>
      <c r="I52" s="528">
        <v>17</v>
      </c>
      <c r="J52" s="528">
        <v>25</v>
      </c>
      <c r="K52" s="528">
        <v>11</v>
      </c>
      <c r="L52" s="528">
        <v>7</v>
      </c>
      <c r="M52" s="528">
        <v>7</v>
      </c>
      <c r="N52" s="528">
        <v>4</v>
      </c>
      <c r="O52" s="528" t="s">
        <v>19</v>
      </c>
      <c r="P52" s="528" t="s">
        <v>19</v>
      </c>
      <c r="Q52" s="528" t="s">
        <v>19</v>
      </c>
      <c r="R52" s="147" cm="1">
        <f t="array" ref="R52">AVERAGE(IF(LEFT(F52:Q52,1)="&lt;", VALUE(MID(F52:Q52,2,99)), F52:Q52))</f>
        <v>12.444444444444445</v>
      </c>
      <c r="S52" s="21" t="s">
        <v>211</v>
      </c>
      <c r="T52" s="21">
        <v>350</v>
      </c>
      <c r="U52" s="761"/>
      <c r="V52" s="29"/>
      <c r="W52" s="29"/>
      <c r="X52" s="29"/>
      <c r="Y52" s="29"/>
      <c r="Z52" s="29"/>
    </row>
    <row r="53" spans="1:26" ht="15.75" customHeight="1">
      <c r="A53" s="117"/>
      <c r="B53" s="1182"/>
      <c r="C53" s="311">
        <v>4</v>
      </c>
      <c r="D53" s="198" t="s">
        <v>57</v>
      </c>
      <c r="E53" s="283" t="s">
        <v>458</v>
      </c>
      <c r="F53" s="528">
        <v>116</v>
      </c>
      <c r="G53" s="528">
        <v>16</v>
      </c>
      <c r="H53" s="528">
        <v>28</v>
      </c>
      <c r="I53" s="528">
        <v>393</v>
      </c>
      <c r="J53" s="528">
        <v>25</v>
      </c>
      <c r="K53" s="528">
        <v>90</v>
      </c>
      <c r="L53" s="528">
        <v>20</v>
      </c>
      <c r="M53" s="528">
        <v>6</v>
      </c>
      <c r="N53" s="528">
        <v>5</v>
      </c>
      <c r="O53" s="528" t="s">
        <v>19</v>
      </c>
      <c r="P53" s="528" t="s">
        <v>19</v>
      </c>
      <c r="Q53" s="528" t="s">
        <v>19</v>
      </c>
      <c r="R53" s="147" cm="1">
        <f t="array" ref="R53">AVERAGE(IF(LEFT(F53:Q53,1)="&lt;", VALUE(MID(F53:Q53,2,99)), F53:Q53))</f>
        <v>77.666666666666671</v>
      </c>
      <c r="S53" s="21" t="s">
        <v>211</v>
      </c>
      <c r="T53" s="21">
        <v>350</v>
      </c>
      <c r="U53" s="761"/>
      <c r="V53" s="29"/>
      <c r="W53" s="29"/>
      <c r="X53" s="29"/>
      <c r="Y53" s="29"/>
      <c r="Z53" s="29"/>
    </row>
    <row r="54" spans="1:26" ht="15.75" customHeight="1">
      <c r="A54" s="117"/>
      <c r="B54" s="1182"/>
      <c r="C54" s="311">
        <v>5</v>
      </c>
      <c r="D54" s="198" t="s">
        <v>59</v>
      </c>
      <c r="E54" s="283" t="s">
        <v>459</v>
      </c>
      <c r="F54" s="528">
        <v>57</v>
      </c>
      <c r="G54" s="528">
        <v>16</v>
      </c>
      <c r="H54" s="528">
        <v>23</v>
      </c>
      <c r="I54" s="528">
        <v>348</v>
      </c>
      <c r="J54" s="528">
        <v>20</v>
      </c>
      <c r="K54" s="528">
        <v>33</v>
      </c>
      <c r="L54" s="528">
        <v>17</v>
      </c>
      <c r="M54" s="528">
        <v>45</v>
      </c>
      <c r="N54" s="528">
        <v>6</v>
      </c>
      <c r="O54" s="528" t="s">
        <v>19</v>
      </c>
      <c r="P54" s="528" t="s">
        <v>19</v>
      </c>
      <c r="Q54" s="528" t="s">
        <v>19</v>
      </c>
      <c r="R54" s="147" cm="1">
        <f t="array" ref="R54">AVERAGE(IF(LEFT(F54:Q54,1)="&lt;", VALUE(MID(F54:Q54,2,99)), F54:Q54))</f>
        <v>62.777777777777779</v>
      </c>
      <c r="S54" s="21" t="s">
        <v>211</v>
      </c>
      <c r="T54" s="21">
        <v>350</v>
      </c>
      <c r="U54" s="761"/>
      <c r="V54" s="29"/>
      <c r="W54" s="29"/>
      <c r="X54" s="29"/>
      <c r="Y54" s="29"/>
      <c r="Z54" s="29"/>
    </row>
    <row r="55" spans="1:26" ht="52.5" customHeight="1">
      <c r="A55" s="1000"/>
      <c r="B55" s="1229" t="s">
        <v>303</v>
      </c>
      <c r="C55" s="464">
        <v>1</v>
      </c>
      <c r="D55" s="197" t="s">
        <v>54</v>
      </c>
      <c r="E55" s="467" t="s">
        <v>460</v>
      </c>
      <c r="F55" s="1067" t="s">
        <v>461</v>
      </c>
      <c r="G55" s="1067" t="s">
        <v>462</v>
      </c>
      <c r="H55" s="1067" t="s">
        <v>463</v>
      </c>
      <c r="I55" s="1067" t="s">
        <v>464</v>
      </c>
      <c r="J55" s="1067" t="s">
        <v>465</v>
      </c>
      <c r="K55" s="1067" t="s">
        <v>466</v>
      </c>
      <c r="L55" s="1067" t="s">
        <v>467</v>
      </c>
      <c r="M55" s="1067" t="s">
        <v>468</v>
      </c>
      <c r="N55" s="1067" t="s">
        <v>469</v>
      </c>
      <c r="O55" s="1067" t="s">
        <v>19</v>
      </c>
      <c r="P55" s="1067" t="s">
        <v>19</v>
      </c>
      <c r="Q55" s="255" t="s">
        <v>19</v>
      </c>
      <c r="R55" s="1025"/>
      <c r="S55" s="1025"/>
      <c r="T55" s="761"/>
      <c r="U55" s="29"/>
      <c r="V55" s="29"/>
      <c r="W55" s="29"/>
      <c r="X55" s="29"/>
      <c r="Y55" s="29"/>
      <c r="Z55" s="29"/>
    </row>
    <row r="56" spans="1:26" ht="57.75" customHeight="1">
      <c r="A56" s="1000"/>
      <c r="B56" s="1229"/>
      <c r="C56" s="311">
        <v>2</v>
      </c>
      <c r="D56" s="198" t="s">
        <v>55</v>
      </c>
      <c r="E56" s="283" t="s">
        <v>456</v>
      </c>
      <c r="F56" s="537" t="s">
        <v>470</v>
      </c>
      <c r="G56" s="537" t="s">
        <v>471</v>
      </c>
      <c r="H56" s="537" t="s">
        <v>472</v>
      </c>
      <c r="I56" s="537" t="s">
        <v>473</v>
      </c>
      <c r="J56" s="537" t="s">
        <v>474</v>
      </c>
      <c r="K56" s="537" t="s">
        <v>475</v>
      </c>
      <c r="L56" s="537" t="s">
        <v>476</v>
      </c>
      <c r="M56" s="537" t="s">
        <v>477</v>
      </c>
      <c r="N56" s="537" t="s">
        <v>478</v>
      </c>
      <c r="O56" s="537" t="s">
        <v>19</v>
      </c>
      <c r="P56" s="537" t="s">
        <v>19</v>
      </c>
      <c r="Q56" s="333" t="s">
        <v>19</v>
      </c>
      <c r="R56" s="28"/>
      <c r="S56" s="28"/>
      <c r="T56" s="29"/>
      <c r="U56" s="29"/>
      <c r="V56" s="29"/>
      <c r="W56" s="29"/>
      <c r="X56" s="29"/>
      <c r="Y56" s="29"/>
      <c r="Z56" s="29"/>
    </row>
    <row r="57" spans="1:26" ht="51" customHeight="1">
      <c r="A57" s="1000"/>
      <c r="B57" s="1229"/>
      <c r="C57" s="311">
        <v>3</v>
      </c>
      <c r="D57" s="198" t="s">
        <v>56</v>
      </c>
      <c r="E57" s="283" t="s">
        <v>457</v>
      </c>
      <c r="F57" s="537" t="s">
        <v>479</v>
      </c>
      <c r="G57" s="537" t="s">
        <v>480</v>
      </c>
      <c r="H57" s="537" t="s">
        <v>481</v>
      </c>
      <c r="I57" s="537" t="s">
        <v>482</v>
      </c>
      <c r="J57" s="537" t="s">
        <v>483</v>
      </c>
      <c r="K57" s="537" t="s">
        <v>484</v>
      </c>
      <c r="L57" s="537" t="s">
        <v>485</v>
      </c>
      <c r="M57" s="537" t="s">
        <v>486</v>
      </c>
      <c r="N57" s="537" t="s">
        <v>487</v>
      </c>
      <c r="O57" s="537" t="s">
        <v>19</v>
      </c>
      <c r="P57" s="537" t="s">
        <v>19</v>
      </c>
      <c r="Q57" s="333" t="s">
        <v>19</v>
      </c>
      <c r="R57" s="28"/>
      <c r="S57" s="28"/>
      <c r="T57" s="29"/>
      <c r="U57" s="29"/>
      <c r="V57" s="29"/>
      <c r="W57" s="29"/>
      <c r="X57" s="29"/>
      <c r="Y57" s="29"/>
      <c r="Z57" s="29"/>
    </row>
    <row r="58" spans="1:26" ht="51.75" customHeight="1">
      <c r="A58" s="1000"/>
      <c r="B58" s="1229"/>
      <c r="C58" s="311">
        <v>4</v>
      </c>
      <c r="D58" s="198" t="s">
        <v>57</v>
      </c>
      <c r="E58" s="283" t="s">
        <v>458</v>
      </c>
      <c r="F58" s="537" t="s">
        <v>488</v>
      </c>
      <c r="G58" s="537" t="s">
        <v>489</v>
      </c>
      <c r="H58" s="537" t="s">
        <v>490</v>
      </c>
      <c r="I58" s="537" t="s">
        <v>491</v>
      </c>
      <c r="J58" s="537" t="s">
        <v>492</v>
      </c>
      <c r="K58" s="537" t="s">
        <v>493</v>
      </c>
      <c r="L58" s="537" t="s">
        <v>494</v>
      </c>
      <c r="M58" s="537" t="s">
        <v>495</v>
      </c>
      <c r="N58" s="537" t="s">
        <v>496</v>
      </c>
      <c r="O58" s="537" t="s">
        <v>19</v>
      </c>
      <c r="P58" s="537" t="s">
        <v>19</v>
      </c>
      <c r="Q58" s="333" t="s">
        <v>19</v>
      </c>
      <c r="R58" s="28"/>
      <c r="S58" s="28"/>
      <c r="T58" s="29"/>
      <c r="U58" s="29"/>
      <c r="V58" s="29"/>
      <c r="W58" s="29"/>
      <c r="X58" s="29"/>
      <c r="Y58" s="29"/>
      <c r="Z58" s="29"/>
    </row>
    <row r="59" spans="1:26" ht="51" customHeight="1">
      <c r="A59" s="1000"/>
      <c r="B59" s="1229"/>
      <c r="C59" s="447">
        <v>5</v>
      </c>
      <c r="D59" s="504" t="s">
        <v>59</v>
      </c>
      <c r="E59" s="527" t="s">
        <v>459</v>
      </c>
      <c r="F59" s="538" t="s">
        <v>497</v>
      </c>
      <c r="G59" s="538" t="s">
        <v>497</v>
      </c>
      <c r="H59" s="538" t="s">
        <v>498</v>
      </c>
      <c r="I59" s="538" t="s">
        <v>499</v>
      </c>
      <c r="J59" s="538" t="s">
        <v>500</v>
      </c>
      <c r="K59" s="538" t="s">
        <v>501</v>
      </c>
      <c r="L59" s="538" t="s">
        <v>502</v>
      </c>
      <c r="M59" s="538" t="s">
        <v>503</v>
      </c>
      <c r="N59" s="538" t="s">
        <v>504</v>
      </c>
      <c r="O59" s="538" t="s">
        <v>19</v>
      </c>
      <c r="P59" s="538" t="s">
        <v>19</v>
      </c>
      <c r="Q59" s="505" t="s">
        <v>19</v>
      </c>
      <c r="R59" s="28"/>
      <c r="S59" s="28"/>
      <c r="T59" s="29"/>
      <c r="U59" s="29"/>
      <c r="V59" s="29"/>
      <c r="W59" s="29"/>
      <c r="X59" s="29"/>
      <c r="Y59" s="29"/>
      <c r="Z59" s="29"/>
    </row>
    <row r="60" spans="1:26" ht="32.25" customHeight="1">
      <c r="A60" s="1000"/>
      <c r="B60" s="1230" t="s">
        <v>505</v>
      </c>
      <c r="C60" s="1190"/>
      <c r="D60" s="1190"/>
      <c r="E60" s="1190"/>
      <c r="F60" s="377">
        <v>46034</v>
      </c>
      <c r="G60" s="377">
        <v>46062</v>
      </c>
      <c r="H60" s="377">
        <v>46097</v>
      </c>
      <c r="I60" s="377">
        <v>46125</v>
      </c>
      <c r="J60" s="377">
        <v>46153</v>
      </c>
      <c r="K60" s="377">
        <v>46182</v>
      </c>
      <c r="L60" s="377">
        <v>46211</v>
      </c>
      <c r="M60" s="377">
        <v>46246</v>
      </c>
      <c r="N60" s="377">
        <v>46268</v>
      </c>
      <c r="O60" s="377"/>
      <c r="P60" s="377"/>
      <c r="Q60" s="441"/>
      <c r="R60" s="28"/>
      <c r="S60" s="28"/>
      <c r="T60" s="29"/>
      <c r="U60" s="29"/>
      <c r="V60" s="29"/>
      <c r="W60" s="29"/>
      <c r="X60" s="29"/>
      <c r="Y60" s="29"/>
      <c r="Z60" s="29"/>
    </row>
    <row r="61" spans="1:26" ht="15.75" customHeight="1">
      <c r="A61" s="29"/>
      <c r="B61" s="75"/>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5.75" customHeight="1">
      <c r="A62" s="29"/>
      <c r="B62" s="75"/>
      <c r="C62" s="29"/>
      <c r="D62" s="1195" t="s">
        <v>263</v>
      </c>
      <c r="E62" s="1396"/>
      <c r="F62" s="1396"/>
      <c r="G62" s="1396"/>
      <c r="H62" s="1396"/>
      <c r="I62" s="1396"/>
      <c r="J62" s="1396"/>
      <c r="K62" s="1396"/>
      <c r="L62" s="1396"/>
      <c r="M62" s="1396"/>
      <c r="N62" s="1396"/>
      <c r="O62" s="1396"/>
      <c r="P62" s="1396"/>
      <c r="Q62" s="1396"/>
      <c r="R62" s="1397"/>
      <c r="S62" s="29"/>
      <c r="T62" s="29"/>
      <c r="U62" s="29"/>
      <c r="V62" s="29"/>
      <c r="W62" s="29"/>
      <c r="X62" s="29"/>
      <c r="Y62" s="29"/>
      <c r="Z62" s="29"/>
    </row>
    <row r="63" spans="1:26" ht="15.75" customHeight="1">
      <c r="A63" s="29"/>
      <c r="B63" s="75"/>
      <c r="C63" s="29"/>
      <c r="D63" s="1195" t="s">
        <v>264</v>
      </c>
      <c r="E63" s="1396"/>
      <c r="F63" s="1396"/>
      <c r="G63" s="1396"/>
      <c r="H63" s="1396"/>
      <c r="I63" s="1396"/>
      <c r="J63" s="1396"/>
      <c r="K63" s="1396"/>
      <c r="L63" s="1396"/>
      <c r="M63" s="1396"/>
      <c r="N63" s="1396"/>
      <c r="O63" s="1396"/>
      <c r="P63" s="1396"/>
      <c r="Q63" s="1396"/>
      <c r="R63" s="1397"/>
      <c r="S63" s="29"/>
      <c r="T63" s="29"/>
      <c r="U63" s="29"/>
      <c r="V63" s="29"/>
      <c r="W63" s="29"/>
      <c r="X63" s="29"/>
      <c r="Y63" s="29"/>
      <c r="Z63" s="29"/>
    </row>
    <row r="64" spans="1:26" ht="15.75" customHeight="1">
      <c r="A64" s="29"/>
      <c r="B64" s="75"/>
      <c r="C64" s="29"/>
      <c r="D64" s="1412"/>
      <c r="E64" s="1396"/>
      <c r="F64" s="1396"/>
      <c r="G64" s="1396"/>
      <c r="H64" s="1397"/>
      <c r="I64" s="1196" t="s">
        <v>265</v>
      </c>
      <c r="J64" s="1396"/>
      <c r="K64" s="1396"/>
      <c r="L64" s="1396"/>
      <c r="M64" s="1396"/>
      <c r="N64" s="1396"/>
      <c r="O64" s="1396"/>
      <c r="P64" s="1396"/>
      <c r="Q64" s="1396"/>
      <c r="R64" s="1397"/>
      <c r="S64" s="29"/>
      <c r="T64" s="29"/>
      <c r="U64" s="29"/>
      <c r="V64" s="29"/>
      <c r="W64" s="29"/>
      <c r="X64" s="29"/>
      <c r="Y64" s="29"/>
      <c r="Z64" s="29"/>
    </row>
    <row r="65" spans="1:26" ht="15.75" customHeight="1">
      <c r="A65" s="29"/>
      <c r="B65" s="75"/>
      <c r="C65" s="29"/>
      <c r="D65" s="2" t="s">
        <v>266</v>
      </c>
      <c r="E65" s="2" t="s">
        <v>267</v>
      </c>
      <c r="F65" s="2" t="s">
        <v>1</v>
      </c>
      <c r="G65" s="2" t="s">
        <v>268</v>
      </c>
      <c r="H65" s="2" t="s">
        <v>269</v>
      </c>
      <c r="I65" s="2" t="s">
        <v>171</v>
      </c>
      <c r="J65" s="2" t="s">
        <v>172</v>
      </c>
      <c r="K65" s="2" t="s">
        <v>173</v>
      </c>
      <c r="L65" s="2" t="s">
        <v>7</v>
      </c>
      <c r="M65" s="2" t="s">
        <v>174</v>
      </c>
      <c r="N65" s="2" t="s">
        <v>175</v>
      </c>
      <c r="O65" s="2" t="s">
        <v>176</v>
      </c>
      <c r="P65" s="2" t="s">
        <v>177</v>
      </c>
      <c r="Q65" s="2" t="s">
        <v>178</v>
      </c>
      <c r="R65" s="2" t="s">
        <v>179</v>
      </c>
      <c r="S65" s="29"/>
      <c r="T65" s="29"/>
      <c r="U65" s="29"/>
      <c r="V65" s="29"/>
      <c r="W65" s="29"/>
      <c r="X65" s="29"/>
      <c r="Y65" s="29"/>
      <c r="Z65" s="29"/>
    </row>
    <row r="66" spans="1:26" ht="15.75" customHeight="1">
      <c r="A66" s="29"/>
      <c r="B66" s="75"/>
      <c r="C66" s="29"/>
      <c r="D66" s="1191" t="s">
        <v>506</v>
      </c>
      <c r="E66" s="1191" t="s">
        <v>453</v>
      </c>
      <c r="F66" s="1192" t="s">
        <v>27</v>
      </c>
      <c r="G66" s="30">
        <v>1</v>
      </c>
      <c r="H66" s="31" t="s">
        <v>54</v>
      </c>
      <c r="I66" s="32">
        <f t="shared" ref="I66:I70" si="0">AVERAGE(F5:K5)</f>
        <v>6.5249999999999995</v>
      </c>
      <c r="J66" s="32">
        <f t="shared" ref="J66:J70" si="1">AVERAGE(F10:K10)</f>
        <v>2.3333333333333335</v>
      </c>
      <c r="K66" s="32">
        <f t="shared" ref="K66:K70" si="2">AVERAGE(F15:K15)</f>
        <v>9.5</v>
      </c>
      <c r="L66" s="32">
        <f t="shared" ref="L66:L70" si="3">AVERAGE(F20:K20)</f>
        <v>7.3433333333333337</v>
      </c>
      <c r="M66" s="32">
        <f t="shared" ref="M66:M70" si="4">AVERAGE(F25:K25)</f>
        <v>29.366666666666664</v>
      </c>
      <c r="N66" s="32">
        <f t="shared" ref="N66:N70" si="5">AVERAGE(F30:K30)</f>
        <v>5.833333333333333</v>
      </c>
      <c r="O66" s="32">
        <f t="shared" ref="O66:O70" si="6">GEOMEAN(F35:K35)</f>
        <v>2633.8241975080105</v>
      </c>
      <c r="P66" s="36">
        <f t="shared" ref="P66:P70" si="7">AVERAGE(F40:K40)</f>
        <v>0.34549999999999997</v>
      </c>
      <c r="Q66" s="36">
        <f t="shared" ref="Q66:Q70" si="8">AVERAGE(F45:K45)</f>
        <v>8.6333333333333331E-2</v>
      </c>
      <c r="R66" s="32">
        <f t="shared" ref="R66:R70" si="9">AVERAGE(F50:K50)</f>
        <v>6</v>
      </c>
      <c r="S66" s="29"/>
      <c r="T66" s="29"/>
      <c r="U66" s="29"/>
      <c r="V66" s="29"/>
      <c r="W66" s="29"/>
      <c r="X66" s="29"/>
      <c r="Y66" s="29"/>
      <c r="Z66" s="29"/>
    </row>
    <row r="67" spans="1:26" ht="15.75" customHeight="1">
      <c r="A67" s="29"/>
      <c r="B67" s="75"/>
      <c r="C67" s="29"/>
      <c r="D67" s="1399"/>
      <c r="E67" s="1399"/>
      <c r="F67" s="1399"/>
      <c r="G67" s="30">
        <v>2</v>
      </c>
      <c r="H67" s="31" t="s">
        <v>55</v>
      </c>
      <c r="I67" s="32">
        <f t="shared" si="0"/>
        <v>6.5650000000000004</v>
      </c>
      <c r="J67" s="32">
        <f t="shared" si="1"/>
        <v>2</v>
      </c>
      <c r="K67" s="32">
        <f t="shared" si="2"/>
        <v>9.1666666666666661</v>
      </c>
      <c r="L67" s="32">
        <f t="shared" si="3"/>
        <v>7.2266666666666666</v>
      </c>
      <c r="M67" s="32">
        <f t="shared" si="4"/>
        <v>29.799999999999997</v>
      </c>
      <c r="N67" s="32">
        <f t="shared" si="5"/>
        <v>5.833333333333333</v>
      </c>
      <c r="O67" s="32">
        <f t="shared" si="6"/>
        <v>3981.4137717921917</v>
      </c>
      <c r="P67" s="36">
        <f t="shared" si="7"/>
        <v>0.23840000000000003</v>
      </c>
      <c r="Q67" s="36">
        <f t="shared" si="8"/>
        <v>5.1483333333333332E-2</v>
      </c>
      <c r="R67" s="32">
        <f t="shared" si="9"/>
        <v>7.833333333333333</v>
      </c>
      <c r="S67" s="29"/>
      <c r="T67" s="29"/>
      <c r="U67" s="29"/>
      <c r="V67" s="29"/>
      <c r="W67" s="29"/>
      <c r="X67" s="29"/>
      <c r="Y67" s="29"/>
      <c r="Z67" s="29"/>
    </row>
    <row r="68" spans="1:26" ht="15.75" customHeight="1">
      <c r="A68" s="29"/>
      <c r="B68" s="75"/>
      <c r="C68" s="29"/>
      <c r="D68" s="1399"/>
      <c r="E68" s="1399"/>
      <c r="F68" s="1399"/>
      <c r="G68" s="30">
        <v>3</v>
      </c>
      <c r="H68" s="31" t="s">
        <v>56</v>
      </c>
      <c r="I68" s="32">
        <f t="shared" si="0"/>
        <v>6.2783333333333333</v>
      </c>
      <c r="J68" s="32">
        <f t="shared" si="1"/>
        <v>2.3333333333333335</v>
      </c>
      <c r="K68" s="32">
        <f t="shared" si="2"/>
        <v>8.8333333333333339</v>
      </c>
      <c r="L68" s="32">
        <f t="shared" si="3"/>
        <v>7.2450000000000001</v>
      </c>
      <c r="M68" s="32">
        <f t="shared" si="4"/>
        <v>30.633333333333329</v>
      </c>
      <c r="N68" s="32">
        <f t="shared" si="5"/>
        <v>5</v>
      </c>
      <c r="O68" s="32">
        <f t="shared" si="6"/>
        <v>5684.7797947586687</v>
      </c>
      <c r="P68" s="36">
        <f t="shared" si="7"/>
        <v>0.54049999999999987</v>
      </c>
      <c r="Q68" s="36">
        <f t="shared" si="8"/>
        <v>6.5666666666666665E-2</v>
      </c>
      <c r="R68" s="32">
        <f t="shared" si="9"/>
        <v>15.666666666666666</v>
      </c>
      <c r="S68" s="29"/>
      <c r="T68" s="29"/>
      <c r="U68" s="29"/>
      <c r="V68" s="29"/>
      <c r="W68" s="29"/>
      <c r="X68" s="29"/>
      <c r="Y68" s="29"/>
      <c r="Z68" s="29"/>
    </row>
    <row r="69" spans="1:26" ht="15.75" customHeight="1">
      <c r="A69" s="29"/>
      <c r="B69" s="75"/>
      <c r="C69" s="29"/>
      <c r="D69" s="1399"/>
      <c r="E69" s="1399"/>
      <c r="F69" s="1399"/>
      <c r="G69" s="30">
        <v>4</v>
      </c>
      <c r="H69" s="31" t="s">
        <v>57</v>
      </c>
      <c r="I69" s="32">
        <f t="shared" si="0"/>
        <v>5.5116666666666658</v>
      </c>
      <c r="J69" s="32">
        <f t="shared" si="1"/>
        <v>4</v>
      </c>
      <c r="K69" s="32">
        <f t="shared" si="2"/>
        <v>16.166666666666668</v>
      </c>
      <c r="L69" s="32">
        <f t="shared" si="3"/>
        <v>7.3466666666666676</v>
      </c>
      <c r="M69" s="32">
        <f t="shared" si="4"/>
        <v>30.483333333333334</v>
      </c>
      <c r="N69" s="32">
        <f t="shared" si="5"/>
        <v>5</v>
      </c>
      <c r="O69" s="32">
        <f t="shared" si="6"/>
        <v>23905.044447986886</v>
      </c>
      <c r="P69" s="36">
        <f t="shared" si="7"/>
        <v>0.4204</v>
      </c>
      <c r="Q69" s="36">
        <f t="shared" si="8"/>
        <v>6.7666666666666667E-2</v>
      </c>
      <c r="R69" s="32">
        <f t="shared" si="9"/>
        <v>111.33333333333333</v>
      </c>
      <c r="S69" s="29"/>
      <c r="T69" s="29"/>
      <c r="U69" s="29"/>
      <c r="V69" s="29"/>
      <c r="W69" s="29"/>
      <c r="X69" s="29"/>
      <c r="Y69" s="29"/>
      <c r="Z69" s="29"/>
    </row>
    <row r="70" spans="1:26" ht="15.75" customHeight="1">
      <c r="A70" s="29"/>
      <c r="B70" s="75"/>
      <c r="C70" s="29"/>
      <c r="D70" s="1400"/>
      <c r="E70" s="1400"/>
      <c r="F70" s="1400"/>
      <c r="G70" s="30">
        <v>5</v>
      </c>
      <c r="H70" s="31" t="s">
        <v>59</v>
      </c>
      <c r="I70" s="32">
        <f t="shared" si="0"/>
        <v>5.59</v>
      </c>
      <c r="J70" s="32">
        <f t="shared" si="1"/>
        <v>4.666666666666667</v>
      </c>
      <c r="K70" s="32">
        <f t="shared" si="2"/>
        <v>18</v>
      </c>
      <c r="L70" s="32">
        <f t="shared" si="3"/>
        <v>7.3449999999999998</v>
      </c>
      <c r="M70" s="32">
        <f t="shared" si="4"/>
        <v>30.533333333333335</v>
      </c>
      <c r="N70" s="32">
        <f t="shared" si="5"/>
        <v>5</v>
      </c>
      <c r="O70" s="32">
        <f t="shared" si="6"/>
        <v>26702.728987382423</v>
      </c>
      <c r="P70" s="36">
        <f t="shared" si="7"/>
        <v>0.28420000000000001</v>
      </c>
      <c r="Q70" s="36">
        <f t="shared" si="8"/>
        <v>9.2666666666666675E-2</v>
      </c>
      <c r="R70" s="32">
        <f t="shared" si="9"/>
        <v>82.833333333333329</v>
      </c>
      <c r="S70" s="29"/>
      <c r="T70" s="29"/>
      <c r="U70" s="29"/>
      <c r="V70" s="29"/>
      <c r="W70" s="29"/>
      <c r="X70" s="29"/>
      <c r="Y70" s="29"/>
      <c r="Z70" s="29"/>
    </row>
    <row r="71" spans="1:26" ht="15.75" customHeight="1">
      <c r="A71" s="29"/>
      <c r="B71" s="75"/>
      <c r="C71" s="29"/>
      <c r="D71" s="1412"/>
      <c r="E71" s="1396"/>
      <c r="F71" s="1396"/>
      <c r="G71" s="1396"/>
      <c r="H71" s="1396"/>
      <c r="I71" s="1396"/>
      <c r="J71" s="1396"/>
      <c r="K71" s="1396"/>
      <c r="L71" s="1396"/>
      <c r="M71" s="1396"/>
      <c r="N71" s="1396"/>
      <c r="O71" s="1396"/>
      <c r="P71" s="1396"/>
      <c r="Q71" s="1396"/>
      <c r="R71" s="1397"/>
      <c r="S71" s="29"/>
      <c r="T71" s="29"/>
      <c r="U71" s="29"/>
      <c r="V71" s="29"/>
      <c r="W71" s="29"/>
      <c r="X71" s="29"/>
      <c r="Y71" s="29"/>
      <c r="Z71" s="29"/>
    </row>
    <row r="72" spans="1:26" ht="15.75" customHeight="1">
      <c r="A72" s="29"/>
      <c r="B72" s="75"/>
      <c r="C72" s="29"/>
      <c r="D72" s="2" t="s">
        <v>272</v>
      </c>
      <c r="E72" s="1413"/>
      <c r="F72" s="1402"/>
      <c r="G72" s="1402"/>
      <c r="H72" s="1403"/>
      <c r="I72" s="32">
        <f t="shared" ref="I72:R72" si="10">AVERAGE(I66:I68)</f>
        <v>6.4561111111111105</v>
      </c>
      <c r="J72" s="32">
        <f t="shared" si="10"/>
        <v>2.2222222222222228</v>
      </c>
      <c r="K72" s="32">
        <f t="shared" si="10"/>
        <v>9.1666666666666661</v>
      </c>
      <c r="L72" s="32">
        <f t="shared" si="10"/>
        <v>7.2716666666666674</v>
      </c>
      <c r="M72" s="32">
        <f t="shared" si="10"/>
        <v>29.933333333333326</v>
      </c>
      <c r="N72" s="32">
        <f t="shared" si="10"/>
        <v>5.5555555555555545</v>
      </c>
      <c r="O72" s="32">
        <f t="shared" si="10"/>
        <v>4100.0059213529566</v>
      </c>
      <c r="P72" s="36">
        <f t="shared" si="10"/>
        <v>0.37479999999999997</v>
      </c>
      <c r="Q72" s="36">
        <f t="shared" si="10"/>
        <v>6.7827777777777779E-2</v>
      </c>
      <c r="R72" s="32">
        <f t="shared" si="10"/>
        <v>9.8333333333333339</v>
      </c>
      <c r="S72" s="29"/>
      <c r="T72" s="29"/>
      <c r="U72" s="29"/>
      <c r="V72" s="29"/>
      <c r="W72" s="29"/>
      <c r="X72" s="29"/>
      <c r="Y72" s="29"/>
      <c r="Z72" s="29"/>
    </row>
    <row r="73" spans="1:26" ht="15.75" customHeight="1">
      <c r="A73" s="29"/>
      <c r="B73" s="75"/>
      <c r="C73" s="29"/>
      <c r="D73" s="2" t="s">
        <v>273</v>
      </c>
      <c r="E73" s="1404"/>
      <c r="F73" s="1405"/>
      <c r="G73" s="1405"/>
      <c r="H73" s="1406"/>
      <c r="I73" s="32">
        <f t="shared" ref="I73:R73" si="11">MIN(I66:I68)</f>
        <v>6.2783333333333333</v>
      </c>
      <c r="J73" s="32">
        <f t="shared" si="11"/>
        <v>2</v>
      </c>
      <c r="K73" s="32">
        <f t="shared" si="11"/>
        <v>8.8333333333333339</v>
      </c>
      <c r="L73" s="32">
        <f t="shared" si="11"/>
        <v>7.2266666666666666</v>
      </c>
      <c r="M73" s="32">
        <f t="shared" si="11"/>
        <v>29.366666666666664</v>
      </c>
      <c r="N73" s="32">
        <f t="shared" si="11"/>
        <v>5</v>
      </c>
      <c r="O73" s="32">
        <f t="shared" si="11"/>
        <v>2633.8241975080105</v>
      </c>
      <c r="P73" s="36">
        <f t="shared" si="11"/>
        <v>0.23840000000000003</v>
      </c>
      <c r="Q73" s="36">
        <f t="shared" si="11"/>
        <v>5.1483333333333332E-2</v>
      </c>
      <c r="R73" s="32">
        <f t="shared" si="11"/>
        <v>6</v>
      </c>
      <c r="S73" s="29"/>
      <c r="T73" s="29"/>
      <c r="U73" s="29"/>
      <c r="V73" s="29"/>
      <c r="W73" s="29"/>
      <c r="X73" s="29"/>
      <c r="Y73" s="29"/>
      <c r="Z73" s="29"/>
    </row>
    <row r="74" spans="1:26" ht="15.75" customHeight="1">
      <c r="A74" s="29"/>
      <c r="B74" s="75"/>
      <c r="C74" s="29"/>
      <c r="D74" s="2" t="s">
        <v>274</v>
      </c>
      <c r="E74" s="1404"/>
      <c r="F74" s="1405"/>
      <c r="G74" s="1405"/>
      <c r="H74" s="1406"/>
      <c r="I74" s="32">
        <f t="shared" ref="I74:R74" si="12">MAX(I66:I68)</f>
        <v>6.5650000000000004</v>
      </c>
      <c r="J74" s="32">
        <f t="shared" si="12"/>
        <v>2.3333333333333335</v>
      </c>
      <c r="K74" s="32">
        <f t="shared" si="12"/>
        <v>9.5</v>
      </c>
      <c r="L74" s="32">
        <f t="shared" si="12"/>
        <v>7.3433333333333337</v>
      </c>
      <c r="M74" s="32">
        <f t="shared" si="12"/>
        <v>30.633333333333329</v>
      </c>
      <c r="N74" s="32">
        <f t="shared" si="12"/>
        <v>5.833333333333333</v>
      </c>
      <c r="O74" s="32">
        <f t="shared" si="12"/>
        <v>5684.7797947586687</v>
      </c>
      <c r="P74" s="36">
        <f t="shared" si="12"/>
        <v>0.54049999999999987</v>
      </c>
      <c r="Q74" s="36">
        <f t="shared" si="12"/>
        <v>8.6333333333333331E-2</v>
      </c>
      <c r="R74" s="32">
        <f t="shared" si="12"/>
        <v>15.666666666666666</v>
      </c>
      <c r="S74" s="29"/>
      <c r="T74" s="29"/>
      <c r="U74" s="29"/>
      <c r="V74" s="29"/>
      <c r="W74" s="29"/>
      <c r="X74" s="29"/>
      <c r="Y74" s="29"/>
      <c r="Z74" s="29"/>
    </row>
    <row r="75" spans="1:26" ht="15.75" customHeight="1">
      <c r="A75" s="29"/>
      <c r="B75" s="75"/>
      <c r="C75" s="29"/>
      <c r="D75" s="2" t="s">
        <v>275</v>
      </c>
      <c r="E75" s="1407"/>
      <c r="F75" s="1408"/>
      <c r="G75" s="1408"/>
      <c r="H75" s="1409"/>
      <c r="I75" s="46" t="s">
        <v>296</v>
      </c>
      <c r="J75" s="46" t="s">
        <v>299</v>
      </c>
      <c r="K75" s="46" t="s">
        <v>507</v>
      </c>
      <c r="L75" s="46" t="s">
        <v>508</v>
      </c>
      <c r="M75" s="46" t="s">
        <v>509</v>
      </c>
      <c r="N75" s="46" t="s">
        <v>510</v>
      </c>
      <c r="O75" s="46" t="s">
        <v>511</v>
      </c>
      <c r="P75" s="46" t="s">
        <v>299</v>
      </c>
      <c r="Q75" s="46" t="s">
        <v>300</v>
      </c>
      <c r="R75" s="46" t="s">
        <v>319</v>
      </c>
      <c r="S75" s="29"/>
      <c r="T75" s="29"/>
      <c r="U75" s="29"/>
      <c r="V75" s="29"/>
      <c r="W75" s="29"/>
      <c r="X75" s="29"/>
      <c r="Y75" s="29"/>
      <c r="Z75" s="29"/>
    </row>
    <row r="76" spans="1:26" ht="15.75" customHeight="1">
      <c r="A76" s="29"/>
      <c r="B76" s="75"/>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5.75" customHeight="1">
      <c r="A77" s="29"/>
      <c r="B77" s="75"/>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5.75" customHeight="1">
      <c r="A78" s="29"/>
      <c r="B78" s="75"/>
      <c r="C78" s="29"/>
      <c r="D78" s="1195" t="s">
        <v>263</v>
      </c>
      <c r="E78" s="1396"/>
      <c r="F78" s="1396"/>
      <c r="G78" s="1396"/>
      <c r="H78" s="1396"/>
      <c r="I78" s="1396"/>
      <c r="J78" s="1396"/>
      <c r="K78" s="1396"/>
      <c r="L78" s="1396"/>
      <c r="M78" s="1396"/>
      <c r="N78" s="1396"/>
      <c r="O78" s="1396"/>
      <c r="P78" s="1396"/>
      <c r="Q78" s="1396"/>
      <c r="R78" s="1397"/>
      <c r="S78" s="29"/>
      <c r="T78" s="29"/>
      <c r="U78" s="29"/>
      <c r="V78" s="29"/>
      <c r="W78" s="29"/>
      <c r="X78" s="29"/>
      <c r="Y78" s="29"/>
      <c r="Z78" s="29"/>
    </row>
    <row r="79" spans="1:26" ht="15.75" customHeight="1">
      <c r="A79" s="29"/>
      <c r="B79" s="75"/>
      <c r="C79" s="29"/>
      <c r="D79" s="1195" t="s">
        <v>283</v>
      </c>
      <c r="E79" s="1396"/>
      <c r="F79" s="1396"/>
      <c r="G79" s="1396"/>
      <c r="H79" s="1396"/>
      <c r="I79" s="1396"/>
      <c r="J79" s="1396"/>
      <c r="K79" s="1396"/>
      <c r="L79" s="1396"/>
      <c r="M79" s="1396"/>
      <c r="N79" s="1396"/>
      <c r="O79" s="1396"/>
      <c r="P79" s="1396"/>
      <c r="Q79" s="1396"/>
      <c r="R79" s="1397"/>
      <c r="S79" s="29"/>
      <c r="T79" s="29"/>
      <c r="U79" s="29"/>
      <c r="V79" s="29"/>
      <c r="W79" s="29"/>
      <c r="X79" s="29"/>
      <c r="Y79" s="29"/>
      <c r="Z79" s="29"/>
    </row>
    <row r="80" spans="1:26" ht="15.75" customHeight="1">
      <c r="A80" s="29"/>
      <c r="B80" s="75"/>
      <c r="C80" s="29"/>
      <c r="D80" s="1412"/>
      <c r="E80" s="1396"/>
      <c r="F80" s="1396"/>
      <c r="G80" s="1396"/>
      <c r="H80" s="1397"/>
      <c r="I80" s="1196" t="s">
        <v>265</v>
      </c>
      <c r="J80" s="1396"/>
      <c r="K80" s="1396"/>
      <c r="L80" s="1396"/>
      <c r="M80" s="1396"/>
      <c r="N80" s="1396"/>
      <c r="O80" s="1396"/>
      <c r="P80" s="1396"/>
      <c r="Q80" s="1396"/>
      <c r="R80" s="1397"/>
      <c r="S80" s="29"/>
      <c r="T80" s="29"/>
      <c r="U80" s="29"/>
      <c r="V80" s="29"/>
      <c r="W80" s="29"/>
      <c r="X80" s="29"/>
      <c r="Y80" s="29"/>
      <c r="Z80" s="29"/>
    </row>
    <row r="81" spans="1:26" ht="15.75" customHeight="1">
      <c r="A81" s="29"/>
      <c r="B81" s="75"/>
      <c r="C81" s="29"/>
      <c r="D81" s="2" t="s">
        <v>266</v>
      </c>
      <c r="E81" s="2" t="s">
        <v>267</v>
      </c>
      <c r="F81" s="2" t="s">
        <v>1</v>
      </c>
      <c r="G81" s="2" t="s">
        <v>268</v>
      </c>
      <c r="H81" s="2" t="s">
        <v>269</v>
      </c>
      <c r="I81" s="2" t="s">
        <v>171</v>
      </c>
      <c r="J81" s="2" t="s">
        <v>172</v>
      </c>
      <c r="K81" s="2" t="s">
        <v>173</v>
      </c>
      <c r="L81" s="2" t="s">
        <v>7</v>
      </c>
      <c r="M81" s="2" t="s">
        <v>174</v>
      </c>
      <c r="N81" s="2" t="s">
        <v>175</v>
      </c>
      <c r="O81" s="2" t="s">
        <v>176</v>
      </c>
      <c r="P81" s="2" t="s">
        <v>177</v>
      </c>
      <c r="Q81" s="2" t="s">
        <v>178</v>
      </c>
      <c r="R81" s="2" t="s">
        <v>179</v>
      </c>
      <c r="S81" s="29"/>
      <c r="T81" s="29"/>
      <c r="U81" s="29"/>
      <c r="V81" s="29"/>
      <c r="W81" s="29"/>
      <c r="X81" s="29"/>
      <c r="Y81" s="29"/>
      <c r="Z81" s="29"/>
    </row>
    <row r="82" spans="1:26" ht="15.75" customHeight="1">
      <c r="A82" s="29"/>
      <c r="B82" s="75"/>
      <c r="C82" s="29"/>
      <c r="D82" s="1191" t="s">
        <v>506</v>
      </c>
      <c r="E82" s="1191" t="s">
        <v>453</v>
      </c>
      <c r="F82" s="1192" t="s">
        <v>27</v>
      </c>
      <c r="G82" s="30">
        <v>1</v>
      </c>
      <c r="H82" s="31" t="s">
        <v>54</v>
      </c>
      <c r="I82" s="32">
        <f t="shared" ref="I82:I86" si="13">AVERAGE(R5)</f>
        <v>6.8611111111111116</v>
      </c>
      <c r="J82" s="32">
        <f t="shared" ref="J82:J86" si="14">AVERAGE(R10)</f>
        <v>2.4444444444444446</v>
      </c>
      <c r="K82" s="32">
        <f t="shared" ref="K82:K86" si="15">AVERAGE(R15)</f>
        <v>250</v>
      </c>
      <c r="L82" s="32">
        <f t="shared" ref="L82:L86" si="16">AVERAGE(R20)</f>
        <v>7.243333333333335</v>
      </c>
      <c r="M82" s="32">
        <f t="shared" ref="M82:M86" si="17">AVERAGE(R25)</f>
        <v>29.044444444444441</v>
      </c>
      <c r="N82" s="32">
        <f t="shared" ref="N82:N86" si="18">AVERAGE(R30)</f>
        <v>10</v>
      </c>
      <c r="O82" s="32">
        <f t="shared" ref="O82:O86" si="19">GEOMEAN(R35)</f>
        <v>2642.4412103610657</v>
      </c>
      <c r="P82" s="36">
        <f>AVERAGE(R40)</f>
        <v>0.41333333333333333</v>
      </c>
      <c r="Q82" s="36">
        <f t="shared" ref="Q82:Q86" si="20">AVERAGE(R45)</f>
        <v>0.14611111111111111</v>
      </c>
      <c r="R82" s="32">
        <f t="shared" ref="R82:R86" si="21">AVERAGE(R50)</f>
        <v>5.5555555555555554</v>
      </c>
      <c r="S82" s="29"/>
      <c r="T82" s="29"/>
      <c r="U82" s="29"/>
      <c r="V82" s="29"/>
      <c r="W82" s="29"/>
      <c r="X82" s="29"/>
      <c r="Y82" s="29"/>
      <c r="Z82" s="29"/>
    </row>
    <row r="83" spans="1:26" ht="15.75" customHeight="1">
      <c r="A83" s="29"/>
      <c r="B83" s="75"/>
      <c r="C83" s="29"/>
      <c r="D83" s="1399"/>
      <c r="E83" s="1399"/>
      <c r="F83" s="1399"/>
      <c r="G83" s="30">
        <v>2</v>
      </c>
      <c r="H83" s="31" t="s">
        <v>55</v>
      </c>
      <c r="I83" s="32">
        <f t="shared" si="13"/>
        <v>6.91</v>
      </c>
      <c r="J83" s="32">
        <f t="shared" si="14"/>
        <v>2.3333333333333335</v>
      </c>
      <c r="K83" s="32">
        <f t="shared" si="15"/>
        <v>21.444444444444443</v>
      </c>
      <c r="L83" s="32">
        <f t="shared" si="16"/>
        <v>7.1677777777777765</v>
      </c>
      <c r="M83" s="32">
        <f t="shared" si="17"/>
        <v>29.522222222222222</v>
      </c>
      <c r="N83" s="32">
        <f t="shared" si="18"/>
        <v>6.666666666666667</v>
      </c>
      <c r="O83" s="32">
        <f t="shared" si="19"/>
        <v>2486.6324368770215</v>
      </c>
      <c r="P83" s="36">
        <f t="shared" ref="P83:P86" si="22">AVERAGE(F41:Q41)</f>
        <v>0.27374999999999999</v>
      </c>
      <c r="Q83" s="36">
        <f t="shared" si="20"/>
        <v>5.3433333333333333E-2</v>
      </c>
      <c r="R83" s="32">
        <f t="shared" si="21"/>
        <v>6.8888888888888893</v>
      </c>
      <c r="S83" s="29"/>
      <c r="T83" s="29"/>
      <c r="U83" s="29"/>
      <c r="V83" s="29"/>
      <c r="W83" s="29"/>
      <c r="X83" s="29"/>
      <c r="Y83" s="29"/>
      <c r="Z83" s="29"/>
    </row>
    <row r="84" spans="1:26" ht="15.75" customHeight="1">
      <c r="A84" s="29"/>
      <c r="B84" s="75"/>
      <c r="C84" s="29"/>
      <c r="D84" s="1399"/>
      <c r="E84" s="1399"/>
      <c r="F84" s="1399"/>
      <c r="G84" s="30">
        <v>3</v>
      </c>
      <c r="H84" s="31" t="s">
        <v>56</v>
      </c>
      <c r="I84" s="32">
        <f t="shared" si="13"/>
        <v>6.6744444444444442</v>
      </c>
      <c r="J84" s="32">
        <f t="shared" si="14"/>
        <v>2.2222222222222223</v>
      </c>
      <c r="K84" s="32">
        <f t="shared" si="15"/>
        <v>17.111111111111111</v>
      </c>
      <c r="L84" s="32">
        <f t="shared" si="16"/>
        <v>7.1711111111111103</v>
      </c>
      <c r="M84" s="32">
        <f t="shared" si="17"/>
        <v>30.022222222222222</v>
      </c>
      <c r="N84" s="32">
        <f t="shared" si="18"/>
        <v>5.5555555555555554</v>
      </c>
      <c r="O84" s="32">
        <f t="shared" si="19"/>
        <v>3771.6359454971521</v>
      </c>
      <c r="P84" s="36">
        <f t="shared" si="22"/>
        <v>0.50055555555555553</v>
      </c>
      <c r="Q84" s="36">
        <f t="shared" si="20"/>
        <v>6.3666666666666677E-2</v>
      </c>
      <c r="R84" s="32">
        <f t="shared" si="21"/>
        <v>12.444444444444445</v>
      </c>
      <c r="S84" s="29"/>
      <c r="T84" s="29"/>
      <c r="U84" s="29"/>
      <c r="V84" s="29"/>
      <c r="W84" s="29"/>
      <c r="X84" s="29"/>
      <c r="Y84" s="29"/>
      <c r="Z84" s="29"/>
    </row>
    <row r="85" spans="1:26" ht="15.75" customHeight="1">
      <c r="A85" s="29"/>
      <c r="B85" s="75"/>
      <c r="C85" s="29"/>
      <c r="D85" s="1399"/>
      <c r="E85" s="1399"/>
      <c r="F85" s="1399"/>
      <c r="G85" s="30">
        <v>4</v>
      </c>
      <c r="H85" s="31" t="s">
        <v>57</v>
      </c>
      <c r="I85" s="32">
        <f t="shared" si="13"/>
        <v>6.0744444444444428</v>
      </c>
      <c r="J85" s="32">
        <f t="shared" si="14"/>
        <v>3.5555555555555554</v>
      </c>
      <c r="K85" s="32">
        <f t="shared" si="15"/>
        <v>20.666666666666668</v>
      </c>
      <c r="L85" s="32">
        <f t="shared" si="16"/>
        <v>7.2488888888888896</v>
      </c>
      <c r="M85" s="32">
        <f t="shared" si="17"/>
        <v>29.988888888888887</v>
      </c>
      <c r="N85" s="32">
        <f t="shared" si="18"/>
        <v>6.1111111111111107</v>
      </c>
      <c r="O85" s="32">
        <f t="shared" si="19"/>
        <v>10173.501479716648</v>
      </c>
      <c r="P85" s="36">
        <f t="shared" si="22"/>
        <v>0.451625</v>
      </c>
      <c r="Q85" s="36">
        <f t="shared" si="20"/>
        <v>7.5777777777777777E-2</v>
      </c>
      <c r="R85" s="32">
        <f t="shared" si="21"/>
        <v>77.666666666666671</v>
      </c>
      <c r="S85" s="29"/>
      <c r="T85" s="29"/>
      <c r="U85" s="29"/>
      <c r="V85" s="29"/>
      <c r="W85" s="29"/>
      <c r="X85" s="29"/>
      <c r="Y85" s="29"/>
      <c r="Z85" s="29"/>
    </row>
    <row r="86" spans="1:26" ht="15.75" customHeight="1">
      <c r="A86" s="29"/>
      <c r="B86" s="75"/>
      <c r="C86" s="29"/>
      <c r="D86" s="1400"/>
      <c r="E86" s="1400"/>
      <c r="F86" s="1400"/>
      <c r="G86" s="30">
        <v>5</v>
      </c>
      <c r="H86" s="31" t="s">
        <v>59</v>
      </c>
      <c r="I86" s="32">
        <f t="shared" si="13"/>
        <v>6.46</v>
      </c>
      <c r="J86" s="32">
        <f t="shared" si="14"/>
        <v>4.333333333333333</v>
      </c>
      <c r="K86" s="32">
        <f t="shared" si="15"/>
        <v>23.555555555555557</v>
      </c>
      <c r="L86" s="32">
        <f t="shared" si="16"/>
        <v>7.2866666666666662</v>
      </c>
      <c r="M86" s="32">
        <f t="shared" si="17"/>
        <v>30.099999999999998</v>
      </c>
      <c r="N86" s="32">
        <f t="shared" si="18"/>
        <v>6.1111111111111107</v>
      </c>
      <c r="O86" s="32">
        <f t="shared" si="19"/>
        <v>9332.417874868017</v>
      </c>
      <c r="P86" s="36">
        <f t="shared" si="22"/>
        <v>0.32524999999999998</v>
      </c>
      <c r="Q86" s="36">
        <f t="shared" si="20"/>
        <v>8.5555555555555551E-2</v>
      </c>
      <c r="R86" s="32">
        <f t="shared" si="21"/>
        <v>62.777777777777779</v>
      </c>
      <c r="S86" s="29"/>
      <c r="T86" s="29"/>
      <c r="U86" s="29"/>
      <c r="V86" s="29"/>
      <c r="W86" s="29"/>
      <c r="X86" s="29"/>
      <c r="Y86" s="29"/>
      <c r="Z86" s="29"/>
    </row>
    <row r="87" spans="1:26" ht="15.75" customHeight="1">
      <c r="A87" s="29"/>
      <c r="B87" s="75"/>
      <c r="C87" s="29"/>
      <c r="D87" s="1412"/>
      <c r="E87" s="1396"/>
      <c r="F87" s="1396"/>
      <c r="G87" s="1396"/>
      <c r="H87" s="1396"/>
      <c r="I87" s="1396"/>
      <c r="J87" s="1396"/>
      <c r="K87" s="1396"/>
      <c r="L87" s="1396"/>
      <c r="M87" s="1396"/>
      <c r="N87" s="1396"/>
      <c r="O87" s="1396"/>
      <c r="P87" s="1396"/>
      <c r="Q87" s="1396"/>
      <c r="R87" s="1397"/>
      <c r="S87" s="29"/>
      <c r="T87" s="29"/>
      <c r="U87" s="29"/>
      <c r="V87" s="29"/>
      <c r="W87" s="29"/>
      <c r="X87" s="29"/>
      <c r="Y87" s="29"/>
      <c r="Z87" s="29"/>
    </row>
    <row r="88" spans="1:26" ht="15.75" customHeight="1">
      <c r="A88" s="29"/>
      <c r="B88" s="75"/>
      <c r="C88" s="29"/>
      <c r="D88" s="2" t="s">
        <v>272</v>
      </c>
      <c r="E88" s="1413"/>
      <c r="F88" s="1402"/>
      <c r="G88" s="1402"/>
      <c r="H88" s="1403"/>
      <c r="I88" s="32">
        <f t="shared" ref="I88:R88" si="23">AVERAGE(I82:I84)</f>
        <v>6.815185185185185</v>
      </c>
      <c r="J88" s="32">
        <f t="shared" si="23"/>
        <v>2.3333333333333335</v>
      </c>
      <c r="K88" s="32">
        <f t="shared" si="23"/>
        <v>96.185185185185176</v>
      </c>
      <c r="L88" s="32">
        <f t="shared" si="23"/>
        <v>7.1940740740740736</v>
      </c>
      <c r="M88" s="32">
        <f t="shared" si="23"/>
        <v>29.529629629629628</v>
      </c>
      <c r="N88" s="32">
        <f t="shared" si="23"/>
        <v>7.4074074074074074</v>
      </c>
      <c r="O88" s="32">
        <f t="shared" si="23"/>
        <v>2966.9031975784128</v>
      </c>
      <c r="P88" s="36">
        <f t="shared" si="23"/>
        <v>0.39587962962962964</v>
      </c>
      <c r="Q88" s="36">
        <f t="shared" si="23"/>
        <v>8.7737037037037044E-2</v>
      </c>
      <c r="R88" s="32">
        <f t="shared" si="23"/>
        <v>8.2962962962962958</v>
      </c>
      <c r="S88" s="29"/>
      <c r="T88" s="29"/>
      <c r="U88" s="29"/>
      <c r="V88" s="29"/>
      <c r="W88" s="29"/>
      <c r="X88" s="29"/>
      <c r="Y88" s="29"/>
      <c r="Z88" s="29"/>
    </row>
    <row r="89" spans="1:26" ht="15.75" customHeight="1">
      <c r="A89" s="29"/>
      <c r="B89" s="75"/>
      <c r="C89" s="29"/>
      <c r="D89" s="2" t="s">
        <v>273</v>
      </c>
      <c r="E89" s="1404"/>
      <c r="F89" s="1405"/>
      <c r="G89" s="1405"/>
      <c r="H89" s="1406"/>
      <c r="I89" s="32">
        <f t="shared" ref="I89:R89" si="24">MIN(I82:I84)</f>
        <v>6.6744444444444442</v>
      </c>
      <c r="J89" s="32">
        <f t="shared" si="24"/>
        <v>2.2222222222222223</v>
      </c>
      <c r="K89" s="32">
        <f t="shared" si="24"/>
        <v>17.111111111111111</v>
      </c>
      <c r="L89" s="32">
        <f t="shared" si="24"/>
        <v>7.1677777777777765</v>
      </c>
      <c r="M89" s="32">
        <f t="shared" si="24"/>
        <v>29.044444444444441</v>
      </c>
      <c r="N89" s="32">
        <f t="shared" si="24"/>
        <v>5.5555555555555554</v>
      </c>
      <c r="O89" s="32">
        <f t="shared" si="24"/>
        <v>2486.6324368770215</v>
      </c>
      <c r="P89" s="36">
        <f t="shared" si="24"/>
        <v>0.27374999999999999</v>
      </c>
      <c r="Q89" s="36">
        <f t="shared" si="24"/>
        <v>5.3433333333333333E-2</v>
      </c>
      <c r="R89" s="32">
        <f t="shared" si="24"/>
        <v>5.5555555555555554</v>
      </c>
      <c r="S89" s="29"/>
      <c r="T89" s="29"/>
      <c r="U89" s="29"/>
      <c r="V89" s="29"/>
      <c r="W89" s="29"/>
      <c r="X89" s="29"/>
      <c r="Y89" s="29"/>
      <c r="Z89" s="29"/>
    </row>
    <row r="90" spans="1:26" ht="15.75" customHeight="1">
      <c r="A90" s="29"/>
      <c r="B90" s="75"/>
      <c r="C90" s="29"/>
      <c r="D90" s="2" t="s">
        <v>274</v>
      </c>
      <c r="E90" s="1404"/>
      <c r="F90" s="1405"/>
      <c r="G90" s="1405"/>
      <c r="H90" s="1406"/>
      <c r="I90" s="32">
        <f t="shared" ref="I90:R90" si="25">MAX(I82:I84)</f>
        <v>6.91</v>
      </c>
      <c r="J90" s="32">
        <f t="shared" si="25"/>
        <v>2.4444444444444446</v>
      </c>
      <c r="K90" s="32">
        <f t="shared" si="25"/>
        <v>250</v>
      </c>
      <c r="L90" s="32">
        <f t="shared" si="25"/>
        <v>7.243333333333335</v>
      </c>
      <c r="M90" s="32">
        <f t="shared" si="25"/>
        <v>30.022222222222222</v>
      </c>
      <c r="N90" s="32">
        <f t="shared" si="25"/>
        <v>10</v>
      </c>
      <c r="O90" s="32">
        <f t="shared" si="25"/>
        <v>3771.6359454971521</v>
      </c>
      <c r="P90" s="36">
        <f t="shared" si="25"/>
        <v>0.50055555555555553</v>
      </c>
      <c r="Q90" s="36">
        <f t="shared" si="25"/>
        <v>0.14611111111111111</v>
      </c>
      <c r="R90" s="32">
        <f t="shared" si="25"/>
        <v>12.444444444444445</v>
      </c>
      <c r="S90" s="29"/>
      <c r="T90" s="29"/>
      <c r="U90" s="29"/>
      <c r="V90" s="29"/>
      <c r="W90" s="29"/>
      <c r="X90" s="29"/>
      <c r="Y90" s="29"/>
      <c r="Z90" s="29"/>
    </row>
    <row r="91" spans="1:26" ht="15.75" customHeight="1">
      <c r="A91" s="29"/>
      <c r="B91" s="75"/>
      <c r="C91" s="29"/>
      <c r="D91" s="2" t="s">
        <v>275</v>
      </c>
      <c r="E91" s="1407"/>
      <c r="F91" s="1408"/>
      <c r="G91" s="1408"/>
      <c r="H91" s="1409"/>
      <c r="I91" s="46" t="s">
        <v>296</v>
      </c>
      <c r="J91" s="46" t="s">
        <v>299</v>
      </c>
      <c r="K91" s="46" t="s">
        <v>507</v>
      </c>
      <c r="L91" s="46" t="s">
        <v>508</v>
      </c>
      <c r="M91" s="46" t="s">
        <v>509</v>
      </c>
      <c r="N91" s="46" t="s">
        <v>510</v>
      </c>
      <c r="O91" s="46" t="s">
        <v>511</v>
      </c>
      <c r="P91" s="46" t="s">
        <v>299</v>
      </c>
      <c r="Q91" s="46" t="s">
        <v>300</v>
      </c>
      <c r="R91" s="46" t="s">
        <v>319</v>
      </c>
      <c r="S91" s="29"/>
      <c r="T91" s="29"/>
      <c r="U91" s="29"/>
      <c r="V91" s="29"/>
      <c r="W91" s="29"/>
      <c r="X91" s="29"/>
      <c r="Y91" s="29"/>
      <c r="Z91" s="29"/>
    </row>
    <row r="92" spans="1:26" ht="15.75" customHeight="1">
      <c r="A92" s="29"/>
      <c r="B92" s="75"/>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75"/>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75"/>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75"/>
      <c r="C95" s="29"/>
      <c r="D95" s="29" t="s">
        <v>437</v>
      </c>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75"/>
      <c r="C96" s="29"/>
      <c r="D96" s="1232" t="s">
        <v>512</v>
      </c>
      <c r="E96" s="1233"/>
      <c r="F96" s="1233"/>
      <c r="G96" s="1233"/>
      <c r="H96" s="1233"/>
      <c r="I96" s="1233"/>
      <c r="J96" s="29"/>
      <c r="K96" s="29"/>
      <c r="L96" s="29"/>
      <c r="M96" s="29"/>
      <c r="N96" s="29"/>
      <c r="O96" s="29"/>
      <c r="P96" s="29"/>
      <c r="Q96" s="29"/>
      <c r="R96" s="29"/>
      <c r="S96" s="29"/>
      <c r="T96" s="29"/>
      <c r="U96" s="29"/>
      <c r="V96" s="29"/>
      <c r="W96" s="29"/>
      <c r="X96" s="29"/>
      <c r="Y96" s="29"/>
      <c r="Z96" s="29"/>
    </row>
    <row r="97" spans="1:26" ht="15.75" customHeight="1">
      <c r="A97" s="29"/>
      <c r="B97" s="75"/>
      <c r="C97" s="29"/>
      <c r="D97" s="1233"/>
      <c r="E97" s="1233"/>
      <c r="F97" s="1233"/>
      <c r="G97" s="1233"/>
      <c r="H97" s="1233"/>
      <c r="I97" s="1233"/>
      <c r="J97" s="29"/>
      <c r="K97" s="29"/>
      <c r="L97" s="29"/>
      <c r="M97" s="29"/>
      <c r="N97" s="29"/>
      <c r="O97" s="29"/>
      <c r="P97" s="29"/>
      <c r="Q97" s="29"/>
      <c r="R97" s="29"/>
      <c r="S97" s="29"/>
      <c r="T97" s="29"/>
      <c r="U97" s="29"/>
      <c r="V97" s="29"/>
      <c r="W97" s="29"/>
      <c r="X97" s="29"/>
      <c r="Y97" s="29"/>
      <c r="Z97" s="29"/>
    </row>
    <row r="98" spans="1:26" ht="15.75" customHeight="1">
      <c r="A98" s="29"/>
      <c r="B98" s="75"/>
      <c r="C98" s="29"/>
      <c r="D98" s="1233"/>
      <c r="E98" s="1233"/>
      <c r="F98" s="1233"/>
      <c r="G98" s="1233"/>
      <c r="H98" s="1233"/>
      <c r="I98" s="1233"/>
      <c r="J98" s="29"/>
      <c r="K98" s="29"/>
      <c r="L98" s="29"/>
      <c r="M98" s="29"/>
      <c r="N98" s="29"/>
      <c r="O98" s="29"/>
      <c r="P98" s="29"/>
      <c r="Q98" s="29"/>
      <c r="R98" s="29"/>
      <c r="S98" s="29"/>
      <c r="T98" s="29"/>
      <c r="U98" s="29"/>
      <c r="V98" s="29"/>
      <c r="W98" s="29"/>
      <c r="X98" s="29"/>
      <c r="Y98" s="29"/>
      <c r="Z98" s="29"/>
    </row>
    <row r="99" spans="1:26" ht="15.75" customHeight="1">
      <c r="A99" s="29"/>
      <c r="B99" s="75"/>
      <c r="C99" s="29"/>
      <c r="D99" s="1233"/>
      <c r="E99" s="1233"/>
      <c r="F99" s="1233"/>
      <c r="G99" s="1233"/>
      <c r="H99" s="1233"/>
      <c r="I99" s="1233"/>
      <c r="J99" s="29"/>
      <c r="K99" s="29"/>
      <c r="L99" s="29"/>
      <c r="M99" s="29"/>
      <c r="N99" s="29"/>
      <c r="O99" s="29"/>
      <c r="P99" s="29"/>
      <c r="Q99" s="29"/>
      <c r="R99" s="29"/>
      <c r="S99" s="29"/>
      <c r="T99" s="29"/>
      <c r="U99" s="29"/>
      <c r="V99" s="29"/>
      <c r="W99" s="29"/>
      <c r="X99" s="29"/>
      <c r="Y99" s="29"/>
      <c r="Z99" s="29"/>
    </row>
    <row r="100" spans="1:26" ht="15.75" customHeight="1">
      <c r="A100" s="29"/>
      <c r="B100" s="75"/>
      <c r="C100" s="29"/>
      <c r="D100" s="1233"/>
      <c r="E100" s="1233"/>
      <c r="F100" s="1233"/>
      <c r="G100" s="1233"/>
      <c r="H100" s="1233"/>
      <c r="I100" s="1233"/>
      <c r="J100" s="29"/>
      <c r="K100" s="29"/>
      <c r="L100" s="29"/>
      <c r="M100" s="29"/>
      <c r="N100" s="29"/>
      <c r="O100" s="29"/>
      <c r="P100" s="29"/>
      <c r="Q100" s="29"/>
      <c r="R100" s="29"/>
      <c r="S100" s="29"/>
      <c r="T100" s="29"/>
      <c r="U100" s="29"/>
      <c r="V100" s="29"/>
      <c r="W100" s="29"/>
      <c r="X100" s="29"/>
      <c r="Y100" s="29"/>
      <c r="Z100" s="29"/>
    </row>
    <row r="101" spans="1:26" ht="15.75" customHeight="1">
      <c r="A101" s="29"/>
      <c r="B101" s="75"/>
      <c r="C101" s="29"/>
      <c r="D101" s="1233"/>
      <c r="E101" s="1233"/>
      <c r="F101" s="1233"/>
      <c r="G101" s="1233"/>
      <c r="H101" s="1233"/>
      <c r="I101" s="1233"/>
      <c r="J101" s="29"/>
      <c r="K101" s="29"/>
      <c r="L101" s="29"/>
      <c r="M101" s="29"/>
      <c r="N101" s="29"/>
      <c r="O101" s="29"/>
      <c r="P101" s="29"/>
      <c r="Q101" s="29"/>
      <c r="R101" s="29"/>
      <c r="S101" s="29"/>
      <c r="T101" s="29"/>
      <c r="U101" s="29"/>
      <c r="V101" s="29"/>
      <c r="W101" s="29"/>
      <c r="X101" s="29"/>
      <c r="Y101" s="29"/>
      <c r="Z101" s="29"/>
    </row>
    <row r="102" spans="1:26" ht="15.75" customHeight="1">
      <c r="A102" s="29"/>
      <c r="B102" s="75"/>
      <c r="C102" s="29"/>
      <c r="D102" s="1233"/>
      <c r="E102" s="1233"/>
      <c r="F102" s="1233"/>
      <c r="G102" s="1233"/>
      <c r="H102" s="1233"/>
      <c r="I102" s="1233"/>
      <c r="J102" s="29"/>
      <c r="K102" s="29"/>
      <c r="L102" s="29"/>
      <c r="M102" s="29"/>
      <c r="N102" s="29"/>
      <c r="O102" s="29"/>
      <c r="P102" s="29"/>
      <c r="Q102" s="29"/>
      <c r="R102" s="29"/>
      <c r="S102" s="29"/>
      <c r="T102" s="29"/>
      <c r="U102" s="29"/>
      <c r="V102" s="29"/>
      <c r="W102" s="29"/>
      <c r="X102" s="29"/>
      <c r="Y102" s="29"/>
      <c r="Z102" s="29"/>
    </row>
    <row r="103" spans="1:26" ht="15.75" customHeight="1">
      <c r="A103" s="29"/>
      <c r="B103" s="75"/>
      <c r="C103" s="29"/>
      <c r="D103" s="1233"/>
      <c r="E103" s="1233"/>
      <c r="F103" s="1233"/>
      <c r="G103" s="1233"/>
      <c r="H103" s="1233"/>
      <c r="I103" s="1233"/>
      <c r="J103" s="29"/>
      <c r="K103" s="29"/>
      <c r="L103" s="29"/>
      <c r="M103" s="29"/>
      <c r="N103" s="29"/>
      <c r="O103" s="29"/>
      <c r="P103" s="29"/>
      <c r="Q103" s="29"/>
      <c r="R103" s="29"/>
      <c r="S103" s="29"/>
      <c r="T103" s="29"/>
      <c r="U103" s="29"/>
      <c r="V103" s="29"/>
      <c r="W103" s="29"/>
      <c r="X103" s="29"/>
      <c r="Y103" s="29"/>
      <c r="Z103" s="29"/>
    </row>
    <row r="104" spans="1:26" ht="15.75" customHeight="1">
      <c r="A104" s="29"/>
      <c r="B104" s="75"/>
      <c r="C104" s="29"/>
      <c r="D104" s="1233"/>
      <c r="E104" s="1233"/>
      <c r="F104" s="1233"/>
      <c r="G104" s="1233"/>
      <c r="H104" s="1233"/>
      <c r="I104" s="1233"/>
      <c r="J104" s="29"/>
      <c r="K104" s="29"/>
      <c r="L104" s="29"/>
      <c r="M104" s="29"/>
      <c r="N104" s="29"/>
      <c r="O104" s="29"/>
      <c r="P104" s="29"/>
      <c r="Q104" s="29"/>
      <c r="R104" s="29"/>
      <c r="S104" s="29"/>
      <c r="T104" s="29"/>
      <c r="U104" s="29"/>
      <c r="V104" s="29"/>
      <c r="W104" s="29"/>
      <c r="X104" s="29"/>
      <c r="Y104" s="29"/>
      <c r="Z104" s="29"/>
    </row>
    <row r="105" spans="1:26" ht="15.75" customHeight="1">
      <c r="A105" s="29"/>
      <c r="B105" s="75"/>
      <c r="C105" s="29"/>
      <c r="D105" s="1233"/>
      <c r="E105" s="1233"/>
      <c r="F105" s="1233"/>
      <c r="G105" s="1233"/>
      <c r="H105" s="1233"/>
      <c r="I105" s="1233"/>
      <c r="J105" s="29"/>
      <c r="K105" s="29"/>
      <c r="L105" s="29"/>
      <c r="M105" s="29"/>
      <c r="N105" s="29"/>
      <c r="O105" s="29"/>
      <c r="P105" s="29"/>
      <c r="Q105" s="29"/>
      <c r="R105" s="29"/>
      <c r="S105" s="29"/>
      <c r="T105" s="29"/>
      <c r="U105" s="29"/>
      <c r="V105" s="29"/>
      <c r="W105" s="29"/>
      <c r="X105" s="29"/>
      <c r="Y105" s="29"/>
      <c r="Z105" s="29"/>
    </row>
    <row r="106" spans="1:26" ht="15.75" customHeight="1">
      <c r="A106" s="29"/>
      <c r="B106" s="75"/>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75"/>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75"/>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75"/>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75"/>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75"/>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75"/>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75"/>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75"/>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75"/>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75"/>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75"/>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75"/>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75"/>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75"/>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75"/>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75"/>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75"/>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75"/>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75"/>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75"/>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75"/>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75"/>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75"/>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75"/>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75"/>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75"/>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75"/>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75"/>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75"/>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75"/>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75"/>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75"/>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75"/>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75"/>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75"/>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75"/>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75"/>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75"/>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75"/>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75"/>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75"/>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75"/>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75"/>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75"/>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75"/>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75"/>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75"/>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75"/>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75"/>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75"/>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75"/>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75"/>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75"/>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75"/>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75"/>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75"/>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75"/>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75"/>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75"/>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75"/>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75"/>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75"/>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75"/>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75"/>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75"/>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75"/>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75"/>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75"/>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75"/>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75"/>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75"/>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75"/>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75"/>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75"/>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75"/>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75"/>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75"/>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75"/>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75"/>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75"/>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75"/>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75"/>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75"/>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75"/>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75"/>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75"/>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75"/>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75"/>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75"/>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75"/>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75"/>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75"/>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75"/>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75"/>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75"/>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75"/>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75"/>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75"/>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75"/>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75"/>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75"/>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75"/>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75"/>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75"/>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75"/>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75"/>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75"/>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75"/>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75"/>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75"/>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75"/>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75"/>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75"/>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75"/>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75"/>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75"/>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75"/>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75"/>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75"/>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75"/>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75"/>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75"/>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75"/>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75"/>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75"/>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75"/>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75"/>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75"/>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75"/>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75"/>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75"/>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75"/>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75"/>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75"/>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75"/>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75"/>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75"/>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75"/>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75"/>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75"/>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75"/>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75"/>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75"/>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75"/>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75"/>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75"/>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75"/>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75"/>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75"/>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75"/>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75"/>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75"/>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75"/>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75"/>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75"/>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75"/>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75"/>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75"/>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75"/>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75"/>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75"/>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75"/>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75"/>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75"/>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75"/>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75"/>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75"/>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75"/>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75"/>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75"/>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75"/>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75"/>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75"/>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75"/>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75"/>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75"/>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75"/>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75"/>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75"/>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75"/>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75"/>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75"/>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75"/>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75"/>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75"/>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75"/>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75"/>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75"/>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75"/>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75"/>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75"/>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75"/>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75"/>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75"/>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75"/>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75"/>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75"/>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75"/>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75"/>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75"/>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75"/>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75"/>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75"/>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75"/>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75"/>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75"/>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75"/>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75"/>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75"/>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75"/>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75"/>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75"/>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75"/>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75"/>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75"/>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75"/>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75"/>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75"/>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75"/>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75"/>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75"/>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75"/>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75"/>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75"/>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75"/>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75"/>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75"/>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75"/>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75"/>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75"/>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75"/>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75"/>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75"/>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75"/>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75"/>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75"/>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75"/>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75"/>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75"/>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75"/>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75"/>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75"/>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75"/>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75"/>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75"/>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75"/>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75"/>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75"/>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75"/>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75"/>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75"/>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75"/>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75"/>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75"/>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75"/>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75"/>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75"/>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75"/>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75"/>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75"/>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75"/>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75"/>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75"/>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75"/>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75"/>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75"/>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75"/>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75"/>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75"/>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75"/>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75"/>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75"/>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75"/>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75"/>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75"/>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75"/>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75"/>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75"/>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75"/>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75"/>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75"/>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75"/>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75"/>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75"/>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75"/>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75"/>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75"/>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75"/>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75"/>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75"/>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75"/>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75"/>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75"/>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75"/>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75"/>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75"/>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75"/>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75"/>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75"/>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75"/>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75"/>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75"/>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75"/>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75"/>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75"/>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75"/>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75"/>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75"/>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75"/>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75"/>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75"/>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75"/>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75"/>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75"/>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75"/>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75"/>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75"/>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75"/>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75"/>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75"/>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75"/>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75"/>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75"/>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75"/>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75"/>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75"/>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75"/>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75"/>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75"/>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75"/>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75"/>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75"/>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75"/>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75"/>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75"/>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75"/>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75"/>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75"/>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75"/>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75"/>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75"/>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75"/>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75"/>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75"/>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75"/>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75"/>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75"/>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75"/>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75"/>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75"/>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75"/>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75"/>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75"/>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75"/>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75"/>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75"/>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75"/>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75"/>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75"/>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75"/>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75"/>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75"/>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75"/>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75"/>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75"/>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75"/>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75"/>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75"/>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75"/>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75"/>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75"/>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75"/>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75"/>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75"/>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75"/>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75"/>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75"/>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75"/>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75"/>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75"/>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75"/>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75"/>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75"/>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75"/>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75"/>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75"/>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75"/>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75"/>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75"/>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75"/>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75"/>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75"/>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75"/>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75"/>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75"/>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75"/>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75"/>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75"/>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75"/>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75"/>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75"/>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75"/>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75"/>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75"/>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75"/>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75"/>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75"/>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75"/>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75"/>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75"/>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75"/>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75"/>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75"/>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75"/>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75"/>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75"/>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75"/>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75"/>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75"/>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75"/>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75"/>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75"/>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75"/>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75"/>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75"/>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75"/>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75"/>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75"/>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75"/>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75"/>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75"/>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75"/>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75"/>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75"/>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75"/>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75"/>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75"/>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75"/>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75"/>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75"/>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75"/>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75"/>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75"/>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75"/>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75"/>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75"/>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75"/>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75"/>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75"/>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75"/>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75"/>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75"/>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75"/>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75"/>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75"/>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75"/>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75"/>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75"/>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75"/>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75"/>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75"/>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75"/>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75"/>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75"/>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75"/>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75"/>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75"/>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75"/>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75"/>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75"/>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75"/>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75"/>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75"/>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75"/>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75"/>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75"/>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75"/>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75"/>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75"/>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75"/>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75"/>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75"/>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75"/>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75"/>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75"/>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75"/>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75"/>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75"/>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75"/>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75"/>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75"/>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75"/>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75"/>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75"/>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75"/>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75"/>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75"/>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75"/>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75"/>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75"/>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75"/>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75"/>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75"/>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75"/>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75"/>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75"/>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75"/>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75"/>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75"/>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75"/>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75"/>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75"/>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75"/>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75"/>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75"/>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75"/>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75"/>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75"/>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75"/>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75"/>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75"/>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75"/>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75"/>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75"/>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75"/>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75"/>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75"/>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75"/>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75"/>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75"/>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75"/>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75"/>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75"/>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75"/>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75"/>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75"/>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75"/>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75"/>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75"/>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75"/>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75"/>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75"/>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75"/>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75"/>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75"/>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75"/>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75"/>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75"/>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75"/>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75"/>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75"/>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75"/>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75"/>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75"/>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75"/>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75"/>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75"/>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75"/>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75"/>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75"/>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75"/>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75"/>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75"/>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75"/>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75"/>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75"/>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75"/>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75"/>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75"/>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75"/>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75"/>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75"/>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75"/>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75"/>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75"/>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75"/>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75"/>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75"/>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75"/>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75"/>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75"/>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75"/>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75"/>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75"/>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75"/>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75"/>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75"/>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75"/>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75"/>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75"/>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75"/>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75"/>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75"/>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75"/>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75"/>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75"/>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75"/>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75"/>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75"/>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75"/>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75"/>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75"/>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75"/>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75"/>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75"/>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75"/>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75"/>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75"/>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75"/>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75"/>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75"/>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75"/>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75"/>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75"/>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75"/>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75"/>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75"/>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75"/>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75"/>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75"/>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75"/>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75"/>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75"/>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75"/>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75"/>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75"/>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75"/>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75"/>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75"/>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75"/>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75"/>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75"/>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75"/>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75"/>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75"/>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75"/>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75"/>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75"/>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75"/>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75"/>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75"/>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75"/>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75"/>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75"/>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75"/>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75"/>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75"/>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75"/>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75"/>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75"/>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75"/>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75"/>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75"/>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75"/>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75"/>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75"/>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75"/>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75"/>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75"/>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75"/>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75"/>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75"/>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75"/>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75"/>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75"/>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75"/>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75"/>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75"/>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75"/>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75"/>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75"/>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75"/>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75"/>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75"/>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75"/>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75"/>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75"/>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75"/>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75"/>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75"/>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75"/>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75"/>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75"/>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75"/>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75"/>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75"/>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75"/>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75"/>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75"/>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75"/>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75"/>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75"/>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75"/>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75"/>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75"/>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75"/>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75"/>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75"/>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75"/>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75"/>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75"/>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75"/>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75"/>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75"/>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75"/>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75"/>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75"/>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75"/>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75"/>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75"/>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75"/>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75"/>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75"/>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75"/>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75"/>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75"/>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75"/>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75"/>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75"/>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75"/>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75"/>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75"/>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75"/>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75"/>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75"/>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75"/>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75"/>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75"/>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75"/>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75"/>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75"/>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75"/>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75"/>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75"/>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75"/>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75"/>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75"/>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75"/>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75"/>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75"/>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75"/>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75"/>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75"/>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75"/>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75"/>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75"/>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75"/>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75"/>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75"/>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75"/>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75"/>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75"/>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75"/>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75"/>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75"/>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75"/>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75"/>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75"/>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75"/>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75"/>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75"/>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75"/>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75"/>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75"/>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75"/>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75"/>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75"/>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75"/>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75"/>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75"/>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75"/>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75"/>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75"/>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75"/>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75"/>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75"/>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75"/>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75"/>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75"/>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75"/>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75"/>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75"/>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75"/>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75"/>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75"/>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75"/>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75"/>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75"/>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75"/>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75"/>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75"/>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75"/>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75"/>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75"/>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75"/>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75"/>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75"/>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75"/>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75"/>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75"/>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75"/>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75"/>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75"/>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75"/>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75"/>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75"/>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75"/>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75"/>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75"/>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75"/>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75"/>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75"/>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75"/>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75"/>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75"/>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75"/>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75"/>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75"/>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75"/>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75"/>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75"/>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75"/>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75"/>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75"/>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75"/>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75"/>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75"/>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75"/>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75"/>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75"/>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75"/>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75"/>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75"/>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75"/>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75"/>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75"/>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75"/>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75"/>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75"/>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75"/>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75"/>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75"/>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75"/>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75"/>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75"/>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75"/>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75"/>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75"/>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75"/>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75"/>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75"/>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75"/>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75"/>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75"/>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75"/>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75"/>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75"/>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75"/>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75"/>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75"/>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75"/>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75"/>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75"/>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75"/>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75"/>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75"/>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75"/>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75"/>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75"/>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75"/>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75"/>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75"/>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75"/>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75"/>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75"/>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75"/>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75"/>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75"/>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75"/>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75"/>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75"/>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75"/>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75"/>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75"/>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75"/>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75"/>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75"/>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75"/>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75"/>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75"/>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75"/>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75"/>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5.75" customHeight="1">
      <c r="A999" s="29"/>
      <c r="B999" s="75"/>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5.75" customHeight="1">
      <c r="A1000" s="29"/>
      <c r="B1000" s="75"/>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spans="1:26" ht="15.75" customHeight="1">
      <c r="A1001" s="29"/>
      <c r="B1001" s="75"/>
      <c r="C1001" s="29"/>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row r="1002" spans="1:26" ht="15.75" customHeight="1">
      <c r="A1002" s="29"/>
      <c r="B1002" s="75"/>
      <c r="C1002" s="29"/>
      <c r="D1002" s="29"/>
      <c r="E1002" s="29"/>
      <c r="F1002" s="29"/>
      <c r="G1002" s="29"/>
      <c r="H1002" s="29"/>
      <c r="I1002" s="29"/>
      <c r="J1002" s="29"/>
      <c r="K1002" s="29"/>
      <c r="L1002" s="29"/>
      <c r="M1002" s="29"/>
      <c r="N1002" s="29"/>
      <c r="O1002" s="29"/>
      <c r="P1002" s="29"/>
      <c r="Q1002" s="29"/>
      <c r="R1002" s="29"/>
      <c r="S1002" s="29"/>
      <c r="T1002" s="29"/>
      <c r="U1002" s="29"/>
      <c r="V1002" s="29"/>
      <c r="W1002" s="29"/>
      <c r="X1002" s="29"/>
      <c r="Y1002" s="29"/>
      <c r="Z1002" s="29"/>
    </row>
    <row r="1003" spans="1:26" ht="15.75" customHeight="1">
      <c r="A1003" s="29"/>
      <c r="B1003" s="75"/>
      <c r="C1003" s="29"/>
      <c r="D1003" s="29"/>
      <c r="E1003" s="29"/>
      <c r="F1003" s="29"/>
      <c r="G1003" s="29"/>
      <c r="H1003" s="29"/>
      <c r="I1003" s="29"/>
      <c r="J1003" s="29"/>
      <c r="K1003" s="29"/>
      <c r="L1003" s="29"/>
      <c r="M1003" s="29"/>
      <c r="N1003" s="29"/>
      <c r="O1003" s="29"/>
      <c r="P1003" s="29"/>
      <c r="Q1003" s="29"/>
      <c r="R1003" s="29"/>
      <c r="S1003" s="29"/>
      <c r="T1003" s="29"/>
      <c r="U1003" s="29"/>
      <c r="V1003" s="29"/>
      <c r="W1003" s="29"/>
      <c r="X1003" s="29"/>
      <c r="Y1003" s="29"/>
      <c r="Z1003" s="29"/>
    </row>
    <row r="1004" spans="1:26" ht="15.75" customHeight="1">
      <c r="A1004" s="29"/>
      <c r="B1004" s="75"/>
      <c r="C1004" s="29"/>
      <c r="D1004" s="29"/>
      <c r="E1004" s="29"/>
      <c r="F1004" s="29"/>
      <c r="G1004" s="29"/>
      <c r="H1004" s="29"/>
      <c r="I1004" s="29"/>
      <c r="J1004" s="29"/>
      <c r="K1004" s="29"/>
      <c r="L1004" s="29"/>
      <c r="M1004" s="29"/>
      <c r="N1004" s="29"/>
      <c r="O1004" s="29"/>
      <c r="P1004" s="29"/>
      <c r="Q1004" s="29"/>
      <c r="R1004" s="29"/>
      <c r="S1004" s="29"/>
      <c r="T1004" s="29"/>
      <c r="U1004" s="29"/>
      <c r="V1004" s="29"/>
      <c r="W1004" s="29"/>
      <c r="X1004" s="29"/>
      <c r="Y1004" s="29"/>
      <c r="Z1004" s="29"/>
    </row>
    <row r="1005" spans="1:26" ht="15.75" customHeight="1">
      <c r="A1005" s="29"/>
      <c r="B1005" s="75"/>
      <c r="C1005" s="29"/>
      <c r="D1005" s="29"/>
      <c r="E1005" s="29"/>
      <c r="F1005" s="29"/>
      <c r="G1005" s="29"/>
      <c r="H1005" s="29"/>
      <c r="I1005" s="29"/>
      <c r="J1005" s="29"/>
      <c r="K1005" s="29"/>
      <c r="L1005" s="29"/>
      <c r="M1005" s="29"/>
      <c r="N1005" s="29"/>
      <c r="O1005" s="29"/>
      <c r="P1005" s="29"/>
      <c r="Q1005" s="29"/>
      <c r="R1005" s="29"/>
      <c r="S1005" s="29"/>
      <c r="T1005" s="29"/>
      <c r="U1005" s="29"/>
      <c r="V1005" s="29"/>
      <c r="W1005" s="29"/>
      <c r="X1005" s="29"/>
      <c r="Y1005" s="29"/>
      <c r="Z1005" s="29"/>
    </row>
    <row r="1006" spans="1:26" ht="15.75" customHeight="1">
      <c r="A1006" s="29"/>
      <c r="B1006" s="75"/>
      <c r="C1006" s="29"/>
      <c r="D1006" s="29"/>
      <c r="E1006" s="29"/>
      <c r="F1006" s="29"/>
      <c r="G1006" s="29"/>
      <c r="H1006" s="29"/>
      <c r="I1006" s="29"/>
      <c r="J1006" s="29"/>
      <c r="K1006" s="29"/>
      <c r="L1006" s="29"/>
      <c r="M1006" s="29"/>
      <c r="N1006" s="29"/>
      <c r="O1006" s="29"/>
      <c r="P1006" s="29"/>
      <c r="Q1006" s="29"/>
      <c r="R1006" s="29"/>
      <c r="S1006" s="29"/>
      <c r="T1006" s="29"/>
      <c r="U1006" s="29"/>
      <c r="V1006" s="29"/>
      <c r="W1006" s="29"/>
      <c r="X1006" s="29"/>
      <c r="Y1006" s="29"/>
      <c r="Z1006" s="29"/>
    </row>
    <row r="1007" spans="1:26" ht="15.75" customHeight="1">
      <c r="A1007" s="29"/>
      <c r="B1007" s="75"/>
      <c r="C1007" s="29"/>
      <c r="D1007" s="29"/>
      <c r="E1007" s="29"/>
      <c r="F1007" s="29"/>
      <c r="G1007" s="29"/>
      <c r="H1007" s="29"/>
      <c r="I1007" s="29"/>
      <c r="J1007" s="29"/>
      <c r="K1007" s="29"/>
      <c r="L1007" s="29"/>
      <c r="M1007" s="29"/>
      <c r="N1007" s="29"/>
      <c r="O1007" s="29"/>
      <c r="P1007" s="29"/>
      <c r="Q1007" s="29"/>
      <c r="R1007" s="29"/>
      <c r="S1007" s="29"/>
      <c r="T1007" s="29"/>
      <c r="U1007" s="29"/>
      <c r="V1007" s="29"/>
      <c r="W1007" s="29"/>
      <c r="X1007" s="29"/>
      <c r="Y1007" s="29"/>
      <c r="Z1007" s="29"/>
    </row>
    <row r="1008" spans="1:26" ht="15.75" customHeight="1">
      <c r="A1008" s="29"/>
      <c r="B1008" s="75"/>
      <c r="C1008" s="29"/>
      <c r="D1008" s="29"/>
      <c r="E1008" s="29"/>
      <c r="F1008" s="29"/>
      <c r="G1008" s="29"/>
      <c r="H1008" s="29"/>
      <c r="I1008" s="29"/>
      <c r="J1008" s="29"/>
      <c r="K1008" s="29"/>
      <c r="L1008" s="29"/>
      <c r="M1008" s="29"/>
      <c r="N1008" s="29"/>
      <c r="O1008" s="29"/>
      <c r="P1008" s="29"/>
      <c r="Q1008" s="29"/>
      <c r="R1008" s="29"/>
      <c r="S1008" s="29"/>
      <c r="T1008" s="29"/>
      <c r="U1008" s="29"/>
      <c r="V1008" s="29"/>
      <c r="W1008" s="29"/>
      <c r="X1008" s="29"/>
      <c r="Y1008" s="29"/>
      <c r="Z1008" s="29"/>
    </row>
    <row r="1009" spans="1:26" ht="15.75" customHeight="1">
      <c r="A1009" s="29"/>
      <c r="B1009" s="75"/>
      <c r="C1009" s="29"/>
      <c r="D1009" s="29"/>
      <c r="E1009" s="29"/>
      <c r="F1009" s="29"/>
      <c r="G1009" s="29"/>
      <c r="H1009" s="29"/>
      <c r="I1009" s="29"/>
      <c r="J1009" s="29"/>
      <c r="K1009" s="29"/>
      <c r="L1009" s="29"/>
      <c r="M1009" s="29"/>
      <c r="N1009" s="29"/>
      <c r="O1009" s="29"/>
      <c r="P1009" s="29"/>
      <c r="Q1009" s="29"/>
      <c r="R1009" s="29"/>
      <c r="S1009" s="29"/>
      <c r="T1009" s="29"/>
      <c r="U1009" s="29"/>
      <c r="V1009" s="29"/>
      <c r="W1009" s="29"/>
      <c r="X1009" s="29"/>
      <c r="Y1009" s="29"/>
      <c r="Z1009" s="29"/>
    </row>
    <row r="1010" spans="1:26" ht="15.75" customHeight="1">
      <c r="A1010" s="29"/>
      <c r="B1010" s="75"/>
      <c r="C1010" s="29"/>
      <c r="D1010" s="29"/>
      <c r="E1010" s="29"/>
      <c r="F1010" s="29"/>
      <c r="G1010" s="29"/>
      <c r="H1010" s="29"/>
      <c r="I1010" s="29"/>
      <c r="J1010" s="29"/>
      <c r="K1010" s="29"/>
      <c r="L1010" s="29"/>
      <c r="M1010" s="29"/>
      <c r="N1010" s="29"/>
      <c r="O1010" s="29"/>
      <c r="P1010" s="29"/>
      <c r="Q1010" s="29"/>
      <c r="R1010" s="29"/>
      <c r="S1010" s="29"/>
      <c r="T1010" s="29"/>
      <c r="U1010" s="29"/>
      <c r="V1010" s="29"/>
      <c r="W1010" s="29"/>
      <c r="X1010" s="29"/>
      <c r="Y1010" s="29"/>
      <c r="Z1010" s="29"/>
    </row>
    <row r="1011" spans="1:26" ht="15.75" customHeight="1">
      <c r="A1011" s="29"/>
      <c r="B1011" s="75"/>
      <c r="C1011" s="29"/>
      <c r="D1011" s="29"/>
      <c r="E1011" s="29"/>
      <c r="F1011" s="29"/>
      <c r="G1011" s="29"/>
      <c r="H1011" s="29"/>
      <c r="I1011" s="29"/>
      <c r="J1011" s="29"/>
      <c r="K1011" s="29"/>
      <c r="L1011" s="29"/>
      <c r="M1011" s="29"/>
      <c r="N1011" s="29"/>
      <c r="O1011" s="29"/>
      <c r="P1011" s="29"/>
      <c r="Q1011" s="29"/>
      <c r="R1011" s="29"/>
      <c r="S1011" s="29"/>
      <c r="T1011" s="29"/>
      <c r="U1011" s="29"/>
      <c r="V1011" s="29"/>
      <c r="W1011" s="29"/>
      <c r="X1011" s="29"/>
      <c r="Y1011" s="29"/>
      <c r="Z1011" s="29"/>
    </row>
    <row r="1012" spans="1:26" ht="15.75" customHeight="1">
      <c r="A1012" s="29"/>
      <c r="B1012" s="75"/>
      <c r="C1012" s="29"/>
      <c r="D1012" s="29"/>
      <c r="E1012" s="29"/>
      <c r="F1012" s="29"/>
      <c r="G1012" s="29"/>
      <c r="H1012" s="29"/>
      <c r="I1012" s="29"/>
      <c r="J1012" s="29"/>
      <c r="K1012" s="29"/>
      <c r="L1012" s="29"/>
      <c r="M1012" s="29"/>
      <c r="N1012" s="29"/>
      <c r="O1012" s="29"/>
      <c r="P1012" s="29"/>
      <c r="Q1012" s="29"/>
      <c r="R1012" s="29"/>
      <c r="S1012" s="29"/>
      <c r="T1012" s="29"/>
      <c r="U1012" s="29"/>
      <c r="V1012" s="29"/>
      <c r="W1012" s="29"/>
      <c r="X1012" s="29"/>
      <c r="Y1012" s="29"/>
      <c r="Z1012" s="29"/>
    </row>
    <row r="1013" spans="1:26" ht="15.75" customHeight="1">
      <c r="A1013" s="29"/>
      <c r="B1013" s="75"/>
      <c r="C1013" s="29"/>
      <c r="D1013" s="29"/>
      <c r="E1013" s="29"/>
      <c r="F1013" s="29"/>
      <c r="G1013" s="29"/>
      <c r="H1013" s="29"/>
      <c r="I1013" s="29"/>
      <c r="J1013" s="29"/>
      <c r="K1013" s="29"/>
      <c r="L1013" s="29"/>
      <c r="M1013" s="29"/>
      <c r="N1013" s="29"/>
      <c r="O1013" s="29"/>
      <c r="P1013" s="29"/>
      <c r="Q1013" s="29"/>
      <c r="R1013" s="29"/>
      <c r="S1013" s="29"/>
      <c r="T1013" s="29"/>
      <c r="U1013" s="29"/>
      <c r="V1013" s="29"/>
      <c r="W1013" s="29"/>
      <c r="X1013" s="29"/>
      <c r="Y1013" s="29"/>
      <c r="Z1013" s="29"/>
    </row>
    <row r="1014" spans="1:26" ht="15.75" customHeight="1">
      <c r="A1014" s="29"/>
      <c r="B1014" s="75"/>
      <c r="C1014" s="29"/>
      <c r="D1014" s="29"/>
      <c r="E1014" s="29"/>
      <c r="F1014" s="29"/>
      <c r="G1014" s="29"/>
      <c r="H1014" s="29"/>
      <c r="I1014" s="29"/>
      <c r="J1014" s="29"/>
      <c r="K1014" s="29"/>
      <c r="L1014" s="29"/>
      <c r="M1014" s="29"/>
      <c r="N1014" s="29"/>
      <c r="O1014" s="29"/>
      <c r="P1014" s="29"/>
      <c r="Q1014" s="29"/>
      <c r="R1014" s="29"/>
      <c r="S1014" s="29"/>
      <c r="T1014" s="29"/>
      <c r="U1014" s="29"/>
      <c r="V1014" s="29"/>
      <c r="W1014" s="29"/>
      <c r="X1014" s="29"/>
      <c r="Y1014" s="29"/>
      <c r="Z1014" s="29"/>
    </row>
    <row r="1015" spans="1:26" ht="15.75" customHeight="1">
      <c r="A1015" s="29"/>
      <c r="B1015" s="75"/>
      <c r="C1015" s="29"/>
      <c r="D1015" s="29"/>
      <c r="E1015" s="29"/>
      <c r="F1015" s="29"/>
      <c r="G1015" s="29"/>
      <c r="H1015" s="29"/>
      <c r="I1015" s="29"/>
      <c r="J1015" s="29"/>
      <c r="K1015" s="29"/>
      <c r="L1015" s="29"/>
      <c r="M1015" s="29"/>
      <c r="N1015" s="29"/>
      <c r="O1015" s="29"/>
      <c r="P1015" s="29"/>
      <c r="Q1015" s="29"/>
      <c r="R1015" s="29"/>
      <c r="S1015" s="29"/>
      <c r="T1015" s="29"/>
      <c r="U1015" s="29"/>
      <c r="V1015" s="29"/>
      <c r="W1015" s="29"/>
      <c r="X1015" s="29"/>
      <c r="Y1015" s="29"/>
      <c r="Z1015" s="29"/>
    </row>
    <row r="1016" spans="1:26" ht="15.75" customHeight="1">
      <c r="A1016" s="29"/>
      <c r="B1016" s="75"/>
      <c r="C1016" s="29"/>
      <c r="D1016" s="29"/>
      <c r="E1016" s="29"/>
      <c r="F1016" s="29"/>
      <c r="G1016" s="29"/>
      <c r="H1016" s="29"/>
      <c r="I1016" s="29"/>
      <c r="J1016" s="29"/>
      <c r="K1016" s="29"/>
      <c r="L1016" s="29"/>
      <c r="M1016" s="29"/>
      <c r="N1016" s="29"/>
      <c r="O1016" s="29"/>
      <c r="P1016" s="29"/>
      <c r="Q1016" s="29"/>
      <c r="R1016" s="29"/>
      <c r="S1016" s="29"/>
      <c r="T1016" s="29"/>
      <c r="U1016" s="29"/>
      <c r="V1016" s="29"/>
      <c r="W1016" s="29"/>
      <c r="X1016" s="29"/>
      <c r="Y1016" s="29"/>
      <c r="Z1016" s="29"/>
    </row>
    <row r="1017" spans="1:26" ht="15.75" customHeight="1">
      <c r="A1017" s="29"/>
      <c r="B1017" s="75"/>
      <c r="C1017" s="29"/>
      <c r="D1017" s="29"/>
      <c r="E1017" s="29"/>
      <c r="F1017" s="29"/>
      <c r="G1017" s="29"/>
      <c r="H1017" s="29"/>
      <c r="I1017" s="29"/>
      <c r="J1017" s="29"/>
      <c r="K1017" s="29"/>
      <c r="L1017" s="29"/>
      <c r="M1017" s="29"/>
      <c r="N1017" s="29"/>
      <c r="O1017" s="29"/>
      <c r="P1017" s="29"/>
      <c r="Q1017" s="29"/>
      <c r="R1017" s="29"/>
      <c r="S1017" s="29"/>
      <c r="T1017" s="29"/>
      <c r="U1017" s="29"/>
      <c r="V1017" s="29"/>
      <c r="W1017" s="29"/>
      <c r="X1017" s="29"/>
      <c r="Y1017" s="29"/>
      <c r="Z1017" s="29"/>
    </row>
    <row r="1018" spans="1:26" ht="15.75" customHeight="1">
      <c r="A1018" s="29"/>
      <c r="B1018" s="75"/>
      <c r="C1018" s="29"/>
      <c r="D1018" s="29"/>
      <c r="E1018" s="29"/>
      <c r="F1018" s="29"/>
      <c r="G1018" s="29"/>
      <c r="H1018" s="29"/>
      <c r="I1018" s="29"/>
      <c r="J1018" s="29"/>
      <c r="K1018" s="29"/>
      <c r="L1018" s="29"/>
      <c r="M1018" s="29"/>
      <c r="N1018" s="29"/>
      <c r="O1018" s="29"/>
      <c r="P1018" s="29"/>
      <c r="Q1018" s="29"/>
      <c r="R1018" s="29"/>
      <c r="S1018" s="29"/>
      <c r="T1018" s="29"/>
      <c r="U1018" s="29"/>
      <c r="V1018" s="29"/>
      <c r="W1018" s="29"/>
      <c r="X1018" s="29"/>
      <c r="Y1018" s="29"/>
      <c r="Z1018" s="29"/>
    </row>
    <row r="1019" spans="1:26" ht="15.75" customHeight="1">
      <c r="A1019" s="29"/>
      <c r="B1019" s="75"/>
      <c r="C1019" s="29"/>
      <c r="D1019" s="29"/>
      <c r="E1019" s="29"/>
      <c r="F1019" s="29"/>
      <c r="G1019" s="29"/>
      <c r="H1019" s="29"/>
      <c r="I1019" s="29"/>
      <c r="J1019" s="29"/>
      <c r="K1019" s="29"/>
      <c r="L1019" s="29"/>
      <c r="M1019" s="29"/>
      <c r="N1019" s="29"/>
      <c r="O1019" s="29"/>
      <c r="P1019" s="29"/>
      <c r="Q1019" s="29"/>
      <c r="R1019" s="29"/>
      <c r="S1019" s="29"/>
      <c r="T1019" s="29"/>
      <c r="U1019" s="29"/>
      <c r="V1019" s="29"/>
      <c r="W1019" s="29"/>
      <c r="X1019" s="29"/>
      <c r="Y1019" s="29"/>
      <c r="Z1019" s="29"/>
    </row>
    <row r="1020" spans="1:26" ht="15.75" customHeight="1">
      <c r="A1020" s="29"/>
      <c r="B1020" s="75"/>
      <c r="C1020" s="29"/>
      <c r="D1020" s="29"/>
      <c r="E1020" s="29"/>
      <c r="F1020" s="29"/>
      <c r="G1020" s="29"/>
      <c r="H1020" s="29"/>
      <c r="I1020" s="29"/>
      <c r="J1020" s="29"/>
      <c r="K1020" s="29"/>
      <c r="L1020" s="29"/>
      <c r="M1020" s="29"/>
      <c r="N1020" s="29"/>
      <c r="O1020" s="29"/>
      <c r="P1020" s="29"/>
      <c r="Q1020" s="29"/>
      <c r="R1020" s="29"/>
      <c r="S1020" s="29"/>
      <c r="T1020" s="29"/>
      <c r="U1020" s="29"/>
      <c r="V1020" s="29"/>
      <c r="W1020" s="29"/>
      <c r="X1020" s="29"/>
      <c r="Y1020" s="29"/>
      <c r="Z1020" s="29"/>
    </row>
    <row r="1021" spans="1:26" ht="15.75" customHeight="1">
      <c r="A1021" s="29"/>
      <c r="B1021" s="75"/>
      <c r="C1021" s="29"/>
      <c r="D1021" s="29"/>
      <c r="E1021" s="29"/>
      <c r="F1021" s="29"/>
      <c r="G1021" s="29"/>
      <c r="H1021" s="29"/>
      <c r="I1021" s="29"/>
      <c r="J1021" s="29"/>
      <c r="K1021" s="29"/>
      <c r="L1021" s="29"/>
      <c r="M1021" s="29"/>
      <c r="N1021" s="29"/>
      <c r="O1021" s="29"/>
      <c r="P1021" s="29"/>
      <c r="Q1021" s="29"/>
      <c r="R1021" s="29"/>
      <c r="S1021" s="29"/>
      <c r="T1021" s="29"/>
      <c r="U1021" s="29"/>
      <c r="V1021" s="29"/>
      <c r="W1021" s="29"/>
      <c r="X1021" s="29"/>
      <c r="Y1021" s="29"/>
      <c r="Z1021" s="29"/>
    </row>
    <row r="1022" spans="1:26" ht="15.75" customHeight="1">
      <c r="A1022" s="29"/>
      <c r="B1022" s="75"/>
      <c r="C1022" s="29"/>
      <c r="D1022" s="29"/>
      <c r="E1022" s="29"/>
      <c r="F1022" s="29"/>
      <c r="G1022" s="29"/>
      <c r="H1022" s="29"/>
      <c r="I1022" s="29"/>
      <c r="J1022" s="29"/>
      <c r="K1022" s="29"/>
      <c r="L1022" s="29"/>
      <c r="M1022" s="29"/>
      <c r="N1022" s="29"/>
      <c r="O1022" s="29"/>
      <c r="P1022" s="29"/>
      <c r="Q1022" s="29"/>
      <c r="R1022" s="29"/>
      <c r="S1022" s="29"/>
      <c r="T1022" s="29"/>
      <c r="U1022" s="29"/>
      <c r="V1022" s="29"/>
      <c r="W1022" s="29"/>
      <c r="X1022" s="29"/>
      <c r="Y1022" s="29"/>
      <c r="Z1022" s="29"/>
    </row>
    <row r="1023" spans="1:26" ht="15.75" customHeight="1">
      <c r="A1023" s="29"/>
      <c r="B1023" s="75"/>
      <c r="C1023" s="29"/>
      <c r="D1023" s="29"/>
      <c r="E1023" s="29"/>
      <c r="F1023" s="29"/>
      <c r="G1023" s="29"/>
      <c r="H1023" s="29"/>
      <c r="I1023" s="29"/>
      <c r="J1023" s="29"/>
      <c r="K1023" s="29"/>
      <c r="L1023" s="29"/>
      <c r="M1023" s="29"/>
      <c r="N1023" s="29"/>
      <c r="O1023" s="29"/>
      <c r="P1023" s="29"/>
      <c r="Q1023" s="29"/>
      <c r="R1023" s="29"/>
      <c r="S1023" s="29"/>
      <c r="T1023" s="29"/>
      <c r="U1023" s="29"/>
      <c r="V1023" s="29"/>
      <c r="W1023" s="29"/>
      <c r="X1023" s="29"/>
      <c r="Y1023" s="29"/>
      <c r="Z1023" s="29"/>
    </row>
    <row r="1024" spans="1:26" ht="15.75" customHeight="1">
      <c r="A1024" s="29"/>
      <c r="B1024" s="75"/>
      <c r="C1024" s="29"/>
      <c r="D1024" s="29"/>
      <c r="E1024" s="29"/>
      <c r="F1024" s="29"/>
      <c r="G1024" s="29"/>
      <c r="H1024" s="29"/>
      <c r="I1024" s="29"/>
      <c r="J1024" s="29"/>
      <c r="K1024" s="29"/>
      <c r="L1024" s="29"/>
      <c r="M1024" s="29"/>
      <c r="N1024" s="29"/>
      <c r="O1024" s="29"/>
      <c r="P1024" s="29"/>
      <c r="Q1024" s="29"/>
      <c r="R1024" s="29"/>
      <c r="S1024" s="29"/>
      <c r="T1024" s="29"/>
      <c r="U1024" s="29"/>
      <c r="V1024" s="29"/>
      <c r="W1024" s="29"/>
      <c r="X1024" s="29"/>
      <c r="Y1024" s="29"/>
      <c r="Z1024" s="29"/>
    </row>
  </sheetData>
  <mergeCells count="39">
    <mergeCell ref="E1:E2"/>
    <mergeCell ref="F1:T1"/>
    <mergeCell ref="B3:T3"/>
    <mergeCell ref="B4:T4"/>
    <mergeCell ref="A1:A2"/>
    <mergeCell ref="B1:B2"/>
    <mergeCell ref="C1:C2"/>
    <mergeCell ref="D1:D2"/>
    <mergeCell ref="D96:I105"/>
    <mergeCell ref="D62:R62"/>
    <mergeCell ref="D63:R63"/>
    <mergeCell ref="D64:H64"/>
    <mergeCell ref="I64:R64"/>
    <mergeCell ref="D66:D70"/>
    <mergeCell ref="E66:E70"/>
    <mergeCell ref="F66:F70"/>
    <mergeCell ref="D71:R71"/>
    <mergeCell ref="E72:H75"/>
    <mergeCell ref="F82:F86"/>
    <mergeCell ref="E88:H91"/>
    <mergeCell ref="D78:R78"/>
    <mergeCell ref="D79:R79"/>
    <mergeCell ref="D80:H80"/>
    <mergeCell ref="I80:R80"/>
    <mergeCell ref="D82:D86"/>
    <mergeCell ref="E82:E86"/>
    <mergeCell ref="D87:R87"/>
    <mergeCell ref="B5:B9"/>
    <mergeCell ref="B10:B14"/>
    <mergeCell ref="B15:B19"/>
    <mergeCell ref="B20:B24"/>
    <mergeCell ref="B25:B29"/>
    <mergeCell ref="B55:B59"/>
    <mergeCell ref="B60:E60"/>
    <mergeCell ref="B30:B34"/>
    <mergeCell ref="B35:B39"/>
    <mergeCell ref="B40:B44"/>
    <mergeCell ref="B45:B49"/>
    <mergeCell ref="B50:B54"/>
  </mergeCells>
  <dataValidations count="1">
    <dataValidation type="list" allowBlank="1" showInputMessage="1" showErrorMessage="1" sqref="S5:S54" xr:uid="{136BD7BA-3839-45D6-A3FF-A35503156746}">
      <formula1>"Passed, Failed"</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outlinePr summaryBelow="0" summaryRight="0"/>
  </sheetPr>
  <dimension ref="A1:Z72"/>
  <sheetViews>
    <sheetView workbookViewId="0">
      <pane xSplit="4" topLeftCell="E10" activePane="topRight" state="frozen"/>
      <selection pane="topRight" activeCell="M11" sqref="M11"/>
      <selection activeCell="A7" sqref="A7"/>
    </sheetView>
  </sheetViews>
  <sheetFormatPr defaultColWidth="14.42578125" defaultRowHeight="15" customHeight="1"/>
  <cols>
    <col min="1" max="1" width="10.28515625" customWidth="1"/>
    <col min="2" max="2" width="17.28515625" style="257" customWidth="1"/>
    <col min="3" max="3" width="8.28515625" customWidth="1"/>
    <col min="4" max="4" width="25" customWidth="1"/>
    <col min="5" max="5" width="29" customWidth="1"/>
    <col min="6" max="7" width="15.42578125" customWidth="1"/>
    <col min="8" max="8" width="11.140625" customWidth="1"/>
    <col min="9" max="9" width="10" customWidth="1"/>
    <col min="10" max="10" width="11.85546875" customWidth="1"/>
    <col min="13" max="16" width="14.42578125" customWidth="1"/>
    <col min="17" max="17" width="18" customWidth="1"/>
    <col min="18" max="18" width="14" customWidth="1"/>
    <col min="19" max="19" width="26.140625" customWidth="1"/>
    <col min="20" max="20" width="11" customWidth="1"/>
  </cols>
  <sheetData>
    <row r="1" spans="1:20">
      <c r="A1" s="1182" t="s">
        <v>185</v>
      </c>
      <c r="B1" s="1183" t="s">
        <v>186</v>
      </c>
      <c r="C1" s="1182" t="s">
        <v>187</v>
      </c>
      <c r="D1" s="1182" t="s">
        <v>188</v>
      </c>
      <c r="E1" s="1182" t="s">
        <v>189</v>
      </c>
      <c r="F1" s="1176" t="s">
        <v>190</v>
      </c>
      <c r="G1" s="1176"/>
      <c r="H1" s="1176"/>
      <c r="I1" s="1176"/>
      <c r="J1" s="1176"/>
      <c r="K1" s="1176"/>
      <c r="L1" s="1176"/>
      <c r="M1" s="1176"/>
      <c r="N1" s="1176"/>
      <c r="O1" s="1176"/>
      <c r="P1" s="1176"/>
      <c r="Q1" s="1176"/>
      <c r="R1" s="1176"/>
      <c r="S1" s="1176"/>
      <c r="T1" s="1176"/>
    </row>
    <row r="2" spans="1:20" ht="28.5">
      <c r="A2" s="1182"/>
      <c r="B2" s="1183"/>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row>
    <row r="3" spans="1:20">
      <c r="A3" s="1224" t="s">
        <v>513</v>
      </c>
      <c r="B3" s="1225"/>
      <c r="C3" s="1225"/>
      <c r="D3" s="1225"/>
      <c r="E3" s="1225"/>
      <c r="F3" s="1225"/>
      <c r="G3" s="1225"/>
      <c r="H3" s="1225"/>
      <c r="I3" s="1225"/>
      <c r="J3" s="1225"/>
      <c r="K3" s="1225"/>
      <c r="L3" s="1225"/>
      <c r="M3" s="1225"/>
      <c r="N3" s="1225"/>
      <c r="O3" s="1225"/>
      <c r="P3" s="1225"/>
      <c r="Q3" s="1225"/>
      <c r="R3" s="1225"/>
      <c r="S3" s="1225"/>
      <c r="T3" s="1183"/>
    </row>
    <row r="4" spans="1:20">
      <c r="A4" s="1179" t="s">
        <v>207</v>
      </c>
      <c r="B4" s="1180"/>
      <c r="C4" s="1180"/>
      <c r="D4" s="1180"/>
      <c r="E4" s="1180"/>
      <c r="F4" s="1180"/>
      <c r="G4" s="1180"/>
      <c r="H4" s="1180"/>
      <c r="I4" s="1180"/>
      <c r="J4" s="1180"/>
      <c r="K4" s="1180"/>
      <c r="L4" s="1180"/>
      <c r="M4" s="1180"/>
      <c r="N4" s="1180"/>
      <c r="O4" s="1180"/>
      <c r="P4" s="1180"/>
      <c r="Q4" s="1180"/>
      <c r="R4" s="1180"/>
      <c r="S4" s="1180"/>
      <c r="T4" s="1181"/>
    </row>
    <row r="5" spans="1:20">
      <c r="A5" s="1242" t="s">
        <v>208</v>
      </c>
      <c r="B5" s="1238" t="s">
        <v>3</v>
      </c>
      <c r="C5" s="327">
        <v>1</v>
      </c>
      <c r="D5" s="124" t="s">
        <v>61</v>
      </c>
      <c r="E5" s="816" t="s">
        <v>514</v>
      </c>
      <c r="F5" s="110">
        <v>5.65</v>
      </c>
      <c r="G5" s="110">
        <v>5.63</v>
      </c>
      <c r="H5" s="110">
        <v>6.18</v>
      </c>
      <c r="I5" s="110">
        <v>6.1</v>
      </c>
      <c r="J5" s="110">
        <v>5.9</v>
      </c>
      <c r="K5" s="110">
        <v>3.7</v>
      </c>
      <c r="L5" s="110">
        <v>9</v>
      </c>
      <c r="M5" s="110">
        <v>6.8</v>
      </c>
      <c r="N5" s="110">
        <v>7.3</v>
      </c>
      <c r="O5" s="110" t="s">
        <v>19</v>
      </c>
      <c r="P5" s="110" t="s">
        <v>19</v>
      </c>
      <c r="Q5" s="110" t="s">
        <v>19</v>
      </c>
      <c r="R5" s="110" cm="1">
        <f t="array" ref="R5">AVERAGE(IF(LEFT(F5:Q5,1)="&lt;", VALUE(MID(F5:Q5,2,99)), F5:Q5))</f>
        <v>6.2511111111111113</v>
      </c>
      <c r="S5" s="108"/>
      <c r="T5" s="108">
        <v>6</v>
      </c>
    </row>
    <row r="6" spans="1:20">
      <c r="A6" s="1243"/>
      <c r="B6" s="1239"/>
      <c r="C6" s="311">
        <v>2</v>
      </c>
      <c r="D6" s="814" t="s">
        <v>63</v>
      </c>
      <c r="E6" s="815" t="s">
        <v>514</v>
      </c>
      <c r="F6" s="111">
        <v>5.23</v>
      </c>
      <c r="G6" s="111">
        <v>5.58</v>
      </c>
      <c r="H6" s="111">
        <v>6.11</v>
      </c>
      <c r="I6" s="111">
        <v>6.05</v>
      </c>
      <c r="J6" s="111">
        <v>5.21</v>
      </c>
      <c r="K6" s="111">
        <v>5.0999999999999996</v>
      </c>
      <c r="L6" s="111">
        <v>8.6999999999999993</v>
      </c>
      <c r="M6" s="111">
        <v>6.9</v>
      </c>
      <c r="N6" s="111">
        <v>7.5</v>
      </c>
      <c r="O6" s="111" t="s">
        <v>19</v>
      </c>
      <c r="P6" s="111" t="s">
        <v>19</v>
      </c>
      <c r="Q6" s="111" t="s">
        <v>19</v>
      </c>
      <c r="R6" s="110" cm="1">
        <f t="array" ref="R6">AVERAGE(IF(LEFT(F6:Q6,1)="&lt;", VALUE(MID(F6:Q6,2,99)), F6:Q6))</f>
        <v>6.2644444444444449</v>
      </c>
      <c r="S6" s="18"/>
      <c r="T6" s="18">
        <v>6</v>
      </c>
    </row>
    <row r="7" spans="1:20">
      <c r="A7" s="1243"/>
      <c r="B7" s="1240"/>
      <c r="C7" s="311">
        <v>3</v>
      </c>
      <c r="D7" s="814" t="s">
        <v>65</v>
      </c>
      <c r="E7" s="815" t="s">
        <v>514</v>
      </c>
      <c r="F7" s="111">
        <v>5.38</v>
      </c>
      <c r="G7" s="111">
        <v>5.7</v>
      </c>
      <c r="H7" s="111">
        <v>6.18</v>
      </c>
      <c r="I7" s="111">
        <v>6.13</v>
      </c>
      <c r="J7" s="111">
        <v>5.03</v>
      </c>
      <c r="K7" s="111">
        <v>4.8</v>
      </c>
      <c r="L7" s="111">
        <v>8.1</v>
      </c>
      <c r="M7" s="111">
        <v>7</v>
      </c>
      <c r="N7" s="111">
        <v>7.1</v>
      </c>
      <c r="O7" s="111" t="s">
        <v>19</v>
      </c>
      <c r="P7" s="111" t="s">
        <v>19</v>
      </c>
      <c r="Q7" s="111" t="s">
        <v>19</v>
      </c>
      <c r="R7" s="110" cm="1">
        <f t="array" ref="R7">AVERAGE(IF(LEFT(F7:Q7,1)="&lt;", VALUE(MID(F7:Q7,2,99)), F7:Q7))</f>
        <v>6.1577777777777776</v>
      </c>
      <c r="S7" s="18"/>
      <c r="T7" s="18">
        <v>6</v>
      </c>
    </row>
    <row r="8" spans="1:20">
      <c r="A8" s="1243"/>
      <c r="B8" s="1238" t="s">
        <v>6</v>
      </c>
      <c r="C8" s="327">
        <v>1</v>
      </c>
      <c r="D8" s="124" t="s">
        <v>61</v>
      </c>
      <c r="E8" s="832" t="s">
        <v>514</v>
      </c>
      <c r="F8" s="110">
        <v>15</v>
      </c>
      <c r="G8" s="110">
        <v>14</v>
      </c>
      <c r="H8" s="110">
        <v>43</v>
      </c>
      <c r="I8" s="110">
        <v>26</v>
      </c>
      <c r="J8" s="110">
        <v>30</v>
      </c>
      <c r="K8" s="110">
        <v>17</v>
      </c>
      <c r="L8" s="110">
        <v>14</v>
      </c>
      <c r="M8" s="110">
        <v>24</v>
      </c>
      <c r="N8" s="110">
        <v>115</v>
      </c>
      <c r="O8" s="110" t="s">
        <v>19</v>
      </c>
      <c r="P8" s="110" t="s">
        <v>19</v>
      </c>
      <c r="Q8" s="110" t="s">
        <v>19</v>
      </c>
      <c r="R8" s="110" cm="1">
        <f t="array" ref="R8">AVERAGE(IF(LEFT(F8:Q8,1)="&lt;", VALUE(MID(F8:Q8,2,99)), F8:Q8))</f>
        <v>33.111111111111114</v>
      </c>
      <c r="S8" s="108"/>
      <c r="T8" s="108">
        <v>50</v>
      </c>
    </row>
    <row r="9" spans="1:20">
      <c r="A9" s="1243"/>
      <c r="B9" s="1239"/>
      <c r="C9" s="311">
        <v>2</v>
      </c>
      <c r="D9" s="814" t="s">
        <v>63</v>
      </c>
      <c r="E9" s="833" t="s">
        <v>514</v>
      </c>
      <c r="F9" s="111">
        <v>19</v>
      </c>
      <c r="G9" s="111">
        <v>30</v>
      </c>
      <c r="H9" s="111">
        <v>35</v>
      </c>
      <c r="I9" s="111">
        <v>29</v>
      </c>
      <c r="J9" s="111">
        <v>19</v>
      </c>
      <c r="K9" s="111">
        <v>12</v>
      </c>
      <c r="L9" s="111">
        <v>14</v>
      </c>
      <c r="M9" s="111">
        <v>24</v>
      </c>
      <c r="N9" s="111">
        <v>119</v>
      </c>
      <c r="O9" s="111" t="s">
        <v>19</v>
      </c>
      <c r="P9" s="111" t="s">
        <v>19</v>
      </c>
      <c r="Q9" s="111" t="s">
        <v>19</v>
      </c>
      <c r="R9" s="110" cm="1">
        <f t="array" ref="R9">AVERAGE(IF(LEFT(F9:Q9,1)="&lt;", VALUE(MID(F9:Q9,2,99)), F9:Q9))</f>
        <v>33.444444444444443</v>
      </c>
      <c r="S9" s="18"/>
      <c r="T9" s="18">
        <v>50</v>
      </c>
    </row>
    <row r="10" spans="1:20">
      <c r="A10" s="1243"/>
      <c r="B10" s="1240"/>
      <c r="C10" s="311">
        <v>3</v>
      </c>
      <c r="D10" s="814" t="s">
        <v>65</v>
      </c>
      <c r="E10" s="833" t="s">
        <v>514</v>
      </c>
      <c r="F10" s="111">
        <v>25</v>
      </c>
      <c r="G10" s="111">
        <v>46</v>
      </c>
      <c r="H10" s="111">
        <v>38</v>
      </c>
      <c r="I10" s="111">
        <v>26</v>
      </c>
      <c r="J10" s="111">
        <v>21</v>
      </c>
      <c r="K10" s="111">
        <v>11</v>
      </c>
      <c r="L10" s="111">
        <v>48</v>
      </c>
      <c r="M10" s="111">
        <v>20</v>
      </c>
      <c r="N10" s="111">
        <v>118</v>
      </c>
      <c r="O10" s="111" t="s">
        <v>19</v>
      </c>
      <c r="P10" s="111" t="s">
        <v>19</v>
      </c>
      <c r="Q10" s="111" t="s">
        <v>19</v>
      </c>
      <c r="R10" s="110" cm="1">
        <f t="array" ref="R10">AVERAGE(IF(LEFT(F10:Q10,1)="&lt;", VALUE(MID(F10:Q10,2,99)), F10:Q10))</f>
        <v>39.222222222222221</v>
      </c>
      <c r="S10" s="18"/>
      <c r="T10" s="18">
        <v>50</v>
      </c>
    </row>
    <row r="11" spans="1:20">
      <c r="A11" s="1243"/>
      <c r="B11" s="1238" t="s">
        <v>7</v>
      </c>
      <c r="C11" s="327">
        <v>1</v>
      </c>
      <c r="D11" s="124" t="s">
        <v>61</v>
      </c>
      <c r="E11" s="816" t="s">
        <v>514</v>
      </c>
      <c r="F11" s="110">
        <v>7.28</v>
      </c>
      <c r="G11" s="110">
        <v>7.21</v>
      </c>
      <c r="H11" s="110">
        <v>7.18</v>
      </c>
      <c r="I11" s="110">
        <v>8.15</v>
      </c>
      <c r="J11" s="110">
        <v>6.95</v>
      </c>
      <c r="K11" s="110">
        <v>6.98</v>
      </c>
      <c r="L11" s="110">
        <v>6.74</v>
      </c>
      <c r="M11" s="110">
        <v>6.99</v>
      </c>
      <c r="N11" s="110">
        <v>7.2</v>
      </c>
      <c r="O11" s="110" t="s">
        <v>19</v>
      </c>
      <c r="P11" s="110" t="s">
        <v>19</v>
      </c>
      <c r="Q11" s="110" t="s">
        <v>19</v>
      </c>
      <c r="R11" s="110" cm="1">
        <f t="array" ref="R11">AVERAGE(IF(LEFT(F11:Q11,1)="&lt;", VALUE(MID(F11:Q11,2,99)), F11:Q11))</f>
        <v>7.1866666666666674</v>
      </c>
      <c r="S11" s="108"/>
      <c r="T11" s="108" t="s">
        <v>214</v>
      </c>
    </row>
    <row r="12" spans="1:20">
      <c r="A12" s="1243"/>
      <c r="B12" s="1239"/>
      <c r="C12" s="311">
        <v>2</v>
      </c>
      <c r="D12" s="814" t="s">
        <v>63</v>
      </c>
      <c r="E12" s="815" t="s">
        <v>514</v>
      </c>
      <c r="F12" s="111">
        <v>7.31</v>
      </c>
      <c r="G12" s="111">
        <v>7.11</v>
      </c>
      <c r="H12" s="111">
        <v>7.22</v>
      </c>
      <c r="I12" s="111">
        <v>8.11</v>
      </c>
      <c r="J12" s="111">
        <v>7.03</v>
      </c>
      <c r="K12" s="111">
        <v>6.9</v>
      </c>
      <c r="L12" s="111">
        <v>7.09</v>
      </c>
      <c r="M12" s="111">
        <v>7.16</v>
      </c>
      <c r="N12" s="111">
        <v>7.15</v>
      </c>
      <c r="O12" s="111" t="s">
        <v>19</v>
      </c>
      <c r="P12" s="111" t="s">
        <v>19</v>
      </c>
      <c r="Q12" s="111" t="s">
        <v>19</v>
      </c>
      <c r="R12" s="110" cm="1">
        <f t="array" ref="R12">AVERAGE(IF(LEFT(F12:Q12,1)="&lt;", VALUE(MID(F12:Q12,2,99)), F12:Q12))</f>
        <v>7.2311111111111108</v>
      </c>
      <c r="S12" s="18"/>
      <c r="T12" s="18" t="s">
        <v>214</v>
      </c>
    </row>
    <row r="13" spans="1:20">
      <c r="A13" s="1243"/>
      <c r="B13" s="1240"/>
      <c r="C13" s="311">
        <v>3</v>
      </c>
      <c r="D13" s="814" t="s">
        <v>65</v>
      </c>
      <c r="E13" s="815" t="s">
        <v>514</v>
      </c>
      <c r="F13" s="111">
        <v>7.29</v>
      </c>
      <c r="G13" s="111">
        <v>7.27</v>
      </c>
      <c r="H13" s="111">
        <v>7.22</v>
      </c>
      <c r="I13" s="111">
        <v>7.25</v>
      </c>
      <c r="J13" s="111">
        <v>7.23</v>
      </c>
      <c r="K13" s="111">
        <v>6.92</v>
      </c>
      <c r="L13" s="111">
        <v>7.4</v>
      </c>
      <c r="M13" s="111">
        <v>7.01</v>
      </c>
      <c r="N13" s="111">
        <v>7.3</v>
      </c>
      <c r="O13" s="111" t="s">
        <v>19</v>
      </c>
      <c r="P13" s="111" t="s">
        <v>19</v>
      </c>
      <c r="Q13" s="111" t="s">
        <v>19</v>
      </c>
      <c r="R13" s="110" cm="1">
        <f t="array" ref="R13">AVERAGE(IF(LEFT(F13:Q13,1)="&lt;", VALUE(MID(F13:Q13,2,99)), F13:Q13))</f>
        <v>7.21</v>
      </c>
      <c r="S13" s="18"/>
      <c r="T13" s="18" t="s">
        <v>214</v>
      </c>
    </row>
    <row r="14" spans="1:20">
      <c r="A14" s="1243"/>
      <c r="B14" s="1238" t="s">
        <v>8</v>
      </c>
      <c r="C14" s="327">
        <v>1</v>
      </c>
      <c r="D14" s="124" t="s">
        <v>61</v>
      </c>
      <c r="E14" s="816" t="s">
        <v>514</v>
      </c>
      <c r="F14" s="110">
        <v>29</v>
      </c>
      <c r="G14" s="110">
        <v>26.4</v>
      </c>
      <c r="H14" s="110">
        <v>28.9</v>
      </c>
      <c r="I14" s="110">
        <v>34</v>
      </c>
      <c r="J14" s="110">
        <v>31.9</v>
      </c>
      <c r="K14" s="110">
        <v>30</v>
      </c>
      <c r="L14" s="110">
        <v>32.4</v>
      </c>
      <c r="M14" s="110">
        <v>26.6</v>
      </c>
      <c r="N14" s="110">
        <v>28.9</v>
      </c>
      <c r="O14" s="110" t="s">
        <v>19</v>
      </c>
      <c r="P14" s="110" t="s">
        <v>19</v>
      </c>
      <c r="Q14" s="110" t="s">
        <v>19</v>
      </c>
      <c r="R14" s="110" cm="1">
        <f t="array" ref="R14">AVERAGE(IF(LEFT(F14:Q14,1)="&lt;", VALUE(MID(F14:Q14,2,99)), F14:Q14))</f>
        <v>29.788888888888884</v>
      </c>
      <c r="S14" s="108"/>
      <c r="T14" s="108" t="s">
        <v>215</v>
      </c>
    </row>
    <row r="15" spans="1:20">
      <c r="A15" s="1243"/>
      <c r="B15" s="1239"/>
      <c r="C15" s="311">
        <v>2</v>
      </c>
      <c r="D15" s="814" t="s">
        <v>63</v>
      </c>
      <c r="E15" s="815" t="s">
        <v>514</v>
      </c>
      <c r="F15" s="111">
        <v>29.8</v>
      </c>
      <c r="G15" s="111">
        <v>27</v>
      </c>
      <c r="H15" s="111">
        <v>28.7</v>
      </c>
      <c r="I15" s="111">
        <v>34.1</v>
      </c>
      <c r="J15" s="111">
        <v>32.6</v>
      </c>
      <c r="K15" s="111">
        <v>30.6</v>
      </c>
      <c r="L15" s="111">
        <v>32.200000000000003</v>
      </c>
      <c r="M15" s="111">
        <v>26.6</v>
      </c>
      <c r="N15" s="111">
        <v>28.8</v>
      </c>
      <c r="O15" s="111" t="s">
        <v>19</v>
      </c>
      <c r="P15" s="111" t="s">
        <v>19</v>
      </c>
      <c r="Q15" s="111" t="s">
        <v>19</v>
      </c>
      <c r="R15" s="110" cm="1">
        <f t="array" ref="R15">AVERAGE(IF(LEFT(F15:Q15,1)="&lt;", VALUE(MID(F15:Q15,2,99)), F15:Q15))</f>
        <v>30.044444444444441</v>
      </c>
      <c r="S15" s="18"/>
      <c r="T15" s="18" t="s">
        <v>215</v>
      </c>
    </row>
    <row r="16" spans="1:20">
      <c r="A16" s="1243"/>
      <c r="B16" s="1240"/>
      <c r="C16" s="311">
        <v>3</v>
      </c>
      <c r="D16" s="814" t="s">
        <v>65</v>
      </c>
      <c r="E16" s="815" t="s">
        <v>514</v>
      </c>
      <c r="F16" s="111">
        <v>30.1</v>
      </c>
      <c r="G16" s="111">
        <v>27.1</v>
      </c>
      <c r="H16" s="111">
        <v>28.9</v>
      </c>
      <c r="I16" s="111">
        <v>35</v>
      </c>
      <c r="J16" s="111">
        <v>33.299999999999997</v>
      </c>
      <c r="K16" s="111">
        <v>31.1</v>
      </c>
      <c r="L16" s="111">
        <v>32.200000000000003</v>
      </c>
      <c r="M16" s="111">
        <v>26.7</v>
      </c>
      <c r="N16" s="111">
        <v>28.9</v>
      </c>
      <c r="O16" s="111" t="s">
        <v>19</v>
      </c>
      <c r="P16" s="111" t="s">
        <v>19</v>
      </c>
      <c r="Q16" s="111" t="s">
        <v>19</v>
      </c>
      <c r="R16" s="110" cm="1">
        <f t="array" ref="R16">AVERAGE(IF(LEFT(F16:Q16,1)="&lt;", VALUE(MID(F16:Q16,2,99)), F16:Q16))</f>
        <v>30.36666666666666</v>
      </c>
      <c r="S16" s="18"/>
      <c r="T16" s="18" t="s">
        <v>215</v>
      </c>
    </row>
    <row r="17" spans="1:26">
      <c r="A17" s="1243"/>
      <c r="B17" s="1238" t="s">
        <v>9</v>
      </c>
      <c r="C17" s="327">
        <v>1</v>
      </c>
      <c r="D17" s="124" t="s">
        <v>61</v>
      </c>
      <c r="E17" s="832" t="s">
        <v>514</v>
      </c>
      <c r="F17" s="110">
        <v>5</v>
      </c>
      <c r="G17" s="110">
        <v>5</v>
      </c>
      <c r="H17" s="110">
        <v>10</v>
      </c>
      <c r="I17" s="110">
        <v>5</v>
      </c>
      <c r="J17" s="110">
        <v>5</v>
      </c>
      <c r="K17" s="110">
        <v>5</v>
      </c>
      <c r="L17" s="110">
        <v>5</v>
      </c>
      <c r="M17" s="110">
        <v>5</v>
      </c>
      <c r="N17" s="110">
        <v>10</v>
      </c>
      <c r="O17" s="110" t="s">
        <v>19</v>
      </c>
      <c r="P17" s="110" t="s">
        <v>19</v>
      </c>
      <c r="Q17" s="110" t="s">
        <v>19</v>
      </c>
      <c r="R17" s="110" cm="1">
        <f t="array" ref="R17">AVERAGE(IF(LEFT(F17:Q17,1)="&lt;", VALUE(MID(F17:Q17,2,99)), F17:Q17))</f>
        <v>6.1111111111111107</v>
      </c>
      <c r="S17" s="108"/>
      <c r="T17" s="108">
        <v>50</v>
      </c>
    </row>
    <row r="18" spans="1:26">
      <c r="A18" s="1243"/>
      <c r="B18" s="1239"/>
      <c r="C18" s="311">
        <v>2</v>
      </c>
      <c r="D18" s="814" t="s">
        <v>63</v>
      </c>
      <c r="E18" s="833" t="s">
        <v>514</v>
      </c>
      <c r="F18" s="111">
        <v>5</v>
      </c>
      <c r="G18" s="111">
        <v>10</v>
      </c>
      <c r="H18" s="111">
        <v>10</v>
      </c>
      <c r="I18" s="111">
        <v>5</v>
      </c>
      <c r="J18" s="111">
        <v>5</v>
      </c>
      <c r="K18" s="111">
        <v>5</v>
      </c>
      <c r="L18" s="111">
        <v>5</v>
      </c>
      <c r="M18" s="111" t="s">
        <v>216</v>
      </c>
      <c r="N18" s="111">
        <v>10</v>
      </c>
      <c r="O18" s="111" t="s">
        <v>19</v>
      </c>
      <c r="P18" s="111" t="s">
        <v>19</v>
      </c>
      <c r="Q18" s="111" t="s">
        <v>19</v>
      </c>
      <c r="R18" s="110" cm="1">
        <f t="array" ref="R18">AVERAGE(IF(LEFT(F18:Q18,1)="&lt;", VALUE(MID(F18:Q18,2,99)), F18:Q18))</f>
        <v>6.666666666666667</v>
      </c>
      <c r="S18" s="18"/>
      <c r="T18" s="18">
        <v>50</v>
      </c>
    </row>
    <row r="19" spans="1:26">
      <c r="A19" s="1243"/>
      <c r="B19" s="1240"/>
      <c r="C19" s="311">
        <v>3</v>
      </c>
      <c r="D19" s="814" t="s">
        <v>65</v>
      </c>
      <c r="E19" s="833" t="s">
        <v>514</v>
      </c>
      <c r="F19" s="111">
        <v>5</v>
      </c>
      <c r="G19" s="111">
        <v>5</v>
      </c>
      <c r="H19" s="111">
        <v>5</v>
      </c>
      <c r="I19" s="111">
        <v>5</v>
      </c>
      <c r="J19" s="111">
        <v>5</v>
      </c>
      <c r="K19" s="111">
        <v>5</v>
      </c>
      <c r="L19" s="111">
        <v>5</v>
      </c>
      <c r="M19" s="111" t="s">
        <v>216</v>
      </c>
      <c r="N19" s="111">
        <v>10</v>
      </c>
      <c r="O19" s="111" t="s">
        <v>19</v>
      </c>
      <c r="P19" s="111" t="s">
        <v>19</v>
      </c>
      <c r="Q19" s="111" t="s">
        <v>19</v>
      </c>
      <c r="R19" s="110" cm="1">
        <f t="array" ref="R19">AVERAGE(IF(LEFT(F19:Q19,1)="&lt;", VALUE(MID(F19:Q19,2,99)), F19:Q19))</f>
        <v>5.5555555555555554</v>
      </c>
      <c r="S19" s="18"/>
      <c r="T19" s="18">
        <v>50</v>
      </c>
    </row>
    <row r="20" spans="1:26">
      <c r="A20" s="1243"/>
      <c r="B20" s="1235" t="s">
        <v>10</v>
      </c>
      <c r="C20" s="542">
        <v>1</v>
      </c>
      <c r="D20" s="816" t="s">
        <v>61</v>
      </c>
      <c r="E20" s="832" t="s">
        <v>514</v>
      </c>
      <c r="F20" s="110">
        <v>17000</v>
      </c>
      <c r="G20" s="110">
        <v>3300</v>
      </c>
      <c r="H20" s="110">
        <v>7000</v>
      </c>
      <c r="I20" s="110">
        <v>3500</v>
      </c>
      <c r="J20" s="110">
        <v>9200</v>
      </c>
      <c r="K20" s="110">
        <v>35000</v>
      </c>
      <c r="L20" s="110">
        <v>7900</v>
      </c>
      <c r="M20" s="110">
        <v>3300</v>
      </c>
      <c r="N20" s="110">
        <v>33</v>
      </c>
      <c r="O20" s="110" t="s">
        <v>19</v>
      </c>
      <c r="P20" s="110" t="s">
        <v>19</v>
      </c>
      <c r="Q20" s="110" t="s">
        <v>19</v>
      </c>
      <c r="R20" s="110" cm="1">
        <f t="array" ref="R20">GEOMEAN(IF(LEFT(F20:Q20,1)="&lt;", VALUE(MID(F20:Q20,2,99)), F20:Q20))</f>
        <v>4169.3762441966792</v>
      </c>
      <c r="S20" s="110"/>
      <c r="T20" s="110">
        <v>100</v>
      </c>
      <c r="U20" s="3"/>
      <c r="V20" s="3"/>
      <c r="W20" s="3"/>
      <c r="X20" s="3"/>
      <c r="Y20" s="3"/>
      <c r="Z20" s="3"/>
    </row>
    <row r="21" spans="1:26">
      <c r="A21" s="1243"/>
      <c r="B21" s="1236"/>
      <c r="C21" s="543">
        <v>2</v>
      </c>
      <c r="D21" s="815" t="s">
        <v>63</v>
      </c>
      <c r="E21" s="833" t="s">
        <v>514</v>
      </c>
      <c r="F21" s="111">
        <v>7900</v>
      </c>
      <c r="G21" s="111">
        <v>4900</v>
      </c>
      <c r="H21" s="111">
        <v>330</v>
      </c>
      <c r="I21" s="111">
        <v>2400</v>
      </c>
      <c r="J21" s="111">
        <v>1600</v>
      </c>
      <c r="K21" s="111">
        <v>7900</v>
      </c>
      <c r="L21" s="111">
        <v>2200</v>
      </c>
      <c r="M21" s="111">
        <v>4900</v>
      </c>
      <c r="N21" s="111">
        <v>79</v>
      </c>
      <c r="O21" s="111" t="s">
        <v>19</v>
      </c>
      <c r="P21" s="111" t="s">
        <v>19</v>
      </c>
      <c r="Q21" s="111" t="s">
        <v>19</v>
      </c>
      <c r="R21" s="111" cm="1">
        <f t="array" ref="R21">GEOMEAN(IF(LEFT(F21:Q21,1)="&lt;", VALUE(MID(F21:Q21,2,99)), F21:Q21))</f>
        <v>1904.7497265133595</v>
      </c>
      <c r="S21" s="111"/>
      <c r="T21" s="111">
        <v>100</v>
      </c>
      <c r="U21" s="3"/>
      <c r="V21" s="3"/>
      <c r="W21" s="3"/>
      <c r="X21" s="3"/>
      <c r="Y21" s="3"/>
      <c r="Z21" s="3"/>
    </row>
    <row r="22" spans="1:26">
      <c r="A22" s="1243"/>
      <c r="B22" s="1237"/>
      <c r="C22" s="543">
        <v>3</v>
      </c>
      <c r="D22" s="815" t="s">
        <v>65</v>
      </c>
      <c r="E22" s="833" t="s">
        <v>514</v>
      </c>
      <c r="F22" s="111">
        <v>9400</v>
      </c>
      <c r="G22" s="111">
        <v>1300</v>
      </c>
      <c r="H22" s="111">
        <v>700</v>
      </c>
      <c r="I22" s="111">
        <v>3500</v>
      </c>
      <c r="J22" s="111">
        <v>540</v>
      </c>
      <c r="K22" s="111">
        <v>3300</v>
      </c>
      <c r="L22" s="111">
        <v>3300</v>
      </c>
      <c r="M22" s="111">
        <v>4900</v>
      </c>
      <c r="N22" s="111">
        <v>49</v>
      </c>
      <c r="O22" s="111" t="s">
        <v>19</v>
      </c>
      <c r="P22" s="111" t="s">
        <v>19</v>
      </c>
      <c r="Q22" s="111" t="s">
        <v>19</v>
      </c>
      <c r="R22" s="111" cm="1">
        <f t="array" ref="R22">GEOMEAN(IF(LEFT(F22:Q22,1)="&lt;", VALUE(MID(F22:Q22,2,99)), F22:Q22))</f>
        <v>1515.9062492620697</v>
      </c>
      <c r="S22" s="111"/>
      <c r="T22" s="111">
        <v>10</v>
      </c>
      <c r="U22" s="3"/>
      <c r="V22" s="3"/>
      <c r="W22" s="3"/>
      <c r="X22" s="3"/>
      <c r="Y22" s="3"/>
      <c r="Z22" s="3"/>
    </row>
    <row r="23" spans="1:26">
      <c r="A23" s="1243"/>
      <c r="B23" s="1238" t="s">
        <v>11</v>
      </c>
      <c r="C23" s="327">
        <v>1</v>
      </c>
      <c r="D23" s="124" t="s">
        <v>61</v>
      </c>
      <c r="E23" s="818" t="s">
        <v>514</v>
      </c>
      <c r="F23" s="110">
        <v>0.27100000000000002</v>
      </c>
      <c r="G23" s="112">
        <v>0.11</v>
      </c>
      <c r="H23" s="112" t="s">
        <v>218</v>
      </c>
      <c r="I23" s="110" t="s">
        <v>218</v>
      </c>
      <c r="J23" s="112">
        <v>0.17699999999999999</v>
      </c>
      <c r="K23" s="110" t="s">
        <v>218</v>
      </c>
      <c r="L23" s="110" t="s">
        <v>218</v>
      </c>
      <c r="M23" s="112">
        <v>0.53700000000000003</v>
      </c>
      <c r="N23" s="112">
        <v>0.38500000000000001</v>
      </c>
      <c r="O23" s="110" t="s">
        <v>19</v>
      </c>
      <c r="P23" s="110" t="s">
        <v>19</v>
      </c>
      <c r="Q23" s="110" t="s">
        <v>19</v>
      </c>
      <c r="R23" s="110" cm="1">
        <f t="array" ref="R23">AVERAGE(IF(LEFT(F23:Q23,1)="&lt;", VALUE(MID(F23:Q23,2,99)), F23:Q23))</f>
        <v>0.20444444444444446</v>
      </c>
      <c r="S23" s="108"/>
      <c r="T23" s="108">
        <v>10</v>
      </c>
    </row>
    <row r="24" spans="1:26">
      <c r="A24" s="1243"/>
      <c r="B24" s="1239"/>
      <c r="C24" s="311">
        <v>2</v>
      </c>
      <c r="D24" s="814" t="s">
        <v>63</v>
      </c>
      <c r="E24" s="820" t="s">
        <v>514</v>
      </c>
      <c r="F24" s="111">
        <v>0.20899999999999999</v>
      </c>
      <c r="G24" s="113">
        <v>0.12</v>
      </c>
      <c r="H24" s="113">
        <v>0.156</v>
      </c>
      <c r="I24" s="111" t="s">
        <v>218</v>
      </c>
      <c r="J24" s="113">
        <v>0.154</v>
      </c>
      <c r="K24" s="111" t="s">
        <v>218</v>
      </c>
      <c r="L24" s="111" t="s">
        <v>218</v>
      </c>
      <c r="M24" s="113">
        <v>0.51300000000000001</v>
      </c>
      <c r="N24" s="113">
        <v>0.374</v>
      </c>
      <c r="O24" s="111" t="s">
        <v>19</v>
      </c>
      <c r="P24" s="111" t="s">
        <v>19</v>
      </c>
      <c r="Q24" s="111" t="s">
        <v>19</v>
      </c>
      <c r="R24" s="110" cm="1">
        <f t="array" ref="R24">AVERAGE(IF(LEFT(F24:Q24,1)="&lt;", VALUE(MID(F24:Q24,2,99)), F24:Q24))</f>
        <v>0.19955555555555554</v>
      </c>
      <c r="S24" s="18"/>
      <c r="T24" s="18">
        <v>10</v>
      </c>
    </row>
    <row r="25" spans="1:26">
      <c r="A25" s="1243"/>
      <c r="B25" s="1240"/>
      <c r="C25" s="311">
        <v>3</v>
      </c>
      <c r="D25" s="814" t="s">
        <v>65</v>
      </c>
      <c r="E25" s="820" t="s">
        <v>514</v>
      </c>
      <c r="F25" s="111">
        <v>0.30299999999999999</v>
      </c>
      <c r="G25" s="113" t="s">
        <v>218</v>
      </c>
      <c r="H25" s="113" t="s">
        <v>218</v>
      </c>
      <c r="I25" s="111" t="s">
        <v>218</v>
      </c>
      <c r="J25" s="113">
        <v>0.15</v>
      </c>
      <c r="K25" s="111" t="s">
        <v>218</v>
      </c>
      <c r="L25" s="111">
        <v>0.09</v>
      </c>
      <c r="M25" s="113">
        <v>0.42399999999999999</v>
      </c>
      <c r="N25" s="113">
        <v>0.49099999999999999</v>
      </c>
      <c r="O25" s="111" t="s">
        <v>19</v>
      </c>
      <c r="P25" s="111" t="s">
        <v>19</v>
      </c>
      <c r="Q25" s="111" t="s">
        <v>19</v>
      </c>
      <c r="R25" s="110" cm="1">
        <f t="array" ref="R25">AVERAGE(IF(LEFT(F25:Q25,1)="&lt;", VALUE(MID(F25:Q25,2,99)), F25:Q25))</f>
        <v>0.20200000000000001</v>
      </c>
      <c r="S25" s="18"/>
      <c r="T25" s="18">
        <v>10</v>
      </c>
    </row>
    <row r="26" spans="1:26">
      <c r="A26" s="1243"/>
      <c r="B26" s="1238" t="s">
        <v>12</v>
      </c>
      <c r="C26" s="327">
        <v>1</v>
      </c>
      <c r="D26" s="124" t="s">
        <v>61</v>
      </c>
      <c r="E26" s="818" t="s">
        <v>514</v>
      </c>
      <c r="F26" s="110">
        <v>5.7000000000000002E-2</v>
      </c>
      <c r="G26" s="112">
        <v>0.08</v>
      </c>
      <c r="H26" s="112">
        <v>9.0999999999999998E-2</v>
      </c>
      <c r="I26" s="112">
        <v>6.7000000000000004E-2</v>
      </c>
      <c r="J26" s="112">
        <v>0.03</v>
      </c>
      <c r="K26" s="112">
        <v>7.6999999999999999E-2</v>
      </c>
      <c r="L26" s="112">
        <v>5.0999999999999997E-2</v>
      </c>
      <c r="M26" s="112">
        <v>6.0999999999999999E-2</v>
      </c>
      <c r="N26" s="112">
        <v>3.9E-2</v>
      </c>
      <c r="O26" s="110" t="s">
        <v>19</v>
      </c>
      <c r="P26" s="110" t="s">
        <v>19</v>
      </c>
      <c r="Q26" s="110" t="s">
        <v>19</v>
      </c>
      <c r="R26" s="110" cm="1">
        <f t="array" ref="R26">AVERAGE(IF(LEFT(F26:Q26,1)="&lt;", VALUE(MID(F26:Q26,2,99)), F26:Q26))</f>
        <v>6.1444444444444447E-2</v>
      </c>
      <c r="S26" s="108"/>
      <c r="T26" s="108">
        <v>0.2</v>
      </c>
    </row>
    <row r="27" spans="1:26">
      <c r="A27" s="1243"/>
      <c r="B27" s="1239"/>
      <c r="C27" s="311">
        <v>2</v>
      </c>
      <c r="D27" s="814" t="s">
        <v>63</v>
      </c>
      <c r="E27" s="820" t="s">
        <v>514</v>
      </c>
      <c r="F27" s="111">
        <v>5.3999999999999999E-2</v>
      </c>
      <c r="G27" s="113">
        <v>0.11700000000000001</v>
      </c>
      <c r="H27" s="113">
        <v>0.125</v>
      </c>
      <c r="I27" s="113">
        <v>7.5999999999999998E-2</v>
      </c>
      <c r="J27" s="113">
        <v>3.5999999999999997E-2</v>
      </c>
      <c r="K27" s="113">
        <v>9.8000000000000004E-2</v>
      </c>
      <c r="L27" s="113">
        <v>5.2999999999999999E-2</v>
      </c>
      <c r="M27" s="113">
        <v>6.2E-2</v>
      </c>
      <c r="N27" s="113">
        <v>5.3999999999999999E-2</v>
      </c>
      <c r="O27" s="111" t="s">
        <v>19</v>
      </c>
      <c r="P27" s="111" t="s">
        <v>19</v>
      </c>
      <c r="Q27" s="111" t="s">
        <v>19</v>
      </c>
      <c r="R27" s="110" cm="1">
        <f t="array" ref="R27">AVERAGE(IF(LEFT(F27:Q27,1)="&lt;", VALUE(MID(F27:Q27,2,99)), F27:Q27))</f>
        <v>7.5000000000000011E-2</v>
      </c>
      <c r="S27" s="18"/>
      <c r="T27" s="18">
        <v>0.2</v>
      </c>
    </row>
    <row r="28" spans="1:26">
      <c r="A28" s="1243"/>
      <c r="B28" s="1240"/>
      <c r="C28" s="311">
        <v>3</v>
      </c>
      <c r="D28" s="814" t="s">
        <v>65</v>
      </c>
      <c r="E28" s="820" t="s">
        <v>514</v>
      </c>
      <c r="F28" s="111">
        <v>5.1999999999999998E-2</v>
      </c>
      <c r="G28" s="113">
        <v>0.126</v>
      </c>
      <c r="H28" s="113">
        <v>0.105</v>
      </c>
      <c r="I28" s="113">
        <v>7.5999999999999998E-2</v>
      </c>
      <c r="J28" s="113">
        <v>0.06</v>
      </c>
      <c r="K28" s="113">
        <v>8.3000000000000004E-2</v>
      </c>
      <c r="L28" s="113">
        <v>9.2999999999999999E-2</v>
      </c>
      <c r="M28" s="113">
        <v>6.2E-2</v>
      </c>
      <c r="N28" s="113">
        <v>5.5E-2</v>
      </c>
      <c r="O28" s="111" t="s">
        <v>19</v>
      </c>
      <c r="P28" s="111" t="s">
        <v>19</v>
      </c>
      <c r="Q28" s="111" t="s">
        <v>19</v>
      </c>
      <c r="R28" s="110" cm="1">
        <f t="array" ref="R28">AVERAGE(IF(LEFT(F28:Q28,1)="&lt;", VALUE(MID(F28:Q28,2,99)), F28:Q28))</f>
        <v>7.9111111111111118E-2</v>
      </c>
      <c r="S28" s="18"/>
      <c r="T28" s="18">
        <v>0.2</v>
      </c>
    </row>
    <row r="29" spans="1:26" ht="49.5" customHeight="1">
      <c r="A29" s="1243"/>
      <c r="B29" s="1241" t="s">
        <v>303</v>
      </c>
      <c r="C29" s="327">
        <v>1</v>
      </c>
      <c r="D29" s="124" t="s">
        <v>61</v>
      </c>
      <c r="E29" s="808" t="s">
        <v>514</v>
      </c>
      <c r="F29" s="539" t="s">
        <v>515</v>
      </c>
      <c r="G29" s="539" t="s">
        <v>516</v>
      </c>
      <c r="H29" s="150" t="s">
        <v>517</v>
      </c>
      <c r="I29" s="150" t="s">
        <v>518</v>
      </c>
      <c r="J29" s="150" t="s">
        <v>519</v>
      </c>
      <c r="K29" s="150" t="s">
        <v>520</v>
      </c>
      <c r="L29" s="150" t="s">
        <v>521</v>
      </c>
      <c r="M29" s="150" t="s">
        <v>522</v>
      </c>
      <c r="N29" s="150" t="s">
        <v>499</v>
      </c>
      <c r="O29" s="150" t="s">
        <v>19</v>
      </c>
      <c r="P29" s="150" t="s">
        <v>19</v>
      </c>
      <c r="Q29" s="17" t="s">
        <v>19</v>
      </c>
      <c r="R29" s="10"/>
      <c r="S29" s="10"/>
    </row>
    <row r="30" spans="1:26" ht="51.75" customHeight="1">
      <c r="A30" s="1243"/>
      <c r="B30" s="1229"/>
      <c r="C30" s="311">
        <v>2</v>
      </c>
      <c r="D30" s="814" t="s">
        <v>63</v>
      </c>
      <c r="E30" s="815" t="s">
        <v>514</v>
      </c>
      <c r="F30" s="540" t="s">
        <v>523</v>
      </c>
      <c r="G30" s="540" t="s">
        <v>524</v>
      </c>
      <c r="H30" s="152" t="s">
        <v>525</v>
      </c>
      <c r="I30" s="152" t="s">
        <v>526</v>
      </c>
      <c r="J30" s="152" t="s">
        <v>527</v>
      </c>
      <c r="K30" s="152" t="s">
        <v>528</v>
      </c>
      <c r="L30" s="152" t="s">
        <v>529</v>
      </c>
      <c r="M30" s="152" t="s">
        <v>530</v>
      </c>
      <c r="N30" s="152" t="s">
        <v>531</v>
      </c>
      <c r="O30" s="152" t="s">
        <v>19</v>
      </c>
      <c r="P30" s="152" t="s">
        <v>19</v>
      </c>
      <c r="Q30" s="21" t="s">
        <v>19</v>
      </c>
      <c r="R30" s="10"/>
      <c r="S30" s="10"/>
    </row>
    <row r="31" spans="1:26" ht="53.25" customHeight="1" thickBot="1">
      <c r="A31" s="1243"/>
      <c r="B31" s="1229"/>
      <c r="C31" s="447">
        <v>3</v>
      </c>
      <c r="D31" s="541" t="s">
        <v>65</v>
      </c>
      <c r="E31" s="448" t="s">
        <v>514</v>
      </c>
      <c r="F31" s="529" t="s">
        <v>523</v>
      </c>
      <c r="G31" s="529" t="s">
        <v>532</v>
      </c>
      <c r="H31" s="520" t="s">
        <v>525</v>
      </c>
      <c r="I31" s="520" t="s">
        <v>533</v>
      </c>
      <c r="J31" s="520" t="s">
        <v>534</v>
      </c>
      <c r="K31" s="520" t="s">
        <v>535</v>
      </c>
      <c r="L31" s="520" t="s">
        <v>536</v>
      </c>
      <c r="M31" s="520" t="s">
        <v>537</v>
      </c>
      <c r="N31" s="520" t="s">
        <v>531</v>
      </c>
      <c r="O31" s="520" t="s">
        <v>19</v>
      </c>
      <c r="P31" s="520" t="s">
        <v>19</v>
      </c>
      <c r="Q31" s="521" t="s">
        <v>19</v>
      </c>
      <c r="R31" s="10"/>
      <c r="S31" s="10"/>
    </row>
    <row r="32" spans="1:26" s="244" customFormat="1" ht="28.5" customHeight="1" thickBot="1">
      <c r="A32" s="1243"/>
      <c r="B32" s="1230" t="s">
        <v>260</v>
      </c>
      <c r="C32" s="1190"/>
      <c r="D32" s="1190"/>
      <c r="E32" s="1190"/>
      <c r="F32" s="407">
        <v>46034</v>
      </c>
      <c r="G32" s="407">
        <v>46062</v>
      </c>
      <c r="H32" s="407">
        <v>46097</v>
      </c>
      <c r="I32" s="407">
        <v>46125</v>
      </c>
      <c r="J32" s="407">
        <v>46153</v>
      </c>
      <c r="K32" s="407">
        <v>46182</v>
      </c>
      <c r="L32" s="407">
        <v>46212</v>
      </c>
      <c r="M32" s="407">
        <v>46246</v>
      </c>
      <c r="N32" s="407">
        <v>46268</v>
      </c>
      <c r="O32" s="408"/>
      <c r="P32" s="408"/>
      <c r="Q32" s="409"/>
      <c r="R32" s="243"/>
      <c r="S32" s="243"/>
    </row>
    <row r="34" spans="4:18">
      <c r="D34" s="1195" t="s">
        <v>263</v>
      </c>
      <c r="E34" s="1396"/>
      <c r="F34" s="1396"/>
      <c r="G34" s="1396"/>
      <c r="H34" s="1396"/>
      <c r="I34" s="1396"/>
      <c r="J34" s="1396"/>
      <c r="K34" s="1396"/>
      <c r="L34" s="1396"/>
      <c r="M34" s="1396"/>
      <c r="N34" s="1396"/>
      <c r="O34" s="1396"/>
      <c r="P34" s="1396"/>
      <c r="Q34" s="1396"/>
      <c r="R34" s="1397"/>
    </row>
    <row r="35" spans="4:18">
      <c r="D35" s="1195" t="s">
        <v>264</v>
      </c>
      <c r="E35" s="1396"/>
      <c r="F35" s="1396"/>
      <c r="G35" s="1396"/>
      <c r="H35" s="1396"/>
      <c r="I35" s="1396"/>
      <c r="J35" s="1396"/>
      <c r="K35" s="1396"/>
      <c r="L35" s="1396"/>
      <c r="M35" s="1396"/>
      <c r="N35" s="1396"/>
      <c r="O35" s="1396"/>
      <c r="P35" s="1396"/>
      <c r="Q35" s="1396"/>
      <c r="R35" s="1397"/>
    </row>
    <row r="36" spans="4:18">
      <c r="D36" s="1412"/>
      <c r="E36" s="1396"/>
      <c r="F36" s="1396"/>
      <c r="G36" s="1396"/>
      <c r="H36" s="1397"/>
      <c r="I36" s="1196" t="s">
        <v>265</v>
      </c>
      <c r="J36" s="1396"/>
      <c r="K36" s="1396"/>
      <c r="L36" s="1396"/>
      <c r="M36" s="1396"/>
      <c r="N36" s="1396"/>
      <c r="O36" s="1396"/>
      <c r="P36" s="1396"/>
      <c r="Q36" s="1396"/>
      <c r="R36" s="1397"/>
    </row>
    <row r="37" spans="4:18">
      <c r="D37" s="2" t="s">
        <v>266</v>
      </c>
      <c r="E37" s="2" t="s">
        <v>267</v>
      </c>
      <c r="F37" s="2" t="s">
        <v>1</v>
      </c>
      <c r="G37" s="2" t="s">
        <v>268</v>
      </c>
      <c r="H37" s="2" t="s">
        <v>269</v>
      </c>
      <c r="I37" s="2" t="s">
        <v>171</v>
      </c>
      <c r="J37" s="2" t="s">
        <v>172</v>
      </c>
      <c r="K37" s="2" t="s">
        <v>173</v>
      </c>
      <c r="L37" s="2" t="s">
        <v>7</v>
      </c>
      <c r="M37" s="2" t="s">
        <v>174</v>
      </c>
      <c r="N37" s="2" t="s">
        <v>175</v>
      </c>
      <c r="O37" s="2" t="s">
        <v>176</v>
      </c>
      <c r="P37" s="2" t="s">
        <v>177</v>
      </c>
      <c r="Q37" s="2" t="s">
        <v>178</v>
      </c>
      <c r="R37" s="2" t="s">
        <v>179</v>
      </c>
    </row>
    <row r="38" spans="4:18" ht="30">
      <c r="D38" s="1191" t="s">
        <v>538</v>
      </c>
      <c r="E38" s="1191" t="s">
        <v>539</v>
      </c>
      <c r="F38" s="1192" t="s">
        <v>17</v>
      </c>
      <c r="G38" s="30">
        <v>1</v>
      </c>
      <c r="H38" s="31" t="s">
        <v>61</v>
      </c>
      <c r="I38" s="32">
        <f t="shared" ref="I38:I40" si="0">AVERAGE(F5:K5)</f>
        <v>5.5266666666666673</v>
      </c>
      <c r="J38" s="32" t="s">
        <v>271</v>
      </c>
      <c r="K38" s="32">
        <f t="shared" ref="K38:K40" si="1">AVERAGE(F8:K8)</f>
        <v>24.166666666666668</v>
      </c>
      <c r="L38" s="32">
        <f t="shared" ref="L38:L40" si="2">AVERAGE(F11:K11)</f>
        <v>7.291666666666667</v>
      </c>
      <c r="M38" s="32">
        <f t="shared" ref="M38:M40" si="3">AVERAGE(F14:K14)</f>
        <v>30.033333333333331</v>
      </c>
      <c r="N38" s="32">
        <f t="shared" ref="N38:N40" si="4">AVERAGE(F17:K17)</f>
        <v>5.833333333333333</v>
      </c>
      <c r="O38" s="32">
        <f t="shared" ref="O38:O40" si="5">GEOMEAN(F20:K20)</f>
        <v>8729.6628197405043</v>
      </c>
      <c r="P38" s="32">
        <f t="shared" ref="P38:P40" si="6">AVERAGE(F23:K23)</f>
        <v>0.18600000000000003</v>
      </c>
      <c r="Q38" s="32">
        <f t="shared" ref="Q38:Q40" si="7">AVERAGE(F26:K26)</f>
        <v>6.7000000000000018E-2</v>
      </c>
      <c r="R38" s="32" t="s">
        <v>271</v>
      </c>
    </row>
    <row r="39" spans="4:18" ht="45">
      <c r="D39" s="1399"/>
      <c r="E39" s="1399"/>
      <c r="F39" s="1399"/>
      <c r="G39" s="30">
        <v>2</v>
      </c>
      <c r="H39" s="31" t="s">
        <v>63</v>
      </c>
      <c r="I39" s="32">
        <f t="shared" si="0"/>
        <v>5.5466666666666669</v>
      </c>
      <c r="J39" s="32" t="s">
        <v>271</v>
      </c>
      <c r="K39" s="32">
        <f t="shared" si="1"/>
        <v>24</v>
      </c>
      <c r="L39" s="32">
        <f t="shared" si="2"/>
        <v>7.28</v>
      </c>
      <c r="M39" s="32">
        <f t="shared" si="3"/>
        <v>30.466666666666665</v>
      </c>
      <c r="N39" s="32">
        <f t="shared" si="4"/>
        <v>6.666666666666667</v>
      </c>
      <c r="O39" s="32">
        <f t="shared" si="5"/>
        <v>2700.1169251671704</v>
      </c>
      <c r="P39" s="32">
        <f t="shared" si="6"/>
        <v>0.15975</v>
      </c>
      <c r="Q39" s="32">
        <f t="shared" si="7"/>
        <v>8.433333333333333E-2</v>
      </c>
      <c r="R39" s="32" t="s">
        <v>271</v>
      </c>
    </row>
    <row r="40" spans="4:18" ht="45">
      <c r="D40" s="1400"/>
      <c r="E40" s="1400"/>
      <c r="F40" s="1400"/>
      <c r="G40" s="30">
        <v>3</v>
      </c>
      <c r="H40" s="31" t="s">
        <v>65</v>
      </c>
      <c r="I40" s="32">
        <f t="shared" si="0"/>
        <v>5.5366666666666662</v>
      </c>
      <c r="J40" s="32" t="s">
        <v>271</v>
      </c>
      <c r="K40" s="32">
        <f t="shared" si="1"/>
        <v>27.833333333333332</v>
      </c>
      <c r="L40" s="32">
        <f t="shared" si="2"/>
        <v>7.1966666666666663</v>
      </c>
      <c r="M40" s="32">
        <f t="shared" si="3"/>
        <v>30.916666666666661</v>
      </c>
      <c r="N40" s="32">
        <f t="shared" si="4"/>
        <v>5</v>
      </c>
      <c r="O40" s="32">
        <f t="shared" si="5"/>
        <v>1940.249134272296</v>
      </c>
      <c r="P40" s="32">
        <f t="shared" si="6"/>
        <v>0.22649999999999998</v>
      </c>
      <c r="Q40" s="32">
        <f t="shared" si="7"/>
        <v>8.3666666666666667E-2</v>
      </c>
      <c r="R40" s="32" t="s">
        <v>271</v>
      </c>
    </row>
    <row r="41" spans="4:18">
      <c r="D41" s="1412"/>
      <c r="E41" s="1396"/>
      <c r="F41" s="1396"/>
      <c r="G41" s="1396"/>
      <c r="H41" s="1396"/>
      <c r="I41" s="1396"/>
      <c r="J41" s="1396"/>
      <c r="K41" s="1396"/>
      <c r="L41" s="1396"/>
      <c r="M41" s="1396"/>
      <c r="N41" s="1396"/>
      <c r="O41" s="1396"/>
      <c r="P41" s="1396"/>
      <c r="Q41" s="1396"/>
      <c r="R41" s="1397"/>
    </row>
    <row r="42" spans="4:18">
      <c r="D42" s="2" t="s">
        <v>272</v>
      </c>
      <c r="E42" s="1413"/>
      <c r="F42" s="1402"/>
      <c r="G42" s="1402"/>
      <c r="H42" s="1403"/>
      <c r="I42" s="32">
        <f>AVERAGE(I38:I40)</f>
        <v>5.5366666666666662</v>
      </c>
      <c r="J42" s="2" t="s">
        <v>271</v>
      </c>
      <c r="K42" s="45">
        <f t="shared" ref="K42:Q42" si="8">AVERAGE(K38:K40)</f>
        <v>25.333333333333332</v>
      </c>
      <c r="L42" s="32">
        <f t="shared" si="8"/>
        <v>7.2561111111111112</v>
      </c>
      <c r="M42" s="32">
        <f t="shared" si="8"/>
        <v>30.472222222222218</v>
      </c>
      <c r="N42" s="45">
        <f t="shared" si="8"/>
        <v>5.833333333333333</v>
      </c>
      <c r="O42" s="45">
        <f t="shared" si="8"/>
        <v>4456.6762930599907</v>
      </c>
      <c r="P42" s="36">
        <f t="shared" si="8"/>
        <v>0.19074999999999998</v>
      </c>
      <c r="Q42" s="36">
        <f t="shared" si="8"/>
        <v>7.8333333333333338E-2</v>
      </c>
      <c r="R42" s="2" t="s">
        <v>271</v>
      </c>
    </row>
    <row r="43" spans="4:18">
      <c r="D43" s="2" t="s">
        <v>273</v>
      </c>
      <c r="E43" s="1404"/>
      <c r="F43" s="1405"/>
      <c r="G43" s="1405"/>
      <c r="H43" s="1406"/>
      <c r="I43" s="32">
        <f>MIN(I38:I40)</f>
        <v>5.5266666666666673</v>
      </c>
      <c r="J43" s="2" t="s">
        <v>271</v>
      </c>
      <c r="K43" s="45">
        <f t="shared" ref="K43:Q43" si="9">MIN(K38:K40)</f>
        <v>24</v>
      </c>
      <c r="L43" s="32">
        <f t="shared" si="9"/>
        <v>7.1966666666666663</v>
      </c>
      <c r="M43" s="32">
        <f t="shared" si="9"/>
        <v>30.033333333333331</v>
      </c>
      <c r="N43" s="45">
        <f t="shared" si="9"/>
        <v>5</v>
      </c>
      <c r="O43" s="45">
        <f t="shared" si="9"/>
        <v>1940.249134272296</v>
      </c>
      <c r="P43" s="36">
        <f t="shared" si="9"/>
        <v>0.15975</v>
      </c>
      <c r="Q43" s="36">
        <f t="shared" si="9"/>
        <v>6.7000000000000018E-2</v>
      </c>
      <c r="R43" s="2" t="s">
        <v>271</v>
      </c>
    </row>
    <row r="44" spans="4:18">
      <c r="D44" s="2" t="s">
        <v>274</v>
      </c>
      <c r="E44" s="1404"/>
      <c r="F44" s="1405"/>
      <c r="G44" s="1405"/>
      <c r="H44" s="1406"/>
      <c r="I44" s="32">
        <f>MAX(I38:I40)</f>
        <v>5.5466666666666669</v>
      </c>
      <c r="J44" s="2" t="s">
        <v>271</v>
      </c>
      <c r="K44" s="45">
        <f t="shared" ref="K44:Q44" si="10">MAX(K38:K40)</f>
        <v>27.833333333333332</v>
      </c>
      <c r="L44" s="32">
        <f t="shared" si="10"/>
        <v>7.291666666666667</v>
      </c>
      <c r="M44" s="32">
        <f t="shared" si="10"/>
        <v>30.916666666666661</v>
      </c>
      <c r="N44" s="45">
        <f t="shared" si="10"/>
        <v>6.666666666666667</v>
      </c>
      <c r="O44" s="45">
        <f t="shared" si="10"/>
        <v>8729.6628197405043</v>
      </c>
      <c r="P44" s="36">
        <f t="shared" si="10"/>
        <v>0.22649999999999998</v>
      </c>
      <c r="Q44" s="36">
        <f t="shared" si="10"/>
        <v>8.433333333333333E-2</v>
      </c>
      <c r="R44" s="2" t="s">
        <v>271</v>
      </c>
    </row>
    <row r="45" spans="4:18">
      <c r="D45" s="2" t="s">
        <v>275</v>
      </c>
      <c r="E45" s="1407"/>
      <c r="F45" s="1408"/>
      <c r="G45" s="1408"/>
      <c r="H45" s="1409"/>
      <c r="I45" s="153" t="s">
        <v>276</v>
      </c>
      <c r="J45" s="153" t="s">
        <v>271</v>
      </c>
      <c r="K45" s="153" t="s">
        <v>277</v>
      </c>
      <c r="L45" s="153" t="s">
        <v>214</v>
      </c>
      <c r="M45" s="46" t="s">
        <v>278</v>
      </c>
      <c r="N45" s="153" t="s">
        <v>279</v>
      </c>
      <c r="O45" s="153" t="s">
        <v>280</v>
      </c>
      <c r="P45" s="153" t="s">
        <v>281</v>
      </c>
      <c r="Q45" s="153" t="s">
        <v>282</v>
      </c>
      <c r="R45" s="153" t="s">
        <v>271</v>
      </c>
    </row>
    <row r="46" spans="4:18">
      <c r="D46" s="29"/>
      <c r="E46" s="29"/>
      <c r="F46" s="29"/>
      <c r="G46" s="29"/>
      <c r="H46" s="29"/>
      <c r="I46" s="29"/>
      <c r="J46" s="29"/>
      <c r="K46" s="29"/>
      <c r="L46" s="29"/>
      <c r="M46" s="29"/>
      <c r="N46" s="29"/>
      <c r="O46" s="29"/>
      <c r="P46" s="29"/>
      <c r="Q46" s="29"/>
      <c r="R46" s="29"/>
    </row>
    <row r="47" spans="4:18">
      <c r="D47" s="29"/>
      <c r="E47" s="29"/>
      <c r="F47" s="29"/>
      <c r="G47" s="29"/>
      <c r="H47" s="29"/>
      <c r="I47" s="29"/>
      <c r="J47" s="29"/>
      <c r="K47" s="29"/>
      <c r="L47" s="29"/>
      <c r="M47" s="29"/>
      <c r="N47" s="29"/>
      <c r="O47" s="29"/>
      <c r="P47" s="29"/>
      <c r="Q47" s="29"/>
      <c r="R47" s="29"/>
    </row>
    <row r="48" spans="4:18">
      <c r="D48" s="1195" t="s">
        <v>263</v>
      </c>
      <c r="E48" s="1396"/>
      <c r="F48" s="1396"/>
      <c r="G48" s="1396"/>
      <c r="H48" s="1396"/>
      <c r="I48" s="1396"/>
      <c r="J48" s="1396"/>
      <c r="K48" s="1396"/>
      <c r="L48" s="1396"/>
      <c r="M48" s="1396"/>
      <c r="N48" s="1396"/>
      <c r="O48" s="1396"/>
      <c r="P48" s="1396"/>
      <c r="Q48" s="1396"/>
      <c r="R48" s="1397"/>
    </row>
    <row r="49" spans="4:18">
      <c r="D49" s="1195" t="s">
        <v>283</v>
      </c>
      <c r="E49" s="1396"/>
      <c r="F49" s="1396"/>
      <c r="G49" s="1396"/>
      <c r="H49" s="1396"/>
      <c r="I49" s="1396"/>
      <c r="J49" s="1396"/>
      <c r="K49" s="1396"/>
      <c r="L49" s="1396"/>
      <c r="M49" s="1396"/>
      <c r="N49" s="1396"/>
      <c r="O49" s="1396"/>
      <c r="P49" s="1396"/>
      <c r="Q49" s="1396"/>
      <c r="R49" s="1397"/>
    </row>
    <row r="50" spans="4:18">
      <c r="D50" s="1412"/>
      <c r="E50" s="1396"/>
      <c r="F50" s="1396"/>
      <c r="G50" s="1396"/>
      <c r="H50" s="1397"/>
      <c r="I50" s="1196" t="s">
        <v>265</v>
      </c>
      <c r="J50" s="1396"/>
      <c r="K50" s="1396"/>
      <c r="L50" s="1396"/>
      <c r="M50" s="1396"/>
      <c r="N50" s="1396"/>
      <c r="O50" s="1396"/>
      <c r="P50" s="1396"/>
      <c r="Q50" s="1396"/>
      <c r="R50" s="1397"/>
    </row>
    <row r="51" spans="4:18">
      <c r="D51" s="2" t="s">
        <v>266</v>
      </c>
      <c r="E51" s="2" t="s">
        <v>267</v>
      </c>
      <c r="F51" s="2" t="s">
        <v>1</v>
      </c>
      <c r="G51" s="2" t="s">
        <v>268</v>
      </c>
      <c r="H51" s="2" t="s">
        <v>269</v>
      </c>
      <c r="I51" s="2" t="s">
        <v>171</v>
      </c>
      <c r="J51" s="2" t="s">
        <v>172</v>
      </c>
      <c r="K51" s="2" t="s">
        <v>173</v>
      </c>
      <c r="L51" s="2" t="s">
        <v>7</v>
      </c>
      <c r="M51" s="2" t="s">
        <v>174</v>
      </c>
      <c r="N51" s="2" t="s">
        <v>175</v>
      </c>
      <c r="O51" s="2" t="s">
        <v>176</v>
      </c>
      <c r="P51" s="2" t="s">
        <v>177</v>
      </c>
      <c r="Q51" s="2" t="s">
        <v>178</v>
      </c>
      <c r="R51" s="2" t="s">
        <v>179</v>
      </c>
    </row>
    <row r="52" spans="4:18" ht="30">
      <c r="D52" s="1191" t="s">
        <v>538</v>
      </c>
      <c r="E52" s="1191" t="s">
        <v>539</v>
      </c>
      <c r="F52" s="1192" t="s">
        <v>17</v>
      </c>
      <c r="G52" s="30">
        <v>1</v>
      </c>
      <c r="H52" s="31" t="s">
        <v>61</v>
      </c>
      <c r="I52" s="32">
        <f t="shared" ref="I52:I54" si="11">R5</f>
        <v>6.2511111111111113</v>
      </c>
      <c r="J52" s="32" t="s">
        <v>271</v>
      </c>
      <c r="K52" s="32">
        <f t="shared" ref="K52:K54" si="12">R8</f>
        <v>33.111111111111114</v>
      </c>
      <c r="L52" s="32">
        <f t="shared" ref="L52:L54" si="13">R11</f>
        <v>7.1866666666666674</v>
      </c>
      <c r="M52" s="32">
        <f t="shared" ref="M52:M54" si="14">R14</f>
        <v>29.788888888888884</v>
      </c>
      <c r="N52" s="32">
        <f t="shared" ref="N52:N54" si="15">R17</f>
        <v>6.1111111111111107</v>
      </c>
      <c r="O52" s="32">
        <f t="shared" ref="O52:O54" si="16">R20</f>
        <v>4169.3762441966792</v>
      </c>
      <c r="P52" s="32">
        <f t="shared" ref="P52:P54" si="17">R23</f>
        <v>0.20444444444444446</v>
      </c>
      <c r="Q52" s="32">
        <f t="shared" ref="Q52:Q54" si="18">R26</f>
        <v>6.1444444444444447E-2</v>
      </c>
      <c r="R52" s="32" t="s">
        <v>271</v>
      </c>
    </row>
    <row r="53" spans="4:18" ht="45">
      <c r="D53" s="1399"/>
      <c r="E53" s="1399"/>
      <c r="F53" s="1399"/>
      <c r="G53" s="30">
        <v>2</v>
      </c>
      <c r="H53" s="31" t="s">
        <v>63</v>
      </c>
      <c r="I53" s="32">
        <f t="shared" si="11"/>
        <v>6.2644444444444449</v>
      </c>
      <c r="J53" s="32" t="s">
        <v>271</v>
      </c>
      <c r="K53" s="32">
        <f t="shared" si="12"/>
        <v>33.444444444444443</v>
      </c>
      <c r="L53" s="32">
        <f t="shared" si="13"/>
        <v>7.2311111111111108</v>
      </c>
      <c r="M53" s="32">
        <f t="shared" si="14"/>
        <v>30.044444444444441</v>
      </c>
      <c r="N53" s="32">
        <f t="shared" si="15"/>
        <v>6.666666666666667</v>
      </c>
      <c r="O53" s="32">
        <f t="shared" si="16"/>
        <v>1904.7497265133595</v>
      </c>
      <c r="P53" s="32">
        <f t="shared" si="17"/>
        <v>0.19955555555555554</v>
      </c>
      <c r="Q53" s="32">
        <f t="shared" si="18"/>
        <v>7.5000000000000011E-2</v>
      </c>
      <c r="R53" s="32" t="s">
        <v>271</v>
      </c>
    </row>
    <row r="54" spans="4:18" ht="45">
      <c r="D54" s="1400"/>
      <c r="E54" s="1400"/>
      <c r="F54" s="1400"/>
      <c r="G54" s="30">
        <v>3</v>
      </c>
      <c r="H54" s="31" t="s">
        <v>65</v>
      </c>
      <c r="I54" s="32">
        <f t="shared" si="11"/>
        <v>6.1577777777777776</v>
      </c>
      <c r="J54" s="32" t="s">
        <v>271</v>
      </c>
      <c r="K54" s="32">
        <f t="shared" si="12"/>
        <v>39.222222222222221</v>
      </c>
      <c r="L54" s="32">
        <f t="shared" si="13"/>
        <v>7.21</v>
      </c>
      <c r="M54" s="32">
        <f t="shared" si="14"/>
        <v>30.36666666666666</v>
      </c>
      <c r="N54" s="32">
        <f t="shared" si="15"/>
        <v>5.5555555555555554</v>
      </c>
      <c r="O54" s="32">
        <f t="shared" si="16"/>
        <v>1515.9062492620697</v>
      </c>
      <c r="P54" s="32">
        <f t="shared" si="17"/>
        <v>0.20200000000000001</v>
      </c>
      <c r="Q54" s="32">
        <f t="shared" si="18"/>
        <v>7.9111111111111118E-2</v>
      </c>
      <c r="R54" s="32" t="s">
        <v>271</v>
      </c>
    </row>
    <row r="55" spans="4:18">
      <c r="D55" s="1412"/>
      <c r="E55" s="1396"/>
      <c r="F55" s="1396"/>
      <c r="G55" s="1396"/>
      <c r="H55" s="1396"/>
      <c r="I55" s="1396"/>
      <c r="J55" s="1396"/>
      <c r="K55" s="1396"/>
      <c r="L55" s="1396"/>
      <c r="M55" s="1396"/>
      <c r="N55" s="1396"/>
      <c r="O55" s="1396"/>
      <c r="P55" s="1396"/>
      <c r="Q55" s="1396"/>
      <c r="R55" s="1397"/>
    </row>
    <row r="56" spans="4:18">
      <c r="D56" s="2" t="s">
        <v>272</v>
      </c>
      <c r="E56" s="1413"/>
      <c r="F56" s="1402"/>
      <c r="G56" s="1402"/>
      <c r="H56" s="1403"/>
      <c r="I56" s="32">
        <f>AVERAGE(I52:I54)</f>
        <v>6.224444444444444</v>
      </c>
      <c r="J56" s="2" t="s">
        <v>271</v>
      </c>
      <c r="K56" s="32">
        <f t="shared" ref="K56:Q56" si="19">AVERAGE(K52:K54)</f>
        <v>35.25925925925926</v>
      </c>
      <c r="L56" s="32">
        <f t="shared" si="19"/>
        <v>7.2092592592592597</v>
      </c>
      <c r="M56" s="32">
        <f t="shared" si="19"/>
        <v>30.066666666666663</v>
      </c>
      <c r="N56" s="32">
        <f t="shared" si="19"/>
        <v>6.1111111111111116</v>
      </c>
      <c r="O56" s="32">
        <f t="shared" si="19"/>
        <v>2530.0107399907029</v>
      </c>
      <c r="P56" s="36">
        <f t="shared" si="19"/>
        <v>0.20200000000000004</v>
      </c>
      <c r="Q56" s="36">
        <f t="shared" si="19"/>
        <v>7.1851851851851847E-2</v>
      </c>
      <c r="R56" s="2" t="s">
        <v>271</v>
      </c>
    </row>
    <row r="57" spans="4:18">
      <c r="D57" s="2" t="s">
        <v>273</v>
      </c>
      <c r="E57" s="1404"/>
      <c r="F57" s="1405"/>
      <c r="G57" s="1405"/>
      <c r="H57" s="1406"/>
      <c r="I57" s="32">
        <f>MIN(I52:I54)</f>
        <v>6.1577777777777776</v>
      </c>
      <c r="J57" s="2" t="s">
        <v>271</v>
      </c>
      <c r="K57" s="32">
        <f t="shared" ref="K57:Q57" si="20">MIN(K52:K54)</f>
        <v>33.111111111111114</v>
      </c>
      <c r="L57" s="32">
        <f t="shared" si="20"/>
        <v>7.1866666666666674</v>
      </c>
      <c r="M57" s="32">
        <f t="shared" si="20"/>
        <v>29.788888888888884</v>
      </c>
      <c r="N57" s="32">
        <f t="shared" si="20"/>
        <v>5.5555555555555554</v>
      </c>
      <c r="O57" s="32">
        <f t="shared" si="20"/>
        <v>1515.9062492620697</v>
      </c>
      <c r="P57" s="36">
        <f t="shared" si="20"/>
        <v>0.19955555555555554</v>
      </c>
      <c r="Q57" s="36">
        <f t="shared" si="20"/>
        <v>6.1444444444444447E-2</v>
      </c>
      <c r="R57" s="2" t="s">
        <v>271</v>
      </c>
    </row>
    <row r="58" spans="4:18">
      <c r="D58" s="2" t="s">
        <v>274</v>
      </c>
      <c r="E58" s="1404"/>
      <c r="F58" s="1405"/>
      <c r="G58" s="1405"/>
      <c r="H58" s="1406"/>
      <c r="I58" s="32">
        <f>MAX(I52:I54)</f>
        <v>6.2644444444444449</v>
      </c>
      <c r="J58" s="2" t="s">
        <v>271</v>
      </c>
      <c r="K58" s="32">
        <f t="shared" ref="K58:Q58" si="21">MAX(K52:K54)</f>
        <v>39.222222222222221</v>
      </c>
      <c r="L58" s="32">
        <f t="shared" si="21"/>
        <v>7.2311111111111108</v>
      </c>
      <c r="M58" s="32">
        <f t="shared" si="21"/>
        <v>30.36666666666666</v>
      </c>
      <c r="N58" s="32">
        <f t="shared" si="21"/>
        <v>6.666666666666667</v>
      </c>
      <c r="O58" s="32">
        <f t="shared" si="21"/>
        <v>4169.3762441966792</v>
      </c>
      <c r="P58" s="36">
        <f t="shared" si="21"/>
        <v>0.20444444444444446</v>
      </c>
      <c r="Q58" s="36">
        <f t="shared" si="21"/>
        <v>7.9111111111111118E-2</v>
      </c>
      <c r="R58" s="2" t="s">
        <v>271</v>
      </c>
    </row>
    <row r="59" spans="4:18">
      <c r="D59" s="2" t="s">
        <v>275</v>
      </c>
      <c r="E59" s="1407"/>
      <c r="F59" s="1408"/>
      <c r="G59" s="1408"/>
      <c r="H59" s="1409"/>
      <c r="I59" s="153" t="s">
        <v>276</v>
      </c>
      <c r="J59" s="153" t="s">
        <v>271</v>
      </c>
      <c r="K59" s="153" t="s">
        <v>277</v>
      </c>
      <c r="L59" s="153" t="s">
        <v>214</v>
      </c>
      <c r="M59" s="46" t="s">
        <v>278</v>
      </c>
      <c r="N59" s="153" t="s">
        <v>279</v>
      </c>
      <c r="O59" s="153" t="s">
        <v>280</v>
      </c>
      <c r="P59" s="153" t="s">
        <v>281</v>
      </c>
      <c r="Q59" s="153" t="s">
        <v>282</v>
      </c>
      <c r="R59" s="153" t="s">
        <v>271</v>
      </c>
    </row>
    <row r="62" spans="4:18" ht="15" customHeight="1">
      <c r="I62" t="s">
        <v>540</v>
      </c>
    </row>
    <row r="63" spans="4:18" ht="15" customHeight="1">
      <c r="I63" s="1234" t="s">
        <v>541</v>
      </c>
      <c r="J63" s="1234"/>
      <c r="K63" s="1234"/>
      <c r="L63" s="1234"/>
      <c r="M63" s="1234"/>
      <c r="N63" s="1234"/>
      <c r="O63" s="1234"/>
      <c r="P63" s="1234"/>
    </row>
    <row r="64" spans="4:18" ht="15" customHeight="1">
      <c r="I64" s="1234"/>
      <c r="J64" s="1234"/>
      <c r="K64" s="1234"/>
      <c r="L64" s="1234"/>
      <c r="M64" s="1234"/>
      <c r="N64" s="1234"/>
      <c r="O64" s="1234"/>
      <c r="P64" s="1234"/>
    </row>
    <row r="65" spans="9:16" ht="15" customHeight="1">
      <c r="I65" s="1234"/>
      <c r="J65" s="1234"/>
      <c r="K65" s="1234"/>
      <c r="L65" s="1234"/>
      <c r="M65" s="1234"/>
      <c r="N65" s="1234"/>
      <c r="O65" s="1234"/>
      <c r="P65" s="1234"/>
    </row>
    <row r="66" spans="9:16" ht="15" customHeight="1">
      <c r="I66" s="1234"/>
      <c r="J66" s="1234"/>
      <c r="K66" s="1234"/>
      <c r="L66" s="1234"/>
      <c r="M66" s="1234"/>
      <c r="N66" s="1234"/>
      <c r="O66" s="1234"/>
      <c r="P66" s="1234"/>
    </row>
    <row r="67" spans="9:16" ht="15" customHeight="1">
      <c r="I67" s="1234"/>
      <c r="J67" s="1234"/>
      <c r="K67" s="1234"/>
      <c r="L67" s="1234"/>
      <c r="M67" s="1234"/>
      <c r="N67" s="1234"/>
      <c r="O67" s="1234"/>
      <c r="P67" s="1234"/>
    </row>
    <row r="68" spans="9:16" ht="15" customHeight="1">
      <c r="I68" s="1234"/>
      <c r="J68" s="1234"/>
      <c r="K68" s="1234"/>
      <c r="L68" s="1234"/>
      <c r="M68" s="1234"/>
      <c r="N68" s="1234"/>
      <c r="O68" s="1234"/>
      <c r="P68" s="1234"/>
    </row>
    <row r="69" spans="9:16" ht="15" customHeight="1">
      <c r="I69" s="1234"/>
      <c r="J69" s="1234"/>
      <c r="K69" s="1234"/>
      <c r="L69" s="1234"/>
      <c r="M69" s="1234"/>
      <c r="N69" s="1234"/>
      <c r="O69" s="1234"/>
      <c r="P69" s="1234"/>
    </row>
    <row r="70" spans="9:16" ht="15" customHeight="1">
      <c r="I70" s="1234"/>
      <c r="J70" s="1234"/>
      <c r="K70" s="1234"/>
      <c r="L70" s="1234"/>
      <c r="M70" s="1234"/>
      <c r="N70" s="1234"/>
      <c r="O70" s="1234"/>
      <c r="P70" s="1234"/>
    </row>
    <row r="71" spans="9:16" ht="15" customHeight="1">
      <c r="I71" s="1234"/>
      <c r="J71" s="1234"/>
      <c r="K71" s="1234"/>
      <c r="L71" s="1234"/>
      <c r="M71" s="1234"/>
      <c r="N71" s="1234"/>
      <c r="O71" s="1234"/>
      <c r="P71" s="1234"/>
    </row>
    <row r="72" spans="9:16" ht="15" customHeight="1">
      <c r="I72" s="1234"/>
      <c r="J72" s="1234"/>
      <c r="K72" s="1234"/>
      <c r="L72" s="1234"/>
      <c r="M72" s="1234"/>
      <c r="N72" s="1234"/>
      <c r="O72" s="1234"/>
      <c r="P72" s="1234"/>
    </row>
  </sheetData>
  <mergeCells count="38">
    <mergeCell ref="F1:T1"/>
    <mergeCell ref="A3:T3"/>
    <mergeCell ref="A4:T4"/>
    <mergeCell ref="A1:A2"/>
    <mergeCell ref="B1:B2"/>
    <mergeCell ref="C1:C2"/>
    <mergeCell ref="D1:D2"/>
    <mergeCell ref="E1:E2"/>
    <mergeCell ref="F38:F40"/>
    <mergeCell ref="D41:R41"/>
    <mergeCell ref="F52:F54"/>
    <mergeCell ref="D34:R34"/>
    <mergeCell ref="D35:R35"/>
    <mergeCell ref="D36:H36"/>
    <mergeCell ref="I36:R36"/>
    <mergeCell ref="A5:A32"/>
    <mergeCell ref="B5:B7"/>
    <mergeCell ref="B8:B10"/>
    <mergeCell ref="B11:B13"/>
    <mergeCell ref="B14:B16"/>
    <mergeCell ref="B17:B19"/>
    <mergeCell ref="B32:E32"/>
    <mergeCell ref="I63:P72"/>
    <mergeCell ref="B20:B22"/>
    <mergeCell ref="B23:B25"/>
    <mergeCell ref="B26:B28"/>
    <mergeCell ref="B29:B31"/>
    <mergeCell ref="D55:R55"/>
    <mergeCell ref="E56:H59"/>
    <mergeCell ref="E42:H45"/>
    <mergeCell ref="D48:R48"/>
    <mergeCell ref="D49:R49"/>
    <mergeCell ref="D50:H50"/>
    <mergeCell ref="I50:R50"/>
    <mergeCell ref="D52:D54"/>
    <mergeCell ref="E52:E54"/>
    <mergeCell ref="D38:D40"/>
    <mergeCell ref="E38:E40"/>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outlinePr summaryBelow="0" summaryRight="0"/>
  </sheetPr>
  <dimension ref="A1:AS102"/>
  <sheetViews>
    <sheetView topLeftCell="B1" workbookViewId="0">
      <pane xSplit="3" topLeftCell="E24" activePane="topRight" state="frozen"/>
      <selection pane="topRight" activeCell="N53" sqref="N53"/>
    </sheetView>
  </sheetViews>
  <sheetFormatPr defaultColWidth="14.42578125" defaultRowHeight="15" customHeight="1"/>
  <cols>
    <col min="1" max="1" width="10.28515625" customWidth="1"/>
    <col min="2" max="2" width="14.42578125" style="257"/>
    <col min="3" max="3" width="13.7109375" style="252" customWidth="1"/>
    <col min="4" max="4" width="29.7109375" customWidth="1"/>
    <col min="5" max="5" width="28.5703125" customWidth="1"/>
    <col min="6" max="7" width="19" customWidth="1"/>
    <col min="12" max="17" width="14.42578125" customWidth="1"/>
    <col min="18" max="18" width="12.140625" customWidth="1"/>
    <col min="19" max="19" width="25.42578125" customWidth="1"/>
  </cols>
  <sheetData>
    <row r="1" spans="1:45">
      <c r="A1" s="1251" t="s">
        <v>542</v>
      </c>
      <c r="B1" s="1252"/>
      <c r="C1" s="1252"/>
      <c r="D1" s="1252"/>
      <c r="E1" s="1252"/>
      <c r="F1" s="1252"/>
      <c r="G1" s="1252"/>
      <c r="H1" s="1252"/>
      <c r="I1" s="1252"/>
      <c r="J1" s="1252"/>
      <c r="K1" s="1252"/>
      <c r="L1" s="1252"/>
      <c r="M1" s="1252"/>
      <c r="N1" s="1252"/>
      <c r="O1" s="1252"/>
      <c r="P1" s="1252"/>
      <c r="Q1" s="1252"/>
      <c r="R1" s="1252"/>
      <c r="S1" s="1252"/>
      <c r="T1" s="1252"/>
      <c r="U1" s="115"/>
      <c r="V1" s="115"/>
      <c r="W1" s="115"/>
      <c r="X1" s="115"/>
      <c r="Y1" s="115"/>
      <c r="Z1" s="115"/>
      <c r="AA1" s="116"/>
      <c r="AB1" s="116"/>
      <c r="AC1" s="116"/>
      <c r="AD1" s="116"/>
      <c r="AE1" s="116"/>
      <c r="AF1" s="116"/>
      <c r="AG1" s="116"/>
      <c r="AH1" s="116"/>
      <c r="AI1" s="116"/>
      <c r="AJ1" s="116"/>
      <c r="AK1" s="116"/>
      <c r="AL1" s="116"/>
      <c r="AM1" s="116"/>
      <c r="AN1" s="116"/>
      <c r="AO1" s="116"/>
      <c r="AP1" s="116"/>
      <c r="AQ1" s="116"/>
      <c r="AR1" s="116"/>
      <c r="AS1" s="116"/>
    </row>
    <row r="2" spans="1:45">
      <c r="A2" s="1251" t="s">
        <v>543</v>
      </c>
      <c r="B2" s="1252"/>
      <c r="C2" s="1252"/>
      <c r="D2" s="1252"/>
      <c r="E2" s="1252"/>
      <c r="F2" s="1252"/>
      <c r="G2" s="1252"/>
      <c r="H2" s="1252"/>
      <c r="I2" s="1252"/>
      <c r="J2" s="1252"/>
      <c r="K2" s="1252"/>
      <c r="L2" s="1252"/>
      <c r="M2" s="1252"/>
      <c r="N2" s="1252"/>
      <c r="O2" s="1252"/>
      <c r="P2" s="1252"/>
      <c r="Q2" s="1252"/>
      <c r="R2" s="1252"/>
      <c r="S2" s="1252"/>
      <c r="T2" s="1252"/>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row>
    <row r="3" spans="1:45">
      <c r="A3" s="1251" t="s">
        <v>544</v>
      </c>
      <c r="B3" s="1252"/>
      <c r="C3" s="1252"/>
      <c r="D3" s="1252"/>
      <c r="E3" s="1252"/>
      <c r="F3" s="1252"/>
      <c r="G3" s="1252"/>
      <c r="H3" s="1252"/>
      <c r="I3" s="1252"/>
      <c r="J3" s="1252"/>
      <c r="K3" s="1252"/>
      <c r="L3" s="1252"/>
      <c r="M3" s="1252"/>
      <c r="N3" s="1252"/>
      <c r="O3" s="1252"/>
      <c r="P3" s="1252"/>
      <c r="Q3" s="1252"/>
      <c r="R3" s="1252"/>
      <c r="S3" s="1252"/>
      <c r="T3" s="1252"/>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row>
    <row r="4" spans="1:45">
      <c r="A4" s="470"/>
      <c r="B4" s="1256" t="s">
        <v>186</v>
      </c>
      <c r="C4" s="1256" t="s">
        <v>187</v>
      </c>
      <c r="D4" s="1256" t="s">
        <v>188</v>
      </c>
      <c r="E4" s="1258" t="s">
        <v>545</v>
      </c>
      <c r="F4" s="1258"/>
      <c r="G4" s="1258"/>
      <c r="H4" s="1258"/>
      <c r="I4" s="1258"/>
      <c r="J4" s="1258"/>
      <c r="K4" s="1258"/>
      <c r="L4" s="1258"/>
      <c r="M4" s="1258"/>
      <c r="N4" s="1258"/>
      <c r="O4" s="1258"/>
      <c r="P4" s="1258"/>
      <c r="Q4" s="1258"/>
      <c r="R4" s="1258"/>
      <c r="S4" s="1258"/>
      <c r="T4" s="1258"/>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row>
    <row r="5" spans="1:45" s="259" customFormat="1" ht="31.5" customHeight="1">
      <c r="A5" s="571" t="s">
        <v>185</v>
      </c>
      <c r="B5" s="1257"/>
      <c r="C5" s="1257"/>
      <c r="D5" s="1257"/>
      <c r="E5" s="834" t="s">
        <v>189</v>
      </c>
      <c r="F5" s="834" t="s">
        <v>191</v>
      </c>
      <c r="G5" s="834" t="s">
        <v>192</v>
      </c>
      <c r="H5" s="834" t="s">
        <v>193</v>
      </c>
      <c r="I5" s="834" t="s">
        <v>194</v>
      </c>
      <c r="J5" s="834" t="s">
        <v>195</v>
      </c>
      <c r="K5" s="834" t="s">
        <v>196</v>
      </c>
      <c r="L5" s="834" t="s">
        <v>197</v>
      </c>
      <c r="M5" s="834" t="s">
        <v>198</v>
      </c>
      <c r="N5" s="834" t="s">
        <v>199</v>
      </c>
      <c r="O5" s="834" t="s">
        <v>200</v>
      </c>
      <c r="P5" s="834" t="s">
        <v>201</v>
      </c>
      <c r="Q5" s="834" t="s">
        <v>202</v>
      </c>
      <c r="R5" s="572" t="s">
        <v>203</v>
      </c>
      <c r="S5" s="442" t="s">
        <v>204</v>
      </c>
      <c r="T5" s="573" t="s">
        <v>205</v>
      </c>
      <c r="U5" s="443"/>
      <c r="V5" s="443"/>
      <c r="W5" s="443"/>
      <c r="X5" s="443"/>
      <c r="Y5" s="443"/>
      <c r="Z5" s="443"/>
      <c r="AA5" s="443"/>
      <c r="AB5" s="443"/>
      <c r="AC5" s="443"/>
      <c r="AD5" s="443"/>
      <c r="AE5" s="443"/>
      <c r="AF5" s="443"/>
      <c r="AG5" s="443"/>
      <c r="AH5" s="443"/>
      <c r="AI5" s="443"/>
      <c r="AJ5" s="443"/>
      <c r="AK5" s="443"/>
      <c r="AL5" s="443"/>
      <c r="AM5" s="443"/>
      <c r="AN5" s="443"/>
      <c r="AO5" s="443"/>
      <c r="AP5" s="443"/>
      <c r="AQ5" s="443"/>
      <c r="AR5" s="443"/>
      <c r="AS5" s="443"/>
    </row>
    <row r="6" spans="1:45">
      <c r="A6" s="1265" t="s">
        <v>546</v>
      </c>
      <c r="B6" s="1258"/>
      <c r="C6" s="1258"/>
      <c r="D6" s="1258"/>
      <c r="E6" s="1258"/>
      <c r="F6" s="1258"/>
      <c r="G6" s="1258"/>
      <c r="H6" s="1258"/>
      <c r="I6" s="1258"/>
      <c r="J6" s="1258"/>
      <c r="K6" s="1258"/>
      <c r="L6" s="1258"/>
      <c r="M6" s="1258"/>
      <c r="N6" s="1258"/>
      <c r="O6" s="1258"/>
      <c r="P6" s="1258"/>
      <c r="Q6" s="1258"/>
      <c r="R6" s="1258"/>
      <c r="S6" s="1258"/>
      <c r="T6" s="1258"/>
      <c r="U6" s="116"/>
      <c r="V6" s="116"/>
      <c r="W6" s="116"/>
      <c r="X6" s="116"/>
      <c r="Y6" s="116"/>
      <c r="Z6" s="116"/>
      <c r="AA6" s="116"/>
      <c r="AB6" s="116"/>
      <c r="AC6" s="116"/>
      <c r="AD6" s="116"/>
      <c r="AE6" s="116"/>
      <c r="AF6" s="116"/>
      <c r="AG6" s="116"/>
      <c r="AH6" s="116"/>
      <c r="AI6" s="116"/>
      <c r="AJ6" s="116"/>
      <c r="AK6" s="116"/>
      <c r="AL6" s="116"/>
      <c r="AM6" s="116"/>
      <c r="AN6" s="116"/>
      <c r="AO6" s="116"/>
      <c r="AP6" s="116"/>
      <c r="AQ6" s="116"/>
      <c r="AR6" s="116"/>
      <c r="AS6" s="116"/>
    </row>
    <row r="7" spans="1:45">
      <c r="A7" s="1265" t="s">
        <v>547</v>
      </c>
      <c r="B7" s="1258"/>
      <c r="C7" s="1258"/>
      <c r="D7" s="1258"/>
      <c r="E7" s="1258"/>
      <c r="F7" s="1258"/>
      <c r="G7" s="1258"/>
      <c r="H7" s="1258"/>
      <c r="I7" s="1258"/>
      <c r="J7" s="1258"/>
      <c r="K7" s="1258"/>
      <c r="L7" s="1258"/>
      <c r="M7" s="1258"/>
      <c r="N7" s="1258"/>
      <c r="O7" s="1258"/>
      <c r="P7" s="1258"/>
      <c r="Q7" s="1258"/>
      <c r="R7" s="1258"/>
      <c r="S7" s="1258"/>
      <c r="T7" s="1258"/>
      <c r="U7" s="116"/>
      <c r="V7" s="116"/>
      <c r="W7" s="116"/>
      <c r="X7" s="116"/>
      <c r="Y7" s="116"/>
      <c r="Z7" s="116"/>
      <c r="AA7" s="116"/>
      <c r="AB7" s="116"/>
      <c r="AC7" s="116"/>
      <c r="AD7" s="116"/>
      <c r="AE7" s="116"/>
      <c r="AF7" s="116"/>
      <c r="AG7" s="116"/>
      <c r="AH7" s="116"/>
      <c r="AI7" s="116"/>
      <c r="AJ7" s="116"/>
      <c r="AK7" s="116"/>
      <c r="AL7" s="116"/>
      <c r="AM7" s="116"/>
      <c r="AN7" s="116"/>
      <c r="AO7" s="116"/>
      <c r="AP7" s="116"/>
      <c r="AQ7" s="116"/>
      <c r="AR7" s="116"/>
      <c r="AS7" s="116"/>
    </row>
    <row r="8" spans="1:45">
      <c r="A8" s="1266" t="s">
        <v>208</v>
      </c>
      <c r="B8" s="1244" t="s">
        <v>3</v>
      </c>
      <c r="C8" s="574">
        <v>1</v>
      </c>
      <c r="D8" s="544" t="s">
        <v>67</v>
      </c>
      <c r="E8" s="545" t="s">
        <v>548</v>
      </c>
      <c r="F8" s="546">
        <v>4.67</v>
      </c>
      <c r="G8" s="547">
        <v>6.03</v>
      </c>
      <c r="H8" s="546">
        <v>5.39</v>
      </c>
      <c r="I8" s="546">
        <v>6.32</v>
      </c>
      <c r="J8" s="546">
        <v>5.67</v>
      </c>
      <c r="K8" s="548">
        <v>5.5</v>
      </c>
      <c r="L8" s="546">
        <v>6.6</v>
      </c>
      <c r="M8" s="546">
        <v>5</v>
      </c>
      <c r="N8" s="546">
        <v>4.5999999999999996</v>
      </c>
      <c r="O8" s="546" t="s">
        <v>19</v>
      </c>
      <c r="P8" s="546" t="s">
        <v>19</v>
      </c>
      <c r="Q8" s="546" t="s">
        <v>19</v>
      </c>
      <c r="R8" s="567" cm="1">
        <f t="array" ref="R8">AVERAGE(IF(LEFT(F8:Q8,1)="&lt;", VALUE(MID(F8:Q8,2,99)), F8:Q8))</f>
        <v>5.5311111111111115</v>
      </c>
      <c r="S8" s="546"/>
      <c r="T8" s="568">
        <v>6</v>
      </c>
      <c r="U8" s="10"/>
      <c r="V8" s="10"/>
      <c r="W8" s="10"/>
      <c r="X8" s="10"/>
      <c r="Y8" s="10"/>
      <c r="Z8" s="10"/>
      <c r="AA8" s="10"/>
      <c r="AB8" s="10"/>
      <c r="AC8" s="10"/>
      <c r="AD8" s="10"/>
      <c r="AE8" s="10"/>
      <c r="AF8" s="10"/>
      <c r="AG8" s="10"/>
      <c r="AH8" s="10"/>
      <c r="AI8" s="10"/>
      <c r="AJ8" s="10"/>
      <c r="AK8" s="10"/>
      <c r="AL8" s="10"/>
      <c r="AM8" s="10"/>
      <c r="AN8" s="10"/>
      <c r="AO8" s="10"/>
      <c r="AP8" s="10"/>
      <c r="AQ8" s="10"/>
      <c r="AR8" s="10"/>
      <c r="AS8" s="10"/>
    </row>
    <row r="9" spans="1:45">
      <c r="A9" s="1267"/>
      <c r="B9" s="1245"/>
      <c r="C9" s="575">
        <v>2</v>
      </c>
      <c r="D9" s="549" t="s">
        <v>69</v>
      </c>
      <c r="E9" s="550" t="s">
        <v>549</v>
      </c>
      <c r="F9" s="551">
        <v>5.64</v>
      </c>
      <c r="G9" s="552">
        <v>5.58</v>
      </c>
      <c r="H9" s="551">
        <v>6.03</v>
      </c>
      <c r="I9" s="551">
        <v>6.11</v>
      </c>
      <c r="J9" s="551">
        <v>5.83</v>
      </c>
      <c r="K9" s="551">
        <v>5.0999999999999996</v>
      </c>
      <c r="L9" s="551">
        <v>6.2</v>
      </c>
      <c r="M9" s="551">
        <v>4.9000000000000004</v>
      </c>
      <c r="N9" s="551">
        <v>4.3</v>
      </c>
      <c r="O9" s="551" t="s">
        <v>19</v>
      </c>
      <c r="P9" s="551" t="s">
        <v>19</v>
      </c>
      <c r="Q9" s="551" t="s">
        <v>19</v>
      </c>
      <c r="R9" s="567" cm="1">
        <f t="array" ref="R9">AVERAGE(IF(LEFT(F9:Q9,1)="&lt;", VALUE(MID(F9:Q9,2,99)), F9:Q9))</f>
        <v>5.5211111111111109</v>
      </c>
      <c r="S9" s="551"/>
      <c r="T9" s="569">
        <v>6</v>
      </c>
      <c r="U9" s="10"/>
      <c r="V9" s="10"/>
      <c r="W9" s="10"/>
      <c r="X9" s="10"/>
      <c r="Y9" s="10"/>
      <c r="Z9" s="10"/>
      <c r="AA9" s="10"/>
      <c r="AB9" s="10"/>
      <c r="AC9" s="10"/>
      <c r="AD9" s="10"/>
      <c r="AE9" s="10"/>
      <c r="AF9" s="10"/>
      <c r="AG9" s="10"/>
      <c r="AH9" s="10"/>
      <c r="AI9" s="10"/>
      <c r="AJ9" s="10"/>
      <c r="AK9" s="10"/>
      <c r="AL9" s="10"/>
      <c r="AM9" s="10"/>
      <c r="AN9" s="10"/>
      <c r="AO9" s="10"/>
      <c r="AP9" s="10"/>
      <c r="AQ9" s="10"/>
      <c r="AR9" s="10"/>
      <c r="AS9" s="10"/>
    </row>
    <row r="10" spans="1:45">
      <c r="A10" s="1267"/>
      <c r="B10" s="1245"/>
      <c r="C10" s="575">
        <v>3</v>
      </c>
      <c r="D10" s="549" t="s">
        <v>71</v>
      </c>
      <c r="E10" s="550" t="s">
        <v>550</v>
      </c>
      <c r="F10" s="551">
        <v>4.8099999999999996</v>
      </c>
      <c r="G10" s="552">
        <v>5.31</v>
      </c>
      <c r="H10" s="551">
        <v>5.19</v>
      </c>
      <c r="I10" s="551">
        <v>6.03</v>
      </c>
      <c r="J10" s="551">
        <v>5.53</v>
      </c>
      <c r="K10" s="551">
        <v>5.3</v>
      </c>
      <c r="L10" s="551">
        <v>5.3</v>
      </c>
      <c r="M10" s="551">
        <v>5</v>
      </c>
      <c r="N10" s="551">
        <v>4.2</v>
      </c>
      <c r="O10" s="551" t="s">
        <v>19</v>
      </c>
      <c r="P10" s="551" t="s">
        <v>19</v>
      </c>
      <c r="Q10" s="551" t="s">
        <v>19</v>
      </c>
      <c r="R10" s="567" cm="1">
        <f t="array" ref="R10">AVERAGE(IF(LEFT(F10:Q10,1)="&lt;", VALUE(MID(F10:Q10,2,99)), F10:Q10))</f>
        <v>5.1855555555555561</v>
      </c>
      <c r="S10" s="551"/>
      <c r="T10" s="569">
        <v>6</v>
      </c>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row>
    <row r="11" spans="1:45">
      <c r="A11" s="1267"/>
      <c r="B11" s="1245"/>
      <c r="C11" s="575">
        <v>4</v>
      </c>
      <c r="D11" s="549" t="s">
        <v>73</v>
      </c>
      <c r="E11" s="550" t="s">
        <v>551</v>
      </c>
      <c r="F11" s="551">
        <v>4.59</v>
      </c>
      <c r="G11" s="552">
        <v>5.09</v>
      </c>
      <c r="H11" s="551">
        <v>5.82</v>
      </c>
      <c r="I11" s="551">
        <v>5.83</v>
      </c>
      <c r="J11" s="551">
        <v>5.89</v>
      </c>
      <c r="K11" s="551">
        <v>5.6</v>
      </c>
      <c r="L11" s="551">
        <v>5.4</v>
      </c>
      <c r="M11" s="551">
        <v>5.9</v>
      </c>
      <c r="N11" s="551">
        <v>3.8</v>
      </c>
      <c r="O11" s="551" t="s">
        <v>19</v>
      </c>
      <c r="P11" s="551" t="s">
        <v>19</v>
      </c>
      <c r="Q11" s="551" t="s">
        <v>19</v>
      </c>
      <c r="R11" s="567" cm="1">
        <f t="array" ref="R11">AVERAGE(IF(LEFT(F11:Q11,1)="&lt;", VALUE(MID(F11:Q11,2,99)), F11:Q11))</f>
        <v>5.3244444444444436</v>
      </c>
      <c r="S11" s="551"/>
      <c r="T11" s="569">
        <v>6</v>
      </c>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row>
    <row r="12" spans="1:45">
      <c r="A12" s="1267"/>
      <c r="B12" s="1246"/>
      <c r="C12" s="575">
        <v>5</v>
      </c>
      <c r="D12" s="549" t="s">
        <v>75</v>
      </c>
      <c r="E12" s="550" t="s">
        <v>552</v>
      </c>
      <c r="F12" s="551">
        <v>4.78</v>
      </c>
      <c r="G12" s="552">
        <v>4.99</v>
      </c>
      <c r="H12" s="551">
        <v>5.57</v>
      </c>
      <c r="I12" s="551">
        <v>6.03</v>
      </c>
      <c r="J12" s="551">
        <v>6.11</v>
      </c>
      <c r="K12" s="551">
        <v>5.3</v>
      </c>
      <c r="L12" s="551">
        <v>6</v>
      </c>
      <c r="M12" s="551">
        <v>5.8</v>
      </c>
      <c r="N12" s="551">
        <v>6.1</v>
      </c>
      <c r="O12" s="551" t="s">
        <v>19</v>
      </c>
      <c r="P12" s="551" t="s">
        <v>19</v>
      </c>
      <c r="Q12" s="551" t="s">
        <v>19</v>
      </c>
      <c r="R12" s="567" cm="1">
        <f t="array" ref="R12">AVERAGE(IF(LEFT(F12:Q12,1)="&lt;", VALUE(MID(F12:Q12,2,99)), F12:Q12))</f>
        <v>5.6311111111111112</v>
      </c>
      <c r="S12" s="551"/>
      <c r="T12" s="569">
        <v>6</v>
      </c>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row>
    <row r="13" spans="1:45">
      <c r="A13" s="1267"/>
      <c r="B13" s="1244" t="s">
        <v>6</v>
      </c>
      <c r="C13" s="574">
        <v>1</v>
      </c>
      <c r="D13" s="544" t="s">
        <v>67</v>
      </c>
      <c r="E13" s="545" t="s">
        <v>548</v>
      </c>
      <c r="F13" s="547">
        <v>86</v>
      </c>
      <c r="G13" s="547">
        <v>183</v>
      </c>
      <c r="H13" s="965">
        <v>35</v>
      </c>
      <c r="I13" s="965">
        <v>41</v>
      </c>
      <c r="J13" s="965">
        <v>33</v>
      </c>
      <c r="K13" s="915">
        <v>152</v>
      </c>
      <c r="L13" s="546">
        <v>16</v>
      </c>
      <c r="M13" s="546">
        <v>47</v>
      </c>
      <c r="N13" s="546">
        <v>50</v>
      </c>
      <c r="O13" s="546" t="s">
        <v>19</v>
      </c>
      <c r="P13" s="546" t="s">
        <v>19</v>
      </c>
      <c r="Q13" s="546" t="s">
        <v>19</v>
      </c>
      <c r="R13" s="567" cm="1">
        <f t="array" ref="R13">AVERAGE(IF(LEFT(F13:Q13,1)="&lt;", VALUE(MID(F13:Q13,2,99)), F13:Q13))</f>
        <v>71.444444444444443</v>
      </c>
      <c r="S13" s="546"/>
      <c r="T13" s="568">
        <v>50</v>
      </c>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row>
    <row r="14" spans="1:45">
      <c r="A14" s="1267"/>
      <c r="B14" s="1245"/>
      <c r="C14" s="575">
        <v>2</v>
      </c>
      <c r="D14" s="549" t="s">
        <v>69</v>
      </c>
      <c r="E14" s="550" t="s">
        <v>549</v>
      </c>
      <c r="F14" s="552">
        <v>77</v>
      </c>
      <c r="G14" s="552">
        <v>119</v>
      </c>
      <c r="H14" s="916">
        <v>45</v>
      </c>
      <c r="I14" s="916">
        <v>38</v>
      </c>
      <c r="J14" s="916">
        <v>18</v>
      </c>
      <c r="K14" s="916">
        <v>179</v>
      </c>
      <c r="L14" s="551">
        <v>25</v>
      </c>
      <c r="M14" s="551">
        <v>49</v>
      </c>
      <c r="N14" s="551">
        <v>38</v>
      </c>
      <c r="O14" s="551" t="s">
        <v>19</v>
      </c>
      <c r="P14" s="551" t="s">
        <v>19</v>
      </c>
      <c r="Q14" s="551" t="s">
        <v>19</v>
      </c>
      <c r="R14" s="567" cm="1">
        <f t="array" ref="R14">AVERAGE(IF(LEFT(F14:Q14,1)="&lt;", VALUE(MID(F14:Q14,2,99)), F14:Q14))</f>
        <v>65.333333333333329</v>
      </c>
      <c r="S14" s="551"/>
      <c r="T14" s="569">
        <v>50</v>
      </c>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row>
    <row r="15" spans="1:45">
      <c r="A15" s="1267"/>
      <c r="B15" s="1245"/>
      <c r="C15" s="575">
        <v>3</v>
      </c>
      <c r="D15" s="549" t="s">
        <v>71</v>
      </c>
      <c r="E15" s="550" t="s">
        <v>550</v>
      </c>
      <c r="F15" s="552">
        <v>46</v>
      </c>
      <c r="G15" s="552">
        <v>97</v>
      </c>
      <c r="H15" s="916">
        <v>16</v>
      </c>
      <c r="I15" s="916">
        <v>45</v>
      </c>
      <c r="J15" s="916">
        <v>25</v>
      </c>
      <c r="K15" s="916">
        <v>153</v>
      </c>
      <c r="L15" s="551">
        <v>26</v>
      </c>
      <c r="M15" s="551">
        <v>51</v>
      </c>
      <c r="N15" s="551">
        <v>187</v>
      </c>
      <c r="O15" s="551" t="s">
        <v>19</v>
      </c>
      <c r="P15" s="551" t="s">
        <v>19</v>
      </c>
      <c r="Q15" s="551" t="s">
        <v>19</v>
      </c>
      <c r="R15" s="567" cm="1">
        <f t="array" ref="R15">AVERAGE(IF(LEFT(F15:Q15,1)="&lt;", VALUE(MID(F15:Q15,2,99)), F15:Q15))</f>
        <v>71.777777777777771</v>
      </c>
      <c r="S15" s="551"/>
      <c r="T15" s="569">
        <v>50</v>
      </c>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row>
    <row r="16" spans="1:45">
      <c r="A16" s="1267"/>
      <c r="B16" s="1245"/>
      <c r="C16" s="575">
        <v>4</v>
      </c>
      <c r="D16" s="549" t="s">
        <v>73</v>
      </c>
      <c r="E16" s="550" t="s">
        <v>551</v>
      </c>
      <c r="F16" s="552">
        <v>48</v>
      </c>
      <c r="G16" s="552">
        <v>172</v>
      </c>
      <c r="H16" s="916">
        <v>22</v>
      </c>
      <c r="I16" s="916">
        <v>22</v>
      </c>
      <c r="J16" s="916">
        <v>18</v>
      </c>
      <c r="K16" s="916">
        <v>148</v>
      </c>
      <c r="L16" s="551">
        <v>24</v>
      </c>
      <c r="M16" s="551">
        <v>80</v>
      </c>
      <c r="N16" s="551">
        <v>58</v>
      </c>
      <c r="O16" s="551" t="s">
        <v>19</v>
      </c>
      <c r="P16" s="551" t="s">
        <v>19</v>
      </c>
      <c r="Q16" s="551" t="s">
        <v>19</v>
      </c>
      <c r="R16" s="567" cm="1">
        <f t="array" ref="R16">AVERAGE(IF(LEFT(F16:Q16,1)="&lt;", VALUE(MID(F16:Q16,2,99)), F16:Q16))</f>
        <v>65.777777777777771</v>
      </c>
      <c r="S16" s="551"/>
      <c r="T16" s="569">
        <v>50</v>
      </c>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row>
    <row r="17" spans="1:45">
      <c r="A17" s="1267"/>
      <c r="B17" s="1246"/>
      <c r="C17" s="575">
        <v>5</v>
      </c>
      <c r="D17" s="549" t="s">
        <v>75</v>
      </c>
      <c r="E17" s="550" t="s">
        <v>552</v>
      </c>
      <c r="F17" s="552">
        <v>77</v>
      </c>
      <c r="G17" s="552">
        <v>123</v>
      </c>
      <c r="H17" s="916">
        <v>33</v>
      </c>
      <c r="I17" s="916">
        <v>31</v>
      </c>
      <c r="J17" s="916">
        <v>27</v>
      </c>
      <c r="K17" s="916">
        <v>168</v>
      </c>
      <c r="L17" s="551">
        <v>25</v>
      </c>
      <c r="M17" s="551">
        <v>87</v>
      </c>
      <c r="N17" s="551">
        <v>38</v>
      </c>
      <c r="O17" s="551" t="s">
        <v>19</v>
      </c>
      <c r="P17" s="551" t="s">
        <v>19</v>
      </c>
      <c r="Q17" s="551" t="s">
        <v>19</v>
      </c>
      <c r="R17" s="567" cm="1">
        <f t="array" ref="R17">AVERAGE(IF(LEFT(F17:Q17,1)="&lt;", VALUE(MID(F17:Q17,2,99)), F17:Q17))</f>
        <v>67.666666666666671</v>
      </c>
      <c r="S17" s="551"/>
      <c r="T17" s="569">
        <v>50</v>
      </c>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row>
    <row r="18" spans="1:45">
      <c r="A18" s="1267"/>
      <c r="B18" s="1248" t="s">
        <v>7</v>
      </c>
      <c r="C18" s="576">
        <v>1</v>
      </c>
      <c r="D18" s="544" t="s">
        <v>67</v>
      </c>
      <c r="E18" s="545" t="s">
        <v>548</v>
      </c>
      <c r="F18" s="547">
        <v>7.28</v>
      </c>
      <c r="G18" s="547">
        <v>7.6</v>
      </c>
      <c r="H18" s="546">
        <v>7.62</v>
      </c>
      <c r="I18" s="546">
        <v>7.34</v>
      </c>
      <c r="J18" s="546">
        <v>7.57</v>
      </c>
      <c r="K18" s="548">
        <v>7.09</v>
      </c>
      <c r="L18" s="546">
        <v>7.39</v>
      </c>
      <c r="M18" s="546">
        <v>7.4</v>
      </c>
      <c r="N18" s="546">
        <v>7.11</v>
      </c>
      <c r="O18" s="546" t="s">
        <v>19</v>
      </c>
      <c r="P18" s="546" t="s">
        <v>19</v>
      </c>
      <c r="Q18" s="546" t="s">
        <v>19</v>
      </c>
      <c r="R18" s="567" cm="1">
        <f t="array" ref="R18">AVERAGE(IF(LEFT(F18:Q18,1)="&lt;", VALUE(MID(F18:Q18,2,99)), F18:Q18))</f>
        <v>7.3777777777777782</v>
      </c>
      <c r="S18" s="553"/>
      <c r="T18" s="568" t="s">
        <v>214</v>
      </c>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row>
    <row r="19" spans="1:45">
      <c r="A19" s="1267"/>
      <c r="B19" s="1249"/>
      <c r="C19" s="577">
        <v>2</v>
      </c>
      <c r="D19" s="549" t="s">
        <v>69</v>
      </c>
      <c r="E19" s="550" t="s">
        <v>549</v>
      </c>
      <c r="F19" s="552">
        <v>7.25</v>
      </c>
      <c r="G19" s="552">
        <v>7.61</v>
      </c>
      <c r="H19" s="551">
        <v>7.76</v>
      </c>
      <c r="I19" s="916">
        <v>7.5</v>
      </c>
      <c r="J19" s="551">
        <v>7.65</v>
      </c>
      <c r="K19" s="551">
        <v>7.12</v>
      </c>
      <c r="L19" s="551">
        <v>7.45</v>
      </c>
      <c r="M19" s="551">
        <v>7.42</v>
      </c>
      <c r="N19" s="551">
        <v>7.09</v>
      </c>
      <c r="O19" s="551" t="s">
        <v>19</v>
      </c>
      <c r="P19" s="551" t="s">
        <v>19</v>
      </c>
      <c r="Q19" s="551" t="s">
        <v>19</v>
      </c>
      <c r="R19" s="567" cm="1">
        <f t="array" ref="R19">AVERAGE(IF(LEFT(F19:Q19,1)="&lt;", VALUE(MID(F19:Q19,2,99)), F19:Q19))</f>
        <v>7.4277777777777771</v>
      </c>
      <c r="S19" s="554"/>
      <c r="T19" s="569" t="s">
        <v>214</v>
      </c>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row>
    <row r="20" spans="1:45">
      <c r="A20" s="1267"/>
      <c r="B20" s="1249"/>
      <c r="C20" s="577">
        <v>3</v>
      </c>
      <c r="D20" s="549" t="s">
        <v>71</v>
      </c>
      <c r="E20" s="550" t="s">
        <v>550</v>
      </c>
      <c r="F20" s="552">
        <v>7.3</v>
      </c>
      <c r="G20" s="552">
        <v>7.7</v>
      </c>
      <c r="H20" s="551">
        <v>7.66</v>
      </c>
      <c r="I20" s="551">
        <v>7.61</v>
      </c>
      <c r="J20" s="551">
        <v>7.87</v>
      </c>
      <c r="K20" s="551">
        <v>7.1</v>
      </c>
      <c r="L20" s="551">
        <v>7.48</v>
      </c>
      <c r="M20" s="551">
        <v>7.5</v>
      </c>
      <c r="N20" s="551">
        <v>7.11</v>
      </c>
      <c r="O20" s="551" t="s">
        <v>19</v>
      </c>
      <c r="P20" s="551" t="s">
        <v>19</v>
      </c>
      <c r="Q20" s="551" t="s">
        <v>19</v>
      </c>
      <c r="R20" s="567" cm="1">
        <f t="array" ref="R20">AVERAGE(IF(LEFT(F20:Q20,1)="&lt;", VALUE(MID(F20:Q20,2,99)), F20:Q20))</f>
        <v>7.4811111111111108</v>
      </c>
      <c r="S20" s="554"/>
      <c r="T20" s="569" t="s">
        <v>214</v>
      </c>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row>
    <row r="21" spans="1:45">
      <c r="A21" s="1267"/>
      <c r="B21" s="1249"/>
      <c r="C21" s="577">
        <v>4</v>
      </c>
      <c r="D21" s="549" t="s">
        <v>73</v>
      </c>
      <c r="E21" s="550" t="s">
        <v>551</v>
      </c>
      <c r="F21" s="552">
        <v>7.23</v>
      </c>
      <c r="G21" s="552">
        <v>7.64</v>
      </c>
      <c r="H21" s="551">
        <v>7.78</v>
      </c>
      <c r="I21" s="551">
        <v>7.63</v>
      </c>
      <c r="J21" s="551">
        <v>7.84</v>
      </c>
      <c r="K21" s="551">
        <v>7.23</v>
      </c>
      <c r="L21" s="551">
        <v>7.58</v>
      </c>
      <c r="M21" s="551">
        <v>7.51</v>
      </c>
      <c r="N21" s="551">
        <v>7.18</v>
      </c>
      <c r="O21" s="551" t="s">
        <v>19</v>
      </c>
      <c r="P21" s="551" t="s">
        <v>19</v>
      </c>
      <c r="Q21" s="551" t="s">
        <v>19</v>
      </c>
      <c r="R21" s="567" cm="1">
        <f t="array" ref="R21">AVERAGE(IF(LEFT(F21:Q21,1)="&lt;", VALUE(MID(F21:Q21,2,99)), F21:Q21))</f>
        <v>7.5133333333333336</v>
      </c>
      <c r="S21" s="554"/>
      <c r="T21" s="569" t="s">
        <v>214</v>
      </c>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row>
    <row r="22" spans="1:45">
      <c r="A22" s="1267"/>
      <c r="B22" s="1250"/>
      <c r="C22" s="577">
        <v>5</v>
      </c>
      <c r="D22" s="549" t="s">
        <v>75</v>
      </c>
      <c r="E22" s="550" t="s">
        <v>552</v>
      </c>
      <c r="F22" s="552">
        <v>7.29</v>
      </c>
      <c r="G22" s="552">
        <v>7.66</v>
      </c>
      <c r="H22" s="551">
        <v>7.72</v>
      </c>
      <c r="I22" s="551">
        <v>7.65</v>
      </c>
      <c r="J22" s="551">
        <v>7.95</v>
      </c>
      <c r="K22" s="551">
        <v>7.18</v>
      </c>
      <c r="L22" s="551">
        <v>7.65</v>
      </c>
      <c r="M22" s="551">
        <v>7.55</v>
      </c>
      <c r="N22" s="551">
        <v>7.13</v>
      </c>
      <c r="O22" s="551" t="s">
        <v>19</v>
      </c>
      <c r="P22" s="551" t="s">
        <v>19</v>
      </c>
      <c r="Q22" s="551" t="s">
        <v>19</v>
      </c>
      <c r="R22" s="567" cm="1">
        <f t="array" ref="R22">AVERAGE(IF(LEFT(F22:Q22,1)="&lt;", VALUE(MID(F22:Q22,2,99)), F22:Q22))</f>
        <v>7.5311111111111115</v>
      </c>
      <c r="S22" s="554"/>
      <c r="T22" s="569" t="s">
        <v>214</v>
      </c>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row>
    <row r="23" spans="1:45">
      <c r="A23" s="1267"/>
      <c r="B23" s="1248" t="s">
        <v>553</v>
      </c>
      <c r="C23" s="576">
        <v>1</v>
      </c>
      <c r="D23" s="544" t="s">
        <v>67</v>
      </c>
      <c r="E23" s="545" t="s">
        <v>548</v>
      </c>
      <c r="F23" s="555">
        <v>27.2</v>
      </c>
      <c r="G23" s="555">
        <v>27.3</v>
      </c>
      <c r="H23" s="915">
        <v>30.1</v>
      </c>
      <c r="I23" s="915">
        <v>29.5</v>
      </c>
      <c r="J23" s="915">
        <v>30.5</v>
      </c>
      <c r="K23" s="915">
        <v>30</v>
      </c>
      <c r="L23" s="915">
        <v>30.3</v>
      </c>
      <c r="M23" s="915">
        <v>29</v>
      </c>
      <c r="N23" s="548">
        <v>29.1</v>
      </c>
      <c r="O23" s="548" t="s">
        <v>19</v>
      </c>
      <c r="P23" s="548" t="s">
        <v>19</v>
      </c>
      <c r="Q23" s="548" t="s">
        <v>19</v>
      </c>
      <c r="R23" s="567" cm="1">
        <f t="array" ref="R23">AVERAGE(IF(LEFT(F23:Q23,1)="&lt;", VALUE(MID(F23:Q23,2,99)), F23:Q23))</f>
        <v>29.222222222222221</v>
      </c>
      <c r="S23" s="556"/>
      <c r="T23" s="57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row>
    <row r="24" spans="1:45">
      <c r="A24" s="1267"/>
      <c r="B24" s="1249"/>
      <c r="C24" s="577">
        <v>2</v>
      </c>
      <c r="D24" s="549" t="s">
        <v>69</v>
      </c>
      <c r="E24" s="550" t="s">
        <v>549</v>
      </c>
      <c r="F24" s="552">
        <v>26.9</v>
      </c>
      <c r="G24" s="552">
        <v>27</v>
      </c>
      <c r="H24" s="916">
        <v>30.1</v>
      </c>
      <c r="I24" s="916">
        <v>29.6</v>
      </c>
      <c r="J24" s="916">
        <v>30.2</v>
      </c>
      <c r="K24" s="916">
        <v>30.1</v>
      </c>
      <c r="L24" s="916">
        <v>30.3</v>
      </c>
      <c r="M24" s="916">
        <v>29.2</v>
      </c>
      <c r="N24" s="551">
        <v>29.2</v>
      </c>
      <c r="O24" s="551" t="s">
        <v>19</v>
      </c>
      <c r="P24" s="551" t="s">
        <v>19</v>
      </c>
      <c r="Q24" s="551" t="s">
        <v>19</v>
      </c>
      <c r="R24" s="567" cm="1">
        <f t="array" ref="R24">AVERAGE(IF(LEFT(F24:Q24,1)="&lt;", VALUE(MID(F24:Q24,2,99)), F24:Q24))</f>
        <v>29.177777777777774</v>
      </c>
      <c r="S24" s="554"/>
      <c r="T24" s="569" t="s">
        <v>215</v>
      </c>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row>
    <row r="25" spans="1:45">
      <c r="A25" s="1267"/>
      <c r="B25" s="1249"/>
      <c r="C25" s="577">
        <v>3</v>
      </c>
      <c r="D25" s="549" t="s">
        <v>71</v>
      </c>
      <c r="E25" s="550" t="s">
        <v>550</v>
      </c>
      <c r="F25" s="552">
        <v>26.9</v>
      </c>
      <c r="G25" s="552">
        <v>27.4</v>
      </c>
      <c r="H25" s="916">
        <v>30</v>
      </c>
      <c r="I25" s="916">
        <v>29.6</v>
      </c>
      <c r="J25" s="916">
        <v>30.4</v>
      </c>
      <c r="K25" s="916">
        <v>30.1</v>
      </c>
      <c r="L25" s="916">
        <v>30.4</v>
      </c>
      <c r="M25" s="916">
        <v>29.1</v>
      </c>
      <c r="N25" s="551">
        <v>29.3</v>
      </c>
      <c r="O25" s="551" t="s">
        <v>19</v>
      </c>
      <c r="P25" s="551" t="s">
        <v>19</v>
      </c>
      <c r="Q25" s="551" t="s">
        <v>19</v>
      </c>
      <c r="R25" s="567" cm="1">
        <f t="array" ref="R25">AVERAGE(IF(LEFT(F25:Q25,1)="&lt;", VALUE(MID(F25:Q25,2,99)), F25:Q25))</f>
        <v>29.244444444444444</v>
      </c>
      <c r="S25" s="554"/>
      <c r="T25" s="569" t="s">
        <v>215</v>
      </c>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row>
    <row r="26" spans="1:45">
      <c r="A26" s="1267"/>
      <c r="B26" s="1249"/>
      <c r="C26" s="577">
        <v>4</v>
      </c>
      <c r="D26" s="549" t="s">
        <v>73</v>
      </c>
      <c r="E26" s="550" t="s">
        <v>551</v>
      </c>
      <c r="F26" s="552">
        <v>26.7</v>
      </c>
      <c r="G26" s="552">
        <v>27.6</v>
      </c>
      <c r="H26" s="916">
        <v>30.8</v>
      </c>
      <c r="I26" s="916">
        <v>29.6</v>
      </c>
      <c r="J26" s="916">
        <v>31.9</v>
      </c>
      <c r="K26" s="916">
        <v>30</v>
      </c>
      <c r="L26" s="916">
        <v>30.9</v>
      </c>
      <c r="M26" s="916">
        <v>29.3</v>
      </c>
      <c r="N26" s="551">
        <v>29.2</v>
      </c>
      <c r="O26" s="551" t="s">
        <v>19</v>
      </c>
      <c r="P26" s="551" t="s">
        <v>19</v>
      </c>
      <c r="Q26" s="551" t="s">
        <v>19</v>
      </c>
      <c r="R26" s="567" cm="1">
        <f t="array" ref="R26">AVERAGE(IF(LEFT(F26:Q26,1)="&lt;", VALUE(MID(F26:Q26,2,99)), F26:Q26))</f>
        <v>29.555555555555557</v>
      </c>
      <c r="S26" s="554"/>
      <c r="T26" s="569" t="s">
        <v>215</v>
      </c>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row>
    <row r="27" spans="1:45">
      <c r="A27" s="1267"/>
      <c r="B27" s="1250"/>
      <c r="C27" s="577">
        <v>5</v>
      </c>
      <c r="D27" s="549" t="s">
        <v>75</v>
      </c>
      <c r="E27" s="550" t="s">
        <v>552</v>
      </c>
      <c r="F27" s="552">
        <v>26.8</v>
      </c>
      <c r="G27" s="552">
        <v>26.9</v>
      </c>
      <c r="H27" s="916">
        <v>30.8</v>
      </c>
      <c r="I27" s="916">
        <v>29.6</v>
      </c>
      <c r="J27" s="916">
        <v>30.2</v>
      </c>
      <c r="K27" s="916">
        <v>30.2</v>
      </c>
      <c r="L27" s="916">
        <v>30.2</v>
      </c>
      <c r="M27" s="916">
        <v>29.4</v>
      </c>
      <c r="N27" s="551">
        <v>29.2</v>
      </c>
      <c r="O27" s="551" t="s">
        <v>19</v>
      </c>
      <c r="P27" s="551" t="s">
        <v>19</v>
      </c>
      <c r="Q27" s="551" t="s">
        <v>19</v>
      </c>
      <c r="R27" s="567" cm="1">
        <f t="array" ref="R27">AVERAGE(IF(LEFT(F27:Q27,1)="&lt;", VALUE(MID(F27:Q27,2,99)), F27:Q27))</f>
        <v>29.255555555555549</v>
      </c>
      <c r="S27" s="554"/>
      <c r="T27" s="569" t="s">
        <v>215</v>
      </c>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row>
    <row r="28" spans="1:45">
      <c r="A28" s="1267"/>
      <c r="B28" s="1244" t="s">
        <v>9</v>
      </c>
      <c r="C28" s="574">
        <v>1</v>
      </c>
      <c r="D28" s="544" t="s">
        <v>67</v>
      </c>
      <c r="E28" s="545" t="s">
        <v>548</v>
      </c>
      <c r="F28" s="547">
        <v>5</v>
      </c>
      <c r="G28" s="547">
        <v>5</v>
      </c>
      <c r="H28" s="965">
        <v>5</v>
      </c>
      <c r="I28" s="965">
        <v>5</v>
      </c>
      <c r="J28" s="546">
        <v>5</v>
      </c>
      <c r="K28" s="548" t="s">
        <v>216</v>
      </c>
      <c r="L28" s="546">
        <v>5</v>
      </c>
      <c r="M28" s="546">
        <v>20</v>
      </c>
      <c r="N28" s="546">
        <v>15</v>
      </c>
      <c r="O28" s="546" t="s">
        <v>19</v>
      </c>
      <c r="P28" s="546" t="s">
        <v>19</v>
      </c>
      <c r="Q28" s="546" t="s">
        <v>19</v>
      </c>
      <c r="R28" s="567" cm="1">
        <f t="array" ref="R28">AVERAGE(IF(LEFT(F28:Q28,1)="&lt;", VALUE(MID(F28:Q28,2,99)), F28:Q28))</f>
        <v>7.7777777777777777</v>
      </c>
      <c r="S28" s="546"/>
      <c r="T28" s="568">
        <v>50</v>
      </c>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row>
    <row r="29" spans="1:45">
      <c r="A29" s="1267"/>
      <c r="B29" s="1245"/>
      <c r="C29" s="575">
        <v>2</v>
      </c>
      <c r="D29" s="549" t="s">
        <v>69</v>
      </c>
      <c r="E29" s="550" t="s">
        <v>549</v>
      </c>
      <c r="F29" s="552">
        <v>5</v>
      </c>
      <c r="G29" s="552">
        <v>5</v>
      </c>
      <c r="H29" s="916">
        <v>5</v>
      </c>
      <c r="I29" s="916">
        <v>5</v>
      </c>
      <c r="J29" s="551">
        <v>5</v>
      </c>
      <c r="K29" s="551" t="s">
        <v>216</v>
      </c>
      <c r="L29" s="551">
        <v>10</v>
      </c>
      <c r="M29" s="551">
        <v>20</v>
      </c>
      <c r="N29" s="551">
        <v>20</v>
      </c>
      <c r="O29" s="551" t="s">
        <v>19</v>
      </c>
      <c r="P29" s="551" t="s">
        <v>19</v>
      </c>
      <c r="Q29" s="551" t="s">
        <v>19</v>
      </c>
      <c r="R29" s="567" cm="1">
        <f t="array" ref="R29">AVERAGE(IF(LEFT(F29:Q29,1)="&lt;", VALUE(MID(F29:Q29,2,99)), F29:Q29))</f>
        <v>8.8888888888888893</v>
      </c>
      <c r="S29" s="551"/>
      <c r="T29" s="569">
        <v>50</v>
      </c>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row>
    <row r="30" spans="1:45">
      <c r="A30" s="1267"/>
      <c r="B30" s="1245"/>
      <c r="C30" s="575">
        <v>3</v>
      </c>
      <c r="D30" s="549" t="s">
        <v>71</v>
      </c>
      <c r="E30" s="550" t="s">
        <v>550</v>
      </c>
      <c r="F30" s="552">
        <v>5</v>
      </c>
      <c r="G30" s="552">
        <v>5</v>
      </c>
      <c r="H30" s="916">
        <v>5</v>
      </c>
      <c r="I30" s="916">
        <v>5</v>
      </c>
      <c r="J30" s="551" t="s">
        <v>216</v>
      </c>
      <c r="K30" s="551" t="s">
        <v>216</v>
      </c>
      <c r="L30" s="551">
        <v>10</v>
      </c>
      <c r="M30" s="551">
        <v>20</v>
      </c>
      <c r="N30" s="551">
        <v>15</v>
      </c>
      <c r="O30" s="551" t="s">
        <v>19</v>
      </c>
      <c r="P30" s="551" t="s">
        <v>19</v>
      </c>
      <c r="Q30" s="551" t="s">
        <v>19</v>
      </c>
      <c r="R30" s="567" cm="1">
        <f t="array" ref="R30">AVERAGE(IF(LEFT(F30:Q30,1)="&lt;", VALUE(MID(F30:Q30,2,99)), F30:Q30))</f>
        <v>8.3333333333333339</v>
      </c>
      <c r="S30" s="551"/>
      <c r="T30" s="569">
        <v>50</v>
      </c>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row>
    <row r="31" spans="1:45">
      <c r="A31" s="1267"/>
      <c r="B31" s="1245"/>
      <c r="C31" s="575">
        <v>4</v>
      </c>
      <c r="D31" s="549" t="s">
        <v>73</v>
      </c>
      <c r="E31" s="550" t="s">
        <v>551</v>
      </c>
      <c r="F31" s="552">
        <v>5</v>
      </c>
      <c r="G31" s="552">
        <v>5</v>
      </c>
      <c r="H31" s="916">
        <v>5</v>
      </c>
      <c r="I31" s="916">
        <v>5</v>
      </c>
      <c r="J31" s="551" t="s">
        <v>216</v>
      </c>
      <c r="K31" s="551" t="s">
        <v>216</v>
      </c>
      <c r="L31" s="551">
        <v>5</v>
      </c>
      <c r="M31" s="551">
        <v>20</v>
      </c>
      <c r="N31" s="551">
        <v>15</v>
      </c>
      <c r="O31" s="551" t="s">
        <v>19</v>
      </c>
      <c r="P31" s="551" t="s">
        <v>19</v>
      </c>
      <c r="Q31" s="551" t="s">
        <v>19</v>
      </c>
      <c r="R31" s="567" cm="1">
        <f t="array" ref="R31">AVERAGE(IF(LEFT(F31:Q31,1)="&lt;", VALUE(MID(F31:Q31,2,99)), F31:Q31))</f>
        <v>7.7777777777777777</v>
      </c>
      <c r="S31" s="551"/>
      <c r="T31" s="569">
        <v>50</v>
      </c>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row>
    <row r="32" spans="1:45">
      <c r="A32" s="1267"/>
      <c r="B32" s="1246"/>
      <c r="C32" s="575">
        <v>5</v>
      </c>
      <c r="D32" s="549" t="s">
        <v>75</v>
      </c>
      <c r="E32" s="550" t="s">
        <v>552</v>
      </c>
      <c r="F32" s="552">
        <v>5</v>
      </c>
      <c r="G32" s="552">
        <v>5</v>
      </c>
      <c r="H32" s="916">
        <v>5</v>
      </c>
      <c r="I32" s="916">
        <v>5</v>
      </c>
      <c r="J32" s="551">
        <v>5</v>
      </c>
      <c r="K32" s="551" t="s">
        <v>216</v>
      </c>
      <c r="L32" s="551" t="s">
        <v>216</v>
      </c>
      <c r="M32" s="551">
        <v>20</v>
      </c>
      <c r="N32" s="551">
        <v>15</v>
      </c>
      <c r="O32" s="551" t="s">
        <v>19</v>
      </c>
      <c r="P32" s="551" t="s">
        <v>19</v>
      </c>
      <c r="Q32" s="551" t="s">
        <v>19</v>
      </c>
      <c r="R32" s="567" cm="1">
        <f t="array" ref="R32">AVERAGE(IF(LEFT(F32:Q32,1)="&lt;", VALUE(MID(F32:Q32,2,99)), F32:Q32))</f>
        <v>7.7777777777777777</v>
      </c>
      <c r="S32" s="551"/>
      <c r="T32" s="569">
        <v>50</v>
      </c>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row>
    <row r="33" spans="1:45" ht="15" customHeight="1">
      <c r="A33" s="1267"/>
      <c r="B33" s="1244" t="s">
        <v>10</v>
      </c>
      <c r="C33" s="574">
        <v>1</v>
      </c>
      <c r="D33" s="544" t="s">
        <v>67</v>
      </c>
      <c r="E33" s="545" t="s">
        <v>548</v>
      </c>
      <c r="F33" s="547">
        <v>70</v>
      </c>
      <c r="G33" s="965">
        <v>920</v>
      </c>
      <c r="H33" s="965">
        <v>350</v>
      </c>
      <c r="I33" s="965">
        <v>170</v>
      </c>
      <c r="J33" s="965">
        <v>40</v>
      </c>
      <c r="K33" s="915">
        <v>350</v>
      </c>
      <c r="L33" s="546">
        <v>350</v>
      </c>
      <c r="M33" s="546">
        <v>3500</v>
      </c>
      <c r="N33" s="546" t="s">
        <v>19</v>
      </c>
      <c r="O33" s="546" t="s">
        <v>19</v>
      </c>
      <c r="P33" s="548" t="s">
        <v>19</v>
      </c>
      <c r="Q33" s="546" t="s">
        <v>19</v>
      </c>
      <c r="R33" s="567" cm="1">
        <f t="array" ref="R33">GEOMEAN(IF(LEFT(F33:Q33,1)="&lt;", VALUE(MID(F33:Q33,2,99)), F33:Q33))</f>
        <v>300.06018292089215</v>
      </c>
      <c r="S33" s="546"/>
      <c r="T33" s="568">
        <v>100</v>
      </c>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row>
    <row r="34" spans="1:45">
      <c r="A34" s="1267"/>
      <c r="B34" s="1245"/>
      <c r="C34" s="575">
        <v>2</v>
      </c>
      <c r="D34" s="549" t="s">
        <v>69</v>
      </c>
      <c r="E34" s="550" t="s">
        <v>549</v>
      </c>
      <c r="F34" s="552">
        <v>46</v>
      </c>
      <c r="G34" s="916">
        <v>79</v>
      </c>
      <c r="H34" s="916">
        <v>350</v>
      </c>
      <c r="I34" s="916">
        <v>2</v>
      </c>
      <c r="J34" s="916">
        <v>17</v>
      </c>
      <c r="K34" s="916">
        <v>79</v>
      </c>
      <c r="L34" s="551">
        <v>540</v>
      </c>
      <c r="M34" s="551">
        <v>240</v>
      </c>
      <c r="N34" s="551" t="s">
        <v>19</v>
      </c>
      <c r="O34" s="551" t="s">
        <v>19</v>
      </c>
      <c r="P34" s="551" t="s">
        <v>19</v>
      </c>
      <c r="Q34" s="551" t="s">
        <v>19</v>
      </c>
      <c r="R34" s="1129" cm="1">
        <f t="array" ref="R34">GEOMEAN(IF(LEFT(F34:Q34,1)="&lt;", VALUE(MID(F34:Q34,2,99)), F34:Q34))</f>
        <v>67.728350266370597</v>
      </c>
      <c r="S34" s="551"/>
      <c r="T34" s="569">
        <v>100</v>
      </c>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row>
    <row r="35" spans="1:45">
      <c r="A35" s="1267"/>
      <c r="B35" s="1245"/>
      <c r="C35" s="575">
        <v>3</v>
      </c>
      <c r="D35" s="549" t="s">
        <v>71</v>
      </c>
      <c r="E35" s="550" t="s">
        <v>550</v>
      </c>
      <c r="F35" s="552">
        <v>79</v>
      </c>
      <c r="G35" s="916">
        <v>1600</v>
      </c>
      <c r="H35" s="916">
        <v>2400</v>
      </c>
      <c r="I35" s="916">
        <v>350</v>
      </c>
      <c r="J35" s="916">
        <v>26</v>
      </c>
      <c r="K35" s="916">
        <v>130</v>
      </c>
      <c r="L35" s="551">
        <v>16000</v>
      </c>
      <c r="M35" s="551">
        <v>3500</v>
      </c>
      <c r="N35" s="551" t="s">
        <v>19</v>
      </c>
      <c r="O35" s="551" t="s">
        <v>19</v>
      </c>
      <c r="P35" s="551" t="s">
        <v>19</v>
      </c>
      <c r="Q35" s="551" t="s">
        <v>19</v>
      </c>
      <c r="R35" s="1129" cm="1">
        <f t="array" ref="R35">GEOMEAN(IF(LEFT(F35:Q35,1)="&lt;", VALUE(MID(F35:Q35,2,99)), F35:Q35))</f>
        <v>613.60852666528433</v>
      </c>
      <c r="S35" s="551"/>
      <c r="T35" s="569">
        <v>100</v>
      </c>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row>
    <row r="36" spans="1:45">
      <c r="A36" s="1267"/>
      <c r="B36" s="1245"/>
      <c r="C36" s="575">
        <v>4</v>
      </c>
      <c r="D36" s="549" t="s">
        <v>73</v>
      </c>
      <c r="E36" s="550" t="s">
        <v>551</v>
      </c>
      <c r="F36" s="552">
        <v>70</v>
      </c>
      <c r="G36" s="916">
        <v>130</v>
      </c>
      <c r="H36" s="916">
        <v>350</v>
      </c>
      <c r="I36" s="916">
        <v>6.8</v>
      </c>
      <c r="J36" s="916">
        <v>4.5</v>
      </c>
      <c r="K36" s="916">
        <v>23</v>
      </c>
      <c r="L36" s="551">
        <v>5400</v>
      </c>
      <c r="M36" s="551">
        <v>920</v>
      </c>
      <c r="N36" s="551" t="s">
        <v>19</v>
      </c>
      <c r="O36" s="551" t="s">
        <v>19</v>
      </c>
      <c r="P36" s="551" t="s">
        <v>19</v>
      </c>
      <c r="Q36" s="551" t="s">
        <v>19</v>
      </c>
      <c r="R36" s="1129" cm="1">
        <f t="array" ref="R36">GEOMEAN(IF(LEFT(F36:Q36,1)="&lt;", VALUE(MID(F36:Q36,2,99)), F36:Q36))</f>
        <v>101.35438337190789</v>
      </c>
      <c r="S36" s="551"/>
      <c r="T36" s="569">
        <v>100</v>
      </c>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row>
    <row r="37" spans="1:45">
      <c r="A37" s="1267"/>
      <c r="B37" s="1246"/>
      <c r="C37" s="575">
        <v>5</v>
      </c>
      <c r="D37" s="549" t="s">
        <v>75</v>
      </c>
      <c r="E37" s="550" t="s">
        <v>552</v>
      </c>
      <c r="F37" s="552">
        <v>130</v>
      </c>
      <c r="G37" s="916">
        <v>240</v>
      </c>
      <c r="H37" s="916">
        <v>130</v>
      </c>
      <c r="I37" s="916">
        <v>40</v>
      </c>
      <c r="J37" s="916">
        <v>13</v>
      </c>
      <c r="K37" s="916">
        <v>31</v>
      </c>
      <c r="L37" s="551">
        <v>33</v>
      </c>
      <c r="M37" s="551">
        <v>9200</v>
      </c>
      <c r="N37" s="551" t="s">
        <v>19</v>
      </c>
      <c r="O37" s="551" t="s">
        <v>19</v>
      </c>
      <c r="P37" s="551" t="s">
        <v>19</v>
      </c>
      <c r="Q37" s="551" t="s">
        <v>19</v>
      </c>
      <c r="R37" s="1129" cm="1">
        <f t="array" ref="R37">GEOMEAN(IF(LEFT(F37:Q37,1)="&lt;", VALUE(MID(F37:Q37,2,99)), F37:Q37))</f>
        <v>108.94833408133441</v>
      </c>
      <c r="S37" s="551"/>
      <c r="T37" s="569">
        <v>100</v>
      </c>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row>
    <row r="38" spans="1:45">
      <c r="A38" s="1267"/>
      <c r="B38" s="1244" t="s">
        <v>11</v>
      </c>
      <c r="C38" s="574">
        <v>1</v>
      </c>
      <c r="D38" s="544" t="s">
        <v>67</v>
      </c>
      <c r="E38" s="545" t="s">
        <v>548</v>
      </c>
      <c r="F38" s="557">
        <v>0.22700000000000001</v>
      </c>
      <c r="G38" s="546">
        <v>0.191</v>
      </c>
      <c r="H38" s="546">
        <v>0.113</v>
      </c>
      <c r="I38" s="546" t="s">
        <v>218</v>
      </c>
      <c r="J38" s="546" t="s">
        <v>218</v>
      </c>
      <c r="K38" s="548" t="s">
        <v>218</v>
      </c>
      <c r="L38" s="546">
        <v>0.187</v>
      </c>
      <c r="M38" s="546">
        <v>0.29099999999999998</v>
      </c>
      <c r="N38" s="546" t="s">
        <v>218</v>
      </c>
      <c r="O38" s="546" t="s">
        <v>19</v>
      </c>
      <c r="P38" s="546" t="s">
        <v>19</v>
      </c>
      <c r="Q38" s="546" t="s">
        <v>19</v>
      </c>
      <c r="R38" s="567" cm="1">
        <f t="array" ref="R38">AVERAGE(IF(LEFT(F38:Q38,1)="&lt;", VALUE(MID(F38:Q38,2,99)), F38:Q38))</f>
        <v>0.15211111111111111</v>
      </c>
      <c r="S38" s="546"/>
      <c r="T38" s="568">
        <v>10</v>
      </c>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row>
    <row r="39" spans="1:45">
      <c r="A39" s="1267"/>
      <c r="B39" s="1245"/>
      <c r="C39" s="575">
        <v>2</v>
      </c>
      <c r="D39" s="549" t="s">
        <v>69</v>
      </c>
      <c r="E39" s="550" t="s">
        <v>549</v>
      </c>
      <c r="F39" s="558">
        <v>0.14899999999999999</v>
      </c>
      <c r="G39" s="551">
        <v>0.09</v>
      </c>
      <c r="H39" s="551" t="s">
        <v>218</v>
      </c>
      <c r="I39" s="551" t="s">
        <v>218</v>
      </c>
      <c r="J39" s="551" t="s">
        <v>218</v>
      </c>
      <c r="K39" s="551" t="s">
        <v>218</v>
      </c>
      <c r="L39" s="551">
        <v>0.185</v>
      </c>
      <c r="M39" s="551">
        <v>0.28499999999999998</v>
      </c>
      <c r="N39" s="551">
        <v>0.114</v>
      </c>
      <c r="O39" s="551" t="s">
        <v>19</v>
      </c>
      <c r="P39" s="551" t="s">
        <v>19</v>
      </c>
      <c r="Q39" s="551" t="s">
        <v>19</v>
      </c>
      <c r="R39" s="567" cm="1">
        <f t="array" ref="R39">AVERAGE(IF(LEFT(F39:Q39,1)="&lt;", VALUE(MID(F39:Q39,2,99)), F39:Q39))</f>
        <v>0.13144444444444442</v>
      </c>
      <c r="S39" s="551"/>
      <c r="T39" s="569">
        <v>10</v>
      </c>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row>
    <row r="40" spans="1:45">
      <c r="A40" s="1267"/>
      <c r="B40" s="1245"/>
      <c r="C40" s="575">
        <v>3</v>
      </c>
      <c r="D40" s="549" t="s">
        <v>71</v>
      </c>
      <c r="E40" s="550" t="s">
        <v>550</v>
      </c>
      <c r="F40" s="558">
        <v>0.41899999999999998</v>
      </c>
      <c r="G40" s="551">
        <v>0.20599999999999999</v>
      </c>
      <c r="H40" s="551">
        <v>0.14199999999999999</v>
      </c>
      <c r="I40" s="551" t="s">
        <v>218</v>
      </c>
      <c r="J40" s="551" t="s">
        <v>218</v>
      </c>
      <c r="K40" s="551" t="s">
        <v>218</v>
      </c>
      <c r="L40" s="551">
        <v>0.09</v>
      </c>
      <c r="M40" s="551">
        <v>0.25600000000000001</v>
      </c>
      <c r="N40" s="551">
        <v>0.57399999999999995</v>
      </c>
      <c r="O40" s="551" t="s">
        <v>19</v>
      </c>
      <c r="P40" s="551" t="s">
        <v>19</v>
      </c>
      <c r="Q40" s="551" t="s">
        <v>19</v>
      </c>
      <c r="R40" s="567" cm="1">
        <f t="array" ref="R40">AVERAGE(IF(LEFT(F40:Q40,1)="&lt;", VALUE(MID(F40:Q40,2,99)), F40:Q40))</f>
        <v>0.21744444444444444</v>
      </c>
      <c r="S40" s="551"/>
      <c r="T40" s="569">
        <v>10</v>
      </c>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row>
    <row r="41" spans="1:45">
      <c r="A41" s="1267"/>
      <c r="B41" s="1245"/>
      <c r="C41" s="575">
        <v>4</v>
      </c>
      <c r="D41" s="549" t="s">
        <v>73</v>
      </c>
      <c r="E41" s="550" t="s">
        <v>551</v>
      </c>
      <c r="F41" s="558">
        <v>0.218</v>
      </c>
      <c r="G41" s="551">
        <v>0.20799999999999999</v>
      </c>
      <c r="H41" s="551">
        <v>9.2999999999999999E-2</v>
      </c>
      <c r="I41" s="551" t="s">
        <v>218</v>
      </c>
      <c r="J41" s="551" t="s">
        <v>218</v>
      </c>
      <c r="K41" s="551" t="s">
        <v>218</v>
      </c>
      <c r="L41" s="551" t="s">
        <v>218</v>
      </c>
      <c r="M41" s="551">
        <v>0.316</v>
      </c>
      <c r="N41" s="551">
        <v>0.49399999999999999</v>
      </c>
      <c r="O41" s="551" t="s">
        <v>19</v>
      </c>
      <c r="P41" s="551" t="s">
        <v>19</v>
      </c>
      <c r="Q41" s="551" t="s">
        <v>19</v>
      </c>
      <c r="R41" s="567" cm="1">
        <f t="array" ref="R41">AVERAGE(IF(LEFT(F41:Q41,1)="&lt;", VALUE(MID(F41:Q41,2,99)), F41:Q41))</f>
        <v>0.18766666666666665</v>
      </c>
      <c r="S41" s="551"/>
      <c r="T41" s="569">
        <v>10</v>
      </c>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row>
    <row r="42" spans="1:45">
      <c r="A42" s="1267"/>
      <c r="B42" s="1246"/>
      <c r="C42" s="575">
        <v>5</v>
      </c>
      <c r="D42" s="549" t="s">
        <v>75</v>
      </c>
      <c r="E42" s="550" t="s">
        <v>552</v>
      </c>
      <c r="F42" s="558">
        <v>0.158</v>
      </c>
      <c r="G42" s="551">
        <v>0.14799999999999999</v>
      </c>
      <c r="H42" s="551" t="s">
        <v>218</v>
      </c>
      <c r="I42" s="551" t="s">
        <v>218</v>
      </c>
      <c r="J42" s="551" t="s">
        <v>218</v>
      </c>
      <c r="K42" s="551" t="s">
        <v>218</v>
      </c>
      <c r="L42" s="551">
        <v>0.113</v>
      </c>
      <c r="M42" s="551">
        <v>0.39800000000000002</v>
      </c>
      <c r="N42" s="551" t="s">
        <v>218</v>
      </c>
      <c r="O42" s="551" t="s">
        <v>19</v>
      </c>
      <c r="P42" s="551" t="s">
        <v>19</v>
      </c>
      <c r="Q42" s="551" t="s">
        <v>19</v>
      </c>
      <c r="R42" s="567" cm="1">
        <f t="array" ref="R42">AVERAGE(IF(LEFT(F42:Q42,1)="&lt;", VALUE(MID(F42:Q42,2,99)), F42:Q42))</f>
        <v>0.14077777777777778</v>
      </c>
      <c r="S42" s="551"/>
      <c r="T42" s="569">
        <v>10</v>
      </c>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row>
    <row r="43" spans="1:45">
      <c r="A43" s="1267"/>
      <c r="B43" s="1244" t="s">
        <v>12</v>
      </c>
      <c r="C43" s="574">
        <v>1</v>
      </c>
      <c r="D43" s="544" t="s">
        <v>67</v>
      </c>
      <c r="E43" s="545" t="s">
        <v>554</v>
      </c>
      <c r="F43" s="557">
        <v>0.17699999999999999</v>
      </c>
      <c r="G43" s="546">
        <v>0.14000000000000001</v>
      </c>
      <c r="H43" s="546">
        <v>0.108</v>
      </c>
      <c r="I43" s="546">
        <v>8.5999999999999993E-2</v>
      </c>
      <c r="J43" s="546">
        <v>5.3999999999999999E-2</v>
      </c>
      <c r="K43" s="548">
        <v>0.109</v>
      </c>
      <c r="L43" s="546">
        <v>0.11799999999999999</v>
      </c>
      <c r="M43" s="546">
        <v>0.245</v>
      </c>
      <c r="N43" s="546">
        <v>0.11799999999999999</v>
      </c>
      <c r="O43" s="546" t="s">
        <v>19</v>
      </c>
      <c r="P43" s="546" t="s">
        <v>19</v>
      </c>
      <c r="Q43" s="546" t="s">
        <v>19</v>
      </c>
      <c r="R43" s="567" cm="1">
        <f t="array" ref="R43">AVERAGE(IF(LEFT(F43:Q43,1)="&lt;", VALUE(MID(F43:Q43,2,99)), F43:Q43))</f>
        <v>0.1283333333333333</v>
      </c>
      <c r="S43" s="546"/>
      <c r="T43" s="568">
        <v>0.2</v>
      </c>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row>
    <row r="44" spans="1:45">
      <c r="A44" s="1267"/>
      <c r="B44" s="1245"/>
      <c r="C44" s="575">
        <v>2</v>
      </c>
      <c r="D44" s="549" t="s">
        <v>69</v>
      </c>
      <c r="E44" s="550" t="s">
        <v>554</v>
      </c>
      <c r="F44" s="558">
        <v>0.11700000000000001</v>
      </c>
      <c r="G44" s="551">
        <v>0.11700000000000001</v>
      </c>
      <c r="H44" s="551">
        <v>7.4999999999999997E-2</v>
      </c>
      <c r="I44" s="551">
        <v>7.9000000000000001E-2</v>
      </c>
      <c r="J44" s="551">
        <v>5.1999999999999998E-2</v>
      </c>
      <c r="K44" s="551">
        <v>0.1</v>
      </c>
      <c r="L44" s="551">
        <v>0.152</v>
      </c>
      <c r="M44" s="551">
        <v>0.28499999999999998</v>
      </c>
      <c r="N44" s="551">
        <v>0.14000000000000001</v>
      </c>
      <c r="O44" s="551" t="s">
        <v>19</v>
      </c>
      <c r="P44" s="551" t="s">
        <v>19</v>
      </c>
      <c r="Q44" s="551" t="s">
        <v>19</v>
      </c>
      <c r="R44" s="567" cm="1">
        <f t="array" ref="R44">AVERAGE(IF(LEFT(F44:Q44,1)="&lt;", VALUE(MID(F44:Q44,2,99)), F44:Q44))</f>
        <v>0.12411111111111112</v>
      </c>
      <c r="S44" s="551"/>
      <c r="T44" s="569">
        <v>0.2</v>
      </c>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row>
    <row r="45" spans="1:45">
      <c r="A45" s="1267"/>
      <c r="B45" s="1245"/>
      <c r="C45" s="575">
        <v>3</v>
      </c>
      <c r="D45" s="549" t="s">
        <v>71</v>
      </c>
      <c r="E45" s="550" t="s">
        <v>555</v>
      </c>
      <c r="F45" s="558">
        <v>0.17</v>
      </c>
      <c r="G45" s="551">
        <v>0.108</v>
      </c>
      <c r="H45" s="551">
        <v>0.111</v>
      </c>
      <c r="I45" s="551">
        <v>1.4999999999999999E-2</v>
      </c>
      <c r="J45" s="551">
        <v>7.6999999999999999E-2</v>
      </c>
      <c r="K45" s="551">
        <v>9.8000000000000004E-2</v>
      </c>
      <c r="L45" s="551">
        <v>0.11</v>
      </c>
      <c r="M45" s="551">
        <v>0.25600000000000001</v>
      </c>
      <c r="N45" s="551">
        <v>0.156</v>
      </c>
      <c r="O45" s="551" t="s">
        <v>19</v>
      </c>
      <c r="P45" s="551" t="s">
        <v>19</v>
      </c>
      <c r="Q45" s="551" t="s">
        <v>19</v>
      </c>
      <c r="R45" s="567" cm="1">
        <f t="array" ref="R45">AVERAGE(IF(LEFT(F45:Q45,1)="&lt;", VALUE(MID(F45:Q45,2,99)), F45:Q45))</f>
        <v>0.12233333333333334</v>
      </c>
      <c r="S45" s="551"/>
      <c r="T45" s="569">
        <v>0.2</v>
      </c>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row>
    <row r="46" spans="1:45">
      <c r="A46" s="1267"/>
      <c r="B46" s="1245"/>
      <c r="C46" s="575">
        <v>4</v>
      </c>
      <c r="D46" s="549" t="s">
        <v>73</v>
      </c>
      <c r="E46" s="550" t="s">
        <v>556</v>
      </c>
      <c r="F46" s="558">
        <v>0.115</v>
      </c>
      <c r="G46" s="551">
        <v>0.108</v>
      </c>
      <c r="H46" s="946">
        <v>0.08</v>
      </c>
      <c r="I46" s="551">
        <v>7.2999999999999995E-2</v>
      </c>
      <c r="J46" s="551">
        <v>5.0999999999999997E-2</v>
      </c>
      <c r="K46" s="551">
        <v>9.4E-2</v>
      </c>
      <c r="L46" s="551">
        <v>9.2999999999999999E-2</v>
      </c>
      <c r="M46" s="551">
        <v>0.316</v>
      </c>
      <c r="N46" s="551">
        <v>0.122</v>
      </c>
      <c r="O46" s="551" t="s">
        <v>19</v>
      </c>
      <c r="P46" s="551" t="s">
        <v>19</v>
      </c>
      <c r="Q46" s="551" t="s">
        <v>19</v>
      </c>
      <c r="R46" s="567" cm="1">
        <f t="array" ref="R46">AVERAGE(IF(LEFT(F46:Q46,1)="&lt;", VALUE(MID(F46:Q46,2,99)), F46:Q46))</f>
        <v>0.11688888888888889</v>
      </c>
      <c r="S46" s="551"/>
      <c r="T46" s="569">
        <v>0.2</v>
      </c>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row>
    <row r="47" spans="1:45">
      <c r="A47" s="1267"/>
      <c r="B47" s="1247"/>
      <c r="C47" s="575">
        <v>5</v>
      </c>
      <c r="D47" s="549" t="s">
        <v>75</v>
      </c>
      <c r="E47" s="550" t="s">
        <v>556</v>
      </c>
      <c r="F47" s="558">
        <v>0.108</v>
      </c>
      <c r="G47" s="551">
        <v>0.10299999999999999</v>
      </c>
      <c r="H47" s="551">
        <v>9.8000000000000004E-2</v>
      </c>
      <c r="I47" s="551">
        <v>7.2999999999999995E-2</v>
      </c>
      <c r="J47" s="551">
        <v>7.2999999999999995E-2</v>
      </c>
      <c r="K47" s="551">
        <v>0.109</v>
      </c>
      <c r="L47" s="551">
        <v>9.0999999999999998E-2</v>
      </c>
      <c r="M47" s="551">
        <v>0.39800000000000002</v>
      </c>
      <c r="N47" s="551">
        <v>0.13100000000000001</v>
      </c>
      <c r="O47" s="551" t="s">
        <v>19</v>
      </c>
      <c r="P47" s="551" t="s">
        <v>19</v>
      </c>
      <c r="Q47" s="551" t="s">
        <v>19</v>
      </c>
      <c r="R47" s="567" cm="1">
        <f t="array" ref="R47">AVERAGE(IF(LEFT(F47:Q47,1)="&lt;", VALUE(MID(F47:Q47,2,99)), F47:Q47))</f>
        <v>0.13155555555555554</v>
      </c>
      <c r="S47" s="551"/>
      <c r="T47" s="569">
        <v>0.2</v>
      </c>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row>
    <row r="48" spans="1:45" ht="30" customHeight="1">
      <c r="A48" s="1267"/>
      <c r="B48" s="1262" t="s">
        <v>303</v>
      </c>
      <c r="C48" s="576">
        <v>1</v>
      </c>
      <c r="D48" s="559" t="s">
        <v>67</v>
      </c>
      <c r="E48" s="560" t="s">
        <v>554</v>
      </c>
      <c r="F48" s="561" t="s">
        <v>557</v>
      </c>
      <c r="G48" s="561" t="s">
        <v>558</v>
      </c>
      <c r="H48" s="561" t="s">
        <v>559</v>
      </c>
      <c r="I48" s="561" t="s">
        <v>560</v>
      </c>
      <c r="J48" s="561" t="s">
        <v>561</v>
      </c>
      <c r="K48" s="561" t="s">
        <v>562</v>
      </c>
      <c r="L48" s="561" t="s">
        <v>563</v>
      </c>
      <c r="M48" s="561" t="s">
        <v>563</v>
      </c>
      <c r="N48" s="561" t="s">
        <v>564</v>
      </c>
      <c r="O48" s="561" t="s">
        <v>19</v>
      </c>
      <c r="P48" s="561" t="s">
        <v>19</v>
      </c>
      <c r="Q48" s="561" t="s">
        <v>19</v>
      </c>
      <c r="R48" s="360"/>
      <c r="S48" s="360"/>
      <c r="T48" s="36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row>
    <row r="49" spans="1:45" ht="30" customHeight="1">
      <c r="A49" s="1267"/>
      <c r="B49" s="1263"/>
      <c r="C49" s="577">
        <v>2</v>
      </c>
      <c r="D49" s="562" t="s">
        <v>69</v>
      </c>
      <c r="E49" s="563" t="s">
        <v>554</v>
      </c>
      <c r="F49" s="563" t="s">
        <v>557</v>
      </c>
      <c r="G49" s="563" t="s">
        <v>565</v>
      </c>
      <c r="H49" s="563" t="s">
        <v>559</v>
      </c>
      <c r="I49" s="563" t="s">
        <v>566</v>
      </c>
      <c r="J49" s="563" t="s">
        <v>561</v>
      </c>
      <c r="K49" s="563" t="s">
        <v>335</v>
      </c>
      <c r="L49" s="563" t="s">
        <v>567</v>
      </c>
      <c r="M49" s="563" t="s">
        <v>568</v>
      </c>
      <c r="N49" s="563" t="s">
        <v>569</v>
      </c>
      <c r="O49" s="563" t="s">
        <v>19</v>
      </c>
      <c r="P49" s="563" t="s">
        <v>19</v>
      </c>
      <c r="Q49" s="563" t="s">
        <v>19</v>
      </c>
      <c r="R49" s="360"/>
      <c r="S49" s="360"/>
      <c r="T49" s="36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row>
    <row r="50" spans="1:45" ht="30" customHeight="1">
      <c r="A50" s="1267"/>
      <c r="B50" s="1263"/>
      <c r="C50" s="577">
        <v>3</v>
      </c>
      <c r="D50" s="562" t="s">
        <v>71</v>
      </c>
      <c r="E50" s="563" t="s">
        <v>555</v>
      </c>
      <c r="F50" s="563" t="s">
        <v>570</v>
      </c>
      <c r="G50" s="563" t="s">
        <v>571</v>
      </c>
      <c r="H50" s="563" t="s">
        <v>572</v>
      </c>
      <c r="I50" s="563" t="s">
        <v>573</v>
      </c>
      <c r="J50" s="563" t="s">
        <v>574</v>
      </c>
      <c r="K50" s="563" t="s">
        <v>575</v>
      </c>
      <c r="L50" s="563" t="s">
        <v>576</v>
      </c>
      <c r="M50" s="563" t="s">
        <v>563</v>
      </c>
      <c r="N50" s="563" t="s">
        <v>577</v>
      </c>
      <c r="O50" s="563" t="s">
        <v>19</v>
      </c>
      <c r="P50" s="563" t="s">
        <v>19</v>
      </c>
      <c r="Q50" s="563" t="s">
        <v>19</v>
      </c>
      <c r="R50" s="360"/>
      <c r="S50" s="360"/>
      <c r="T50" s="36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row>
    <row r="51" spans="1:45" ht="30" customHeight="1">
      <c r="A51" s="1267"/>
      <c r="B51" s="1263"/>
      <c r="C51" s="577">
        <v>4</v>
      </c>
      <c r="D51" s="562" t="s">
        <v>73</v>
      </c>
      <c r="E51" s="563" t="s">
        <v>556</v>
      </c>
      <c r="F51" s="563" t="s">
        <v>557</v>
      </c>
      <c r="G51" s="563" t="s">
        <v>578</v>
      </c>
      <c r="H51" s="563" t="s">
        <v>579</v>
      </c>
      <c r="I51" s="563" t="s">
        <v>580</v>
      </c>
      <c r="J51" s="563" t="s">
        <v>574</v>
      </c>
      <c r="K51" s="563" t="s">
        <v>335</v>
      </c>
      <c r="L51" s="563" t="s">
        <v>563</v>
      </c>
      <c r="M51" s="563" t="s">
        <v>581</v>
      </c>
      <c r="N51" s="563" t="s">
        <v>582</v>
      </c>
      <c r="O51" s="563" t="s">
        <v>19</v>
      </c>
      <c r="P51" s="563" t="s">
        <v>19</v>
      </c>
      <c r="Q51" s="563" t="s">
        <v>19</v>
      </c>
      <c r="R51" s="360"/>
      <c r="S51" s="360"/>
      <c r="T51" s="36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row>
    <row r="52" spans="1:45" ht="30" customHeight="1">
      <c r="A52" s="1267"/>
      <c r="B52" s="1264"/>
      <c r="C52" s="578">
        <v>5</v>
      </c>
      <c r="D52" s="564" t="s">
        <v>75</v>
      </c>
      <c r="E52" s="565" t="s">
        <v>556</v>
      </c>
      <c r="F52" s="565" t="s">
        <v>557</v>
      </c>
      <c r="G52" s="565" t="s">
        <v>583</v>
      </c>
      <c r="H52" s="565" t="s">
        <v>579</v>
      </c>
      <c r="I52" s="565" t="s">
        <v>584</v>
      </c>
      <c r="J52" s="565" t="s">
        <v>585</v>
      </c>
      <c r="K52" s="565" t="s">
        <v>562</v>
      </c>
      <c r="L52" s="565" t="s">
        <v>586</v>
      </c>
      <c r="M52" s="565" t="s">
        <v>581</v>
      </c>
      <c r="N52" s="565" t="s">
        <v>587</v>
      </c>
      <c r="O52" s="565" t="s">
        <v>19</v>
      </c>
      <c r="P52" s="565" t="s">
        <v>19</v>
      </c>
      <c r="Q52" s="565" t="s">
        <v>19</v>
      </c>
      <c r="R52" s="360"/>
      <c r="S52" s="360"/>
      <c r="T52" s="36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row>
    <row r="53" spans="1:45" ht="30" customHeight="1">
      <c r="A53" s="1268"/>
      <c r="B53" s="1259" t="s">
        <v>260</v>
      </c>
      <c r="C53" s="1260"/>
      <c r="D53" s="1260"/>
      <c r="E53" s="1261"/>
      <c r="F53" s="566">
        <v>46028</v>
      </c>
      <c r="G53" s="407">
        <v>46056</v>
      </c>
      <c r="H53" s="407">
        <v>46083</v>
      </c>
      <c r="I53" s="407">
        <v>46119</v>
      </c>
      <c r="J53" s="407">
        <v>46147</v>
      </c>
      <c r="K53" s="407">
        <v>46175</v>
      </c>
      <c r="L53" s="407">
        <v>46217</v>
      </c>
      <c r="M53" s="407">
        <v>46261</v>
      </c>
      <c r="N53" s="407">
        <v>46286</v>
      </c>
      <c r="O53" s="408"/>
      <c r="P53" s="408"/>
      <c r="Q53" s="409"/>
      <c r="R53" s="360"/>
      <c r="S53" s="360"/>
      <c r="T53" s="36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row>
    <row r="54" spans="1:45">
      <c r="A54" s="105"/>
      <c r="B54" s="256"/>
      <c r="C54" s="116"/>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row>
    <row r="55" spans="1:45">
      <c r="A55" s="105"/>
      <c r="B55" s="256"/>
      <c r="C55" s="116"/>
      <c r="D55" s="119"/>
      <c r="E55" s="119"/>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row>
    <row r="56" spans="1:45">
      <c r="A56" s="105"/>
      <c r="B56" s="256" t="s">
        <v>284</v>
      </c>
      <c r="C56" s="116"/>
      <c r="D56" s="119"/>
      <c r="E56" s="119"/>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row>
    <row r="57" spans="1:45">
      <c r="A57" s="105"/>
      <c r="B57" s="1210" t="s">
        <v>588</v>
      </c>
      <c r="C57" s="1211"/>
      <c r="D57" s="1211"/>
      <c r="E57" s="1211"/>
      <c r="F57" s="1211"/>
      <c r="G57" s="1211"/>
      <c r="H57" s="1211"/>
      <c r="I57" s="1211"/>
      <c r="J57" s="1211"/>
      <c r="K57" s="1211"/>
      <c r="L57" s="1211"/>
      <c r="M57" s="1211"/>
      <c r="N57" s="1211"/>
      <c r="O57" s="1211"/>
      <c r="P57" s="1211"/>
      <c r="Q57" s="1211"/>
      <c r="R57" s="1211"/>
      <c r="S57" s="1211"/>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row>
    <row r="58" spans="1:45">
      <c r="A58" s="105"/>
      <c r="B58" s="1212"/>
      <c r="C58" s="1213"/>
      <c r="D58" s="1213"/>
      <c r="E58" s="1213"/>
      <c r="F58" s="1213"/>
      <c r="G58" s="1213"/>
      <c r="H58" s="1213"/>
      <c r="I58" s="1213"/>
      <c r="J58" s="1213"/>
      <c r="K58" s="1213"/>
      <c r="L58" s="1213"/>
      <c r="M58" s="1213"/>
      <c r="N58" s="1213"/>
      <c r="O58" s="1213"/>
      <c r="P58" s="1213"/>
      <c r="Q58" s="1213"/>
      <c r="R58" s="1213"/>
      <c r="S58" s="1213"/>
      <c r="T58" s="10"/>
      <c r="U58" s="10"/>
      <c r="V58" s="10"/>
      <c r="W58" s="10"/>
      <c r="X58" s="10"/>
      <c r="Y58" s="10"/>
      <c r="Z58" s="10"/>
      <c r="AA58" s="10"/>
      <c r="AB58" s="10"/>
      <c r="AC58" s="10"/>
      <c r="AD58" s="10"/>
    </row>
    <row r="59" spans="1:45">
      <c r="A59" s="105"/>
      <c r="B59" s="1212"/>
      <c r="C59" s="1213"/>
      <c r="D59" s="1213"/>
      <c r="E59" s="1213"/>
      <c r="F59" s="1213"/>
      <c r="G59" s="1213"/>
      <c r="H59" s="1213"/>
      <c r="I59" s="1213"/>
      <c r="J59" s="1213"/>
      <c r="K59" s="1213"/>
      <c r="L59" s="1213"/>
      <c r="M59" s="1213"/>
      <c r="N59" s="1213"/>
      <c r="O59" s="1213"/>
      <c r="P59" s="1213"/>
      <c r="Q59" s="1213"/>
      <c r="R59" s="1213"/>
      <c r="S59" s="1213"/>
      <c r="T59" s="10"/>
      <c r="U59" s="10"/>
      <c r="V59" s="10"/>
      <c r="W59" s="10"/>
      <c r="X59" s="10"/>
      <c r="Y59" s="10"/>
      <c r="Z59" s="10"/>
      <c r="AA59" s="10"/>
      <c r="AB59" s="10"/>
      <c r="AC59" s="10"/>
      <c r="AD59" s="10"/>
    </row>
    <row r="60" spans="1:45">
      <c r="A60" s="105"/>
      <c r="B60" s="1212"/>
      <c r="C60" s="1213"/>
      <c r="D60" s="1213"/>
      <c r="E60" s="1213"/>
      <c r="F60" s="1213"/>
      <c r="G60" s="1213"/>
      <c r="H60" s="1213"/>
      <c r="I60" s="1213"/>
      <c r="J60" s="1213"/>
      <c r="K60" s="1213"/>
      <c r="L60" s="1213"/>
      <c r="M60" s="1213"/>
      <c r="N60" s="1213"/>
      <c r="O60" s="1213"/>
      <c r="P60" s="1213"/>
      <c r="Q60" s="1213"/>
      <c r="R60" s="1213"/>
      <c r="S60" s="1213"/>
      <c r="T60" s="10"/>
      <c r="U60" s="10"/>
      <c r="V60" s="10"/>
      <c r="W60" s="10"/>
      <c r="X60" s="10"/>
      <c r="Y60" s="10"/>
      <c r="Z60" s="10"/>
      <c r="AA60" s="10"/>
      <c r="AB60" s="10"/>
      <c r="AC60" s="10"/>
      <c r="AD60" s="10"/>
    </row>
    <row r="61" spans="1:45">
      <c r="A61" s="105"/>
      <c r="B61" s="1212"/>
      <c r="C61" s="1213"/>
      <c r="D61" s="1213"/>
      <c r="E61" s="1213"/>
      <c r="F61" s="1213"/>
      <c r="G61" s="1213"/>
      <c r="H61" s="1213"/>
      <c r="I61" s="1213"/>
      <c r="J61" s="1213"/>
      <c r="K61" s="1213"/>
      <c r="L61" s="1213"/>
      <c r="M61" s="1213"/>
      <c r="N61" s="1213"/>
      <c r="O61" s="1213"/>
      <c r="P61" s="1213"/>
      <c r="Q61" s="1213"/>
      <c r="R61" s="1213"/>
      <c r="S61" s="1213"/>
      <c r="T61" s="10"/>
      <c r="U61" s="10"/>
      <c r="V61" s="10"/>
      <c r="W61" s="10"/>
      <c r="X61" s="10"/>
      <c r="Y61" s="10"/>
      <c r="Z61" s="10"/>
      <c r="AA61" s="10"/>
      <c r="AB61" s="10"/>
      <c r="AC61" s="10"/>
      <c r="AD61" s="10"/>
    </row>
    <row r="62" spans="1:45">
      <c r="A62" s="105"/>
      <c r="B62" s="1212"/>
      <c r="C62" s="1213"/>
      <c r="D62" s="1213"/>
      <c r="E62" s="1213"/>
      <c r="F62" s="1213"/>
      <c r="G62" s="1213"/>
      <c r="H62" s="1213"/>
      <c r="I62" s="1213"/>
      <c r="J62" s="1213"/>
      <c r="K62" s="1213"/>
      <c r="L62" s="1213"/>
      <c r="M62" s="1213"/>
      <c r="N62" s="1213"/>
      <c r="O62" s="1213"/>
      <c r="P62" s="1213"/>
      <c r="Q62" s="1213"/>
      <c r="R62" s="1213"/>
      <c r="S62" s="1213"/>
      <c r="T62" s="10"/>
      <c r="U62" s="10"/>
      <c r="V62" s="10"/>
      <c r="W62" s="10"/>
      <c r="X62" s="10"/>
      <c r="Y62" s="10"/>
      <c r="Z62" s="10"/>
      <c r="AA62" s="10"/>
      <c r="AB62" s="10"/>
      <c r="AC62" s="10"/>
      <c r="AD62" s="10"/>
    </row>
    <row r="63" spans="1:45">
      <c r="A63" s="105"/>
      <c r="B63" s="1212"/>
      <c r="C63" s="1213"/>
      <c r="D63" s="1213"/>
      <c r="E63" s="1213"/>
      <c r="F63" s="1213"/>
      <c r="G63" s="1213"/>
      <c r="H63" s="1213"/>
      <c r="I63" s="1213"/>
      <c r="J63" s="1213"/>
      <c r="K63" s="1213"/>
      <c r="L63" s="1213"/>
      <c r="M63" s="1213"/>
      <c r="N63" s="1213"/>
      <c r="O63" s="1213"/>
      <c r="P63" s="1213"/>
      <c r="Q63" s="1213"/>
      <c r="R63" s="1213"/>
      <c r="S63" s="1213"/>
      <c r="T63" s="10"/>
      <c r="U63" s="10"/>
      <c r="V63" s="10"/>
      <c r="W63" s="10"/>
      <c r="X63" s="10"/>
      <c r="Y63" s="10"/>
      <c r="Z63" s="10"/>
      <c r="AA63" s="10"/>
      <c r="AB63" s="10"/>
      <c r="AC63" s="10"/>
      <c r="AD63" s="10"/>
    </row>
    <row r="64" spans="1:45">
      <c r="A64" s="105"/>
      <c r="B64" s="1212"/>
      <c r="C64" s="1213"/>
      <c r="D64" s="1213"/>
      <c r="E64" s="1213"/>
      <c r="F64" s="1213"/>
      <c r="G64" s="1213"/>
      <c r="H64" s="1213"/>
      <c r="I64" s="1213"/>
      <c r="J64" s="1213"/>
      <c r="K64" s="1213"/>
      <c r="L64" s="1213"/>
      <c r="M64" s="1213"/>
      <c r="N64" s="1213"/>
      <c r="O64" s="1213"/>
      <c r="P64" s="1213"/>
      <c r="Q64" s="1213"/>
      <c r="R64" s="1213"/>
      <c r="S64" s="1213"/>
      <c r="T64" s="10"/>
      <c r="U64" s="10"/>
      <c r="V64" s="10"/>
      <c r="W64" s="10"/>
      <c r="X64" s="10"/>
      <c r="Y64" s="10"/>
      <c r="Z64" s="10"/>
      <c r="AA64" s="10"/>
      <c r="AB64" s="10"/>
      <c r="AC64" s="10"/>
      <c r="AD64" s="10"/>
    </row>
    <row r="65" spans="1:45">
      <c r="A65" s="105"/>
      <c r="B65" s="1212"/>
      <c r="C65" s="1213"/>
      <c r="D65" s="1213"/>
      <c r="E65" s="1213"/>
      <c r="F65" s="1213"/>
      <c r="G65" s="1213"/>
      <c r="H65" s="1213"/>
      <c r="I65" s="1213"/>
      <c r="J65" s="1213"/>
      <c r="K65" s="1213"/>
      <c r="L65" s="1213"/>
      <c r="M65" s="1213"/>
      <c r="N65" s="1213"/>
      <c r="O65" s="1213"/>
      <c r="P65" s="1213"/>
      <c r="Q65" s="1213"/>
      <c r="R65" s="1213"/>
      <c r="S65" s="1213"/>
      <c r="T65" s="10"/>
      <c r="U65" s="10"/>
      <c r="V65" s="10"/>
      <c r="W65" s="10"/>
      <c r="X65" s="10"/>
      <c r="Y65" s="10"/>
      <c r="Z65" s="10"/>
      <c r="AA65" s="10"/>
      <c r="AB65" s="10"/>
      <c r="AC65" s="10"/>
      <c r="AD65" s="10"/>
    </row>
    <row r="66" spans="1:45">
      <c r="A66" s="105"/>
      <c r="B66" s="1212"/>
      <c r="C66" s="1213"/>
      <c r="D66" s="1213"/>
      <c r="E66" s="1213"/>
      <c r="F66" s="1213"/>
      <c r="G66" s="1213"/>
      <c r="H66" s="1213"/>
      <c r="I66" s="1213"/>
      <c r="J66" s="1213"/>
      <c r="K66" s="1213"/>
      <c r="L66" s="1213"/>
      <c r="M66" s="1213"/>
      <c r="N66" s="1213"/>
      <c r="O66" s="1213"/>
      <c r="P66" s="1213"/>
      <c r="Q66" s="1213"/>
      <c r="R66" s="1213"/>
      <c r="S66" s="1213"/>
      <c r="T66" s="10"/>
      <c r="U66" s="10"/>
      <c r="V66" s="10"/>
      <c r="W66" s="10"/>
      <c r="X66" s="10"/>
      <c r="Y66" s="10"/>
      <c r="Z66" s="10"/>
      <c r="AA66" s="10"/>
      <c r="AB66" s="10"/>
      <c r="AC66" s="10"/>
      <c r="AD66" s="10"/>
    </row>
    <row r="67" spans="1:45">
      <c r="A67" s="105"/>
      <c r="B67" s="1212"/>
      <c r="C67" s="1213"/>
      <c r="D67" s="1213"/>
      <c r="E67" s="1213"/>
      <c r="F67" s="1213"/>
      <c r="G67" s="1213"/>
      <c r="H67" s="1213"/>
      <c r="I67" s="1213"/>
      <c r="J67" s="1213"/>
      <c r="K67" s="1213"/>
      <c r="L67" s="1213"/>
      <c r="M67" s="1213"/>
      <c r="N67" s="1213"/>
      <c r="O67" s="1213"/>
      <c r="P67" s="1213"/>
      <c r="Q67" s="1213"/>
      <c r="R67" s="1213"/>
      <c r="S67" s="1213"/>
      <c r="T67" s="10"/>
      <c r="U67" s="10"/>
      <c r="V67" s="10"/>
      <c r="W67" s="10"/>
      <c r="X67" s="10"/>
      <c r="Y67" s="10"/>
      <c r="Z67" s="10"/>
      <c r="AA67" s="10"/>
      <c r="AB67" s="10"/>
      <c r="AC67" s="10"/>
      <c r="AD67" s="10"/>
    </row>
    <row r="68" spans="1:45">
      <c r="A68" s="105"/>
      <c r="B68" s="1212"/>
      <c r="C68" s="1213"/>
      <c r="D68" s="1213"/>
      <c r="E68" s="1213"/>
      <c r="F68" s="1213"/>
      <c r="G68" s="1213"/>
      <c r="H68" s="1213"/>
      <c r="I68" s="1213"/>
      <c r="J68" s="1213"/>
      <c r="K68" s="1213"/>
      <c r="L68" s="1213"/>
      <c r="M68" s="1213"/>
      <c r="N68" s="1213"/>
      <c r="O68" s="1213"/>
      <c r="P68" s="1213"/>
      <c r="Q68" s="1213"/>
      <c r="R68" s="1213"/>
      <c r="S68" s="1213"/>
      <c r="T68" s="10"/>
      <c r="U68" s="10"/>
      <c r="V68" s="10"/>
      <c r="W68" s="10"/>
      <c r="X68" s="10"/>
      <c r="Y68" s="10"/>
      <c r="Z68" s="10"/>
      <c r="AA68" s="10"/>
      <c r="AB68" s="10"/>
      <c r="AC68" s="10"/>
      <c r="AD68" s="10"/>
    </row>
    <row r="69" spans="1:45">
      <c r="A69" s="105"/>
      <c r="B69" s="1212"/>
      <c r="C69" s="1213"/>
      <c r="D69" s="1213"/>
      <c r="E69" s="1213"/>
      <c r="F69" s="1213"/>
      <c r="G69" s="1213"/>
      <c r="H69" s="1213"/>
      <c r="I69" s="1213"/>
      <c r="J69" s="1213"/>
      <c r="K69" s="1213"/>
      <c r="L69" s="1213"/>
      <c r="M69" s="1213"/>
      <c r="N69" s="1213"/>
      <c r="O69" s="1213"/>
      <c r="P69" s="1213"/>
      <c r="Q69" s="1213"/>
      <c r="R69" s="1213"/>
      <c r="S69" s="1213"/>
      <c r="T69" s="10"/>
      <c r="U69" s="10"/>
      <c r="V69" s="10"/>
      <c r="W69" s="10"/>
      <c r="X69" s="10"/>
      <c r="Y69" s="10"/>
      <c r="Z69" s="10"/>
      <c r="AA69" s="10"/>
      <c r="AB69" s="10"/>
      <c r="AC69" s="10"/>
      <c r="AD69" s="10"/>
    </row>
    <row r="70" spans="1:45">
      <c r="A70" s="105"/>
      <c r="B70" s="256"/>
      <c r="C70" s="116"/>
      <c r="D70" s="119"/>
      <c r="E70" s="119"/>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row>
    <row r="71" spans="1:45">
      <c r="A71" s="105"/>
      <c r="B71" s="256"/>
      <c r="C71" s="116"/>
      <c r="D71" s="119"/>
      <c r="E71" s="119"/>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row>
    <row r="72" spans="1:45">
      <c r="A72" s="105"/>
      <c r="B72" s="256"/>
      <c r="C72" s="116"/>
      <c r="D72" s="119"/>
      <c r="E72" s="119"/>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row>
    <row r="73" spans="1:45">
      <c r="C73" s="1157" t="s">
        <v>263</v>
      </c>
      <c r="D73" s="1396"/>
      <c r="E73" s="1396"/>
      <c r="F73" s="1396"/>
      <c r="G73" s="1396"/>
      <c r="H73" s="1396"/>
      <c r="I73" s="1396"/>
      <c r="J73" s="1396"/>
      <c r="K73" s="1396"/>
      <c r="L73" s="1396"/>
      <c r="M73" s="1396"/>
      <c r="N73" s="1396"/>
      <c r="O73" s="1396"/>
      <c r="P73" s="1396"/>
      <c r="Q73" s="1397"/>
    </row>
    <row r="74" spans="1:45">
      <c r="C74" s="1157" t="s">
        <v>283</v>
      </c>
      <c r="D74" s="1396"/>
      <c r="E74" s="1396"/>
      <c r="F74" s="1396"/>
      <c r="G74" s="1396"/>
      <c r="H74" s="1396"/>
      <c r="I74" s="1396"/>
      <c r="J74" s="1396"/>
      <c r="K74" s="1396"/>
      <c r="L74" s="1396"/>
      <c r="M74" s="1396"/>
      <c r="N74" s="1396"/>
      <c r="O74" s="1396"/>
      <c r="P74" s="1396"/>
      <c r="Q74" s="1397"/>
    </row>
    <row r="75" spans="1:45">
      <c r="C75" s="1162"/>
      <c r="D75" s="1396"/>
      <c r="E75" s="1396"/>
      <c r="F75" s="1396"/>
      <c r="G75" s="1397"/>
      <c r="H75" s="1162" t="s">
        <v>265</v>
      </c>
      <c r="I75" s="1396"/>
      <c r="J75" s="1396"/>
      <c r="K75" s="1396"/>
      <c r="L75" s="1396"/>
      <c r="M75" s="1396"/>
      <c r="N75" s="1396"/>
      <c r="O75" s="1396"/>
      <c r="P75" s="1396"/>
      <c r="Q75" s="1397"/>
    </row>
    <row r="76" spans="1:45" ht="30">
      <c r="C76" s="579" t="s">
        <v>266</v>
      </c>
      <c r="D76" s="61" t="s">
        <v>267</v>
      </c>
      <c r="E76" s="61" t="s">
        <v>1</v>
      </c>
      <c r="F76" s="61" t="s">
        <v>268</v>
      </c>
      <c r="G76" s="61" t="s">
        <v>269</v>
      </c>
      <c r="H76" s="61" t="s">
        <v>171</v>
      </c>
      <c r="I76" s="61" t="s">
        <v>172</v>
      </c>
      <c r="J76" s="61" t="s">
        <v>173</v>
      </c>
      <c r="K76" s="61" t="s">
        <v>7</v>
      </c>
      <c r="L76" s="61" t="s">
        <v>174</v>
      </c>
      <c r="M76" s="61" t="s">
        <v>175</v>
      </c>
      <c r="N76" s="61" t="s">
        <v>176</v>
      </c>
      <c r="O76" s="61" t="s">
        <v>177</v>
      </c>
      <c r="P76" s="61" t="s">
        <v>178</v>
      </c>
      <c r="Q76" s="61" t="s">
        <v>179</v>
      </c>
    </row>
    <row r="77" spans="1:45">
      <c r="C77" s="1253" t="s">
        <v>376</v>
      </c>
      <c r="D77" s="1164" t="s">
        <v>546</v>
      </c>
      <c r="E77" s="1164" t="s">
        <v>17</v>
      </c>
      <c r="F77" s="63">
        <v>1</v>
      </c>
      <c r="G77" s="117" t="s">
        <v>67</v>
      </c>
      <c r="H77" s="21">
        <f>R8</f>
        <v>5.5311111111111115</v>
      </c>
      <c r="I77" s="61" t="s">
        <v>271</v>
      </c>
      <c r="J77" s="20">
        <f>R13</f>
        <v>71.444444444444443</v>
      </c>
      <c r="K77" s="20">
        <f>R18</f>
        <v>7.3777777777777782</v>
      </c>
      <c r="L77" s="20">
        <f>R23</f>
        <v>29.222222222222221</v>
      </c>
      <c r="M77" s="20">
        <f>R28</f>
        <v>7.7777777777777777</v>
      </c>
      <c r="N77" s="20">
        <f>R33</f>
        <v>300.06018292089215</v>
      </c>
      <c r="O77" s="74">
        <f t="shared" ref="O77:O81" si="0">R38</f>
        <v>0.15211111111111111</v>
      </c>
      <c r="P77" s="74">
        <f t="shared" ref="P77:P81" si="1">R43</f>
        <v>0.1283333333333333</v>
      </c>
      <c r="Q77" s="61" t="s">
        <v>271</v>
      </c>
    </row>
    <row r="78" spans="1:45">
      <c r="C78" s="1254"/>
      <c r="D78" s="1399"/>
      <c r="E78" s="1399"/>
      <c r="F78" s="63">
        <v>2</v>
      </c>
      <c r="G78" s="117" t="s">
        <v>69</v>
      </c>
      <c r="H78" s="21">
        <f>R9</f>
        <v>5.5211111111111109</v>
      </c>
      <c r="I78" s="61" t="s">
        <v>271</v>
      </c>
      <c r="J78" s="20">
        <f>R14</f>
        <v>65.333333333333329</v>
      </c>
      <c r="K78" s="20">
        <f>R19</f>
        <v>7.4277777777777771</v>
      </c>
      <c r="L78" s="20">
        <f>R24</f>
        <v>29.177777777777774</v>
      </c>
      <c r="M78" s="20">
        <f>R29</f>
        <v>8.8888888888888893</v>
      </c>
      <c r="N78" s="20">
        <f>R34</f>
        <v>67.728350266370597</v>
      </c>
      <c r="O78" s="74">
        <f t="shared" si="0"/>
        <v>0.13144444444444442</v>
      </c>
      <c r="P78" s="74">
        <f t="shared" si="1"/>
        <v>0.12411111111111112</v>
      </c>
      <c r="Q78" s="61" t="s">
        <v>271</v>
      </c>
    </row>
    <row r="79" spans="1:45">
      <c r="C79" s="1254"/>
      <c r="D79" s="1399"/>
      <c r="E79" s="1399"/>
      <c r="F79" s="63">
        <v>3</v>
      </c>
      <c r="G79" s="118" t="s">
        <v>71</v>
      </c>
      <c r="H79" s="21">
        <f>R10</f>
        <v>5.1855555555555561</v>
      </c>
      <c r="I79" s="61" t="s">
        <v>271</v>
      </c>
      <c r="J79" s="20">
        <f>R15</f>
        <v>71.777777777777771</v>
      </c>
      <c r="K79" s="20">
        <f>R20</f>
        <v>7.4811111111111108</v>
      </c>
      <c r="L79" s="20">
        <f>R25</f>
        <v>29.244444444444444</v>
      </c>
      <c r="M79" s="20">
        <f>R30</f>
        <v>8.3333333333333339</v>
      </c>
      <c r="N79" s="20">
        <f>R35</f>
        <v>613.60852666528433</v>
      </c>
      <c r="O79" s="74">
        <f t="shared" si="0"/>
        <v>0.21744444444444444</v>
      </c>
      <c r="P79" s="74">
        <f t="shared" si="1"/>
        <v>0.12233333333333334</v>
      </c>
      <c r="Q79" s="61" t="s">
        <v>271</v>
      </c>
    </row>
    <row r="80" spans="1:45">
      <c r="C80" s="1254"/>
      <c r="D80" s="1399"/>
      <c r="E80" s="1399"/>
      <c r="F80" s="114">
        <v>4</v>
      </c>
      <c r="G80" s="117" t="s">
        <v>73</v>
      </c>
      <c r="H80" s="21">
        <f>R11</f>
        <v>5.3244444444444436</v>
      </c>
      <c r="I80" s="61" t="s">
        <v>271</v>
      </c>
      <c r="J80" s="20">
        <f>R16</f>
        <v>65.777777777777771</v>
      </c>
      <c r="K80" s="20">
        <f>R21</f>
        <v>7.5133333333333336</v>
      </c>
      <c r="L80" s="20">
        <f>R26</f>
        <v>29.555555555555557</v>
      </c>
      <c r="M80" s="20">
        <f>R31</f>
        <v>7.7777777777777777</v>
      </c>
      <c r="N80" s="20">
        <f>R36</f>
        <v>101.35438337190789</v>
      </c>
      <c r="O80" s="74">
        <f t="shared" si="0"/>
        <v>0.18766666666666665</v>
      </c>
      <c r="P80" s="74">
        <f t="shared" si="1"/>
        <v>0.11688888888888889</v>
      </c>
      <c r="Q80" s="61" t="s">
        <v>271</v>
      </c>
    </row>
    <row r="81" spans="3:17">
      <c r="C81" s="1255"/>
      <c r="D81" s="1400"/>
      <c r="E81" s="1400"/>
      <c r="F81" s="114">
        <v>5</v>
      </c>
      <c r="G81" s="117" t="s">
        <v>75</v>
      </c>
      <c r="H81" s="21">
        <f>R12</f>
        <v>5.6311111111111112</v>
      </c>
      <c r="I81" s="61" t="s">
        <v>271</v>
      </c>
      <c r="J81" s="20">
        <f>R17</f>
        <v>67.666666666666671</v>
      </c>
      <c r="K81" s="20">
        <f>R22</f>
        <v>7.5311111111111115</v>
      </c>
      <c r="L81" s="20">
        <f>R27</f>
        <v>29.255555555555549</v>
      </c>
      <c r="M81" s="20">
        <f>R32</f>
        <v>7.7777777777777777</v>
      </c>
      <c r="N81" s="20">
        <f>R37</f>
        <v>108.94833408133441</v>
      </c>
      <c r="O81" s="74">
        <f t="shared" si="0"/>
        <v>0.14077777777777778</v>
      </c>
      <c r="P81" s="74">
        <f t="shared" si="1"/>
        <v>0.13155555555555554</v>
      </c>
      <c r="Q81" s="61" t="s">
        <v>271</v>
      </c>
    </row>
    <row r="82" spans="3:17">
      <c r="C82" s="1162"/>
      <c r="D82" s="1396"/>
      <c r="E82" s="1396"/>
      <c r="F82" s="1396"/>
      <c r="G82" s="1396"/>
      <c r="H82" s="1396"/>
      <c r="I82" s="1396"/>
      <c r="J82" s="1396"/>
      <c r="K82" s="1396"/>
      <c r="L82" s="1396"/>
      <c r="M82" s="1396"/>
      <c r="N82" s="1396"/>
      <c r="O82" s="1396"/>
      <c r="P82" s="1396"/>
      <c r="Q82" s="1397"/>
    </row>
    <row r="83" spans="3:17">
      <c r="C83" s="18" t="s">
        <v>272</v>
      </c>
      <c r="D83" s="1207"/>
      <c r="E83" s="1402"/>
      <c r="F83" s="1402"/>
      <c r="G83" s="1403"/>
      <c r="H83" s="21"/>
      <c r="I83" s="61" t="s">
        <v>271</v>
      </c>
      <c r="J83" s="21"/>
      <c r="K83" s="21"/>
      <c r="L83" s="21"/>
      <c r="M83" s="21"/>
      <c r="N83" s="21"/>
      <c r="O83" s="21"/>
      <c r="P83" s="21"/>
      <c r="Q83" s="61" t="s">
        <v>271</v>
      </c>
    </row>
    <row r="84" spans="3:17">
      <c r="C84" s="18" t="s">
        <v>273</v>
      </c>
      <c r="D84" s="1404"/>
      <c r="E84" s="1405"/>
      <c r="F84" s="1405"/>
      <c r="G84" s="1406"/>
      <c r="H84" s="21"/>
      <c r="I84" s="61" t="s">
        <v>271</v>
      </c>
      <c r="J84" s="21"/>
      <c r="K84" s="21"/>
      <c r="L84" s="21"/>
      <c r="M84" s="21"/>
      <c r="N84" s="21"/>
      <c r="O84" s="21"/>
      <c r="P84" s="21"/>
      <c r="Q84" s="61" t="s">
        <v>271</v>
      </c>
    </row>
    <row r="85" spans="3:17">
      <c r="C85" s="18" t="s">
        <v>274</v>
      </c>
      <c r="D85" s="1404"/>
      <c r="E85" s="1405"/>
      <c r="F85" s="1405"/>
      <c r="G85" s="1406"/>
      <c r="H85" s="21"/>
      <c r="I85" s="61" t="s">
        <v>271</v>
      </c>
      <c r="J85" s="21"/>
      <c r="K85" s="21"/>
      <c r="L85" s="21"/>
      <c r="M85" s="21"/>
      <c r="N85" s="21"/>
      <c r="O85" s="21"/>
      <c r="P85" s="21"/>
      <c r="Q85" s="61" t="s">
        <v>271</v>
      </c>
    </row>
    <row r="86" spans="3:17">
      <c r="C86" s="18" t="s">
        <v>275</v>
      </c>
      <c r="D86" s="1407"/>
      <c r="E86" s="1408"/>
      <c r="F86" s="1408"/>
      <c r="G86" s="1409"/>
      <c r="H86" s="86" t="s">
        <v>276</v>
      </c>
      <c r="I86" s="86" t="s">
        <v>271</v>
      </c>
      <c r="J86" s="86" t="s">
        <v>277</v>
      </c>
      <c r="K86" s="86" t="s">
        <v>214</v>
      </c>
      <c r="L86" s="19" t="s">
        <v>278</v>
      </c>
      <c r="M86" s="86" t="s">
        <v>279</v>
      </c>
      <c r="N86" s="86" t="s">
        <v>280</v>
      </c>
      <c r="O86" s="86" t="s">
        <v>281</v>
      </c>
      <c r="P86" s="86" t="s">
        <v>282</v>
      </c>
      <c r="Q86" s="86" t="s">
        <v>271</v>
      </c>
    </row>
    <row r="89" spans="3:17">
      <c r="C89" s="1157" t="s">
        <v>263</v>
      </c>
      <c r="D89" s="1396"/>
      <c r="E89" s="1396"/>
      <c r="F89" s="1396"/>
      <c r="G89" s="1396"/>
      <c r="H89" s="1396"/>
      <c r="I89" s="1396"/>
      <c r="J89" s="1396"/>
      <c r="K89" s="1396"/>
      <c r="L89" s="1396"/>
      <c r="M89" s="1396"/>
      <c r="N89" s="1396"/>
      <c r="O89" s="1396"/>
      <c r="P89" s="1396"/>
      <c r="Q89" s="1397"/>
    </row>
    <row r="90" spans="3:17">
      <c r="C90" s="1157" t="s">
        <v>264</v>
      </c>
      <c r="D90" s="1396"/>
      <c r="E90" s="1396"/>
      <c r="F90" s="1396"/>
      <c r="G90" s="1396"/>
      <c r="H90" s="1396"/>
      <c r="I90" s="1396"/>
      <c r="J90" s="1396"/>
      <c r="K90" s="1396"/>
      <c r="L90" s="1396"/>
      <c r="M90" s="1396"/>
      <c r="N90" s="1396"/>
      <c r="O90" s="1396"/>
      <c r="P90" s="1396"/>
      <c r="Q90" s="1397"/>
    </row>
    <row r="91" spans="3:17">
      <c r="C91" s="1162"/>
      <c r="D91" s="1396"/>
      <c r="E91" s="1396"/>
      <c r="F91" s="1396"/>
      <c r="G91" s="1397"/>
      <c r="H91" s="1162" t="s">
        <v>265</v>
      </c>
      <c r="I91" s="1396"/>
      <c r="J91" s="1396"/>
      <c r="K91" s="1396"/>
      <c r="L91" s="1396"/>
      <c r="M91" s="1396"/>
      <c r="N91" s="1396"/>
      <c r="O91" s="1396"/>
      <c r="P91" s="1396"/>
      <c r="Q91" s="1397"/>
    </row>
    <row r="92" spans="3:17">
      <c r="C92" s="18" t="s">
        <v>266</v>
      </c>
      <c r="D92" s="61" t="s">
        <v>267</v>
      </c>
      <c r="E92" s="61" t="s">
        <v>1</v>
      </c>
      <c r="F92" s="61" t="s">
        <v>268</v>
      </c>
      <c r="G92" s="61" t="s">
        <v>269</v>
      </c>
      <c r="H92" s="61" t="s">
        <v>171</v>
      </c>
      <c r="I92" s="61" t="s">
        <v>172</v>
      </c>
      <c r="J92" s="61" t="s">
        <v>173</v>
      </c>
      <c r="K92" s="61" t="s">
        <v>7</v>
      </c>
      <c r="L92" s="61" t="s">
        <v>174</v>
      </c>
      <c r="M92" s="61" t="s">
        <v>175</v>
      </c>
      <c r="N92" s="61" t="s">
        <v>176</v>
      </c>
      <c r="O92" s="61" t="s">
        <v>177</v>
      </c>
      <c r="P92" s="61" t="s">
        <v>178</v>
      </c>
      <c r="Q92" s="61" t="s">
        <v>179</v>
      </c>
    </row>
    <row r="93" spans="3:17">
      <c r="C93" s="1253" t="s">
        <v>376</v>
      </c>
      <c r="D93" s="1164" t="s">
        <v>546</v>
      </c>
      <c r="E93" s="1164" t="s">
        <v>17</v>
      </c>
      <c r="F93" s="63">
        <v>1</v>
      </c>
      <c r="G93" s="117" t="s">
        <v>67</v>
      </c>
      <c r="H93" s="21">
        <f>AVERAGE(F8:K8)</f>
        <v>5.5966666666666667</v>
      </c>
      <c r="I93" s="61" t="s">
        <v>271</v>
      </c>
      <c r="J93" s="20">
        <f>AVERAGE(F13:K13)</f>
        <v>88.333333333333329</v>
      </c>
      <c r="K93" s="20">
        <f>AVERAGE(F18:K18)</f>
        <v>7.416666666666667</v>
      </c>
      <c r="L93" s="20">
        <f>AVERAGE(F23:K23)</f>
        <v>29.099999999999998</v>
      </c>
      <c r="M93" s="20">
        <f>AVERAGE(F28:K28)</f>
        <v>5</v>
      </c>
      <c r="N93" s="20">
        <f>GEOMEAN(F33:K33)</f>
        <v>194.20264686953402</v>
      </c>
      <c r="O93" s="74">
        <f t="shared" ref="O93:O97" si="2">AVERAGE(F38:K38)</f>
        <v>0.17700000000000002</v>
      </c>
      <c r="P93" s="74">
        <f t="shared" ref="P93:P97" si="3">AVERAGE(F43:K43)</f>
        <v>0.11233333333333334</v>
      </c>
      <c r="Q93" s="61" t="s">
        <v>271</v>
      </c>
    </row>
    <row r="94" spans="3:17">
      <c r="C94" s="1254"/>
      <c r="D94" s="1399"/>
      <c r="E94" s="1399"/>
      <c r="F94" s="63">
        <v>2</v>
      </c>
      <c r="G94" s="117" t="s">
        <v>69</v>
      </c>
      <c r="H94" s="21">
        <f>AVERAGE(F9:K9)</f>
        <v>5.7149999999999999</v>
      </c>
      <c r="I94" s="61" t="s">
        <v>271</v>
      </c>
      <c r="J94" s="20">
        <f>AVERAGE(F14:K14)</f>
        <v>79.333333333333329</v>
      </c>
      <c r="K94" s="20">
        <f>AVERAGE(F19:K19)</f>
        <v>7.4816666666666656</v>
      </c>
      <c r="L94" s="20">
        <f>AVERAGE(F24:K24)</f>
        <v>28.983333333333331</v>
      </c>
      <c r="M94" s="20">
        <f>AVERAGE(F29:K29)</f>
        <v>5</v>
      </c>
      <c r="N94" s="20">
        <f>GEOMEAN(F34:K34)</f>
        <v>38.808467735367223</v>
      </c>
      <c r="O94" s="74">
        <f t="shared" si="2"/>
        <v>0.1195</v>
      </c>
      <c r="P94" s="74">
        <f t="shared" si="3"/>
        <v>9.0000000000000011E-2</v>
      </c>
      <c r="Q94" s="61" t="s">
        <v>271</v>
      </c>
    </row>
    <row r="95" spans="3:17">
      <c r="C95" s="1254"/>
      <c r="D95" s="1399"/>
      <c r="E95" s="1399"/>
      <c r="F95" s="63">
        <v>3</v>
      </c>
      <c r="G95" s="118" t="s">
        <v>71</v>
      </c>
      <c r="H95" s="21">
        <f>AVERAGE(F10:K10)</f>
        <v>5.3616666666666672</v>
      </c>
      <c r="I95" s="61" t="s">
        <v>271</v>
      </c>
      <c r="J95" s="20">
        <f>AVERAGE(F15:K15)</f>
        <v>63.666666666666664</v>
      </c>
      <c r="K95" s="20">
        <f>AVERAGE(F20:K20)</f>
        <v>7.54</v>
      </c>
      <c r="L95" s="20">
        <f>AVERAGE(F25:K25)</f>
        <v>29.066666666666666</v>
      </c>
      <c r="M95" s="20">
        <f>AVERAGE(F30:K30)</f>
        <v>5</v>
      </c>
      <c r="N95" s="20">
        <f>GEOMEAN(F35:K35)</f>
        <v>266.57771643823708</v>
      </c>
      <c r="O95" s="74">
        <f t="shared" si="2"/>
        <v>0.25566666666666665</v>
      </c>
      <c r="P95" s="74">
        <f t="shared" si="3"/>
        <v>9.6500000000000016E-2</v>
      </c>
      <c r="Q95" s="61" t="s">
        <v>271</v>
      </c>
    </row>
    <row r="96" spans="3:17">
      <c r="C96" s="1254"/>
      <c r="D96" s="1399"/>
      <c r="E96" s="1399"/>
      <c r="F96" s="114">
        <v>4</v>
      </c>
      <c r="G96" s="117" t="s">
        <v>73</v>
      </c>
      <c r="H96" s="21">
        <f>AVERAGE(F11:K11)</f>
        <v>5.47</v>
      </c>
      <c r="I96" s="61" t="s">
        <v>271</v>
      </c>
      <c r="J96" s="20">
        <f>AVERAGE(F16:K16)</f>
        <v>71.666666666666671</v>
      </c>
      <c r="K96" s="20">
        <f>AVERAGE(F21:K21)</f>
        <v>7.5583333333333345</v>
      </c>
      <c r="L96" s="20">
        <f>AVERAGE(F26:K26)</f>
        <v>29.433333333333334</v>
      </c>
      <c r="M96" s="20">
        <f>AVERAGE(F31:K31)</f>
        <v>5</v>
      </c>
      <c r="N96" s="20">
        <f>GEOMEAN(F36:K36)</f>
        <v>36.176491868291123</v>
      </c>
      <c r="O96" s="74">
        <f t="shared" si="2"/>
        <v>0.17300000000000001</v>
      </c>
      <c r="P96" s="74">
        <f t="shared" si="3"/>
        <v>8.6833333333333332E-2</v>
      </c>
      <c r="Q96" s="61" t="s">
        <v>271</v>
      </c>
    </row>
    <row r="97" spans="3:17">
      <c r="C97" s="1255"/>
      <c r="D97" s="1400"/>
      <c r="E97" s="1400"/>
      <c r="F97" s="114">
        <v>5</v>
      </c>
      <c r="G97" s="117" t="s">
        <v>75</v>
      </c>
      <c r="H97" s="21">
        <f>AVERAGE(F12:K12)</f>
        <v>5.4633333333333338</v>
      </c>
      <c r="I97" s="61" t="s">
        <v>271</v>
      </c>
      <c r="J97" s="20">
        <f>AVERAGE(F17:K17)</f>
        <v>76.5</v>
      </c>
      <c r="K97" s="20">
        <f>AVERAGE(F22:K22)</f>
        <v>7.5750000000000002</v>
      </c>
      <c r="L97" s="20">
        <f>AVERAGE(F27:K27)</f>
        <v>29.083333333333329</v>
      </c>
      <c r="M97" s="20">
        <f>AVERAGE(F32:K32)</f>
        <v>5</v>
      </c>
      <c r="N97" s="20">
        <f>GEOMEAN(F37:K37)</f>
        <v>63.471266454970056</v>
      </c>
      <c r="O97" s="74">
        <f t="shared" si="2"/>
        <v>0.153</v>
      </c>
      <c r="P97" s="74">
        <f t="shared" si="3"/>
        <v>9.4000000000000014E-2</v>
      </c>
      <c r="Q97" s="61" t="s">
        <v>271</v>
      </c>
    </row>
    <row r="98" spans="3:17">
      <c r="C98" s="1162"/>
      <c r="D98" s="1396"/>
      <c r="E98" s="1396"/>
      <c r="F98" s="1396"/>
      <c r="G98" s="1396"/>
      <c r="H98" s="1396"/>
      <c r="I98" s="1396"/>
      <c r="J98" s="1396"/>
      <c r="K98" s="1396"/>
      <c r="L98" s="1396"/>
      <c r="M98" s="1396"/>
      <c r="N98" s="1396"/>
      <c r="O98" s="1396"/>
      <c r="P98" s="1396"/>
      <c r="Q98" s="1397"/>
    </row>
    <row r="99" spans="3:17">
      <c r="C99" s="18" t="s">
        <v>272</v>
      </c>
      <c r="D99" s="1207"/>
      <c r="E99" s="1402"/>
      <c r="F99" s="1402"/>
      <c r="G99" s="1403"/>
      <c r="H99" s="21"/>
      <c r="I99" s="61" t="s">
        <v>271</v>
      </c>
      <c r="J99" s="21"/>
      <c r="K99" s="21"/>
      <c r="L99" s="21"/>
      <c r="M99" s="21"/>
      <c r="N99" s="21"/>
      <c r="O99" s="21"/>
      <c r="P99" s="21"/>
      <c r="Q99" s="61" t="s">
        <v>271</v>
      </c>
    </row>
    <row r="100" spans="3:17">
      <c r="C100" s="18" t="s">
        <v>273</v>
      </c>
      <c r="D100" s="1404"/>
      <c r="E100" s="1405"/>
      <c r="F100" s="1405"/>
      <c r="G100" s="1406"/>
      <c r="H100" s="21"/>
      <c r="I100" s="61" t="s">
        <v>271</v>
      </c>
      <c r="J100" s="21"/>
      <c r="K100" s="21"/>
      <c r="L100" s="21"/>
      <c r="M100" s="21"/>
      <c r="N100" s="21"/>
      <c r="O100" s="21"/>
      <c r="P100" s="21"/>
      <c r="Q100" s="61" t="s">
        <v>271</v>
      </c>
    </row>
    <row r="101" spans="3:17">
      <c r="C101" s="18" t="s">
        <v>274</v>
      </c>
      <c r="D101" s="1404"/>
      <c r="E101" s="1405"/>
      <c r="F101" s="1405"/>
      <c r="G101" s="1406"/>
      <c r="H101" s="21"/>
      <c r="I101" s="61" t="s">
        <v>271</v>
      </c>
      <c r="J101" s="21"/>
      <c r="K101" s="21"/>
      <c r="L101" s="21"/>
      <c r="M101" s="21"/>
      <c r="N101" s="21"/>
      <c r="O101" s="21"/>
      <c r="P101" s="21"/>
      <c r="Q101" s="61" t="s">
        <v>271</v>
      </c>
    </row>
    <row r="102" spans="3:17">
      <c r="C102" s="18" t="s">
        <v>275</v>
      </c>
      <c r="D102" s="1407"/>
      <c r="E102" s="1408"/>
      <c r="F102" s="1408"/>
      <c r="G102" s="1409"/>
      <c r="H102" s="86" t="s">
        <v>276</v>
      </c>
      <c r="I102" s="86" t="s">
        <v>271</v>
      </c>
      <c r="J102" s="86" t="s">
        <v>277</v>
      </c>
      <c r="K102" s="86" t="s">
        <v>214</v>
      </c>
      <c r="L102" s="19" t="s">
        <v>278</v>
      </c>
      <c r="M102" s="86" t="s">
        <v>279</v>
      </c>
      <c r="N102" s="86" t="s">
        <v>280</v>
      </c>
      <c r="O102" s="86" t="s">
        <v>281</v>
      </c>
      <c r="P102" s="86" t="s">
        <v>282</v>
      </c>
      <c r="Q102" s="86" t="s">
        <v>271</v>
      </c>
    </row>
  </sheetData>
  <mergeCells count="39">
    <mergeCell ref="B4:B5"/>
    <mergeCell ref="C4:C5"/>
    <mergeCell ref="D4:D5"/>
    <mergeCell ref="E4:T4"/>
    <mergeCell ref="E93:E97"/>
    <mergeCell ref="B57:S69"/>
    <mergeCell ref="C73:Q73"/>
    <mergeCell ref="C74:Q74"/>
    <mergeCell ref="C75:G75"/>
    <mergeCell ref="H75:Q75"/>
    <mergeCell ref="B53:E53"/>
    <mergeCell ref="B48:B52"/>
    <mergeCell ref="A6:T6"/>
    <mergeCell ref="A7:T7"/>
    <mergeCell ref="A8:A53"/>
    <mergeCell ref="B8:B12"/>
    <mergeCell ref="A3:T3"/>
    <mergeCell ref="A2:T2"/>
    <mergeCell ref="A1:T1"/>
    <mergeCell ref="C98:Q98"/>
    <mergeCell ref="D99:G102"/>
    <mergeCell ref="C77:C81"/>
    <mergeCell ref="D77:D81"/>
    <mergeCell ref="E77:E81"/>
    <mergeCell ref="C82:Q82"/>
    <mergeCell ref="D83:G86"/>
    <mergeCell ref="C89:Q89"/>
    <mergeCell ref="C90:Q90"/>
    <mergeCell ref="C91:G91"/>
    <mergeCell ref="H91:Q91"/>
    <mergeCell ref="C93:C97"/>
    <mergeCell ref="D93:D97"/>
    <mergeCell ref="B38:B42"/>
    <mergeCell ref="B43:B47"/>
    <mergeCell ref="B13:B17"/>
    <mergeCell ref="B18:B22"/>
    <mergeCell ref="B23:B27"/>
    <mergeCell ref="B28:B32"/>
    <mergeCell ref="B33:B37"/>
  </mergeCells>
  <dataValidations count="1">
    <dataValidation type="list" allowBlank="1" showInputMessage="1" showErrorMessage="1" sqref="S8:S47" xr:uid="{289FA0D4-7237-4E9C-B0E6-314CF165F38C}">
      <formula1>"Passed, Failed"</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AE998"/>
  <sheetViews>
    <sheetView workbookViewId="0">
      <pane xSplit="4" topLeftCell="E1" activePane="topRight" state="frozen"/>
      <selection pane="topRight" activeCell="H38" sqref="H38"/>
      <selection activeCell="A7" sqref="A7"/>
    </sheetView>
  </sheetViews>
  <sheetFormatPr defaultColWidth="14.42578125" defaultRowHeight="15" customHeight="1"/>
  <cols>
    <col min="1" max="1" width="9.42578125" customWidth="1"/>
    <col min="2" max="2" width="17.28515625" style="257" customWidth="1"/>
    <col min="3" max="3" width="8.42578125" customWidth="1"/>
    <col min="4" max="4" width="18.7109375" customWidth="1"/>
    <col min="5" max="5" width="33.7109375" customWidth="1"/>
    <col min="6" max="6" width="13.140625" customWidth="1"/>
    <col min="7" max="7" width="12.42578125" customWidth="1"/>
    <col min="8" max="8" width="13.140625" customWidth="1"/>
    <col min="9" max="9" width="12" customWidth="1"/>
    <col min="10" max="10" width="14.85546875" customWidth="1"/>
    <col min="11" max="11" width="31.42578125" customWidth="1"/>
    <col min="12" max="31" width="8.7109375" customWidth="1"/>
  </cols>
  <sheetData>
    <row r="1" spans="1:31">
      <c r="A1" s="1238" t="s">
        <v>185</v>
      </c>
      <c r="B1" s="1238" t="s">
        <v>186</v>
      </c>
      <c r="C1" s="1238" t="s">
        <v>187</v>
      </c>
      <c r="D1" s="1238" t="s">
        <v>188</v>
      </c>
      <c r="E1" s="1238" t="s">
        <v>189</v>
      </c>
      <c r="F1" s="1176" t="s">
        <v>190</v>
      </c>
      <c r="G1" s="1176"/>
      <c r="H1" s="1176"/>
      <c r="I1" s="1176"/>
      <c r="J1" s="1176"/>
      <c r="K1" s="1176"/>
      <c r="L1" s="1176"/>
      <c r="M1" s="10"/>
      <c r="N1" s="10"/>
      <c r="O1" s="10"/>
      <c r="P1" s="10"/>
      <c r="Q1" s="10"/>
      <c r="R1" s="10"/>
      <c r="S1" s="10"/>
      <c r="T1" s="10"/>
      <c r="U1" s="10"/>
      <c r="V1" s="10"/>
      <c r="W1" s="10"/>
      <c r="X1" s="10"/>
      <c r="Y1" s="10"/>
      <c r="Z1" s="10"/>
      <c r="AA1" s="10"/>
      <c r="AB1" s="10"/>
      <c r="AC1" s="10"/>
      <c r="AD1" s="10"/>
      <c r="AE1" s="10"/>
    </row>
    <row r="2" spans="1:31" ht="28.5">
      <c r="A2" s="1240"/>
      <c r="B2" s="1240"/>
      <c r="C2" s="1240"/>
      <c r="D2" s="1240"/>
      <c r="E2" s="1240"/>
      <c r="F2" s="431" t="s">
        <v>285</v>
      </c>
      <c r="G2" s="431" t="s">
        <v>286</v>
      </c>
      <c r="H2" s="431" t="s">
        <v>287</v>
      </c>
      <c r="I2" s="431" t="s">
        <v>288</v>
      </c>
      <c r="J2" s="431" t="s">
        <v>203</v>
      </c>
      <c r="K2" s="1047" t="s">
        <v>204</v>
      </c>
      <c r="L2" s="122" t="s">
        <v>205</v>
      </c>
      <c r="M2" s="10"/>
      <c r="N2" s="10"/>
      <c r="O2" s="10"/>
      <c r="P2" s="10"/>
      <c r="Q2" s="10"/>
      <c r="R2" s="10"/>
      <c r="S2" s="10"/>
      <c r="T2" s="10"/>
      <c r="U2" s="10"/>
      <c r="V2" s="10"/>
      <c r="W2" s="10"/>
      <c r="X2" s="10"/>
      <c r="Y2" s="10"/>
      <c r="Z2" s="10"/>
      <c r="AA2" s="10"/>
      <c r="AB2" s="10"/>
      <c r="AC2" s="10"/>
      <c r="AD2" s="10"/>
      <c r="AE2" s="10"/>
    </row>
    <row r="3" spans="1:31">
      <c r="A3" s="1277" t="s">
        <v>589</v>
      </c>
      <c r="B3" s="1278"/>
      <c r="C3" s="1278"/>
      <c r="D3" s="1278"/>
      <c r="E3" s="1278"/>
      <c r="F3" s="1278"/>
      <c r="G3" s="1278"/>
      <c r="H3" s="1278"/>
      <c r="I3" s="1278"/>
      <c r="J3" s="1278"/>
      <c r="K3" s="1278"/>
      <c r="L3" s="1278"/>
      <c r="M3" s="10"/>
      <c r="N3" s="10"/>
      <c r="O3" s="10"/>
      <c r="P3" s="10"/>
      <c r="Q3" s="10"/>
      <c r="R3" s="10"/>
      <c r="S3" s="10"/>
      <c r="T3" s="10"/>
      <c r="U3" s="10"/>
      <c r="V3" s="10"/>
      <c r="W3" s="10"/>
      <c r="X3" s="10"/>
      <c r="Y3" s="10"/>
      <c r="Z3" s="10"/>
      <c r="AA3" s="10"/>
      <c r="AB3" s="10"/>
      <c r="AC3" s="10"/>
      <c r="AD3" s="10"/>
      <c r="AE3" s="10"/>
    </row>
    <row r="4" spans="1:31">
      <c r="A4" s="1176" t="s">
        <v>290</v>
      </c>
      <c r="B4" s="1176"/>
      <c r="C4" s="1176"/>
      <c r="D4" s="1176"/>
      <c r="E4" s="1176"/>
      <c r="F4" s="1176"/>
      <c r="G4" s="1176"/>
      <c r="H4" s="1176"/>
      <c r="I4" s="1176"/>
      <c r="J4" s="1176"/>
      <c r="K4" s="1176"/>
      <c r="L4" s="1176"/>
      <c r="M4" s="10"/>
      <c r="N4" s="10"/>
      <c r="O4" s="10"/>
      <c r="P4" s="10"/>
      <c r="Q4" s="10"/>
      <c r="R4" s="10"/>
      <c r="S4" s="10"/>
      <c r="T4" s="10"/>
      <c r="U4" s="10"/>
      <c r="V4" s="10"/>
      <c r="W4" s="10"/>
      <c r="X4" s="10"/>
      <c r="Y4" s="10"/>
      <c r="Z4" s="10"/>
      <c r="AA4" s="10"/>
      <c r="AB4" s="10"/>
      <c r="AC4" s="10"/>
      <c r="AD4" s="10"/>
      <c r="AE4" s="10"/>
    </row>
    <row r="5" spans="1:31">
      <c r="A5" s="661" t="s">
        <v>208</v>
      </c>
      <c r="B5" s="1269" t="s">
        <v>3</v>
      </c>
      <c r="C5" s="218">
        <v>1</v>
      </c>
      <c r="D5" s="219" t="s">
        <v>77</v>
      </c>
      <c r="E5" s="220" t="s">
        <v>590</v>
      </c>
      <c r="F5" s="339">
        <v>6.11</v>
      </c>
      <c r="G5" s="339">
        <v>9.5</v>
      </c>
      <c r="H5" s="339" t="s">
        <v>19</v>
      </c>
      <c r="I5" s="339" t="s">
        <v>19</v>
      </c>
      <c r="J5" s="339" cm="1">
        <f t="array" ref="J5">AVERAGE(IF(LEFT(F5:I5,1)="&lt;", VALUE(MID(F5:I5,2,99)), F5:I5))</f>
        <v>7.8049999999999997</v>
      </c>
      <c r="K5" s="232" t="s">
        <v>211</v>
      </c>
      <c r="L5" s="232">
        <v>5</v>
      </c>
      <c r="M5" s="10"/>
      <c r="N5" s="10"/>
      <c r="O5" s="10"/>
      <c r="P5" s="9"/>
      <c r="Q5" s="9"/>
      <c r="R5" s="9"/>
      <c r="S5" s="9"/>
      <c r="T5" s="9"/>
      <c r="U5" s="9"/>
      <c r="V5" s="9"/>
      <c r="W5" s="9"/>
      <c r="X5" s="9"/>
      <c r="Y5" s="9"/>
      <c r="Z5" s="9"/>
      <c r="AA5" s="9"/>
      <c r="AB5" s="9"/>
      <c r="AC5" s="9"/>
      <c r="AD5" s="9"/>
      <c r="AE5" s="9"/>
    </row>
    <row r="6" spans="1:31">
      <c r="A6" s="661"/>
      <c r="B6" s="1270"/>
      <c r="C6" s="217">
        <v>2</v>
      </c>
      <c r="D6" s="223" t="s">
        <v>79</v>
      </c>
      <c r="E6" s="224" t="s">
        <v>590</v>
      </c>
      <c r="F6" s="303">
        <v>6.01</v>
      </c>
      <c r="G6" s="303">
        <v>10</v>
      </c>
      <c r="H6" s="303" t="s">
        <v>19</v>
      </c>
      <c r="I6" s="303" t="s">
        <v>19</v>
      </c>
      <c r="J6" s="339" cm="1">
        <f t="array" ref="J6">AVERAGE(IF(LEFT(F6:I6,1)="&lt;", VALUE(MID(F6:I6,2,99)), F6:I6))</f>
        <v>8.004999999999999</v>
      </c>
      <c r="K6" s="222" t="s">
        <v>211</v>
      </c>
      <c r="L6" s="222">
        <v>5</v>
      </c>
      <c r="M6" s="10"/>
      <c r="N6" s="10"/>
      <c r="O6" s="10"/>
      <c r="P6" s="9"/>
      <c r="Q6" s="9"/>
      <c r="R6" s="9"/>
      <c r="S6" s="9"/>
      <c r="T6" s="9"/>
      <c r="U6" s="9"/>
      <c r="V6" s="9"/>
      <c r="W6" s="9"/>
      <c r="X6" s="9"/>
      <c r="Y6" s="9"/>
      <c r="Z6" s="9"/>
      <c r="AA6" s="9"/>
      <c r="AB6" s="9"/>
      <c r="AC6" s="9"/>
      <c r="AD6" s="9"/>
      <c r="AE6" s="9"/>
    </row>
    <row r="7" spans="1:31">
      <c r="A7" s="661"/>
      <c r="B7" s="1271"/>
      <c r="C7" s="217">
        <v>3</v>
      </c>
      <c r="D7" s="223" t="s">
        <v>81</v>
      </c>
      <c r="E7" s="224" t="s">
        <v>591</v>
      </c>
      <c r="F7" s="303">
        <v>5.96</v>
      </c>
      <c r="G7" s="303">
        <v>12.1</v>
      </c>
      <c r="H7" s="303" t="s">
        <v>19</v>
      </c>
      <c r="I7" s="303" t="s">
        <v>19</v>
      </c>
      <c r="J7" s="339" cm="1">
        <f t="array" ref="J7">AVERAGE(IF(LEFT(F7:I7,1)="&lt;", VALUE(MID(F7:I7,2,99)), F7:I7))</f>
        <v>9.0299999999999994</v>
      </c>
      <c r="K7" s="222" t="s">
        <v>211</v>
      </c>
      <c r="L7" s="222">
        <v>5</v>
      </c>
      <c r="M7" s="10"/>
      <c r="N7" s="10"/>
      <c r="O7" s="10"/>
      <c r="P7" s="9"/>
      <c r="Q7" s="9"/>
      <c r="R7" s="9"/>
      <c r="S7" s="9"/>
      <c r="T7" s="9"/>
      <c r="U7" s="9"/>
      <c r="V7" s="9"/>
      <c r="W7" s="9"/>
      <c r="X7" s="9"/>
      <c r="Y7" s="9"/>
      <c r="Z7" s="9"/>
      <c r="AA7" s="9"/>
      <c r="AB7" s="9"/>
      <c r="AC7" s="9"/>
      <c r="AD7" s="9"/>
      <c r="AE7" s="9"/>
    </row>
    <row r="8" spans="1:31">
      <c r="A8" s="661"/>
      <c r="B8" s="1269" t="s">
        <v>5</v>
      </c>
      <c r="C8" s="218">
        <v>1</v>
      </c>
      <c r="D8" s="219" t="s">
        <v>77</v>
      </c>
      <c r="E8" s="220" t="s">
        <v>590</v>
      </c>
      <c r="F8" s="339" t="s">
        <v>292</v>
      </c>
      <c r="G8" s="339">
        <v>3</v>
      </c>
      <c r="H8" s="339" t="s">
        <v>19</v>
      </c>
      <c r="I8" s="339" t="s">
        <v>19</v>
      </c>
      <c r="J8" s="339" cm="1">
        <f t="array" ref="J8">AVERAGE(IF(LEFT(F8:I8,1)="&lt;", VALUE(MID(F8:I8,2,99)), F8:I8))</f>
        <v>2.5</v>
      </c>
      <c r="K8" s="232" t="s">
        <v>211</v>
      </c>
      <c r="L8" s="232">
        <v>7</v>
      </c>
      <c r="M8" s="10"/>
      <c r="N8" s="10"/>
      <c r="O8" s="10"/>
      <c r="P8" s="9"/>
      <c r="Q8" s="9"/>
      <c r="R8" s="9"/>
      <c r="S8" s="9"/>
      <c r="T8" s="9"/>
      <c r="U8" s="9"/>
      <c r="V8" s="9"/>
      <c r="W8" s="9"/>
      <c r="X8" s="9"/>
      <c r="Y8" s="9"/>
      <c r="Z8" s="9"/>
      <c r="AA8" s="9"/>
      <c r="AB8" s="9"/>
      <c r="AC8" s="9"/>
      <c r="AD8" s="9"/>
      <c r="AE8" s="9"/>
    </row>
    <row r="9" spans="1:31">
      <c r="A9" s="661"/>
      <c r="B9" s="1270"/>
      <c r="C9" s="217">
        <v>2</v>
      </c>
      <c r="D9" s="223" t="s">
        <v>79</v>
      </c>
      <c r="E9" s="224" t="s">
        <v>590</v>
      </c>
      <c r="F9" s="303" t="s">
        <v>292</v>
      </c>
      <c r="G9" s="303">
        <v>4</v>
      </c>
      <c r="H9" s="303" t="s">
        <v>19</v>
      </c>
      <c r="I9" s="303" t="s">
        <v>19</v>
      </c>
      <c r="J9" s="339" cm="1">
        <f t="array" ref="J9">AVERAGE(IF(LEFT(F9:I9,1)="&lt;", VALUE(MID(F9:I9,2,99)), F9:I9))</f>
        <v>3</v>
      </c>
      <c r="K9" s="222" t="s">
        <v>211</v>
      </c>
      <c r="L9" s="222">
        <v>7</v>
      </c>
      <c r="M9" s="10"/>
      <c r="N9" s="10"/>
      <c r="O9" s="10"/>
      <c r="P9" s="9"/>
      <c r="Q9" s="9"/>
      <c r="R9" s="9"/>
      <c r="S9" s="9"/>
      <c r="T9" s="9"/>
      <c r="U9" s="9"/>
      <c r="V9" s="9"/>
      <c r="W9" s="9"/>
      <c r="X9" s="9"/>
      <c r="Y9" s="9"/>
      <c r="Z9" s="9"/>
      <c r="AA9" s="9"/>
      <c r="AB9" s="9"/>
      <c r="AC9" s="9"/>
      <c r="AD9" s="9"/>
      <c r="AE9" s="9"/>
    </row>
    <row r="10" spans="1:31">
      <c r="A10" s="661"/>
      <c r="B10" s="1271"/>
      <c r="C10" s="217">
        <v>3</v>
      </c>
      <c r="D10" s="223" t="s">
        <v>81</v>
      </c>
      <c r="E10" s="224" t="s">
        <v>591</v>
      </c>
      <c r="F10" s="303" t="s">
        <v>292</v>
      </c>
      <c r="G10" s="303">
        <v>10</v>
      </c>
      <c r="H10" s="303" t="s">
        <v>19</v>
      </c>
      <c r="I10" s="303" t="s">
        <v>19</v>
      </c>
      <c r="J10" s="339" cm="1">
        <f t="array" ref="J10">AVERAGE(IF(LEFT(F10:I10,1)="&lt;", VALUE(MID(F10:I10,2,99)), F10:I10))</f>
        <v>6</v>
      </c>
      <c r="K10" s="222" t="s">
        <v>211</v>
      </c>
      <c r="L10" s="222">
        <v>7</v>
      </c>
      <c r="M10" s="10"/>
      <c r="N10" s="10"/>
      <c r="O10" s="10"/>
      <c r="P10" s="9"/>
      <c r="Q10" s="9"/>
      <c r="R10" s="9"/>
      <c r="S10" s="9"/>
      <c r="T10" s="9"/>
      <c r="U10" s="9"/>
      <c r="V10" s="9"/>
      <c r="W10" s="9"/>
      <c r="X10" s="9"/>
      <c r="Y10" s="9"/>
      <c r="Z10" s="9"/>
      <c r="AA10" s="9"/>
      <c r="AB10" s="9"/>
      <c r="AC10" s="9"/>
      <c r="AD10" s="9"/>
      <c r="AE10" s="9"/>
    </row>
    <row r="11" spans="1:31">
      <c r="A11" s="661"/>
      <c r="B11" s="1269" t="s">
        <v>6</v>
      </c>
      <c r="C11" s="218">
        <v>1</v>
      </c>
      <c r="D11" s="219" t="s">
        <v>77</v>
      </c>
      <c r="E11" s="220" t="s">
        <v>590</v>
      </c>
      <c r="F11" s="339">
        <v>10</v>
      </c>
      <c r="G11" s="339">
        <v>7</v>
      </c>
      <c r="H11" s="339" t="s">
        <v>19</v>
      </c>
      <c r="I11" s="339" t="s">
        <v>19</v>
      </c>
      <c r="J11" s="339" cm="1">
        <f t="array" ref="J11">AVERAGE(IF(LEFT(F11:I11,1)="&lt;", VALUE(MID(F11:I11,2,99)), F11:I11))</f>
        <v>8.5</v>
      </c>
      <c r="K11" s="232" t="s">
        <v>211</v>
      </c>
      <c r="L11" s="232">
        <v>80</v>
      </c>
      <c r="M11" s="10"/>
      <c r="N11" s="10"/>
      <c r="O11" s="10"/>
      <c r="P11" s="9"/>
      <c r="Q11" s="9"/>
      <c r="R11" s="9"/>
      <c r="S11" s="9"/>
      <c r="T11" s="9"/>
      <c r="U11" s="9"/>
      <c r="V11" s="9"/>
      <c r="W11" s="9"/>
      <c r="X11" s="9"/>
      <c r="Y11" s="9"/>
      <c r="Z11" s="9"/>
      <c r="AA11" s="9"/>
      <c r="AB11" s="9"/>
      <c r="AC11" s="9"/>
      <c r="AD11" s="9"/>
      <c r="AE11" s="9"/>
    </row>
    <row r="12" spans="1:31">
      <c r="A12" s="661"/>
      <c r="B12" s="1270"/>
      <c r="C12" s="217">
        <v>2</v>
      </c>
      <c r="D12" s="223" t="s">
        <v>79</v>
      </c>
      <c r="E12" s="224" t="s">
        <v>590</v>
      </c>
      <c r="F12" s="303">
        <v>11</v>
      </c>
      <c r="G12" s="303">
        <v>4</v>
      </c>
      <c r="H12" s="303" t="s">
        <v>19</v>
      </c>
      <c r="I12" s="303" t="s">
        <v>19</v>
      </c>
      <c r="J12" s="339" cm="1">
        <f t="array" ref="J12">AVERAGE(IF(LEFT(F12:I12,1)="&lt;", VALUE(MID(F12:I12,2,99)), F12:I12))</f>
        <v>7.5</v>
      </c>
      <c r="K12" s="222" t="s">
        <v>211</v>
      </c>
      <c r="L12" s="222">
        <v>80</v>
      </c>
      <c r="M12" s="10"/>
      <c r="N12" s="10"/>
      <c r="O12" s="10"/>
      <c r="P12" s="9"/>
      <c r="Q12" s="9"/>
      <c r="R12" s="9"/>
      <c r="S12" s="9"/>
      <c r="T12" s="9"/>
      <c r="U12" s="9"/>
      <c r="V12" s="9"/>
      <c r="W12" s="9"/>
      <c r="X12" s="9"/>
      <c r="Y12" s="9"/>
      <c r="Z12" s="9"/>
      <c r="AA12" s="9"/>
      <c r="AB12" s="9"/>
      <c r="AC12" s="9"/>
      <c r="AD12" s="9"/>
      <c r="AE12" s="9"/>
    </row>
    <row r="13" spans="1:31">
      <c r="A13" s="661"/>
      <c r="B13" s="1271"/>
      <c r="C13" s="217">
        <v>3</v>
      </c>
      <c r="D13" s="223" t="s">
        <v>81</v>
      </c>
      <c r="E13" s="224" t="s">
        <v>591</v>
      </c>
      <c r="F13" s="303">
        <v>3</v>
      </c>
      <c r="G13" s="303">
        <v>4</v>
      </c>
      <c r="H13" s="303" t="s">
        <v>19</v>
      </c>
      <c r="I13" s="303" t="s">
        <v>19</v>
      </c>
      <c r="J13" s="339" cm="1">
        <f t="array" ref="J13">AVERAGE(IF(LEFT(F13:I13,1)="&lt;", VALUE(MID(F13:I13,2,99)), F13:I13))</f>
        <v>3.5</v>
      </c>
      <c r="K13" s="222" t="s">
        <v>211</v>
      </c>
      <c r="L13" s="222">
        <v>80</v>
      </c>
      <c r="M13" s="10"/>
      <c r="N13" s="10"/>
      <c r="O13" s="10"/>
      <c r="P13" s="9"/>
      <c r="Q13" s="9"/>
      <c r="R13" s="9"/>
      <c r="S13" s="9"/>
      <c r="T13" s="9"/>
      <c r="U13" s="9"/>
      <c r="V13" s="9"/>
      <c r="W13" s="9"/>
      <c r="X13" s="9"/>
      <c r="Y13" s="9"/>
      <c r="Z13" s="9"/>
      <c r="AA13" s="9"/>
      <c r="AB13" s="9"/>
      <c r="AC13" s="9"/>
      <c r="AD13" s="9"/>
      <c r="AE13" s="9"/>
    </row>
    <row r="14" spans="1:31">
      <c r="A14" s="661"/>
      <c r="B14" s="1269" t="s">
        <v>7</v>
      </c>
      <c r="C14" s="218">
        <v>1</v>
      </c>
      <c r="D14" s="219" t="s">
        <v>77</v>
      </c>
      <c r="E14" s="220" t="s">
        <v>590</v>
      </c>
      <c r="F14" s="339">
        <v>7.29</v>
      </c>
      <c r="G14" s="339">
        <v>7.1</v>
      </c>
      <c r="H14" s="339">
        <v>7.18</v>
      </c>
      <c r="I14" s="339" t="s">
        <v>19</v>
      </c>
      <c r="J14" s="339" cm="1">
        <f t="array" ref="J14">AVERAGE(IF(LEFT(F14:I14,1)="&lt;", VALUE(MID(F14:I14,2,99)), F14:I14))</f>
        <v>7.19</v>
      </c>
      <c r="K14" s="232" t="s">
        <v>211</v>
      </c>
      <c r="L14" s="232" t="s">
        <v>295</v>
      </c>
      <c r="M14" s="10"/>
      <c r="N14" s="10"/>
      <c r="O14" s="10"/>
      <c r="P14" s="9"/>
      <c r="Q14" s="9"/>
      <c r="R14" s="9"/>
      <c r="S14" s="9"/>
      <c r="T14" s="9"/>
      <c r="U14" s="9"/>
      <c r="V14" s="9"/>
      <c r="W14" s="9"/>
      <c r="X14" s="9"/>
      <c r="Y14" s="9"/>
      <c r="Z14" s="9"/>
      <c r="AA14" s="9"/>
      <c r="AB14" s="9"/>
      <c r="AC14" s="9"/>
      <c r="AD14" s="9"/>
      <c r="AE14" s="9"/>
    </row>
    <row r="15" spans="1:31">
      <c r="A15" s="661"/>
      <c r="B15" s="1270"/>
      <c r="C15" s="217">
        <v>2</v>
      </c>
      <c r="D15" s="223" t="s">
        <v>79</v>
      </c>
      <c r="E15" s="224" t="s">
        <v>590</v>
      </c>
      <c r="F15" s="303">
        <v>7.3</v>
      </c>
      <c r="G15" s="303">
        <v>7.07</v>
      </c>
      <c r="H15" s="303">
        <v>7.12</v>
      </c>
      <c r="I15" s="303" t="s">
        <v>19</v>
      </c>
      <c r="J15" s="339" cm="1">
        <f t="array" ref="J15">AVERAGE(IF(LEFT(F15:I15,1)="&lt;", VALUE(MID(F15:I15,2,99)), F15:I15))</f>
        <v>7.163333333333334</v>
      </c>
      <c r="K15" s="222" t="s">
        <v>211</v>
      </c>
      <c r="L15" s="222" t="s">
        <v>295</v>
      </c>
      <c r="M15" s="10"/>
      <c r="N15" s="10"/>
      <c r="O15" s="10"/>
      <c r="P15" s="9"/>
      <c r="Q15" s="9"/>
      <c r="R15" s="9"/>
      <c r="S15" s="9"/>
      <c r="T15" s="9"/>
      <c r="U15" s="9"/>
      <c r="V15" s="9"/>
      <c r="W15" s="9"/>
      <c r="X15" s="9"/>
      <c r="Y15" s="9"/>
      <c r="Z15" s="9"/>
      <c r="AA15" s="9"/>
      <c r="AB15" s="9"/>
      <c r="AC15" s="9"/>
      <c r="AD15" s="9"/>
      <c r="AE15" s="9"/>
    </row>
    <row r="16" spans="1:31">
      <c r="A16" s="661"/>
      <c r="B16" s="1271"/>
      <c r="C16" s="217">
        <v>3</v>
      </c>
      <c r="D16" s="223" t="s">
        <v>81</v>
      </c>
      <c r="E16" s="224" t="s">
        <v>591</v>
      </c>
      <c r="F16" s="303">
        <v>7.28</v>
      </c>
      <c r="G16" s="303">
        <v>7.12</v>
      </c>
      <c r="H16" s="303">
        <v>7.1</v>
      </c>
      <c r="I16" s="303" t="s">
        <v>19</v>
      </c>
      <c r="J16" s="339" cm="1">
        <f t="array" ref="J16">AVERAGE(IF(LEFT(F16:I16,1)="&lt;", VALUE(MID(F16:I16,2,99)), F16:I16))</f>
        <v>7.166666666666667</v>
      </c>
      <c r="K16" s="222" t="s">
        <v>211</v>
      </c>
      <c r="L16" s="222" t="s">
        <v>295</v>
      </c>
      <c r="M16" s="10"/>
      <c r="N16" s="10"/>
      <c r="O16" s="10"/>
      <c r="P16" s="9"/>
      <c r="Q16" s="9"/>
      <c r="R16" s="9"/>
      <c r="S16" s="9"/>
      <c r="T16" s="9"/>
      <c r="U16" s="9"/>
      <c r="V16" s="9"/>
      <c r="W16" s="9"/>
      <c r="X16" s="9"/>
      <c r="Y16" s="9"/>
      <c r="Z16" s="9"/>
      <c r="AA16" s="9"/>
      <c r="AB16" s="9"/>
      <c r="AC16" s="9"/>
      <c r="AD16" s="9"/>
      <c r="AE16" s="9"/>
    </row>
    <row r="17" spans="1:31">
      <c r="A17" s="661"/>
      <c r="B17" s="1269" t="s">
        <v>8</v>
      </c>
      <c r="C17" s="218">
        <v>1</v>
      </c>
      <c r="D17" s="219" t="s">
        <v>77</v>
      </c>
      <c r="E17" s="220" t="s">
        <v>590</v>
      </c>
      <c r="F17" s="339">
        <v>26.9</v>
      </c>
      <c r="G17" s="339">
        <v>33</v>
      </c>
      <c r="H17" s="339">
        <v>29</v>
      </c>
      <c r="I17" s="339" t="s">
        <v>19</v>
      </c>
      <c r="J17" s="339" cm="1">
        <f t="array" ref="J17">AVERAGE(IF(LEFT(F17:I17,1)="&lt;", VALUE(MID(F17:I17,2,99)), F17:I17))</f>
        <v>29.633333333333336</v>
      </c>
      <c r="K17" s="232" t="s">
        <v>211</v>
      </c>
      <c r="L17" s="232" t="s">
        <v>302</v>
      </c>
      <c r="M17" s="10"/>
      <c r="N17" s="10"/>
      <c r="O17" s="10"/>
      <c r="P17" s="9"/>
      <c r="Q17" s="9"/>
      <c r="R17" s="9"/>
      <c r="S17" s="9"/>
      <c r="T17" s="9"/>
      <c r="U17" s="9"/>
      <c r="V17" s="9"/>
      <c r="W17" s="9"/>
      <c r="X17" s="9"/>
      <c r="Y17" s="9"/>
      <c r="Z17" s="9"/>
      <c r="AA17" s="9"/>
      <c r="AB17" s="9"/>
      <c r="AC17" s="9"/>
      <c r="AD17" s="9"/>
      <c r="AE17" s="9"/>
    </row>
    <row r="18" spans="1:31">
      <c r="A18" s="661"/>
      <c r="B18" s="1270"/>
      <c r="C18" s="217">
        <v>2</v>
      </c>
      <c r="D18" s="223" t="s">
        <v>79</v>
      </c>
      <c r="E18" s="224" t="s">
        <v>590</v>
      </c>
      <c r="F18" s="303">
        <v>27.6</v>
      </c>
      <c r="G18" s="303">
        <v>32.799999999999997</v>
      </c>
      <c r="H18" s="303">
        <v>28.9</v>
      </c>
      <c r="I18" s="303" t="s">
        <v>19</v>
      </c>
      <c r="J18" s="339" cm="1">
        <f t="array" ref="J18">AVERAGE(IF(LEFT(F18:I18,1)="&lt;", VALUE(MID(F18:I18,2,99)), F18:I18))</f>
        <v>29.766666666666666</v>
      </c>
      <c r="K18" s="222" t="s">
        <v>211</v>
      </c>
      <c r="L18" s="222" t="s">
        <v>302</v>
      </c>
      <c r="M18" s="10"/>
      <c r="N18" s="10"/>
      <c r="O18" s="10"/>
      <c r="P18" s="9"/>
      <c r="Q18" s="9"/>
      <c r="R18" s="9"/>
      <c r="S18" s="9"/>
      <c r="T18" s="9"/>
      <c r="U18" s="9"/>
      <c r="V18" s="9"/>
      <c r="W18" s="9"/>
      <c r="X18" s="9"/>
      <c r="Y18" s="9"/>
      <c r="Z18" s="9"/>
      <c r="AA18" s="9"/>
      <c r="AB18" s="9"/>
      <c r="AC18" s="9"/>
      <c r="AD18" s="9"/>
      <c r="AE18" s="9"/>
    </row>
    <row r="19" spans="1:31" ht="15.75" customHeight="1">
      <c r="A19" s="661"/>
      <c r="B19" s="1271"/>
      <c r="C19" s="217">
        <v>3</v>
      </c>
      <c r="D19" s="223" t="s">
        <v>81</v>
      </c>
      <c r="E19" s="224" t="s">
        <v>591</v>
      </c>
      <c r="F19" s="303">
        <v>27.6</v>
      </c>
      <c r="G19" s="303">
        <v>32.700000000000003</v>
      </c>
      <c r="H19" s="303">
        <v>28.9</v>
      </c>
      <c r="I19" s="303" t="s">
        <v>19</v>
      </c>
      <c r="J19" s="339" cm="1">
        <f t="array" ref="J19">AVERAGE(IF(LEFT(F19:I19,1)="&lt;", VALUE(MID(F19:I19,2,99)), F19:I19))</f>
        <v>29.733333333333334</v>
      </c>
      <c r="K19" s="222" t="s">
        <v>211</v>
      </c>
      <c r="L19" s="222" t="s">
        <v>302</v>
      </c>
      <c r="M19" s="10"/>
      <c r="N19" s="10"/>
      <c r="O19" s="10"/>
      <c r="P19" s="9"/>
      <c r="Q19" s="9"/>
      <c r="R19" s="9"/>
      <c r="S19" s="9"/>
      <c r="T19" s="9"/>
      <c r="U19" s="9"/>
      <c r="V19" s="9"/>
      <c r="W19" s="9"/>
      <c r="X19" s="9"/>
      <c r="Y19" s="9"/>
      <c r="Z19" s="9"/>
      <c r="AA19" s="9"/>
      <c r="AB19" s="9"/>
      <c r="AC19" s="9"/>
      <c r="AD19" s="9"/>
      <c r="AE19" s="9"/>
    </row>
    <row r="20" spans="1:31" ht="15.75" customHeight="1">
      <c r="A20" s="661"/>
      <c r="B20" s="1269" t="s">
        <v>9</v>
      </c>
      <c r="C20" s="218">
        <v>1</v>
      </c>
      <c r="D20" s="219" t="s">
        <v>77</v>
      </c>
      <c r="E20" s="220" t="s">
        <v>590</v>
      </c>
      <c r="F20" s="339">
        <v>5</v>
      </c>
      <c r="G20" s="339">
        <v>5</v>
      </c>
      <c r="H20" s="339" t="s">
        <v>19</v>
      </c>
      <c r="I20" s="339" t="s">
        <v>19</v>
      </c>
      <c r="J20" s="339" cm="1">
        <f t="array" ref="J20">AVERAGE(IF(LEFT(F20:I20,1)="&lt;", VALUE(MID(F20:I20,2,99)), F20:I20))</f>
        <v>5</v>
      </c>
      <c r="K20" s="232" t="s">
        <v>211</v>
      </c>
      <c r="L20" s="232">
        <v>75</v>
      </c>
      <c r="M20" s="10"/>
      <c r="N20" s="10"/>
      <c r="O20" s="10"/>
      <c r="P20" s="9"/>
      <c r="Q20" s="9"/>
      <c r="R20" s="9"/>
      <c r="S20" s="9"/>
      <c r="T20" s="9"/>
      <c r="U20" s="9"/>
      <c r="V20" s="9"/>
      <c r="W20" s="9"/>
      <c r="X20" s="9"/>
      <c r="Y20" s="9"/>
      <c r="Z20" s="9"/>
      <c r="AA20" s="9"/>
      <c r="AB20" s="9"/>
      <c r="AC20" s="9"/>
      <c r="AD20" s="9"/>
      <c r="AE20" s="9"/>
    </row>
    <row r="21" spans="1:31" ht="15.75" customHeight="1">
      <c r="A21" s="661"/>
      <c r="B21" s="1270"/>
      <c r="C21" s="217">
        <v>2</v>
      </c>
      <c r="D21" s="223" t="s">
        <v>79</v>
      </c>
      <c r="E21" s="224" t="s">
        <v>590</v>
      </c>
      <c r="F21" s="303">
        <v>5</v>
      </c>
      <c r="G21" s="303">
        <v>5</v>
      </c>
      <c r="H21" s="303" t="s">
        <v>19</v>
      </c>
      <c r="I21" s="303" t="s">
        <v>19</v>
      </c>
      <c r="J21" s="339" cm="1">
        <f t="array" ref="J21">AVERAGE(IF(LEFT(F21:I21,1)="&lt;", VALUE(MID(F21:I21,2,99)), F21:I21))</f>
        <v>5</v>
      </c>
      <c r="K21" s="222" t="s">
        <v>211</v>
      </c>
      <c r="L21" s="222">
        <v>75</v>
      </c>
      <c r="M21" s="10"/>
      <c r="N21" s="10"/>
      <c r="O21" s="10"/>
      <c r="P21" s="9"/>
      <c r="Q21" s="9"/>
      <c r="R21" s="9"/>
      <c r="S21" s="9"/>
      <c r="T21" s="9"/>
      <c r="U21" s="9"/>
      <c r="V21" s="9"/>
      <c r="W21" s="9"/>
      <c r="X21" s="9"/>
      <c r="Y21" s="9"/>
      <c r="Z21" s="9"/>
      <c r="AA21" s="9"/>
      <c r="AB21" s="9"/>
      <c r="AC21" s="9"/>
      <c r="AD21" s="9"/>
      <c r="AE21" s="9"/>
    </row>
    <row r="22" spans="1:31" ht="15.75" customHeight="1">
      <c r="A22" s="661"/>
      <c r="B22" s="1271"/>
      <c r="C22" s="217">
        <v>3</v>
      </c>
      <c r="D22" s="223" t="s">
        <v>81</v>
      </c>
      <c r="E22" s="224" t="s">
        <v>591</v>
      </c>
      <c r="F22" s="303">
        <v>5</v>
      </c>
      <c r="G22" s="303">
        <v>5</v>
      </c>
      <c r="H22" s="303" t="s">
        <v>19</v>
      </c>
      <c r="I22" s="303" t="s">
        <v>19</v>
      </c>
      <c r="J22" s="339" cm="1">
        <f t="array" ref="J22">AVERAGE(IF(LEFT(F22:I22,1)="&lt;", VALUE(MID(F22:I22,2,99)), F22:I22))</f>
        <v>5</v>
      </c>
      <c r="K22" s="222" t="s">
        <v>211</v>
      </c>
      <c r="L22" s="222">
        <v>75</v>
      </c>
      <c r="M22" s="10"/>
      <c r="N22" s="10"/>
      <c r="O22" s="10"/>
      <c r="P22" s="9"/>
      <c r="Q22" s="9"/>
      <c r="R22" s="9"/>
      <c r="S22" s="9"/>
      <c r="T22" s="9"/>
      <c r="U22" s="9"/>
      <c r="V22" s="9"/>
      <c r="W22" s="9"/>
      <c r="X22" s="9"/>
      <c r="Y22" s="9"/>
      <c r="Z22" s="9"/>
      <c r="AA22" s="9"/>
      <c r="AB22" s="9"/>
      <c r="AC22" s="9"/>
      <c r="AD22" s="9"/>
      <c r="AE22" s="9"/>
    </row>
    <row r="23" spans="1:31" ht="15.75" customHeight="1">
      <c r="A23" s="661"/>
      <c r="B23" s="1269" t="s">
        <v>10</v>
      </c>
      <c r="C23" s="218">
        <v>1</v>
      </c>
      <c r="D23" s="219" t="s">
        <v>77</v>
      </c>
      <c r="E23" s="220" t="s">
        <v>590</v>
      </c>
      <c r="F23" s="339">
        <v>3300</v>
      </c>
      <c r="G23" s="339">
        <v>140</v>
      </c>
      <c r="H23" s="339" t="s">
        <v>19</v>
      </c>
      <c r="I23" s="339" t="s">
        <v>19</v>
      </c>
      <c r="J23" s="339" cm="1">
        <f t="array" ref="J23">GEOMEAN(IF(LEFT(F23:I23,1)="&lt;", VALUE(MID(F23:I23,2,99)), F23:I23))</f>
        <v>679.70581871865716</v>
      </c>
      <c r="K23" s="232" t="s">
        <v>212</v>
      </c>
      <c r="L23" s="232">
        <v>200</v>
      </c>
      <c r="M23" s="10"/>
      <c r="N23" s="10"/>
      <c r="O23" s="10"/>
      <c r="P23" s="9"/>
      <c r="Q23" s="9"/>
      <c r="R23" s="9"/>
      <c r="S23" s="9"/>
      <c r="T23" s="9"/>
      <c r="U23" s="9"/>
      <c r="V23" s="9"/>
      <c r="W23" s="9"/>
      <c r="X23" s="9"/>
      <c r="Y23" s="9"/>
      <c r="Z23" s="9"/>
      <c r="AA23" s="9"/>
      <c r="AB23" s="9"/>
      <c r="AC23" s="9"/>
      <c r="AD23" s="9"/>
      <c r="AE23" s="9"/>
    </row>
    <row r="24" spans="1:31" ht="15.75" customHeight="1">
      <c r="A24" s="661"/>
      <c r="B24" s="1270"/>
      <c r="C24" s="217">
        <v>2</v>
      </c>
      <c r="D24" s="223" t="s">
        <v>79</v>
      </c>
      <c r="E24" s="224" t="s">
        <v>590</v>
      </c>
      <c r="F24" s="303">
        <v>3300</v>
      </c>
      <c r="G24" s="303">
        <v>330</v>
      </c>
      <c r="H24" s="303" t="s">
        <v>19</v>
      </c>
      <c r="I24" s="303" t="s">
        <v>19</v>
      </c>
      <c r="J24" s="1148" cm="1">
        <f t="array" ref="J24">GEOMEAN(IF(LEFT(F24:I24,1)="&lt;", VALUE(MID(F24:I24,2,99)), F24:I24))</f>
        <v>1043.5516278555651</v>
      </c>
      <c r="K24" s="222" t="s">
        <v>212</v>
      </c>
      <c r="L24" s="222">
        <v>200</v>
      </c>
      <c r="M24" s="10"/>
      <c r="N24" s="10"/>
      <c r="O24" s="10"/>
      <c r="P24" s="9"/>
      <c r="Q24" s="9"/>
      <c r="R24" s="9"/>
      <c r="S24" s="9"/>
      <c r="T24" s="9"/>
      <c r="U24" s="9"/>
      <c r="V24" s="9"/>
      <c r="W24" s="9"/>
      <c r="X24" s="9"/>
      <c r="Y24" s="9"/>
      <c r="Z24" s="9"/>
      <c r="AA24" s="9"/>
      <c r="AB24" s="9"/>
      <c r="AC24" s="9"/>
      <c r="AD24" s="9"/>
      <c r="AE24" s="9"/>
    </row>
    <row r="25" spans="1:31" ht="15.75" customHeight="1">
      <c r="A25" s="661"/>
      <c r="B25" s="1271"/>
      <c r="C25" s="217">
        <v>3</v>
      </c>
      <c r="D25" s="223" t="s">
        <v>81</v>
      </c>
      <c r="E25" s="224" t="s">
        <v>591</v>
      </c>
      <c r="F25" s="303">
        <v>2300</v>
      </c>
      <c r="G25" s="303">
        <v>490</v>
      </c>
      <c r="H25" s="303" t="s">
        <v>19</v>
      </c>
      <c r="I25" s="303" t="s">
        <v>19</v>
      </c>
      <c r="J25" s="1148" cm="1">
        <f t="array" ref="J25">GEOMEAN(IF(LEFT(F25:I25,1)="&lt;", VALUE(MID(F25:I25,2,99)), F25:I25))</f>
        <v>1061.602562167217</v>
      </c>
      <c r="K25" s="222" t="s">
        <v>212</v>
      </c>
      <c r="L25" s="222">
        <v>200</v>
      </c>
      <c r="M25" s="10"/>
      <c r="N25" s="10"/>
      <c r="O25" s="10"/>
      <c r="P25" s="9"/>
      <c r="Q25" s="9"/>
      <c r="R25" s="9"/>
      <c r="S25" s="9"/>
      <c r="T25" s="9"/>
      <c r="U25" s="9"/>
      <c r="V25" s="9"/>
      <c r="W25" s="9"/>
      <c r="X25" s="9"/>
      <c r="Y25" s="9"/>
      <c r="Z25" s="9"/>
      <c r="AA25" s="9"/>
      <c r="AB25" s="9"/>
      <c r="AC25" s="9"/>
      <c r="AD25" s="9"/>
      <c r="AE25" s="9"/>
    </row>
    <row r="26" spans="1:31" ht="15.75" customHeight="1">
      <c r="A26" s="661"/>
      <c r="B26" s="1274" t="s">
        <v>11</v>
      </c>
      <c r="C26" s="227">
        <v>1</v>
      </c>
      <c r="D26" s="219" t="s">
        <v>77</v>
      </c>
      <c r="E26" s="220" t="s">
        <v>590</v>
      </c>
      <c r="F26" s="1065">
        <v>0.151</v>
      </c>
      <c r="G26" s="1065">
        <v>1.7110000000000001</v>
      </c>
      <c r="H26" s="339" t="s">
        <v>19</v>
      </c>
      <c r="I26" s="339" t="s">
        <v>19</v>
      </c>
      <c r="J26" s="339" cm="1">
        <f t="array" ref="J26">AVERAGE(IF(LEFT(F26:I26,1)="&lt;", VALUE(MID(F26:I26,2,99)), F26:I26))</f>
        <v>0.93100000000000005</v>
      </c>
      <c r="K26" s="251" t="s">
        <v>211</v>
      </c>
      <c r="L26" s="251">
        <v>7</v>
      </c>
      <c r="M26" s="25"/>
      <c r="N26" s="25"/>
      <c r="O26" s="25"/>
      <c r="P26" s="9"/>
      <c r="Q26" s="9"/>
      <c r="R26" s="9"/>
      <c r="S26" s="9"/>
      <c r="T26" s="9"/>
      <c r="U26" s="9"/>
      <c r="V26" s="9"/>
      <c r="W26" s="9"/>
      <c r="X26" s="9"/>
      <c r="Y26" s="9"/>
      <c r="Z26" s="9"/>
      <c r="AA26" s="9"/>
      <c r="AB26" s="9"/>
      <c r="AC26" s="9"/>
      <c r="AD26" s="9"/>
      <c r="AE26" s="9"/>
    </row>
    <row r="27" spans="1:31" ht="15.75" customHeight="1">
      <c r="A27" s="661"/>
      <c r="B27" s="1275"/>
      <c r="C27" s="229">
        <v>2</v>
      </c>
      <c r="D27" s="230" t="s">
        <v>79</v>
      </c>
      <c r="E27" s="224" t="s">
        <v>590</v>
      </c>
      <c r="F27" s="303" t="s">
        <v>218</v>
      </c>
      <c r="G27" s="323">
        <v>1.5049999999999999</v>
      </c>
      <c r="H27" s="303" t="s">
        <v>19</v>
      </c>
      <c r="I27" s="303" t="s">
        <v>19</v>
      </c>
      <c r="J27" s="339" cm="1">
        <f t="array" ref="J27">AVERAGE(IF(LEFT(F27:I27,1)="&lt;", VALUE(MID(F27:I27,2,99)), F27:I27))</f>
        <v>0.79749999999999999</v>
      </c>
      <c r="K27" s="226" t="s">
        <v>211</v>
      </c>
      <c r="L27" s="226">
        <v>7</v>
      </c>
      <c r="M27" s="25"/>
      <c r="N27" s="25"/>
      <c r="O27" s="25"/>
      <c r="P27" s="9"/>
      <c r="Q27" s="9"/>
      <c r="R27" s="9"/>
      <c r="S27" s="9"/>
      <c r="T27" s="9"/>
      <c r="U27" s="9"/>
      <c r="V27" s="9"/>
      <c r="W27" s="9"/>
      <c r="X27" s="9"/>
      <c r="Y27" s="9"/>
      <c r="Z27" s="9"/>
      <c r="AA27" s="9"/>
      <c r="AB27" s="9"/>
      <c r="AC27" s="9"/>
      <c r="AD27" s="9"/>
      <c r="AE27" s="9"/>
    </row>
    <row r="28" spans="1:31" ht="15.75" customHeight="1">
      <c r="A28" s="661"/>
      <c r="B28" s="1276"/>
      <c r="C28" s="229">
        <v>3</v>
      </c>
      <c r="D28" s="223" t="s">
        <v>81</v>
      </c>
      <c r="E28" s="224" t="s">
        <v>591</v>
      </c>
      <c r="F28" s="303" t="s">
        <v>218</v>
      </c>
      <c r="G28" s="323">
        <v>0.67700000000000005</v>
      </c>
      <c r="H28" s="303" t="s">
        <v>19</v>
      </c>
      <c r="I28" s="303" t="s">
        <v>19</v>
      </c>
      <c r="J28" s="339" cm="1">
        <f t="array" ref="J28">AVERAGE(IF(LEFT(F28:I28,1)="&lt;", VALUE(MID(F28:I28,2,99)), F28:I28))</f>
        <v>0.38350000000000001</v>
      </c>
      <c r="K28" s="226" t="s">
        <v>211</v>
      </c>
      <c r="L28" s="226">
        <v>7</v>
      </c>
      <c r="M28" s="25"/>
      <c r="N28" s="25"/>
      <c r="O28" s="25"/>
      <c r="P28" s="9"/>
      <c r="Q28" s="9"/>
      <c r="R28" s="9"/>
      <c r="S28" s="9"/>
      <c r="T28" s="9"/>
      <c r="U28" s="9"/>
      <c r="V28" s="9"/>
      <c r="W28" s="9"/>
      <c r="X28" s="9"/>
      <c r="Y28" s="9"/>
      <c r="Z28" s="9"/>
      <c r="AA28" s="9"/>
      <c r="AB28" s="9"/>
      <c r="AC28" s="9"/>
      <c r="AD28" s="9"/>
      <c r="AE28" s="9"/>
    </row>
    <row r="29" spans="1:31" ht="15.75" customHeight="1">
      <c r="A29" s="661"/>
      <c r="B29" s="1274" t="s">
        <v>12</v>
      </c>
      <c r="C29" s="227">
        <v>1</v>
      </c>
      <c r="D29" s="219" t="s">
        <v>77</v>
      </c>
      <c r="E29" s="220" t="s">
        <v>590</v>
      </c>
      <c r="F29" s="1065">
        <v>5.3999999999999999E-2</v>
      </c>
      <c r="G29" s="1065">
        <v>4.4999999999999998E-2</v>
      </c>
      <c r="H29" s="339" t="s">
        <v>19</v>
      </c>
      <c r="I29" s="339" t="s">
        <v>19</v>
      </c>
      <c r="J29" s="339" cm="1">
        <f t="array" ref="J29">AVERAGE(IF(LEFT(F29:I29,1)="&lt;", VALUE(MID(F29:I29,2,99)), F29:I29))</f>
        <v>4.9500000000000002E-2</v>
      </c>
      <c r="K29" s="251" t="s">
        <v>211</v>
      </c>
      <c r="L29" s="251">
        <v>2.5000000000000001E-2</v>
      </c>
      <c r="M29" s="25"/>
      <c r="N29" s="25"/>
      <c r="O29" s="25"/>
      <c r="P29" s="9"/>
      <c r="Q29" s="9"/>
      <c r="R29" s="9"/>
      <c r="S29" s="9"/>
      <c r="T29" s="9"/>
      <c r="U29" s="9"/>
      <c r="V29" s="9"/>
      <c r="W29" s="9"/>
      <c r="X29" s="9"/>
      <c r="Y29" s="9"/>
      <c r="Z29" s="9"/>
      <c r="AA29" s="9"/>
      <c r="AB29" s="9"/>
      <c r="AC29" s="9"/>
      <c r="AD29" s="9"/>
      <c r="AE29" s="9"/>
    </row>
    <row r="30" spans="1:31" ht="15.75" customHeight="1">
      <c r="A30" s="661"/>
      <c r="B30" s="1275"/>
      <c r="C30" s="229">
        <v>2</v>
      </c>
      <c r="D30" s="230" t="s">
        <v>79</v>
      </c>
      <c r="E30" s="224" t="s">
        <v>590</v>
      </c>
      <c r="F30" s="323">
        <v>8.2000000000000003E-2</v>
      </c>
      <c r="G30" s="323">
        <v>3.1E-2</v>
      </c>
      <c r="H30" s="303" t="s">
        <v>19</v>
      </c>
      <c r="I30" s="303" t="s">
        <v>19</v>
      </c>
      <c r="J30" s="339" cm="1">
        <f t="array" ref="J30">AVERAGE(IF(LEFT(F30:I30,1)="&lt;", VALUE(MID(F30:I30,2,99)), F30:I30))</f>
        <v>5.6500000000000002E-2</v>
      </c>
      <c r="K30" s="226" t="s">
        <v>211</v>
      </c>
      <c r="L30" s="226">
        <v>2.5000000000000001E-2</v>
      </c>
      <c r="M30" s="25"/>
      <c r="N30" s="25"/>
      <c r="O30" s="25"/>
      <c r="P30" s="9"/>
      <c r="Q30" s="9"/>
      <c r="R30" s="9"/>
      <c r="S30" s="9"/>
      <c r="T30" s="9"/>
      <c r="U30" s="9"/>
      <c r="V30" s="9"/>
      <c r="W30" s="9"/>
      <c r="X30" s="9"/>
      <c r="Y30" s="9"/>
      <c r="Z30" s="9"/>
      <c r="AA30" s="9"/>
      <c r="AB30" s="9"/>
      <c r="AC30" s="9"/>
      <c r="AD30" s="9"/>
      <c r="AE30" s="9"/>
    </row>
    <row r="31" spans="1:31" ht="15.75" customHeight="1">
      <c r="A31" s="661"/>
      <c r="B31" s="1276"/>
      <c r="C31" s="229">
        <v>3</v>
      </c>
      <c r="D31" s="223" t="s">
        <v>81</v>
      </c>
      <c r="E31" s="224" t="s">
        <v>591</v>
      </c>
      <c r="F31" s="323">
        <v>6.0999999999999999E-2</v>
      </c>
      <c r="G31" s="323">
        <v>0.05</v>
      </c>
      <c r="H31" s="303" t="s">
        <v>19</v>
      </c>
      <c r="I31" s="303" t="s">
        <v>19</v>
      </c>
      <c r="J31" s="339" cm="1">
        <f t="array" ref="J31">AVERAGE(IF(LEFT(F31:I31,1)="&lt;", VALUE(MID(F31:I31,2,99)), F31:I31))</f>
        <v>5.5500000000000001E-2</v>
      </c>
      <c r="K31" s="226" t="s">
        <v>211</v>
      </c>
      <c r="L31" s="226">
        <v>2.5000000000000001E-2</v>
      </c>
      <c r="M31" s="25"/>
      <c r="N31" s="25"/>
      <c r="O31" s="25"/>
      <c r="P31" s="25"/>
      <c r="Q31" s="25"/>
      <c r="R31" s="25"/>
      <c r="S31" s="25"/>
      <c r="T31" s="25"/>
      <c r="U31" s="25"/>
      <c r="V31" s="25"/>
      <c r="W31" s="25"/>
      <c r="X31" s="25"/>
      <c r="Y31" s="25"/>
      <c r="Z31" s="25"/>
      <c r="AA31" s="25"/>
      <c r="AB31" s="25"/>
      <c r="AC31" s="25"/>
      <c r="AD31" s="25"/>
      <c r="AE31" s="25"/>
    </row>
    <row r="32" spans="1:31" ht="15.75" customHeight="1">
      <c r="A32" s="661"/>
      <c r="B32" s="1269" t="s">
        <v>13</v>
      </c>
      <c r="C32" s="218">
        <v>1</v>
      </c>
      <c r="D32" s="219" t="s">
        <v>77</v>
      </c>
      <c r="E32" s="220" t="s">
        <v>590</v>
      </c>
      <c r="F32" s="339">
        <v>36</v>
      </c>
      <c r="G32" s="339">
        <v>19</v>
      </c>
      <c r="H32" s="339" t="s">
        <v>19</v>
      </c>
      <c r="I32" s="339" t="s">
        <v>19</v>
      </c>
      <c r="J32" s="339" cm="1">
        <f t="array" ref="J32">AVERAGE(IF(LEFT(F32:I32,1)="&lt;", VALUE(MID(F32:I32,2,99)), F32:I32))</f>
        <v>27.5</v>
      </c>
      <c r="K32" s="232" t="s">
        <v>211</v>
      </c>
      <c r="L32" s="232">
        <v>350</v>
      </c>
      <c r="M32" s="10"/>
      <c r="N32" s="10"/>
      <c r="O32" s="10"/>
      <c r="P32" s="10"/>
      <c r="Q32" s="10"/>
      <c r="R32" s="10"/>
      <c r="S32" s="10"/>
      <c r="T32" s="10"/>
      <c r="U32" s="10"/>
      <c r="V32" s="10"/>
      <c r="W32" s="10"/>
      <c r="X32" s="10"/>
      <c r="Y32" s="10"/>
      <c r="Z32" s="10"/>
      <c r="AA32" s="10"/>
      <c r="AB32" s="10"/>
      <c r="AC32" s="10"/>
      <c r="AD32" s="10"/>
      <c r="AE32" s="10"/>
    </row>
    <row r="33" spans="1:31" ht="15.75" customHeight="1">
      <c r="A33" s="661"/>
      <c r="B33" s="1270"/>
      <c r="C33" s="217">
        <v>2</v>
      </c>
      <c r="D33" s="223" t="s">
        <v>79</v>
      </c>
      <c r="E33" s="224" t="s">
        <v>590</v>
      </c>
      <c r="F33" s="303">
        <v>49</v>
      </c>
      <c r="G33" s="303">
        <v>17</v>
      </c>
      <c r="H33" s="303" t="s">
        <v>19</v>
      </c>
      <c r="I33" s="303" t="s">
        <v>19</v>
      </c>
      <c r="J33" s="339" cm="1">
        <f t="array" ref="J33">AVERAGE(IF(LEFT(F33:I33,1)="&lt;", VALUE(MID(F33:I33,2,99)), F33:I33))</f>
        <v>33</v>
      </c>
      <c r="K33" s="222" t="s">
        <v>211</v>
      </c>
      <c r="L33" s="222">
        <v>350</v>
      </c>
      <c r="M33" s="10"/>
      <c r="N33" s="10"/>
      <c r="O33" s="10"/>
      <c r="P33" s="10"/>
      <c r="Q33" s="10"/>
      <c r="R33" s="10"/>
      <c r="S33" s="10"/>
      <c r="T33" s="10"/>
      <c r="U33" s="10"/>
      <c r="V33" s="10"/>
      <c r="W33" s="10"/>
      <c r="X33" s="10"/>
      <c r="Y33" s="10"/>
      <c r="Z33" s="10"/>
      <c r="AA33" s="10"/>
      <c r="AB33" s="10"/>
      <c r="AC33" s="10"/>
      <c r="AD33" s="10"/>
      <c r="AE33" s="10"/>
    </row>
    <row r="34" spans="1:31" ht="15.75" customHeight="1">
      <c r="A34" s="661"/>
      <c r="B34" s="1271"/>
      <c r="C34" s="217">
        <v>3</v>
      </c>
      <c r="D34" s="223" t="s">
        <v>81</v>
      </c>
      <c r="E34" s="224" t="s">
        <v>591</v>
      </c>
      <c r="F34" s="303">
        <v>34</v>
      </c>
      <c r="G34" s="303">
        <v>38</v>
      </c>
      <c r="H34" s="303" t="s">
        <v>19</v>
      </c>
      <c r="I34" s="303" t="s">
        <v>19</v>
      </c>
      <c r="J34" s="339" cm="1">
        <f t="array" ref="J34">AVERAGE(IF(LEFT(F34:I34,1)="&lt;", VALUE(MID(F34:I34,2,99)), F34:I34))</f>
        <v>36</v>
      </c>
      <c r="K34" s="222" t="s">
        <v>211</v>
      </c>
      <c r="L34" s="222">
        <v>350</v>
      </c>
      <c r="M34" s="10"/>
      <c r="N34" s="10"/>
      <c r="O34" s="10"/>
      <c r="P34" s="10"/>
      <c r="Q34" s="10"/>
      <c r="R34" s="10"/>
      <c r="S34" s="10"/>
      <c r="T34" s="10"/>
      <c r="U34" s="10"/>
      <c r="V34" s="10"/>
      <c r="W34" s="10"/>
      <c r="X34" s="10"/>
      <c r="Y34" s="10"/>
      <c r="Z34" s="10"/>
      <c r="AA34" s="10"/>
      <c r="AB34" s="10"/>
      <c r="AC34" s="10"/>
      <c r="AD34" s="10"/>
      <c r="AE34" s="10"/>
    </row>
    <row r="35" spans="1:31" s="244" customFormat="1" ht="24.95" customHeight="1">
      <c r="A35" s="661"/>
      <c r="B35" s="1269" t="s">
        <v>303</v>
      </c>
      <c r="C35" s="233">
        <v>1</v>
      </c>
      <c r="D35" s="247" t="s">
        <v>77</v>
      </c>
      <c r="E35" s="248" t="s">
        <v>590</v>
      </c>
      <c r="F35" s="234" t="s">
        <v>592</v>
      </c>
      <c r="G35" s="234" t="s">
        <v>593</v>
      </c>
      <c r="H35" s="234" t="s">
        <v>594</v>
      </c>
      <c r="I35" s="234" t="s">
        <v>19</v>
      </c>
      <c r="J35" s="242"/>
      <c r="K35" s="242"/>
      <c r="L35" s="242"/>
      <c r="M35" s="243"/>
      <c r="N35" s="243"/>
      <c r="O35" s="243"/>
      <c r="P35" s="243"/>
      <c r="Q35" s="243"/>
      <c r="R35" s="243"/>
      <c r="S35" s="243"/>
      <c r="T35" s="243"/>
      <c r="U35" s="243"/>
      <c r="V35" s="243"/>
      <c r="W35" s="243"/>
      <c r="X35" s="243"/>
      <c r="Y35" s="243"/>
      <c r="Z35" s="243"/>
      <c r="AA35" s="243"/>
      <c r="AB35" s="243"/>
      <c r="AC35" s="243"/>
      <c r="AD35" s="243"/>
      <c r="AE35" s="243"/>
    </row>
    <row r="36" spans="1:31" s="244" customFormat="1" ht="24.95" customHeight="1">
      <c r="A36" s="661"/>
      <c r="B36" s="1270"/>
      <c r="C36" s="237">
        <v>2</v>
      </c>
      <c r="D36" s="249" t="s">
        <v>79</v>
      </c>
      <c r="E36" s="241" t="s">
        <v>590</v>
      </c>
      <c r="F36" s="240" t="s">
        <v>595</v>
      </c>
      <c r="G36" s="240" t="s">
        <v>596</v>
      </c>
      <c r="H36" s="240" t="s">
        <v>597</v>
      </c>
      <c r="I36" s="240" t="s">
        <v>19</v>
      </c>
      <c r="J36" s="245"/>
      <c r="K36" s="245"/>
      <c r="L36" s="245"/>
      <c r="M36" s="243"/>
      <c r="N36" s="243"/>
      <c r="O36" s="243"/>
      <c r="P36" s="243"/>
      <c r="Q36" s="243"/>
      <c r="R36" s="243"/>
      <c r="S36" s="243"/>
      <c r="T36" s="243"/>
      <c r="U36" s="243"/>
      <c r="V36" s="243"/>
      <c r="W36" s="243"/>
      <c r="X36" s="243"/>
      <c r="Y36" s="243"/>
      <c r="Z36" s="243"/>
      <c r="AA36" s="243"/>
      <c r="AB36" s="243"/>
      <c r="AC36" s="243"/>
      <c r="AD36" s="243"/>
      <c r="AE36" s="243"/>
    </row>
    <row r="37" spans="1:31" s="244" customFormat="1" ht="24.95" customHeight="1">
      <c r="A37" s="661"/>
      <c r="B37" s="1270"/>
      <c r="C37" s="390">
        <v>3</v>
      </c>
      <c r="D37" s="378" t="s">
        <v>81</v>
      </c>
      <c r="E37" s="421" t="s">
        <v>591</v>
      </c>
      <c r="F37" s="422" t="s">
        <v>598</v>
      </c>
      <c r="G37" s="422" t="s">
        <v>599</v>
      </c>
      <c r="H37" s="422" t="s">
        <v>600</v>
      </c>
      <c r="I37" s="422" t="s">
        <v>19</v>
      </c>
      <c r="J37" s="366"/>
      <c r="K37" s="366"/>
      <c r="L37" s="366"/>
      <c r="M37" s="243"/>
      <c r="N37" s="243"/>
      <c r="O37" s="243"/>
      <c r="P37" s="243"/>
      <c r="Q37" s="243"/>
      <c r="R37" s="243"/>
      <c r="S37" s="243"/>
      <c r="T37" s="243"/>
      <c r="U37" s="243"/>
      <c r="V37" s="243"/>
      <c r="W37" s="243"/>
      <c r="X37" s="243"/>
      <c r="Y37" s="243"/>
      <c r="Z37" s="243"/>
      <c r="AA37" s="243"/>
      <c r="AB37" s="243"/>
      <c r="AC37" s="243"/>
      <c r="AD37" s="243"/>
      <c r="AE37" s="243"/>
    </row>
    <row r="38" spans="1:31" ht="33" customHeight="1">
      <c r="A38" s="661"/>
      <c r="B38" s="1189" t="s">
        <v>260</v>
      </c>
      <c r="C38" s="1190"/>
      <c r="D38" s="1190"/>
      <c r="E38" s="1190"/>
      <c r="F38" s="889">
        <v>46079</v>
      </c>
      <c r="G38" s="992">
        <v>46184</v>
      </c>
      <c r="H38" s="889">
        <v>46295</v>
      </c>
      <c r="I38" s="423"/>
      <c r="J38" s="425"/>
      <c r="K38" s="423"/>
      <c r="L38" s="424"/>
      <c r="M38" s="10"/>
      <c r="N38" s="10"/>
      <c r="O38" s="10"/>
      <c r="P38" s="10"/>
      <c r="Q38" s="10"/>
      <c r="R38" s="10"/>
      <c r="S38" s="10"/>
      <c r="T38" s="10"/>
      <c r="U38" s="10"/>
      <c r="V38" s="10"/>
      <c r="W38" s="10"/>
      <c r="X38" s="10"/>
      <c r="Y38" s="10"/>
      <c r="Z38" s="10"/>
      <c r="AA38" s="10"/>
      <c r="AB38" s="10"/>
      <c r="AC38" s="10"/>
      <c r="AD38" s="10"/>
      <c r="AE38" s="10"/>
    </row>
    <row r="39" spans="1:31" ht="15.75" customHeight="1">
      <c r="A39" s="29"/>
      <c r="B39" s="75"/>
      <c r="C39" s="29"/>
      <c r="D39" s="29"/>
      <c r="E39" s="29"/>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row>
    <row r="40" spans="1:31" ht="15.75" customHeight="1">
      <c r="A40" s="29"/>
      <c r="B40" s="75"/>
      <c r="C40" s="29"/>
      <c r="K40" s="29"/>
      <c r="L40" s="29"/>
      <c r="M40" s="29"/>
      <c r="N40" s="29"/>
      <c r="O40" s="29"/>
      <c r="P40" s="1195" t="s">
        <v>263</v>
      </c>
      <c r="Q40" s="1396"/>
      <c r="R40" s="1396"/>
      <c r="S40" s="1396"/>
      <c r="T40" s="1396"/>
      <c r="U40" s="1396"/>
      <c r="V40" s="1396"/>
      <c r="W40" s="1396"/>
      <c r="X40" s="1396"/>
      <c r="Y40" s="1396"/>
      <c r="Z40" s="1396"/>
      <c r="AA40" s="1396"/>
      <c r="AB40" s="1396"/>
      <c r="AC40" s="1396"/>
      <c r="AD40" s="1397"/>
      <c r="AE40" s="29"/>
    </row>
    <row r="41" spans="1:31" ht="15.75" customHeight="1">
      <c r="A41" s="29"/>
      <c r="B41" s="75"/>
      <c r="C41" s="29"/>
      <c r="D41" t="s">
        <v>601</v>
      </c>
      <c r="K41" s="29"/>
      <c r="L41" s="29"/>
      <c r="M41" s="29"/>
      <c r="N41" s="29"/>
      <c r="O41" s="29"/>
      <c r="P41" s="1195" t="s">
        <v>602</v>
      </c>
      <c r="Q41" s="1396"/>
      <c r="R41" s="1396"/>
      <c r="S41" s="1396"/>
      <c r="T41" s="1396"/>
      <c r="U41" s="1396"/>
      <c r="V41" s="1396"/>
      <c r="W41" s="1396"/>
      <c r="X41" s="1396"/>
      <c r="Y41" s="1396"/>
      <c r="Z41" s="1396"/>
      <c r="AA41" s="1396"/>
      <c r="AB41" s="1396"/>
      <c r="AC41" s="1396"/>
      <c r="AD41" s="1397"/>
      <c r="AE41" s="29"/>
    </row>
    <row r="42" spans="1:31" ht="15.75" customHeight="1">
      <c r="A42" s="29"/>
      <c r="B42" s="75"/>
      <c r="C42" s="29"/>
      <c r="D42" s="1272" t="s">
        <v>603</v>
      </c>
      <c r="E42" s="1273"/>
      <c r="F42" s="1273"/>
      <c r="G42" s="1273"/>
      <c r="H42" s="1273"/>
      <c r="I42" s="1273"/>
      <c r="K42" s="29"/>
      <c r="L42" s="29"/>
      <c r="M42" s="29"/>
      <c r="N42" s="29"/>
      <c r="O42" s="29"/>
      <c r="P42" s="1412"/>
      <c r="Q42" s="1396"/>
      <c r="R42" s="1396"/>
      <c r="S42" s="1396"/>
      <c r="T42" s="1397"/>
      <c r="U42" s="1196" t="s">
        <v>265</v>
      </c>
      <c r="V42" s="1396"/>
      <c r="W42" s="1396"/>
      <c r="X42" s="1396"/>
      <c r="Y42" s="1396"/>
      <c r="Z42" s="1396"/>
      <c r="AA42" s="1396"/>
      <c r="AB42" s="1396"/>
      <c r="AC42" s="1396"/>
      <c r="AD42" s="1397"/>
      <c r="AE42" s="29"/>
    </row>
    <row r="43" spans="1:31" ht="15.75" customHeight="1">
      <c r="A43" s="29"/>
      <c r="B43" s="75"/>
      <c r="C43" s="29"/>
      <c r="D43" s="1273"/>
      <c r="E43" s="1273"/>
      <c r="F43" s="1273"/>
      <c r="G43" s="1273"/>
      <c r="H43" s="1273"/>
      <c r="I43" s="1273"/>
      <c r="K43" s="29"/>
      <c r="L43" s="29"/>
      <c r="M43" s="29"/>
      <c r="N43" s="29"/>
      <c r="O43" s="29"/>
      <c r="P43" s="2" t="s">
        <v>266</v>
      </c>
      <c r="Q43" s="2" t="s">
        <v>267</v>
      </c>
      <c r="R43" s="2" t="s">
        <v>1</v>
      </c>
      <c r="S43" s="2" t="s">
        <v>268</v>
      </c>
      <c r="T43" s="2" t="s">
        <v>269</v>
      </c>
      <c r="U43" s="2" t="s">
        <v>171</v>
      </c>
      <c r="V43" s="2" t="s">
        <v>172</v>
      </c>
      <c r="W43" s="2" t="s">
        <v>173</v>
      </c>
      <c r="X43" s="2" t="s">
        <v>7</v>
      </c>
      <c r="Y43" s="2" t="s">
        <v>174</v>
      </c>
      <c r="Z43" s="2" t="s">
        <v>175</v>
      </c>
      <c r="AA43" s="2" t="s">
        <v>176</v>
      </c>
      <c r="AB43" s="2" t="s">
        <v>177</v>
      </c>
      <c r="AC43" s="2" t="s">
        <v>178</v>
      </c>
      <c r="AD43" s="2" t="s">
        <v>179</v>
      </c>
      <c r="AE43" s="29"/>
    </row>
    <row r="44" spans="1:31" ht="15.75" customHeight="1">
      <c r="A44" s="29"/>
      <c r="B44" s="75"/>
      <c r="C44" s="29"/>
      <c r="D44" s="1273"/>
      <c r="E44" s="1273"/>
      <c r="F44" s="1273"/>
      <c r="G44" s="1273"/>
      <c r="H44" s="1273"/>
      <c r="I44" s="1273"/>
      <c r="K44" s="29"/>
      <c r="L44" s="29"/>
      <c r="M44" s="29"/>
      <c r="N44" s="29"/>
      <c r="O44" s="29"/>
      <c r="P44" s="1207" t="s">
        <v>604</v>
      </c>
      <c r="Q44" s="1191" t="s">
        <v>589</v>
      </c>
      <c r="R44" s="1192" t="s">
        <v>27</v>
      </c>
      <c r="S44" s="30">
        <v>1</v>
      </c>
      <c r="T44" s="31" t="s">
        <v>77</v>
      </c>
      <c r="U44" s="32">
        <f t="shared" ref="U44:U46" si="0">AVERAGE(F5:G5)</f>
        <v>7.8049999999999997</v>
      </c>
      <c r="V44" s="32">
        <f t="shared" ref="V44:V46" si="1">AVERAGE(F8:G8)</f>
        <v>3</v>
      </c>
      <c r="W44" s="32">
        <f t="shared" ref="W44:W46" si="2">AVERAGE(F11:G11)</f>
        <v>8.5</v>
      </c>
      <c r="X44" s="32">
        <f t="shared" ref="X44:X46" si="3">AVERAGE(F14:G14)</f>
        <v>7.1950000000000003</v>
      </c>
      <c r="Y44" s="32">
        <f t="shared" ref="Y44:Y46" si="4">AVERAGE(F17:G17)</f>
        <v>29.95</v>
      </c>
      <c r="Z44" s="32">
        <f t="shared" ref="Z44:Z46" si="5">AVERAGE(F20:G20)</f>
        <v>5</v>
      </c>
      <c r="AA44" s="32">
        <f t="shared" ref="AA44:AA46" si="6">GEOMEAN(F23:G23)</f>
        <v>679.70581871865716</v>
      </c>
      <c r="AB44" s="32">
        <f t="shared" ref="AB44:AB46" si="7">AVERAGE(F26:G26)</f>
        <v>0.93100000000000005</v>
      </c>
      <c r="AC44" s="32">
        <f t="shared" ref="AC44:AC46" si="8">AVERAGE(F29:G29)</f>
        <v>4.9500000000000002E-2</v>
      </c>
      <c r="AD44" s="32">
        <f t="shared" ref="AD44:AD46" si="9">AVERAGE(F32:G32)</f>
        <v>27.5</v>
      </c>
      <c r="AE44" s="29"/>
    </row>
    <row r="45" spans="1:31" ht="15.75" customHeight="1">
      <c r="A45" s="29"/>
      <c r="B45" s="75"/>
      <c r="C45" s="29"/>
      <c r="D45" s="1273"/>
      <c r="E45" s="1273"/>
      <c r="F45" s="1273"/>
      <c r="G45" s="1273"/>
      <c r="H45" s="1273"/>
      <c r="I45" s="1273"/>
      <c r="K45" s="29"/>
      <c r="L45" s="29"/>
      <c r="M45" s="29"/>
      <c r="N45" s="29"/>
      <c r="O45" s="29"/>
      <c r="P45" s="1404"/>
      <c r="Q45" s="1399"/>
      <c r="R45" s="1399"/>
      <c r="S45" s="30">
        <v>2</v>
      </c>
      <c r="T45" s="31" t="s">
        <v>124</v>
      </c>
      <c r="U45" s="32">
        <f t="shared" si="0"/>
        <v>8.004999999999999</v>
      </c>
      <c r="V45" s="32">
        <f t="shared" si="1"/>
        <v>4</v>
      </c>
      <c r="W45" s="32">
        <f t="shared" si="2"/>
        <v>7.5</v>
      </c>
      <c r="X45" s="32">
        <f t="shared" si="3"/>
        <v>7.1850000000000005</v>
      </c>
      <c r="Y45" s="32">
        <f t="shared" si="4"/>
        <v>30.2</v>
      </c>
      <c r="Z45" s="32">
        <f t="shared" si="5"/>
        <v>5</v>
      </c>
      <c r="AA45" s="32">
        <f t="shared" si="6"/>
        <v>1043.5516278555651</v>
      </c>
      <c r="AB45" s="32">
        <f t="shared" si="7"/>
        <v>1.5049999999999999</v>
      </c>
      <c r="AC45" s="32">
        <f t="shared" si="8"/>
        <v>5.6500000000000002E-2</v>
      </c>
      <c r="AD45" s="32">
        <f t="shared" si="9"/>
        <v>33</v>
      </c>
      <c r="AE45" s="29"/>
    </row>
    <row r="46" spans="1:31" ht="15.75" customHeight="1">
      <c r="A46" s="29"/>
      <c r="B46" s="75"/>
      <c r="C46" s="29"/>
      <c r="D46" s="1273"/>
      <c r="E46" s="1273"/>
      <c r="F46" s="1273"/>
      <c r="G46" s="1273"/>
      <c r="H46" s="1273"/>
      <c r="I46" s="1273"/>
      <c r="K46" s="29"/>
      <c r="L46" s="29"/>
      <c r="M46" s="29"/>
      <c r="N46" s="29"/>
      <c r="O46" s="29"/>
      <c r="P46" s="1404"/>
      <c r="Q46" s="1400"/>
      <c r="R46" s="1400"/>
      <c r="S46" s="30">
        <v>3</v>
      </c>
      <c r="T46" s="31" t="s">
        <v>125</v>
      </c>
      <c r="U46" s="32">
        <f t="shared" si="0"/>
        <v>9.0299999999999994</v>
      </c>
      <c r="V46" s="32">
        <f t="shared" si="1"/>
        <v>10</v>
      </c>
      <c r="W46" s="32">
        <f t="shared" si="2"/>
        <v>3.5</v>
      </c>
      <c r="X46" s="32">
        <f t="shared" si="3"/>
        <v>7.2</v>
      </c>
      <c r="Y46" s="32">
        <f t="shared" si="4"/>
        <v>30.150000000000002</v>
      </c>
      <c r="Z46" s="32">
        <f t="shared" si="5"/>
        <v>5</v>
      </c>
      <c r="AA46" s="32">
        <f t="shared" si="6"/>
        <v>1061.602562167217</v>
      </c>
      <c r="AB46" s="32">
        <f t="shared" si="7"/>
        <v>0.67700000000000005</v>
      </c>
      <c r="AC46" s="32">
        <f t="shared" si="8"/>
        <v>5.5500000000000001E-2</v>
      </c>
      <c r="AD46" s="32">
        <f t="shared" si="9"/>
        <v>36</v>
      </c>
      <c r="AE46" s="29"/>
    </row>
    <row r="47" spans="1:31" ht="15.75" customHeight="1">
      <c r="A47" s="29"/>
      <c r="B47" s="75"/>
      <c r="C47" s="29"/>
      <c r="D47" s="1273"/>
      <c r="E47" s="1273"/>
      <c r="F47" s="1273"/>
      <c r="G47" s="1273"/>
      <c r="H47" s="1273"/>
      <c r="I47" s="1273"/>
      <c r="K47" s="29"/>
      <c r="L47" s="29"/>
      <c r="M47" s="29"/>
      <c r="N47" s="29"/>
      <c r="O47" s="29"/>
      <c r="P47" s="1412"/>
      <c r="Q47" s="1396"/>
      <c r="R47" s="1396"/>
      <c r="S47" s="1396"/>
      <c r="T47" s="1396"/>
      <c r="U47" s="1396"/>
      <c r="V47" s="1396"/>
      <c r="W47" s="1396"/>
      <c r="X47" s="1396"/>
      <c r="Y47" s="1396"/>
      <c r="Z47" s="1396"/>
      <c r="AA47" s="1396"/>
      <c r="AB47" s="1396"/>
      <c r="AC47" s="1396"/>
      <c r="AD47" s="1397"/>
      <c r="AE47" s="29"/>
    </row>
    <row r="48" spans="1:31" ht="15.75" customHeight="1">
      <c r="A48" s="29"/>
      <c r="B48" s="75"/>
      <c r="C48" s="29"/>
      <c r="D48" s="1273"/>
      <c r="E48" s="1273"/>
      <c r="F48" s="1273"/>
      <c r="G48" s="1273"/>
      <c r="H48" s="1273"/>
      <c r="I48" s="1273"/>
      <c r="K48" s="29"/>
      <c r="L48" s="29"/>
      <c r="M48" s="29"/>
      <c r="N48" s="29"/>
      <c r="O48" s="29"/>
      <c r="P48" s="2" t="s">
        <v>272</v>
      </c>
      <c r="Q48" s="1413"/>
      <c r="R48" s="1402"/>
      <c r="S48" s="1402"/>
      <c r="T48" s="1403"/>
      <c r="U48" s="32">
        <f t="shared" ref="U48:AD48" si="10">AVERAGE(U44:U46)</f>
        <v>8.2799999999999994</v>
      </c>
      <c r="V48" s="32">
        <f t="shared" si="10"/>
        <v>5.666666666666667</v>
      </c>
      <c r="W48" s="32">
        <f t="shared" si="10"/>
        <v>6.5</v>
      </c>
      <c r="X48" s="32">
        <f t="shared" si="10"/>
        <v>7.1933333333333342</v>
      </c>
      <c r="Y48" s="32">
        <f t="shared" si="10"/>
        <v>30.099999999999998</v>
      </c>
      <c r="Z48" s="32">
        <f t="shared" si="10"/>
        <v>5</v>
      </c>
      <c r="AA48" s="32">
        <f t="shared" si="10"/>
        <v>928.28666958047972</v>
      </c>
      <c r="AB48" s="32">
        <f t="shared" si="10"/>
        <v>1.0376666666666667</v>
      </c>
      <c r="AC48" s="32">
        <f t="shared" si="10"/>
        <v>5.3833333333333337E-2</v>
      </c>
      <c r="AD48" s="32">
        <f t="shared" si="10"/>
        <v>32.166666666666664</v>
      </c>
      <c r="AE48" s="29"/>
    </row>
    <row r="49" spans="1:31" ht="15.75" customHeight="1">
      <c r="A49" s="29"/>
      <c r="B49" s="75"/>
      <c r="C49" s="29"/>
      <c r="D49" s="1273"/>
      <c r="E49" s="1273"/>
      <c r="F49" s="1273"/>
      <c r="G49" s="1273"/>
      <c r="H49" s="1273"/>
      <c r="I49" s="1273"/>
      <c r="K49" s="29"/>
      <c r="L49" s="29"/>
      <c r="M49" s="29"/>
      <c r="N49" s="29"/>
      <c r="O49" s="29"/>
      <c r="P49" s="2" t="s">
        <v>273</v>
      </c>
      <c r="Q49" s="1404"/>
      <c r="R49" s="1405"/>
      <c r="S49" s="1405"/>
      <c r="T49" s="1406"/>
      <c r="U49" s="32">
        <f t="shared" ref="U49:AD49" si="11">MIN(U44:U46)</f>
        <v>7.8049999999999997</v>
      </c>
      <c r="V49" s="32">
        <f t="shared" si="11"/>
        <v>3</v>
      </c>
      <c r="W49" s="32">
        <f t="shared" si="11"/>
        <v>3.5</v>
      </c>
      <c r="X49" s="32">
        <f t="shared" si="11"/>
        <v>7.1850000000000005</v>
      </c>
      <c r="Y49" s="32">
        <f t="shared" si="11"/>
        <v>29.95</v>
      </c>
      <c r="Z49" s="32">
        <f t="shared" si="11"/>
        <v>5</v>
      </c>
      <c r="AA49" s="32">
        <f t="shared" si="11"/>
        <v>679.70581871865716</v>
      </c>
      <c r="AB49" s="32">
        <f t="shared" si="11"/>
        <v>0.67700000000000005</v>
      </c>
      <c r="AC49" s="32">
        <f t="shared" si="11"/>
        <v>4.9500000000000002E-2</v>
      </c>
      <c r="AD49" s="32">
        <f t="shared" si="11"/>
        <v>27.5</v>
      </c>
      <c r="AE49" s="29"/>
    </row>
    <row r="50" spans="1:31" ht="15.75" customHeight="1">
      <c r="A50" s="29"/>
      <c r="B50" s="75"/>
      <c r="C50" s="29"/>
      <c r="D50" s="1273"/>
      <c r="E50" s="1273"/>
      <c r="F50" s="1273"/>
      <c r="G50" s="1273"/>
      <c r="H50" s="1273"/>
      <c r="I50" s="1273"/>
      <c r="K50" s="29"/>
      <c r="L50" s="29"/>
      <c r="M50" s="29"/>
      <c r="N50" s="29"/>
      <c r="O50" s="29"/>
      <c r="P50" s="2" t="s">
        <v>274</v>
      </c>
      <c r="Q50" s="1404"/>
      <c r="R50" s="1405"/>
      <c r="S50" s="1405"/>
      <c r="T50" s="1406"/>
      <c r="U50" s="32">
        <f t="shared" ref="U50:AD50" si="12">MAX(U44:U46)</f>
        <v>9.0299999999999994</v>
      </c>
      <c r="V50" s="32">
        <f t="shared" si="12"/>
        <v>10</v>
      </c>
      <c r="W50" s="32">
        <f t="shared" si="12"/>
        <v>8.5</v>
      </c>
      <c r="X50" s="32">
        <f t="shared" si="12"/>
        <v>7.2</v>
      </c>
      <c r="Y50" s="32">
        <f t="shared" si="12"/>
        <v>30.2</v>
      </c>
      <c r="Z50" s="32">
        <f t="shared" si="12"/>
        <v>5</v>
      </c>
      <c r="AA50" s="32">
        <f t="shared" si="12"/>
        <v>1061.602562167217</v>
      </c>
      <c r="AB50" s="32">
        <f t="shared" si="12"/>
        <v>1.5049999999999999</v>
      </c>
      <c r="AC50" s="32">
        <f t="shared" si="12"/>
        <v>5.6500000000000002E-2</v>
      </c>
      <c r="AD50" s="32">
        <f t="shared" si="12"/>
        <v>36</v>
      </c>
      <c r="AE50" s="29"/>
    </row>
    <row r="51" spans="1:31" ht="15.75" customHeight="1">
      <c r="A51" s="29"/>
      <c r="B51" s="75"/>
      <c r="C51" s="29"/>
      <c r="D51" s="1273"/>
      <c r="E51" s="1273"/>
      <c r="F51" s="1273"/>
      <c r="G51" s="1273"/>
      <c r="H51" s="1273"/>
      <c r="I51" s="1273"/>
      <c r="K51" s="29"/>
      <c r="L51" s="29"/>
      <c r="M51" s="29"/>
      <c r="N51" s="29"/>
      <c r="O51" s="29"/>
      <c r="P51" s="2" t="s">
        <v>275</v>
      </c>
      <c r="Q51" s="1407"/>
      <c r="R51" s="1408"/>
      <c r="S51" s="1408"/>
      <c r="T51" s="1409"/>
      <c r="U51" s="33" t="s">
        <v>296</v>
      </c>
      <c r="V51" s="33" t="s">
        <v>296</v>
      </c>
      <c r="W51" s="33" t="s">
        <v>297</v>
      </c>
      <c r="X51" s="33" t="s">
        <v>605</v>
      </c>
      <c r="Y51" s="33" t="s">
        <v>298</v>
      </c>
      <c r="Z51" s="33" t="s">
        <v>606</v>
      </c>
      <c r="AA51" s="33" t="s">
        <v>280</v>
      </c>
      <c r="AB51" s="33" t="s">
        <v>299</v>
      </c>
      <c r="AC51" s="33" t="s">
        <v>300</v>
      </c>
      <c r="AD51" s="33" t="s">
        <v>301</v>
      </c>
      <c r="AE51" s="29"/>
    </row>
    <row r="52" spans="1:31" ht="15.75" customHeight="1">
      <c r="A52" s="29"/>
      <c r="B52" s="75"/>
      <c r="C52" s="29"/>
      <c r="D52" s="1273"/>
      <c r="E52" s="1273"/>
      <c r="F52" s="1273"/>
      <c r="G52" s="1273"/>
      <c r="H52" s="1273"/>
      <c r="I52" s="1273"/>
      <c r="K52" s="29"/>
      <c r="L52" s="29"/>
      <c r="M52" s="29"/>
      <c r="N52" s="29"/>
      <c r="O52" s="29"/>
      <c r="P52" s="29"/>
      <c r="Q52" s="29"/>
      <c r="R52" s="29"/>
      <c r="S52" s="29"/>
      <c r="T52" s="29"/>
      <c r="U52" s="29"/>
      <c r="V52" s="29"/>
      <c r="W52" s="29"/>
      <c r="X52" s="29"/>
      <c r="Y52" s="29"/>
      <c r="Z52" s="29"/>
      <c r="AA52" s="29"/>
      <c r="AB52" s="29"/>
      <c r="AC52" s="29"/>
      <c r="AD52" s="29"/>
      <c r="AE52" s="29"/>
    </row>
    <row r="53" spans="1:31" ht="15.75" customHeight="1">
      <c r="A53" s="29"/>
      <c r="B53" s="75"/>
      <c r="C53" s="29"/>
      <c r="D53" s="1273"/>
      <c r="E53" s="1273"/>
      <c r="F53" s="1273"/>
      <c r="G53" s="1273"/>
      <c r="H53" s="1273"/>
      <c r="I53" s="1273"/>
      <c r="K53" s="29"/>
      <c r="L53" s="29"/>
      <c r="M53" s="29"/>
      <c r="N53" s="29"/>
      <c r="O53" s="29"/>
      <c r="P53" s="29"/>
      <c r="Q53" s="29"/>
      <c r="R53" s="29"/>
      <c r="S53" s="29"/>
      <c r="T53" s="29"/>
      <c r="U53" s="29"/>
      <c r="V53" s="29"/>
      <c r="W53" s="29"/>
      <c r="X53" s="29"/>
      <c r="Y53" s="29"/>
      <c r="Z53" s="29"/>
      <c r="AA53" s="29"/>
      <c r="AB53" s="29"/>
      <c r="AC53" s="29"/>
      <c r="AD53" s="29"/>
      <c r="AE53" s="29"/>
    </row>
    <row r="54" spans="1:31" ht="15.75" customHeight="1">
      <c r="A54" s="29"/>
      <c r="B54" s="75"/>
      <c r="C54" s="29"/>
      <c r="D54" s="1273"/>
      <c r="E54" s="1273"/>
      <c r="F54" s="1273"/>
      <c r="G54" s="1273"/>
      <c r="H54" s="1273"/>
      <c r="I54" s="1273"/>
      <c r="K54" s="29"/>
      <c r="L54" s="29"/>
      <c r="M54" s="29"/>
      <c r="N54" s="29"/>
      <c r="O54" s="29"/>
      <c r="P54" s="1195" t="s">
        <v>263</v>
      </c>
      <c r="Q54" s="1396"/>
      <c r="R54" s="1396"/>
      <c r="S54" s="1396"/>
      <c r="T54" s="1396"/>
      <c r="U54" s="1396"/>
      <c r="V54" s="1396"/>
      <c r="W54" s="1396"/>
      <c r="X54" s="1396"/>
      <c r="Y54" s="1396"/>
      <c r="Z54" s="1396"/>
      <c r="AA54" s="1396"/>
      <c r="AB54" s="1396"/>
      <c r="AC54" s="1396"/>
      <c r="AD54" s="1397"/>
      <c r="AE54" s="29"/>
    </row>
    <row r="55" spans="1:31" ht="15.75" customHeight="1">
      <c r="A55" s="29"/>
      <c r="B55" s="75"/>
      <c r="C55" s="29"/>
      <c r="D55" s="1273"/>
      <c r="E55" s="1273"/>
      <c r="F55" s="1273"/>
      <c r="G55" s="1273"/>
      <c r="H55" s="1273"/>
      <c r="I55" s="1273"/>
      <c r="K55" s="29"/>
      <c r="L55" s="29"/>
      <c r="M55" s="29"/>
      <c r="N55" s="29"/>
      <c r="O55" s="29"/>
      <c r="P55" s="1195" t="s">
        <v>607</v>
      </c>
      <c r="Q55" s="1396"/>
      <c r="R55" s="1396"/>
      <c r="S55" s="1396"/>
      <c r="T55" s="1396"/>
      <c r="U55" s="1396"/>
      <c r="V55" s="1396"/>
      <c r="W55" s="1396"/>
      <c r="X55" s="1396"/>
      <c r="Y55" s="1396"/>
      <c r="Z55" s="1396"/>
      <c r="AA55" s="1396"/>
      <c r="AB55" s="1396"/>
      <c r="AC55" s="1396"/>
      <c r="AD55" s="1397"/>
      <c r="AE55" s="29"/>
    </row>
    <row r="56" spans="1:31" ht="15.75" customHeight="1">
      <c r="A56" s="29"/>
      <c r="B56" s="75"/>
      <c r="C56" s="29"/>
      <c r="D56" s="1273"/>
      <c r="E56" s="1273"/>
      <c r="F56" s="1273"/>
      <c r="G56" s="1273"/>
      <c r="H56" s="1273"/>
      <c r="I56" s="1273"/>
      <c r="K56" s="29"/>
      <c r="L56" s="29"/>
      <c r="M56" s="29"/>
      <c r="N56" s="29"/>
      <c r="O56" s="29"/>
      <c r="P56" s="1412"/>
      <c r="Q56" s="1396"/>
      <c r="R56" s="1396"/>
      <c r="S56" s="1396"/>
      <c r="T56" s="1397"/>
      <c r="U56" s="1196" t="s">
        <v>265</v>
      </c>
      <c r="V56" s="1396"/>
      <c r="W56" s="1396"/>
      <c r="X56" s="1396"/>
      <c r="Y56" s="1396"/>
      <c r="Z56" s="1396"/>
      <c r="AA56" s="1396"/>
      <c r="AB56" s="1396"/>
      <c r="AC56" s="1396"/>
      <c r="AD56" s="1397"/>
      <c r="AE56" s="29"/>
    </row>
    <row r="57" spans="1:31" ht="15.75" customHeight="1">
      <c r="A57" s="29"/>
      <c r="B57" s="75"/>
      <c r="C57" s="29"/>
      <c r="K57" s="29"/>
      <c r="L57" s="29"/>
      <c r="M57" s="29"/>
      <c r="N57" s="29"/>
      <c r="O57" s="29"/>
      <c r="P57" s="2" t="s">
        <v>266</v>
      </c>
      <c r="Q57" s="2" t="s">
        <v>267</v>
      </c>
      <c r="R57" s="2" t="s">
        <v>1</v>
      </c>
      <c r="S57" s="2" t="s">
        <v>268</v>
      </c>
      <c r="T57" s="2" t="s">
        <v>269</v>
      </c>
      <c r="U57" s="2" t="s">
        <v>171</v>
      </c>
      <c r="V57" s="2" t="s">
        <v>172</v>
      </c>
      <c r="W57" s="2" t="s">
        <v>173</v>
      </c>
      <c r="X57" s="2" t="s">
        <v>7</v>
      </c>
      <c r="Y57" s="2" t="s">
        <v>174</v>
      </c>
      <c r="Z57" s="2" t="s">
        <v>175</v>
      </c>
      <c r="AA57" s="2" t="s">
        <v>176</v>
      </c>
      <c r="AB57" s="2" t="s">
        <v>177</v>
      </c>
      <c r="AC57" s="2" t="s">
        <v>178</v>
      </c>
      <c r="AD57" s="2" t="s">
        <v>179</v>
      </c>
      <c r="AE57" s="29"/>
    </row>
    <row r="58" spans="1:31" ht="15.75" customHeight="1">
      <c r="A58" s="29"/>
      <c r="B58" s="75"/>
      <c r="C58" s="29"/>
      <c r="K58" s="29"/>
      <c r="L58" s="29"/>
      <c r="M58" s="29"/>
      <c r="N58" s="29"/>
      <c r="O58" s="29"/>
      <c r="P58" s="1207" t="s">
        <v>604</v>
      </c>
      <c r="Q58" s="1191" t="s">
        <v>589</v>
      </c>
      <c r="R58" s="1192" t="s">
        <v>27</v>
      </c>
      <c r="S58" s="30">
        <v>1</v>
      </c>
      <c r="T58" s="31" t="s">
        <v>77</v>
      </c>
      <c r="U58" s="34">
        <f t="shared" ref="U58:U60" si="13">J5</f>
        <v>7.8049999999999997</v>
      </c>
      <c r="V58" s="34">
        <f t="shared" ref="V58:V60" si="14">J8</f>
        <v>2.5</v>
      </c>
      <c r="W58" s="34">
        <f t="shared" ref="W58:W60" si="15">J11</f>
        <v>8.5</v>
      </c>
      <c r="X58" s="34">
        <f t="shared" ref="X58:X60" si="16">J14</f>
        <v>7.19</v>
      </c>
      <c r="Y58" s="34">
        <f t="shared" ref="Y58:Y60" si="17">J17</f>
        <v>29.633333333333336</v>
      </c>
      <c r="Z58" s="34">
        <f t="shared" ref="Z58:Z60" si="18">J20</f>
        <v>5</v>
      </c>
      <c r="AA58" s="35">
        <f t="shared" ref="AA58:AA60" si="19">J23</f>
        <v>679.70581871865716</v>
      </c>
      <c r="AB58" s="36">
        <f t="shared" ref="AB58:AB60" si="20">J26</f>
        <v>0.93100000000000005</v>
      </c>
      <c r="AC58" s="36">
        <f t="shared" ref="AC58:AC60" si="21">J29</f>
        <v>4.9500000000000002E-2</v>
      </c>
      <c r="AD58" s="36">
        <f t="shared" ref="AD58:AD60" si="22">J32</f>
        <v>27.5</v>
      </c>
      <c r="AE58" s="29"/>
    </row>
    <row r="59" spans="1:31" ht="15.75" customHeight="1">
      <c r="A59" s="29"/>
      <c r="B59" s="75"/>
      <c r="C59" s="29"/>
      <c r="K59" s="29"/>
      <c r="L59" s="29"/>
      <c r="M59" s="29"/>
      <c r="N59" s="29"/>
      <c r="O59" s="29"/>
      <c r="P59" s="1404"/>
      <c r="Q59" s="1399"/>
      <c r="R59" s="1399"/>
      <c r="S59" s="30">
        <v>2</v>
      </c>
      <c r="T59" s="31" t="s">
        <v>124</v>
      </c>
      <c r="U59" s="34">
        <f t="shared" si="13"/>
        <v>8.004999999999999</v>
      </c>
      <c r="V59" s="34">
        <f t="shared" si="14"/>
        <v>3</v>
      </c>
      <c r="W59" s="34">
        <f t="shared" si="15"/>
        <v>7.5</v>
      </c>
      <c r="X59" s="34">
        <f t="shared" si="16"/>
        <v>7.163333333333334</v>
      </c>
      <c r="Y59" s="34">
        <f t="shared" si="17"/>
        <v>29.766666666666666</v>
      </c>
      <c r="Z59" s="34">
        <f t="shared" si="18"/>
        <v>5</v>
      </c>
      <c r="AA59" s="35">
        <f t="shared" si="19"/>
        <v>1043.5516278555651</v>
      </c>
      <c r="AB59" s="36">
        <f t="shared" si="20"/>
        <v>0.79749999999999999</v>
      </c>
      <c r="AC59" s="36">
        <f t="shared" si="21"/>
        <v>5.6500000000000002E-2</v>
      </c>
      <c r="AD59" s="36">
        <f t="shared" si="22"/>
        <v>33</v>
      </c>
      <c r="AE59" s="29"/>
    </row>
    <row r="60" spans="1:31" ht="15.75" customHeight="1">
      <c r="A60" s="29"/>
      <c r="B60" s="75"/>
      <c r="C60" s="29"/>
      <c r="K60" s="29"/>
      <c r="L60" s="29"/>
      <c r="M60" s="29"/>
      <c r="N60" s="29"/>
      <c r="O60" s="29"/>
      <c r="P60" s="1404"/>
      <c r="Q60" s="1400"/>
      <c r="R60" s="1400"/>
      <c r="S60" s="30">
        <v>3</v>
      </c>
      <c r="T60" s="31" t="s">
        <v>125</v>
      </c>
      <c r="U60" s="34">
        <f t="shared" si="13"/>
        <v>9.0299999999999994</v>
      </c>
      <c r="V60" s="34">
        <f t="shared" si="14"/>
        <v>6</v>
      </c>
      <c r="W60" s="34">
        <f t="shared" si="15"/>
        <v>3.5</v>
      </c>
      <c r="X60" s="34">
        <f t="shared" si="16"/>
        <v>7.166666666666667</v>
      </c>
      <c r="Y60" s="34">
        <f t="shared" si="17"/>
        <v>29.733333333333334</v>
      </c>
      <c r="Z60" s="34">
        <f t="shared" si="18"/>
        <v>5</v>
      </c>
      <c r="AA60" s="35">
        <f t="shared" si="19"/>
        <v>1061.602562167217</v>
      </c>
      <c r="AB60" s="36">
        <f t="shared" si="20"/>
        <v>0.38350000000000001</v>
      </c>
      <c r="AC60" s="36">
        <f t="shared" si="21"/>
        <v>5.5500000000000001E-2</v>
      </c>
      <c r="AD60" s="36">
        <f t="shared" si="22"/>
        <v>36</v>
      </c>
      <c r="AE60" s="29"/>
    </row>
    <row r="61" spans="1:31" ht="15.75" customHeight="1">
      <c r="A61" s="29"/>
      <c r="B61" s="75"/>
      <c r="C61" s="29"/>
      <c r="K61" s="29"/>
      <c r="L61" s="29"/>
      <c r="M61" s="29"/>
      <c r="N61" s="29"/>
      <c r="O61" s="29"/>
      <c r="P61" s="1412"/>
      <c r="Q61" s="1396"/>
      <c r="R61" s="1396"/>
      <c r="S61" s="1396"/>
      <c r="T61" s="1396"/>
      <c r="U61" s="1396"/>
      <c r="V61" s="1396"/>
      <c r="W61" s="1396"/>
      <c r="X61" s="1396"/>
      <c r="Y61" s="1396"/>
      <c r="Z61" s="1396"/>
      <c r="AA61" s="1396"/>
      <c r="AB61" s="1396"/>
      <c r="AC61" s="1396"/>
      <c r="AD61" s="1397"/>
      <c r="AE61" s="29"/>
    </row>
    <row r="62" spans="1:31" ht="15.75" customHeight="1">
      <c r="A62" s="29"/>
      <c r="B62" s="75"/>
      <c r="C62" s="29"/>
      <c r="K62" s="29"/>
      <c r="L62" s="29"/>
      <c r="M62" s="29"/>
      <c r="N62" s="29"/>
      <c r="O62" s="29"/>
      <c r="P62" s="2" t="s">
        <v>272</v>
      </c>
      <c r="Q62" s="1413"/>
      <c r="R62" s="1402"/>
      <c r="S62" s="1402"/>
      <c r="T62" s="1403"/>
      <c r="U62" s="2">
        <f t="shared" ref="U62:AD62" si="23">AVERAGE(U58:U60)</f>
        <v>8.2799999999999994</v>
      </c>
      <c r="V62" s="2">
        <f t="shared" si="23"/>
        <v>3.8333333333333335</v>
      </c>
      <c r="W62" s="2">
        <f t="shared" si="23"/>
        <v>6.5</v>
      </c>
      <c r="X62" s="2">
        <f t="shared" si="23"/>
        <v>7.1733333333333347</v>
      </c>
      <c r="Y62" s="2">
        <f t="shared" si="23"/>
        <v>29.711111111111112</v>
      </c>
      <c r="Z62" s="2">
        <f t="shared" si="23"/>
        <v>5</v>
      </c>
      <c r="AA62" s="2">
        <f t="shared" si="23"/>
        <v>928.28666958047972</v>
      </c>
      <c r="AB62" s="2">
        <f t="shared" si="23"/>
        <v>0.70400000000000007</v>
      </c>
      <c r="AC62" s="2">
        <f t="shared" si="23"/>
        <v>5.3833333333333337E-2</v>
      </c>
      <c r="AD62" s="2">
        <f t="shared" si="23"/>
        <v>32.166666666666664</v>
      </c>
      <c r="AE62" s="29"/>
    </row>
    <row r="63" spans="1:31" ht="15.75" customHeight="1">
      <c r="A63" s="29"/>
      <c r="B63" s="75"/>
      <c r="C63" s="29"/>
      <c r="K63" s="29"/>
      <c r="L63" s="29"/>
      <c r="M63" s="29"/>
      <c r="N63" s="29"/>
      <c r="O63" s="29"/>
      <c r="P63" s="2" t="s">
        <v>273</v>
      </c>
      <c r="Q63" s="1404"/>
      <c r="R63" s="1405"/>
      <c r="S63" s="1405"/>
      <c r="T63" s="1406"/>
      <c r="U63" s="34">
        <f t="shared" ref="U63:AD63" si="24">MIN(U58:U60)</f>
        <v>7.8049999999999997</v>
      </c>
      <c r="V63" s="34">
        <f t="shared" si="24"/>
        <v>2.5</v>
      </c>
      <c r="W63" s="34">
        <f t="shared" si="24"/>
        <v>3.5</v>
      </c>
      <c r="X63" s="34">
        <f t="shared" si="24"/>
        <v>7.163333333333334</v>
      </c>
      <c r="Y63" s="34">
        <f t="shared" si="24"/>
        <v>29.633333333333336</v>
      </c>
      <c r="Z63" s="34">
        <f t="shared" si="24"/>
        <v>5</v>
      </c>
      <c r="AA63" s="35">
        <f t="shared" si="24"/>
        <v>679.70581871865716</v>
      </c>
      <c r="AB63" s="36">
        <f t="shared" si="24"/>
        <v>0.38350000000000001</v>
      </c>
      <c r="AC63" s="36">
        <f t="shared" si="24"/>
        <v>4.9500000000000002E-2</v>
      </c>
      <c r="AD63" s="36">
        <f t="shared" si="24"/>
        <v>27.5</v>
      </c>
      <c r="AE63" s="29"/>
    </row>
    <row r="64" spans="1:31" ht="15.75" customHeight="1">
      <c r="A64" s="29"/>
      <c r="B64" s="75"/>
      <c r="C64" s="29"/>
      <c r="K64" s="29"/>
      <c r="L64" s="29"/>
      <c r="M64" s="29"/>
      <c r="N64" s="29"/>
      <c r="O64" s="29"/>
      <c r="P64" s="2" t="s">
        <v>274</v>
      </c>
      <c r="Q64" s="1404"/>
      <c r="R64" s="1405"/>
      <c r="S64" s="1405"/>
      <c r="T64" s="1406"/>
      <c r="U64" s="34">
        <f t="shared" ref="U64:AD64" si="25">MAX(U58:U60)</f>
        <v>9.0299999999999994</v>
      </c>
      <c r="V64" s="34">
        <f t="shared" si="25"/>
        <v>6</v>
      </c>
      <c r="W64" s="34">
        <f t="shared" si="25"/>
        <v>8.5</v>
      </c>
      <c r="X64" s="34">
        <f t="shared" si="25"/>
        <v>7.19</v>
      </c>
      <c r="Y64" s="34">
        <f t="shared" si="25"/>
        <v>29.766666666666666</v>
      </c>
      <c r="Z64" s="34">
        <f t="shared" si="25"/>
        <v>5</v>
      </c>
      <c r="AA64" s="35">
        <f t="shared" si="25"/>
        <v>1061.602562167217</v>
      </c>
      <c r="AB64" s="36">
        <f t="shared" si="25"/>
        <v>0.93100000000000005</v>
      </c>
      <c r="AC64" s="36">
        <f t="shared" si="25"/>
        <v>5.6500000000000002E-2</v>
      </c>
      <c r="AD64" s="36">
        <f t="shared" si="25"/>
        <v>36</v>
      </c>
      <c r="AE64" s="29"/>
    </row>
    <row r="65" spans="1:31" ht="15.75" customHeight="1">
      <c r="A65" s="29"/>
      <c r="B65" s="75"/>
      <c r="C65" s="29"/>
      <c r="K65" s="29"/>
      <c r="L65" s="29"/>
      <c r="M65" s="29"/>
      <c r="N65" s="29"/>
      <c r="O65" s="29"/>
      <c r="P65" s="2" t="s">
        <v>275</v>
      </c>
      <c r="Q65" s="1407"/>
      <c r="R65" s="1408"/>
      <c r="S65" s="1408"/>
      <c r="T65" s="1409"/>
      <c r="U65" s="33" t="s">
        <v>296</v>
      </c>
      <c r="V65" s="33" t="s">
        <v>296</v>
      </c>
      <c r="W65" s="33" t="s">
        <v>297</v>
      </c>
      <c r="X65" s="33" t="s">
        <v>605</v>
      </c>
      <c r="Y65" s="33" t="s">
        <v>298</v>
      </c>
      <c r="Z65" s="33" t="s">
        <v>606</v>
      </c>
      <c r="AA65" s="33" t="s">
        <v>280</v>
      </c>
      <c r="AB65" s="33" t="s">
        <v>299</v>
      </c>
      <c r="AC65" s="33" t="s">
        <v>300</v>
      </c>
      <c r="AD65" s="33" t="s">
        <v>301</v>
      </c>
      <c r="AE65" s="29"/>
    </row>
    <row r="66" spans="1:31" ht="15.75" customHeight="1">
      <c r="A66" s="29"/>
      <c r="B66" s="75"/>
      <c r="C66" s="29"/>
      <c r="D66" s="29"/>
      <c r="E66" s="29"/>
      <c r="F66" s="29"/>
      <c r="G66" s="29"/>
      <c r="H66" s="29"/>
      <c r="I66" s="29"/>
      <c r="J66" s="29"/>
      <c r="K66" s="29"/>
      <c r="L66" s="29"/>
      <c r="M66" s="29"/>
      <c r="N66" s="29"/>
      <c r="O66" s="29"/>
      <c r="P66" s="29"/>
      <c r="Q66" s="29"/>
      <c r="R66" s="29"/>
      <c r="S66" s="29"/>
      <c r="T66" s="29"/>
      <c r="U66" s="29"/>
      <c r="V66" s="29"/>
      <c r="W66" s="29"/>
      <c r="X66" s="29"/>
      <c r="Y66" s="29"/>
      <c r="Z66" s="29"/>
      <c r="AA66" s="29"/>
      <c r="AB66" s="29"/>
      <c r="AC66" s="29"/>
      <c r="AD66" s="29"/>
      <c r="AE66" s="29"/>
    </row>
    <row r="67" spans="1:31" ht="15.75" customHeight="1">
      <c r="A67" s="29"/>
      <c r="B67" s="75"/>
      <c r="C67" s="29"/>
      <c r="D67" s="29"/>
      <c r="E67" s="29"/>
      <c r="F67" s="29"/>
      <c r="G67" s="29"/>
      <c r="H67" s="29"/>
      <c r="I67" s="29"/>
      <c r="J67" s="29"/>
      <c r="K67" s="29"/>
      <c r="L67" s="29"/>
      <c r="M67" s="29"/>
      <c r="N67" s="29"/>
      <c r="O67" s="29"/>
      <c r="P67" s="29"/>
      <c r="Q67" s="29"/>
      <c r="R67" s="29"/>
      <c r="S67" s="29"/>
      <c r="T67" s="29"/>
      <c r="U67" s="29"/>
      <c r="V67" s="29"/>
      <c r="W67" s="29"/>
      <c r="X67" s="29"/>
      <c r="Y67" s="29"/>
      <c r="Z67" s="29"/>
      <c r="AA67" s="29"/>
      <c r="AB67" s="29"/>
      <c r="AC67" s="29"/>
      <c r="AD67" s="29"/>
      <c r="AE67" s="29"/>
    </row>
    <row r="68" spans="1:31" ht="15.75" customHeight="1">
      <c r="A68" s="29"/>
      <c r="B68" s="75"/>
      <c r="C68" s="29"/>
      <c r="D68" s="29"/>
      <c r="E68" s="29"/>
      <c r="F68" s="29"/>
      <c r="G68" s="29"/>
      <c r="H68" s="29"/>
      <c r="I68" s="29"/>
      <c r="J68" s="29"/>
      <c r="K68" s="29"/>
      <c r="L68" s="29"/>
      <c r="M68" s="29"/>
      <c r="N68" s="29"/>
      <c r="O68" s="29"/>
      <c r="P68" s="29"/>
      <c r="Q68" s="29"/>
      <c r="R68" s="29"/>
      <c r="S68" s="29"/>
      <c r="T68" s="29"/>
      <c r="U68" s="29"/>
      <c r="V68" s="29"/>
      <c r="W68" s="29"/>
      <c r="X68" s="29"/>
      <c r="Y68" s="29"/>
      <c r="Z68" s="29"/>
      <c r="AA68" s="29"/>
      <c r="AB68" s="29"/>
      <c r="AC68" s="29"/>
      <c r="AD68" s="29"/>
      <c r="AE68" s="29"/>
    </row>
    <row r="69" spans="1:31" ht="15.75" customHeight="1">
      <c r="A69" s="29"/>
      <c r="B69" s="75"/>
      <c r="C69" s="29"/>
      <c r="D69" s="29"/>
      <c r="E69" s="29"/>
      <c r="F69" s="29"/>
      <c r="G69" s="29"/>
      <c r="H69" s="29"/>
      <c r="I69" s="29"/>
      <c r="J69" s="29"/>
      <c r="K69" s="29"/>
      <c r="L69" s="29"/>
      <c r="M69" s="29"/>
      <c r="N69" s="29"/>
      <c r="O69" s="29"/>
      <c r="P69" s="29"/>
      <c r="Q69" s="29"/>
      <c r="R69" s="29"/>
      <c r="S69" s="29"/>
      <c r="T69" s="29"/>
      <c r="U69" s="29"/>
      <c r="V69" s="29"/>
      <c r="W69" s="29"/>
      <c r="X69" s="29"/>
      <c r="Y69" s="29"/>
      <c r="Z69" s="29"/>
      <c r="AA69" s="29"/>
      <c r="AB69" s="29"/>
      <c r="AC69" s="29"/>
      <c r="AD69" s="29"/>
      <c r="AE69" s="29"/>
    </row>
    <row r="70" spans="1:31" ht="15.75" customHeight="1">
      <c r="A70" s="29"/>
      <c r="B70" s="75"/>
      <c r="C70" s="29"/>
      <c r="D70" s="29"/>
      <c r="E70" s="29"/>
      <c r="F70" s="29"/>
      <c r="G70" s="29"/>
      <c r="H70" s="29"/>
      <c r="I70" s="29"/>
      <c r="J70" s="29"/>
      <c r="K70" s="29"/>
      <c r="L70" s="29"/>
      <c r="M70" s="29"/>
      <c r="N70" s="29"/>
      <c r="O70" s="29"/>
      <c r="P70" s="29"/>
      <c r="Q70" s="29"/>
      <c r="R70" s="29"/>
      <c r="S70" s="29"/>
      <c r="T70" s="29"/>
      <c r="U70" s="29"/>
      <c r="V70" s="29"/>
      <c r="W70" s="29"/>
      <c r="X70" s="29"/>
      <c r="Y70" s="29"/>
      <c r="Z70" s="29"/>
      <c r="AA70" s="29"/>
      <c r="AB70" s="29"/>
      <c r="AC70" s="29"/>
      <c r="AD70" s="29"/>
      <c r="AE70" s="29"/>
    </row>
    <row r="71" spans="1:31" ht="15.75" customHeight="1">
      <c r="A71" s="29"/>
      <c r="B71" s="75"/>
      <c r="C71" s="29"/>
      <c r="D71" s="29"/>
      <c r="E71" s="29"/>
      <c r="F71" s="29"/>
      <c r="G71" s="29"/>
      <c r="H71" s="29"/>
      <c r="I71" s="29"/>
      <c r="J71" s="29"/>
      <c r="K71" s="29"/>
      <c r="L71" s="29"/>
      <c r="M71" s="29"/>
      <c r="N71" s="29"/>
      <c r="O71" s="29"/>
      <c r="P71" s="29"/>
      <c r="Q71" s="29"/>
      <c r="R71" s="29"/>
      <c r="S71" s="29"/>
      <c r="T71" s="29"/>
      <c r="U71" s="29"/>
      <c r="V71" s="29"/>
      <c r="W71" s="29"/>
      <c r="X71" s="29"/>
      <c r="Y71" s="29"/>
      <c r="Z71" s="29"/>
      <c r="AA71" s="29"/>
      <c r="AB71" s="29"/>
      <c r="AC71" s="29"/>
      <c r="AD71" s="29"/>
      <c r="AE71" s="29"/>
    </row>
    <row r="72" spans="1:31" ht="15.75" customHeight="1">
      <c r="A72" s="29"/>
      <c r="B72" s="75"/>
      <c r="C72" s="29"/>
      <c r="D72" s="29"/>
      <c r="E72" s="29"/>
      <c r="F72" s="29"/>
      <c r="G72" s="29"/>
      <c r="H72" s="29"/>
      <c r="I72" s="29"/>
      <c r="J72" s="29"/>
      <c r="K72" s="29"/>
      <c r="L72" s="29"/>
      <c r="M72" s="29"/>
      <c r="N72" s="29"/>
      <c r="O72" s="29"/>
      <c r="P72" s="29"/>
      <c r="Q72" s="29"/>
      <c r="R72" s="29"/>
      <c r="S72" s="29"/>
      <c r="T72" s="29"/>
      <c r="U72" s="29"/>
      <c r="V72" s="29"/>
      <c r="W72" s="29"/>
      <c r="X72" s="29"/>
      <c r="Y72" s="29"/>
      <c r="Z72" s="29"/>
      <c r="AA72" s="29"/>
      <c r="AB72" s="29"/>
      <c r="AC72" s="29"/>
      <c r="AD72" s="29"/>
      <c r="AE72" s="29"/>
    </row>
    <row r="73" spans="1:31" ht="15.75" customHeight="1">
      <c r="A73" s="29"/>
      <c r="B73" s="75"/>
      <c r="C73" s="29"/>
      <c r="D73" s="29"/>
      <c r="E73" s="29"/>
      <c r="F73" s="29"/>
      <c r="G73" s="29"/>
      <c r="H73" s="29"/>
      <c r="I73" s="29"/>
      <c r="J73" s="29"/>
      <c r="K73" s="29"/>
      <c r="L73" s="29"/>
      <c r="M73" s="29"/>
      <c r="N73" s="29"/>
      <c r="O73" s="29"/>
      <c r="P73" s="29"/>
      <c r="Q73" s="29"/>
      <c r="R73" s="29"/>
      <c r="S73" s="29"/>
      <c r="T73" s="29"/>
      <c r="U73" s="29"/>
      <c r="V73" s="29"/>
      <c r="W73" s="29"/>
      <c r="X73" s="29"/>
      <c r="Y73" s="29"/>
      <c r="Z73" s="29"/>
      <c r="AA73" s="29"/>
      <c r="AB73" s="29"/>
      <c r="AC73" s="29"/>
      <c r="AD73" s="29"/>
      <c r="AE73" s="29"/>
    </row>
    <row r="74" spans="1:31" ht="15.75" customHeight="1">
      <c r="A74" s="29"/>
      <c r="B74" s="75"/>
      <c r="C74" s="29"/>
      <c r="D74" s="29"/>
      <c r="E74" s="29"/>
      <c r="F74" s="29"/>
      <c r="G74" s="29"/>
      <c r="H74" s="29"/>
      <c r="I74" s="29"/>
      <c r="J74" s="29"/>
      <c r="K74" s="29"/>
      <c r="L74" s="29"/>
      <c r="M74" s="29"/>
      <c r="N74" s="29"/>
      <c r="O74" s="29"/>
      <c r="P74" s="29"/>
      <c r="Q74" s="29"/>
      <c r="R74" s="29"/>
      <c r="S74" s="29"/>
      <c r="T74" s="29"/>
      <c r="U74" s="29"/>
      <c r="V74" s="29"/>
      <c r="W74" s="29"/>
      <c r="X74" s="29"/>
      <c r="Y74" s="29"/>
      <c r="Z74" s="29"/>
      <c r="AA74" s="29"/>
      <c r="AB74" s="29"/>
      <c r="AC74" s="29"/>
      <c r="AD74" s="29"/>
      <c r="AE74" s="29"/>
    </row>
    <row r="75" spans="1:31" ht="15.75" customHeight="1">
      <c r="A75" s="29"/>
      <c r="B75" s="75"/>
      <c r="C75" s="29"/>
      <c r="D75" s="29"/>
      <c r="E75" s="29"/>
      <c r="F75" s="29"/>
      <c r="G75" s="29"/>
      <c r="H75" s="29"/>
      <c r="I75" s="29"/>
      <c r="J75" s="29"/>
      <c r="K75" s="29"/>
      <c r="L75" s="29"/>
      <c r="M75" s="29"/>
      <c r="N75" s="29"/>
      <c r="O75" s="29"/>
      <c r="P75" s="29"/>
      <c r="Q75" s="29"/>
      <c r="R75" s="29"/>
      <c r="S75" s="29"/>
      <c r="T75" s="29"/>
      <c r="U75" s="29"/>
      <c r="V75" s="29"/>
      <c r="W75" s="29"/>
      <c r="X75" s="29"/>
      <c r="Y75" s="29"/>
      <c r="Z75" s="29"/>
      <c r="AA75" s="29"/>
      <c r="AB75" s="29"/>
      <c r="AC75" s="29"/>
      <c r="AD75" s="29"/>
      <c r="AE75" s="29"/>
    </row>
    <row r="76" spans="1:31" ht="15.75" customHeight="1">
      <c r="A76" s="29"/>
      <c r="B76" s="75"/>
      <c r="C76" s="29"/>
      <c r="D76" s="29"/>
      <c r="E76" s="29"/>
      <c r="F76" s="29"/>
      <c r="G76" s="29"/>
      <c r="H76" s="29"/>
      <c r="I76" s="29"/>
      <c r="J76" s="29"/>
      <c r="K76" s="29"/>
      <c r="L76" s="29"/>
      <c r="M76" s="29"/>
      <c r="N76" s="29"/>
      <c r="O76" s="29"/>
      <c r="P76" s="29"/>
      <c r="Q76" s="29"/>
      <c r="R76" s="29"/>
      <c r="S76" s="29"/>
      <c r="T76" s="29"/>
      <c r="U76" s="29"/>
      <c r="V76" s="29"/>
      <c r="W76" s="29"/>
      <c r="X76" s="29"/>
      <c r="Y76" s="29"/>
      <c r="Z76" s="29"/>
      <c r="AA76" s="29"/>
      <c r="AB76" s="29"/>
      <c r="AC76" s="29"/>
      <c r="AD76" s="29"/>
      <c r="AE76" s="29"/>
    </row>
    <row r="77" spans="1:31" ht="15.75" customHeight="1">
      <c r="A77" s="29"/>
      <c r="B77" s="75"/>
      <c r="C77" s="29"/>
      <c r="D77" s="29"/>
      <c r="E77" s="29"/>
      <c r="F77" s="29"/>
      <c r="G77" s="29"/>
      <c r="H77" s="29"/>
      <c r="I77" s="29"/>
      <c r="J77" s="29"/>
      <c r="K77" s="29"/>
      <c r="L77" s="29"/>
      <c r="M77" s="29"/>
      <c r="N77" s="29"/>
      <c r="O77" s="29"/>
      <c r="P77" s="29"/>
      <c r="Q77" s="29"/>
      <c r="R77" s="29"/>
      <c r="S77" s="29"/>
      <c r="T77" s="29"/>
      <c r="U77" s="29"/>
      <c r="V77" s="29"/>
      <c r="W77" s="29"/>
      <c r="X77" s="29"/>
      <c r="Y77" s="29"/>
      <c r="Z77" s="29"/>
      <c r="AA77" s="29"/>
      <c r="AB77" s="29"/>
      <c r="AC77" s="29"/>
      <c r="AD77" s="29"/>
      <c r="AE77" s="29"/>
    </row>
    <row r="78" spans="1:31" ht="15.75" customHeight="1">
      <c r="A78" s="29"/>
      <c r="B78" s="75"/>
      <c r="C78" s="29"/>
      <c r="D78" s="29"/>
      <c r="E78" s="29"/>
      <c r="F78" s="29"/>
      <c r="G78" s="29"/>
      <c r="H78" s="29"/>
      <c r="I78" s="29"/>
      <c r="J78" s="29"/>
      <c r="K78" s="29"/>
      <c r="L78" s="29"/>
      <c r="M78" s="29"/>
      <c r="N78" s="29"/>
      <c r="O78" s="29"/>
      <c r="P78" s="29"/>
      <c r="Q78" s="29"/>
      <c r="R78" s="29"/>
      <c r="S78" s="29"/>
      <c r="T78" s="29"/>
      <c r="U78" s="29"/>
      <c r="V78" s="29"/>
      <c r="W78" s="29"/>
      <c r="X78" s="29"/>
      <c r="Y78" s="29"/>
      <c r="Z78" s="29"/>
      <c r="AA78" s="29"/>
      <c r="AB78" s="29"/>
      <c r="AC78" s="29"/>
      <c r="AD78" s="29"/>
      <c r="AE78" s="29"/>
    </row>
    <row r="79" spans="1:31" ht="15.75" customHeight="1">
      <c r="A79" s="29"/>
      <c r="B79" s="75"/>
      <c r="C79" s="29"/>
      <c r="D79" s="29"/>
      <c r="E79" s="29"/>
      <c r="F79" s="29"/>
      <c r="G79" s="29"/>
      <c r="H79" s="29"/>
      <c r="I79" s="29"/>
      <c r="J79" s="29"/>
      <c r="K79" s="29"/>
      <c r="L79" s="29"/>
      <c r="M79" s="29"/>
      <c r="N79" s="29"/>
      <c r="O79" s="29"/>
      <c r="P79" s="29"/>
      <c r="Q79" s="29"/>
      <c r="R79" s="29"/>
      <c r="S79" s="29"/>
      <c r="T79" s="29"/>
      <c r="U79" s="29"/>
      <c r="V79" s="29"/>
      <c r="W79" s="29"/>
      <c r="X79" s="29"/>
      <c r="Y79" s="29"/>
      <c r="Z79" s="29"/>
      <c r="AA79" s="29"/>
      <c r="AB79" s="29"/>
      <c r="AC79" s="29"/>
      <c r="AD79" s="29"/>
      <c r="AE79" s="29"/>
    </row>
    <row r="80" spans="1:31" ht="15.75" customHeight="1">
      <c r="A80" s="29"/>
      <c r="B80" s="75"/>
      <c r="C80" s="29"/>
      <c r="D80" s="29"/>
      <c r="E80" s="29"/>
      <c r="F80" s="29"/>
      <c r="G80" s="29"/>
      <c r="H80" s="29"/>
      <c r="I80" s="29"/>
      <c r="J80" s="29"/>
      <c r="K80" s="29"/>
      <c r="L80" s="29"/>
      <c r="M80" s="29"/>
      <c r="N80" s="29"/>
      <c r="O80" s="29"/>
      <c r="P80" s="29"/>
      <c r="Q80" s="29"/>
      <c r="R80" s="29"/>
      <c r="S80" s="29"/>
      <c r="T80" s="29"/>
      <c r="U80" s="29"/>
      <c r="V80" s="29"/>
      <c r="W80" s="29"/>
      <c r="X80" s="29"/>
      <c r="Y80" s="29"/>
      <c r="Z80" s="29"/>
      <c r="AA80" s="29"/>
      <c r="AB80" s="29"/>
      <c r="AC80" s="29"/>
      <c r="AD80" s="29"/>
      <c r="AE80" s="29"/>
    </row>
    <row r="81" spans="1:31" ht="15.75" customHeight="1">
      <c r="A81" s="29"/>
      <c r="B81" s="75"/>
      <c r="C81" s="29"/>
      <c r="D81" s="29"/>
      <c r="E81" s="29"/>
      <c r="F81" s="29"/>
      <c r="G81" s="29"/>
      <c r="H81" s="29"/>
      <c r="I81" s="29"/>
      <c r="J81" s="29"/>
      <c r="K81" s="29"/>
      <c r="L81" s="29"/>
      <c r="M81" s="29"/>
      <c r="N81" s="29"/>
      <c r="O81" s="29"/>
      <c r="P81" s="29"/>
      <c r="Q81" s="29"/>
      <c r="R81" s="29"/>
      <c r="S81" s="29"/>
      <c r="T81" s="29"/>
      <c r="U81" s="29"/>
      <c r="V81" s="29"/>
      <c r="W81" s="29"/>
      <c r="X81" s="29"/>
      <c r="Y81" s="29"/>
      <c r="Z81" s="29"/>
      <c r="AA81" s="29"/>
      <c r="AB81" s="29"/>
      <c r="AC81" s="29"/>
      <c r="AD81" s="29"/>
      <c r="AE81" s="29"/>
    </row>
    <row r="82" spans="1:31" ht="15.75" customHeight="1">
      <c r="A82" s="29"/>
      <c r="B82" s="75"/>
      <c r="C82" s="29"/>
      <c r="D82" s="29"/>
      <c r="E82" s="29"/>
      <c r="F82" s="29"/>
      <c r="G82" s="29"/>
      <c r="H82" s="29"/>
      <c r="I82" s="29"/>
      <c r="J82" s="29"/>
      <c r="K82" s="29"/>
      <c r="L82" s="29"/>
      <c r="M82" s="29"/>
      <c r="N82" s="29"/>
      <c r="O82" s="29"/>
      <c r="P82" s="29"/>
      <c r="Q82" s="29"/>
      <c r="R82" s="29"/>
      <c r="S82" s="29"/>
      <c r="T82" s="29"/>
      <c r="U82" s="29"/>
      <c r="V82" s="29"/>
      <c r="W82" s="29"/>
      <c r="X82" s="29"/>
      <c r="Y82" s="29"/>
      <c r="Z82" s="29"/>
      <c r="AA82" s="29"/>
      <c r="AB82" s="29"/>
      <c r="AC82" s="29"/>
      <c r="AD82" s="29"/>
      <c r="AE82" s="29"/>
    </row>
    <row r="83" spans="1:31" ht="15.75" customHeight="1">
      <c r="A83" s="29"/>
      <c r="B83" s="75"/>
      <c r="C83" s="29"/>
      <c r="D83" s="29"/>
      <c r="E83" s="29"/>
      <c r="F83" s="29"/>
      <c r="G83" s="29"/>
      <c r="H83" s="29"/>
      <c r="I83" s="29"/>
      <c r="J83" s="29"/>
      <c r="K83" s="29"/>
      <c r="L83" s="29"/>
      <c r="M83" s="29"/>
      <c r="N83" s="29"/>
      <c r="O83" s="29"/>
      <c r="P83" s="29"/>
      <c r="Q83" s="29"/>
      <c r="R83" s="29"/>
      <c r="S83" s="29"/>
      <c r="T83" s="29"/>
      <c r="U83" s="29"/>
      <c r="V83" s="29"/>
      <c r="W83" s="29"/>
      <c r="X83" s="29"/>
      <c r="Y83" s="29"/>
      <c r="Z83" s="29"/>
      <c r="AA83" s="29"/>
      <c r="AB83" s="29"/>
      <c r="AC83" s="29"/>
      <c r="AD83" s="29"/>
      <c r="AE83" s="29"/>
    </row>
    <row r="84" spans="1:31" ht="15.75" customHeight="1">
      <c r="A84" s="29"/>
      <c r="B84" s="75"/>
      <c r="C84" s="29"/>
      <c r="D84" s="29"/>
      <c r="E84" s="29"/>
      <c r="F84" s="29"/>
      <c r="G84" s="29"/>
      <c r="H84" s="29"/>
      <c r="I84" s="29"/>
      <c r="J84" s="29"/>
      <c r="K84" s="29"/>
      <c r="L84" s="29"/>
      <c r="M84" s="29"/>
      <c r="N84" s="29"/>
      <c r="O84" s="29"/>
      <c r="P84" s="29"/>
      <c r="Q84" s="29"/>
      <c r="R84" s="29"/>
      <c r="S84" s="29"/>
      <c r="T84" s="29"/>
      <c r="U84" s="29"/>
      <c r="V84" s="29"/>
      <c r="W84" s="29"/>
      <c r="X84" s="29"/>
      <c r="Y84" s="29"/>
      <c r="Z84" s="29"/>
      <c r="AA84" s="29"/>
      <c r="AB84" s="29"/>
      <c r="AC84" s="29"/>
      <c r="AD84" s="29"/>
      <c r="AE84" s="29"/>
    </row>
    <row r="85" spans="1:31" ht="15.75" customHeight="1">
      <c r="A85" s="29"/>
      <c r="B85" s="75"/>
      <c r="C85" s="29"/>
      <c r="D85" s="29"/>
      <c r="E85" s="29"/>
      <c r="F85" s="29"/>
      <c r="G85" s="29"/>
      <c r="H85" s="29"/>
      <c r="I85" s="29"/>
      <c r="J85" s="29"/>
      <c r="K85" s="29"/>
      <c r="L85" s="29"/>
      <c r="M85" s="29"/>
      <c r="N85" s="29"/>
      <c r="O85" s="29"/>
      <c r="P85" s="29"/>
      <c r="Q85" s="29"/>
      <c r="R85" s="29"/>
      <c r="S85" s="29"/>
      <c r="T85" s="29"/>
      <c r="U85" s="29"/>
      <c r="V85" s="29"/>
      <c r="W85" s="29"/>
      <c r="X85" s="29"/>
      <c r="Y85" s="29"/>
      <c r="Z85" s="29"/>
      <c r="AA85" s="29"/>
      <c r="AB85" s="29"/>
      <c r="AC85" s="29"/>
      <c r="AD85" s="29"/>
      <c r="AE85" s="29"/>
    </row>
    <row r="86" spans="1:31" ht="15.75" customHeight="1">
      <c r="A86" s="29"/>
      <c r="B86" s="75"/>
      <c r="C86" s="29"/>
      <c r="D86" s="29"/>
      <c r="E86" s="29"/>
      <c r="F86" s="29"/>
      <c r="G86" s="29"/>
      <c r="H86" s="29"/>
      <c r="I86" s="29"/>
      <c r="J86" s="29"/>
      <c r="K86" s="29"/>
      <c r="L86" s="29"/>
      <c r="M86" s="29"/>
      <c r="N86" s="29"/>
      <c r="O86" s="29"/>
      <c r="P86" s="29"/>
      <c r="Q86" s="29"/>
      <c r="R86" s="29"/>
      <c r="S86" s="29"/>
      <c r="T86" s="29"/>
      <c r="U86" s="29"/>
      <c r="V86" s="29"/>
      <c r="W86" s="29"/>
      <c r="X86" s="29"/>
      <c r="Y86" s="29"/>
      <c r="Z86" s="29"/>
      <c r="AA86" s="29"/>
      <c r="AB86" s="29"/>
      <c r="AC86" s="29"/>
      <c r="AD86" s="29"/>
      <c r="AE86" s="29"/>
    </row>
    <row r="87" spans="1:31" ht="15.75" customHeight="1">
      <c r="A87" s="29"/>
      <c r="B87" s="75"/>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c r="AC87" s="29"/>
      <c r="AD87" s="29"/>
      <c r="AE87" s="29"/>
    </row>
    <row r="88" spans="1:31" ht="15.75" customHeight="1">
      <c r="A88" s="29"/>
      <c r="B88" s="75"/>
      <c r="C88" s="29"/>
      <c r="D88" s="29"/>
      <c r="E88" s="29"/>
      <c r="F88" s="29"/>
      <c r="G88" s="29"/>
      <c r="H88" s="29"/>
      <c r="I88" s="29"/>
      <c r="J88" s="29"/>
      <c r="K88" s="29"/>
      <c r="L88" s="29"/>
      <c r="M88" s="29"/>
      <c r="N88" s="29"/>
      <c r="O88" s="29"/>
      <c r="P88" s="29"/>
      <c r="Q88" s="29"/>
      <c r="R88" s="29"/>
      <c r="S88" s="29"/>
      <c r="T88" s="29"/>
      <c r="U88" s="29"/>
      <c r="V88" s="29"/>
      <c r="W88" s="29"/>
      <c r="X88" s="29"/>
      <c r="Y88" s="29"/>
      <c r="Z88" s="29"/>
      <c r="AA88" s="29"/>
      <c r="AB88" s="29"/>
      <c r="AC88" s="29"/>
      <c r="AD88" s="29"/>
      <c r="AE88" s="29"/>
    </row>
    <row r="89" spans="1:31" ht="15.75" customHeight="1">
      <c r="A89" s="29"/>
      <c r="B89" s="75"/>
      <c r="C89" s="29"/>
      <c r="D89" s="29"/>
      <c r="E89" s="29"/>
      <c r="F89" s="29"/>
      <c r="G89" s="29"/>
      <c r="H89" s="29"/>
      <c r="I89" s="29"/>
      <c r="J89" s="29"/>
      <c r="K89" s="29"/>
      <c r="L89" s="29"/>
      <c r="M89" s="29"/>
      <c r="N89" s="29"/>
      <c r="O89" s="29"/>
      <c r="P89" s="29"/>
      <c r="Q89" s="29"/>
      <c r="R89" s="29"/>
      <c r="S89" s="29"/>
      <c r="T89" s="29"/>
      <c r="U89" s="29"/>
      <c r="V89" s="29"/>
      <c r="W89" s="29"/>
      <c r="X89" s="29"/>
      <c r="Y89" s="29"/>
      <c r="Z89" s="29"/>
      <c r="AA89" s="29"/>
      <c r="AB89" s="29"/>
      <c r="AC89" s="29"/>
      <c r="AD89" s="29"/>
      <c r="AE89" s="29"/>
    </row>
    <row r="90" spans="1:31" ht="15.75" customHeight="1">
      <c r="A90" s="29"/>
      <c r="B90" s="75"/>
      <c r="C90" s="29"/>
      <c r="D90" s="29"/>
      <c r="E90" s="29"/>
      <c r="F90" s="29"/>
      <c r="G90" s="29"/>
      <c r="H90" s="29"/>
      <c r="I90" s="29"/>
      <c r="J90" s="29"/>
      <c r="K90" s="29"/>
      <c r="L90" s="29"/>
      <c r="M90" s="29"/>
      <c r="N90" s="29"/>
      <c r="O90" s="29"/>
      <c r="P90" s="29"/>
      <c r="Q90" s="29"/>
      <c r="R90" s="29"/>
      <c r="S90" s="29"/>
      <c r="T90" s="29"/>
      <c r="U90" s="29"/>
      <c r="V90" s="29"/>
      <c r="W90" s="29"/>
      <c r="X90" s="29"/>
      <c r="Y90" s="29"/>
      <c r="Z90" s="29"/>
      <c r="AA90" s="29"/>
      <c r="AB90" s="29"/>
      <c r="AC90" s="29"/>
      <c r="AD90" s="29"/>
      <c r="AE90" s="29"/>
    </row>
    <row r="91" spans="1:31" ht="15.75" customHeight="1">
      <c r="A91" s="29"/>
      <c r="B91" s="75"/>
      <c r="C91" s="29"/>
      <c r="D91" s="29"/>
      <c r="E91" s="29"/>
      <c r="F91" s="29"/>
      <c r="G91" s="29"/>
      <c r="H91" s="29"/>
      <c r="I91" s="29"/>
      <c r="J91" s="29"/>
      <c r="K91" s="29"/>
      <c r="L91" s="29"/>
      <c r="M91" s="29"/>
      <c r="N91" s="29"/>
      <c r="O91" s="29"/>
      <c r="P91" s="29"/>
      <c r="Q91" s="29"/>
      <c r="R91" s="29"/>
      <c r="S91" s="29"/>
      <c r="T91" s="29"/>
      <c r="U91" s="29"/>
      <c r="V91" s="29"/>
      <c r="W91" s="29"/>
      <c r="X91" s="29"/>
      <c r="Y91" s="29"/>
      <c r="Z91" s="29"/>
      <c r="AA91" s="29"/>
      <c r="AB91" s="29"/>
      <c r="AC91" s="29"/>
      <c r="AD91" s="29"/>
      <c r="AE91" s="29"/>
    </row>
    <row r="92" spans="1:31" ht="15.75" customHeight="1">
      <c r="A92" s="29"/>
      <c r="B92" s="75"/>
      <c r="C92" s="29"/>
      <c r="D92" s="29"/>
      <c r="E92" s="29"/>
      <c r="F92" s="29"/>
      <c r="G92" s="29"/>
      <c r="H92" s="29"/>
      <c r="I92" s="29"/>
      <c r="J92" s="29"/>
      <c r="K92" s="29"/>
      <c r="L92" s="29"/>
      <c r="M92" s="29"/>
      <c r="N92" s="29"/>
      <c r="O92" s="29"/>
      <c r="P92" s="29"/>
      <c r="Q92" s="29"/>
      <c r="R92" s="29"/>
      <c r="S92" s="29"/>
      <c r="T92" s="29"/>
      <c r="U92" s="29"/>
      <c r="V92" s="29"/>
      <c r="W92" s="29"/>
      <c r="X92" s="29"/>
      <c r="Y92" s="29"/>
      <c r="Z92" s="29"/>
      <c r="AA92" s="29"/>
      <c r="AB92" s="29"/>
      <c r="AC92" s="29"/>
      <c r="AD92" s="29"/>
      <c r="AE92" s="29"/>
    </row>
    <row r="93" spans="1:31" ht="15.75" customHeight="1">
      <c r="A93" s="29"/>
      <c r="B93" s="75"/>
      <c r="C93" s="29"/>
      <c r="D93" s="29"/>
      <c r="E93" s="29"/>
      <c r="F93" s="29"/>
      <c r="G93" s="29"/>
      <c r="H93" s="29"/>
      <c r="I93" s="29"/>
      <c r="J93" s="29"/>
      <c r="K93" s="29"/>
      <c r="L93" s="29"/>
      <c r="M93" s="29"/>
      <c r="N93" s="29"/>
      <c r="O93" s="29"/>
      <c r="P93" s="29"/>
      <c r="Q93" s="29"/>
      <c r="R93" s="29"/>
      <c r="S93" s="29"/>
      <c r="T93" s="29"/>
      <c r="U93" s="29"/>
      <c r="V93" s="29"/>
      <c r="W93" s="29"/>
      <c r="X93" s="29"/>
      <c r="Y93" s="29"/>
      <c r="Z93" s="29"/>
      <c r="AA93" s="29"/>
      <c r="AB93" s="29"/>
      <c r="AC93" s="29"/>
      <c r="AD93" s="29"/>
      <c r="AE93" s="29"/>
    </row>
    <row r="94" spans="1:31" ht="15.75" customHeight="1">
      <c r="A94" s="29"/>
      <c r="B94" s="75"/>
      <c r="C94" s="29"/>
      <c r="D94" s="29"/>
      <c r="E94" s="29"/>
      <c r="F94" s="29"/>
      <c r="G94" s="29"/>
      <c r="H94" s="29"/>
      <c r="I94" s="29"/>
      <c r="J94" s="29"/>
      <c r="K94" s="29"/>
      <c r="L94" s="29"/>
      <c r="M94" s="29"/>
      <c r="N94" s="29"/>
      <c r="O94" s="29"/>
      <c r="P94" s="29"/>
      <c r="Q94" s="29"/>
      <c r="R94" s="29"/>
      <c r="S94" s="29"/>
      <c r="T94" s="29"/>
      <c r="U94" s="29"/>
      <c r="V94" s="29"/>
      <c r="W94" s="29"/>
      <c r="X94" s="29"/>
      <c r="Y94" s="29"/>
      <c r="Z94" s="29"/>
      <c r="AA94" s="29"/>
      <c r="AB94" s="29"/>
      <c r="AC94" s="29"/>
      <c r="AD94" s="29"/>
      <c r="AE94" s="29"/>
    </row>
    <row r="95" spans="1:31" ht="15.75" customHeight="1">
      <c r="A95" s="29"/>
      <c r="B95" s="75"/>
      <c r="C95" s="29"/>
      <c r="D95" s="29"/>
      <c r="E95" s="29"/>
      <c r="F95" s="29"/>
      <c r="G95" s="29"/>
      <c r="H95" s="29"/>
      <c r="I95" s="29"/>
      <c r="J95" s="29"/>
      <c r="K95" s="29"/>
      <c r="L95" s="29"/>
      <c r="M95" s="29"/>
      <c r="N95" s="29"/>
      <c r="O95" s="29"/>
      <c r="P95" s="29"/>
      <c r="Q95" s="29"/>
      <c r="R95" s="29"/>
      <c r="S95" s="29"/>
      <c r="T95" s="29"/>
      <c r="U95" s="29"/>
      <c r="V95" s="29"/>
      <c r="W95" s="29"/>
      <c r="X95" s="29"/>
      <c r="Y95" s="29"/>
      <c r="Z95" s="29"/>
      <c r="AA95" s="29"/>
      <c r="AB95" s="29"/>
      <c r="AC95" s="29"/>
      <c r="AD95" s="29"/>
      <c r="AE95" s="29"/>
    </row>
    <row r="96" spans="1:31" ht="15.75" customHeight="1">
      <c r="A96" s="29"/>
      <c r="B96" s="75"/>
      <c r="C96" s="29"/>
      <c r="D96" s="29"/>
      <c r="E96" s="29"/>
      <c r="F96" s="29"/>
      <c r="G96" s="29"/>
      <c r="H96" s="29"/>
      <c r="I96" s="29"/>
      <c r="J96" s="29"/>
      <c r="K96" s="29"/>
      <c r="L96" s="29"/>
      <c r="M96" s="29"/>
      <c r="N96" s="29"/>
      <c r="O96" s="29"/>
      <c r="P96" s="29"/>
      <c r="Q96" s="29"/>
      <c r="R96" s="29"/>
      <c r="S96" s="29"/>
      <c r="T96" s="29"/>
      <c r="U96" s="29"/>
      <c r="V96" s="29"/>
      <c r="W96" s="29"/>
      <c r="X96" s="29"/>
      <c r="Y96" s="29"/>
      <c r="Z96" s="29"/>
      <c r="AA96" s="29"/>
      <c r="AB96" s="29"/>
      <c r="AC96" s="29"/>
      <c r="AD96" s="29"/>
      <c r="AE96" s="29"/>
    </row>
    <row r="97" spans="1:31" ht="15.75" customHeight="1">
      <c r="A97" s="29"/>
      <c r="B97" s="75"/>
      <c r="C97" s="29"/>
      <c r="D97" s="29"/>
      <c r="E97" s="29"/>
      <c r="F97" s="29"/>
      <c r="G97" s="29"/>
      <c r="H97" s="29"/>
      <c r="I97" s="29"/>
      <c r="J97" s="29"/>
      <c r="K97" s="29"/>
      <c r="L97" s="29"/>
      <c r="M97" s="29"/>
      <c r="N97" s="29"/>
      <c r="O97" s="29"/>
      <c r="P97" s="29"/>
      <c r="Q97" s="29"/>
      <c r="R97" s="29"/>
      <c r="S97" s="29"/>
      <c r="T97" s="29"/>
      <c r="U97" s="29"/>
      <c r="V97" s="29"/>
      <c r="W97" s="29"/>
      <c r="X97" s="29"/>
      <c r="Y97" s="29"/>
      <c r="Z97" s="29"/>
      <c r="AA97" s="29"/>
      <c r="AB97" s="29"/>
      <c r="AC97" s="29"/>
      <c r="AD97" s="29"/>
      <c r="AE97" s="29"/>
    </row>
    <row r="98" spans="1:31" ht="15.75" customHeight="1">
      <c r="A98" s="29"/>
      <c r="B98" s="75"/>
      <c r="C98" s="29"/>
      <c r="D98" s="29"/>
      <c r="E98" s="29"/>
      <c r="F98" s="29"/>
      <c r="G98" s="29"/>
      <c r="H98" s="29"/>
      <c r="I98" s="29"/>
      <c r="J98" s="29"/>
      <c r="K98" s="29"/>
      <c r="L98" s="29"/>
      <c r="M98" s="29"/>
      <c r="N98" s="29"/>
      <c r="O98" s="29"/>
      <c r="P98" s="29"/>
      <c r="Q98" s="29"/>
      <c r="R98" s="29"/>
      <c r="S98" s="29"/>
      <c r="T98" s="29"/>
      <c r="U98" s="29"/>
      <c r="V98" s="29"/>
      <c r="W98" s="29"/>
      <c r="X98" s="29"/>
      <c r="Y98" s="29"/>
      <c r="Z98" s="29"/>
      <c r="AA98" s="29"/>
      <c r="AB98" s="29"/>
      <c r="AC98" s="29"/>
      <c r="AD98" s="29"/>
      <c r="AE98" s="29"/>
    </row>
    <row r="99" spans="1:31" ht="15.75" customHeight="1">
      <c r="A99" s="29"/>
      <c r="B99" s="75"/>
      <c r="C99" s="29"/>
      <c r="D99" s="29"/>
      <c r="E99" s="29"/>
      <c r="F99" s="29"/>
      <c r="G99" s="29"/>
      <c r="H99" s="29"/>
      <c r="I99" s="29"/>
      <c r="J99" s="29"/>
      <c r="K99" s="29"/>
      <c r="L99" s="29"/>
      <c r="M99" s="29"/>
      <c r="N99" s="29"/>
      <c r="O99" s="29"/>
      <c r="P99" s="29"/>
      <c r="Q99" s="29"/>
      <c r="R99" s="29"/>
      <c r="S99" s="29"/>
      <c r="T99" s="29"/>
      <c r="U99" s="29"/>
      <c r="V99" s="29"/>
      <c r="W99" s="29"/>
      <c r="X99" s="29"/>
      <c r="Y99" s="29"/>
      <c r="Z99" s="29"/>
      <c r="AA99" s="29"/>
      <c r="AB99" s="29"/>
      <c r="AC99" s="29"/>
      <c r="AD99" s="29"/>
      <c r="AE99" s="29"/>
    </row>
    <row r="100" spans="1:31" ht="15.75" customHeight="1">
      <c r="A100" s="29"/>
      <c r="B100" s="75"/>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row>
    <row r="101" spans="1:31" ht="15.75" customHeight="1">
      <c r="A101" s="29"/>
      <c r="B101" s="75"/>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row>
    <row r="102" spans="1:31" ht="15.75" customHeight="1">
      <c r="A102" s="29"/>
      <c r="B102" s="75"/>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row>
    <row r="103" spans="1:31" ht="15.75" customHeight="1">
      <c r="A103" s="29"/>
      <c r="B103" s="75"/>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row>
    <row r="104" spans="1:31" ht="15.75" customHeight="1">
      <c r="A104" s="29"/>
      <c r="B104" s="75"/>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row>
    <row r="105" spans="1:31" ht="15.75" customHeight="1">
      <c r="A105" s="29"/>
      <c r="B105" s="75"/>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row>
    <row r="106" spans="1:31" ht="15.75" customHeight="1">
      <c r="A106" s="29"/>
      <c r="B106" s="75"/>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row>
    <row r="107" spans="1:31" ht="15.75" customHeight="1">
      <c r="A107" s="29"/>
      <c r="B107" s="75"/>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row>
    <row r="108" spans="1:31" ht="15.75" customHeight="1">
      <c r="A108" s="29"/>
      <c r="B108" s="75"/>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row>
    <row r="109" spans="1:31" ht="15.75" customHeight="1">
      <c r="A109" s="29"/>
      <c r="B109" s="75"/>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row>
    <row r="110" spans="1:31" ht="15.75" customHeight="1">
      <c r="A110" s="29"/>
      <c r="B110" s="75"/>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row>
    <row r="111" spans="1:31" ht="15.75" customHeight="1">
      <c r="A111" s="29"/>
      <c r="B111" s="75"/>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row>
    <row r="112" spans="1:31" ht="15.75" customHeight="1">
      <c r="A112" s="29"/>
      <c r="B112" s="75"/>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row>
    <row r="113" spans="1:31" ht="15.75" customHeight="1">
      <c r="A113" s="29"/>
      <c r="B113" s="75"/>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row>
    <row r="114" spans="1:31" ht="15.75" customHeight="1">
      <c r="A114" s="29"/>
      <c r="B114" s="75"/>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row>
    <row r="115" spans="1:31" ht="15.75" customHeight="1">
      <c r="A115" s="29"/>
      <c r="B115" s="75"/>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row>
    <row r="116" spans="1:31" ht="15.75" customHeight="1">
      <c r="A116" s="29"/>
      <c r="B116" s="75"/>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row>
    <row r="117" spans="1:31" ht="15.75" customHeight="1">
      <c r="A117" s="29"/>
      <c r="B117" s="75"/>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row>
    <row r="118" spans="1:31" ht="15.75" customHeight="1">
      <c r="A118" s="29"/>
      <c r="B118" s="75"/>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row>
    <row r="119" spans="1:31" ht="15.75" customHeight="1">
      <c r="A119" s="29"/>
      <c r="B119" s="75"/>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row>
    <row r="120" spans="1:31" ht="15.75" customHeight="1">
      <c r="A120" s="29"/>
      <c r="B120" s="75"/>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row>
    <row r="121" spans="1:31" ht="15.75" customHeight="1">
      <c r="A121" s="29"/>
      <c r="B121" s="75"/>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row>
    <row r="122" spans="1:31" ht="15.75" customHeight="1">
      <c r="A122" s="29"/>
      <c r="B122" s="75"/>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row>
    <row r="123" spans="1:31" ht="15.75" customHeight="1">
      <c r="A123" s="29"/>
      <c r="B123" s="75"/>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row>
    <row r="124" spans="1:31" ht="15.75" customHeight="1">
      <c r="A124" s="29"/>
      <c r="B124" s="75"/>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row>
    <row r="125" spans="1:31" ht="15.75" customHeight="1">
      <c r="A125" s="29"/>
      <c r="B125" s="75"/>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row>
    <row r="126" spans="1:31" ht="15.75" customHeight="1">
      <c r="A126" s="29"/>
      <c r="B126" s="75"/>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row>
    <row r="127" spans="1:31" ht="15.75" customHeight="1">
      <c r="A127" s="29"/>
      <c r="B127" s="75"/>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row>
    <row r="128" spans="1:31" ht="15.75" customHeight="1">
      <c r="A128" s="29"/>
      <c r="B128" s="75"/>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row>
    <row r="129" spans="1:31" ht="15.75" customHeight="1">
      <c r="A129" s="29"/>
      <c r="B129" s="75"/>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row>
    <row r="130" spans="1:31" ht="15.75" customHeight="1">
      <c r="A130" s="29"/>
      <c r="B130" s="75"/>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row>
    <row r="131" spans="1:31" ht="15.75" customHeight="1">
      <c r="A131" s="29"/>
      <c r="B131" s="75"/>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row>
    <row r="132" spans="1:31" ht="15.75" customHeight="1">
      <c r="A132" s="29"/>
      <c r="B132" s="75"/>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row>
    <row r="133" spans="1:31" ht="15.75" customHeight="1">
      <c r="A133" s="29"/>
      <c r="B133" s="75"/>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row>
    <row r="134" spans="1:31" ht="15.75" customHeight="1">
      <c r="A134" s="29"/>
      <c r="B134" s="75"/>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row>
    <row r="135" spans="1:31" ht="15.75" customHeight="1">
      <c r="A135" s="29"/>
      <c r="B135" s="75"/>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row>
    <row r="136" spans="1:31" ht="15.75" customHeight="1">
      <c r="A136" s="29"/>
      <c r="B136" s="75"/>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row>
    <row r="137" spans="1:31" ht="15.75" customHeight="1">
      <c r="A137" s="29"/>
      <c r="B137" s="75"/>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row>
    <row r="138" spans="1:31" ht="15.75" customHeight="1">
      <c r="A138" s="29"/>
      <c r="B138" s="75"/>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row>
    <row r="139" spans="1:31" ht="15.75" customHeight="1">
      <c r="A139" s="29"/>
      <c r="B139" s="75"/>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row>
    <row r="140" spans="1:31" ht="15.75" customHeight="1">
      <c r="A140" s="29"/>
      <c r="B140" s="75"/>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row>
    <row r="141" spans="1:31" ht="15.75" customHeight="1">
      <c r="A141" s="29"/>
      <c r="B141" s="75"/>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row>
    <row r="142" spans="1:31" ht="15.75" customHeight="1">
      <c r="A142" s="29"/>
      <c r="B142" s="75"/>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row>
    <row r="143" spans="1:31" ht="15.75" customHeight="1">
      <c r="A143" s="29"/>
      <c r="B143" s="75"/>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row>
    <row r="144" spans="1:31" ht="15.75" customHeight="1">
      <c r="A144" s="29"/>
      <c r="B144" s="75"/>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row>
    <row r="145" spans="1:31" ht="15.75" customHeight="1">
      <c r="A145" s="29"/>
      <c r="B145" s="75"/>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row>
    <row r="146" spans="1:31" ht="15.75" customHeight="1">
      <c r="A146" s="29"/>
      <c r="B146" s="75"/>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row>
    <row r="147" spans="1:31" ht="15.75" customHeight="1">
      <c r="A147" s="29"/>
      <c r="B147" s="75"/>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row>
    <row r="148" spans="1:31" ht="15.75" customHeight="1">
      <c r="A148" s="29"/>
      <c r="B148" s="75"/>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row>
    <row r="149" spans="1:31" ht="15.75" customHeight="1">
      <c r="A149" s="29"/>
      <c r="B149" s="75"/>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row>
    <row r="150" spans="1:31" ht="15.75" customHeight="1">
      <c r="A150" s="29"/>
      <c r="B150" s="75"/>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row>
    <row r="151" spans="1:31" ht="15.75" customHeight="1">
      <c r="A151" s="29"/>
      <c r="B151" s="75"/>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row>
    <row r="152" spans="1:31" ht="15.75" customHeight="1">
      <c r="A152" s="29"/>
      <c r="B152" s="75"/>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row>
    <row r="153" spans="1:31" ht="15.75" customHeight="1">
      <c r="A153" s="29"/>
      <c r="B153" s="75"/>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row>
    <row r="154" spans="1:31" ht="15.75" customHeight="1">
      <c r="A154" s="29"/>
      <c r="B154" s="75"/>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row>
    <row r="155" spans="1:31" ht="15.75" customHeight="1">
      <c r="A155" s="29"/>
      <c r="B155" s="75"/>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row>
    <row r="156" spans="1:31" ht="15.75" customHeight="1">
      <c r="A156" s="29"/>
      <c r="B156" s="75"/>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row>
    <row r="157" spans="1:31" ht="15.75" customHeight="1">
      <c r="A157" s="29"/>
      <c r="B157" s="75"/>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row>
    <row r="158" spans="1:31" ht="15.75" customHeight="1">
      <c r="A158" s="29"/>
      <c r="B158" s="75"/>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row>
    <row r="159" spans="1:31" ht="15.75" customHeight="1">
      <c r="A159" s="29"/>
      <c r="B159" s="75"/>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row>
    <row r="160" spans="1:31" ht="15.75" customHeight="1">
      <c r="A160" s="29"/>
      <c r="B160" s="75"/>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row>
    <row r="161" spans="1:31" ht="15.75" customHeight="1">
      <c r="A161" s="29"/>
      <c r="B161" s="75"/>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row>
    <row r="162" spans="1:31" ht="15.75" customHeight="1">
      <c r="A162" s="29"/>
      <c r="B162" s="75"/>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row>
    <row r="163" spans="1:31" ht="15.75" customHeight="1">
      <c r="A163" s="29"/>
      <c r="B163" s="75"/>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row>
    <row r="164" spans="1:31" ht="15.75" customHeight="1">
      <c r="A164" s="29"/>
      <c r="B164" s="75"/>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row>
    <row r="165" spans="1:31" ht="15.75" customHeight="1">
      <c r="A165" s="29"/>
      <c r="B165" s="75"/>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row>
    <row r="166" spans="1:31" ht="15.75" customHeight="1">
      <c r="A166" s="29"/>
      <c r="B166" s="75"/>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row>
    <row r="167" spans="1:31" ht="15.75" customHeight="1">
      <c r="A167" s="29"/>
      <c r="B167" s="75"/>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row>
    <row r="168" spans="1:31" ht="15.75" customHeight="1">
      <c r="A168" s="29"/>
      <c r="B168" s="75"/>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row>
    <row r="169" spans="1:31" ht="15.75" customHeight="1">
      <c r="A169" s="29"/>
      <c r="B169" s="75"/>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row>
    <row r="170" spans="1:31" ht="15.75" customHeight="1">
      <c r="A170" s="29"/>
      <c r="B170" s="75"/>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row>
    <row r="171" spans="1:31" ht="15.75" customHeight="1">
      <c r="A171" s="29"/>
      <c r="B171" s="75"/>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row>
    <row r="172" spans="1:31" ht="15.75" customHeight="1">
      <c r="A172" s="29"/>
      <c r="B172" s="75"/>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row>
    <row r="173" spans="1:31" ht="15.75" customHeight="1">
      <c r="A173" s="29"/>
      <c r="B173" s="75"/>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row>
    <row r="174" spans="1:31" ht="15.75" customHeight="1">
      <c r="A174" s="29"/>
      <c r="B174" s="75"/>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row>
    <row r="175" spans="1:31" ht="15.75" customHeight="1">
      <c r="A175" s="29"/>
      <c r="B175" s="75"/>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row>
    <row r="176" spans="1:31" ht="15.75" customHeight="1">
      <c r="A176" s="29"/>
      <c r="B176" s="75"/>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row>
    <row r="177" spans="1:31" ht="15.75" customHeight="1">
      <c r="A177" s="29"/>
      <c r="B177" s="75"/>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row>
    <row r="178" spans="1:31" ht="15.75" customHeight="1">
      <c r="A178" s="29"/>
      <c r="B178" s="75"/>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row>
    <row r="179" spans="1:31" ht="15.75" customHeight="1">
      <c r="A179" s="29"/>
      <c r="B179" s="75"/>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row>
    <row r="180" spans="1:31" ht="15.75" customHeight="1">
      <c r="A180" s="29"/>
      <c r="B180" s="75"/>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row>
    <row r="181" spans="1:31" ht="15.75" customHeight="1">
      <c r="A181" s="29"/>
      <c r="B181" s="75"/>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row>
    <row r="182" spans="1:31" ht="15.75" customHeight="1">
      <c r="A182" s="29"/>
      <c r="B182" s="75"/>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row>
    <row r="183" spans="1:31" ht="15.75" customHeight="1">
      <c r="A183" s="29"/>
      <c r="B183" s="75"/>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row>
    <row r="184" spans="1:31" ht="15.75" customHeight="1">
      <c r="A184" s="29"/>
      <c r="B184" s="75"/>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row>
    <row r="185" spans="1:31" ht="15.75" customHeight="1">
      <c r="A185" s="29"/>
      <c r="B185" s="75"/>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row>
    <row r="186" spans="1:31" ht="15.75" customHeight="1">
      <c r="A186" s="29"/>
      <c r="B186" s="75"/>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row>
    <row r="187" spans="1:31" ht="15.75" customHeight="1">
      <c r="A187" s="29"/>
      <c r="B187" s="75"/>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row>
    <row r="188" spans="1:31" ht="15.75" customHeight="1">
      <c r="A188" s="29"/>
      <c r="B188" s="75"/>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row>
    <row r="189" spans="1:31" ht="15.75" customHeight="1">
      <c r="A189" s="29"/>
      <c r="B189" s="75"/>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row>
    <row r="190" spans="1:31" ht="15.75" customHeight="1">
      <c r="A190" s="29"/>
      <c r="B190" s="75"/>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row>
    <row r="191" spans="1:31" ht="15.75" customHeight="1">
      <c r="A191" s="29"/>
      <c r="B191" s="75"/>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row>
    <row r="192" spans="1:31" ht="15.75" customHeight="1">
      <c r="A192" s="29"/>
      <c r="B192" s="75"/>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row>
    <row r="193" spans="1:31" ht="15.75" customHeight="1">
      <c r="A193" s="29"/>
      <c r="B193" s="75"/>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row>
    <row r="194" spans="1:31" ht="15.75" customHeight="1">
      <c r="A194" s="29"/>
      <c r="B194" s="75"/>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row>
    <row r="195" spans="1:31" ht="15.75" customHeight="1">
      <c r="A195" s="29"/>
      <c r="B195" s="75"/>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row>
    <row r="196" spans="1:31" ht="15.75" customHeight="1">
      <c r="A196" s="29"/>
      <c r="B196" s="75"/>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row>
    <row r="197" spans="1:31" ht="15.75" customHeight="1">
      <c r="A197" s="29"/>
      <c r="B197" s="75"/>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row>
    <row r="198" spans="1:31" ht="15.75" customHeight="1">
      <c r="A198" s="29"/>
      <c r="B198" s="75"/>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row>
    <row r="199" spans="1:31" ht="15.75" customHeight="1">
      <c r="A199" s="29"/>
      <c r="B199" s="75"/>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row>
    <row r="200" spans="1:31" ht="15.75" customHeight="1">
      <c r="A200" s="29"/>
      <c r="B200" s="75"/>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row>
    <row r="201" spans="1:31" ht="15.75" customHeight="1">
      <c r="A201" s="29"/>
      <c r="B201" s="75"/>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row>
    <row r="202" spans="1:31" ht="15.75" customHeight="1">
      <c r="A202" s="29"/>
      <c r="B202" s="75"/>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row>
    <row r="203" spans="1:31" ht="15.75" customHeight="1">
      <c r="A203" s="29"/>
      <c r="B203" s="75"/>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row>
    <row r="204" spans="1:31" ht="15.75" customHeight="1">
      <c r="A204" s="29"/>
      <c r="B204" s="75"/>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row>
    <row r="205" spans="1:31" ht="15.75" customHeight="1">
      <c r="A205" s="29"/>
      <c r="B205" s="75"/>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row>
    <row r="206" spans="1:31" ht="15.75" customHeight="1">
      <c r="A206" s="29"/>
      <c r="B206" s="75"/>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row>
    <row r="207" spans="1:31" ht="15.75" customHeight="1">
      <c r="A207" s="29"/>
      <c r="B207" s="75"/>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row>
    <row r="208" spans="1:31" ht="15.75" customHeight="1">
      <c r="A208" s="29"/>
      <c r="B208" s="75"/>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row>
    <row r="209" spans="1:31" ht="15.75" customHeight="1">
      <c r="A209" s="29"/>
      <c r="B209" s="75"/>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row>
    <row r="210" spans="1:31" ht="15.75" customHeight="1">
      <c r="A210" s="29"/>
      <c r="B210" s="75"/>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row>
    <row r="211" spans="1:31" ht="15.75" customHeight="1">
      <c r="A211" s="29"/>
      <c r="B211" s="75"/>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row>
    <row r="212" spans="1:31" ht="15.75" customHeight="1">
      <c r="A212" s="29"/>
      <c r="B212" s="75"/>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row>
    <row r="213" spans="1:31" ht="15.75" customHeight="1">
      <c r="A213" s="29"/>
      <c r="B213" s="75"/>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row>
    <row r="214" spans="1:31" ht="15.75" customHeight="1">
      <c r="A214" s="29"/>
      <c r="B214" s="75"/>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row>
    <row r="215" spans="1:31" ht="15.75" customHeight="1">
      <c r="A215" s="29"/>
      <c r="B215" s="75"/>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row>
    <row r="216" spans="1:31" ht="15.75" customHeight="1">
      <c r="A216" s="29"/>
      <c r="B216" s="75"/>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row>
    <row r="217" spans="1:31" ht="15.75" customHeight="1">
      <c r="A217" s="29"/>
      <c r="B217" s="75"/>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row>
    <row r="218" spans="1:31" ht="15.75" customHeight="1">
      <c r="A218" s="29"/>
      <c r="B218" s="75"/>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row>
    <row r="219" spans="1:31" ht="15.75" customHeight="1">
      <c r="A219" s="29"/>
      <c r="B219" s="75"/>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row>
    <row r="220" spans="1:31" ht="15.75" customHeight="1">
      <c r="A220" s="29"/>
      <c r="B220" s="75"/>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row>
    <row r="221" spans="1:31" ht="15.75" customHeight="1">
      <c r="A221" s="29"/>
      <c r="B221" s="75"/>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row>
    <row r="222" spans="1:31" ht="15.75" customHeight="1">
      <c r="A222" s="29"/>
      <c r="B222" s="75"/>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row>
    <row r="223" spans="1:31" ht="15.75" customHeight="1">
      <c r="A223" s="29"/>
      <c r="B223" s="75"/>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row>
    <row r="224" spans="1:31" ht="15.75" customHeight="1">
      <c r="A224" s="29"/>
      <c r="B224" s="75"/>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row>
    <row r="225" spans="1:31" ht="15.75" customHeight="1">
      <c r="A225" s="29"/>
      <c r="B225" s="75"/>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row>
    <row r="226" spans="1:31" ht="15.75" customHeight="1">
      <c r="A226" s="29"/>
      <c r="B226" s="75"/>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row>
    <row r="227" spans="1:31" ht="15.75" customHeight="1">
      <c r="A227" s="29"/>
      <c r="B227" s="75"/>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row>
    <row r="228" spans="1:31" ht="15.75" customHeight="1">
      <c r="A228" s="29"/>
      <c r="B228" s="75"/>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row>
    <row r="229" spans="1:31" ht="15.75" customHeight="1">
      <c r="A229" s="29"/>
      <c r="B229" s="75"/>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row>
    <row r="230" spans="1:31" ht="15.75" customHeight="1">
      <c r="A230" s="29"/>
      <c r="B230" s="75"/>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row>
    <row r="231" spans="1:31" ht="15.75" customHeight="1">
      <c r="A231" s="29"/>
      <c r="B231" s="75"/>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row>
    <row r="232" spans="1:31" ht="15.75" customHeight="1">
      <c r="A232" s="29"/>
      <c r="B232" s="75"/>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row>
    <row r="233" spans="1:31" ht="15.75" customHeight="1">
      <c r="A233" s="29"/>
      <c r="B233" s="75"/>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row>
    <row r="234" spans="1:31" ht="15.75" customHeight="1">
      <c r="A234" s="29"/>
      <c r="B234" s="75"/>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row>
    <row r="235" spans="1:31" ht="15.75" customHeight="1">
      <c r="A235" s="29"/>
      <c r="B235" s="75"/>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row>
    <row r="236" spans="1:31" ht="15.75" customHeight="1">
      <c r="A236" s="29"/>
      <c r="B236" s="75"/>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row>
    <row r="237" spans="1:31" ht="15.75" customHeight="1">
      <c r="A237" s="29"/>
      <c r="B237" s="75"/>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row>
    <row r="238" spans="1:31" ht="15.75" customHeight="1">
      <c r="A238" s="29"/>
      <c r="B238" s="75"/>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row>
    <row r="239" spans="1:31" ht="15.75" customHeight="1">
      <c r="A239" s="29"/>
      <c r="B239" s="75"/>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row>
    <row r="240" spans="1:31" ht="15.75" customHeight="1">
      <c r="A240" s="29"/>
      <c r="B240" s="75"/>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row>
    <row r="241" spans="1:31" ht="15.75" customHeight="1">
      <c r="A241" s="29"/>
      <c r="B241" s="75"/>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row>
    <row r="242" spans="1:31" ht="15.75" customHeight="1">
      <c r="A242" s="29"/>
      <c r="B242" s="75"/>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row>
    <row r="243" spans="1:31" ht="15.75" customHeight="1">
      <c r="A243" s="29"/>
      <c r="B243" s="75"/>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row>
    <row r="244" spans="1:31" ht="15.75" customHeight="1">
      <c r="A244" s="29"/>
      <c r="B244" s="75"/>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row>
    <row r="245" spans="1:31" ht="15.75" customHeight="1">
      <c r="A245" s="29"/>
      <c r="B245" s="75"/>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row>
    <row r="246" spans="1:31" ht="15.75" customHeight="1">
      <c r="A246" s="29"/>
      <c r="B246" s="75"/>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row>
    <row r="247" spans="1:31" ht="15.75" customHeight="1">
      <c r="A247" s="29"/>
      <c r="B247" s="75"/>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row>
    <row r="248" spans="1:31" ht="15.75" customHeight="1">
      <c r="A248" s="29"/>
      <c r="B248" s="75"/>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row>
    <row r="249" spans="1:31" ht="15.75" customHeight="1">
      <c r="A249" s="29"/>
      <c r="B249" s="75"/>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row>
    <row r="250" spans="1:31" ht="15.75" customHeight="1">
      <c r="A250" s="29"/>
      <c r="B250" s="75"/>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row>
    <row r="251" spans="1:31" ht="15.75" customHeight="1">
      <c r="A251" s="29"/>
      <c r="B251" s="75"/>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row>
    <row r="252" spans="1:31" ht="15.75" customHeight="1">
      <c r="A252" s="29"/>
      <c r="B252" s="75"/>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row>
    <row r="253" spans="1:31" ht="15.75" customHeight="1">
      <c r="A253" s="29"/>
      <c r="B253" s="75"/>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row>
    <row r="254" spans="1:31" ht="15.75" customHeight="1">
      <c r="A254" s="29"/>
      <c r="B254" s="75"/>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row>
    <row r="255" spans="1:31" ht="15.75" customHeight="1">
      <c r="A255" s="29"/>
      <c r="B255" s="75"/>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row>
    <row r="256" spans="1:31" ht="15.75" customHeight="1">
      <c r="A256" s="29"/>
      <c r="B256" s="75"/>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row>
    <row r="257" spans="1:31" ht="15.75" customHeight="1">
      <c r="A257" s="29"/>
      <c r="B257" s="75"/>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row>
    <row r="258" spans="1:31" ht="15.75" customHeight="1">
      <c r="A258" s="29"/>
      <c r="B258" s="75"/>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row>
    <row r="259" spans="1:31" ht="15.75" customHeight="1">
      <c r="A259" s="29"/>
      <c r="B259" s="75"/>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row>
    <row r="260" spans="1:31" ht="15.75" customHeight="1">
      <c r="A260" s="29"/>
      <c r="B260" s="75"/>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row>
    <row r="261" spans="1:31" ht="15.75" customHeight="1">
      <c r="A261" s="29"/>
      <c r="B261" s="75"/>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row>
    <row r="262" spans="1:31" ht="15.75" customHeight="1">
      <c r="A262" s="29"/>
      <c r="B262" s="75"/>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row>
    <row r="263" spans="1:31" ht="15.75" customHeight="1">
      <c r="A263" s="29"/>
      <c r="B263" s="75"/>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row>
    <row r="264" spans="1:31" ht="15.75" customHeight="1">
      <c r="A264" s="29"/>
      <c r="B264" s="75"/>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row>
    <row r="265" spans="1:31" ht="15.75" customHeight="1">
      <c r="A265" s="29"/>
      <c r="B265" s="75"/>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row>
    <row r="266" spans="1:31" ht="15.75" customHeight="1">
      <c r="A266" s="29"/>
      <c r="B266" s="75"/>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row>
    <row r="267" spans="1:31" ht="15.75" customHeight="1">
      <c r="A267" s="29"/>
      <c r="B267" s="75"/>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row>
    <row r="268" spans="1:31" ht="15.75" customHeight="1">
      <c r="A268" s="29"/>
      <c r="B268" s="75"/>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row>
    <row r="269" spans="1:31" ht="15.75" customHeight="1">
      <c r="A269" s="29"/>
      <c r="B269" s="75"/>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row>
    <row r="270" spans="1:31" ht="15.75" customHeight="1">
      <c r="A270" s="29"/>
      <c r="B270" s="75"/>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row>
    <row r="271" spans="1:31" ht="15.75" customHeight="1">
      <c r="A271" s="29"/>
      <c r="B271" s="75"/>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row>
    <row r="272" spans="1:31" ht="15.75" customHeight="1">
      <c r="A272" s="29"/>
      <c r="B272" s="75"/>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row>
    <row r="273" spans="1:31" ht="15.75" customHeight="1">
      <c r="A273" s="29"/>
      <c r="B273" s="75"/>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row>
    <row r="274" spans="1:31" ht="15.75" customHeight="1">
      <c r="A274" s="29"/>
      <c r="B274" s="75"/>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row>
    <row r="275" spans="1:31" ht="15.75" customHeight="1">
      <c r="A275" s="29"/>
      <c r="B275" s="75"/>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row>
    <row r="276" spans="1:31" ht="15.75" customHeight="1">
      <c r="A276" s="29"/>
      <c r="B276" s="75"/>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row>
    <row r="277" spans="1:31" ht="15.75" customHeight="1">
      <c r="A277" s="29"/>
      <c r="B277" s="75"/>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row>
    <row r="278" spans="1:31" ht="15.75" customHeight="1">
      <c r="A278" s="29"/>
      <c r="B278" s="75"/>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row>
    <row r="279" spans="1:31" ht="15.75" customHeight="1">
      <c r="A279" s="29"/>
      <c r="B279" s="75"/>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row>
    <row r="280" spans="1:31" ht="15.75" customHeight="1">
      <c r="A280" s="29"/>
      <c r="B280" s="75"/>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row>
    <row r="281" spans="1:31" ht="15.75" customHeight="1">
      <c r="A281" s="29"/>
      <c r="B281" s="75"/>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row>
    <row r="282" spans="1:31" ht="15.75" customHeight="1">
      <c r="A282" s="29"/>
      <c r="B282" s="75"/>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row>
    <row r="283" spans="1:31" ht="15.75" customHeight="1">
      <c r="A283" s="29"/>
      <c r="B283" s="75"/>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row>
    <row r="284" spans="1:31" ht="15.75" customHeight="1">
      <c r="A284" s="29"/>
      <c r="B284" s="75"/>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row>
    <row r="285" spans="1:31" ht="15.75" customHeight="1">
      <c r="A285" s="29"/>
      <c r="B285" s="75"/>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row>
    <row r="286" spans="1:31" ht="15.75" customHeight="1">
      <c r="A286" s="29"/>
      <c r="B286" s="75"/>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row>
    <row r="287" spans="1:31" ht="15.75" customHeight="1">
      <c r="A287" s="29"/>
      <c r="B287" s="75"/>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row>
    <row r="288" spans="1:31" ht="15.75" customHeight="1">
      <c r="A288" s="29"/>
      <c r="B288" s="75"/>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row>
    <row r="289" spans="1:31" ht="15.75" customHeight="1">
      <c r="A289" s="29"/>
      <c r="B289" s="75"/>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row>
    <row r="290" spans="1:31" ht="15.75" customHeight="1">
      <c r="A290" s="29"/>
      <c r="B290" s="75"/>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row>
    <row r="291" spans="1:31" ht="15.75" customHeight="1">
      <c r="A291" s="29"/>
      <c r="B291" s="75"/>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row>
    <row r="292" spans="1:31" ht="15.75" customHeight="1">
      <c r="A292" s="29"/>
      <c r="B292" s="75"/>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row>
    <row r="293" spans="1:31" ht="15.75" customHeight="1">
      <c r="A293" s="29"/>
      <c r="B293" s="75"/>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row>
    <row r="294" spans="1:31" ht="15.75" customHeight="1">
      <c r="A294" s="29"/>
      <c r="B294" s="75"/>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row>
    <row r="295" spans="1:31" ht="15.75" customHeight="1">
      <c r="A295" s="29"/>
      <c r="B295" s="75"/>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row>
    <row r="296" spans="1:31" ht="15.75" customHeight="1">
      <c r="A296" s="29"/>
      <c r="B296" s="75"/>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row>
    <row r="297" spans="1:31" ht="15.75" customHeight="1">
      <c r="A297" s="29"/>
      <c r="B297" s="75"/>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row>
    <row r="298" spans="1:31" ht="15.75" customHeight="1">
      <c r="A298" s="29"/>
      <c r="B298" s="75"/>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row>
    <row r="299" spans="1:31" ht="15.75" customHeight="1">
      <c r="A299" s="29"/>
      <c r="B299" s="75"/>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row>
    <row r="300" spans="1:31" ht="15.75" customHeight="1">
      <c r="A300" s="29"/>
      <c r="B300" s="75"/>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row>
    <row r="301" spans="1:31" ht="15.75" customHeight="1">
      <c r="A301" s="29"/>
      <c r="B301" s="75"/>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row>
    <row r="302" spans="1:31" ht="15.75" customHeight="1">
      <c r="A302" s="29"/>
      <c r="B302" s="75"/>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row>
    <row r="303" spans="1:31" ht="15.75" customHeight="1">
      <c r="A303" s="29"/>
      <c r="B303" s="75"/>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row>
    <row r="304" spans="1:31" ht="15.75" customHeight="1">
      <c r="A304" s="29"/>
      <c r="B304" s="75"/>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row>
    <row r="305" spans="1:31" ht="15.75" customHeight="1">
      <c r="A305" s="29"/>
      <c r="B305" s="75"/>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row>
    <row r="306" spans="1:31" ht="15.75" customHeight="1">
      <c r="A306" s="29"/>
      <c r="B306" s="75"/>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row>
    <row r="307" spans="1:31" ht="15.75" customHeight="1">
      <c r="A307" s="29"/>
      <c r="B307" s="75"/>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row>
    <row r="308" spans="1:31" ht="15.75" customHeight="1">
      <c r="A308" s="29"/>
      <c r="B308" s="75"/>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row>
    <row r="309" spans="1:31" ht="15.75" customHeight="1">
      <c r="A309" s="29"/>
      <c r="B309" s="75"/>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row>
    <row r="310" spans="1:31" ht="15.75" customHeight="1">
      <c r="A310" s="29"/>
      <c r="B310" s="75"/>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row>
    <row r="311" spans="1:31" ht="15.75" customHeight="1">
      <c r="A311" s="29"/>
      <c r="B311" s="75"/>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row>
    <row r="312" spans="1:31" ht="15.75" customHeight="1">
      <c r="A312" s="29"/>
      <c r="B312" s="75"/>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row>
    <row r="313" spans="1:31" ht="15.75" customHeight="1">
      <c r="A313" s="29"/>
      <c r="B313" s="75"/>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row>
    <row r="314" spans="1:31" ht="15.75" customHeight="1">
      <c r="A314" s="29"/>
      <c r="B314" s="75"/>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row>
    <row r="315" spans="1:31" ht="15.75" customHeight="1">
      <c r="A315" s="29"/>
      <c r="B315" s="75"/>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row>
    <row r="316" spans="1:31" ht="15.75" customHeight="1">
      <c r="A316" s="29"/>
      <c r="B316" s="75"/>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row>
    <row r="317" spans="1:31" ht="15.75" customHeight="1">
      <c r="A317" s="29"/>
      <c r="B317" s="75"/>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row>
    <row r="318" spans="1:31" ht="15.75" customHeight="1">
      <c r="A318" s="29"/>
      <c r="B318" s="75"/>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row>
    <row r="319" spans="1:31" ht="15.75" customHeight="1">
      <c r="A319" s="29"/>
      <c r="B319" s="75"/>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row>
    <row r="320" spans="1:31" ht="15.75" customHeight="1">
      <c r="A320" s="29"/>
      <c r="B320" s="75"/>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row>
    <row r="321" spans="1:31" ht="15.75" customHeight="1">
      <c r="A321" s="29"/>
      <c r="B321" s="75"/>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row>
    <row r="322" spans="1:31" ht="15.75" customHeight="1">
      <c r="A322" s="29"/>
      <c r="B322" s="75"/>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row>
    <row r="323" spans="1:31" ht="15.75" customHeight="1">
      <c r="A323" s="29"/>
      <c r="B323" s="75"/>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row>
    <row r="324" spans="1:31" ht="15.75" customHeight="1">
      <c r="A324" s="29"/>
      <c r="B324" s="75"/>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row>
    <row r="325" spans="1:31" ht="15.75" customHeight="1">
      <c r="A325" s="29"/>
      <c r="B325" s="75"/>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row>
    <row r="326" spans="1:31" ht="15.75" customHeight="1">
      <c r="A326" s="29"/>
      <c r="B326" s="75"/>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row>
    <row r="327" spans="1:31" ht="15.75" customHeight="1">
      <c r="A327" s="29"/>
      <c r="B327" s="75"/>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row>
    <row r="328" spans="1:31" ht="15.75" customHeight="1">
      <c r="A328" s="29"/>
      <c r="B328" s="75"/>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row>
    <row r="329" spans="1:31" ht="15.75" customHeight="1">
      <c r="A329" s="29"/>
      <c r="B329" s="75"/>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row>
    <row r="330" spans="1:31" ht="15.75" customHeight="1">
      <c r="A330" s="29"/>
      <c r="B330" s="75"/>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row>
    <row r="331" spans="1:31" ht="15.75" customHeight="1">
      <c r="A331" s="29"/>
      <c r="B331" s="75"/>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row>
    <row r="332" spans="1:31" ht="15.75" customHeight="1">
      <c r="A332" s="29"/>
      <c r="B332" s="75"/>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row>
    <row r="333" spans="1:31" ht="15.75" customHeight="1">
      <c r="A333" s="29"/>
      <c r="B333" s="75"/>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row>
    <row r="334" spans="1:31" ht="15.75" customHeight="1">
      <c r="A334" s="29"/>
      <c r="B334" s="75"/>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row>
    <row r="335" spans="1:31" ht="15.75" customHeight="1">
      <c r="A335" s="29"/>
      <c r="B335" s="75"/>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row>
    <row r="336" spans="1:31" ht="15.75" customHeight="1">
      <c r="A336" s="29"/>
      <c r="B336" s="75"/>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row>
    <row r="337" spans="1:31" ht="15.75" customHeight="1">
      <c r="A337" s="29"/>
      <c r="B337" s="75"/>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row>
    <row r="338" spans="1:31" ht="15.75" customHeight="1">
      <c r="A338" s="29"/>
      <c r="B338" s="75"/>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row>
    <row r="339" spans="1:31" ht="15.75" customHeight="1">
      <c r="A339" s="29"/>
      <c r="B339" s="75"/>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row>
    <row r="340" spans="1:31" ht="15.75" customHeight="1">
      <c r="A340" s="29"/>
      <c r="B340" s="75"/>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row>
    <row r="341" spans="1:31" ht="15.75" customHeight="1">
      <c r="A341" s="29"/>
      <c r="B341" s="75"/>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row>
    <row r="342" spans="1:31" ht="15.75" customHeight="1">
      <c r="A342" s="29"/>
      <c r="B342" s="75"/>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row>
    <row r="343" spans="1:31" ht="15.75" customHeight="1">
      <c r="A343" s="29"/>
      <c r="B343" s="75"/>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row>
    <row r="344" spans="1:31" ht="15.75" customHeight="1">
      <c r="A344" s="29"/>
      <c r="B344" s="75"/>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row>
    <row r="345" spans="1:31" ht="15.75" customHeight="1">
      <c r="A345" s="29"/>
      <c r="B345" s="75"/>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row>
    <row r="346" spans="1:31" ht="15.75" customHeight="1">
      <c r="A346" s="29"/>
      <c r="B346" s="75"/>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row>
    <row r="347" spans="1:31" ht="15.75" customHeight="1">
      <c r="A347" s="29"/>
      <c r="B347" s="75"/>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row>
    <row r="348" spans="1:31" ht="15.75" customHeight="1">
      <c r="A348" s="29"/>
      <c r="B348" s="75"/>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row>
    <row r="349" spans="1:31" ht="15.75" customHeight="1">
      <c r="A349" s="29"/>
      <c r="B349" s="75"/>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row>
    <row r="350" spans="1:31" ht="15.75" customHeight="1">
      <c r="A350" s="29"/>
      <c r="B350" s="75"/>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row>
    <row r="351" spans="1:31" ht="15.75" customHeight="1">
      <c r="A351" s="29"/>
      <c r="B351" s="75"/>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row>
    <row r="352" spans="1:31" ht="15.75" customHeight="1">
      <c r="A352" s="29"/>
      <c r="B352" s="75"/>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row>
    <row r="353" spans="1:31" ht="15.75" customHeight="1">
      <c r="A353" s="29"/>
      <c r="B353" s="75"/>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row>
    <row r="354" spans="1:31" ht="15.75" customHeight="1">
      <c r="A354" s="29"/>
      <c r="B354" s="75"/>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row>
    <row r="355" spans="1:31" ht="15.75" customHeight="1">
      <c r="A355" s="29"/>
      <c r="B355" s="75"/>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row>
    <row r="356" spans="1:31" ht="15.75" customHeight="1">
      <c r="A356" s="29"/>
      <c r="B356" s="75"/>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row>
    <row r="357" spans="1:31" ht="15.75" customHeight="1">
      <c r="A357" s="29"/>
      <c r="B357" s="75"/>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row>
    <row r="358" spans="1:31" ht="15.75" customHeight="1">
      <c r="A358" s="29"/>
      <c r="B358" s="75"/>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row>
    <row r="359" spans="1:31" ht="15.75" customHeight="1">
      <c r="A359" s="29"/>
      <c r="B359" s="75"/>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row>
    <row r="360" spans="1:31" ht="15.75" customHeight="1">
      <c r="A360" s="29"/>
      <c r="B360" s="75"/>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row>
    <row r="361" spans="1:31" ht="15.75" customHeight="1">
      <c r="A361" s="29"/>
      <c r="B361" s="75"/>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row>
    <row r="362" spans="1:31" ht="15.75" customHeight="1">
      <c r="A362" s="29"/>
      <c r="B362" s="75"/>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row>
    <row r="363" spans="1:31" ht="15.75" customHeight="1">
      <c r="A363" s="29"/>
      <c r="B363" s="75"/>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row>
    <row r="364" spans="1:31" ht="15.75" customHeight="1">
      <c r="A364" s="29"/>
      <c r="B364" s="75"/>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row>
    <row r="365" spans="1:31" ht="15.75" customHeight="1">
      <c r="A365" s="29"/>
      <c r="B365" s="75"/>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row>
    <row r="366" spans="1:31" ht="15.75" customHeight="1">
      <c r="A366" s="29"/>
      <c r="B366" s="75"/>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row>
    <row r="367" spans="1:31" ht="15.75" customHeight="1">
      <c r="A367" s="29"/>
      <c r="B367" s="75"/>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row>
    <row r="368" spans="1:31" ht="15.75" customHeight="1">
      <c r="A368" s="29"/>
      <c r="B368" s="75"/>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row>
    <row r="369" spans="1:31" ht="15.75" customHeight="1">
      <c r="A369" s="29"/>
      <c r="B369" s="75"/>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row>
    <row r="370" spans="1:31" ht="15.75" customHeight="1">
      <c r="A370" s="29"/>
      <c r="B370" s="75"/>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row>
    <row r="371" spans="1:31" ht="15.75" customHeight="1">
      <c r="A371" s="29"/>
      <c r="B371" s="75"/>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row>
    <row r="372" spans="1:31" ht="15.75" customHeight="1">
      <c r="A372" s="29"/>
      <c r="B372" s="75"/>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row>
    <row r="373" spans="1:31" ht="15.75" customHeight="1">
      <c r="A373" s="29"/>
      <c r="B373" s="75"/>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row>
    <row r="374" spans="1:31" ht="15.75" customHeight="1">
      <c r="A374" s="29"/>
      <c r="B374" s="75"/>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row>
    <row r="375" spans="1:31" ht="15.75" customHeight="1">
      <c r="A375" s="29"/>
      <c r="B375" s="75"/>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row>
    <row r="376" spans="1:31" ht="15.75" customHeight="1">
      <c r="A376" s="29"/>
      <c r="B376" s="75"/>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row>
    <row r="377" spans="1:31" ht="15.75" customHeight="1">
      <c r="A377" s="29"/>
      <c r="B377" s="75"/>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row>
    <row r="378" spans="1:31" ht="15.75" customHeight="1">
      <c r="A378" s="29"/>
      <c r="B378" s="75"/>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row>
    <row r="379" spans="1:31" ht="15.75" customHeight="1">
      <c r="A379" s="29"/>
      <c r="B379" s="75"/>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row>
    <row r="380" spans="1:31" ht="15.75" customHeight="1">
      <c r="A380" s="29"/>
      <c r="B380" s="75"/>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row>
    <row r="381" spans="1:31" ht="15.75" customHeight="1">
      <c r="A381" s="29"/>
      <c r="B381" s="75"/>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row>
    <row r="382" spans="1:31" ht="15.75" customHeight="1">
      <c r="A382" s="29"/>
      <c r="B382" s="75"/>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row>
    <row r="383" spans="1:31" ht="15.75" customHeight="1">
      <c r="A383" s="29"/>
      <c r="B383" s="75"/>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row>
    <row r="384" spans="1:31" ht="15.75" customHeight="1">
      <c r="A384" s="29"/>
      <c r="B384" s="75"/>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row>
    <row r="385" spans="1:31" ht="15.75" customHeight="1">
      <c r="A385" s="29"/>
      <c r="B385" s="75"/>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row>
    <row r="386" spans="1:31" ht="15.75" customHeight="1">
      <c r="A386" s="29"/>
      <c r="B386" s="75"/>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row>
    <row r="387" spans="1:31" ht="15.75" customHeight="1">
      <c r="A387" s="29"/>
      <c r="B387" s="75"/>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row>
    <row r="388" spans="1:31" ht="15.75" customHeight="1">
      <c r="A388" s="29"/>
      <c r="B388" s="75"/>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row>
    <row r="389" spans="1:31" ht="15.75" customHeight="1">
      <c r="A389" s="29"/>
      <c r="B389" s="75"/>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row>
    <row r="390" spans="1:31" ht="15.75" customHeight="1">
      <c r="A390" s="29"/>
      <c r="B390" s="75"/>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row>
    <row r="391" spans="1:31" ht="15.75" customHeight="1">
      <c r="A391" s="29"/>
      <c r="B391" s="75"/>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row>
    <row r="392" spans="1:31" ht="15.75" customHeight="1">
      <c r="A392" s="29"/>
      <c r="B392" s="75"/>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row>
    <row r="393" spans="1:31" ht="15.75" customHeight="1">
      <c r="A393" s="29"/>
      <c r="B393" s="75"/>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row>
    <row r="394" spans="1:31" ht="15.75" customHeight="1">
      <c r="A394" s="29"/>
      <c r="B394" s="75"/>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row>
    <row r="395" spans="1:31" ht="15.75" customHeight="1">
      <c r="A395" s="29"/>
      <c r="B395" s="75"/>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row>
    <row r="396" spans="1:31" ht="15.75" customHeight="1">
      <c r="A396" s="29"/>
      <c r="B396" s="75"/>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row>
    <row r="397" spans="1:31" ht="15.75" customHeight="1">
      <c r="A397" s="29"/>
      <c r="B397" s="75"/>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row>
    <row r="398" spans="1:31" ht="15.75" customHeight="1">
      <c r="A398" s="29"/>
      <c r="B398" s="75"/>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row>
    <row r="399" spans="1:31" ht="15.75" customHeight="1">
      <c r="A399" s="29"/>
      <c r="B399" s="75"/>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row>
    <row r="400" spans="1:31" ht="15.75" customHeight="1">
      <c r="A400" s="29"/>
      <c r="B400" s="75"/>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row>
    <row r="401" spans="1:31" ht="15.75" customHeight="1">
      <c r="A401" s="29"/>
      <c r="B401" s="75"/>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row>
    <row r="402" spans="1:31" ht="15.75" customHeight="1">
      <c r="A402" s="29"/>
      <c r="B402" s="75"/>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row>
    <row r="403" spans="1:31" ht="15.75" customHeight="1">
      <c r="A403" s="29"/>
      <c r="B403" s="75"/>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row>
    <row r="404" spans="1:31" ht="15.75" customHeight="1">
      <c r="A404" s="29"/>
      <c r="B404" s="75"/>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row>
    <row r="405" spans="1:31" ht="15.75" customHeight="1">
      <c r="A405" s="29"/>
      <c r="B405" s="75"/>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row>
    <row r="406" spans="1:31" ht="15.75" customHeight="1">
      <c r="A406" s="29"/>
      <c r="B406" s="75"/>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row>
    <row r="407" spans="1:31" ht="15.75" customHeight="1">
      <c r="A407" s="29"/>
      <c r="B407" s="75"/>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row>
    <row r="408" spans="1:31" ht="15.75" customHeight="1">
      <c r="A408" s="29"/>
      <c r="B408" s="75"/>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row>
    <row r="409" spans="1:31" ht="15.75" customHeight="1">
      <c r="A409" s="29"/>
      <c r="B409" s="75"/>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row>
    <row r="410" spans="1:31" ht="15.75" customHeight="1">
      <c r="A410" s="29"/>
      <c r="B410" s="75"/>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row>
    <row r="411" spans="1:31" ht="15.75" customHeight="1">
      <c r="A411" s="29"/>
      <c r="B411" s="75"/>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row>
    <row r="412" spans="1:31" ht="15.75" customHeight="1">
      <c r="A412" s="29"/>
      <c r="B412" s="75"/>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row>
    <row r="413" spans="1:31" ht="15.75" customHeight="1">
      <c r="A413" s="29"/>
      <c r="B413" s="75"/>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row>
    <row r="414" spans="1:31" ht="15.75" customHeight="1">
      <c r="A414" s="29"/>
      <c r="B414" s="75"/>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row>
    <row r="415" spans="1:31" ht="15.75" customHeight="1">
      <c r="A415" s="29"/>
      <c r="B415" s="75"/>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row>
    <row r="416" spans="1:31" ht="15.75" customHeight="1">
      <c r="A416" s="29"/>
      <c r="B416" s="75"/>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row>
    <row r="417" spans="1:31" ht="15.75" customHeight="1">
      <c r="A417" s="29"/>
      <c r="B417" s="75"/>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row>
    <row r="418" spans="1:31" ht="15.75" customHeight="1">
      <c r="A418" s="29"/>
      <c r="B418" s="75"/>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row>
    <row r="419" spans="1:31" ht="15.75" customHeight="1">
      <c r="A419" s="29"/>
      <c r="B419" s="75"/>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row>
    <row r="420" spans="1:31" ht="15.75" customHeight="1">
      <c r="A420" s="29"/>
      <c r="B420" s="75"/>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row>
    <row r="421" spans="1:31" ht="15.75" customHeight="1">
      <c r="A421" s="29"/>
      <c r="B421" s="75"/>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row>
    <row r="422" spans="1:31" ht="15.75" customHeight="1">
      <c r="A422" s="29"/>
      <c r="B422" s="75"/>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row>
    <row r="423" spans="1:31" ht="15.75" customHeight="1">
      <c r="A423" s="29"/>
      <c r="B423" s="75"/>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row>
    <row r="424" spans="1:31" ht="15.75" customHeight="1">
      <c r="A424" s="29"/>
      <c r="B424" s="75"/>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row>
    <row r="425" spans="1:31" ht="15.75" customHeight="1">
      <c r="A425" s="29"/>
      <c r="B425" s="75"/>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row>
    <row r="426" spans="1:31" ht="15.75" customHeight="1">
      <c r="A426" s="29"/>
      <c r="B426" s="75"/>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row>
    <row r="427" spans="1:31" ht="15.75" customHeight="1">
      <c r="A427" s="29"/>
      <c r="B427" s="75"/>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row>
    <row r="428" spans="1:31" ht="15.75" customHeight="1">
      <c r="A428" s="29"/>
      <c r="B428" s="75"/>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row>
    <row r="429" spans="1:31" ht="15.75" customHeight="1">
      <c r="A429" s="29"/>
      <c r="B429" s="75"/>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row>
    <row r="430" spans="1:31" ht="15.75" customHeight="1">
      <c r="A430" s="29"/>
      <c r="B430" s="75"/>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row>
    <row r="431" spans="1:31" ht="15.75" customHeight="1">
      <c r="A431" s="29"/>
      <c r="B431" s="75"/>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row>
    <row r="432" spans="1:31" ht="15.75" customHeight="1">
      <c r="A432" s="29"/>
      <c r="B432" s="75"/>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row>
    <row r="433" spans="1:31" ht="15.75" customHeight="1">
      <c r="A433" s="29"/>
      <c r="B433" s="75"/>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row>
    <row r="434" spans="1:31" ht="15.75" customHeight="1">
      <c r="A434" s="29"/>
      <c r="B434" s="75"/>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row>
    <row r="435" spans="1:31" ht="15.75" customHeight="1">
      <c r="A435" s="29"/>
      <c r="B435" s="75"/>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row>
    <row r="436" spans="1:31" ht="15.75" customHeight="1">
      <c r="A436" s="29"/>
      <c r="B436" s="75"/>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row>
    <row r="437" spans="1:31" ht="15.75" customHeight="1">
      <c r="A437" s="29"/>
      <c r="B437" s="75"/>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row>
    <row r="438" spans="1:31" ht="15.75" customHeight="1">
      <c r="A438" s="29"/>
      <c r="B438" s="75"/>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row>
    <row r="439" spans="1:31" ht="15.75" customHeight="1">
      <c r="A439" s="29"/>
      <c r="B439" s="75"/>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row>
    <row r="440" spans="1:31" ht="15.75" customHeight="1">
      <c r="A440" s="29"/>
      <c r="B440" s="75"/>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row>
    <row r="441" spans="1:31" ht="15.75" customHeight="1">
      <c r="A441" s="29"/>
      <c r="B441" s="75"/>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row>
    <row r="442" spans="1:31" ht="15.75" customHeight="1">
      <c r="A442" s="29"/>
      <c r="B442" s="75"/>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row>
    <row r="443" spans="1:31" ht="15.75" customHeight="1">
      <c r="A443" s="29"/>
      <c r="B443" s="75"/>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row>
    <row r="444" spans="1:31" ht="15.75" customHeight="1">
      <c r="A444" s="29"/>
      <c r="B444" s="75"/>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row>
    <row r="445" spans="1:31" ht="15.75" customHeight="1">
      <c r="A445" s="29"/>
      <c r="B445" s="75"/>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row>
    <row r="446" spans="1:31" ht="15.75" customHeight="1">
      <c r="A446" s="29"/>
      <c r="B446" s="75"/>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row>
    <row r="447" spans="1:31" ht="15.75" customHeight="1">
      <c r="A447" s="29"/>
      <c r="B447" s="75"/>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row>
    <row r="448" spans="1:31" ht="15.75" customHeight="1">
      <c r="A448" s="29"/>
      <c r="B448" s="75"/>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row>
    <row r="449" spans="1:31" ht="15.75" customHeight="1">
      <c r="A449" s="29"/>
      <c r="B449" s="75"/>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row>
    <row r="450" spans="1:31" ht="15.75" customHeight="1">
      <c r="A450" s="29"/>
      <c r="B450" s="75"/>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row>
    <row r="451" spans="1:31" ht="15.75" customHeight="1">
      <c r="A451" s="29"/>
      <c r="B451" s="75"/>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row>
    <row r="452" spans="1:31" ht="15.75" customHeight="1">
      <c r="A452" s="29"/>
      <c r="B452" s="75"/>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row>
    <row r="453" spans="1:31" ht="15.75" customHeight="1">
      <c r="A453" s="29"/>
      <c r="B453" s="75"/>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row>
    <row r="454" spans="1:31" ht="15.75" customHeight="1">
      <c r="A454" s="29"/>
      <c r="B454" s="75"/>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row>
    <row r="455" spans="1:31" ht="15.75" customHeight="1">
      <c r="A455" s="29"/>
      <c r="B455" s="75"/>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row>
    <row r="456" spans="1:31" ht="15.75" customHeight="1">
      <c r="A456" s="29"/>
      <c r="B456" s="75"/>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row>
    <row r="457" spans="1:31" ht="15.75" customHeight="1">
      <c r="A457" s="29"/>
      <c r="B457" s="75"/>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row>
    <row r="458" spans="1:31" ht="15.75" customHeight="1">
      <c r="A458" s="29"/>
      <c r="B458" s="75"/>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row>
    <row r="459" spans="1:31" ht="15.75" customHeight="1">
      <c r="A459" s="29"/>
      <c r="B459" s="75"/>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row>
    <row r="460" spans="1:31" ht="15.75" customHeight="1">
      <c r="A460" s="29"/>
      <c r="B460" s="75"/>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row>
    <row r="461" spans="1:31" ht="15.75" customHeight="1">
      <c r="A461" s="29"/>
      <c r="B461" s="75"/>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row>
    <row r="462" spans="1:31" ht="15.75" customHeight="1">
      <c r="A462" s="29"/>
      <c r="B462" s="75"/>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row>
    <row r="463" spans="1:31" ht="15.75" customHeight="1">
      <c r="A463" s="29"/>
      <c r="B463" s="75"/>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row>
    <row r="464" spans="1:31" ht="15.75" customHeight="1">
      <c r="A464" s="29"/>
      <c r="B464" s="75"/>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row>
    <row r="465" spans="1:31" ht="15.75" customHeight="1">
      <c r="A465" s="29"/>
      <c r="B465" s="75"/>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row>
    <row r="466" spans="1:31" ht="15.75" customHeight="1">
      <c r="A466" s="29"/>
      <c r="B466" s="75"/>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row>
    <row r="467" spans="1:31" ht="15.75" customHeight="1">
      <c r="A467" s="29"/>
      <c r="B467" s="75"/>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row>
    <row r="468" spans="1:31" ht="15.75" customHeight="1">
      <c r="A468" s="29"/>
      <c r="B468" s="75"/>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row>
    <row r="469" spans="1:31" ht="15.75" customHeight="1">
      <c r="A469" s="29"/>
      <c r="B469" s="75"/>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row>
    <row r="470" spans="1:31" ht="15.75" customHeight="1">
      <c r="A470" s="29"/>
      <c r="B470" s="75"/>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row>
    <row r="471" spans="1:31" ht="15.75" customHeight="1">
      <c r="A471" s="29"/>
      <c r="B471" s="75"/>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row>
    <row r="472" spans="1:31" ht="15.75" customHeight="1">
      <c r="A472" s="29"/>
      <c r="B472" s="75"/>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row>
    <row r="473" spans="1:31" ht="15.75" customHeight="1">
      <c r="A473" s="29"/>
      <c r="B473" s="75"/>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row>
    <row r="474" spans="1:31" ht="15.75" customHeight="1">
      <c r="A474" s="29"/>
      <c r="B474" s="75"/>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row>
    <row r="475" spans="1:31" ht="15.75" customHeight="1">
      <c r="A475" s="29"/>
      <c r="B475" s="75"/>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row>
    <row r="476" spans="1:31" ht="15.75" customHeight="1">
      <c r="A476" s="29"/>
      <c r="B476" s="75"/>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row>
    <row r="477" spans="1:31" ht="15.75" customHeight="1">
      <c r="A477" s="29"/>
      <c r="B477" s="75"/>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row>
    <row r="478" spans="1:31" ht="15.75" customHeight="1">
      <c r="A478" s="29"/>
      <c r="B478" s="75"/>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row>
    <row r="479" spans="1:31" ht="15.75" customHeight="1">
      <c r="A479" s="29"/>
      <c r="B479" s="75"/>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row>
    <row r="480" spans="1:31" ht="15.75" customHeight="1">
      <c r="A480" s="29"/>
      <c r="B480" s="75"/>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row>
    <row r="481" spans="1:31" ht="15.75" customHeight="1">
      <c r="A481" s="29"/>
      <c r="B481" s="75"/>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row>
    <row r="482" spans="1:31" ht="15.75" customHeight="1">
      <c r="A482" s="29"/>
      <c r="B482" s="75"/>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row>
    <row r="483" spans="1:31" ht="15.75" customHeight="1">
      <c r="A483" s="29"/>
      <c r="B483" s="75"/>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row>
    <row r="484" spans="1:31" ht="15.75" customHeight="1">
      <c r="A484" s="29"/>
      <c r="B484" s="75"/>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row>
    <row r="485" spans="1:31" ht="15.75" customHeight="1">
      <c r="A485" s="29"/>
      <c r="B485" s="75"/>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row>
    <row r="486" spans="1:31" ht="15.75" customHeight="1">
      <c r="A486" s="29"/>
      <c r="B486" s="75"/>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row>
    <row r="487" spans="1:31" ht="15.75" customHeight="1">
      <c r="A487" s="29"/>
      <c r="B487" s="75"/>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row>
    <row r="488" spans="1:31" ht="15.75" customHeight="1">
      <c r="A488" s="29"/>
      <c r="B488" s="75"/>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row>
    <row r="489" spans="1:31" ht="15.75" customHeight="1">
      <c r="A489" s="29"/>
      <c r="B489" s="75"/>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row>
    <row r="490" spans="1:31" ht="15.75" customHeight="1">
      <c r="A490" s="29"/>
      <c r="B490" s="75"/>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row>
    <row r="491" spans="1:31" ht="15.75" customHeight="1">
      <c r="A491" s="29"/>
      <c r="B491" s="75"/>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row>
    <row r="492" spans="1:31" ht="15.75" customHeight="1">
      <c r="A492" s="29"/>
      <c r="B492" s="75"/>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row>
    <row r="493" spans="1:31" ht="15.75" customHeight="1">
      <c r="A493" s="29"/>
      <c r="B493" s="75"/>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row>
    <row r="494" spans="1:31" ht="15.75" customHeight="1">
      <c r="A494" s="29"/>
      <c r="B494" s="75"/>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row>
    <row r="495" spans="1:31" ht="15.75" customHeight="1">
      <c r="A495" s="29"/>
      <c r="B495" s="75"/>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row>
    <row r="496" spans="1:31" ht="15.75" customHeight="1">
      <c r="A496" s="29"/>
      <c r="B496" s="75"/>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row>
    <row r="497" spans="1:31" ht="15.75" customHeight="1">
      <c r="A497" s="29"/>
      <c r="B497" s="75"/>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row>
    <row r="498" spans="1:31" ht="15.75" customHeight="1">
      <c r="A498" s="29"/>
      <c r="B498" s="75"/>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row>
    <row r="499" spans="1:31" ht="15.75" customHeight="1">
      <c r="A499" s="29"/>
      <c r="B499" s="75"/>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row>
    <row r="500" spans="1:31" ht="15.75" customHeight="1">
      <c r="A500" s="29"/>
      <c r="B500" s="75"/>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row>
    <row r="501" spans="1:31" ht="15.75" customHeight="1">
      <c r="A501" s="29"/>
      <c r="B501" s="75"/>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row>
    <row r="502" spans="1:31" ht="15.75" customHeight="1">
      <c r="A502" s="29"/>
      <c r="B502" s="75"/>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row>
    <row r="503" spans="1:31" ht="15.75" customHeight="1">
      <c r="A503" s="29"/>
      <c r="B503" s="75"/>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row>
    <row r="504" spans="1:31" ht="15.75" customHeight="1">
      <c r="A504" s="29"/>
      <c r="B504" s="75"/>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row>
    <row r="505" spans="1:31" ht="15.75" customHeight="1">
      <c r="A505" s="29"/>
      <c r="B505" s="75"/>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row>
    <row r="506" spans="1:31" ht="15.75" customHeight="1">
      <c r="A506" s="29"/>
      <c r="B506" s="75"/>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row>
    <row r="507" spans="1:31" ht="15.75" customHeight="1">
      <c r="A507" s="29"/>
      <c r="B507" s="75"/>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row>
    <row r="508" spans="1:31" ht="15.75" customHeight="1">
      <c r="A508" s="29"/>
      <c r="B508" s="75"/>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row>
    <row r="509" spans="1:31" ht="15.75" customHeight="1">
      <c r="A509" s="29"/>
      <c r="B509" s="75"/>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row>
    <row r="510" spans="1:31" ht="15.75" customHeight="1">
      <c r="A510" s="29"/>
      <c r="B510" s="75"/>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row>
    <row r="511" spans="1:31" ht="15.75" customHeight="1">
      <c r="A511" s="29"/>
      <c r="B511" s="75"/>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row>
    <row r="512" spans="1:31" ht="15.75" customHeight="1">
      <c r="A512" s="29"/>
      <c r="B512" s="75"/>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row>
    <row r="513" spans="1:31" ht="15.75" customHeight="1">
      <c r="A513" s="29"/>
      <c r="B513" s="75"/>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row>
    <row r="514" spans="1:31" ht="15.75" customHeight="1">
      <c r="A514" s="29"/>
      <c r="B514" s="75"/>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row>
    <row r="515" spans="1:31" ht="15.75" customHeight="1">
      <c r="A515" s="29"/>
      <c r="B515" s="75"/>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row>
    <row r="516" spans="1:31" ht="15.75" customHeight="1">
      <c r="A516" s="29"/>
      <c r="B516" s="75"/>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row>
    <row r="517" spans="1:31" ht="15.75" customHeight="1">
      <c r="A517" s="29"/>
      <c r="B517" s="75"/>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row>
    <row r="518" spans="1:31" ht="15.75" customHeight="1">
      <c r="A518" s="29"/>
      <c r="B518" s="75"/>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row>
    <row r="519" spans="1:31" ht="15.75" customHeight="1">
      <c r="A519" s="29"/>
      <c r="B519" s="75"/>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row>
    <row r="520" spans="1:31" ht="15.75" customHeight="1">
      <c r="A520" s="29"/>
      <c r="B520" s="75"/>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row>
    <row r="521" spans="1:31" ht="15.75" customHeight="1">
      <c r="A521" s="29"/>
      <c r="B521" s="75"/>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row>
    <row r="522" spans="1:31" ht="15.75" customHeight="1">
      <c r="A522" s="29"/>
      <c r="B522" s="75"/>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row>
    <row r="523" spans="1:31" ht="15.75" customHeight="1">
      <c r="A523" s="29"/>
      <c r="B523" s="75"/>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row>
    <row r="524" spans="1:31" ht="15.75" customHeight="1">
      <c r="A524" s="29"/>
      <c r="B524" s="75"/>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row>
    <row r="525" spans="1:31" ht="15.75" customHeight="1">
      <c r="A525" s="29"/>
      <c r="B525" s="75"/>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row>
    <row r="526" spans="1:31" ht="15.75" customHeight="1">
      <c r="A526" s="29"/>
      <c r="B526" s="75"/>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row>
    <row r="527" spans="1:31" ht="15.75" customHeight="1">
      <c r="A527" s="29"/>
      <c r="B527" s="75"/>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row>
    <row r="528" spans="1:31" ht="15.75" customHeight="1">
      <c r="A528" s="29"/>
      <c r="B528" s="75"/>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row>
    <row r="529" spans="1:31" ht="15.75" customHeight="1">
      <c r="A529" s="29"/>
      <c r="B529" s="75"/>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row>
    <row r="530" spans="1:31" ht="15.75" customHeight="1">
      <c r="A530" s="29"/>
      <c r="B530" s="75"/>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row>
    <row r="531" spans="1:31" ht="15.75" customHeight="1">
      <c r="A531" s="29"/>
      <c r="B531" s="75"/>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row>
    <row r="532" spans="1:31" ht="15.75" customHeight="1">
      <c r="A532" s="29"/>
      <c r="B532" s="75"/>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row>
    <row r="533" spans="1:31" ht="15.75" customHeight="1">
      <c r="A533" s="29"/>
      <c r="B533" s="75"/>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row>
    <row r="534" spans="1:31" ht="15.75" customHeight="1">
      <c r="A534" s="29"/>
      <c r="B534" s="75"/>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row>
    <row r="535" spans="1:31" ht="15.75" customHeight="1">
      <c r="A535" s="29"/>
      <c r="B535" s="75"/>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row>
    <row r="536" spans="1:31" ht="15.75" customHeight="1">
      <c r="A536" s="29"/>
      <c r="B536" s="75"/>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row>
    <row r="537" spans="1:31" ht="15.75" customHeight="1">
      <c r="A537" s="29"/>
      <c r="B537" s="75"/>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row>
    <row r="538" spans="1:31" ht="15.75" customHeight="1">
      <c r="A538" s="29"/>
      <c r="B538" s="75"/>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row>
    <row r="539" spans="1:31" ht="15.75" customHeight="1">
      <c r="A539" s="29"/>
      <c r="B539" s="75"/>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row>
    <row r="540" spans="1:31" ht="15.75" customHeight="1">
      <c r="A540" s="29"/>
      <c r="B540" s="75"/>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row>
    <row r="541" spans="1:31" ht="15.75" customHeight="1">
      <c r="A541" s="29"/>
      <c r="B541" s="75"/>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row>
    <row r="542" spans="1:31" ht="15.75" customHeight="1">
      <c r="A542" s="29"/>
      <c r="B542" s="75"/>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row>
    <row r="543" spans="1:31" ht="15.75" customHeight="1">
      <c r="A543" s="29"/>
      <c r="B543" s="75"/>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row>
    <row r="544" spans="1:31" ht="15.75" customHeight="1">
      <c r="A544" s="29"/>
      <c r="B544" s="75"/>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row>
    <row r="545" spans="1:31" ht="15.75" customHeight="1">
      <c r="A545" s="29"/>
      <c r="B545" s="75"/>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row>
    <row r="546" spans="1:31" ht="15.75" customHeight="1">
      <c r="A546" s="29"/>
      <c r="B546" s="75"/>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row>
    <row r="547" spans="1:31" ht="15.75" customHeight="1">
      <c r="A547" s="29"/>
      <c r="B547" s="75"/>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row>
    <row r="548" spans="1:31" ht="15.75" customHeight="1">
      <c r="A548" s="29"/>
      <c r="B548" s="75"/>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row>
    <row r="549" spans="1:31" ht="15.75" customHeight="1">
      <c r="A549" s="29"/>
      <c r="B549" s="75"/>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row>
    <row r="550" spans="1:31" ht="15.75" customHeight="1">
      <c r="A550" s="29"/>
      <c r="B550" s="75"/>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row>
    <row r="551" spans="1:31" ht="15.75" customHeight="1">
      <c r="A551" s="29"/>
      <c r="B551" s="75"/>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row>
    <row r="552" spans="1:31" ht="15.75" customHeight="1">
      <c r="A552" s="29"/>
      <c r="B552" s="75"/>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row>
    <row r="553" spans="1:31" ht="15.75" customHeight="1">
      <c r="A553" s="29"/>
      <c r="B553" s="75"/>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row>
    <row r="554" spans="1:31" ht="15.75" customHeight="1">
      <c r="A554" s="29"/>
      <c r="B554" s="75"/>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row>
    <row r="555" spans="1:31" ht="15.75" customHeight="1">
      <c r="A555" s="29"/>
      <c r="B555" s="75"/>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row>
    <row r="556" spans="1:31" ht="15.75" customHeight="1">
      <c r="A556" s="29"/>
      <c r="B556" s="75"/>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row>
    <row r="557" spans="1:31" ht="15.75" customHeight="1">
      <c r="A557" s="29"/>
      <c r="B557" s="75"/>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row>
    <row r="558" spans="1:31" ht="15.75" customHeight="1">
      <c r="A558" s="29"/>
      <c r="B558" s="75"/>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row>
    <row r="559" spans="1:31" ht="15.75" customHeight="1">
      <c r="A559" s="29"/>
      <c r="B559" s="75"/>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row>
    <row r="560" spans="1:31" ht="15.75" customHeight="1">
      <c r="A560" s="29"/>
      <c r="B560" s="75"/>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row>
    <row r="561" spans="1:31" ht="15.75" customHeight="1">
      <c r="A561" s="29"/>
      <c r="B561" s="75"/>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row>
    <row r="562" spans="1:31" ht="15.75" customHeight="1">
      <c r="A562" s="29"/>
      <c r="B562" s="75"/>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row>
    <row r="563" spans="1:31" ht="15.75" customHeight="1">
      <c r="A563" s="29"/>
      <c r="B563" s="75"/>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row>
    <row r="564" spans="1:31" ht="15.75" customHeight="1">
      <c r="A564" s="29"/>
      <c r="B564" s="75"/>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row>
    <row r="565" spans="1:31" ht="15.75" customHeight="1">
      <c r="A565" s="29"/>
      <c r="B565" s="75"/>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row>
    <row r="566" spans="1:31" ht="15.75" customHeight="1">
      <c r="A566" s="29"/>
      <c r="B566" s="75"/>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row>
    <row r="567" spans="1:31" ht="15.75" customHeight="1">
      <c r="A567" s="29"/>
      <c r="B567" s="75"/>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row>
    <row r="568" spans="1:31" ht="15.75" customHeight="1">
      <c r="A568" s="29"/>
      <c r="B568" s="75"/>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row>
    <row r="569" spans="1:31" ht="15.75" customHeight="1">
      <c r="A569" s="29"/>
      <c r="B569" s="75"/>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row>
    <row r="570" spans="1:31" ht="15.75" customHeight="1">
      <c r="A570" s="29"/>
      <c r="B570" s="75"/>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row>
    <row r="571" spans="1:31" ht="15.75" customHeight="1">
      <c r="A571" s="29"/>
      <c r="B571" s="75"/>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row>
    <row r="572" spans="1:31" ht="15.75" customHeight="1">
      <c r="A572" s="29"/>
      <c r="B572" s="75"/>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row>
    <row r="573" spans="1:31" ht="15.75" customHeight="1">
      <c r="A573" s="29"/>
      <c r="B573" s="75"/>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row>
    <row r="574" spans="1:31" ht="15.75" customHeight="1">
      <c r="A574" s="29"/>
      <c r="B574" s="75"/>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row>
    <row r="575" spans="1:31" ht="15.75" customHeight="1">
      <c r="A575" s="29"/>
      <c r="B575" s="75"/>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row>
    <row r="576" spans="1:31" ht="15.75" customHeight="1">
      <c r="A576" s="29"/>
      <c r="B576" s="75"/>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row>
    <row r="577" spans="1:31" ht="15.75" customHeight="1">
      <c r="A577" s="29"/>
      <c r="B577" s="75"/>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row>
    <row r="578" spans="1:31" ht="15.75" customHeight="1">
      <c r="A578" s="29"/>
      <c r="B578" s="75"/>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row>
    <row r="579" spans="1:31" ht="15.75" customHeight="1">
      <c r="A579" s="29"/>
      <c r="B579" s="75"/>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row>
    <row r="580" spans="1:31" ht="15.75" customHeight="1">
      <c r="A580" s="29"/>
      <c r="B580" s="75"/>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row>
    <row r="581" spans="1:31" ht="15.75" customHeight="1">
      <c r="A581" s="29"/>
      <c r="B581" s="75"/>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row>
    <row r="582" spans="1:31" ht="15.75" customHeight="1">
      <c r="A582" s="29"/>
      <c r="B582" s="75"/>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row>
    <row r="583" spans="1:31" ht="15.75" customHeight="1">
      <c r="A583" s="29"/>
      <c r="B583" s="75"/>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row>
    <row r="584" spans="1:31" ht="15.75" customHeight="1">
      <c r="A584" s="29"/>
      <c r="B584" s="75"/>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row>
    <row r="585" spans="1:31" ht="15.75" customHeight="1">
      <c r="A585" s="29"/>
      <c r="B585" s="75"/>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row>
    <row r="586" spans="1:31" ht="15.75" customHeight="1">
      <c r="A586" s="29"/>
      <c r="B586" s="75"/>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row>
    <row r="587" spans="1:31" ht="15.75" customHeight="1">
      <c r="A587" s="29"/>
      <c r="B587" s="75"/>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row>
    <row r="588" spans="1:31" ht="15.75" customHeight="1">
      <c r="A588" s="29"/>
      <c r="B588" s="75"/>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row>
    <row r="589" spans="1:31" ht="15.75" customHeight="1">
      <c r="A589" s="29"/>
      <c r="B589" s="75"/>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row>
    <row r="590" spans="1:31" ht="15.75" customHeight="1">
      <c r="A590" s="29"/>
      <c r="B590" s="75"/>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row>
    <row r="591" spans="1:31" ht="15.75" customHeight="1">
      <c r="A591" s="29"/>
      <c r="B591" s="75"/>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row>
    <row r="592" spans="1:31" ht="15.75" customHeight="1">
      <c r="A592" s="29"/>
      <c r="B592" s="75"/>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row>
    <row r="593" spans="1:31" ht="15.75" customHeight="1">
      <c r="A593" s="29"/>
      <c r="B593" s="75"/>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row>
    <row r="594" spans="1:31" ht="15.75" customHeight="1">
      <c r="A594" s="29"/>
      <c r="B594" s="75"/>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row>
    <row r="595" spans="1:31" ht="15.75" customHeight="1">
      <c r="A595" s="29"/>
      <c r="B595" s="75"/>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row>
    <row r="596" spans="1:31" ht="15.75" customHeight="1">
      <c r="A596" s="29"/>
      <c r="B596" s="75"/>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row>
    <row r="597" spans="1:31" ht="15.75" customHeight="1">
      <c r="A597" s="29"/>
      <c r="B597" s="75"/>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row>
    <row r="598" spans="1:31" ht="15.75" customHeight="1">
      <c r="A598" s="29"/>
      <c r="B598" s="75"/>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row>
    <row r="599" spans="1:31" ht="15.75" customHeight="1">
      <c r="A599" s="29"/>
      <c r="B599" s="75"/>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row>
    <row r="600" spans="1:31" ht="15.75" customHeight="1">
      <c r="A600" s="29"/>
      <c r="B600" s="75"/>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row>
    <row r="601" spans="1:31" ht="15.75" customHeight="1">
      <c r="A601" s="29"/>
      <c r="B601" s="75"/>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row>
    <row r="602" spans="1:31" ht="15.75" customHeight="1">
      <c r="A602" s="29"/>
      <c r="B602" s="75"/>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row>
    <row r="603" spans="1:31" ht="15.75" customHeight="1">
      <c r="A603" s="29"/>
      <c r="B603" s="75"/>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row>
    <row r="604" spans="1:31" ht="15.75" customHeight="1">
      <c r="A604" s="29"/>
      <c r="B604" s="75"/>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row>
    <row r="605" spans="1:31" ht="15.75" customHeight="1">
      <c r="A605" s="29"/>
      <c r="B605" s="75"/>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row>
    <row r="606" spans="1:31" ht="15.75" customHeight="1">
      <c r="A606" s="29"/>
      <c r="B606" s="75"/>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row>
    <row r="607" spans="1:31" ht="15.75" customHeight="1">
      <c r="A607" s="29"/>
      <c r="B607" s="75"/>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row>
    <row r="608" spans="1:31" ht="15.75" customHeight="1">
      <c r="A608" s="29"/>
      <c r="B608" s="75"/>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row>
    <row r="609" spans="1:31" ht="15.75" customHeight="1">
      <c r="A609" s="29"/>
      <c r="B609" s="75"/>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row>
    <row r="610" spans="1:31" ht="15.75" customHeight="1">
      <c r="A610" s="29"/>
      <c r="B610" s="75"/>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row>
    <row r="611" spans="1:31" ht="15.75" customHeight="1">
      <c r="A611" s="29"/>
      <c r="B611" s="75"/>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row>
    <row r="612" spans="1:31" ht="15.75" customHeight="1">
      <c r="A612" s="29"/>
      <c r="B612" s="75"/>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row>
    <row r="613" spans="1:31" ht="15.75" customHeight="1">
      <c r="A613" s="29"/>
      <c r="B613" s="75"/>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row>
    <row r="614" spans="1:31" ht="15.75" customHeight="1">
      <c r="A614" s="29"/>
      <c r="B614" s="75"/>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row>
    <row r="615" spans="1:31" ht="15.75" customHeight="1">
      <c r="A615" s="29"/>
      <c r="B615" s="75"/>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row>
    <row r="616" spans="1:31" ht="15.75" customHeight="1">
      <c r="A616" s="29"/>
      <c r="B616" s="75"/>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row>
    <row r="617" spans="1:31" ht="15.75" customHeight="1">
      <c r="A617" s="29"/>
      <c r="B617" s="75"/>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row>
    <row r="618" spans="1:31" ht="15.75" customHeight="1">
      <c r="A618" s="29"/>
      <c r="B618" s="75"/>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row>
    <row r="619" spans="1:31" ht="15.75" customHeight="1">
      <c r="A619" s="29"/>
      <c r="B619" s="75"/>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row>
    <row r="620" spans="1:31" ht="15.75" customHeight="1">
      <c r="A620" s="29"/>
      <c r="B620" s="75"/>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row>
    <row r="621" spans="1:31" ht="15.75" customHeight="1">
      <c r="A621" s="29"/>
      <c r="B621" s="75"/>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row>
    <row r="622" spans="1:31" ht="15.75" customHeight="1">
      <c r="A622" s="29"/>
      <c r="B622" s="75"/>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row>
    <row r="623" spans="1:31" ht="15.75" customHeight="1">
      <c r="A623" s="29"/>
      <c r="B623" s="75"/>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row>
    <row r="624" spans="1:31" ht="15.75" customHeight="1">
      <c r="A624" s="29"/>
      <c r="B624" s="75"/>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row>
    <row r="625" spans="1:31" ht="15.75" customHeight="1">
      <c r="A625" s="29"/>
      <c r="B625" s="75"/>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row>
    <row r="626" spans="1:31" ht="15.75" customHeight="1">
      <c r="A626" s="29"/>
      <c r="B626" s="75"/>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row>
    <row r="627" spans="1:31" ht="15.75" customHeight="1">
      <c r="A627" s="29"/>
      <c r="B627" s="75"/>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row>
    <row r="628" spans="1:31" ht="15.75" customHeight="1">
      <c r="A628" s="29"/>
      <c r="B628" s="75"/>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row>
    <row r="629" spans="1:31" ht="15.75" customHeight="1">
      <c r="A629" s="29"/>
      <c r="B629" s="75"/>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row>
    <row r="630" spans="1:31" ht="15.75" customHeight="1">
      <c r="A630" s="29"/>
      <c r="B630" s="75"/>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row>
    <row r="631" spans="1:31" ht="15.75" customHeight="1">
      <c r="A631" s="29"/>
      <c r="B631" s="75"/>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row>
    <row r="632" spans="1:31" ht="15.75" customHeight="1">
      <c r="A632" s="29"/>
      <c r="B632" s="75"/>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row>
    <row r="633" spans="1:31" ht="15.75" customHeight="1">
      <c r="A633" s="29"/>
      <c r="B633" s="75"/>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row>
    <row r="634" spans="1:31" ht="15.75" customHeight="1">
      <c r="A634" s="29"/>
      <c r="B634" s="75"/>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row>
    <row r="635" spans="1:31" ht="15.75" customHeight="1">
      <c r="A635" s="29"/>
      <c r="B635" s="75"/>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row>
    <row r="636" spans="1:31" ht="15.75" customHeight="1">
      <c r="A636" s="29"/>
      <c r="B636" s="75"/>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row>
    <row r="637" spans="1:31" ht="15.75" customHeight="1">
      <c r="A637" s="29"/>
      <c r="B637" s="75"/>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row>
    <row r="638" spans="1:31" ht="15.75" customHeight="1">
      <c r="A638" s="29"/>
      <c r="B638" s="75"/>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row>
    <row r="639" spans="1:31" ht="15.75" customHeight="1">
      <c r="A639" s="29"/>
      <c r="B639" s="75"/>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row>
    <row r="640" spans="1:31" ht="15.75" customHeight="1">
      <c r="A640" s="29"/>
      <c r="B640" s="75"/>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row>
    <row r="641" spans="1:31" ht="15.75" customHeight="1">
      <c r="A641" s="29"/>
      <c r="B641" s="75"/>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row>
    <row r="642" spans="1:31" ht="15.75" customHeight="1">
      <c r="A642" s="29"/>
      <c r="B642" s="75"/>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row>
    <row r="643" spans="1:31" ht="15.75" customHeight="1">
      <c r="A643" s="29"/>
      <c r="B643" s="75"/>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row>
    <row r="644" spans="1:31" ht="15.75" customHeight="1">
      <c r="A644" s="29"/>
      <c r="B644" s="75"/>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row>
    <row r="645" spans="1:31" ht="15.75" customHeight="1">
      <c r="A645" s="29"/>
      <c r="B645" s="75"/>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row>
    <row r="646" spans="1:31" ht="15.75" customHeight="1">
      <c r="A646" s="29"/>
      <c r="B646" s="75"/>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row>
    <row r="647" spans="1:31" ht="15.75" customHeight="1">
      <c r="A647" s="29"/>
      <c r="B647" s="75"/>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row>
    <row r="648" spans="1:31" ht="15.75" customHeight="1">
      <c r="A648" s="29"/>
      <c r="B648" s="75"/>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row>
    <row r="649" spans="1:31" ht="15.75" customHeight="1">
      <c r="A649" s="29"/>
      <c r="B649" s="75"/>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row>
    <row r="650" spans="1:31" ht="15.75" customHeight="1">
      <c r="A650" s="29"/>
      <c r="B650" s="75"/>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row>
    <row r="651" spans="1:31" ht="15.75" customHeight="1">
      <c r="A651" s="29"/>
      <c r="B651" s="75"/>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row>
    <row r="652" spans="1:31" ht="15.75" customHeight="1">
      <c r="A652" s="29"/>
      <c r="B652" s="75"/>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row>
    <row r="653" spans="1:31" ht="15.75" customHeight="1">
      <c r="A653" s="29"/>
      <c r="B653" s="75"/>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row>
    <row r="654" spans="1:31" ht="15.75" customHeight="1">
      <c r="A654" s="29"/>
      <c r="B654" s="75"/>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row>
    <row r="655" spans="1:31" ht="15.75" customHeight="1">
      <c r="A655" s="29"/>
      <c r="B655" s="75"/>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row>
    <row r="656" spans="1:31" ht="15.75" customHeight="1">
      <c r="A656" s="29"/>
      <c r="B656" s="75"/>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row>
    <row r="657" spans="1:31" ht="15.75" customHeight="1">
      <c r="A657" s="29"/>
      <c r="B657" s="75"/>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row>
    <row r="658" spans="1:31" ht="15.75" customHeight="1">
      <c r="A658" s="29"/>
      <c r="B658" s="75"/>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row>
    <row r="659" spans="1:31" ht="15.75" customHeight="1">
      <c r="A659" s="29"/>
      <c r="B659" s="75"/>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row>
    <row r="660" spans="1:31" ht="15.75" customHeight="1">
      <c r="A660" s="29"/>
      <c r="B660" s="75"/>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row>
    <row r="661" spans="1:31" ht="15.75" customHeight="1">
      <c r="A661" s="29"/>
      <c r="B661" s="75"/>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row>
    <row r="662" spans="1:31" ht="15.75" customHeight="1">
      <c r="A662" s="29"/>
      <c r="B662" s="75"/>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row>
    <row r="663" spans="1:31" ht="15.75" customHeight="1">
      <c r="A663" s="29"/>
      <c r="B663" s="75"/>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row>
    <row r="664" spans="1:31" ht="15.75" customHeight="1">
      <c r="A664" s="29"/>
      <c r="B664" s="75"/>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row>
    <row r="665" spans="1:31" ht="15.75" customHeight="1">
      <c r="A665" s="29"/>
      <c r="B665" s="75"/>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row>
    <row r="666" spans="1:31" ht="15.75" customHeight="1">
      <c r="A666" s="29"/>
      <c r="B666" s="75"/>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row>
    <row r="667" spans="1:31" ht="15.75" customHeight="1">
      <c r="A667" s="29"/>
      <c r="B667" s="75"/>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row>
    <row r="668" spans="1:31" ht="15.75" customHeight="1">
      <c r="A668" s="29"/>
      <c r="B668" s="75"/>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row>
    <row r="669" spans="1:31" ht="15.75" customHeight="1">
      <c r="A669" s="29"/>
      <c r="B669" s="75"/>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row>
    <row r="670" spans="1:31" ht="15.75" customHeight="1">
      <c r="A670" s="29"/>
      <c r="B670" s="75"/>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row>
    <row r="671" spans="1:31" ht="15.75" customHeight="1">
      <c r="A671" s="29"/>
      <c r="B671" s="75"/>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row>
    <row r="672" spans="1:31" ht="15.75" customHeight="1">
      <c r="A672" s="29"/>
      <c r="B672" s="75"/>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row>
    <row r="673" spans="1:31" ht="15.75" customHeight="1">
      <c r="A673" s="29"/>
      <c r="B673" s="75"/>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row>
    <row r="674" spans="1:31" ht="15.75" customHeight="1">
      <c r="A674" s="29"/>
      <c r="B674" s="75"/>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row>
    <row r="675" spans="1:31" ht="15.75" customHeight="1">
      <c r="A675" s="29"/>
      <c r="B675" s="75"/>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row>
    <row r="676" spans="1:31" ht="15.75" customHeight="1">
      <c r="A676" s="29"/>
      <c r="B676" s="75"/>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row>
    <row r="677" spans="1:31" ht="15.75" customHeight="1">
      <c r="A677" s="29"/>
      <c r="B677" s="75"/>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row>
    <row r="678" spans="1:31" ht="15.75" customHeight="1">
      <c r="A678" s="29"/>
      <c r="B678" s="75"/>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row>
    <row r="679" spans="1:31" ht="15.75" customHeight="1">
      <c r="A679" s="29"/>
      <c r="B679" s="75"/>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row>
    <row r="680" spans="1:31" ht="15.75" customHeight="1">
      <c r="A680" s="29"/>
      <c r="B680" s="75"/>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row>
    <row r="681" spans="1:31" ht="15.75" customHeight="1">
      <c r="A681" s="29"/>
      <c r="B681" s="75"/>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row>
    <row r="682" spans="1:31" ht="15.75" customHeight="1">
      <c r="A682" s="29"/>
      <c r="B682" s="75"/>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row>
    <row r="683" spans="1:31" ht="15.75" customHeight="1">
      <c r="A683" s="29"/>
      <c r="B683" s="75"/>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row>
    <row r="684" spans="1:31" ht="15.75" customHeight="1">
      <c r="A684" s="29"/>
      <c r="B684" s="75"/>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row>
    <row r="685" spans="1:31" ht="15.75" customHeight="1">
      <c r="A685" s="29"/>
      <c r="B685" s="75"/>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row>
    <row r="686" spans="1:31" ht="15.75" customHeight="1">
      <c r="A686" s="29"/>
      <c r="B686" s="75"/>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row>
    <row r="687" spans="1:31" ht="15.75" customHeight="1">
      <c r="A687" s="29"/>
      <c r="B687" s="75"/>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row>
    <row r="688" spans="1:31" ht="15.75" customHeight="1">
      <c r="A688" s="29"/>
      <c r="B688" s="75"/>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row>
    <row r="689" spans="1:31" ht="15.75" customHeight="1">
      <c r="A689" s="29"/>
      <c r="B689" s="75"/>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row>
    <row r="690" spans="1:31" ht="15.75" customHeight="1">
      <c r="A690" s="29"/>
      <c r="B690" s="75"/>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row>
    <row r="691" spans="1:31" ht="15.75" customHeight="1">
      <c r="A691" s="29"/>
      <c r="B691" s="75"/>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row>
    <row r="692" spans="1:31" ht="15.75" customHeight="1">
      <c r="A692" s="29"/>
      <c r="B692" s="75"/>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row>
    <row r="693" spans="1:31" ht="15.75" customHeight="1">
      <c r="A693" s="29"/>
      <c r="B693" s="75"/>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row>
    <row r="694" spans="1:31" ht="15.75" customHeight="1">
      <c r="A694" s="29"/>
      <c r="B694" s="75"/>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row>
    <row r="695" spans="1:31" ht="15.75" customHeight="1">
      <c r="A695" s="29"/>
      <c r="B695" s="75"/>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row>
    <row r="696" spans="1:31" ht="15.75" customHeight="1">
      <c r="A696" s="29"/>
      <c r="B696" s="75"/>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row>
    <row r="697" spans="1:31" ht="15.75" customHeight="1">
      <c r="A697" s="29"/>
      <c r="B697" s="75"/>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row>
    <row r="698" spans="1:31" ht="15.75" customHeight="1">
      <c r="A698" s="29"/>
      <c r="B698" s="75"/>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row>
    <row r="699" spans="1:31" ht="15.75" customHeight="1">
      <c r="A699" s="29"/>
      <c r="B699" s="75"/>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row>
    <row r="700" spans="1:31" ht="15.75" customHeight="1">
      <c r="A700" s="29"/>
      <c r="B700" s="75"/>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row>
    <row r="701" spans="1:31" ht="15.75" customHeight="1">
      <c r="A701" s="29"/>
      <c r="B701" s="75"/>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row>
    <row r="702" spans="1:31" ht="15.75" customHeight="1">
      <c r="A702" s="29"/>
      <c r="B702" s="75"/>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row>
    <row r="703" spans="1:31" ht="15.75" customHeight="1">
      <c r="A703" s="29"/>
      <c r="B703" s="75"/>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row>
    <row r="704" spans="1:31" ht="15.75" customHeight="1">
      <c r="A704" s="29"/>
      <c r="B704" s="75"/>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row>
    <row r="705" spans="1:31" ht="15.75" customHeight="1">
      <c r="A705" s="29"/>
      <c r="B705" s="75"/>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row>
    <row r="706" spans="1:31" ht="15.75" customHeight="1">
      <c r="A706" s="29"/>
      <c r="B706" s="75"/>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row>
    <row r="707" spans="1:31" ht="15.75" customHeight="1">
      <c r="A707" s="29"/>
      <c r="B707" s="75"/>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row>
    <row r="708" spans="1:31" ht="15.75" customHeight="1">
      <c r="A708" s="29"/>
      <c r="B708" s="75"/>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row>
    <row r="709" spans="1:31" ht="15.75" customHeight="1">
      <c r="A709" s="29"/>
      <c r="B709" s="75"/>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row>
    <row r="710" spans="1:31" ht="15.75" customHeight="1">
      <c r="A710" s="29"/>
      <c r="B710" s="75"/>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row>
    <row r="711" spans="1:31" ht="15.75" customHeight="1">
      <c r="A711" s="29"/>
      <c r="B711" s="75"/>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row>
    <row r="712" spans="1:31" ht="15.75" customHeight="1">
      <c r="A712" s="29"/>
      <c r="B712" s="75"/>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row>
    <row r="713" spans="1:31" ht="15.75" customHeight="1">
      <c r="A713" s="29"/>
      <c r="B713" s="75"/>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row>
    <row r="714" spans="1:31" ht="15.75" customHeight="1">
      <c r="A714" s="29"/>
      <c r="B714" s="75"/>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row>
    <row r="715" spans="1:31" ht="15.75" customHeight="1">
      <c r="A715" s="29"/>
      <c r="B715" s="75"/>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row>
    <row r="716" spans="1:31" ht="15.75" customHeight="1">
      <c r="A716" s="29"/>
      <c r="B716" s="75"/>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row>
    <row r="717" spans="1:31" ht="15.75" customHeight="1">
      <c r="A717" s="29"/>
      <c r="B717" s="75"/>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row>
    <row r="718" spans="1:31" ht="15.75" customHeight="1">
      <c r="A718" s="29"/>
      <c r="B718" s="75"/>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row>
    <row r="719" spans="1:31" ht="15.75" customHeight="1">
      <c r="A719" s="29"/>
      <c r="B719" s="75"/>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row>
    <row r="720" spans="1:31" ht="15.75" customHeight="1">
      <c r="A720" s="29"/>
      <c r="B720" s="75"/>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row>
    <row r="721" spans="1:31" ht="15.75" customHeight="1">
      <c r="A721" s="29"/>
      <c r="B721" s="75"/>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row>
    <row r="722" spans="1:31" ht="15.75" customHeight="1">
      <c r="A722" s="29"/>
      <c r="B722" s="75"/>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row>
    <row r="723" spans="1:31" ht="15.75" customHeight="1">
      <c r="A723" s="29"/>
      <c r="B723" s="75"/>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row>
    <row r="724" spans="1:31" ht="15.75" customHeight="1">
      <c r="A724" s="29"/>
      <c r="B724" s="75"/>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row>
    <row r="725" spans="1:31" ht="15.75" customHeight="1">
      <c r="A725" s="29"/>
      <c r="B725" s="75"/>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row>
    <row r="726" spans="1:31" ht="15.75" customHeight="1">
      <c r="A726" s="29"/>
      <c r="B726" s="75"/>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row>
    <row r="727" spans="1:31" ht="15.75" customHeight="1">
      <c r="A727" s="29"/>
      <c r="B727" s="75"/>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row>
    <row r="728" spans="1:31" ht="15.75" customHeight="1">
      <c r="A728" s="29"/>
      <c r="B728" s="75"/>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row>
    <row r="729" spans="1:31" ht="15.75" customHeight="1">
      <c r="A729" s="29"/>
      <c r="B729" s="75"/>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row>
    <row r="730" spans="1:31" ht="15.75" customHeight="1">
      <c r="A730" s="29"/>
      <c r="B730" s="75"/>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row>
    <row r="731" spans="1:31" ht="15.75" customHeight="1">
      <c r="A731" s="29"/>
      <c r="B731" s="75"/>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row>
    <row r="732" spans="1:31" ht="15.75" customHeight="1">
      <c r="A732" s="29"/>
      <c r="B732" s="75"/>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row>
    <row r="733" spans="1:31" ht="15.75" customHeight="1">
      <c r="A733" s="29"/>
      <c r="B733" s="75"/>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row>
    <row r="734" spans="1:31" ht="15.75" customHeight="1">
      <c r="A734" s="29"/>
      <c r="B734" s="75"/>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row>
    <row r="735" spans="1:31" ht="15.75" customHeight="1">
      <c r="A735" s="29"/>
      <c r="B735" s="75"/>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row>
    <row r="736" spans="1:31" ht="15.75" customHeight="1">
      <c r="A736" s="29"/>
      <c r="B736" s="75"/>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row>
    <row r="737" spans="1:31" ht="15.75" customHeight="1">
      <c r="A737" s="29"/>
      <c r="B737" s="75"/>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row>
    <row r="738" spans="1:31" ht="15.75" customHeight="1">
      <c r="A738" s="29"/>
      <c r="B738" s="75"/>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row>
    <row r="739" spans="1:31" ht="15.75" customHeight="1">
      <c r="A739" s="29"/>
      <c r="B739" s="75"/>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row>
    <row r="740" spans="1:31" ht="15.75" customHeight="1">
      <c r="A740" s="29"/>
      <c r="B740" s="75"/>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row>
    <row r="741" spans="1:31" ht="15.75" customHeight="1">
      <c r="A741" s="29"/>
      <c r="B741" s="75"/>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row>
    <row r="742" spans="1:31" ht="15.75" customHeight="1">
      <c r="A742" s="29"/>
      <c r="B742" s="75"/>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row>
    <row r="743" spans="1:31" ht="15.75" customHeight="1">
      <c r="A743" s="29"/>
      <c r="B743" s="75"/>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row>
    <row r="744" spans="1:31" ht="15.75" customHeight="1">
      <c r="A744" s="29"/>
      <c r="B744" s="75"/>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row>
    <row r="745" spans="1:31" ht="15.75" customHeight="1">
      <c r="A745" s="29"/>
      <c r="B745" s="75"/>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row>
    <row r="746" spans="1:31" ht="15.75" customHeight="1">
      <c r="A746" s="29"/>
      <c r="B746" s="75"/>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row>
    <row r="747" spans="1:31" ht="15.75" customHeight="1">
      <c r="A747" s="29"/>
      <c r="B747" s="75"/>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row>
    <row r="748" spans="1:31" ht="15.75" customHeight="1">
      <c r="A748" s="29"/>
      <c r="B748" s="75"/>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row>
    <row r="749" spans="1:31" ht="15.75" customHeight="1">
      <c r="A749" s="29"/>
      <c r="B749" s="75"/>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row>
    <row r="750" spans="1:31" ht="15.75" customHeight="1">
      <c r="A750" s="29"/>
      <c r="B750" s="75"/>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row>
    <row r="751" spans="1:31" ht="15.75" customHeight="1">
      <c r="A751" s="29"/>
      <c r="B751" s="75"/>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row>
    <row r="752" spans="1:31" ht="15.75" customHeight="1">
      <c r="A752" s="29"/>
      <c r="B752" s="75"/>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row>
    <row r="753" spans="1:31" ht="15.75" customHeight="1">
      <c r="A753" s="29"/>
      <c r="B753" s="75"/>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row>
    <row r="754" spans="1:31" ht="15.75" customHeight="1">
      <c r="A754" s="29"/>
      <c r="B754" s="75"/>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row>
    <row r="755" spans="1:31" ht="15.75" customHeight="1">
      <c r="A755" s="29"/>
      <c r="B755" s="75"/>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row>
    <row r="756" spans="1:31" ht="15.75" customHeight="1">
      <c r="A756" s="29"/>
      <c r="B756" s="75"/>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row>
    <row r="757" spans="1:31" ht="15.75" customHeight="1">
      <c r="A757" s="29"/>
      <c r="B757" s="75"/>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row>
    <row r="758" spans="1:31" ht="15.75" customHeight="1">
      <c r="A758" s="29"/>
      <c r="B758" s="75"/>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row>
    <row r="759" spans="1:31" ht="15.75" customHeight="1">
      <c r="A759" s="29"/>
      <c r="B759" s="75"/>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row>
    <row r="760" spans="1:31" ht="15.75" customHeight="1">
      <c r="A760" s="29"/>
      <c r="B760" s="75"/>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row>
    <row r="761" spans="1:31" ht="15.75" customHeight="1">
      <c r="A761" s="29"/>
      <c r="B761" s="75"/>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row>
    <row r="762" spans="1:31" ht="15.75" customHeight="1">
      <c r="A762" s="29"/>
      <c r="B762" s="75"/>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row>
    <row r="763" spans="1:31" ht="15.75" customHeight="1">
      <c r="A763" s="29"/>
      <c r="B763" s="75"/>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row>
    <row r="764" spans="1:31" ht="15.75" customHeight="1">
      <c r="A764" s="29"/>
      <c r="B764" s="75"/>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row>
    <row r="765" spans="1:31" ht="15.75" customHeight="1">
      <c r="A765" s="29"/>
      <c r="B765" s="75"/>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row>
    <row r="766" spans="1:31" ht="15.75" customHeight="1">
      <c r="A766" s="29"/>
      <c r="B766" s="75"/>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row>
    <row r="767" spans="1:31" ht="15.75" customHeight="1">
      <c r="A767" s="29"/>
      <c r="B767" s="75"/>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row>
    <row r="768" spans="1:31" ht="15.75" customHeight="1">
      <c r="A768" s="29"/>
      <c r="B768" s="75"/>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row>
    <row r="769" spans="1:31" ht="15.75" customHeight="1">
      <c r="A769" s="29"/>
      <c r="B769" s="75"/>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row>
    <row r="770" spans="1:31" ht="15.75" customHeight="1">
      <c r="A770" s="29"/>
      <c r="B770" s="75"/>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row>
    <row r="771" spans="1:31" ht="15.75" customHeight="1">
      <c r="A771" s="29"/>
      <c r="B771" s="75"/>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row>
    <row r="772" spans="1:31" ht="15.75" customHeight="1">
      <c r="A772" s="29"/>
      <c r="B772" s="75"/>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row>
    <row r="773" spans="1:31" ht="15.75" customHeight="1">
      <c r="A773" s="29"/>
      <c r="B773" s="75"/>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row>
    <row r="774" spans="1:31" ht="15.75" customHeight="1">
      <c r="A774" s="29"/>
      <c r="B774" s="75"/>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row>
    <row r="775" spans="1:31" ht="15.75" customHeight="1">
      <c r="A775" s="29"/>
      <c r="B775" s="75"/>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row>
    <row r="776" spans="1:31" ht="15.75" customHeight="1">
      <c r="A776" s="29"/>
      <c r="B776" s="75"/>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row>
    <row r="777" spans="1:31" ht="15.75" customHeight="1">
      <c r="A777" s="29"/>
      <c r="B777" s="75"/>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row>
    <row r="778" spans="1:31" ht="15.75" customHeight="1">
      <c r="A778" s="29"/>
      <c r="B778" s="75"/>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row>
    <row r="779" spans="1:31" ht="15.75" customHeight="1">
      <c r="A779" s="29"/>
      <c r="B779" s="75"/>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row>
    <row r="780" spans="1:31" ht="15.75" customHeight="1">
      <c r="A780" s="29"/>
      <c r="B780" s="75"/>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row>
    <row r="781" spans="1:31" ht="15.75" customHeight="1">
      <c r="A781" s="29"/>
      <c r="B781" s="75"/>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row>
    <row r="782" spans="1:31" ht="15.75" customHeight="1">
      <c r="A782" s="29"/>
      <c r="B782" s="75"/>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row>
    <row r="783" spans="1:31" ht="15.75" customHeight="1">
      <c r="A783" s="29"/>
      <c r="B783" s="75"/>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row>
    <row r="784" spans="1:31" ht="15.75" customHeight="1">
      <c r="A784" s="29"/>
      <c r="B784" s="75"/>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row>
    <row r="785" spans="1:31" ht="15.75" customHeight="1">
      <c r="A785" s="29"/>
      <c r="B785" s="75"/>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row>
    <row r="786" spans="1:31" ht="15.75" customHeight="1">
      <c r="A786" s="29"/>
      <c r="B786" s="75"/>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row>
    <row r="787" spans="1:31" ht="15.75" customHeight="1">
      <c r="A787" s="29"/>
      <c r="B787" s="75"/>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row>
    <row r="788" spans="1:31" ht="15.75" customHeight="1">
      <c r="A788" s="29"/>
      <c r="B788" s="75"/>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row>
    <row r="789" spans="1:31" ht="15.75" customHeight="1">
      <c r="A789" s="29"/>
      <c r="B789" s="75"/>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row>
    <row r="790" spans="1:31" ht="15.75" customHeight="1">
      <c r="A790" s="29"/>
      <c r="B790" s="75"/>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row>
    <row r="791" spans="1:31" ht="15.75" customHeight="1">
      <c r="A791" s="29"/>
      <c r="B791" s="75"/>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row>
    <row r="792" spans="1:31" ht="15.75" customHeight="1">
      <c r="A792" s="29"/>
      <c r="B792" s="75"/>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row>
    <row r="793" spans="1:31" ht="15.75" customHeight="1">
      <c r="A793" s="29"/>
      <c r="B793" s="75"/>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row>
    <row r="794" spans="1:31" ht="15.75" customHeight="1">
      <c r="A794" s="29"/>
      <c r="B794" s="75"/>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row>
    <row r="795" spans="1:31" ht="15.75" customHeight="1">
      <c r="A795" s="29"/>
      <c r="B795" s="75"/>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row>
    <row r="796" spans="1:31" ht="15.75" customHeight="1">
      <c r="A796" s="29"/>
      <c r="B796" s="75"/>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row>
    <row r="797" spans="1:31" ht="15.75" customHeight="1">
      <c r="A797" s="29"/>
      <c r="B797" s="75"/>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row>
    <row r="798" spans="1:31" ht="15.75" customHeight="1">
      <c r="A798" s="29"/>
      <c r="B798" s="75"/>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row>
    <row r="799" spans="1:31" ht="15.75" customHeight="1">
      <c r="A799" s="29"/>
      <c r="B799" s="75"/>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row>
    <row r="800" spans="1:31" ht="15.75" customHeight="1">
      <c r="A800" s="29"/>
      <c r="B800" s="75"/>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row>
    <row r="801" spans="1:31" ht="15.75" customHeight="1">
      <c r="A801" s="29"/>
      <c r="B801" s="75"/>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row>
    <row r="802" spans="1:31" ht="15.75" customHeight="1">
      <c r="A802" s="29"/>
      <c r="B802" s="75"/>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row>
    <row r="803" spans="1:31" ht="15.75" customHeight="1">
      <c r="A803" s="29"/>
      <c r="B803" s="75"/>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row>
    <row r="804" spans="1:31" ht="15.75" customHeight="1">
      <c r="A804" s="29"/>
      <c r="B804" s="75"/>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row>
    <row r="805" spans="1:31" ht="15.75" customHeight="1">
      <c r="A805" s="29"/>
      <c r="B805" s="75"/>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row>
    <row r="806" spans="1:31" ht="15.75" customHeight="1">
      <c r="A806" s="29"/>
      <c r="B806" s="75"/>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row>
    <row r="807" spans="1:31" ht="15.75" customHeight="1">
      <c r="A807" s="29"/>
      <c r="B807" s="75"/>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row>
    <row r="808" spans="1:31" ht="15.75" customHeight="1">
      <c r="A808" s="29"/>
      <c r="B808" s="75"/>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row>
    <row r="809" spans="1:31" ht="15.75" customHeight="1">
      <c r="A809" s="29"/>
      <c r="B809" s="75"/>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row>
    <row r="810" spans="1:31" ht="15.75" customHeight="1">
      <c r="A810" s="29"/>
      <c r="B810" s="75"/>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row>
    <row r="811" spans="1:31" ht="15.75" customHeight="1">
      <c r="A811" s="29"/>
      <c r="B811" s="75"/>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row>
    <row r="812" spans="1:31" ht="15.75" customHeight="1">
      <c r="A812" s="29"/>
      <c r="B812" s="75"/>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row>
    <row r="813" spans="1:31" ht="15.75" customHeight="1">
      <c r="A813" s="29"/>
      <c r="B813" s="75"/>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row>
    <row r="814" spans="1:31" ht="15.75" customHeight="1">
      <c r="A814" s="29"/>
      <c r="B814" s="75"/>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row>
    <row r="815" spans="1:31" ht="15.75" customHeight="1">
      <c r="A815" s="29"/>
      <c r="B815" s="75"/>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row>
    <row r="816" spans="1:31" ht="15.75" customHeight="1">
      <c r="A816" s="29"/>
      <c r="B816" s="75"/>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row>
    <row r="817" spans="1:31" ht="15.75" customHeight="1">
      <c r="A817" s="29"/>
      <c r="B817" s="75"/>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row>
    <row r="818" spans="1:31" ht="15.75" customHeight="1">
      <c r="A818" s="29"/>
      <c r="B818" s="75"/>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row>
    <row r="819" spans="1:31" ht="15.75" customHeight="1">
      <c r="A819" s="29"/>
      <c r="B819" s="75"/>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row>
    <row r="820" spans="1:31" ht="15.75" customHeight="1">
      <c r="A820" s="29"/>
      <c r="B820" s="75"/>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row>
    <row r="821" spans="1:31" ht="15.75" customHeight="1">
      <c r="A821" s="29"/>
      <c r="B821" s="75"/>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row>
    <row r="822" spans="1:31" ht="15.75" customHeight="1">
      <c r="A822" s="29"/>
      <c r="B822" s="75"/>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row>
    <row r="823" spans="1:31" ht="15.75" customHeight="1">
      <c r="A823" s="29"/>
      <c r="B823" s="75"/>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row>
    <row r="824" spans="1:31" ht="15.75" customHeight="1">
      <c r="A824" s="29"/>
      <c r="B824" s="75"/>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row>
    <row r="825" spans="1:31" ht="15.75" customHeight="1">
      <c r="A825" s="29"/>
      <c r="B825" s="75"/>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row>
    <row r="826" spans="1:31" ht="15.75" customHeight="1">
      <c r="A826" s="29"/>
      <c r="B826" s="75"/>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row>
    <row r="827" spans="1:31" ht="15.75" customHeight="1">
      <c r="A827" s="29"/>
      <c r="B827" s="75"/>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row>
    <row r="828" spans="1:31" ht="15.75" customHeight="1">
      <c r="A828" s="29"/>
      <c r="B828" s="75"/>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row>
    <row r="829" spans="1:31" ht="15.75" customHeight="1">
      <c r="A829" s="29"/>
      <c r="B829" s="75"/>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row>
    <row r="830" spans="1:31" ht="15.75" customHeight="1">
      <c r="A830" s="29"/>
      <c r="B830" s="75"/>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row>
    <row r="831" spans="1:31" ht="15.75" customHeight="1">
      <c r="A831" s="29"/>
      <c r="B831" s="75"/>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row>
    <row r="832" spans="1:31" ht="15.75" customHeight="1">
      <c r="A832" s="29"/>
      <c r="B832" s="75"/>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row>
    <row r="833" spans="1:31" ht="15.75" customHeight="1">
      <c r="A833" s="29"/>
      <c r="B833" s="75"/>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row>
    <row r="834" spans="1:31" ht="15.75" customHeight="1">
      <c r="A834" s="29"/>
      <c r="B834" s="75"/>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row>
    <row r="835" spans="1:31" ht="15.75" customHeight="1">
      <c r="A835" s="29"/>
      <c r="B835" s="75"/>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row>
    <row r="836" spans="1:31" ht="15.75" customHeight="1">
      <c r="A836" s="29"/>
      <c r="B836" s="75"/>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row>
    <row r="837" spans="1:31" ht="15.75" customHeight="1">
      <c r="A837" s="29"/>
      <c r="B837" s="75"/>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row>
    <row r="838" spans="1:31" ht="15.75" customHeight="1">
      <c r="A838" s="29"/>
      <c r="B838" s="75"/>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row>
    <row r="839" spans="1:31" ht="15.75" customHeight="1">
      <c r="A839" s="29"/>
      <c r="B839" s="75"/>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row>
    <row r="840" spans="1:31" ht="15.75" customHeight="1">
      <c r="A840" s="29"/>
      <c r="B840" s="75"/>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row>
    <row r="841" spans="1:31" ht="15.75" customHeight="1">
      <c r="A841" s="29"/>
      <c r="B841" s="75"/>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row>
    <row r="842" spans="1:31" ht="15.75" customHeight="1">
      <c r="A842" s="29"/>
      <c r="B842" s="75"/>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row>
    <row r="843" spans="1:31" ht="15.75" customHeight="1">
      <c r="A843" s="29"/>
      <c r="B843" s="75"/>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row>
    <row r="844" spans="1:31" ht="15.75" customHeight="1">
      <c r="A844" s="29"/>
      <c r="B844" s="75"/>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row>
    <row r="845" spans="1:31" ht="15.75" customHeight="1">
      <c r="A845" s="29"/>
      <c r="B845" s="75"/>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row>
    <row r="846" spans="1:31" ht="15.75" customHeight="1">
      <c r="A846" s="29"/>
      <c r="B846" s="75"/>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row>
    <row r="847" spans="1:31" ht="15.75" customHeight="1">
      <c r="A847" s="29"/>
      <c r="B847" s="75"/>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row>
    <row r="848" spans="1:31" ht="15.75" customHeight="1">
      <c r="A848" s="29"/>
      <c r="B848" s="75"/>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row>
    <row r="849" spans="1:31" ht="15.75" customHeight="1">
      <c r="A849" s="29"/>
      <c r="B849" s="75"/>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row>
    <row r="850" spans="1:31" ht="15.75" customHeight="1">
      <c r="A850" s="29"/>
      <c r="B850" s="75"/>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row>
    <row r="851" spans="1:31" ht="15.75" customHeight="1">
      <c r="A851" s="29"/>
      <c r="B851" s="75"/>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row>
    <row r="852" spans="1:31" ht="15.75" customHeight="1">
      <c r="A852" s="29"/>
      <c r="B852" s="75"/>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row>
    <row r="853" spans="1:31" ht="15.75" customHeight="1">
      <c r="A853" s="29"/>
      <c r="B853" s="75"/>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row>
    <row r="854" spans="1:31" ht="15.75" customHeight="1">
      <c r="A854" s="29"/>
      <c r="B854" s="75"/>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row>
    <row r="855" spans="1:31" ht="15.75" customHeight="1">
      <c r="A855" s="29"/>
      <c r="B855" s="75"/>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row>
    <row r="856" spans="1:31" ht="15.75" customHeight="1">
      <c r="A856" s="29"/>
      <c r="B856" s="75"/>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row>
    <row r="857" spans="1:31" ht="15.75" customHeight="1">
      <c r="A857" s="29"/>
      <c r="B857" s="75"/>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row>
    <row r="858" spans="1:31" ht="15.75" customHeight="1">
      <c r="A858" s="29"/>
      <c r="B858" s="75"/>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row>
    <row r="859" spans="1:31" ht="15.75" customHeight="1">
      <c r="A859" s="29"/>
      <c r="B859" s="75"/>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row>
    <row r="860" spans="1:31" ht="15.75" customHeight="1">
      <c r="A860" s="29"/>
      <c r="B860" s="75"/>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row>
    <row r="861" spans="1:31" ht="15.75" customHeight="1">
      <c r="A861" s="29"/>
      <c r="B861" s="75"/>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row>
    <row r="862" spans="1:31" ht="15.75" customHeight="1">
      <c r="A862" s="29"/>
      <c r="B862" s="75"/>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row>
    <row r="863" spans="1:31" ht="15.75" customHeight="1">
      <c r="A863" s="29"/>
      <c r="B863" s="75"/>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row>
    <row r="864" spans="1:31" ht="15.75" customHeight="1">
      <c r="A864" s="29"/>
      <c r="B864" s="75"/>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row>
    <row r="865" spans="1:31" ht="15.75" customHeight="1">
      <c r="A865" s="29"/>
      <c r="B865" s="75"/>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row>
    <row r="866" spans="1:31" ht="15.75" customHeight="1">
      <c r="A866" s="29"/>
      <c r="B866" s="75"/>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row>
    <row r="867" spans="1:31" ht="15.75" customHeight="1">
      <c r="A867" s="29"/>
      <c r="B867" s="75"/>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row>
    <row r="868" spans="1:31" ht="15.75" customHeight="1">
      <c r="A868" s="29"/>
      <c r="B868" s="75"/>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row>
    <row r="869" spans="1:31" ht="15.75" customHeight="1">
      <c r="A869" s="29"/>
      <c r="B869" s="75"/>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row>
    <row r="870" spans="1:31" ht="15.75" customHeight="1">
      <c r="A870" s="29"/>
      <c r="B870" s="75"/>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row>
    <row r="871" spans="1:31" ht="15.75" customHeight="1">
      <c r="A871" s="29"/>
      <c r="B871" s="75"/>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row>
    <row r="872" spans="1:31" ht="15.75" customHeight="1">
      <c r="A872" s="29"/>
      <c r="B872" s="75"/>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row>
    <row r="873" spans="1:31" ht="15.75" customHeight="1">
      <c r="A873" s="29"/>
      <c r="B873" s="75"/>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row>
    <row r="874" spans="1:31" ht="15.75" customHeight="1">
      <c r="A874" s="29"/>
      <c r="B874" s="75"/>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row>
    <row r="875" spans="1:31" ht="15.75" customHeight="1">
      <c r="A875" s="29"/>
      <c r="B875" s="75"/>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row>
    <row r="876" spans="1:31" ht="15.75" customHeight="1">
      <c r="A876" s="29"/>
      <c r="B876" s="75"/>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row>
    <row r="877" spans="1:31" ht="15.75" customHeight="1">
      <c r="A877" s="29"/>
      <c r="B877" s="75"/>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row>
    <row r="878" spans="1:31" ht="15.75" customHeight="1">
      <c r="A878" s="29"/>
      <c r="B878" s="75"/>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row>
    <row r="879" spans="1:31" ht="15.75" customHeight="1">
      <c r="A879" s="29"/>
      <c r="B879" s="75"/>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row>
    <row r="880" spans="1:31" ht="15.75" customHeight="1">
      <c r="A880" s="29"/>
      <c r="B880" s="75"/>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row>
    <row r="881" spans="1:31" ht="15.75" customHeight="1">
      <c r="A881" s="29"/>
      <c r="B881" s="75"/>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row>
    <row r="882" spans="1:31" ht="15.75" customHeight="1">
      <c r="A882" s="29"/>
      <c r="B882" s="75"/>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row>
    <row r="883" spans="1:31" ht="15.75" customHeight="1">
      <c r="A883" s="29"/>
      <c r="B883" s="75"/>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row>
    <row r="884" spans="1:31" ht="15.75" customHeight="1">
      <c r="A884" s="29"/>
      <c r="B884" s="75"/>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row>
    <row r="885" spans="1:31" ht="15.75" customHeight="1">
      <c r="A885" s="29"/>
      <c r="B885" s="75"/>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row>
    <row r="886" spans="1:31" ht="15.75" customHeight="1">
      <c r="A886" s="29"/>
      <c r="B886" s="75"/>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row>
    <row r="887" spans="1:31" ht="15.75" customHeight="1">
      <c r="A887" s="29"/>
      <c r="B887" s="75"/>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row>
    <row r="888" spans="1:31" ht="15.75" customHeight="1">
      <c r="A888" s="29"/>
      <c r="B888" s="75"/>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row>
    <row r="889" spans="1:31" ht="15.75" customHeight="1">
      <c r="A889" s="29"/>
      <c r="B889" s="75"/>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row>
    <row r="890" spans="1:31" ht="15.75" customHeight="1">
      <c r="A890" s="29"/>
      <c r="B890" s="75"/>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row>
    <row r="891" spans="1:31" ht="15.75" customHeight="1">
      <c r="A891" s="29"/>
      <c r="B891" s="75"/>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row>
    <row r="892" spans="1:31" ht="15.75" customHeight="1">
      <c r="A892" s="29"/>
      <c r="B892" s="75"/>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row>
    <row r="893" spans="1:31" ht="15.75" customHeight="1">
      <c r="A893" s="29"/>
      <c r="B893" s="75"/>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row>
    <row r="894" spans="1:31" ht="15.75" customHeight="1">
      <c r="A894" s="29"/>
      <c r="B894" s="75"/>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row>
    <row r="895" spans="1:31" ht="15.75" customHeight="1">
      <c r="A895" s="29"/>
      <c r="B895" s="75"/>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row>
    <row r="896" spans="1:31" ht="15.75" customHeight="1">
      <c r="A896" s="29"/>
      <c r="B896" s="75"/>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row>
    <row r="897" spans="1:31" ht="15.75" customHeight="1">
      <c r="A897" s="29"/>
      <c r="B897" s="75"/>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row>
    <row r="898" spans="1:31" ht="15.75" customHeight="1">
      <c r="A898" s="29"/>
      <c r="B898" s="75"/>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row>
    <row r="899" spans="1:31" ht="15.75" customHeight="1">
      <c r="A899" s="29"/>
      <c r="B899" s="75"/>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row>
    <row r="900" spans="1:31" ht="15.75" customHeight="1">
      <c r="A900" s="29"/>
      <c r="B900" s="75"/>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row>
    <row r="901" spans="1:31" ht="15.75" customHeight="1">
      <c r="A901" s="29"/>
      <c r="B901" s="75"/>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row>
    <row r="902" spans="1:31" ht="15.75" customHeight="1">
      <c r="A902" s="29"/>
      <c r="B902" s="75"/>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row>
    <row r="903" spans="1:31" ht="15.75" customHeight="1">
      <c r="A903" s="29"/>
      <c r="B903" s="75"/>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row>
    <row r="904" spans="1:31" ht="15.75" customHeight="1">
      <c r="A904" s="29"/>
      <c r="B904" s="75"/>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row>
    <row r="905" spans="1:31" ht="15.75" customHeight="1">
      <c r="A905" s="29"/>
      <c r="B905" s="75"/>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row>
    <row r="906" spans="1:31" ht="15.75" customHeight="1">
      <c r="A906" s="29"/>
      <c r="B906" s="75"/>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row>
    <row r="907" spans="1:31" ht="15.75" customHeight="1">
      <c r="A907" s="29"/>
      <c r="B907" s="75"/>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row>
    <row r="908" spans="1:31" ht="15.75" customHeight="1">
      <c r="A908" s="29"/>
      <c r="B908" s="75"/>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row>
    <row r="909" spans="1:31" ht="15.75" customHeight="1">
      <c r="A909" s="29"/>
      <c r="B909" s="75"/>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row>
    <row r="910" spans="1:31" ht="15.75" customHeight="1">
      <c r="A910" s="29"/>
      <c r="B910" s="75"/>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row>
    <row r="911" spans="1:31" ht="15.75" customHeight="1">
      <c r="A911" s="29"/>
      <c r="B911" s="75"/>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row>
    <row r="912" spans="1:31" ht="15.75" customHeight="1">
      <c r="A912" s="29"/>
      <c r="B912" s="75"/>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row>
    <row r="913" spans="1:31" ht="15.75" customHeight="1">
      <c r="A913" s="29"/>
      <c r="B913" s="75"/>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row>
    <row r="914" spans="1:31" ht="15.75" customHeight="1">
      <c r="A914" s="29"/>
      <c r="B914" s="75"/>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row>
    <row r="915" spans="1:31" ht="15.75" customHeight="1">
      <c r="A915" s="29"/>
      <c r="B915" s="75"/>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row>
    <row r="916" spans="1:31" ht="15.75" customHeight="1">
      <c r="A916" s="29"/>
      <c r="B916" s="75"/>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row>
    <row r="917" spans="1:31" ht="15.75" customHeight="1">
      <c r="A917" s="29"/>
      <c r="B917" s="75"/>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row>
    <row r="918" spans="1:31" ht="15.75" customHeight="1">
      <c r="A918" s="29"/>
      <c r="B918" s="75"/>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row>
    <row r="919" spans="1:31" ht="15.75" customHeight="1">
      <c r="A919" s="29"/>
      <c r="B919" s="75"/>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row>
    <row r="920" spans="1:31" ht="15.75" customHeight="1">
      <c r="A920" s="29"/>
      <c r="B920" s="75"/>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row>
    <row r="921" spans="1:31" ht="15.75" customHeight="1">
      <c r="A921" s="29"/>
      <c r="B921" s="75"/>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row>
    <row r="922" spans="1:31" ht="15.75" customHeight="1">
      <c r="A922" s="29"/>
      <c r="B922" s="75"/>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row>
    <row r="923" spans="1:31" ht="15.75" customHeight="1">
      <c r="A923" s="29"/>
      <c r="B923" s="75"/>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row>
    <row r="924" spans="1:31" ht="15.75" customHeight="1">
      <c r="A924" s="29"/>
      <c r="B924" s="75"/>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row>
    <row r="925" spans="1:31" ht="15.75" customHeight="1">
      <c r="A925" s="29"/>
      <c r="B925" s="75"/>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row>
    <row r="926" spans="1:31" ht="15.75" customHeight="1">
      <c r="A926" s="29"/>
      <c r="B926" s="75"/>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row>
    <row r="927" spans="1:31" ht="15.75" customHeight="1">
      <c r="A927" s="29"/>
      <c r="B927" s="75"/>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row>
    <row r="928" spans="1:31" ht="15.75" customHeight="1">
      <c r="A928" s="29"/>
      <c r="B928" s="75"/>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row>
    <row r="929" spans="1:31" ht="15.75" customHeight="1">
      <c r="A929" s="29"/>
      <c r="B929" s="75"/>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row>
    <row r="930" spans="1:31" ht="15.75" customHeight="1">
      <c r="A930" s="29"/>
      <c r="B930" s="75"/>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row>
    <row r="931" spans="1:31" ht="15.75" customHeight="1">
      <c r="A931" s="29"/>
      <c r="B931" s="75"/>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row>
    <row r="932" spans="1:31" ht="15.75" customHeight="1">
      <c r="A932" s="29"/>
      <c r="B932" s="75"/>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row>
    <row r="933" spans="1:31" ht="15.75" customHeight="1">
      <c r="A933" s="29"/>
      <c r="B933" s="75"/>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row>
    <row r="934" spans="1:31" ht="15.75" customHeight="1">
      <c r="A934" s="29"/>
      <c r="B934" s="75"/>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row>
    <row r="935" spans="1:31" ht="15.75" customHeight="1">
      <c r="A935" s="29"/>
      <c r="B935" s="75"/>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row>
    <row r="936" spans="1:31" ht="15.75" customHeight="1">
      <c r="A936" s="29"/>
      <c r="B936" s="75"/>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row>
    <row r="937" spans="1:31" ht="15.75" customHeight="1">
      <c r="A937" s="29"/>
      <c r="B937" s="75"/>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row>
    <row r="938" spans="1:31" ht="15.75" customHeight="1">
      <c r="A938" s="29"/>
      <c r="B938" s="75"/>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row>
    <row r="939" spans="1:31" ht="15.75" customHeight="1">
      <c r="A939" s="29"/>
      <c r="B939" s="75"/>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row>
    <row r="940" spans="1:31" ht="15.75" customHeight="1">
      <c r="A940" s="29"/>
      <c r="B940" s="75"/>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row>
    <row r="941" spans="1:31" ht="15.75" customHeight="1">
      <c r="A941" s="29"/>
      <c r="B941" s="75"/>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row>
    <row r="942" spans="1:31" ht="15.75" customHeight="1">
      <c r="A942" s="29"/>
      <c r="B942" s="75"/>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row>
    <row r="943" spans="1:31" ht="15.75" customHeight="1">
      <c r="A943" s="29"/>
      <c r="B943" s="75"/>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row>
    <row r="944" spans="1:31" ht="15.75" customHeight="1">
      <c r="A944" s="29"/>
      <c r="B944" s="75"/>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row>
    <row r="945" spans="1:31" ht="15.75" customHeight="1">
      <c r="A945" s="29"/>
      <c r="B945" s="75"/>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row>
    <row r="946" spans="1:31" ht="15.75" customHeight="1">
      <c r="A946" s="29"/>
      <c r="B946" s="75"/>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row>
    <row r="947" spans="1:31" ht="15.75" customHeight="1">
      <c r="A947" s="29"/>
      <c r="B947" s="75"/>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row>
    <row r="948" spans="1:31" ht="15.75" customHeight="1">
      <c r="A948" s="29"/>
      <c r="B948" s="75"/>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row>
    <row r="949" spans="1:31" ht="15.75" customHeight="1">
      <c r="A949" s="29"/>
      <c r="B949" s="75"/>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row>
    <row r="950" spans="1:31" ht="15.75" customHeight="1">
      <c r="A950" s="29"/>
      <c r="B950" s="75"/>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row>
    <row r="951" spans="1:31" ht="15.75" customHeight="1">
      <c r="A951" s="29"/>
      <c r="B951" s="75"/>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row>
    <row r="952" spans="1:31" ht="15.75" customHeight="1">
      <c r="A952" s="29"/>
      <c r="B952" s="75"/>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row>
    <row r="953" spans="1:31" ht="15.75" customHeight="1">
      <c r="A953" s="29"/>
      <c r="B953" s="75"/>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row>
    <row r="954" spans="1:31" ht="15.75" customHeight="1">
      <c r="A954" s="29"/>
      <c r="B954" s="75"/>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row>
    <row r="955" spans="1:31" ht="15.75" customHeight="1">
      <c r="A955" s="29"/>
      <c r="B955" s="75"/>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row>
    <row r="956" spans="1:31" ht="15.75" customHeight="1">
      <c r="A956" s="29"/>
      <c r="B956" s="75"/>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row>
    <row r="957" spans="1:31" ht="15.75" customHeight="1">
      <c r="A957" s="29"/>
      <c r="B957" s="75"/>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row>
    <row r="958" spans="1:31" ht="15.75" customHeight="1">
      <c r="A958" s="29"/>
      <c r="B958" s="75"/>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row>
    <row r="959" spans="1:31" ht="15.75" customHeight="1">
      <c r="A959" s="29"/>
      <c r="B959" s="75"/>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row>
    <row r="960" spans="1:31" ht="15.75" customHeight="1">
      <c r="A960" s="29"/>
      <c r="B960" s="75"/>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row>
    <row r="961" spans="1:31" ht="15.75" customHeight="1">
      <c r="A961" s="29"/>
      <c r="B961" s="75"/>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row>
    <row r="962" spans="1:31" ht="15.75" customHeight="1">
      <c r="A962" s="29"/>
      <c r="B962" s="75"/>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row>
    <row r="963" spans="1:31" ht="15.75" customHeight="1">
      <c r="A963" s="29"/>
      <c r="B963" s="75"/>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row>
    <row r="964" spans="1:31" ht="15.75" customHeight="1">
      <c r="A964" s="29"/>
      <c r="B964" s="75"/>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row>
    <row r="965" spans="1:31" ht="15.75" customHeight="1">
      <c r="A965" s="29"/>
      <c r="B965" s="75"/>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row>
    <row r="966" spans="1:31" ht="15.75" customHeight="1">
      <c r="A966" s="29"/>
      <c r="B966" s="75"/>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row>
    <row r="967" spans="1:31" ht="15.75" customHeight="1">
      <c r="A967" s="29"/>
      <c r="B967" s="75"/>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row>
    <row r="968" spans="1:31" ht="15.75" customHeight="1">
      <c r="A968" s="29"/>
      <c r="B968" s="75"/>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row>
    <row r="969" spans="1:31" ht="15.75" customHeight="1">
      <c r="A969" s="29"/>
      <c r="B969" s="75"/>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row>
    <row r="970" spans="1:31" ht="15.75" customHeight="1">
      <c r="A970" s="29"/>
      <c r="B970" s="75"/>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row>
    <row r="971" spans="1:31" ht="15.75" customHeight="1">
      <c r="A971" s="29"/>
      <c r="B971" s="75"/>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row>
    <row r="972" spans="1:31" ht="15.75" customHeight="1">
      <c r="A972" s="29"/>
      <c r="B972" s="75"/>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row>
    <row r="973" spans="1:31" ht="15.75" customHeight="1">
      <c r="A973" s="29"/>
      <c r="B973" s="75"/>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row>
    <row r="974" spans="1:31" ht="15.75" customHeight="1">
      <c r="A974" s="29"/>
      <c r="B974" s="75"/>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row>
    <row r="975" spans="1:31" ht="15.75" customHeight="1">
      <c r="A975" s="29"/>
      <c r="B975" s="75"/>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row>
    <row r="976" spans="1:31" ht="15.75" customHeight="1">
      <c r="A976" s="29"/>
      <c r="B976" s="75"/>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row>
    <row r="977" spans="1:31" ht="15.75" customHeight="1">
      <c r="A977" s="29"/>
      <c r="B977" s="75"/>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row>
    <row r="978" spans="1:31" ht="15.75" customHeight="1">
      <c r="A978" s="29"/>
      <c r="B978" s="75"/>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row>
    <row r="979" spans="1:31" ht="15.75" customHeight="1">
      <c r="A979" s="29"/>
      <c r="B979" s="75"/>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row>
    <row r="980" spans="1:31" ht="15.75" customHeight="1">
      <c r="A980" s="29"/>
      <c r="B980" s="75"/>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row>
    <row r="981" spans="1:31" ht="15.75" customHeight="1">
      <c r="A981" s="29"/>
      <c r="B981" s="75"/>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row>
    <row r="982" spans="1:31" ht="15.75" customHeight="1">
      <c r="A982" s="29"/>
      <c r="B982" s="75"/>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row>
    <row r="983" spans="1:31" ht="15.75" customHeight="1">
      <c r="A983" s="29"/>
      <c r="B983" s="75"/>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row>
    <row r="984" spans="1:31" ht="15.75" customHeight="1">
      <c r="A984" s="29"/>
      <c r="B984" s="75"/>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row>
    <row r="985" spans="1:31" ht="15.75" customHeight="1">
      <c r="A985" s="29"/>
      <c r="B985" s="75"/>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row>
    <row r="986" spans="1:31" ht="15.75" customHeight="1">
      <c r="A986" s="29"/>
      <c r="B986" s="75"/>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row>
    <row r="987" spans="1:31" ht="15.75" customHeight="1">
      <c r="A987" s="29"/>
      <c r="B987" s="75"/>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row>
    <row r="988" spans="1:31" ht="15.75" customHeight="1">
      <c r="A988" s="29"/>
      <c r="B988" s="75"/>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row>
    <row r="989" spans="1:31" ht="15.75" customHeight="1">
      <c r="A989" s="29"/>
      <c r="B989" s="75"/>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row>
    <row r="990" spans="1:31" ht="15.75" customHeight="1">
      <c r="A990" s="29"/>
      <c r="B990" s="75"/>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row>
    <row r="991" spans="1:31" ht="15.75" customHeight="1">
      <c r="A991" s="29"/>
      <c r="B991" s="75"/>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row>
    <row r="992" spans="1:31" ht="15.75" customHeight="1">
      <c r="A992" s="29"/>
      <c r="B992" s="75"/>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row>
    <row r="993" spans="1:31" ht="15.75" customHeight="1">
      <c r="A993" s="29"/>
      <c r="B993" s="75"/>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row>
    <row r="994" spans="1:31" ht="15.75" customHeight="1">
      <c r="A994" s="29"/>
      <c r="B994" s="75"/>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row>
    <row r="995" spans="1:31" ht="15.75" customHeight="1">
      <c r="A995" s="29"/>
      <c r="B995" s="75"/>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row>
    <row r="996" spans="1:31" ht="15.75" customHeight="1">
      <c r="A996" s="29"/>
      <c r="B996" s="75"/>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c r="AD996" s="29"/>
      <c r="AE996" s="29"/>
    </row>
    <row r="997" spans="1:31" ht="15.75" customHeight="1">
      <c r="A997" s="29"/>
      <c r="B997" s="75"/>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c r="AD997" s="29"/>
      <c r="AE997" s="29"/>
    </row>
    <row r="998" spans="1:31" ht="15.75" customHeight="1">
      <c r="A998" s="29"/>
      <c r="B998" s="75"/>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c r="AD998" s="29"/>
      <c r="AE998" s="29"/>
    </row>
  </sheetData>
  <mergeCells count="39">
    <mergeCell ref="A4:L4"/>
    <mergeCell ref="C1:C2"/>
    <mergeCell ref="D1:D2"/>
    <mergeCell ref="A1:A2"/>
    <mergeCell ref="B1:B2"/>
    <mergeCell ref="E1:E2"/>
    <mergeCell ref="F1:L1"/>
    <mergeCell ref="A3:L3"/>
    <mergeCell ref="Q62:T65"/>
    <mergeCell ref="P54:AD54"/>
    <mergeCell ref="P55:AD55"/>
    <mergeCell ref="P56:T56"/>
    <mergeCell ref="U56:AD56"/>
    <mergeCell ref="P58:P60"/>
    <mergeCell ref="Q58:Q60"/>
    <mergeCell ref="P61:AD61"/>
    <mergeCell ref="B38:E38"/>
    <mergeCell ref="D42:I56"/>
    <mergeCell ref="B35:B37"/>
    <mergeCell ref="B20:B22"/>
    <mergeCell ref="B23:B25"/>
    <mergeCell ref="B26:B28"/>
    <mergeCell ref="B29:B31"/>
    <mergeCell ref="B32:B34"/>
    <mergeCell ref="P47:AD47"/>
    <mergeCell ref="Q48:T51"/>
    <mergeCell ref="R58:R60"/>
    <mergeCell ref="P40:AD40"/>
    <mergeCell ref="P41:AD41"/>
    <mergeCell ref="P42:T42"/>
    <mergeCell ref="U42:AD42"/>
    <mergeCell ref="P44:P46"/>
    <mergeCell ref="Q44:Q46"/>
    <mergeCell ref="R44:R46"/>
    <mergeCell ref="B5:B7"/>
    <mergeCell ref="B8:B10"/>
    <mergeCell ref="B11:B13"/>
    <mergeCell ref="B14:B16"/>
    <mergeCell ref="B17:B19"/>
  </mergeCells>
  <dataValidations count="1">
    <dataValidation type="list" allowBlank="1" showInputMessage="1" showErrorMessage="1" sqref="K5:K37" xr:uid="{1CA99445-F6A8-4CD0-B786-534D6C21A572}">
      <formula1>"Passed, Failed"</formula1>
    </dataValidation>
  </dataValidations>
  <pageMargins left="0.7" right="0.7" top="0.75" bottom="0.75" header="0" footer="0"/>
  <pageSetup paperSize="5"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outlinePr summaryBelow="0" summaryRight="0"/>
  </sheetPr>
  <dimension ref="A1:AC89"/>
  <sheetViews>
    <sheetView workbookViewId="0">
      <pane xSplit="2" topLeftCell="C1" activePane="topRight" state="frozen"/>
      <selection pane="topRight" activeCell="J7" sqref="J7"/>
    </sheetView>
  </sheetViews>
  <sheetFormatPr defaultColWidth="14.42578125" defaultRowHeight="15" customHeight="1"/>
  <cols>
    <col min="1" max="1" width="8.85546875" customWidth="1"/>
    <col min="2" max="2" width="15.140625" customWidth="1"/>
    <col min="3" max="3" width="9.5703125" customWidth="1"/>
    <col min="4" max="4" width="34.7109375" customWidth="1"/>
    <col min="5" max="5" width="36.5703125" customWidth="1"/>
    <col min="6" max="6" width="22" customWidth="1"/>
    <col min="8" max="9" width="14.42578125" customWidth="1"/>
    <col min="10" max="10" width="14.5703125" customWidth="1"/>
    <col min="11" max="11" width="27.42578125" customWidth="1"/>
  </cols>
  <sheetData>
    <row r="1" spans="1:29">
      <c r="A1" s="1286" t="s">
        <v>542</v>
      </c>
      <c r="B1" s="1286"/>
      <c r="C1" s="1286"/>
      <c r="D1" s="1286"/>
      <c r="E1" s="1286"/>
      <c r="F1" s="1286"/>
      <c r="G1" s="1286"/>
      <c r="H1" s="1286"/>
      <c r="I1" s="1286"/>
      <c r="J1" s="1286"/>
      <c r="K1" s="1286"/>
      <c r="L1" s="1286"/>
      <c r="M1" s="10"/>
      <c r="N1" s="10"/>
      <c r="O1" s="10"/>
      <c r="P1" s="10"/>
      <c r="Q1" s="10"/>
      <c r="R1" s="10"/>
      <c r="S1" s="10"/>
      <c r="T1" s="10"/>
      <c r="U1" s="10"/>
      <c r="V1" s="10"/>
      <c r="W1" s="10"/>
      <c r="X1" s="10"/>
      <c r="Y1" s="10"/>
      <c r="Z1" s="10"/>
      <c r="AA1" s="10"/>
      <c r="AB1" s="10"/>
      <c r="AC1" s="10"/>
    </row>
    <row r="2" spans="1:29">
      <c r="A2" s="1286" t="s">
        <v>543</v>
      </c>
      <c r="B2" s="1286"/>
      <c r="C2" s="1286"/>
      <c r="D2" s="1286"/>
      <c r="E2" s="1286"/>
      <c r="F2" s="1286"/>
      <c r="G2" s="1286"/>
      <c r="H2" s="1286"/>
      <c r="I2" s="1286"/>
      <c r="J2" s="1286"/>
      <c r="K2" s="1286"/>
      <c r="L2" s="1286"/>
      <c r="M2" s="10"/>
      <c r="N2" s="10"/>
      <c r="O2" s="10"/>
      <c r="P2" s="10"/>
      <c r="Q2" s="10"/>
      <c r="R2" s="10"/>
      <c r="S2" s="10"/>
      <c r="T2" s="10"/>
      <c r="U2" s="10"/>
      <c r="V2" s="10"/>
      <c r="W2" s="10"/>
      <c r="X2" s="10"/>
      <c r="Y2" s="10"/>
      <c r="Z2" s="10"/>
      <c r="AA2" s="10"/>
      <c r="AB2" s="10"/>
      <c r="AC2" s="10"/>
    </row>
    <row r="3" spans="1:29">
      <c r="A3" s="1286" t="s">
        <v>544</v>
      </c>
      <c r="B3" s="1286"/>
      <c r="C3" s="1286"/>
      <c r="D3" s="1286"/>
      <c r="E3" s="1286"/>
      <c r="F3" s="1286"/>
      <c r="G3" s="1286"/>
      <c r="H3" s="1286"/>
      <c r="I3" s="1286"/>
      <c r="J3" s="1286"/>
      <c r="K3" s="1286"/>
      <c r="L3" s="1286"/>
      <c r="M3" s="10"/>
      <c r="N3" s="10"/>
      <c r="O3" s="10"/>
      <c r="P3" s="10"/>
      <c r="Q3" s="10"/>
      <c r="R3" s="10"/>
      <c r="S3" s="10"/>
      <c r="T3" s="10"/>
      <c r="U3" s="10"/>
      <c r="V3" s="10"/>
      <c r="W3" s="10"/>
      <c r="X3" s="10"/>
      <c r="Y3" s="10"/>
      <c r="Z3" s="10"/>
      <c r="AA3" s="10"/>
      <c r="AB3" s="10"/>
      <c r="AC3" s="10"/>
    </row>
    <row r="4" spans="1:29">
      <c r="A4" s="1221" t="s">
        <v>608</v>
      </c>
      <c r="B4" s="1221"/>
      <c r="C4" s="1221"/>
      <c r="D4" s="1221"/>
      <c r="E4" s="1221"/>
      <c r="F4" s="1221"/>
      <c r="G4" s="1221"/>
      <c r="H4" s="1221"/>
      <c r="I4" s="1221"/>
      <c r="J4" s="1221"/>
      <c r="K4" s="1221"/>
      <c r="L4" s="1221"/>
      <c r="M4" s="10"/>
      <c r="N4" s="10"/>
      <c r="O4" s="10"/>
      <c r="P4" s="10"/>
      <c r="Q4" s="10"/>
      <c r="R4" s="10"/>
      <c r="S4" s="10"/>
      <c r="T4" s="10"/>
      <c r="U4" s="10"/>
      <c r="V4" s="10"/>
      <c r="W4" s="10"/>
      <c r="X4" s="10"/>
      <c r="Y4" s="10"/>
      <c r="Z4" s="10"/>
      <c r="AA4" s="10"/>
      <c r="AB4" s="10"/>
      <c r="AC4" s="10"/>
    </row>
    <row r="5" spans="1:29">
      <c r="A5" s="1221" t="s">
        <v>454</v>
      </c>
      <c r="B5" s="1221"/>
      <c r="C5" s="1221"/>
      <c r="D5" s="1221"/>
      <c r="E5" s="1221"/>
      <c r="F5" s="1221"/>
      <c r="G5" s="1221"/>
      <c r="H5" s="1221"/>
      <c r="I5" s="1221"/>
      <c r="J5" s="1221"/>
      <c r="K5" s="1221"/>
      <c r="L5" s="1221"/>
      <c r="M5" s="10"/>
      <c r="N5" s="10"/>
      <c r="O5" s="10"/>
      <c r="P5" s="10"/>
      <c r="Q5" s="10"/>
      <c r="R5" s="10"/>
      <c r="S5" s="10"/>
      <c r="T5" s="10"/>
      <c r="U5" s="10"/>
      <c r="V5" s="10"/>
      <c r="W5" s="10"/>
      <c r="X5" s="10"/>
      <c r="Y5" s="10"/>
      <c r="Z5" s="10"/>
      <c r="AA5" s="10"/>
      <c r="AB5" s="10"/>
      <c r="AC5" s="10"/>
    </row>
    <row r="6" spans="1:29" s="259" customFormat="1" ht="28.5">
      <c r="A6" s="309" t="s">
        <v>185</v>
      </c>
      <c r="B6" s="310" t="s">
        <v>186</v>
      </c>
      <c r="C6" s="310" t="s">
        <v>187</v>
      </c>
      <c r="D6" s="310" t="s">
        <v>188</v>
      </c>
      <c r="E6" s="310" t="s">
        <v>189</v>
      </c>
      <c r="F6" s="310" t="s">
        <v>285</v>
      </c>
      <c r="G6" s="310" t="s">
        <v>286</v>
      </c>
      <c r="H6" s="310" t="s">
        <v>287</v>
      </c>
      <c r="I6" s="310" t="s">
        <v>288</v>
      </c>
      <c r="J6" s="309" t="s">
        <v>203</v>
      </c>
      <c r="K6" s="310" t="s">
        <v>609</v>
      </c>
      <c r="L6" s="310" t="s">
        <v>205</v>
      </c>
      <c r="M6" s="258"/>
      <c r="N6" s="258"/>
    </row>
    <row r="7" spans="1:29">
      <c r="A7" s="1084" t="s">
        <v>208</v>
      </c>
      <c r="B7" s="1283" t="s">
        <v>3</v>
      </c>
      <c r="C7" s="218">
        <v>1</v>
      </c>
      <c r="D7" s="300" t="s">
        <v>83</v>
      </c>
      <c r="E7" s="301" t="s">
        <v>610</v>
      </c>
      <c r="F7" s="357">
        <v>3.38</v>
      </c>
      <c r="G7" s="357">
        <v>3</v>
      </c>
      <c r="H7" s="357">
        <v>0.3</v>
      </c>
      <c r="I7" s="357"/>
      <c r="J7" s="357" cm="1">
        <f t="array" ref="J7">AVERAGE(IF(LEFT(F7:I7,1)="&lt;", VALUE(MID(F7:I7,2,99)), F7:I7))</f>
        <v>1.67</v>
      </c>
      <c r="K7" s="357"/>
      <c r="L7" s="357">
        <v>5</v>
      </c>
      <c r="M7" s="49"/>
      <c r="N7" s="49"/>
    </row>
    <row r="8" spans="1:29">
      <c r="A8" s="1085"/>
      <c r="B8" s="1284"/>
      <c r="C8" s="217">
        <v>2</v>
      </c>
      <c r="D8" s="223" t="s">
        <v>85</v>
      </c>
      <c r="E8" s="224" t="s">
        <v>610</v>
      </c>
      <c r="F8" s="246">
        <v>4.1100000000000003</v>
      </c>
      <c r="G8" s="246">
        <v>3.16</v>
      </c>
      <c r="H8" s="246">
        <v>4.4000000000000004</v>
      </c>
      <c r="I8" s="246" t="s">
        <v>19</v>
      </c>
      <c r="J8" s="357" cm="1">
        <f t="array" ref="J8">AVERAGE(IF(LEFT(F8:I8,1)="&lt;", VALUE(MID(F8:I8,2,99)), F8:I8))</f>
        <v>3.8900000000000006</v>
      </c>
      <c r="K8" s="246"/>
      <c r="L8" s="246">
        <v>5</v>
      </c>
      <c r="M8" s="49"/>
      <c r="N8" s="49"/>
    </row>
    <row r="9" spans="1:29">
      <c r="A9" s="1085"/>
      <c r="B9" s="1284"/>
      <c r="C9" s="217">
        <v>3</v>
      </c>
      <c r="D9" s="223" t="s">
        <v>87</v>
      </c>
      <c r="E9" s="224" t="s">
        <v>611</v>
      </c>
      <c r="F9" s="246">
        <v>3.28</v>
      </c>
      <c r="G9" s="246">
        <v>3.95</v>
      </c>
      <c r="H9" s="246">
        <v>1.8</v>
      </c>
      <c r="I9" s="246" t="s">
        <v>19</v>
      </c>
      <c r="J9" s="357" cm="1">
        <f t="array" ref="J9">AVERAGE(IF(LEFT(F9:I9,1)="&lt;", VALUE(MID(F9:I9,2,99)), F9:I9))</f>
        <v>3.0100000000000002</v>
      </c>
      <c r="K9" s="246"/>
      <c r="L9" s="246">
        <v>5</v>
      </c>
      <c r="M9" s="49"/>
      <c r="N9" s="49"/>
    </row>
    <row r="10" spans="1:29">
      <c r="A10" s="1085"/>
      <c r="B10" s="1283" t="s">
        <v>612</v>
      </c>
      <c r="C10" s="218">
        <v>1</v>
      </c>
      <c r="D10" s="300" t="s">
        <v>83</v>
      </c>
      <c r="E10" s="301" t="s">
        <v>610</v>
      </c>
      <c r="F10" s="357">
        <v>6</v>
      </c>
      <c r="G10" s="357">
        <v>10</v>
      </c>
      <c r="H10" s="357">
        <v>52</v>
      </c>
      <c r="I10" s="357" t="s">
        <v>19</v>
      </c>
      <c r="J10" s="357" cm="1">
        <f t="array" ref="J10">AVERAGE(IF(LEFT(F10:I10,1)="&lt;", VALUE(MID(F10:I10,2,99)), F10:I10))</f>
        <v>22.666666666666668</v>
      </c>
      <c r="K10" s="357"/>
      <c r="L10" s="357">
        <v>7</v>
      </c>
      <c r="M10" s="49"/>
      <c r="N10" s="49"/>
    </row>
    <row r="11" spans="1:29">
      <c r="A11" s="1085"/>
      <c r="B11" s="1284"/>
      <c r="C11" s="217">
        <v>2</v>
      </c>
      <c r="D11" s="223" t="s">
        <v>85</v>
      </c>
      <c r="E11" s="224" t="s">
        <v>610</v>
      </c>
      <c r="F11" s="246">
        <v>8</v>
      </c>
      <c r="G11" s="246">
        <v>18</v>
      </c>
      <c r="H11" s="246">
        <v>14</v>
      </c>
      <c r="I11" s="246" t="s">
        <v>19</v>
      </c>
      <c r="J11" s="357" cm="1">
        <f t="array" ref="J11">AVERAGE(IF(LEFT(F11:I11,1)="&lt;", VALUE(MID(F11:I11,2,99)), F11:I11))</f>
        <v>13.333333333333334</v>
      </c>
      <c r="K11" s="246"/>
      <c r="L11" s="246">
        <v>7</v>
      </c>
      <c r="M11" s="49"/>
      <c r="N11" s="49"/>
    </row>
    <row r="12" spans="1:29">
      <c r="A12" s="1085"/>
      <c r="B12" s="1284"/>
      <c r="C12" s="217">
        <v>3</v>
      </c>
      <c r="D12" s="223" t="s">
        <v>87</v>
      </c>
      <c r="E12" s="224" t="s">
        <v>611</v>
      </c>
      <c r="F12" s="246">
        <v>10</v>
      </c>
      <c r="G12" s="246">
        <v>16</v>
      </c>
      <c r="H12" s="246">
        <v>15</v>
      </c>
      <c r="I12" s="246" t="s">
        <v>19</v>
      </c>
      <c r="J12" s="357" cm="1">
        <f t="array" ref="J12">AVERAGE(IF(LEFT(F12:I12,1)="&lt;", VALUE(MID(F12:I12,2,99)), F12:I12))</f>
        <v>13.666666666666666</v>
      </c>
      <c r="K12" s="246"/>
      <c r="L12" s="246">
        <v>7</v>
      </c>
      <c r="M12" s="49"/>
      <c r="N12" s="49"/>
    </row>
    <row r="13" spans="1:29">
      <c r="A13" s="1085"/>
      <c r="B13" s="1283" t="s">
        <v>6</v>
      </c>
      <c r="C13" s="218">
        <v>1</v>
      </c>
      <c r="D13" s="300" t="s">
        <v>83</v>
      </c>
      <c r="E13" s="301" t="s">
        <v>610</v>
      </c>
      <c r="F13" s="357">
        <v>34</v>
      </c>
      <c r="G13" s="357">
        <v>12</v>
      </c>
      <c r="H13" s="357">
        <v>5</v>
      </c>
      <c r="I13" s="398" t="s">
        <v>19</v>
      </c>
      <c r="J13" s="357" cm="1">
        <f t="array" ref="J13">AVERAGE(IF(LEFT(F13:I13,1)="&lt;", VALUE(MID(F13:I13,2,99)), F13:I13))</f>
        <v>17</v>
      </c>
      <c r="K13" s="357"/>
      <c r="L13" s="357">
        <v>80</v>
      </c>
      <c r="M13" s="49"/>
      <c r="N13" s="49"/>
    </row>
    <row r="14" spans="1:29">
      <c r="A14" s="1085"/>
      <c r="B14" s="1284"/>
      <c r="C14" s="217">
        <v>2</v>
      </c>
      <c r="D14" s="223" t="s">
        <v>85</v>
      </c>
      <c r="E14" s="224" t="s">
        <v>610</v>
      </c>
      <c r="F14" s="246">
        <v>30</v>
      </c>
      <c r="G14" s="246">
        <v>31</v>
      </c>
      <c r="H14" s="246">
        <v>14</v>
      </c>
      <c r="I14" s="324" t="s">
        <v>19</v>
      </c>
      <c r="J14" s="357" cm="1">
        <f t="array" ref="J14">AVERAGE(IF(LEFT(F14:I14,1)="&lt;", VALUE(MID(F14:I14,2,99)), F14:I14))</f>
        <v>25</v>
      </c>
      <c r="K14" s="246"/>
      <c r="L14" s="246">
        <v>80</v>
      </c>
      <c r="M14" s="49"/>
      <c r="N14" s="49"/>
    </row>
    <row r="15" spans="1:29">
      <c r="A15" s="1085"/>
      <c r="B15" s="1284"/>
      <c r="C15" s="217">
        <v>3</v>
      </c>
      <c r="D15" s="223" t="s">
        <v>87</v>
      </c>
      <c r="E15" s="224" t="s">
        <v>611</v>
      </c>
      <c r="F15" s="246">
        <v>27</v>
      </c>
      <c r="G15" s="246">
        <v>34</v>
      </c>
      <c r="H15" s="246">
        <v>21</v>
      </c>
      <c r="I15" s="324" t="s">
        <v>19</v>
      </c>
      <c r="J15" s="357" cm="1">
        <f t="array" ref="J15">AVERAGE(IF(LEFT(F15:I15,1)="&lt;", VALUE(MID(F15:I15,2,99)), F15:I15))</f>
        <v>27.333333333333332</v>
      </c>
      <c r="K15" s="246"/>
      <c r="L15" s="246">
        <v>80</v>
      </c>
      <c r="M15" s="49"/>
      <c r="N15" s="49"/>
    </row>
    <row r="16" spans="1:29">
      <c r="A16" s="1085"/>
      <c r="B16" s="1283" t="s">
        <v>7</v>
      </c>
      <c r="C16" s="218">
        <v>1</v>
      </c>
      <c r="D16" s="300" t="s">
        <v>83</v>
      </c>
      <c r="E16" s="301" t="s">
        <v>610</v>
      </c>
      <c r="F16" s="357">
        <v>7.3</v>
      </c>
      <c r="G16" s="357">
        <v>7.01</v>
      </c>
      <c r="H16" s="357">
        <v>7.54</v>
      </c>
      <c r="I16" s="357" t="s">
        <v>19</v>
      </c>
      <c r="J16" s="357" cm="1">
        <f t="array" ref="J16">AVERAGE(IF(LEFT(F16:I16,1)="&lt;", VALUE(MID(F16:I16,2,99)), F16:I16))</f>
        <v>7.2833333333333323</v>
      </c>
      <c r="K16" s="357"/>
      <c r="L16" s="357" t="s">
        <v>295</v>
      </c>
      <c r="M16" s="49"/>
      <c r="N16" s="49"/>
    </row>
    <row r="17" spans="1:29">
      <c r="A17" s="1085"/>
      <c r="B17" s="1284"/>
      <c r="C17" s="217">
        <v>2</v>
      </c>
      <c r="D17" s="223" t="s">
        <v>85</v>
      </c>
      <c r="E17" s="224" t="s">
        <v>610</v>
      </c>
      <c r="F17" s="246">
        <v>7.21</v>
      </c>
      <c r="G17" s="246">
        <v>7</v>
      </c>
      <c r="H17" s="246">
        <v>7.68</v>
      </c>
      <c r="I17" s="246" t="s">
        <v>19</v>
      </c>
      <c r="J17" s="357" cm="1">
        <f t="array" ref="J17">AVERAGE(IF(LEFT(F17:I17,1)="&lt;", VALUE(MID(F17:I17,2,99)), F17:I17))</f>
        <v>7.2966666666666669</v>
      </c>
      <c r="K17" s="246"/>
      <c r="L17" s="246" t="s">
        <v>295</v>
      </c>
      <c r="M17" s="49"/>
      <c r="N17" s="49"/>
    </row>
    <row r="18" spans="1:29">
      <c r="A18" s="1085"/>
      <c r="B18" s="1284"/>
      <c r="C18" s="217">
        <v>3</v>
      </c>
      <c r="D18" s="223" t="s">
        <v>87</v>
      </c>
      <c r="E18" s="224" t="s">
        <v>611</v>
      </c>
      <c r="F18" s="246">
        <v>7.19</v>
      </c>
      <c r="G18" s="246">
        <v>6.85</v>
      </c>
      <c r="H18" s="246">
        <v>7.49</v>
      </c>
      <c r="I18" s="246" t="s">
        <v>19</v>
      </c>
      <c r="J18" s="357" cm="1">
        <f t="array" ref="J18">AVERAGE(IF(LEFT(F18:I18,1)="&lt;", VALUE(MID(F18:I18,2,99)), F18:I18))</f>
        <v>7.1766666666666667</v>
      </c>
      <c r="K18" s="246"/>
      <c r="L18" s="246" t="s">
        <v>295</v>
      </c>
      <c r="M18" s="49"/>
      <c r="N18" s="49"/>
      <c r="O18" s="49"/>
      <c r="P18" s="49"/>
      <c r="Q18" s="49"/>
      <c r="R18" s="58"/>
      <c r="S18" s="10"/>
      <c r="T18" s="10"/>
      <c r="U18" s="10"/>
      <c r="V18" s="10"/>
      <c r="W18" s="10"/>
      <c r="X18" s="10"/>
      <c r="Y18" s="10"/>
      <c r="Z18" s="10"/>
      <c r="AA18" s="10"/>
      <c r="AB18" s="10"/>
      <c r="AC18" s="10"/>
    </row>
    <row r="19" spans="1:29">
      <c r="A19" s="1085"/>
      <c r="B19" s="1283" t="s">
        <v>8</v>
      </c>
      <c r="C19" s="218">
        <v>1</v>
      </c>
      <c r="D19" s="300" t="s">
        <v>83</v>
      </c>
      <c r="E19" s="301" t="s">
        <v>610</v>
      </c>
      <c r="F19" s="357">
        <v>27</v>
      </c>
      <c r="G19" s="357">
        <v>29</v>
      </c>
      <c r="H19" s="357">
        <v>31.1</v>
      </c>
      <c r="I19" s="357" t="s">
        <v>19</v>
      </c>
      <c r="J19" s="357" cm="1">
        <f t="array" ref="J19">AVERAGE(IF(LEFT(F19:I19,1)="&lt;", VALUE(MID(F19:I19,2,99)), F19:I19))</f>
        <v>29.033333333333331</v>
      </c>
      <c r="K19" s="357"/>
      <c r="L19" s="357" t="s">
        <v>302</v>
      </c>
      <c r="M19" s="49"/>
      <c r="N19" s="49"/>
      <c r="O19" s="49"/>
      <c r="P19" s="49"/>
      <c r="Q19" s="58"/>
      <c r="R19" s="58"/>
      <c r="S19" s="10"/>
      <c r="T19" s="10"/>
      <c r="U19" s="10"/>
      <c r="V19" s="10"/>
      <c r="W19" s="10"/>
      <c r="X19" s="10"/>
      <c r="Y19" s="10"/>
      <c r="Z19" s="10"/>
      <c r="AA19" s="10"/>
      <c r="AB19" s="10"/>
      <c r="AC19" s="10"/>
    </row>
    <row r="20" spans="1:29">
      <c r="A20" s="1085"/>
      <c r="B20" s="1284"/>
      <c r="C20" s="217">
        <v>2</v>
      </c>
      <c r="D20" s="223" t="s">
        <v>85</v>
      </c>
      <c r="E20" s="224" t="s">
        <v>610</v>
      </c>
      <c r="F20" s="246">
        <v>27.6</v>
      </c>
      <c r="G20" s="246">
        <v>30.08</v>
      </c>
      <c r="H20" s="246">
        <v>31.1</v>
      </c>
      <c r="I20" s="246" t="s">
        <v>19</v>
      </c>
      <c r="J20" s="357" cm="1">
        <f t="array" ref="J20">AVERAGE(IF(LEFT(F20:I20,1)="&lt;", VALUE(MID(F20:I20,2,99)), F20:I20))</f>
        <v>29.593333333333334</v>
      </c>
      <c r="K20" s="246"/>
      <c r="L20" s="246" t="s">
        <v>302</v>
      </c>
      <c r="M20" s="49"/>
      <c r="N20" s="49"/>
      <c r="O20" s="49"/>
      <c r="P20" s="49"/>
      <c r="Q20" s="58"/>
      <c r="R20" s="58"/>
      <c r="S20" s="10"/>
      <c r="T20" s="10"/>
      <c r="U20" s="10"/>
      <c r="V20" s="10"/>
      <c r="W20" s="10"/>
      <c r="X20" s="10"/>
      <c r="Y20" s="10"/>
      <c r="Z20" s="10"/>
      <c r="AA20" s="10"/>
      <c r="AB20" s="10"/>
      <c r="AC20" s="10"/>
    </row>
    <row r="21" spans="1:29">
      <c r="A21" s="1085"/>
      <c r="B21" s="1284"/>
      <c r="C21" s="217">
        <v>3</v>
      </c>
      <c r="D21" s="223" t="s">
        <v>87</v>
      </c>
      <c r="E21" s="224" t="s">
        <v>611</v>
      </c>
      <c r="F21" s="246">
        <v>29.3</v>
      </c>
      <c r="G21" s="246">
        <v>30.1</v>
      </c>
      <c r="H21" s="246">
        <v>29.9</v>
      </c>
      <c r="I21" s="246" t="s">
        <v>19</v>
      </c>
      <c r="J21" s="357" cm="1">
        <f t="array" ref="J21">AVERAGE(IF(LEFT(F21:I21,1)="&lt;", VALUE(MID(F21:I21,2,99)), F21:I21))</f>
        <v>29.766666666666669</v>
      </c>
      <c r="K21" s="246"/>
      <c r="L21" s="246" t="s">
        <v>302</v>
      </c>
      <c r="M21" s="49"/>
      <c r="N21" s="49"/>
      <c r="O21" s="49"/>
      <c r="P21" s="49"/>
      <c r="Q21" s="58"/>
      <c r="R21" s="58"/>
      <c r="S21" s="10"/>
      <c r="T21" s="10"/>
      <c r="U21" s="10"/>
      <c r="V21" s="10"/>
      <c r="W21" s="10"/>
      <c r="X21" s="10"/>
      <c r="Y21" s="10"/>
      <c r="Z21" s="10"/>
      <c r="AA21" s="10"/>
      <c r="AB21" s="10"/>
      <c r="AC21" s="10"/>
    </row>
    <row r="22" spans="1:29">
      <c r="A22" s="1085"/>
      <c r="B22" s="1283" t="s">
        <v>9</v>
      </c>
      <c r="C22" s="218">
        <v>1</v>
      </c>
      <c r="D22" s="300" t="s">
        <v>83</v>
      </c>
      <c r="E22" s="301" t="s">
        <v>610</v>
      </c>
      <c r="F22" s="357">
        <v>25</v>
      </c>
      <c r="G22" s="357">
        <v>15</v>
      </c>
      <c r="H22" s="357">
        <v>25</v>
      </c>
      <c r="I22" s="357" t="s">
        <v>19</v>
      </c>
      <c r="J22" s="357" cm="1">
        <f t="array" ref="J22">AVERAGE(IF(LEFT(F22:I22,1)="&lt;", VALUE(MID(F22:I22,2,99)), F22:I22))</f>
        <v>21.666666666666668</v>
      </c>
      <c r="K22" s="357"/>
      <c r="L22" s="357">
        <v>75</v>
      </c>
      <c r="M22" s="49"/>
      <c r="N22" s="49"/>
      <c r="O22" s="49"/>
      <c r="P22" s="49"/>
      <c r="Q22" s="58"/>
      <c r="R22" s="10"/>
      <c r="S22" s="10"/>
      <c r="T22" s="10"/>
      <c r="U22" s="10"/>
      <c r="V22" s="10"/>
      <c r="W22" s="10"/>
      <c r="X22" s="10"/>
      <c r="Y22" s="10"/>
      <c r="Z22" s="10"/>
      <c r="AA22" s="10"/>
      <c r="AB22" s="10"/>
      <c r="AC22" s="10"/>
    </row>
    <row r="23" spans="1:29">
      <c r="A23" s="1085"/>
      <c r="B23" s="1284"/>
      <c r="C23" s="217">
        <v>2</v>
      </c>
      <c r="D23" s="223" t="s">
        <v>85</v>
      </c>
      <c r="E23" s="224" t="s">
        <v>610</v>
      </c>
      <c r="F23" s="246">
        <v>35</v>
      </c>
      <c r="G23" s="246">
        <v>25</v>
      </c>
      <c r="H23" s="246">
        <v>20</v>
      </c>
      <c r="I23" s="246" t="s">
        <v>19</v>
      </c>
      <c r="J23" s="357" cm="1">
        <f t="array" ref="J23">AVERAGE(IF(LEFT(F23:I23,1)="&lt;", VALUE(MID(F23:I23,2,99)), F23:I23))</f>
        <v>26.666666666666668</v>
      </c>
      <c r="K23" s="246"/>
      <c r="L23" s="246">
        <v>75</v>
      </c>
      <c r="M23" s="49"/>
      <c r="N23" s="49"/>
      <c r="O23" s="49"/>
      <c r="P23" s="49"/>
      <c r="Q23" s="58"/>
      <c r="R23" s="10"/>
      <c r="S23" s="10"/>
      <c r="T23" s="10"/>
      <c r="U23" s="10"/>
      <c r="V23" s="10"/>
      <c r="W23" s="10"/>
      <c r="X23" s="10"/>
      <c r="Y23" s="10"/>
      <c r="Z23" s="10"/>
      <c r="AA23" s="10"/>
      <c r="AB23" s="10"/>
      <c r="AC23" s="10"/>
    </row>
    <row r="24" spans="1:29">
      <c r="A24" s="1085"/>
      <c r="B24" s="1284"/>
      <c r="C24" s="217">
        <v>3</v>
      </c>
      <c r="D24" s="223" t="s">
        <v>87</v>
      </c>
      <c r="E24" s="224" t="s">
        <v>611</v>
      </c>
      <c r="F24" s="246">
        <v>35</v>
      </c>
      <c r="G24" s="246">
        <v>20</v>
      </c>
      <c r="H24" s="246">
        <v>15</v>
      </c>
      <c r="I24" s="246" t="s">
        <v>19</v>
      </c>
      <c r="J24" s="357" cm="1">
        <f t="array" ref="J24">AVERAGE(IF(LEFT(F24:I24,1)="&lt;", VALUE(MID(F24:I24,2,99)), F24:I24))</f>
        <v>23.333333333333332</v>
      </c>
      <c r="K24" s="246"/>
      <c r="L24" s="246">
        <v>75</v>
      </c>
      <c r="M24" s="49"/>
      <c r="N24" s="49"/>
      <c r="O24" s="49"/>
      <c r="P24" s="49"/>
      <c r="Q24" s="58"/>
      <c r="R24" s="10"/>
      <c r="S24" s="10"/>
      <c r="T24" s="10"/>
      <c r="U24" s="10"/>
      <c r="V24" s="10"/>
      <c r="W24" s="10"/>
      <c r="X24" s="10"/>
      <c r="Y24" s="10"/>
      <c r="Z24" s="10"/>
      <c r="AA24" s="10"/>
      <c r="AB24" s="10"/>
      <c r="AC24" s="10"/>
    </row>
    <row r="25" spans="1:29">
      <c r="A25" s="1085"/>
      <c r="B25" s="1283" t="s">
        <v>10</v>
      </c>
      <c r="C25" s="218">
        <v>1</v>
      </c>
      <c r="D25" s="300" t="s">
        <v>83</v>
      </c>
      <c r="E25" s="301" t="s">
        <v>610</v>
      </c>
      <c r="F25" s="357">
        <v>160000</v>
      </c>
      <c r="G25" s="357">
        <v>160000</v>
      </c>
      <c r="H25" s="357">
        <v>130000</v>
      </c>
      <c r="I25" s="357" t="s">
        <v>19</v>
      </c>
      <c r="J25" s="357" cm="1">
        <f t="array" ref="J25">GEOMEAN(IF(LEFT(F25:I25,1)="&lt;", VALUE(MID(F25:I25,2,99)), F25:I25))</f>
        <v>149300.44627268994</v>
      </c>
      <c r="K25" s="357"/>
      <c r="L25" s="357">
        <v>200</v>
      </c>
      <c r="M25" s="49"/>
      <c r="N25" s="49"/>
      <c r="O25" s="49"/>
      <c r="P25" s="49"/>
      <c r="Q25" s="59"/>
      <c r="R25" s="10"/>
      <c r="S25" s="10"/>
      <c r="T25" s="10"/>
      <c r="U25" s="10"/>
      <c r="V25" s="10"/>
      <c r="W25" s="10"/>
      <c r="X25" s="10"/>
      <c r="Y25" s="10"/>
      <c r="Z25" s="10"/>
      <c r="AA25" s="10"/>
      <c r="AB25" s="10"/>
      <c r="AC25" s="10"/>
    </row>
    <row r="26" spans="1:29">
      <c r="A26" s="1085"/>
      <c r="B26" s="1284"/>
      <c r="C26" s="217">
        <v>2</v>
      </c>
      <c r="D26" s="223" t="s">
        <v>85</v>
      </c>
      <c r="E26" s="224" t="s">
        <v>610</v>
      </c>
      <c r="F26" s="246">
        <v>17000</v>
      </c>
      <c r="G26" s="246">
        <v>4900</v>
      </c>
      <c r="H26" s="246">
        <v>70000</v>
      </c>
      <c r="I26" s="246" t="s">
        <v>19</v>
      </c>
      <c r="J26" s="246" cm="1">
        <f t="array" ref="J26">GEOMEAN(IF(LEFT(F26:I26,1)="&lt;", VALUE(MID(F26:I26,2,99)), F26:I26))</f>
        <v>17998.971134607647</v>
      </c>
      <c r="K26" s="246"/>
      <c r="L26" s="246">
        <v>200</v>
      </c>
      <c r="M26" s="49"/>
      <c r="N26" s="49"/>
      <c r="O26" s="49"/>
      <c r="P26" s="49"/>
      <c r="Q26" s="59"/>
      <c r="R26" s="10"/>
      <c r="S26" s="10"/>
      <c r="T26" s="10"/>
      <c r="U26" s="10"/>
      <c r="V26" s="10"/>
      <c r="W26" s="10"/>
      <c r="X26" s="10"/>
      <c r="Y26" s="10"/>
      <c r="Z26" s="10"/>
      <c r="AA26" s="10"/>
      <c r="AB26" s="10"/>
      <c r="AC26" s="10"/>
    </row>
    <row r="27" spans="1:29">
      <c r="A27" s="1085"/>
      <c r="B27" s="1284"/>
      <c r="C27" s="217">
        <v>3</v>
      </c>
      <c r="D27" s="223" t="s">
        <v>87</v>
      </c>
      <c r="E27" s="224" t="s">
        <v>611</v>
      </c>
      <c r="F27" s="246">
        <v>17000</v>
      </c>
      <c r="G27" s="246">
        <v>4900</v>
      </c>
      <c r="H27" s="246">
        <v>130000</v>
      </c>
      <c r="I27" s="246" t="s">
        <v>19</v>
      </c>
      <c r="J27" s="246" cm="1">
        <f t="array" ref="J27">GEOMEAN(IF(LEFT(F27:I27,1)="&lt;", VALUE(MID(F27:I27,2,99)), F27:I27))</f>
        <v>22123.955923365411</v>
      </c>
      <c r="K27" s="246"/>
      <c r="L27" s="246">
        <v>200</v>
      </c>
      <c r="M27" s="49"/>
      <c r="N27" s="49"/>
      <c r="O27" s="49"/>
      <c r="P27" s="49"/>
      <c r="Q27" s="59"/>
      <c r="R27" s="10"/>
      <c r="S27" s="10"/>
      <c r="T27" s="10"/>
      <c r="U27" s="10"/>
      <c r="V27" s="10"/>
      <c r="W27" s="10"/>
      <c r="X27" s="10"/>
      <c r="Y27" s="10"/>
      <c r="Z27" s="10"/>
      <c r="AA27" s="10"/>
      <c r="AB27" s="10"/>
      <c r="AC27" s="10"/>
    </row>
    <row r="28" spans="1:29">
      <c r="A28" s="1085"/>
      <c r="B28" s="1283" t="s">
        <v>11</v>
      </c>
      <c r="C28" s="218">
        <v>1</v>
      </c>
      <c r="D28" s="300" t="s">
        <v>83</v>
      </c>
      <c r="E28" s="301" t="s">
        <v>610</v>
      </c>
      <c r="F28" s="963">
        <v>0.20399999999999999</v>
      </c>
      <c r="G28" s="357" t="s">
        <v>218</v>
      </c>
      <c r="H28" s="357" t="s">
        <v>218</v>
      </c>
      <c r="I28" s="357" t="s">
        <v>19</v>
      </c>
      <c r="J28" s="357" cm="1">
        <f t="array" ref="J28">AVERAGE(IF(LEFT(F28:I28,1)="&lt;", VALUE(MID(F28:I28,2,99)), F28:I28))</f>
        <v>0.128</v>
      </c>
      <c r="K28" s="357"/>
      <c r="L28" s="357">
        <v>7</v>
      </c>
      <c r="M28" s="49"/>
      <c r="N28" s="49"/>
      <c r="O28" s="49"/>
      <c r="P28" s="49"/>
      <c r="Q28" s="60"/>
      <c r="R28" s="10"/>
      <c r="S28" s="10"/>
      <c r="T28" s="10"/>
      <c r="U28" s="10"/>
      <c r="V28" s="10"/>
      <c r="W28" s="10"/>
      <c r="X28" s="10"/>
      <c r="Y28" s="10"/>
      <c r="Z28" s="10"/>
      <c r="AA28" s="10"/>
      <c r="AB28" s="10"/>
      <c r="AC28" s="10"/>
    </row>
    <row r="29" spans="1:29">
      <c r="A29" s="1085"/>
      <c r="B29" s="1284"/>
      <c r="C29" s="217">
        <v>2</v>
      </c>
      <c r="D29" s="223" t="s">
        <v>85</v>
      </c>
      <c r="E29" s="224" t="s">
        <v>610</v>
      </c>
      <c r="F29" s="964">
        <v>0.13100000000000001</v>
      </c>
      <c r="G29" s="246" t="s">
        <v>218</v>
      </c>
      <c r="H29" s="246" t="s">
        <v>218</v>
      </c>
      <c r="I29" s="246" t="s">
        <v>19</v>
      </c>
      <c r="J29" s="357" cm="1">
        <f t="array" ref="J29">AVERAGE(IF(LEFT(F29:I29,1)="&lt;", VALUE(MID(F29:I29,2,99)), F29:I29))</f>
        <v>0.10366666666666667</v>
      </c>
      <c r="K29" s="246"/>
      <c r="L29" s="246">
        <v>7</v>
      </c>
      <c r="M29" s="49"/>
      <c r="N29" s="49"/>
      <c r="O29" s="49"/>
      <c r="P29" s="49"/>
      <c r="Q29" s="60"/>
      <c r="R29" s="10"/>
      <c r="S29" s="10"/>
      <c r="T29" s="10"/>
      <c r="U29" s="10"/>
      <c r="V29" s="10"/>
      <c r="W29" s="10"/>
      <c r="X29" s="10"/>
      <c r="Y29" s="10"/>
      <c r="Z29" s="10"/>
      <c r="AA29" s="10"/>
      <c r="AB29" s="10"/>
      <c r="AC29" s="10"/>
    </row>
    <row r="30" spans="1:29">
      <c r="A30" s="1085"/>
      <c r="B30" s="1284"/>
      <c r="C30" s="217">
        <v>3</v>
      </c>
      <c r="D30" s="223" t="s">
        <v>87</v>
      </c>
      <c r="E30" s="224" t="s">
        <v>611</v>
      </c>
      <c r="F30" s="964">
        <v>0.124</v>
      </c>
      <c r="G30" s="246" t="s">
        <v>218</v>
      </c>
      <c r="H30" s="964">
        <v>0.125</v>
      </c>
      <c r="I30" s="246" t="s">
        <v>19</v>
      </c>
      <c r="J30" s="357" cm="1">
        <f t="array" ref="J30">AVERAGE(IF(LEFT(F30:I30,1)="&lt;", VALUE(MID(F30:I30,2,99)), F30:I30))</f>
        <v>0.11299999999999999</v>
      </c>
      <c r="K30" s="246"/>
      <c r="L30" s="246">
        <v>7</v>
      </c>
      <c r="M30" s="49"/>
      <c r="N30" s="49"/>
      <c r="O30" s="49"/>
      <c r="P30" s="49"/>
      <c r="Q30" s="60"/>
      <c r="R30" s="10"/>
      <c r="S30" s="10"/>
      <c r="T30" s="10"/>
      <c r="U30" s="10"/>
      <c r="V30" s="10"/>
      <c r="W30" s="10"/>
      <c r="X30" s="10"/>
      <c r="Y30" s="10"/>
      <c r="Z30" s="10"/>
      <c r="AA30" s="10"/>
      <c r="AB30" s="10"/>
      <c r="AC30" s="10"/>
    </row>
    <row r="31" spans="1:29">
      <c r="A31" s="1085"/>
      <c r="B31" s="1283" t="s">
        <v>12</v>
      </c>
      <c r="C31" s="218">
        <v>1</v>
      </c>
      <c r="D31" s="300" t="s">
        <v>83</v>
      </c>
      <c r="E31" s="301" t="s">
        <v>610</v>
      </c>
      <c r="F31" s="963">
        <v>0.26900000000000002</v>
      </c>
      <c r="G31" s="963">
        <v>0.315</v>
      </c>
      <c r="H31" s="963">
        <v>0.307</v>
      </c>
      <c r="I31" s="357" t="s">
        <v>19</v>
      </c>
      <c r="J31" s="357" cm="1">
        <f t="array" ref="J31">AVERAGE(IF(LEFT(F31:I31,1)="&lt;", VALUE(MID(F31:I31,2,99)), F31:I31))</f>
        <v>0.29699999999999999</v>
      </c>
      <c r="K31" s="357"/>
      <c r="L31" s="357">
        <v>2.5000000000000001E-2</v>
      </c>
      <c r="M31" s="49"/>
      <c r="N31" s="49"/>
      <c r="O31" s="49"/>
      <c r="P31" s="49"/>
      <c r="Q31" s="60"/>
      <c r="R31" s="10"/>
      <c r="S31" s="10"/>
      <c r="T31" s="10"/>
      <c r="U31" s="10"/>
      <c r="V31" s="10"/>
      <c r="W31" s="10"/>
      <c r="X31" s="10"/>
      <c r="Y31" s="10"/>
      <c r="Z31" s="10"/>
      <c r="AA31" s="10"/>
      <c r="AB31" s="10"/>
      <c r="AC31" s="10"/>
    </row>
    <row r="32" spans="1:29">
      <c r="A32" s="1085"/>
      <c r="B32" s="1284"/>
      <c r="C32" s="217">
        <v>2</v>
      </c>
      <c r="D32" s="223" t="s">
        <v>85</v>
      </c>
      <c r="E32" s="224" t="s">
        <v>610</v>
      </c>
      <c r="F32" s="964">
        <v>0.38100000000000001</v>
      </c>
      <c r="G32" s="964">
        <v>0.25700000000000001</v>
      </c>
      <c r="H32" s="964">
        <v>0.17799999999999999</v>
      </c>
      <c r="I32" s="246" t="s">
        <v>19</v>
      </c>
      <c r="J32" s="357" cm="1">
        <f t="array" ref="J32">AVERAGE(IF(LEFT(F32:I32,1)="&lt;", VALUE(MID(F32:I32,2,99)), F32:I32))</f>
        <v>0.27200000000000002</v>
      </c>
      <c r="K32" s="246"/>
      <c r="L32" s="246">
        <v>2.5000000000000001E-2</v>
      </c>
      <c r="M32" s="49"/>
      <c r="N32" s="49"/>
      <c r="O32" s="49"/>
      <c r="P32" s="49"/>
      <c r="Q32" s="60"/>
      <c r="R32" s="10"/>
      <c r="S32" s="10"/>
      <c r="T32" s="10"/>
      <c r="U32" s="10"/>
      <c r="V32" s="10"/>
      <c r="W32" s="10"/>
      <c r="X32" s="10"/>
      <c r="Y32" s="10"/>
      <c r="Z32" s="10"/>
      <c r="AA32" s="10"/>
      <c r="AB32" s="10"/>
      <c r="AC32" s="10"/>
    </row>
    <row r="33" spans="1:29">
      <c r="A33" s="1085"/>
      <c r="B33" s="1284"/>
      <c r="C33" s="217">
        <v>3</v>
      </c>
      <c r="D33" s="223" t="s">
        <v>87</v>
      </c>
      <c r="E33" s="224" t="s">
        <v>611</v>
      </c>
      <c r="F33" s="964">
        <v>0.36399999999999999</v>
      </c>
      <c r="G33" s="964">
        <v>0.27</v>
      </c>
      <c r="H33" s="964">
        <v>0.152</v>
      </c>
      <c r="I33" s="246" t="s">
        <v>19</v>
      </c>
      <c r="J33" s="357" cm="1">
        <f t="array" ref="J33">AVERAGE(IF(LEFT(F33:I33,1)="&lt;", VALUE(MID(F33:I33,2,99)), F33:I33))</f>
        <v>0.26200000000000001</v>
      </c>
      <c r="K33" s="246"/>
      <c r="L33" s="246">
        <v>2.5000000000000001E-2</v>
      </c>
      <c r="M33" s="49"/>
      <c r="N33" s="49"/>
      <c r="O33" s="49"/>
      <c r="P33" s="49"/>
      <c r="Q33" s="60"/>
      <c r="R33" s="10"/>
      <c r="S33" s="10"/>
      <c r="T33" s="10"/>
      <c r="U33" s="10"/>
      <c r="V33" s="10"/>
      <c r="W33" s="10"/>
      <c r="X33" s="10"/>
      <c r="Y33" s="10"/>
      <c r="Z33" s="10"/>
      <c r="AA33" s="10"/>
      <c r="AB33" s="10"/>
      <c r="AC33" s="10"/>
    </row>
    <row r="34" spans="1:29">
      <c r="A34" s="1085"/>
      <c r="B34" s="1283" t="s">
        <v>13</v>
      </c>
      <c r="C34" s="218">
        <v>1</v>
      </c>
      <c r="D34" s="300" t="s">
        <v>83</v>
      </c>
      <c r="E34" s="301" t="s">
        <v>610</v>
      </c>
      <c r="F34" s="357">
        <v>76</v>
      </c>
      <c r="G34" s="357">
        <v>160</v>
      </c>
      <c r="H34" s="357">
        <v>91</v>
      </c>
      <c r="I34" s="357" t="s">
        <v>19</v>
      </c>
      <c r="J34" s="357" cm="1">
        <f t="array" ref="J34">AVERAGE(IF(LEFT(F34:I34,1)="&lt;", VALUE(MID(F34:I34,2,99)), F34:I34))</f>
        <v>109</v>
      </c>
      <c r="K34" s="357"/>
      <c r="L34" s="357">
        <v>350</v>
      </c>
      <c r="M34" s="49"/>
      <c r="N34" s="49"/>
      <c r="O34" s="49"/>
      <c r="P34" s="49"/>
      <c r="Q34" s="58"/>
      <c r="R34" s="10"/>
      <c r="S34" s="10"/>
      <c r="T34" s="10"/>
      <c r="U34" s="10"/>
      <c r="V34" s="10"/>
      <c r="W34" s="10"/>
      <c r="X34" s="10"/>
      <c r="Y34" s="10"/>
      <c r="Z34" s="10"/>
      <c r="AA34" s="10"/>
      <c r="AB34" s="10"/>
      <c r="AC34" s="10"/>
    </row>
    <row r="35" spans="1:29">
      <c r="A35" s="1085"/>
      <c r="B35" s="1284"/>
      <c r="C35" s="217">
        <v>2</v>
      </c>
      <c r="D35" s="223" t="s">
        <v>85</v>
      </c>
      <c r="E35" s="224" t="s">
        <v>610</v>
      </c>
      <c r="F35" s="246">
        <v>45</v>
      </c>
      <c r="G35" s="246">
        <v>196</v>
      </c>
      <c r="H35" s="246">
        <v>34</v>
      </c>
      <c r="I35" s="246" t="s">
        <v>19</v>
      </c>
      <c r="J35" s="357" cm="1">
        <f t="array" ref="J35">AVERAGE(IF(LEFT(F35:I35,1)="&lt;", VALUE(MID(F35:I35,2,99)), F35:I35))</f>
        <v>91.666666666666671</v>
      </c>
      <c r="K35" s="246"/>
      <c r="L35" s="246">
        <v>350</v>
      </c>
      <c r="M35" s="49"/>
      <c r="N35" s="49"/>
      <c r="O35" s="49"/>
      <c r="P35" s="49"/>
      <c r="Q35" s="58"/>
      <c r="R35" s="10"/>
      <c r="S35" s="10"/>
      <c r="T35" s="10"/>
      <c r="U35" s="10"/>
      <c r="V35" s="10"/>
      <c r="W35" s="10"/>
      <c r="X35" s="10"/>
      <c r="Y35" s="10"/>
      <c r="Z35" s="10"/>
      <c r="AA35" s="10"/>
      <c r="AB35" s="10"/>
      <c r="AC35" s="10"/>
    </row>
    <row r="36" spans="1:29">
      <c r="A36" s="1085"/>
      <c r="B36" s="1284"/>
      <c r="C36" s="217">
        <v>3</v>
      </c>
      <c r="D36" s="223" t="s">
        <v>87</v>
      </c>
      <c r="E36" s="224" t="s">
        <v>611</v>
      </c>
      <c r="F36" s="246">
        <v>39</v>
      </c>
      <c r="G36" s="246">
        <v>163</v>
      </c>
      <c r="H36" s="246">
        <v>16</v>
      </c>
      <c r="I36" s="246" t="s">
        <v>19</v>
      </c>
      <c r="J36" s="357" cm="1">
        <f t="array" ref="J36">AVERAGE(IF(LEFT(F36:I36,1)="&lt;", VALUE(MID(F36:I36,2,99)), F36:I36))</f>
        <v>72.666666666666671</v>
      </c>
      <c r="K36" s="246"/>
      <c r="L36" s="246">
        <v>350</v>
      </c>
      <c r="M36" s="49"/>
      <c r="N36" s="49"/>
      <c r="O36" s="49"/>
      <c r="P36" s="49"/>
      <c r="Q36" s="58"/>
      <c r="R36" s="10"/>
      <c r="S36" s="10"/>
      <c r="T36" s="10"/>
      <c r="U36" s="10"/>
      <c r="V36" s="10"/>
      <c r="W36" s="10"/>
      <c r="X36" s="10"/>
      <c r="Y36" s="10"/>
      <c r="Z36" s="10"/>
      <c r="AA36" s="10"/>
      <c r="AB36" s="10"/>
      <c r="AC36" s="10"/>
    </row>
    <row r="37" spans="1:29" s="236" customFormat="1" ht="50.1" customHeight="1">
      <c r="A37" s="1085"/>
      <c r="B37" s="1217" t="s">
        <v>303</v>
      </c>
      <c r="C37" s="233">
        <v>1</v>
      </c>
      <c r="D37" s="304" t="s">
        <v>83</v>
      </c>
      <c r="E37" s="305" t="s">
        <v>610</v>
      </c>
      <c r="F37" s="307" t="s">
        <v>613</v>
      </c>
      <c r="G37" s="395" t="s">
        <v>614</v>
      </c>
      <c r="H37" s="395" t="s">
        <v>615</v>
      </c>
      <c r="I37" s="395" t="s">
        <v>19</v>
      </c>
      <c r="J37" s="396"/>
      <c r="K37" s="396"/>
      <c r="L37" s="396"/>
      <c r="M37" s="306"/>
      <c r="N37" s="306"/>
      <c r="O37" s="306"/>
      <c r="P37" s="306"/>
      <c r="Q37" s="235"/>
      <c r="R37" s="235"/>
      <c r="S37" s="235"/>
      <c r="T37" s="235"/>
      <c r="U37" s="235"/>
      <c r="V37" s="235"/>
      <c r="W37" s="235"/>
      <c r="X37" s="235"/>
      <c r="Y37" s="235"/>
      <c r="Z37" s="235"/>
      <c r="AA37" s="235"/>
      <c r="AB37" s="235"/>
      <c r="AC37" s="235"/>
    </row>
    <row r="38" spans="1:29" s="236" customFormat="1" ht="50.1" customHeight="1">
      <c r="A38" s="1085"/>
      <c r="B38" s="1218"/>
      <c r="C38" s="237">
        <v>2</v>
      </c>
      <c r="D38" s="238" t="s">
        <v>85</v>
      </c>
      <c r="E38" s="239" t="s">
        <v>610</v>
      </c>
      <c r="F38" s="308" t="s">
        <v>616</v>
      </c>
      <c r="G38" s="308" t="s">
        <v>617</v>
      </c>
      <c r="H38" s="308" t="s">
        <v>618</v>
      </c>
      <c r="I38" s="308" t="s">
        <v>19</v>
      </c>
      <c r="J38" s="396"/>
      <c r="K38" s="396"/>
      <c r="L38" s="396"/>
      <c r="M38" s="306"/>
      <c r="N38" s="306"/>
      <c r="O38" s="306"/>
      <c r="P38" s="306"/>
      <c r="Q38" s="235"/>
      <c r="R38" s="235"/>
      <c r="S38" s="235"/>
      <c r="T38" s="235"/>
      <c r="U38" s="235"/>
      <c r="V38" s="235"/>
      <c r="W38" s="235"/>
      <c r="X38" s="235"/>
      <c r="Y38" s="235"/>
      <c r="Z38" s="235"/>
      <c r="AA38" s="235"/>
      <c r="AB38" s="235"/>
      <c r="AC38" s="235"/>
    </row>
    <row r="39" spans="1:29" s="236" customFormat="1" ht="50.1" customHeight="1" thickBot="1">
      <c r="A39" s="1008"/>
      <c r="B39" s="1218"/>
      <c r="C39" s="390">
        <v>3</v>
      </c>
      <c r="D39" s="379" t="s">
        <v>87</v>
      </c>
      <c r="E39" s="363" t="s">
        <v>611</v>
      </c>
      <c r="F39" s="391" t="s">
        <v>619</v>
      </c>
      <c r="G39" s="391" t="s">
        <v>620</v>
      </c>
      <c r="H39" s="391" t="s">
        <v>621</v>
      </c>
      <c r="I39" s="391" t="s">
        <v>19</v>
      </c>
      <c r="J39" s="397"/>
      <c r="K39" s="397"/>
      <c r="L39" s="397"/>
      <c r="M39" s="306"/>
      <c r="N39" s="306"/>
      <c r="O39" s="306"/>
      <c r="P39" s="306"/>
      <c r="Q39" s="235"/>
      <c r="R39" s="235"/>
      <c r="S39" s="235"/>
      <c r="T39" s="235"/>
      <c r="U39" s="235"/>
      <c r="V39" s="235"/>
      <c r="W39" s="235"/>
      <c r="X39" s="235"/>
      <c r="Y39" s="235"/>
      <c r="Z39" s="235"/>
      <c r="AA39" s="235"/>
      <c r="AB39" s="235"/>
      <c r="AC39" s="235"/>
    </row>
    <row r="40" spans="1:29" ht="29.25" customHeight="1" thickBot="1">
      <c r="B40" s="1220" t="s">
        <v>260</v>
      </c>
      <c r="C40" s="1202"/>
      <c r="D40" s="1202"/>
      <c r="E40" s="1202"/>
      <c r="F40" s="901">
        <v>46029</v>
      </c>
      <c r="G40" s="901">
        <v>46120</v>
      </c>
      <c r="H40" s="901">
        <v>46205</v>
      </c>
      <c r="I40" s="399"/>
      <c r="J40" s="399"/>
      <c r="K40" s="399"/>
      <c r="L40" s="400"/>
    </row>
    <row r="42" spans="1:29">
      <c r="C42" s="1281" t="s">
        <v>263</v>
      </c>
      <c r="D42" s="1396"/>
      <c r="E42" s="1396"/>
      <c r="F42" s="1396"/>
      <c r="G42" s="1396"/>
      <c r="H42" s="1396"/>
      <c r="I42" s="1396"/>
      <c r="J42" s="1396"/>
      <c r="K42" s="1396"/>
      <c r="L42" s="1396"/>
      <c r="M42" s="1396"/>
      <c r="N42" s="1396"/>
      <c r="O42" s="1396"/>
      <c r="P42" s="1396"/>
      <c r="Q42" s="1397"/>
    </row>
    <row r="43" spans="1:29">
      <c r="C43" s="1282" t="s">
        <v>283</v>
      </c>
      <c r="D43" s="1396"/>
      <c r="E43" s="1396"/>
      <c r="F43" s="1396"/>
      <c r="G43" s="1396"/>
      <c r="H43" s="1396"/>
      <c r="I43" s="1396"/>
      <c r="J43" s="1396"/>
      <c r="K43" s="1396"/>
      <c r="L43" s="1396"/>
      <c r="M43" s="1396"/>
      <c r="N43" s="1396"/>
      <c r="O43" s="1396"/>
      <c r="P43" s="1396"/>
      <c r="Q43" s="1397"/>
    </row>
    <row r="44" spans="1:29">
      <c r="C44" s="1279"/>
      <c r="D44" s="1396"/>
      <c r="E44" s="1396"/>
      <c r="F44" s="1396"/>
      <c r="G44" s="1397"/>
      <c r="H44" s="1162" t="s">
        <v>265</v>
      </c>
      <c r="I44" s="1396"/>
      <c r="J44" s="1396"/>
      <c r="K44" s="1396"/>
      <c r="L44" s="1396"/>
      <c r="M44" s="1396"/>
      <c r="N44" s="1396"/>
      <c r="O44" s="1396"/>
      <c r="P44" s="1396"/>
      <c r="Q44" s="1397"/>
    </row>
    <row r="45" spans="1:29">
      <c r="C45" s="52" t="s">
        <v>266</v>
      </c>
      <c r="D45" s="52" t="s">
        <v>267</v>
      </c>
      <c r="E45" s="52" t="s">
        <v>1</v>
      </c>
      <c r="F45" s="61" t="s">
        <v>268</v>
      </c>
      <c r="G45" s="61" t="s">
        <v>269</v>
      </c>
      <c r="H45" s="61" t="s">
        <v>171</v>
      </c>
      <c r="I45" s="61" t="s">
        <v>172</v>
      </c>
      <c r="J45" s="61" t="s">
        <v>173</v>
      </c>
      <c r="K45" s="61" t="s">
        <v>7</v>
      </c>
      <c r="L45" s="61" t="s">
        <v>174</v>
      </c>
      <c r="M45" s="61" t="s">
        <v>175</v>
      </c>
      <c r="N45" s="61" t="s">
        <v>176</v>
      </c>
      <c r="O45" s="61" t="s">
        <v>177</v>
      </c>
      <c r="P45" s="61" t="s">
        <v>178</v>
      </c>
      <c r="Q45" s="61" t="s">
        <v>179</v>
      </c>
    </row>
    <row r="46" spans="1:29">
      <c r="C46" s="1415" t="s">
        <v>622</v>
      </c>
      <c r="D46" s="1415" t="s">
        <v>608</v>
      </c>
      <c r="E46" s="1280" t="s">
        <v>27</v>
      </c>
      <c r="F46" s="63">
        <v>1</v>
      </c>
      <c r="G46" s="61" t="s">
        <v>83</v>
      </c>
      <c r="H46" s="20">
        <f t="shared" ref="H46:H48" si="0">J7</f>
        <v>1.67</v>
      </c>
      <c r="I46" s="20">
        <f t="shared" ref="I46:I48" si="1">J10</f>
        <v>22.666666666666668</v>
      </c>
      <c r="J46" s="20">
        <f t="shared" ref="J46:J48" si="2">J13</f>
        <v>17</v>
      </c>
      <c r="K46" s="20">
        <f t="shared" ref="K46:K48" si="3">J16</f>
        <v>7.2833333333333323</v>
      </c>
      <c r="L46" s="20">
        <f t="shared" ref="L46:L48" si="4">J19</f>
        <v>29.033333333333331</v>
      </c>
      <c r="M46" s="20">
        <f t="shared" ref="M46:M48" si="5">J22</f>
        <v>21.666666666666668</v>
      </c>
      <c r="N46" s="20">
        <f t="shared" ref="N46:N48" si="6">J25</f>
        <v>149300.44627268994</v>
      </c>
      <c r="O46" s="20">
        <f t="shared" ref="O46:O48" si="7">J28</f>
        <v>0.128</v>
      </c>
      <c r="P46" s="20">
        <f t="shared" ref="P46:P48" si="8">J31</f>
        <v>0.29699999999999999</v>
      </c>
      <c r="Q46" s="20">
        <f t="shared" ref="Q46:Q48" si="9">J34</f>
        <v>109</v>
      </c>
    </row>
    <row r="47" spans="1:29">
      <c r="C47" s="1399"/>
      <c r="D47" s="1399"/>
      <c r="E47" s="1399"/>
      <c r="F47" s="63">
        <v>2</v>
      </c>
      <c r="G47" s="61" t="s">
        <v>85</v>
      </c>
      <c r="H47" s="20">
        <f t="shared" si="0"/>
        <v>3.8900000000000006</v>
      </c>
      <c r="I47" s="20">
        <f t="shared" si="1"/>
        <v>13.333333333333334</v>
      </c>
      <c r="J47" s="20">
        <f t="shared" si="2"/>
        <v>25</v>
      </c>
      <c r="K47" s="20">
        <f t="shared" si="3"/>
        <v>7.2966666666666669</v>
      </c>
      <c r="L47" s="20">
        <f t="shared" si="4"/>
        <v>29.593333333333334</v>
      </c>
      <c r="M47" s="20">
        <f t="shared" si="5"/>
        <v>26.666666666666668</v>
      </c>
      <c r="N47" s="20">
        <f t="shared" si="6"/>
        <v>17998.971134607647</v>
      </c>
      <c r="O47" s="20">
        <f t="shared" si="7"/>
        <v>0.10366666666666667</v>
      </c>
      <c r="P47" s="20">
        <f t="shared" si="8"/>
        <v>0.27200000000000002</v>
      </c>
      <c r="Q47" s="20">
        <f t="shared" si="9"/>
        <v>91.666666666666671</v>
      </c>
    </row>
    <row r="48" spans="1:29">
      <c r="C48" s="1400"/>
      <c r="D48" s="1400"/>
      <c r="E48" s="1400"/>
      <c r="F48" s="63">
        <v>3</v>
      </c>
      <c r="G48" s="61" t="s">
        <v>87</v>
      </c>
      <c r="H48" s="20">
        <f t="shared" si="0"/>
        <v>3.0100000000000002</v>
      </c>
      <c r="I48" s="20">
        <f t="shared" si="1"/>
        <v>13.666666666666666</v>
      </c>
      <c r="J48" s="20">
        <f t="shared" si="2"/>
        <v>27.333333333333332</v>
      </c>
      <c r="K48" s="20">
        <f t="shared" si="3"/>
        <v>7.1766666666666667</v>
      </c>
      <c r="L48" s="20">
        <f t="shared" si="4"/>
        <v>29.766666666666669</v>
      </c>
      <c r="M48" s="20">
        <f t="shared" si="5"/>
        <v>23.333333333333332</v>
      </c>
      <c r="N48" s="20">
        <f t="shared" si="6"/>
        <v>22123.955923365411</v>
      </c>
      <c r="O48" s="20">
        <f t="shared" si="7"/>
        <v>0.11299999999999999</v>
      </c>
      <c r="P48" s="20">
        <f t="shared" si="8"/>
        <v>0.26200000000000001</v>
      </c>
      <c r="Q48" s="20">
        <f t="shared" si="9"/>
        <v>72.666666666666671</v>
      </c>
    </row>
    <row r="49" spans="3:17">
      <c r="C49" s="1279"/>
      <c r="D49" s="1396"/>
      <c r="E49" s="1396"/>
      <c r="F49" s="1396"/>
      <c r="G49" s="1396"/>
      <c r="H49" s="1396"/>
      <c r="I49" s="1396"/>
      <c r="J49" s="1396"/>
      <c r="K49" s="1396"/>
      <c r="L49" s="1396"/>
      <c r="M49" s="1396"/>
      <c r="N49" s="1396"/>
      <c r="O49" s="1396"/>
      <c r="P49" s="1396"/>
      <c r="Q49" s="1397"/>
    </row>
    <row r="50" spans="3:17">
      <c r="C50" s="52" t="s">
        <v>272</v>
      </c>
      <c r="D50" s="1416"/>
      <c r="E50" s="1402"/>
      <c r="F50" s="1402"/>
      <c r="G50" s="1403"/>
      <c r="H50" s="21"/>
      <c r="I50" s="21"/>
      <c r="J50" s="21"/>
      <c r="K50" s="21"/>
      <c r="L50" s="21"/>
      <c r="M50" s="21"/>
      <c r="N50" s="20"/>
      <c r="O50" s="21"/>
      <c r="P50" s="21"/>
      <c r="Q50" s="21"/>
    </row>
    <row r="51" spans="3:17">
      <c r="C51" s="52" t="s">
        <v>273</v>
      </c>
      <c r="D51" s="1404"/>
      <c r="E51" s="1405"/>
      <c r="F51" s="1405"/>
      <c r="G51" s="1406"/>
      <c r="H51" s="21"/>
      <c r="I51" s="21"/>
      <c r="J51" s="21"/>
      <c r="K51" s="21"/>
      <c r="L51" s="21"/>
      <c r="M51" s="21"/>
      <c r="N51" s="20"/>
      <c r="O51" s="21"/>
      <c r="P51" s="21"/>
      <c r="Q51" s="21"/>
    </row>
    <row r="52" spans="3:17">
      <c r="C52" s="52" t="s">
        <v>274</v>
      </c>
      <c r="D52" s="1404"/>
      <c r="E52" s="1405"/>
      <c r="F52" s="1405"/>
      <c r="G52" s="1406"/>
      <c r="H52" s="21"/>
      <c r="I52" s="21"/>
      <c r="J52" s="21"/>
      <c r="K52" s="21"/>
      <c r="L52" s="21"/>
      <c r="M52" s="21"/>
      <c r="N52" s="20"/>
      <c r="O52" s="21"/>
      <c r="P52" s="21"/>
      <c r="Q52" s="21"/>
    </row>
    <row r="53" spans="3:17">
      <c r="C53" s="52" t="s">
        <v>275</v>
      </c>
      <c r="D53" s="1407"/>
      <c r="E53" s="1408"/>
      <c r="F53" s="1408"/>
      <c r="G53" s="1409"/>
      <c r="H53" s="19" t="s">
        <v>296</v>
      </c>
      <c r="I53" s="19" t="s">
        <v>299</v>
      </c>
      <c r="J53" s="19" t="s">
        <v>507</v>
      </c>
      <c r="K53" s="19" t="s">
        <v>295</v>
      </c>
      <c r="L53" s="19" t="s">
        <v>509</v>
      </c>
      <c r="M53" s="19" t="s">
        <v>510</v>
      </c>
      <c r="N53" s="19" t="s">
        <v>511</v>
      </c>
      <c r="O53" s="19" t="s">
        <v>299</v>
      </c>
      <c r="P53" s="19" t="s">
        <v>300</v>
      </c>
      <c r="Q53" s="19" t="s">
        <v>319</v>
      </c>
    </row>
    <row r="56" spans="3:17">
      <c r="C56" s="1281" t="s">
        <v>263</v>
      </c>
      <c r="D56" s="1396"/>
      <c r="E56" s="1396"/>
      <c r="F56" s="1396"/>
      <c r="G56" s="1396"/>
      <c r="H56" s="1396"/>
      <c r="I56" s="1396"/>
      <c r="J56" s="1396"/>
      <c r="K56" s="1396"/>
      <c r="L56" s="1396"/>
      <c r="M56" s="1396"/>
      <c r="N56" s="1396"/>
      <c r="O56" s="1396"/>
      <c r="P56" s="1396"/>
      <c r="Q56" s="1397"/>
    </row>
    <row r="57" spans="3:17">
      <c r="C57" s="1282" t="s">
        <v>623</v>
      </c>
      <c r="D57" s="1396"/>
      <c r="E57" s="1396"/>
      <c r="F57" s="1396"/>
      <c r="G57" s="1396"/>
      <c r="H57" s="1396"/>
      <c r="I57" s="1396"/>
      <c r="J57" s="1396"/>
      <c r="K57" s="1396"/>
      <c r="L57" s="1396"/>
      <c r="M57" s="1396"/>
      <c r="N57" s="1396"/>
      <c r="O57" s="1396"/>
      <c r="P57" s="1396"/>
      <c r="Q57" s="1397"/>
    </row>
    <row r="58" spans="3:17">
      <c r="C58" s="1279"/>
      <c r="D58" s="1396"/>
      <c r="E58" s="1396"/>
      <c r="F58" s="1396"/>
      <c r="G58" s="1397"/>
      <c r="H58" s="1162" t="s">
        <v>265</v>
      </c>
      <c r="I58" s="1396"/>
      <c r="J58" s="1396"/>
      <c r="K58" s="1396"/>
      <c r="L58" s="1396"/>
      <c r="M58" s="1396"/>
      <c r="N58" s="1396"/>
      <c r="O58" s="1396"/>
      <c r="P58" s="1396"/>
      <c r="Q58" s="1397"/>
    </row>
    <row r="59" spans="3:17">
      <c r="C59" s="52" t="s">
        <v>266</v>
      </c>
      <c r="D59" s="52" t="s">
        <v>267</v>
      </c>
      <c r="E59" s="52" t="s">
        <v>1</v>
      </c>
      <c r="F59" s="61" t="s">
        <v>268</v>
      </c>
      <c r="G59" s="61" t="s">
        <v>269</v>
      </c>
      <c r="H59" s="61" t="s">
        <v>171</v>
      </c>
      <c r="I59" s="61" t="s">
        <v>172</v>
      </c>
      <c r="J59" s="61" t="s">
        <v>173</v>
      </c>
      <c r="K59" s="61" t="s">
        <v>7</v>
      </c>
      <c r="L59" s="61" t="s">
        <v>174</v>
      </c>
      <c r="M59" s="61" t="s">
        <v>175</v>
      </c>
      <c r="N59" s="61" t="s">
        <v>176</v>
      </c>
      <c r="O59" s="61" t="s">
        <v>177</v>
      </c>
      <c r="P59" s="61" t="s">
        <v>178</v>
      </c>
      <c r="Q59" s="61" t="s">
        <v>179</v>
      </c>
    </row>
    <row r="60" spans="3:17">
      <c r="C60" s="1415" t="s">
        <v>622</v>
      </c>
      <c r="D60" s="1415" t="s">
        <v>608</v>
      </c>
      <c r="E60" s="1280" t="s">
        <v>27</v>
      </c>
      <c r="F60" s="63">
        <v>1</v>
      </c>
      <c r="G60" s="61" t="s">
        <v>83</v>
      </c>
      <c r="H60" s="20">
        <f t="shared" ref="H60:H62" si="10">AVERAGE(F7:G7)</f>
        <v>3.19</v>
      </c>
      <c r="I60" s="20">
        <f t="shared" ref="I60:I62" si="11">AVERAGE(F10:G10)</f>
        <v>8</v>
      </c>
      <c r="J60" s="20">
        <f t="shared" ref="J60:J62" si="12">AVERAGE(F13:G13)</f>
        <v>23</v>
      </c>
      <c r="K60" s="20">
        <f t="shared" ref="K60:K62" si="13">AVERAGE(F16:I16)</f>
        <v>7.2833333333333323</v>
      </c>
      <c r="L60" s="20">
        <f t="shared" ref="L60:L62" si="14">AVERAGE(F19:I19)</f>
        <v>29.033333333333331</v>
      </c>
      <c r="M60" s="20">
        <f t="shared" ref="M60:M62" si="15">AVERAGE(F22:G22)</f>
        <v>20</v>
      </c>
      <c r="N60" s="20">
        <f t="shared" ref="N60:N62" si="16">GEOMEAN(F25:G25)</f>
        <v>160000</v>
      </c>
      <c r="O60" s="20">
        <f t="shared" ref="O60:O62" si="17">AVERAGE(F28:G28)</f>
        <v>0.20399999999999999</v>
      </c>
      <c r="P60" s="20">
        <f t="shared" ref="P60:P62" si="18">AVERAGE(F31:G31)</f>
        <v>0.29200000000000004</v>
      </c>
      <c r="Q60" s="20">
        <f t="shared" ref="Q60:Q62" si="19">AVERAGE(F34:G34)</f>
        <v>118</v>
      </c>
    </row>
    <row r="61" spans="3:17">
      <c r="C61" s="1399"/>
      <c r="D61" s="1399"/>
      <c r="E61" s="1399"/>
      <c r="F61" s="63">
        <v>2</v>
      </c>
      <c r="G61" s="61" t="s">
        <v>85</v>
      </c>
      <c r="H61" s="20">
        <f t="shared" si="10"/>
        <v>3.6350000000000002</v>
      </c>
      <c r="I61" s="20">
        <f t="shared" si="11"/>
        <v>13</v>
      </c>
      <c r="J61" s="20">
        <f t="shared" si="12"/>
        <v>30.5</v>
      </c>
      <c r="K61" s="20">
        <f t="shared" si="13"/>
        <v>7.2966666666666669</v>
      </c>
      <c r="L61" s="20">
        <f t="shared" si="14"/>
        <v>29.593333333333334</v>
      </c>
      <c r="M61" s="20">
        <f t="shared" si="15"/>
        <v>30</v>
      </c>
      <c r="N61" s="20">
        <f t="shared" si="16"/>
        <v>9126.8833672837081</v>
      </c>
      <c r="O61" s="20">
        <f t="shared" si="17"/>
        <v>0.13100000000000001</v>
      </c>
      <c r="P61" s="20">
        <f t="shared" si="18"/>
        <v>0.31900000000000001</v>
      </c>
      <c r="Q61" s="20">
        <f t="shared" si="19"/>
        <v>120.5</v>
      </c>
    </row>
    <row r="62" spans="3:17">
      <c r="C62" s="1400"/>
      <c r="D62" s="1400"/>
      <c r="E62" s="1400"/>
      <c r="F62" s="63">
        <v>3</v>
      </c>
      <c r="G62" s="61" t="s">
        <v>87</v>
      </c>
      <c r="H62" s="20">
        <f t="shared" si="10"/>
        <v>3.6150000000000002</v>
      </c>
      <c r="I62" s="20">
        <f t="shared" si="11"/>
        <v>13</v>
      </c>
      <c r="J62" s="20">
        <f t="shared" si="12"/>
        <v>30.5</v>
      </c>
      <c r="K62" s="20">
        <f t="shared" si="13"/>
        <v>7.1766666666666667</v>
      </c>
      <c r="L62" s="20">
        <f t="shared" si="14"/>
        <v>29.766666666666669</v>
      </c>
      <c r="M62" s="20">
        <f t="shared" si="15"/>
        <v>27.5</v>
      </c>
      <c r="N62" s="20">
        <f t="shared" si="16"/>
        <v>9126.8833672837081</v>
      </c>
      <c r="O62" s="20">
        <f t="shared" si="17"/>
        <v>0.124</v>
      </c>
      <c r="P62" s="20">
        <f t="shared" si="18"/>
        <v>0.317</v>
      </c>
      <c r="Q62" s="20">
        <f t="shared" si="19"/>
        <v>101</v>
      </c>
    </row>
    <row r="63" spans="3:17">
      <c r="C63" s="1279"/>
      <c r="D63" s="1396"/>
      <c r="E63" s="1396"/>
      <c r="F63" s="1396"/>
      <c r="G63" s="1396"/>
      <c r="H63" s="1396"/>
      <c r="I63" s="1396"/>
      <c r="J63" s="1396"/>
      <c r="K63" s="1396"/>
      <c r="L63" s="1396"/>
      <c r="M63" s="1396"/>
      <c r="N63" s="1396"/>
      <c r="O63" s="1396"/>
      <c r="P63" s="1396"/>
      <c r="Q63" s="1397"/>
    </row>
    <row r="64" spans="3:17">
      <c r="C64" s="52" t="s">
        <v>272</v>
      </c>
      <c r="D64" s="1416"/>
      <c r="E64" s="1402"/>
      <c r="F64" s="1402"/>
      <c r="G64" s="1403"/>
      <c r="H64" s="21"/>
      <c r="I64" s="21"/>
      <c r="J64" s="21"/>
      <c r="K64" s="21"/>
      <c r="L64" s="21"/>
      <c r="M64" s="21"/>
      <c r="N64" s="20"/>
      <c r="O64" s="21"/>
      <c r="P64" s="21"/>
      <c r="Q64" s="21"/>
    </row>
    <row r="65" spans="3:17">
      <c r="C65" s="52" t="s">
        <v>273</v>
      </c>
      <c r="D65" s="1404"/>
      <c r="E65" s="1405"/>
      <c r="F65" s="1405"/>
      <c r="G65" s="1406"/>
      <c r="H65" s="21"/>
      <c r="I65" s="21"/>
      <c r="J65" s="21"/>
      <c r="K65" s="21"/>
      <c r="L65" s="21"/>
      <c r="M65" s="21"/>
      <c r="N65" s="20"/>
      <c r="O65" s="21"/>
      <c r="P65" s="21"/>
      <c r="Q65" s="21"/>
    </row>
    <row r="66" spans="3:17">
      <c r="C66" s="52" t="s">
        <v>274</v>
      </c>
      <c r="D66" s="1404"/>
      <c r="E66" s="1405"/>
      <c r="F66" s="1405"/>
      <c r="G66" s="1406"/>
      <c r="H66" s="21"/>
      <c r="I66" s="21"/>
      <c r="J66" s="21"/>
      <c r="K66" s="21"/>
      <c r="L66" s="21"/>
      <c r="M66" s="21"/>
      <c r="N66" s="20"/>
      <c r="O66" s="21"/>
      <c r="P66" s="21"/>
      <c r="Q66" s="21"/>
    </row>
    <row r="67" spans="3:17">
      <c r="C67" s="52" t="s">
        <v>275</v>
      </c>
      <c r="D67" s="1407"/>
      <c r="E67" s="1408"/>
      <c r="F67" s="1408"/>
      <c r="G67" s="1409"/>
      <c r="H67" s="19" t="s">
        <v>296</v>
      </c>
      <c r="I67" s="19" t="s">
        <v>299</v>
      </c>
      <c r="J67" s="19" t="s">
        <v>507</v>
      </c>
      <c r="K67" s="19" t="s">
        <v>295</v>
      </c>
      <c r="L67" s="19" t="s">
        <v>509</v>
      </c>
      <c r="M67" s="19" t="s">
        <v>510</v>
      </c>
      <c r="N67" s="19" t="s">
        <v>511</v>
      </c>
      <c r="O67" s="19" t="s">
        <v>299</v>
      </c>
      <c r="P67" s="19" t="s">
        <v>300</v>
      </c>
      <c r="Q67" s="19" t="s">
        <v>319</v>
      </c>
    </row>
    <row r="71" spans="3:17" ht="15" customHeight="1">
      <c r="D71" t="s">
        <v>601</v>
      </c>
    </row>
    <row r="72" spans="3:17" ht="15" customHeight="1">
      <c r="D72" s="1285" t="s">
        <v>624</v>
      </c>
      <c r="E72" s="1285"/>
      <c r="F72" s="1285"/>
      <c r="G72" s="1285"/>
      <c r="H72" s="1285"/>
    </row>
    <row r="73" spans="3:17" ht="15" customHeight="1">
      <c r="D73" s="1285"/>
      <c r="E73" s="1285"/>
      <c r="F73" s="1285"/>
      <c r="G73" s="1285"/>
      <c r="H73" s="1285"/>
    </row>
    <row r="74" spans="3:17" ht="15" customHeight="1">
      <c r="D74" s="1285"/>
      <c r="E74" s="1285"/>
      <c r="F74" s="1285"/>
      <c r="G74" s="1285"/>
      <c r="H74" s="1285"/>
    </row>
    <row r="75" spans="3:17" ht="15" customHeight="1">
      <c r="D75" s="1285"/>
      <c r="E75" s="1285"/>
      <c r="F75" s="1285"/>
      <c r="G75" s="1285"/>
      <c r="H75" s="1285"/>
    </row>
    <row r="76" spans="3:17" ht="15" customHeight="1">
      <c r="D76" s="1285"/>
      <c r="E76" s="1285"/>
      <c r="F76" s="1285"/>
      <c r="G76" s="1285"/>
      <c r="H76" s="1285"/>
    </row>
    <row r="77" spans="3:17" ht="15" customHeight="1">
      <c r="D77" s="1285"/>
      <c r="E77" s="1285"/>
      <c r="F77" s="1285"/>
      <c r="G77" s="1285"/>
      <c r="H77" s="1285"/>
    </row>
    <row r="78" spans="3:17" ht="15" customHeight="1">
      <c r="D78" s="1285"/>
      <c r="E78" s="1285"/>
      <c r="F78" s="1285"/>
      <c r="G78" s="1285"/>
      <c r="H78" s="1285"/>
    </row>
    <row r="79" spans="3:17" ht="15" customHeight="1">
      <c r="D79" s="1285"/>
      <c r="E79" s="1285"/>
      <c r="F79" s="1285"/>
      <c r="G79" s="1285"/>
      <c r="H79" s="1285"/>
    </row>
    <row r="80" spans="3:17" ht="15" customHeight="1">
      <c r="D80" s="1285"/>
      <c r="E80" s="1285"/>
      <c r="F80" s="1285"/>
      <c r="G80" s="1285"/>
      <c r="H80" s="1285"/>
    </row>
    <row r="81" spans="4:8" ht="15" customHeight="1">
      <c r="D81" s="1285"/>
      <c r="E81" s="1285"/>
      <c r="F81" s="1285"/>
      <c r="G81" s="1285"/>
      <c r="H81" s="1285"/>
    </row>
    <row r="82" spans="4:8" ht="15" customHeight="1">
      <c r="D82" s="1285"/>
      <c r="E82" s="1285"/>
      <c r="F82" s="1285"/>
      <c r="G82" s="1285"/>
      <c r="H82" s="1285"/>
    </row>
    <row r="83" spans="4:8" ht="15" customHeight="1">
      <c r="D83" s="1285"/>
      <c r="E83" s="1285"/>
      <c r="F83" s="1285"/>
      <c r="G83" s="1285"/>
      <c r="H83" s="1285"/>
    </row>
    <row r="84" spans="4:8" ht="15" customHeight="1">
      <c r="D84" s="1285"/>
      <c r="E84" s="1285"/>
      <c r="F84" s="1285"/>
      <c r="G84" s="1285"/>
      <c r="H84" s="1285"/>
    </row>
    <row r="85" spans="4:8" ht="15" customHeight="1">
      <c r="D85" s="1285"/>
      <c r="E85" s="1285"/>
      <c r="F85" s="1285"/>
      <c r="G85" s="1285"/>
      <c r="H85" s="1285"/>
    </row>
    <row r="86" spans="4:8" ht="15" customHeight="1">
      <c r="D86" s="1285"/>
      <c r="E86" s="1285"/>
      <c r="F86" s="1285"/>
      <c r="G86" s="1285"/>
      <c r="H86" s="1285"/>
    </row>
    <row r="87" spans="4:8" ht="15" customHeight="1">
      <c r="D87" s="1285"/>
      <c r="E87" s="1285"/>
      <c r="F87" s="1285"/>
      <c r="G87" s="1285"/>
      <c r="H87" s="1285"/>
    </row>
    <row r="88" spans="4:8" ht="15" customHeight="1">
      <c r="D88" s="1285"/>
      <c r="E88" s="1285"/>
      <c r="F88" s="1285"/>
      <c r="G88" s="1285"/>
      <c r="H88" s="1285"/>
    </row>
    <row r="89" spans="4:8" ht="15" customHeight="1">
      <c r="D89" s="1285"/>
      <c r="E89" s="1285"/>
      <c r="F89" s="1285"/>
      <c r="G89" s="1285"/>
      <c r="H89" s="1285"/>
    </row>
  </sheetData>
  <mergeCells count="36">
    <mergeCell ref="D72:H89"/>
    <mergeCell ref="A1:L1"/>
    <mergeCell ref="A2:L2"/>
    <mergeCell ref="A3:L3"/>
    <mergeCell ref="A4:L4"/>
    <mergeCell ref="A5:L5"/>
    <mergeCell ref="B7:B9"/>
    <mergeCell ref="B10:B12"/>
    <mergeCell ref="B34:B36"/>
    <mergeCell ref="C42:Q42"/>
    <mergeCell ref="C43:Q43"/>
    <mergeCell ref="C44:G44"/>
    <mergeCell ref="H44:Q44"/>
    <mergeCell ref="B13:B15"/>
    <mergeCell ref="B16:B18"/>
    <mergeCell ref="B19:B21"/>
    <mergeCell ref="B22:B24"/>
    <mergeCell ref="B25:B27"/>
    <mergeCell ref="B28:B30"/>
    <mergeCell ref="B31:B33"/>
    <mergeCell ref="B37:B39"/>
    <mergeCell ref="B40:E40"/>
    <mergeCell ref="C63:Q63"/>
    <mergeCell ref="D64:G67"/>
    <mergeCell ref="C46:C48"/>
    <mergeCell ref="D46:D48"/>
    <mergeCell ref="E46:E48"/>
    <mergeCell ref="C49:Q49"/>
    <mergeCell ref="D50:G53"/>
    <mergeCell ref="C56:Q56"/>
    <mergeCell ref="C57:Q57"/>
    <mergeCell ref="C58:G58"/>
    <mergeCell ref="H58:Q58"/>
    <mergeCell ref="C60:C62"/>
    <mergeCell ref="D60:D62"/>
    <mergeCell ref="E60:E62"/>
  </mergeCells>
  <dataValidations count="1">
    <dataValidation type="list" allowBlank="1" showErrorMessage="1" sqref="K7:K36" xr:uid="{00000000-0002-0000-0300-000000000000}">
      <formula1>"Passed,Failed"</formula1>
    </dataValidation>
  </dataValidation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outlinePr summaryBelow="0" summaryRight="0"/>
  </sheetPr>
  <dimension ref="A1:P98"/>
  <sheetViews>
    <sheetView workbookViewId="0">
      <pane xSplit="2" ySplit="2" topLeftCell="C3" activePane="bottomRight" state="frozen"/>
      <selection pane="bottomRight" activeCell="H49" sqref="H49"/>
      <selection pane="bottomLeft" activeCell="A7" sqref="A7"/>
      <selection pane="topRight" activeCell="C1" sqref="C1"/>
    </sheetView>
  </sheetViews>
  <sheetFormatPr defaultColWidth="14.42578125" defaultRowHeight="15" customHeight="1"/>
  <cols>
    <col min="2" max="2" width="16.5703125" customWidth="1"/>
    <col min="3" max="3" width="10.28515625" customWidth="1"/>
    <col min="4" max="4" width="35.28515625" customWidth="1"/>
    <col min="5" max="5" width="34.28515625" style="260" customWidth="1"/>
    <col min="6" max="6" width="21.140625" customWidth="1"/>
    <col min="7" max="9" width="14.42578125" customWidth="1"/>
    <col min="10" max="10" width="16" style="252" customWidth="1"/>
    <col min="11" max="11" width="22.85546875" style="1050" customWidth="1"/>
    <col min="12" max="12" width="11.5703125" customWidth="1"/>
  </cols>
  <sheetData>
    <row r="1" spans="1:13" ht="15" customHeight="1">
      <c r="A1" s="1182" t="s">
        <v>185</v>
      </c>
      <c r="B1" s="1182" t="s">
        <v>186</v>
      </c>
      <c r="C1" s="1238" t="s">
        <v>187</v>
      </c>
      <c r="D1" s="1238" t="s">
        <v>188</v>
      </c>
      <c r="E1" s="1182" t="s">
        <v>189</v>
      </c>
      <c r="F1" s="1176" t="s">
        <v>190</v>
      </c>
      <c r="G1" s="1176"/>
      <c r="H1" s="1176"/>
      <c r="I1" s="1176"/>
      <c r="J1" s="1176"/>
      <c r="K1" s="1176"/>
      <c r="L1" s="1176"/>
      <c r="M1" s="463"/>
    </row>
    <row r="2" spans="1:13" s="582" customFormat="1" ht="29.25" customHeight="1">
      <c r="A2" s="1182"/>
      <c r="B2" s="1182"/>
      <c r="C2" s="1240"/>
      <c r="D2" s="1240"/>
      <c r="E2" s="1182"/>
      <c r="F2" s="431" t="s">
        <v>285</v>
      </c>
      <c r="G2" s="431" t="s">
        <v>286</v>
      </c>
      <c r="H2" s="431" t="s">
        <v>287</v>
      </c>
      <c r="I2" s="431" t="s">
        <v>288</v>
      </c>
      <c r="J2" s="431" t="s">
        <v>203</v>
      </c>
      <c r="K2" s="1047" t="s">
        <v>204</v>
      </c>
      <c r="L2" s="122" t="s">
        <v>205</v>
      </c>
    </row>
    <row r="3" spans="1:13" s="439" customFormat="1" ht="29.25" customHeight="1">
      <c r="A3" s="1176" t="s">
        <v>625</v>
      </c>
      <c r="B3" s="1176"/>
      <c r="C3" s="1176"/>
      <c r="D3" s="1176"/>
      <c r="E3" s="1176"/>
      <c r="F3" s="1176"/>
      <c r="G3" s="1176"/>
      <c r="H3" s="1176"/>
      <c r="I3" s="1176"/>
      <c r="J3" s="1176"/>
      <c r="K3" s="1176"/>
      <c r="L3" s="1176"/>
    </row>
    <row r="4" spans="1:13" s="439" customFormat="1" ht="29.25" customHeight="1">
      <c r="A4" s="1176" t="s">
        <v>290</v>
      </c>
      <c r="B4" s="1176"/>
      <c r="C4" s="1176"/>
      <c r="D4" s="1176"/>
      <c r="E4" s="1176"/>
      <c r="F4" s="1176"/>
      <c r="G4" s="1176"/>
      <c r="H4" s="1176"/>
      <c r="I4" s="1176"/>
      <c r="J4" s="1176"/>
      <c r="K4" s="1176"/>
      <c r="L4" s="1176"/>
    </row>
    <row r="5" spans="1:13" ht="15" customHeight="1">
      <c r="A5" s="1045" t="s">
        <v>208</v>
      </c>
      <c r="B5" s="1287" t="s">
        <v>3</v>
      </c>
      <c r="C5" s="139">
        <v>1</v>
      </c>
      <c r="D5" s="523" t="s">
        <v>95</v>
      </c>
      <c r="E5" s="1043" t="s">
        <v>626</v>
      </c>
      <c r="F5" s="1044">
        <v>4.46</v>
      </c>
      <c r="G5" s="1044">
        <v>3</v>
      </c>
      <c r="H5" s="1044" t="s">
        <v>19</v>
      </c>
      <c r="I5" s="1044" t="s">
        <v>19</v>
      </c>
      <c r="J5" s="698" cm="1">
        <f t="array" ref="J5">AVERAGE(IF(LEFT(F5:I5,1)="&lt;", VALUE(MID(F5:I5,2,99)), F5:I5))</f>
        <v>3.73</v>
      </c>
      <c r="K5" s="779" t="s">
        <v>212</v>
      </c>
      <c r="L5" s="141">
        <v>5</v>
      </c>
    </row>
    <row r="6" spans="1:13" ht="15" customHeight="1">
      <c r="A6" s="1046"/>
      <c r="B6" s="1287"/>
      <c r="C6" s="128">
        <v>2</v>
      </c>
      <c r="D6" s="814" t="s">
        <v>97</v>
      </c>
      <c r="E6" s="839" t="s">
        <v>627</v>
      </c>
      <c r="F6" s="597">
        <v>2.88</v>
      </c>
      <c r="G6" s="597">
        <v>3.5</v>
      </c>
      <c r="H6" s="597" t="s">
        <v>19</v>
      </c>
      <c r="I6" s="597" t="s">
        <v>19</v>
      </c>
      <c r="J6" s="1145" cm="1">
        <f t="array" ref="J6">AVERAGE(IF(LEFT(F6:I6,1)="&lt;", VALUE(MID(F6:I6,2,99)), F6:I6))</f>
        <v>3.19</v>
      </c>
      <c r="K6" s="780" t="s">
        <v>212</v>
      </c>
      <c r="L6" s="2">
        <v>5</v>
      </c>
    </row>
    <row r="7" spans="1:13" ht="15" customHeight="1">
      <c r="A7" s="1046"/>
      <c r="B7" s="1287"/>
      <c r="C7" s="128">
        <v>3</v>
      </c>
      <c r="D7" s="814" t="s">
        <v>99</v>
      </c>
      <c r="E7" s="839" t="s">
        <v>628</v>
      </c>
      <c r="F7" s="597">
        <v>3.5</v>
      </c>
      <c r="G7" s="597">
        <v>3</v>
      </c>
      <c r="H7" s="597" t="s">
        <v>19</v>
      </c>
      <c r="I7" s="597" t="s">
        <v>19</v>
      </c>
      <c r="J7" s="1145" cm="1">
        <f t="array" ref="J7">AVERAGE(IF(LEFT(F7:I7,1)="&lt;", VALUE(MID(F7:I7,2,99)), F7:I7))</f>
        <v>3.25</v>
      </c>
      <c r="K7" s="780" t="s">
        <v>212</v>
      </c>
      <c r="L7" s="2">
        <v>5</v>
      </c>
    </row>
    <row r="8" spans="1:13" ht="15" customHeight="1">
      <c r="A8" s="1046"/>
      <c r="B8" s="1288"/>
      <c r="C8" s="128">
        <v>4</v>
      </c>
      <c r="D8" s="814" t="s">
        <v>101</v>
      </c>
      <c r="E8" s="839" t="s">
        <v>629</v>
      </c>
      <c r="F8" s="597">
        <v>3.21</v>
      </c>
      <c r="G8" s="597">
        <v>2.9</v>
      </c>
      <c r="H8" s="597" t="s">
        <v>19</v>
      </c>
      <c r="I8" s="597" t="s">
        <v>19</v>
      </c>
      <c r="J8" s="1145" cm="1">
        <f t="array" ref="J8">AVERAGE(IF(LEFT(F8:I8,1)="&lt;", VALUE(MID(F8:I8,2,99)), F8:I8))</f>
        <v>3.0549999999999997</v>
      </c>
      <c r="K8" s="780" t="s">
        <v>212</v>
      </c>
      <c r="L8" s="2">
        <v>5</v>
      </c>
    </row>
    <row r="9" spans="1:13" ht="15" customHeight="1">
      <c r="A9" s="1046"/>
      <c r="B9" s="1289" t="s">
        <v>5</v>
      </c>
      <c r="C9" s="123">
        <v>1</v>
      </c>
      <c r="D9" s="124" t="s">
        <v>95</v>
      </c>
      <c r="E9" s="838" t="s">
        <v>626</v>
      </c>
      <c r="F9" s="596">
        <v>4</v>
      </c>
      <c r="G9" s="596">
        <v>6</v>
      </c>
      <c r="H9" s="596" t="s">
        <v>19</v>
      </c>
      <c r="I9" s="596" t="s">
        <v>19</v>
      </c>
      <c r="J9" s="698" cm="1">
        <f t="array" ref="J9">AVERAGE(IF(LEFT(F9:I9,1)="&lt;", VALUE(MID(F9:I9,2,99)), F9:I9))</f>
        <v>5</v>
      </c>
      <c r="K9" s="1048" t="s">
        <v>211</v>
      </c>
      <c r="L9" s="126">
        <v>7</v>
      </c>
    </row>
    <row r="10" spans="1:13" ht="15" customHeight="1">
      <c r="A10" s="1046"/>
      <c r="B10" s="1287"/>
      <c r="C10" s="128">
        <v>2</v>
      </c>
      <c r="D10" s="814" t="s">
        <v>97</v>
      </c>
      <c r="E10" s="840" t="s">
        <v>627</v>
      </c>
      <c r="F10" s="597">
        <v>3</v>
      </c>
      <c r="G10" s="597">
        <v>3</v>
      </c>
      <c r="H10" s="597" t="s">
        <v>19</v>
      </c>
      <c r="I10" s="597" t="s">
        <v>19</v>
      </c>
      <c r="J10" s="1145" cm="1">
        <f t="array" ref="J10">AVERAGE(IF(LEFT(F10:I10,1)="&lt;", VALUE(MID(F10:I10,2,99)), F10:I10))</f>
        <v>3</v>
      </c>
      <c r="K10" s="780" t="s">
        <v>211</v>
      </c>
      <c r="L10" s="2">
        <v>7</v>
      </c>
    </row>
    <row r="11" spans="1:13" ht="15" customHeight="1">
      <c r="A11" s="1046"/>
      <c r="B11" s="1287"/>
      <c r="C11" s="128">
        <v>3</v>
      </c>
      <c r="D11" s="814" t="s">
        <v>99</v>
      </c>
      <c r="E11" s="840" t="s">
        <v>628</v>
      </c>
      <c r="F11" s="597">
        <v>4</v>
      </c>
      <c r="G11" s="597">
        <v>7</v>
      </c>
      <c r="H11" s="597" t="s">
        <v>19</v>
      </c>
      <c r="I11" s="597" t="s">
        <v>19</v>
      </c>
      <c r="J11" s="1145" cm="1">
        <f t="array" ref="J11">AVERAGE(IF(LEFT(F11:I11,1)="&lt;", VALUE(MID(F11:I11,2,99)), F11:I11))</f>
        <v>5.5</v>
      </c>
      <c r="K11" s="780" t="s">
        <v>211</v>
      </c>
      <c r="L11" s="2">
        <v>7</v>
      </c>
    </row>
    <row r="12" spans="1:13" ht="15" customHeight="1">
      <c r="A12" s="1046"/>
      <c r="B12" s="1288"/>
      <c r="C12" s="128">
        <v>4</v>
      </c>
      <c r="D12" s="814" t="s">
        <v>101</v>
      </c>
      <c r="E12" s="840" t="s">
        <v>629</v>
      </c>
      <c r="F12" s="597">
        <v>4</v>
      </c>
      <c r="G12" s="597">
        <v>6</v>
      </c>
      <c r="H12" s="597" t="s">
        <v>19</v>
      </c>
      <c r="I12" s="597" t="s">
        <v>19</v>
      </c>
      <c r="J12" s="1145" cm="1">
        <f t="array" ref="J12">AVERAGE(IF(LEFT(F12:I12,1)="&lt;", VALUE(MID(F12:I12,2,99)), F12:I12))</f>
        <v>5</v>
      </c>
      <c r="K12" s="780" t="s">
        <v>211</v>
      </c>
      <c r="L12" s="2">
        <v>7</v>
      </c>
    </row>
    <row r="13" spans="1:13" ht="15" customHeight="1">
      <c r="A13" s="1046"/>
      <c r="B13" s="1289" t="s">
        <v>6</v>
      </c>
      <c r="C13" s="123">
        <v>1</v>
      </c>
      <c r="D13" s="124" t="s">
        <v>95</v>
      </c>
      <c r="E13" s="841" t="s">
        <v>626</v>
      </c>
      <c r="F13" s="596">
        <v>41</v>
      </c>
      <c r="G13" s="596">
        <v>39</v>
      </c>
      <c r="H13" s="596" t="s">
        <v>19</v>
      </c>
      <c r="I13" s="596" t="s">
        <v>19</v>
      </c>
      <c r="J13" s="698" cm="1">
        <f t="array" ref="J13">AVERAGE(IF(LEFT(F13:I13,1)="&lt;", VALUE(MID(F13:I13,2,99)), F13:I13))</f>
        <v>40</v>
      </c>
      <c r="K13" s="1048" t="s">
        <v>211</v>
      </c>
      <c r="L13" s="126">
        <v>80</v>
      </c>
    </row>
    <row r="14" spans="1:13" ht="15" customHeight="1">
      <c r="A14" s="1046"/>
      <c r="B14" s="1287"/>
      <c r="C14" s="128">
        <v>2</v>
      </c>
      <c r="D14" s="814" t="s">
        <v>97</v>
      </c>
      <c r="E14" s="840" t="s">
        <v>627</v>
      </c>
      <c r="F14" s="597">
        <v>30</v>
      </c>
      <c r="G14" s="597">
        <v>32</v>
      </c>
      <c r="H14" s="597" t="s">
        <v>19</v>
      </c>
      <c r="I14" s="597" t="s">
        <v>19</v>
      </c>
      <c r="J14" s="1145" cm="1">
        <f t="array" ref="J14">AVERAGE(IF(LEFT(F14:I14,1)="&lt;", VALUE(MID(F14:I14,2,99)), F14:I14))</f>
        <v>31</v>
      </c>
      <c r="K14" s="780" t="s">
        <v>211</v>
      </c>
      <c r="L14" s="2">
        <v>80</v>
      </c>
    </row>
    <row r="15" spans="1:13" ht="15" customHeight="1">
      <c r="A15" s="1046"/>
      <c r="B15" s="1287"/>
      <c r="C15" s="128">
        <v>3</v>
      </c>
      <c r="D15" s="814" t="s">
        <v>99</v>
      </c>
      <c r="E15" s="840" t="s">
        <v>628</v>
      </c>
      <c r="F15" s="597">
        <v>60</v>
      </c>
      <c r="G15" s="597">
        <v>22</v>
      </c>
      <c r="H15" s="597" t="s">
        <v>19</v>
      </c>
      <c r="I15" s="597" t="s">
        <v>19</v>
      </c>
      <c r="J15" s="1145" cm="1">
        <f t="array" ref="J15">AVERAGE(IF(LEFT(F15:I15,1)="&lt;", VALUE(MID(F15:I15,2,99)), F15:I15))</f>
        <v>41</v>
      </c>
      <c r="K15" s="780" t="s">
        <v>211</v>
      </c>
      <c r="L15" s="2">
        <v>80</v>
      </c>
    </row>
    <row r="16" spans="1:13" ht="15" customHeight="1">
      <c r="A16" s="1046"/>
      <c r="B16" s="1288"/>
      <c r="C16" s="128">
        <v>4</v>
      </c>
      <c r="D16" s="814" t="s">
        <v>101</v>
      </c>
      <c r="E16" s="840" t="s">
        <v>629</v>
      </c>
      <c r="F16" s="597">
        <v>65</v>
      </c>
      <c r="G16" s="597">
        <v>24</v>
      </c>
      <c r="H16" s="597" t="s">
        <v>19</v>
      </c>
      <c r="I16" s="597" t="s">
        <v>19</v>
      </c>
      <c r="J16" s="1145" cm="1">
        <f t="array" ref="J16">AVERAGE(IF(LEFT(F16:I16,1)="&lt;", VALUE(MID(F16:I16,2,99)), F16:I16))</f>
        <v>44.5</v>
      </c>
      <c r="K16" s="780" t="s">
        <v>211</v>
      </c>
      <c r="L16" s="2">
        <v>80</v>
      </c>
    </row>
    <row r="17" spans="1:12" ht="15" customHeight="1">
      <c r="A17" s="1046"/>
      <c r="B17" s="1289" t="s">
        <v>7</v>
      </c>
      <c r="C17" s="123">
        <v>1</v>
      </c>
      <c r="D17" s="124" t="s">
        <v>95</v>
      </c>
      <c r="E17" s="841" t="s">
        <v>626</v>
      </c>
      <c r="F17" s="596">
        <v>6.43</v>
      </c>
      <c r="G17" s="596">
        <v>7.01</v>
      </c>
      <c r="H17" s="596">
        <v>6.97</v>
      </c>
      <c r="I17" s="596" t="s">
        <v>19</v>
      </c>
      <c r="J17" s="698" cm="1">
        <f t="array" ref="J17">AVERAGE(IF(LEFT(F17:I17,1)="&lt;", VALUE(MID(F17:I17,2,99)), F17:I17))</f>
        <v>6.8033333333333337</v>
      </c>
      <c r="K17" s="1049" t="s">
        <v>211</v>
      </c>
      <c r="L17" s="132" t="s">
        <v>295</v>
      </c>
    </row>
    <row r="18" spans="1:12" ht="15" customHeight="1">
      <c r="A18" s="1046"/>
      <c r="B18" s="1287"/>
      <c r="C18" s="128">
        <v>2</v>
      </c>
      <c r="D18" s="814" t="s">
        <v>97</v>
      </c>
      <c r="E18" s="840" t="s">
        <v>627</v>
      </c>
      <c r="F18" s="597">
        <v>6.74</v>
      </c>
      <c r="G18" s="597">
        <v>7.08</v>
      </c>
      <c r="H18" s="597">
        <v>7</v>
      </c>
      <c r="I18" s="597" t="s">
        <v>19</v>
      </c>
      <c r="J18" s="1145" cm="1">
        <f t="array" ref="J18">AVERAGE(IF(LEFT(F18:I18,1)="&lt;", VALUE(MID(F18:I18,2,99)), F18:I18))</f>
        <v>6.94</v>
      </c>
      <c r="K18" s="211" t="s">
        <v>211</v>
      </c>
      <c r="L18" s="133" t="s">
        <v>295</v>
      </c>
    </row>
    <row r="19" spans="1:12" ht="15" customHeight="1">
      <c r="A19" s="1046"/>
      <c r="B19" s="1287"/>
      <c r="C19" s="128">
        <v>3</v>
      </c>
      <c r="D19" s="814" t="s">
        <v>99</v>
      </c>
      <c r="E19" s="840" t="s">
        <v>628</v>
      </c>
      <c r="F19" s="597">
        <v>6.71</v>
      </c>
      <c r="G19" s="597">
        <v>7.1</v>
      </c>
      <c r="H19" s="597">
        <v>7.03</v>
      </c>
      <c r="I19" s="597" t="s">
        <v>19</v>
      </c>
      <c r="J19" s="1145" cm="1">
        <f t="array" ref="J19">AVERAGE(IF(LEFT(F19:I19,1)="&lt;", VALUE(MID(F19:I19,2,99)), F19:I19))</f>
        <v>6.9466666666666663</v>
      </c>
      <c r="K19" s="211" t="s">
        <v>211</v>
      </c>
      <c r="L19" s="133" t="s">
        <v>295</v>
      </c>
    </row>
    <row r="20" spans="1:12" ht="15" customHeight="1">
      <c r="A20" s="1046"/>
      <c r="B20" s="1288"/>
      <c r="C20" s="128">
        <v>4</v>
      </c>
      <c r="D20" s="814" t="s">
        <v>101</v>
      </c>
      <c r="E20" s="840" t="s">
        <v>629</v>
      </c>
      <c r="F20" s="597">
        <v>6.94</v>
      </c>
      <c r="G20" s="597">
        <v>7.19</v>
      </c>
      <c r="H20" s="597">
        <v>6.99</v>
      </c>
      <c r="I20" s="597" t="s">
        <v>19</v>
      </c>
      <c r="J20" s="1145" cm="1">
        <f t="array" ref="J20">AVERAGE(IF(LEFT(F20:I20,1)="&lt;", VALUE(MID(F20:I20,2,99)), F20:I20))</f>
        <v>7.04</v>
      </c>
      <c r="K20" s="211" t="s">
        <v>211</v>
      </c>
      <c r="L20" s="133" t="s">
        <v>295</v>
      </c>
    </row>
    <row r="21" spans="1:12" ht="15" customHeight="1">
      <c r="A21" s="1046"/>
      <c r="B21" s="1289" t="s">
        <v>630</v>
      </c>
      <c r="C21" s="123">
        <v>1</v>
      </c>
      <c r="D21" s="124" t="s">
        <v>95</v>
      </c>
      <c r="E21" s="841" t="s">
        <v>626</v>
      </c>
      <c r="F21" s="596">
        <v>25.6</v>
      </c>
      <c r="G21" s="596">
        <v>30.1</v>
      </c>
      <c r="H21" s="596">
        <v>29.2</v>
      </c>
      <c r="I21" s="596" t="s">
        <v>19</v>
      </c>
      <c r="J21" s="698" cm="1">
        <f t="array" ref="J21">AVERAGE(IF(LEFT(F21:I21,1)="&lt;", VALUE(MID(F21:I21,2,99)), F21:I21))</f>
        <v>28.3</v>
      </c>
      <c r="K21" s="1049" t="s">
        <v>211</v>
      </c>
      <c r="L21" s="132" t="s">
        <v>302</v>
      </c>
    </row>
    <row r="22" spans="1:12" ht="15" customHeight="1">
      <c r="A22" s="1046"/>
      <c r="B22" s="1287"/>
      <c r="C22" s="128">
        <v>2</v>
      </c>
      <c r="D22" s="814" t="s">
        <v>97</v>
      </c>
      <c r="E22" s="840" t="s">
        <v>627</v>
      </c>
      <c r="F22" s="597">
        <v>27.3</v>
      </c>
      <c r="G22" s="597">
        <v>30.1</v>
      </c>
      <c r="H22" s="597">
        <v>29.2</v>
      </c>
      <c r="I22" s="597" t="s">
        <v>19</v>
      </c>
      <c r="J22" s="1145" cm="1">
        <f t="array" ref="J22">AVERAGE(IF(LEFT(F22:I22,1)="&lt;", VALUE(MID(F22:I22,2,99)), F22:I22))</f>
        <v>28.866666666666671</v>
      </c>
      <c r="K22" s="211" t="s">
        <v>211</v>
      </c>
      <c r="L22" s="133" t="s">
        <v>302</v>
      </c>
    </row>
    <row r="23" spans="1:12" ht="15" customHeight="1">
      <c r="A23" s="1046"/>
      <c r="B23" s="1287"/>
      <c r="C23" s="128">
        <v>3</v>
      </c>
      <c r="D23" s="814" t="s">
        <v>99</v>
      </c>
      <c r="E23" s="840" t="s">
        <v>628</v>
      </c>
      <c r="F23" s="597">
        <v>26.8</v>
      </c>
      <c r="G23" s="597">
        <v>31</v>
      </c>
      <c r="H23" s="597">
        <v>29.3</v>
      </c>
      <c r="I23" s="597" t="s">
        <v>19</v>
      </c>
      <c r="J23" s="1145" cm="1">
        <f t="array" ref="J23">AVERAGE(IF(LEFT(F23:I23,1)="&lt;", VALUE(MID(F23:I23,2,99)), F23:I23))</f>
        <v>29.033333333333331</v>
      </c>
      <c r="K23" s="211" t="s">
        <v>211</v>
      </c>
      <c r="L23" s="133" t="s">
        <v>302</v>
      </c>
    </row>
    <row r="24" spans="1:12" ht="15" customHeight="1">
      <c r="A24" s="1046"/>
      <c r="B24" s="1288"/>
      <c r="C24" s="128">
        <v>4</v>
      </c>
      <c r="D24" s="814" t="s">
        <v>101</v>
      </c>
      <c r="E24" s="840" t="s">
        <v>629</v>
      </c>
      <c r="F24" s="597">
        <v>26.7</v>
      </c>
      <c r="G24" s="597">
        <v>31.5</v>
      </c>
      <c r="H24" s="597">
        <v>29.1</v>
      </c>
      <c r="I24" s="597" t="s">
        <v>19</v>
      </c>
      <c r="J24" s="1145" cm="1">
        <f t="array" ref="J24">AVERAGE(IF(LEFT(F24:I24,1)="&lt;", VALUE(MID(F24:I24,2,99)), F24:I24))</f>
        <v>29.100000000000005</v>
      </c>
      <c r="K24" s="211" t="s">
        <v>211</v>
      </c>
      <c r="L24" s="133" t="s">
        <v>302</v>
      </c>
    </row>
    <row r="25" spans="1:12" ht="15" customHeight="1">
      <c r="A25" s="1046"/>
      <c r="B25" s="1289" t="s">
        <v>9</v>
      </c>
      <c r="C25" s="123">
        <v>1</v>
      </c>
      <c r="D25" s="124" t="s">
        <v>95</v>
      </c>
      <c r="E25" s="841" t="s">
        <v>626</v>
      </c>
      <c r="F25" s="596">
        <v>20</v>
      </c>
      <c r="G25" s="596">
        <v>25</v>
      </c>
      <c r="H25" s="596" t="s">
        <v>19</v>
      </c>
      <c r="I25" s="596" t="s">
        <v>19</v>
      </c>
      <c r="J25" s="698" cm="1">
        <f t="array" ref="J25">AVERAGE(IF(LEFT(F25:I25,1)="&lt;", VALUE(MID(F25:I25,2,99)), F25:I25))</f>
        <v>22.5</v>
      </c>
      <c r="K25" s="1048" t="s">
        <v>211</v>
      </c>
      <c r="L25" s="126">
        <v>75</v>
      </c>
    </row>
    <row r="26" spans="1:12" ht="15" customHeight="1">
      <c r="A26" s="1046"/>
      <c r="B26" s="1287"/>
      <c r="C26" s="128">
        <v>2</v>
      </c>
      <c r="D26" s="814" t="s">
        <v>97</v>
      </c>
      <c r="E26" s="840" t="s">
        <v>627</v>
      </c>
      <c r="F26" s="597">
        <v>20</v>
      </c>
      <c r="G26" s="597">
        <v>25</v>
      </c>
      <c r="H26" s="597" t="s">
        <v>19</v>
      </c>
      <c r="I26" s="597" t="s">
        <v>19</v>
      </c>
      <c r="J26" s="1145" cm="1">
        <f t="array" ref="J26">AVERAGE(IF(LEFT(F26:I26,1)="&lt;", VALUE(MID(F26:I26,2,99)), F26:I26))</f>
        <v>22.5</v>
      </c>
      <c r="K26" s="780" t="s">
        <v>211</v>
      </c>
      <c r="L26" s="2">
        <v>75</v>
      </c>
    </row>
    <row r="27" spans="1:12" ht="15" customHeight="1">
      <c r="A27" s="1046"/>
      <c r="B27" s="1287"/>
      <c r="C27" s="128">
        <v>3</v>
      </c>
      <c r="D27" s="814" t="s">
        <v>99</v>
      </c>
      <c r="E27" s="840" t="s">
        <v>628</v>
      </c>
      <c r="F27" s="597">
        <v>25</v>
      </c>
      <c r="G27" s="597">
        <v>25</v>
      </c>
      <c r="H27" s="597" t="s">
        <v>19</v>
      </c>
      <c r="I27" s="597" t="s">
        <v>19</v>
      </c>
      <c r="J27" s="1145" cm="1">
        <f t="array" ref="J27">AVERAGE(IF(LEFT(F27:I27,1)="&lt;", VALUE(MID(F27:I27,2,99)), F27:I27))</f>
        <v>25</v>
      </c>
      <c r="K27" s="780" t="s">
        <v>211</v>
      </c>
      <c r="L27" s="2">
        <v>75</v>
      </c>
    </row>
    <row r="28" spans="1:12" ht="15" customHeight="1">
      <c r="A28" s="1046"/>
      <c r="B28" s="1288"/>
      <c r="C28" s="128">
        <v>4</v>
      </c>
      <c r="D28" s="814" t="s">
        <v>101</v>
      </c>
      <c r="E28" s="840" t="s">
        <v>629</v>
      </c>
      <c r="F28" s="597">
        <v>25</v>
      </c>
      <c r="G28" s="597">
        <v>25</v>
      </c>
      <c r="H28" s="597" t="s">
        <v>19</v>
      </c>
      <c r="I28" s="597" t="s">
        <v>19</v>
      </c>
      <c r="J28" s="1145" cm="1">
        <f t="array" ref="J28">AVERAGE(IF(LEFT(F28:I28,1)="&lt;", VALUE(MID(F28:I28,2,99)), F28:I28))</f>
        <v>25</v>
      </c>
      <c r="K28" s="780" t="s">
        <v>211</v>
      </c>
      <c r="L28" s="2">
        <v>75</v>
      </c>
    </row>
    <row r="29" spans="1:12" ht="15" customHeight="1">
      <c r="A29" s="1046"/>
      <c r="B29" s="1289" t="s">
        <v>10</v>
      </c>
      <c r="C29" s="123">
        <v>1</v>
      </c>
      <c r="D29" s="124" t="s">
        <v>95</v>
      </c>
      <c r="E29" s="841" t="s">
        <v>626</v>
      </c>
      <c r="F29" s="596">
        <v>54000</v>
      </c>
      <c r="G29" s="596">
        <v>13000</v>
      </c>
      <c r="H29" s="596" t="s">
        <v>19</v>
      </c>
      <c r="I29" s="596" t="s">
        <v>19</v>
      </c>
      <c r="J29" s="698" cm="1">
        <f t="array" ref="J29">GEOMEAN(IF(LEFT(F29:I29,1)="&lt;", VALUE(MID(F29:I29,2,99)), F29:I29))</f>
        <v>26495.28259898354</v>
      </c>
      <c r="K29" s="1048" t="s">
        <v>212</v>
      </c>
      <c r="L29" s="126">
        <v>200</v>
      </c>
    </row>
    <row r="30" spans="1:12" ht="15" customHeight="1">
      <c r="A30" s="1046"/>
      <c r="B30" s="1287"/>
      <c r="C30" s="128">
        <v>2</v>
      </c>
      <c r="D30" s="814" t="s">
        <v>97</v>
      </c>
      <c r="E30" s="840" t="s">
        <v>627</v>
      </c>
      <c r="F30" s="597">
        <v>35000</v>
      </c>
      <c r="G30" s="597">
        <v>13000</v>
      </c>
      <c r="H30" s="597" t="s">
        <v>19</v>
      </c>
      <c r="I30" s="597" t="s">
        <v>19</v>
      </c>
      <c r="J30" s="1130" cm="1">
        <f t="array" ref="J30">GEOMEAN(IF(LEFT(F30:I30,1)="&lt;", VALUE(MID(F30:I30,2,99)), F30:I30))</f>
        <v>21330.729007701542</v>
      </c>
      <c r="K30" s="780" t="s">
        <v>212</v>
      </c>
      <c r="L30" s="2">
        <v>200</v>
      </c>
    </row>
    <row r="31" spans="1:12" ht="15" customHeight="1">
      <c r="A31" s="1046"/>
      <c r="B31" s="1287"/>
      <c r="C31" s="128">
        <v>3</v>
      </c>
      <c r="D31" s="814" t="s">
        <v>99</v>
      </c>
      <c r="E31" s="840" t="s">
        <v>628</v>
      </c>
      <c r="F31" s="597">
        <v>92000</v>
      </c>
      <c r="G31" s="597">
        <v>54000</v>
      </c>
      <c r="H31" s="597" t="s">
        <v>19</v>
      </c>
      <c r="I31" s="597" t="s">
        <v>19</v>
      </c>
      <c r="J31" s="1130" cm="1">
        <f t="array" ref="J31">GEOMEAN(IF(LEFT(F31:I31,1)="&lt;", VALUE(MID(F31:I31,2,99)), F31:I31))</f>
        <v>70484.040746824379</v>
      </c>
      <c r="K31" s="780" t="s">
        <v>212</v>
      </c>
      <c r="L31" s="2">
        <v>200</v>
      </c>
    </row>
    <row r="32" spans="1:12" ht="15" customHeight="1">
      <c r="A32" s="1046"/>
      <c r="B32" s="1288"/>
      <c r="C32" s="128">
        <v>4</v>
      </c>
      <c r="D32" s="814" t="s">
        <v>101</v>
      </c>
      <c r="E32" s="840" t="s">
        <v>629</v>
      </c>
      <c r="F32" s="597">
        <v>54000</v>
      </c>
      <c r="G32" s="597">
        <v>7900</v>
      </c>
      <c r="H32" s="597" t="s">
        <v>19</v>
      </c>
      <c r="I32" s="597" t="s">
        <v>19</v>
      </c>
      <c r="J32" s="1130" cm="1">
        <f t="array" ref="J32">GEOMEAN(IF(LEFT(F32:I32,1)="&lt;", VALUE(MID(F32:I32,2,99)), F32:I32))</f>
        <v>20654.297373670208</v>
      </c>
      <c r="K32" s="780" t="s">
        <v>212</v>
      </c>
      <c r="L32" s="2">
        <v>200</v>
      </c>
    </row>
    <row r="33" spans="1:12" ht="15" customHeight="1">
      <c r="A33" s="1046"/>
      <c r="B33" s="1289" t="s">
        <v>631</v>
      </c>
      <c r="C33" s="123">
        <v>1</v>
      </c>
      <c r="D33" s="124" t="s">
        <v>95</v>
      </c>
      <c r="E33" s="841" t="s">
        <v>626</v>
      </c>
      <c r="F33" s="913">
        <v>0.34799999999999998</v>
      </c>
      <c r="G33" s="913">
        <v>0.27900000000000003</v>
      </c>
      <c r="H33" s="596" t="s">
        <v>19</v>
      </c>
      <c r="I33" s="596" t="s">
        <v>19</v>
      </c>
      <c r="J33" s="698" cm="1">
        <f t="array" ref="J33">AVERAGE(IF(LEFT(F33:I33,1)="&lt;", VALUE(MID(F33:I33,2,99)), F33:I33))</f>
        <v>0.3135</v>
      </c>
      <c r="K33" s="1048" t="s">
        <v>211</v>
      </c>
      <c r="L33" s="126">
        <v>7</v>
      </c>
    </row>
    <row r="34" spans="1:12" ht="15" customHeight="1">
      <c r="A34" s="1046"/>
      <c r="B34" s="1287"/>
      <c r="C34" s="128">
        <v>2</v>
      </c>
      <c r="D34" s="814" t="s">
        <v>97</v>
      </c>
      <c r="E34" s="840" t="s">
        <v>627</v>
      </c>
      <c r="F34" s="914">
        <v>0.22900000000000001</v>
      </c>
      <c r="G34" s="914">
        <v>0.24299999999999999</v>
      </c>
      <c r="H34" s="597" t="s">
        <v>19</v>
      </c>
      <c r="I34" s="597" t="s">
        <v>19</v>
      </c>
      <c r="J34" s="1145" cm="1">
        <f t="array" ref="J34">AVERAGE(IF(LEFT(F34:I34,1)="&lt;", VALUE(MID(F34:I34,2,99)), F34:I34))</f>
        <v>0.23599999999999999</v>
      </c>
      <c r="K34" s="780" t="s">
        <v>211</v>
      </c>
      <c r="L34" s="2">
        <v>7</v>
      </c>
    </row>
    <row r="35" spans="1:12" ht="15" customHeight="1">
      <c r="A35" s="1046"/>
      <c r="B35" s="1287"/>
      <c r="C35" s="128">
        <v>3</v>
      </c>
      <c r="D35" s="814" t="s">
        <v>99</v>
      </c>
      <c r="E35" s="840" t="s">
        <v>628</v>
      </c>
      <c r="F35" s="914">
        <v>9.5000000000000001E-2</v>
      </c>
      <c r="G35" s="914">
        <v>0.26400000000000001</v>
      </c>
      <c r="H35" s="597" t="s">
        <v>19</v>
      </c>
      <c r="I35" s="597" t="s">
        <v>19</v>
      </c>
      <c r="J35" s="1145" cm="1">
        <f t="array" ref="J35">AVERAGE(IF(LEFT(F35:I35,1)="&lt;", VALUE(MID(F35:I35,2,99)), F35:I35))</f>
        <v>0.17949999999999999</v>
      </c>
      <c r="K35" s="780" t="s">
        <v>211</v>
      </c>
      <c r="L35" s="2">
        <v>7</v>
      </c>
    </row>
    <row r="36" spans="1:12" ht="15" customHeight="1">
      <c r="A36" s="1046"/>
      <c r="B36" s="1288"/>
      <c r="C36" s="128">
        <v>4</v>
      </c>
      <c r="D36" s="814" t="s">
        <v>101</v>
      </c>
      <c r="E36" s="840" t="s">
        <v>629</v>
      </c>
      <c r="F36" s="914">
        <v>0.16600000000000001</v>
      </c>
      <c r="G36" s="914">
        <v>0.3</v>
      </c>
      <c r="H36" s="597" t="s">
        <v>19</v>
      </c>
      <c r="I36" s="597" t="s">
        <v>19</v>
      </c>
      <c r="J36" s="1145" cm="1">
        <f t="array" ref="J36">AVERAGE(IF(LEFT(F36:I36,1)="&lt;", VALUE(MID(F36:I36,2,99)), F36:I36))</f>
        <v>0.23299999999999998</v>
      </c>
      <c r="K36" s="780" t="s">
        <v>211</v>
      </c>
      <c r="L36" s="2">
        <v>7</v>
      </c>
    </row>
    <row r="37" spans="1:12" ht="15" customHeight="1">
      <c r="A37" s="1046"/>
      <c r="B37" s="1289" t="s">
        <v>632</v>
      </c>
      <c r="C37" s="123">
        <v>1</v>
      </c>
      <c r="D37" s="124" t="s">
        <v>95</v>
      </c>
      <c r="E37" s="841" t="s">
        <v>626</v>
      </c>
      <c r="F37" s="913">
        <v>0.108</v>
      </c>
      <c r="G37" s="913">
        <v>0.28499999999999998</v>
      </c>
      <c r="H37" s="596" t="s">
        <v>19</v>
      </c>
      <c r="I37" s="596" t="s">
        <v>19</v>
      </c>
      <c r="J37" s="698" cm="1">
        <f t="array" ref="J37">AVERAGE(IF(LEFT(F37:I37,1)="&lt;", VALUE(MID(F37:I37,2,99)), F37:I37))</f>
        <v>0.19649999999999998</v>
      </c>
      <c r="K37" s="1048" t="s">
        <v>212</v>
      </c>
      <c r="L37" s="126">
        <v>2.5000000000000001E-2</v>
      </c>
    </row>
    <row r="38" spans="1:12" ht="15" customHeight="1">
      <c r="A38" s="1046"/>
      <c r="B38" s="1287"/>
      <c r="C38" s="128">
        <v>2</v>
      </c>
      <c r="D38" s="814" t="s">
        <v>97</v>
      </c>
      <c r="E38" s="840" t="s">
        <v>627</v>
      </c>
      <c r="F38" s="914">
        <v>0.11899999999999999</v>
      </c>
      <c r="G38" s="914">
        <v>0.29399999999999998</v>
      </c>
      <c r="H38" s="597" t="s">
        <v>19</v>
      </c>
      <c r="I38" s="597" t="s">
        <v>19</v>
      </c>
      <c r="J38" s="1145" cm="1">
        <f t="array" ref="J38">AVERAGE(IF(LEFT(F38:I38,1)="&lt;", VALUE(MID(F38:I38,2,99)), F38:I38))</f>
        <v>0.20649999999999999</v>
      </c>
      <c r="K38" s="780" t="s">
        <v>212</v>
      </c>
      <c r="L38" s="2">
        <v>2.5000000000000001E-2</v>
      </c>
    </row>
    <row r="39" spans="1:12" ht="15" customHeight="1">
      <c r="A39" s="1046"/>
      <c r="B39" s="1287"/>
      <c r="C39" s="128">
        <v>3</v>
      </c>
      <c r="D39" s="814" t="s">
        <v>99</v>
      </c>
      <c r="E39" s="840" t="s">
        <v>628</v>
      </c>
      <c r="F39" s="914">
        <v>0.108</v>
      </c>
      <c r="G39" s="914">
        <v>0.34</v>
      </c>
      <c r="H39" s="597" t="s">
        <v>19</v>
      </c>
      <c r="I39" s="597" t="s">
        <v>19</v>
      </c>
      <c r="J39" s="1145" cm="1">
        <f t="array" ref="J39">AVERAGE(IF(LEFT(F39:I39,1)="&lt;", VALUE(MID(F39:I39,2,99)), F39:I39))</f>
        <v>0.224</v>
      </c>
      <c r="K39" s="780" t="s">
        <v>212</v>
      </c>
      <c r="L39" s="2">
        <v>2.5000000000000001E-2</v>
      </c>
    </row>
    <row r="40" spans="1:12" ht="15" customHeight="1">
      <c r="A40" s="1046"/>
      <c r="B40" s="1288"/>
      <c r="C40" s="128">
        <v>4</v>
      </c>
      <c r="D40" s="814" t="s">
        <v>101</v>
      </c>
      <c r="E40" s="840" t="s">
        <v>629</v>
      </c>
      <c r="F40" s="914">
        <v>0.112</v>
      </c>
      <c r="G40" s="914">
        <v>0.26600000000000001</v>
      </c>
      <c r="H40" s="597" t="s">
        <v>19</v>
      </c>
      <c r="I40" s="597" t="s">
        <v>19</v>
      </c>
      <c r="J40" s="1145" cm="1">
        <f t="array" ref="J40">AVERAGE(IF(LEFT(F40:I40,1)="&lt;", VALUE(MID(F40:I40,2,99)), F40:I40))</f>
        <v>0.189</v>
      </c>
      <c r="K40" s="780" t="s">
        <v>212</v>
      </c>
      <c r="L40" s="2">
        <v>2.5000000000000001E-2</v>
      </c>
    </row>
    <row r="41" spans="1:12" ht="15" customHeight="1">
      <c r="A41" s="1046"/>
      <c r="B41" s="1289" t="s">
        <v>13</v>
      </c>
      <c r="C41" s="123">
        <v>1</v>
      </c>
      <c r="D41" s="124" t="s">
        <v>95</v>
      </c>
      <c r="E41" s="841" t="s">
        <v>626</v>
      </c>
      <c r="F41" s="596">
        <v>17</v>
      </c>
      <c r="G41" s="596">
        <v>33</v>
      </c>
      <c r="H41" s="596" t="s">
        <v>19</v>
      </c>
      <c r="I41" s="596" t="s">
        <v>19</v>
      </c>
      <c r="J41" s="698" cm="1">
        <f t="array" ref="J41">AVERAGE(IF(LEFT(F41:I41,1)="&lt;", VALUE(MID(F41:I41,2,99)), F41:I41))</f>
        <v>25</v>
      </c>
      <c r="K41" s="1048" t="s">
        <v>211</v>
      </c>
      <c r="L41" s="126">
        <v>350</v>
      </c>
    </row>
    <row r="42" spans="1:12" ht="15" customHeight="1">
      <c r="A42" s="1046"/>
      <c r="B42" s="1287"/>
      <c r="C42" s="128">
        <v>2</v>
      </c>
      <c r="D42" s="814" t="s">
        <v>97</v>
      </c>
      <c r="E42" s="840" t="s">
        <v>627</v>
      </c>
      <c r="F42" s="597">
        <v>14</v>
      </c>
      <c r="G42" s="597">
        <v>32</v>
      </c>
      <c r="H42" s="597" t="s">
        <v>19</v>
      </c>
      <c r="I42" s="597" t="s">
        <v>19</v>
      </c>
      <c r="J42" s="1145" cm="1">
        <f t="array" ref="J42">AVERAGE(IF(LEFT(F42:I42,1)="&lt;", VALUE(MID(F42:I42,2,99)), F42:I42))</f>
        <v>23</v>
      </c>
      <c r="K42" s="780" t="s">
        <v>211</v>
      </c>
      <c r="L42" s="2">
        <v>350</v>
      </c>
    </row>
    <row r="43" spans="1:12" ht="15" customHeight="1">
      <c r="A43" s="1046"/>
      <c r="B43" s="1287"/>
      <c r="C43" s="128">
        <v>3</v>
      </c>
      <c r="D43" s="814" t="s">
        <v>99</v>
      </c>
      <c r="E43" s="840" t="s">
        <v>628</v>
      </c>
      <c r="F43" s="597">
        <v>18</v>
      </c>
      <c r="G43" s="597">
        <v>63</v>
      </c>
      <c r="H43" s="597" t="s">
        <v>19</v>
      </c>
      <c r="I43" s="597" t="s">
        <v>19</v>
      </c>
      <c r="J43" s="1145" cm="1">
        <f t="array" ref="J43">AVERAGE(IF(LEFT(F43:I43,1)="&lt;", VALUE(MID(F43:I43,2,99)), F43:I43))</f>
        <v>40.5</v>
      </c>
      <c r="K43" s="780" t="s">
        <v>211</v>
      </c>
      <c r="L43" s="2">
        <v>350</v>
      </c>
    </row>
    <row r="44" spans="1:12" ht="15" customHeight="1">
      <c r="A44" s="1046"/>
      <c r="B44" s="1288"/>
      <c r="C44" s="128">
        <v>4</v>
      </c>
      <c r="D44" s="814" t="s">
        <v>101</v>
      </c>
      <c r="E44" s="840" t="s">
        <v>629</v>
      </c>
      <c r="F44" s="597">
        <v>15</v>
      </c>
      <c r="G44" s="597">
        <v>66</v>
      </c>
      <c r="H44" s="597" t="s">
        <v>19</v>
      </c>
      <c r="I44" s="597" t="s">
        <v>19</v>
      </c>
      <c r="J44" s="1145" cm="1">
        <f t="array" ref="J44">AVERAGE(IF(LEFT(F44:I44,1)="&lt;", VALUE(MID(F44:I44,2,99)), F44:I44))</f>
        <v>40.5</v>
      </c>
      <c r="K44" s="780" t="s">
        <v>211</v>
      </c>
      <c r="L44" s="2">
        <v>350</v>
      </c>
    </row>
    <row r="45" spans="1:12" s="257" customFormat="1" ht="30" customHeight="1">
      <c r="A45" s="1046"/>
      <c r="B45" s="1289" t="s">
        <v>303</v>
      </c>
      <c r="C45" s="583">
        <v>1</v>
      </c>
      <c r="D45" s="584" t="s">
        <v>95</v>
      </c>
      <c r="E45" s="842" t="s">
        <v>626</v>
      </c>
      <c r="F45" s="155" t="s">
        <v>633</v>
      </c>
      <c r="G45" s="155" t="s">
        <v>634</v>
      </c>
      <c r="H45" s="155" t="s">
        <v>635</v>
      </c>
      <c r="I45" s="155" t="s">
        <v>19</v>
      </c>
      <c r="J45" s="515"/>
      <c r="K45" s="1031"/>
    </row>
    <row r="46" spans="1:12" s="257" customFormat="1" ht="30" customHeight="1">
      <c r="A46" s="1046"/>
      <c r="B46" s="1287"/>
      <c r="C46" s="122">
        <v>2</v>
      </c>
      <c r="D46" s="809" t="s">
        <v>97</v>
      </c>
      <c r="E46" s="843" t="s">
        <v>627</v>
      </c>
      <c r="F46" s="157" t="s">
        <v>636</v>
      </c>
      <c r="G46" s="157" t="s">
        <v>637</v>
      </c>
      <c r="H46" s="157" t="s">
        <v>638</v>
      </c>
      <c r="I46" s="157" t="s">
        <v>19</v>
      </c>
      <c r="J46" s="515"/>
      <c r="K46" s="1031"/>
    </row>
    <row r="47" spans="1:12" s="257" customFormat="1" ht="30" customHeight="1">
      <c r="A47" s="1046"/>
      <c r="B47" s="1287"/>
      <c r="C47" s="122">
        <v>3</v>
      </c>
      <c r="D47" s="809" t="s">
        <v>99</v>
      </c>
      <c r="E47" s="843" t="s">
        <v>628</v>
      </c>
      <c r="F47" s="157" t="s">
        <v>639</v>
      </c>
      <c r="G47" s="157" t="s">
        <v>640</v>
      </c>
      <c r="H47" s="157" t="s">
        <v>638</v>
      </c>
      <c r="I47" s="157" t="s">
        <v>19</v>
      </c>
      <c r="J47" s="515"/>
      <c r="K47" s="1031"/>
    </row>
    <row r="48" spans="1:12" s="257" customFormat="1" ht="30" customHeight="1">
      <c r="A48" s="1046"/>
      <c r="B48" s="1287"/>
      <c r="C48" s="130">
        <v>4</v>
      </c>
      <c r="D48" s="432" t="s">
        <v>101</v>
      </c>
      <c r="E48" s="585" t="s">
        <v>629</v>
      </c>
      <c r="F48" s="598" t="s">
        <v>641</v>
      </c>
      <c r="G48" s="598" t="s">
        <v>640</v>
      </c>
      <c r="H48" s="598" t="s">
        <v>642</v>
      </c>
      <c r="I48" s="598" t="s">
        <v>19</v>
      </c>
      <c r="J48" s="515"/>
      <c r="K48" s="1031"/>
    </row>
    <row r="49" spans="1:16" ht="31.5" customHeight="1">
      <c r="A49" s="1046"/>
      <c r="B49" s="1290" t="s">
        <v>260</v>
      </c>
      <c r="C49" s="1291"/>
      <c r="D49" s="1291"/>
      <c r="E49" s="1291"/>
      <c r="F49" s="594">
        <v>46057</v>
      </c>
      <c r="G49" s="594">
        <v>46177</v>
      </c>
      <c r="H49" s="594">
        <v>46287</v>
      </c>
      <c r="I49" s="595"/>
    </row>
    <row r="51" spans="1:16" ht="15" customHeight="1">
      <c r="B51" s="1199" t="s">
        <v>263</v>
      </c>
      <c r="C51" s="1396"/>
      <c r="D51" s="1396"/>
      <c r="E51" s="1396"/>
      <c r="F51" s="1396"/>
      <c r="G51" s="1396"/>
      <c r="H51" s="1396"/>
      <c r="I51" s="1396"/>
      <c r="J51" s="1396"/>
      <c r="K51" s="1396"/>
      <c r="L51" s="1396"/>
      <c r="M51" s="1396"/>
      <c r="N51" s="1396"/>
      <c r="O51" s="1396"/>
      <c r="P51" s="1397"/>
    </row>
    <row r="52" spans="1:16" ht="15" customHeight="1">
      <c r="B52" s="1199" t="s">
        <v>283</v>
      </c>
      <c r="C52" s="1396"/>
      <c r="D52" s="1396"/>
      <c r="E52" s="1396"/>
      <c r="F52" s="1396"/>
      <c r="G52" s="1396"/>
      <c r="H52" s="1396"/>
      <c r="I52" s="1396"/>
      <c r="J52" s="1396"/>
      <c r="K52" s="1396"/>
      <c r="L52" s="1396"/>
      <c r="M52" s="1396"/>
      <c r="N52" s="1396"/>
      <c r="O52" s="1396"/>
      <c r="P52" s="1397"/>
    </row>
    <row r="53" spans="1:16" ht="15" customHeight="1">
      <c r="B53" s="1161"/>
      <c r="C53" s="1396"/>
      <c r="D53" s="1396"/>
      <c r="E53" s="1396"/>
      <c r="F53" s="1397"/>
      <c r="G53" s="1161" t="s">
        <v>265</v>
      </c>
      <c r="H53" s="1396"/>
      <c r="I53" s="1396"/>
      <c r="J53" s="1396"/>
      <c r="K53" s="1396"/>
      <c r="L53" s="1396"/>
      <c r="M53" s="1396"/>
      <c r="N53" s="1396"/>
      <c r="O53" s="1396"/>
      <c r="P53" s="1397"/>
    </row>
    <row r="54" spans="1:16" ht="15" customHeight="1">
      <c r="B54" s="87" t="s">
        <v>266</v>
      </c>
      <c r="C54" s="87" t="s">
        <v>267</v>
      </c>
      <c r="D54" s="87" t="s">
        <v>1</v>
      </c>
      <c r="E54" s="87" t="s">
        <v>268</v>
      </c>
      <c r="F54" s="87" t="s">
        <v>269</v>
      </c>
      <c r="G54" s="87" t="s">
        <v>171</v>
      </c>
      <c r="H54" s="87" t="s">
        <v>172</v>
      </c>
      <c r="I54" s="87" t="s">
        <v>173</v>
      </c>
      <c r="J54" s="87" t="s">
        <v>7</v>
      </c>
      <c r="K54" s="1051" t="s">
        <v>174</v>
      </c>
      <c r="L54" s="87" t="s">
        <v>175</v>
      </c>
      <c r="M54" s="87" t="s">
        <v>176</v>
      </c>
      <c r="N54" s="87" t="s">
        <v>177</v>
      </c>
      <c r="O54" s="87" t="s">
        <v>178</v>
      </c>
      <c r="P54" s="87" t="s">
        <v>179</v>
      </c>
    </row>
    <row r="55" spans="1:16" ht="15" customHeight="1">
      <c r="B55" s="1292" t="s">
        <v>643</v>
      </c>
      <c r="C55" s="1292" t="s">
        <v>625</v>
      </c>
      <c r="D55" s="1292" t="s">
        <v>27</v>
      </c>
      <c r="E55" s="587">
        <v>1</v>
      </c>
      <c r="F55" s="588" t="s">
        <v>95</v>
      </c>
      <c r="G55" s="589">
        <f>J5</f>
        <v>3.73</v>
      </c>
      <c r="H55" s="589">
        <f>J9</f>
        <v>5</v>
      </c>
      <c r="I55" s="590">
        <f>J13</f>
        <v>40</v>
      </c>
      <c r="J55" s="590">
        <f>J17</f>
        <v>6.8033333333333337</v>
      </c>
      <c r="K55" s="1052">
        <f>J21</f>
        <v>28.3</v>
      </c>
      <c r="L55" s="590">
        <f>J25</f>
        <v>22.5</v>
      </c>
      <c r="M55" s="589">
        <f>J29</f>
        <v>26495.28259898354</v>
      </c>
      <c r="N55" s="590">
        <f>J33</f>
        <v>0.3135</v>
      </c>
      <c r="O55" s="590">
        <f>J37</f>
        <v>0.19649999999999998</v>
      </c>
      <c r="P55" s="590">
        <f>J41</f>
        <v>25</v>
      </c>
    </row>
    <row r="56" spans="1:16" ht="15" customHeight="1">
      <c r="B56" s="1293"/>
      <c r="C56" s="1293"/>
      <c r="D56" s="1293"/>
      <c r="E56" s="587">
        <v>2</v>
      </c>
      <c r="F56" s="588" t="s">
        <v>97</v>
      </c>
      <c r="G56" s="589">
        <f>J6</f>
        <v>3.19</v>
      </c>
      <c r="H56" s="589">
        <f>J10</f>
        <v>3</v>
      </c>
      <c r="I56" s="590">
        <f>J14</f>
        <v>31</v>
      </c>
      <c r="J56" s="590">
        <f>J18</f>
        <v>6.94</v>
      </c>
      <c r="K56" s="1052">
        <f>J22</f>
        <v>28.866666666666671</v>
      </c>
      <c r="L56" s="590">
        <f>J26</f>
        <v>22.5</v>
      </c>
      <c r="M56" s="589">
        <f>J30</f>
        <v>21330.729007701542</v>
      </c>
      <c r="N56" s="590">
        <f>J34</f>
        <v>0.23599999999999999</v>
      </c>
      <c r="O56" s="590">
        <f>J38</f>
        <v>0.20649999999999999</v>
      </c>
      <c r="P56" s="590">
        <f>J42</f>
        <v>23</v>
      </c>
    </row>
    <row r="57" spans="1:16" ht="15" customHeight="1">
      <c r="B57" s="1293"/>
      <c r="C57" s="1293"/>
      <c r="D57" s="1293"/>
      <c r="E57" s="587">
        <v>3</v>
      </c>
      <c r="F57" s="588" t="s">
        <v>99</v>
      </c>
      <c r="G57" s="589">
        <f>J7</f>
        <v>3.25</v>
      </c>
      <c r="H57" s="589">
        <f>J11</f>
        <v>5.5</v>
      </c>
      <c r="I57" s="590">
        <f>J15</f>
        <v>41</v>
      </c>
      <c r="J57" s="590">
        <f>J19</f>
        <v>6.9466666666666663</v>
      </c>
      <c r="K57" s="1052">
        <f>J23</f>
        <v>29.033333333333331</v>
      </c>
      <c r="L57" s="590">
        <f>J27</f>
        <v>25</v>
      </c>
      <c r="M57" s="589">
        <f>J31</f>
        <v>70484.040746824379</v>
      </c>
      <c r="N57" s="590">
        <f>J35</f>
        <v>0.17949999999999999</v>
      </c>
      <c r="O57" s="590">
        <f>J39</f>
        <v>0.224</v>
      </c>
      <c r="P57" s="590">
        <f>J43</f>
        <v>40.5</v>
      </c>
    </row>
    <row r="58" spans="1:16" ht="15" customHeight="1">
      <c r="B58" s="1293"/>
      <c r="C58" s="1293"/>
      <c r="D58" s="1293"/>
      <c r="E58" s="591">
        <v>4</v>
      </c>
      <c r="F58" s="290" t="s">
        <v>101</v>
      </c>
      <c r="G58" s="589">
        <f>J8</f>
        <v>3.0549999999999997</v>
      </c>
      <c r="H58" s="589">
        <f>J12</f>
        <v>5</v>
      </c>
      <c r="I58" s="590">
        <f>J16</f>
        <v>44.5</v>
      </c>
      <c r="J58" s="590">
        <f>J20</f>
        <v>7.04</v>
      </c>
      <c r="K58" s="1052">
        <f>J24</f>
        <v>29.100000000000005</v>
      </c>
      <c r="L58" s="590">
        <f>J28</f>
        <v>25</v>
      </c>
      <c r="M58" s="589">
        <f>J32</f>
        <v>20654.297373670208</v>
      </c>
      <c r="N58" s="590">
        <f>J36</f>
        <v>0.23299999999999998</v>
      </c>
      <c r="O58" s="590">
        <f>J40</f>
        <v>0.189</v>
      </c>
      <c r="P58" s="590">
        <f>J44</f>
        <v>40.5</v>
      </c>
    </row>
    <row r="59" spans="1:16" ht="15" customHeight="1">
      <c r="B59" s="1294"/>
      <c r="C59" s="1295"/>
      <c r="D59" s="1295"/>
      <c r="E59" s="1295"/>
      <c r="F59" s="1295"/>
      <c r="G59" s="1295"/>
      <c r="H59" s="1295"/>
      <c r="I59" s="1295"/>
      <c r="J59" s="1295"/>
      <c r="K59" s="1295"/>
      <c r="L59" s="1295"/>
      <c r="M59" s="1295"/>
      <c r="N59" s="1295"/>
      <c r="O59" s="1295"/>
      <c r="P59" s="1296"/>
    </row>
    <row r="60" spans="1:16" ht="15" customHeight="1">
      <c r="B60" s="588" t="s">
        <v>272</v>
      </c>
      <c r="C60" s="1292" t="s">
        <v>625</v>
      </c>
      <c r="D60" s="1292" t="s">
        <v>27</v>
      </c>
      <c r="E60" s="587">
        <v>1</v>
      </c>
      <c r="F60" s="588" t="s">
        <v>95</v>
      </c>
      <c r="G60" s="592"/>
      <c r="H60" s="592"/>
      <c r="I60" s="592"/>
      <c r="J60" s="592"/>
      <c r="K60" s="587"/>
      <c r="L60" s="592"/>
      <c r="M60" s="589"/>
      <c r="N60" s="592"/>
      <c r="O60" s="592"/>
      <c r="P60" s="592"/>
    </row>
    <row r="61" spans="1:16" ht="15" customHeight="1">
      <c r="B61" s="588" t="s">
        <v>273</v>
      </c>
      <c r="C61" s="1293"/>
      <c r="D61" s="1293"/>
      <c r="E61" s="587">
        <v>2</v>
      </c>
      <c r="F61" s="588" t="s">
        <v>97</v>
      </c>
      <c r="G61" s="592"/>
      <c r="H61" s="592"/>
      <c r="I61" s="592"/>
      <c r="J61" s="592"/>
      <c r="K61" s="587"/>
      <c r="L61" s="592"/>
      <c r="M61" s="589"/>
      <c r="N61" s="592"/>
      <c r="O61" s="592"/>
      <c r="P61" s="592"/>
    </row>
    <row r="62" spans="1:16" ht="15" customHeight="1">
      <c r="B62" s="588" t="s">
        <v>274</v>
      </c>
      <c r="C62" s="1293"/>
      <c r="D62" s="1293"/>
      <c r="E62" s="587">
        <v>3</v>
      </c>
      <c r="F62" s="588" t="s">
        <v>99</v>
      </c>
      <c r="G62" s="592"/>
      <c r="H62" s="592"/>
      <c r="I62" s="592"/>
      <c r="J62" s="592"/>
      <c r="K62" s="587"/>
      <c r="L62" s="592"/>
      <c r="M62" s="589"/>
      <c r="N62" s="592"/>
      <c r="O62" s="592"/>
      <c r="P62" s="592"/>
    </row>
    <row r="63" spans="1:16" ht="15" customHeight="1">
      <c r="B63" s="588" t="s">
        <v>275</v>
      </c>
      <c r="C63" s="1293"/>
      <c r="D63" s="1293"/>
      <c r="E63" s="591">
        <v>4</v>
      </c>
      <c r="F63" s="290" t="s">
        <v>101</v>
      </c>
      <c r="G63" s="593" t="s">
        <v>296</v>
      </c>
      <c r="H63" s="593" t="s">
        <v>299</v>
      </c>
      <c r="I63" s="593" t="s">
        <v>507</v>
      </c>
      <c r="J63" s="593" t="s">
        <v>295</v>
      </c>
      <c r="K63" s="1053" t="s">
        <v>509</v>
      </c>
      <c r="L63" s="593" t="s">
        <v>510</v>
      </c>
      <c r="M63" s="593" t="s">
        <v>511</v>
      </c>
      <c r="N63" s="593" t="s">
        <v>299</v>
      </c>
      <c r="O63" s="593" t="s">
        <v>300</v>
      </c>
      <c r="P63" s="593" t="s">
        <v>319</v>
      </c>
    </row>
    <row r="64" spans="1:16" ht="15" customHeight="1">
      <c r="E64"/>
      <c r="J64"/>
    </row>
    <row r="65" spans="2:16" ht="15" customHeight="1">
      <c r="E65"/>
      <c r="J65"/>
    </row>
    <row r="66" spans="2:16" ht="15" customHeight="1">
      <c r="B66" s="1199" t="s">
        <v>263</v>
      </c>
      <c r="C66" s="1396"/>
      <c r="D66" s="1396"/>
      <c r="E66" s="1396"/>
      <c r="F66" s="1396"/>
      <c r="G66" s="1396"/>
      <c r="H66" s="1396"/>
      <c r="I66" s="1396"/>
      <c r="J66" s="1396"/>
      <c r="K66" s="1396"/>
      <c r="L66" s="1396"/>
      <c r="M66" s="1396"/>
      <c r="N66" s="1396"/>
      <c r="O66" s="1396"/>
      <c r="P66" s="1397"/>
    </row>
    <row r="67" spans="2:16" ht="15" customHeight="1">
      <c r="B67" s="1199" t="s">
        <v>264</v>
      </c>
      <c r="C67" s="1396"/>
      <c r="D67" s="1396"/>
      <c r="E67" s="1396"/>
      <c r="F67" s="1396"/>
      <c r="G67" s="1396"/>
      <c r="H67" s="1396"/>
      <c r="I67" s="1396"/>
      <c r="J67" s="1396"/>
      <c r="K67" s="1396"/>
      <c r="L67" s="1396"/>
      <c r="M67" s="1396"/>
      <c r="N67" s="1396"/>
      <c r="O67" s="1396"/>
      <c r="P67" s="1397"/>
    </row>
    <row r="68" spans="2:16" ht="15" customHeight="1">
      <c r="B68" s="1161"/>
      <c r="C68" s="1396"/>
      <c r="D68" s="1396"/>
      <c r="E68" s="1396"/>
      <c r="F68" s="1397"/>
      <c r="G68" s="1161" t="s">
        <v>265</v>
      </c>
      <c r="H68" s="1396"/>
      <c r="I68" s="1396"/>
      <c r="J68" s="1396"/>
      <c r="K68" s="1396"/>
      <c r="L68" s="1396"/>
      <c r="M68" s="1396"/>
      <c r="N68" s="1396"/>
      <c r="O68" s="1396"/>
      <c r="P68" s="1397"/>
    </row>
    <row r="69" spans="2:16" ht="15" customHeight="1">
      <c r="B69" s="87" t="s">
        <v>266</v>
      </c>
      <c r="C69" s="87" t="s">
        <v>267</v>
      </c>
      <c r="D69" s="87" t="s">
        <v>1</v>
      </c>
      <c r="E69" s="87" t="s">
        <v>268</v>
      </c>
      <c r="F69" s="87" t="s">
        <v>269</v>
      </c>
      <c r="G69" s="87" t="s">
        <v>171</v>
      </c>
      <c r="H69" s="87" t="s">
        <v>172</v>
      </c>
      <c r="I69" s="87" t="s">
        <v>173</v>
      </c>
      <c r="J69" s="87" t="s">
        <v>7</v>
      </c>
      <c r="K69" s="1051" t="s">
        <v>174</v>
      </c>
      <c r="L69" s="87" t="s">
        <v>175</v>
      </c>
      <c r="M69" s="87" t="s">
        <v>176</v>
      </c>
      <c r="N69" s="87" t="s">
        <v>177</v>
      </c>
      <c r="O69" s="87" t="s">
        <v>178</v>
      </c>
      <c r="P69" s="87" t="s">
        <v>179</v>
      </c>
    </row>
    <row r="70" spans="2:16" ht="15" customHeight="1">
      <c r="B70" s="1158" t="s">
        <v>643</v>
      </c>
      <c r="C70" s="1158" t="s">
        <v>625</v>
      </c>
      <c r="D70" s="1158" t="s">
        <v>27</v>
      </c>
      <c r="E70" s="89">
        <v>1</v>
      </c>
      <c r="F70" s="87" t="s">
        <v>95</v>
      </c>
      <c r="G70" s="90">
        <f>AVERAGE(F5:G5)</f>
        <v>3.73</v>
      </c>
      <c r="H70" s="93">
        <f>AVERAGE(F9:G9)</f>
        <v>5</v>
      </c>
      <c r="I70" s="93">
        <f>AVERAGE(F13:G13)</f>
        <v>40</v>
      </c>
      <c r="J70" s="90">
        <f>AVERAGE(F17:G17)</f>
        <v>6.72</v>
      </c>
      <c r="K70" s="1054">
        <f>AVERAGE(F21:G21)</f>
        <v>27.85</v>
      </c>
      <c r="L70" s="93">
        <f>AVERAGE(F25:G25)</f>
        <v>22.5</v>
      </c>
      <c r="M70" s="90">
        <f>GEOMEAN(F29:G29)</f>
        <v>26495.28259898354</v>
      </c>
      <c r="N70" s="93">
        <f>AVERAGE(F33:G33)</f>
        <v>0.3135</v>
      </c>
      <c r="O70" s="93">
        <f>AVERAGE(F37:G37)</f>
        <v>0.19649999999999998</v>
      </c>
      <c r="P70" s="93">
        <f>AVERAGE(F41:G41)</f>
        <v>25</v>
      </c>
    </row>
    <row r="71" spans="2:16" ht="15" customHeight="1">
      <c r="B71" s="1399"/>
      <c r="C71" s="1399"/>
      <c r="D71" s="1399"/>
      <c r="E71" s="89">
        <v>2</v>
      </c>
      <c r="F71" s="87" t="s">
        <v>97</v>
      </c>
      <c r="G71" s="90">
        <f>AVERAGE(F6:G6)</f>
        <v>3.19</v>
      </c>
      <c r="H71" s="93">
        <f>AVERAGE(F10:G10)</f>
        <v>3</v>
      </c>
      <c r="I71" s="93">
        <f>AVERAGE(F14:G14)</f>
        <v>31</v>
      </c>
      <c r="J71" s="90">
        <f>AVERAGE(F18:G18)</f>
        <v>6.91</v>
      </c>
      <c r="K71" s="1054">
        <f>AVERAGE(F22:G22)</f>
        <v>28.700000000000003</v>
      </c>
      <c r="L71" s="93">
        <f>AVERAGE(F26:G26)</f>
        <v>22.5</v>
      </c>
      <c r="M71" s="90">
        <f>GEOMEAN(F30:G30)</f>
        <v>21330.729007701542</v>
      </c>
      <c r="N71" s="93">
        <f>AVERAGE(F34:G34)</f>
        <v>0.23599999999999999</v>
      </c>
      <c r="O71" s="93">
        <f>AVERAGE(F38:G38)</f>
        <v>0.20649999999999999</v>
      </c>
      <c r="P71" s="93">
        <f>AVERAGE(F42:G42)</f>
        <v>23</v>
      </c>
    </row>
    <row r="72" spans="2:16" ht="15" customHeight="1">
      <c r="B72" s="1399"/>
      <c r="C72" s="1399"/>
      <c r="D72" s="1399"/>
      <c r="E72" s="89">
        <v>3</v>
      </c>
      <c r="F72" s="87" t="s">
        <v>99</v>
      </c>
      <c r="G72" s="90">
        <f>AVERAGE(F7:G7)</f>
        <v>3.25</v>
      </c>
      <c r="H72" s="93">
        <f>AVERAGE(F11:G11)</f>
        <v>5.5</v>
      </c>
      <c r="I72" s="93">
        <f>AVERAGE(F15:G15)</f>
        <v>41</v>
      </c>
      <c r="J72" s="90">
        <f>AVERAGE(F19:G19)</f>
        <v>6.9049999999999994</v>
      </c>
      <c r="K72" s="1054">
        <f>AVERAGE(F23:G23)</f>
        <v>28.9</v>
      </c>
      <c r="L72" s="93">
        <f>AVERAGE(F27:G27)</f>
        <v>25</v>
      </c>
      <c r="M72" s="90">
        <f>GEOMEAN(F31:G31)</f>
        <v>70484.040746824379</v>
      </c>
      <c r="N72" s="93">
        <f>AVERAGE(F35:G35)</f>
        <v>0.17949999999999999</v>
      </c>
      <c r="O72" s="93">
        <f>AVERAGE(F39:G39)</f>
        <v>0.224</v>
      </c>
      <c r="P72" s="93">
        <f>AVERAGE(F43:G43)</f>
        <v>40.5</v>
      </c>
    </row>
    <row r="73" spans="2:16" ht="15" customHeight="1">
      <c r="B73" s="1399"/>
      <c r="C73" s="1399"/>
      <c r="D73" s="1399"/>
      <c r="E73" s="114">
        <v>4</v>
      </c>
      <c r="F73" s="51" t="s">
        <v>101</v>
      </c>
      <c r="G73" s="90">
        <f>AVERAGE(F8:G8)</f>
        <v>3.0549999999999997</v>
      </c>
      <c r="H73" s="93">
        <f>AVERAGE(F12:G12)</f>
        <v>5</v>
      </c>
      <c r="I73" s="93">
        <f>AVERAGE(F16:G16)</f>
        <v>44.5</v>
      </c>
      <c r="J73" s="90">
        <f>AVERAGE(F20:G20)</f>
        <v>7.0650000000000004</v>
      </c>
      <c r="K73" s="1054">
        <f>AVERAGE(F24:G24)</f>
        <v>29.1</v>
      </c>
      <c r="L73" s="93">
        <f>AVERAGE(F28:G28)</f>
        <v>25</v>
      </c>
      <c r="M73" s="90">
        <f>GEOMEAN(F32:G32)</f>
        <v>20654.297373670208</v>
      </c>
      <c r="N73" s="93">
        <f>AVERAGE(F36:G36)</f>
        <v>0.23299999999999998</v>
      </c>
      <c r="O73" s="93">
        <f>AVERAGE(F40:G40)</f>
        <v>0.189</v>
      </c>
      <c r="P73" s="93">
        <f>AVERAGE(F44:G44)</f>
        <v>40.5</v>
      </c>
    </row>
    <row r="74" spans="2:16" ht="15" customHeight="1">
      <c r="B74" s="1161"/>
      <c r="C74" s="1396"/>
      <c r="D74" s="1396"/>
      <c r="E74" s="1396"/>
      <c r="F74" s="1396"/>
      <c r="G74" s="1396"/>
      <c r="H74" s="1396"/>
      <c r="I74" s="1396"/>
      <c r="J74" s="1396"/>
      <c r="K74" s="1396"/>
      <c r="L74" s="1396"/>
      <c r="M74" s="1396"/>
      <c r="N74" s="1396"/>
      <c r="O74" s="1396"/>
      <c r="P74" s="1397"/>
    </row>
    <row r="75" spans="2:16" ht="15" customHeight="1">
      <c r="B75" s="87" t="s">
        <v>272</v>
      </c>
      <c r="C75" s="1158" t="s">
        <v>625</v>
      </c>
      <c r="D75" s="1158" t="s">
        <v>27</v>
      </c>
      <c r="E75" s="89">
        <v>1</v>
      </c>
      <c r="F75" s="135" t="s">
        <v>95</v>
      </c>
      <c r="G75" s="93"/>
      <c r="H75" s="93"/>
      <c r="I75" s="93"/>
      <c r="J75" s="93"/>
      <c r="K75" s="1051"/>
      <c r="L75" s="93"/>
      <c r="M75" s="90"/>
      <c r="N75" s="93"/>
      <c r="O75" s="93"/>
      <c r="P75" s="93"/>
    </row>
    <row r="76" spans="2:16" ht="15" customHeight="1">
      <c r="B76" s="87" t="s">
        <v>273</v>
      </c>
      <c r="C76" s="1399"/>
      <c r="D76" s="1399"/>
      <c r="E76" s="89">
        <v>2</v>
      </c>
      <c r="F76" s="135" t="s">
        <v>97</v>
      </c>
      <c r="G76" s="93"/>
      <c r="H76" s="93"/>
      <c r="I76" s="93"/>
      <c r="J76" s="93"/>
      <c r="K76" s="1051"/>
      <c r="L76" s="93"/>
      <c r="M76" s="90"/>
      <c r="N76" s="93"/>
      <c r="O76" s="93"/>
      <c r="P76" s="93"/>
    </row>
    <row r="77" spans="2:16" ht="15" customHeight="1">
      <c r="B77" s="87" t="s">
        <v>274</v>
      </c>
      <c r="C77" s="1399"/>
      <c r="D77" s="1399"/>
      <c r="E77" s="89">
        <v>3</v>
      </c>
      <c r="F77" s="135" t="s">
        <v>99</v>
      </c>
      <c r="G77" s="93"/>
      <c r="H77" s="93"/>
      <c r="I77" s="93"/>
      <c r="J77" s="93"/>
      <c r="K77" s="1051"/>
      <c r="L77" s="93"/>
      <c r="M77" s="90"/>
      <c r="N77" s="93"/>
      <c r="O77" s="93"/>
      <c r="P77" s="93"/>
    </row>
    <row r="78" spans="2:16" ht="15" customHeight="1">
      <c r="B78" s="138"/>
      <c r="C78" s="1399"/>
      <c r="D78" s="1399"/>
      <c r="E78" s="114">
        <v>4</v>
      </c>
      <c r="F78" s="136" t="s">
        <v>101</v>
      </c>
      <c r="G78" s="138"/>
      <c r="H78" s="138"/>
      <c r="I78" s="138"/>
      <c r="J78" s="138"/>
      <c r="K78" s="1055"/>
      <c r="L78" s="138"/>
      <c r="M78" s="138"/>
      <c r="N78" s="138"/>
      <c r="O78" s="138"/>
      <c r="P78" s="138"/>
    </row>
    <row r="83" spans="4:6" ht="15" customHeight="1">
      <c r="D83" t="s">
        <v>601</v>
      </c>
    </row>
    <row r="84" spans="4:6" ht="15" customHeight="1">
      <c r="D84" s="1272" t="s">
        <v>644</v>
      </c>
      <c r="E84" s="1273"/>
      <c r="F84" s="1273"/>
    </row>
    <row r="85" spans="4:6" ht="15" customHeight="1">
      <c r="D85" s="1273"/>
      <c r="E85" s="1273"/>
      <c r="F85" s="1273"/>
    </row>
    <row r="86" spans="4:6" ht="15" customHeight="1">
      <c r="D86" s="1273"/>
      <c r="E86" s="1273"/>
      <c r="F86" s="1273"/>
    </row>
    <row r="87" spans="4:6" ht="15" customHeight="1">
      <c r="D87" s="1273"/>
      <c r="E87" s="1273"/>
      <c r="F87" s="1273"/>
    </row>
    <row r="88" spans="4:6" ht="15" customHeight="1">
      <c r="D88" s="1273"/>
      <c r="E88" s="1273"/>
      <c r="F88" s="1273"/>
    </row>
    <row r="89" spans="4:6" ht="15" customHeight="1">
      <c r="D89" s="1273"/>
      <c r="E89" s="1273"/>
      <c r="F89" s="1273"/>
    </row>
    <row r="90" spans="4:6" ht="15" customHeight="1">
      <c r="D90" s="1273"/>
      <c r="E90" s="1273"/>
      <c r="F90" s="1273"/>
    </row>
    <row r="91" spans="4:6" ht="15" customHeight="1">
      <c r="D91" s="1273"/>
      <c r="E91" s="1273"/>
      <c r="F91" s="1273"/>
    </row>
    <row r="92" spans="4:6" ht="15" customHeight="1">
      <c r="D92" s="1273"/>
      <c r="E92" s="1273"/>
      <c r="F92" s="1273"/>
    </row>
    <row r="93" spans="4:6" ht="15" customHeight="1">
      <c r="D93" s="1273"/>
      <c r="E93" s="1273"/>
      <c r="F93" s="1273"/>
    </row>
    <row r="94" spans="4:6" ht="15" customHeight="1">
      <c r="D94" s="1273"/>
      <c r="E94" s="1273"/>
      <c r="F94" s="1273"/>
    </row>
    <row r="95" spans="4:6" ht="15" customHeight="1">
      <c r="D95" s="1273"/>
      <c r="E95" s="1273"/>
      <c r="F95" s="1273"/>
    </row>
    <row r="96" spans="4:6" ht="15" customHeight="1">
      <c r="D96" s="1273"/>
      <c r="E96" s="1273"/>
      <c r="F96" s="1273"/>
    </row>
    <row r="97" spans="4:6" ht="15" customHeight="1">
      <c r="D97" s="1273"/>
      <c r="E97" s="1273"/>
      <c r="F97" s="1273"/>
    </row>
    <row r="98" spans="4:6" ht="15" customHeight="1">
      <c r="D98" s="1273"/>
      <c r="E98" s="1273"/>
      <c r="F98" s="1273"/>
    </row>
  </sheetData>
  <mergeCells count="41">
    <mergeCell ref="A3:L3"/>
    <mergeCell ref="A4:L4"/>
    <mergeCell ref="C1:C2"/>
    <mergeCell ref="D1:D2"/>
    <mergeCell ref="E1:E2"/>
    <mergeCell ref="B1:B2"/>
    <mergeCell ref="A1:A2"/>
    <mergeCell ref="F1:L1"/>
    <mergeCell ref="D84:F98"/>
    <mergeCell ref="B51:P51"/>
    <mergeCell ref="B52:P52"/>
    <mergeCell ref="B53:F53"/>
    <mergeCell ref="G53:P53"/>
    <mergeCell ref="B55:B58"/>
    <mergeCell ref="C55:C58"/>
    <mergeCell ref="D55:D58"/>
    <mergeCell ref="B59:P59"/>
    <mergeCell ref="C60:C63"/>
    <mergeCell ref="D70:D73"/>
    <mergeCell ref="B74:P74"/>
    <mergeCell ref="C75:C78"/>
    <mergeCell ref="D75:D78"/>
    <mergeCell ref="D60:D63"/>
    <mergeCell ref="B66:P66"/>
    <mergeCell ref="B67:P67"/>
    <mergeCell ref="B68:F68"/>
    <mergeCell ref="G68:P68"/>
    <mergeCell ref="B70:B73"/>
    <mergeCell ref="C70:C73"/>
    <mergeCell ref="B45:B48"/>
    <mergeCell ref="B49:E49"/>
    <mergeCell ref="B25:B28"/>
    <mergeCell ref="B29:B32"/>
    <mergeCell ref="B33:B36"/>
    <mergeCell ref="B37:B40"/>
    <mergeCell ref="B41:B44"/>
    <mergeCell ref="B5:B8"/>
    <mergeCell ref="B9:B12"/>
    <mergeCell ref="B13:B16"/>
    <mergeCell ref="B17:B20"/>
    <mergeCell ref="B21:B24"/>
  </mergeCells>
  <dataValidations count="1">
    <dataValidation type="list" allowBlank="1" showInputMessage="1" showErrorMessage="1" sqref="K5:K43" xr:uid="{EF094504-5C19-42BF-98EB-E1668963D7D7}">
      <formula1>"Passed, Failed"</formula1>
    </dataValidation>
  </dataValidation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AD998"/>
  <sheetViews>
    <sheetView topLeftCell="B1" workbookViewId="0">
      <pane xSplit="2" topLeftCell="F29" activePane="topRight" state="frozen"/>
      <selection pane="topRight" activeCell="N20" sqref="N20"/>
      <selection activeCell="A7" sqref="A7"/>
    </sheetView>
  </sheetViews>
  <sheetFormatPr defaultColWidth="14.42578125" defaultRowHeight="15" customHeight="1"/>
  <cols>
    <col min="1" max="1" width="9.140625" customWidth="1"/>
    <col min="2" max="2" width="17.7109375" customWidth="1"/>
    <col min="3" max="3" width="9.140625" customWidth="1"/>
    <col min="4" max="4" width="32.7109375" customWidth="1"/>
    <col min="5" max="5" width="32.5703125" customWidth="1"/>
    <col min="6" max="6" width="14.7109375" customWidth="1"/>
    <col min="7" max="7" width="13.42578125" bestFit="1" customWidth="1"/>
    <col min="8" max="8" width="14.28515625" customWidth="1"/>
    <col min="9" max="9" width="14.140625" customWidth="1"/>
    <col min="10" max="10" width="16" customWidth="1"/>
    <col min="11" max="11" width="13.85546875" customWidth="1"/>
    <col min="12" max="12" width="12.28515625" customWidth="1"/>
    <col min="13" max="13" width="17.42578125" customWidth="1"/>
    <col min="14" max="14" width="11" customWidth="1"/>
    <col min="15" max="15" width="12.42578125" customWidth="1"/>
    <col min="16" max="16" width="10.85546875" customWidth="1"/>
    <col min="17" max="17" width="14.85546875" customWidth="1"/>
    <col min="18" max="18" width="13" customWidth="1"/>
    <col min="19" max="19" width="25.7109375" customWidth="1"/>
    <col min="20" max="22" width="8.7109375" customWidth="1"/>
  </cols>
  <sheetData>
    <row r="1" spans="1:30" ht="15" customHeight="1">
      <c r="B1" s="1238" t="s">
        <v>186</v>
      </c>
      <c r="C1" s="1238" t="s">
        <v>187</v>
      </c>
      <c r="D1" s="1238" t="s">
        <v>188</v>
      </c>
      <c r="E1" s="1238" t="s">
        <v>189</v>
      </c>
      <c r="F1" s="1169" t="s">
        <v>190</v>
      </c>
      <c r="G1" s="1304"/>
      <c r="H1" s="1304"/>
      <c r="I1" s="1304"/>
      <c r="J1" s="1304"/>
      <c r="K1" s="1304"/>
      <c r="L1" s="1304"/>
      <c r="M1" s="1304"/>
      <c r="N1" s="1304"/>
      <c r="O1" s="1304"/>
      <c r="P1" s="1304"/>
      <c r="Q1" s="1304"/>
      <c r="R1" s="1304"/>
      <c r="S1" s="1304"/>
      <c r="T1" s="1305"/>
    </row>
    <row r="2" spans="1:30" ht="27" customHeight="1">
      <c r="B2" s="1240"/>
      <c r="C2" s="1240"/>
      <c r="D2" s="1240"/>
      <c r="E2" s="1240"/>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row>
    <row r="3" spans="1:30">
      <c r="B3" s="1224" t="s">
        <v>645</v>
      </c>
      <c r="C3" s="1225"/>
      <c r="D3" s="1225"/>
      <c r="E3" s="1225"/>
      <c r="F3" s="1225"/>
      <c r="G3" s="1225"/>
      <c r="H3" s="1225"/>
      <c r="I3" s="1225"/>
      <c r="J3" s="1225"/>
      <c r="K3" s="1225"/>
      <c r="L3" s="1225"/>
      <c r="M3" s="1225"/>
      <c r="N3" s="1225"/>
      <c r="O3" s="1225"/>
      <c r="P3" s="1225"/>
      <c r="Q3" s="1225"/>
      <c r="R3" s="1225"/>
      <c r="S3" s="1225"/>
      <c r="T3" s="1183"/>
    </row>
    <row r="4" spans="1:30" ht="15" customHeight="1">
      <c r="B4" s="1179" t="s">
        <v>454</v>
      </c>
      <c r="C4" s="1180"/>
      <c r="D4" s="1180"/>
      <c r="E4" s="1180"/>
      <c r="F4" s="1180"/>
      <c r="G4" s="1180"/>
      <c r="H4" s="1180"/>
      <c r="I4" s="1180"/>
      <c r="J4" s="1180"/>
      <c r="K4" s="1180"/>
      <c r="L4" s="1180"/>
      <c r="M4" s="1180"/>
      <c r="N4" s="1180"/>
      <c r="O4" s="1180"/>
      <c r="P4" s="1180"/>
      <c r="Q4" s="1180"/>
      <c r="R4" s="1180"/>
      <c r="S4" s="1180"/>
      <c r="T4" s="1181"/>
    </row>
    <row r="5" spans="1:30">
      <c r="A5" s="1297" t="s">
        <v>208</v>
      </c>
      <c r="B5" s="1238" t="s">
        <v>3</v>
      </c>
      <c r="C5" s="460">
        <v>1</v>
      </c>
      <c r="D5" s="456" t="s">
        <v>89</v>
      </c>
      <c r="E5" s="461" t="s">
        <v>646</v>
      </c>
      <c r="F5" s="16">
        <v>3.27</v>
      </c>
      <c r="G5" s="16">
        <v>3.47</v>
      </c>
      <c r="H5" s="16">
        <v>3.61</v>
      </c>
      <c r="I5" s="16">
        <v>4.8899999999999997</v>
      </c>
      <c r="J5" s="16">
        <v>4.3</v>
      </c>
      <c r="K5" s="16">
        <v>5.6</v>
      </c>
      <c r="L5" s="16">
        <v>1</v>
      </c>
      <c r="M5" s="16">
        <v>6.4</v>
      </c>
      <c r="N5" s="16" t="s">
        <v>19</v>
      </c>
      <c r="O5" s="16" t="s">
        <v>19</v>
      </c>
      <c r="P5" s="16" t="s">
        <v>19</v>
      </c>
      <c r="Q5" s="16" t="s">
        <v>19</v>
      </c>
      <c r="R5" s="16" cm="1">
        <f t="array" ref="R5">AVERAGE(IF(LEFT(F5:Q5,1)="&lt;", VALUE(MID(F5:Q5,2,99)), F5:Q5))</f>
        <v>4.0674999999999999</v>
      </c>
      <c r="S5" s="17" t="s">
        <v>212</v>
      </c>
      <c r="T5" s="108">
        <v>5</v>
      </c>
      <c r="U5" s="10"/>
      <c r="V5" s="10"/>
      <c r="X5" s="580" t="s">
        <v>191</v>
      </c>
      <c r="Y5" s="580" t="s">
        <v>192</v>
      </c>
      <c r="Z5" s="580" t="s">
        <v>193</v>
      </c>
      <c r="AA5" s="580" t="s">
        <v>194</v>
      </c>
      <c r="AB5" s="580" t="s">
        <v>195</v>
      </c>
      <c r="AC5" s="580" t="s">
        <v>196</v>
      </c>
    </row>
    <row r="6" spans="1:30">
      <c r="A6" s="1298"/>
      <c r="B6" s="1239"/>
      <c r="C6" s="19">
        <v>2</v>
      </c>
      <c r="D6" s="796" t="s">
        <v>91</v>
      </c>
      <c r="E6" s="804" t="s">
        <v>647</v>
      </c>
      <c r="F6" s="20">
        <v>3.43</v>
      </c>
      <c r="G6" s="20">
        <v>3.52</v>
      </c>
      <c r="H6" s="20">
        <v>3.58</v>
      </c>
      <c r="I6" s="20">
        <v>4.8499999999999996</v>
      </c>
      <c r="J6" s="20">
        <v>5.4</v>
      </c>
      <c r="K6" s="20">
        <v>5.2</v>
      </c>
      <c r="L6" s="20">
        <v>1</v>
      </c>
      <c r="M6" s="20">
        <v>6.4</v>
      </c>
      <c r="N6" s="20" t="s">
        <v>19</v>
      </c>
      <c r="O6" s="20" t="s">
        <v>19</v>
      </c>
      <c r="P6" s="20" t="s">
        <v>19</v>
      </c>
      <c r="Q6" s="20" t="s">
        <v>19</v>
      </c>
      <c r="R6" s="16" cm="1">
        <f t="array" ref="R6">AVERAGE(IF(LEFT(F6:Q6,1)="&lt;", VALUE(MID(F6:Q6,2,99)), F6:Q6))</f>
        <v>4.1725000000000003</v>
      </c>
      <c r="S6" s="21" t="s">
        <v>212</v>
      </c>
      <c r="T6" s="18">
        <v>5</v>
      </c>
      <c r="U6" s="10"/>
      <c r="V6" s="10"/>
      <c r="W6" s="456" t="s">
        <v>89</v>
      </c>
      <c r="X6" s="16">
        <v>3.27</v>
      </c>
      <c r="Y6" s="16">
        <v>3.47</v>
      </c>
      <c r="Z6" s="16">
        <v>3.61</v>
      </c>
      <c r="AA6" s="16">
        <v>4.8899999999999997</v>
      </c>
      <c r="AB6" s="16">
        <v>4.3</v>
      </c>
      <c r="AC6" s="16">
        <v>5.6</v>
      </c>
    </row>
    <row r="7" spans="1:30">
      <c r="A7" s="1298"/>
      <c r="B7" s="1240"/>
      <c r="C7" s="19">
        <v>3</v>
      </c>
      <c r="D7" s="796" t="s">
        <v>93</v>
      </c>
      <c r="E7" s="804" t="s">
        <v>647</v>
      </c>
      <c r="F7" s="20">
        <v>3.5</v>
      </c>
      <c r="G7" s="20">
        <v>3.41</v>
      </c>
      <c r="H7" s="20">
        <v>3.95</v>
      </c>
      <c r="I7" s="20">
        <v>5.03</v>
      </c>
      <c r="J7" s="20">
        <v>4.7</v>
      </c>
      <c r="K7" s="20">
        <v>5.2</v>
      </c>
      <c r="L7" s="20">
        <v>2</v>
      </c>
      <c r="M7" s="20">
        <v>6.4</v>
      </c>
      <c r="N7" s="20" t="s">
        <v>19</v>
      </c>
      <c r="O7" s="20" t="s">
        <v>19</v>
      </c>
      <c r="P7" s="20" t="s">
        <v>19</v>
      </c>
      <c r="Q7" s="20" t="s">
        <v>19</v>
      </c>
      <c r="R7" s="16" cm="1">
        <f t="array" ref="R7">AVERAGE(IF(LEFT(F7:Q7,1)="&lt;", VALUE(MID(F7:Q7,2,99)), F7:Q7))</f>
        <v>4.2737499999999997</v>
      </c>
      <c r="S7" s="21" t="s">
        <v>212</v>
      </c>
      <c r="T7" s="18">
        <v>5</v>
      </c>
      <c r="U7" s="10"/>
      <c r="V7" s="10"/>
      <c r="W7" s="796" t="s">
        <v>91</v>
      </c>
      <c r="X7" s="20">
        <v>3.43</v>
      </c>
      <c r="Y7" s="20">
        <v>3.52</v>
      </c>
      <c r="Z7" s="20">
        <v>3.58</v>
      </c>
      <c r="AA7" s="20">
        <v>4.8499999999999996</v>
      </c>
      <c r="AB7" s="20">
        <v>5.4</v>
      </c>
      <c r="AC7" s="20">
        <v>5.2</v>
      </c>
    </row>
    <row r="8" spans="1:30">
      <c r="A8" s="1298"/>
      <c r="B8" s="1238" t="s">
        <v>5</v>
      </c>
      <c r="C8" s="15">
        <v>1</v>
      </c>
      <c r="D8" s="456" t="s">
        <v>89</v>
      </c>
      <c r="E8" s="461" t="s">
        <v>646</v>
      </c>
      <c r="F8" s="16">
        <v>7</v>
      </c>
      <c r="G8" s="16">
        <v>8</v>
      </c>
      <c r="H8" s="16">
        <v>17</v>
      </c>
      <c r="I8" s="16">
        <v>12</v>
      </c>
      <c r="J8" s="16">
        <v>10</v>
      </c>
      <c r="K8" s="16">
        <v>7</v>
      </c>
      <c r="L8" s="16">
        <v>38</v>
      </c>
      <c r="M8" s="16">
        <v>3</v>
      </c>
      <c r="N8" s="16" t="s">
        <v>19</v>
      </c>
      <c r="O8" s="16" t="s">
        <v>19</v>
      </c>
      <c r="P8" s="16" t="s">
        <v>19</v>
      </c>
      <c r="Q8" s="16" t="s">
        <v>19</v>
      </c>
      <c r="R8" s="16" cm="1">
        <f t="array" ref="R8">AVERAGE(IF(LEFT(F8:Q8,1)="&lt;", VALUE(MID(F8:Q8,2,99)), F8:Q8))</f>
        <v>12.75</v>
      </c>
      <c r="S8" s="17" t="s">
        <v>212</v>
      </c>
      <c r="T8" s="108">
        <v>7</v>
      </c>
      <c r="U8" s="10"/>
      <c r="V8" s="10"/>
      <c r="W8" s="1030" t="s">
        <v>93</v>
      </c>
      <c r="X8" s="55">
        <v>3.5</v>
      </c>
      <c r="Y8" s="55">
        <v>3.41</v>
      </c>
      <c r="Z8" s="55">
        <v>3.95</v>
      </c>
      <c r="AA8" s="55">
        <v>5.03</v>
      </c>
      <c r="AB8" s="55">
        <v>4.7</v>
      </c>
      <c r="AC8" s="55">
        <v>5.2</v>
      </c>
    </row>
    <row r="9" spans="1:30">
      <c r="A9" s="1298"/>
      <c r="B9" s="1239"/>
      <c r="C9" s="19">
        <v>2</v>
      </c>
      <c r="D9" s="796" t="s">
        <v>91</v>
      </c>
      <c r="E9" s="804" t="s">
        <v>647</v>
      </c>
      <c r="F9" s="20">
        <v>7</v>
      </c>
      <c r="G9" s="20">
        <v>6</v>
      </c>
      <c r="H9" s="20">
        <v>18</v>
      </c>
      <c r="I9" s="20">
        <v>10</v>
      </c>
      <c r="J9" s="20">
        <v>9</v>
      </c>
      <c r="K9" s="20">
        <v>10</v>
      </c>
      <c r="L9" s="20">
        <v>37</v>
      </c>
      <c r="M9" s="20">
        <v>3</v>
      </c>
      <c r="N9" s="20" t="s">
        <v>19</v>
      </c>
      <c r="O9" s="20" t="s">
        <v>19</v>
      </c>
      <c r="P9" s="20" t="s">
        <v>19</v>
      </c>
      <c r="Q9" s="20" t="s">
        <v>19</v>
      </c>
      <c r="R9" s="16" cm="1">
        <f t="array" ref="R9">AVERAGE(IF(LEFT(F9:Q9,1)="&lt;", VALUE(MID(F9:Q9,2,99)), F9:Q9))</f>
        <v>12.5</v>
      </c>
      <c r="S9" s="21" t="s">
        <v>212</v>
      </c>
      <c r="T9" s="18">
        <v>7</v>
      </c>
      <c r="U9" s="10"/>
      <c r="V9" s="659"/>
      <c r="W9" s="1029" t="s">
        <v>205</v>
      </c>
      <c r="X9" s="1029">
        <v>5</v>
      </c>
      <c r="Y9" s="1029">
        <v>5</v>
      </c>
      <c r="Z9" s="1029">
        <v>5</v>
      </c>
      <c r="AA9" s="1029">
        <v>5</v>
      </c>
      <c r="AB9" s="1029">
        <v>5</v>
      </c>
      <c r="AC9" s="1029">
        <v>5</v>
      </c>
      <c r="AD9" s="463"/>
    </row>
    <row r="10" spans="1:30">
      <c r="A10" s="1298"/>
      <c r="B10" s="1240"/>
      <c r="C10" s="19">
        <v>3</v>
      </c>
      <c r="D10" s="796" t="s">
        <v>93</v>
      </c>
      <c r="E10" s="804" t="s">
        <v>647</v>
      </c>
      <c r="F10" s="20">
        <v>7</v>
      </c>
      <c r="G10" s="20">
        <v>7</v>
      </c>
      <c r="H10" s="20">
        <v>16</v>
      </c>
      <c r="I10" s="20">
        <v>9</v>
      </c>
      <c r="J10" s="20">
        <v>18</v>
      </c>
      <c r="K10" s="20">
        <v>9</v>
      </c>
      <c r="L10" s="20">
        <v>42</v>
      </c>
      <c r="M10" s="20">
        <v>3</v>
      </c>
      <c r="N10" s="20" t="s">
        <v>19</v>
      </c>
      <c r="O10" s="20" t="s">
        <v>19</v>
      </c>
      <c r="P10" s="20" t="s">
        <v>19</v>
      </c>
      <c r="Q10" s="20" t="s">
        <v>19</v>
      </c>
      <c r="R10" s="16" cm="1">
        <f t="array" ref="R10">AVERAGE(IF(LEFT(F10:Q10,1)="&lt;", VALUE(MID(F10:Q10,2,99)), F10:Q10))</f>
        <v>13.875</v>
      </c>
      <c r="S10" s="21" t="s">
        <v>212</v>
      </c>
      <c r="T10" s="18">
        <v>7</v>
      </c>
      <c r="U10" s="10"/>
      <c r="V10" s="10"/>
      <c r="W10" s="463"/>
      <c r="X10" s="463"/>
      <c r="Y10" s="463"/>
      <c r="Z10" s="463"/>
      <c r="AA10" s="463"/>
      <c r="AB10" s="463"/>
      <c r="AC10" s="463"/>
    </row>
    <row r="11" spans="1:30">
      <c r="A11" s="1298"/>
      <c r="B11" s="1238" t="s">
        <v>6</v>
      </c>
      <c r="C11" s="15">
        <v>1</v>
      </c>
      <c r="D11" s="456" t="s">
        <v>89</v>
      </c>
      <c r="E11" s="461" t="s">
        <v>646</v>
      </c>
      <c r="F11" s="16">
        <v>17</v>
      </c>
      <c r="G11" s="16">
        <v>28</v>
      </c>
      <c r="H11" s="16">
        <v>6</v>
      </c>
      <c r="I11" s="16">
        <v>9</v>
      </c>
      <c r="J11" s="16">
        <v>13</v>
      </c>
      <c r="K11" s="16">
        <v>6</v>
      </c>
      <c r="L11" s="16">
        <v>13</v>
      </c>
      <c r="M11" s="16">
        <v>53</v>
      </c>
      <c r="N11" s="16" t="s">
        <v>19</v>
      </c>
      <c r="O11" s="16" t="s">
        <v>19</v>
      </c>
      <c r="P11" s="16" t="s">
        <v>19</v>
      </c>
      <c r="Q11" s="16" t="s">
        <v>19</v>
      </c>
      <c r="R11" s="16" cm="1">
        <f t="array" ref="R11">AVERAGE(IF(LEFT(F11:Q11,1)="&lt;", VALUE(MID(F11:Q11,2,99)), F11:Q11))</f>
        <v>18.125</v>
      </c>
      <c r="S11" s="17" t="s">
        <v>211</v>
      </c>
      <c r="T11" s="108">
        <v>80</v>
      </c>
      <c r="U11" s="10"/>
      <c r="V11" s="10"/>
    </row>
    <row r="12" spans="1:30">
      <c r="A12" s="1298"/>
      <c r="B12" s="1239"/>
      <c r="C12" s="19">
        <v>2</v>
      </c>
      <c r="D12" s="796" t="s">
        <v>91</v>
      </c>
      <c r="E12" s="804" t="s">
        <v>647</v>
      </c>
      <c r="F12" s="20">
        <v>21</v>
      </c>
      <c r="G12" s="20">
        <v>26</v>
      </c>
      <c r="H12" s="20">
        <v>7</v>
      </c>
      <c r="I12" s="20">
        <v>9</v>
      </c>
      <c r="J12" s="20">
        <v>13</v>
      </c>
      <c r="K12" s="20">
        <v>7</v>
      </c>
      <c r="L12" s="20">
        <v>13</v>
      </c>
      <c r="M12" s="20">
        <v>47</v>
      </c>
      <c r="N12" s="20" t="s">
        <v>19</v>
      </c>
      <c r="O12" s="20" t="s">
        <v>19</v>
      </c>
      <c r="P12" s="20" t="s">
        <v>19</v>
      </c>
      <c r="Q12" s="20" t="s">
        <v>19</v>
      </c>
      <c r="R12" s="16" cm="1">
        <f t="array" ref="R12">AVERAGE(IF(LEFT(F12:Q12,1)="&lt;", VALUE(MID(F12:Q12,2,99)), F12:Q12))</f>
        <v>17.875</v>
      </c>
      <c r="S12" s="21" t="s">
        <v>211</v>
      </c>
      <c r="T12" s="18">
        <v>80</v>
      </c>
      <c r="U12" s="10"/>
      <c r="V12" s="10"/>
    </row>
    <row r="13" spans="1:30">
      <c r="A13" s="1298"/>
      <c r="B13" s="1240"/>
      <c r="C13" s="19">
        <v>3</v>
      </c>
      <c r="D13" s="796" t="s">
        <v>93</v>
      </c>
      <c r="E13" s="804" t="s">
        <v>647</v>
      </c>
      <c r="F13" s="20">
        <v>19</v>
      </c>
      <c r="G13" s="20">
        <v>16</v>
      </c>
      <c r="H13" s="20">
        <v>8</v>
      </c>
      <c r="I13" s="20">
        <v>9</v>
      </c>
      <c r="J13" s="20">
        <v>11</v>
      </c>
      <c r="K13" s="20">
        <v>6</v>
      </c>
      <c r="L13" s="20">
        <v>14</v>
      </c>
      <c r="M13" s="20">
        <v>43</v>
      </c>
      <c r="N13" s="20" t="s">
        <v>19</v>
      </c>
      <c r="O13" s="20" t="s">
        <v>19</v>
      </c>
      <c r="P13" s="20" t="s">
        <v>19</v>
      </c>
      <c r="Q13" s="20" t="s">
        <v>19</v>
      </c>
      <c r="R13" s="16" cm="1">
        <f t="array" ref="R13">AVERAGE(IF(LEFT(F13:Q13,1)="&lt;", VALUE(MID(F13:Q13,2,99)), F13:Q13))</f>
        <v>15.75</v>
      </c>
      <c r="S13" s="21" t="s">
        <v>211</v>
      </c>
      <c r="T13" s="18">
        <v>80</v>
      </c>
      <c r="U13" s="10"/>
      <c r="V13" s="10"/>
    </row>
    <row r="14" spans="1:30">
      <c r="A14" s="1298"/>
      <c r="B14" s="1238" t="s">
        <v>7</v>
      </c>
      <c r="C14" s="15">
        <v>1</v>
      </c>
      <c r="D14" s="456" t="s">
        <v>89</v>
      </c>
      <c r="E14" s="461" t="s">
        <v>646</v>
      </c>
      <c r="F14" s="16">
        <v>7.23</v>
      </c>
      <c r="G14" s="16">
        <v>7.35</v>
      </c>
      <c r="H14" s="16">
        <v>7.3</v>
      </c>
      <c r="I14" s="16">
        <v>7.7</v>
      </c>
      <c r="J14" s="16">
        <v>7.5</v>
      </c>
      <c r="K14" s="16">
        <v>7.25</v>
      </c>
      <c r="L14" s="16">
        <v>7.01</v>
      </c>
      <c r="M14" s="16">
        <v>6.98</v>
      </c>
      <c r="N14" s="16">
        <v>7</v>
      </c>
      <c r="O14" s="16"/>
      <c r="P14" s="16"/>
      <c r="Q14" s="16"/>
      <c r="R14" s="16" cm="1">
        <f t="array" ref="R14">AVERAGE(IF(LEFT(F14:Q14,1)="&lt;", VALUE(MID(F14:Q14,2,99)), F14:Q14))</f>
        <v>5.4433333333333325</v>
      </c>
      <c r="S14" s="17" t="s">
        <v>211</v>
      </c>
      <c r="T14" s="108" t="s">
        <v>295</v>
      </c>
      <c r="U14" s="10"/>
      <c r="V14" s="10"/>
    </row>
    <row r="15" spans="1:30">
      <c r="A15" s="1298"/>
      <c r="B15" s="1239"/>
      <c r="C15" s="19">
        <v>2</v>
      </c>
      <c r="D15" s="796" t="s">
        <v>91</v>
      </c>
      <c r="E15" s="804" t="s">
        <v>647</v>
      </c>
      <c r="F15" s="20">
        <v>7.19</v>
      </c>
      <c r="G15" s="20">
        <v>7.31</v>
      </c>
      <c r="H15" s="20">
        <v>7.23</v>
      </c>
      <c r="I15" s="20">
        <v>7.43</v>
      </c>
      <c r="J15" s="20">
        <v>7.49</v>
      </c>
      <c r="K15" s="20">
        <v>7.02</v>
      </c>
      <c r="L15" s="20">
        <v>7.09</v>
      </c>
      <c r="M15" s="20">
        <v>6.95</v>
      </c>
      <c r="N15" s="20">
        <v>7.03</v>
      </c>
      <c r="O15" s="20" t="s">
        <v>19</v>
      </c>
      <c r="P15" s="20" t="s">
        <v>19</v>
      </c>
      <c r="Q15" s="20" t="s">
        <v>19</v>
      </c>
      <c r="R15" s="16" cm="1">
        <f t="array" ref="R15">AVERAGE(IF(LEFT(F15:Q15,1)="&lt;", VALUE(MID(F15:Q15,2,99)), F15:Q15))</f>
        <v>7.1933333333333342</v>
      </c>
      <c r="S15" s="21" t="s">
        <v>211</v>
      </c>
      <c r="T15" s="18" t="s">
        <v>295</v>
      </c>
      <c r="U15" s="10"/>
      <c r="V15" s="10"/>
    </row>
    <row r="16" spans="1:30">
      <c r="A16" s="1298"/>
      <c r="B16" s="1240"/>
      <c r="C16" s="19">
        <v>3</v>
      </c>
      <c r="D16" s="796" t="s">
        <v>93</v>
      </c>
      <c r="E16" s="804" t="s">
        <v>647</v>
      </c>
      <c r="F16" s="20">
        <v>7.38</v>
      </c>
      <c r="G16" s="20">
        <v>7.03</v>
      </c>
      <c r="H16" s="20">
        <v>7.31</v>
      </c>
      <c r="I16" s="20">
        <v>7.6</v>
      </c>
      <c r="J16" s="20">
        <v>7.31</v>
      </c>
      <c r="K16" s="20">
        <v>7.09</v>
      </c>
      <c r="L16" s="20">
        <v>6.98</v>
      </c>
      <c r="M16" s="20">
        <v>6.98</v>
      </c>
      <c r="N16" s="20">
        <v>7.09</v>
      </c>
      <c r="O16" s="20" t="s">
        <v>19</v>
      </c>
      <c r="P16" s="20" t="s">
        <v>19</v>
      </c>
      <c r="Q16" s="20" t="s">
        <v>19</v>
      </c>
      <c r="R16" s="16" cm="1">
        <f t="array" ref="R16">AVERAGE(IF(LEFT(F16:Q16,1)="&lt;", VALUE(MID(F16:Q16,2,99)), F16:Q16))</f>
        <v>7.1966666666666681</v>
      </c>
      <c r="S16" s="21" t="s">
        <v>211</v>
      </c>
      <c r="T16" s="18" t="s">
        <v>295</v>
      </c>
      <c r="U16" s="10"/>
      <c r="V16" s="10"/>
    </row>
    <row r="17" spans="1:29">
      <c r="A17" s="1298"/>
      <c r="B17" s="1238" t="s">
        <v>8</v>
      </c>
      <c r="C17" s="15">
        <v>1</v>
      </c>
      <c r="D17" s="456" t="s">
        <v>89</v>
      </c>
      <c r="E17" s="461" t="s">
        <v>646</v>
      </c>
      <c r="F17" s="16">
        <v>27.1</v>
      </c>
      <c r="G17" s="16">
        <v>27.1</v>
      </c>
      <c r="H17" s="16">
        <v>29.9</v>
      </c>
      <c r="I17" s="16">
        <v>29.8</v>
      </c>
      <c r="J17" s="16">
        <v>33.1</v>
      </c>
      <c r="K17" s="16">
        <v>31.14</v>
      </c>
      <c r="L17" s="16">
        <v>30.8</v>
      </c>
      <c r="M17" s="16">
        <v>26.6</v>
      </c>
      <c r="N17" s="16">
        <v>29.8</v>
      </c>
      <c r="O17" s="16" t="s">
        <v>19</v>
      </c>
      <c r="P17" s="16" t="s">
        <v>19</v>
      </c>
      <c r="Q17" s="16" t="s">
        <v>19</v>
      </c>
      <c r="R17" s="16" cm="1">
        <f t="array" ref="R17">AVERAGE(IF(LEFT(F17:Q17,1)="&lt;", VALUE(MID(F17:Q17,2,99)), F17:Q17))</f>
        <v>29.482222222222219</v>
      </c>
      <c r="S17" s="17" t="s">
        <v>211</v>
      </c>
      <c r="T17" s="108" t="s">
        <v>302</v>
      </c>
      <c r="U17" s="10"/>
      <c r="V17" s="10"/>
      <c r="X17" s="580" t="s">
        <v>191</v>
      </c>
      <c r="Y17" s="580" t="s">
        <v>192</v>
      </c>
      <c r="Z17" s="580" t="s">
        <v>193</v>
      </c>
      <c r="AA17" s="580" t="s">
        <v>194</v>
      </c>
      <c r="AB17" s="580" t="s">
        <v>195</v>
      </c>
      <c r="AC17" s="580" t="s">
        <v>196</v>
      </c>
    </row>
    <row r="18" spans="1:29">
      <c r="A18" s="1298"/>
      <c r="B18" s="1239"/>
      <c r="C18" s="19">
        <v>2</v>
      </c>
      <c r="D18" s="796" t="s">
        <v>91</v>
      </c>
      <c r="E18" s="804" t="s">
        <v>647</v>
      </c>
      <c r="F18" s="20">
        <v>27.1</v>
      </c>
      <c r="G18" s="20">
        <v>27.3</v>
      </c>
      <c r="H18" s="20">
        <v>29.9</v>
      </c>
      <c r="I18" s="20">
        <v>29.8</v>
      </c>
      <c r="J18" s="20">
        <v>33.299999999999997</v>
      </c>
      <c r="K18" s="20">
        <v>31.2</v>
      </c>
      <c r="L18" s="20">
        <v>30.7</v>
      </c>
      <c r="M18" s="20">
        <v>26.6</v>
      </c>
      <c r="N18" s="20">
        <v>29.2</v>
      </c>
      <c r="O18" s="20" t="s">
        <v>19</v>
      </c>
      <c r="P18" s="20" t="s">
        <v>19</v>
      </c>
      <c r="Q18" s="20" t="s">
        <v>19</v>
      </c>
      <c r="R18" s="16" cm="1">
        <f t="array" ref="R18">AVERAGE(IF(LEFT(F18:Q18,1)="&lt;", VALUE(MID(F18:Q18,2,99)), F18:Q18))</f>
        <v>29.455555555555552</v>
      </c>
      <c r="S18" s="21" t="s">
        <v>211</v>
      </c>
      <c r="T18" s="18" t="s">
        <v>302</v>
      </c>
      <c r="U18" s="10"/>
      <c r="V18" s="10"/>
      <c r="W18" s="456" t="s">
        <v>89</v>
      </c>
      <c r="X18" s="16">
        <v>7</v>
      </c>
      <c r="Y18" s="16">
        <v>8</v>
      </c>
      <c r="Z18" s="16">
        <v>17</v>
      </c>
      <c r="AA18" s="16">
        <v>12</v>
      </c>
      <c r="AB18" s="16">
        <v>10</v>
      </c>
      <c r="AC18" s="16">
        <v>7</v>
      </c>
    </row>
    <row r="19" spans="1:29" ht="15.75" customHeight="1">
      <c r="A19" s="1298"/>
      <c r="B19" s="1240"/>
      <c r="C19" s="19">
        <v>3</v>
      </c>
      <c r="D19" s="796" t="s">
        <v>93</v>
      </c>
      <c r="E19" s="804" t="s">
        <v>647</v>
      </c>
      <c r="F19" s="20">
        <v>27.3</v>
      </c>
      <c r="G19" s="20">
        <v>27.3</v>
      </c>
      <c r="H19" s="20">
        <v>29.3</v>
      </c>
      <c r="I19" s="20">
        <v>30</v>
      </c>
      <c r="J19" s="20">
        <v>33.5</v>
      </c>
      <c r="K19" s="20">
        <v>30.6</v>
      </c>
      <c r="L19" s="20">
        <v>30</v>
      </c>
      <c r="M19" s="20">
        <v>26.7</v>
      </c>
      <c r="N19" s="20">
        <v>29.2</v>
      </c>
      <c r="O19" s="20" t="s">
        <v>19</v>
      </c>
      <c r="P19" s="20" t="s">
        <v>19</v>
      </c>
      <c r="Q19" s="20" t="s">
        <v>19</v>
      </c>
      <c r="R19" s="16" cm="1">
        <f t="array" ref="R19">AVERAGE(IF(LEFT(F19:Q19,1)="&lt;", VALUE(MID(F19:Q19,2,99)), F19:Q19))</f>
        <v>29.322222222222219</v>
      </c>
      <c r="S19" s="21" t="s">
        <v>211</v>
      </c>
      <c r="T19" s="18" t="s">
        <v>302</v>
      </c>
      <c r="U19" s="10"/>
      <c r="V19" s="10"/>
      <c r="W19" s="796" t="s">
        <v>91</v>
      </c>
      <c r="X19" s="20">
        <v>7</v>
      </c>
      <c r="Y19" s="20">
        <v>6</v>
      </c>
      <c r="Z19" s="20">
        <v>18</v>
      </c>
      <c r="AA19" s="20">
        <v>10</v>
      </c>
      <c r="AB19" s="20">
        <v>9</v>
      </c>
      <c r="AC19" s="20">
        <v>10</v>
      </c>
    </row>
    <row r="20" spans="1:29" ht="15.75" customHeight="1">
      <c r="A20" s="1298"/>
      <c r="B20" s="1238" t="s">
        <v>9</v>
      </c>
      <c r="C20" s="15">
        <v>1</v>
      </c>
      <c r="D20" s="456" t="s">
        <v>89</v>
      </c>
      <c r="E20" s="461" t="s">
        <v>646</v>
      </c>
      <c r="F20" s="16">
        <v>20</v>
      </c>
      <c r="G20" s="16">
        <v>30</v>
      </c>
      <c r="H20" s="16">
        <v>20</v>
      </c>
      <c r="I20" s="16">
        <v>30</v>
      </c>
      <c r="J20" s="16">
        <v>30</v>
      </c>
      <c r="K20" s="16">
        <v>30</v>
      </c>
      <c r="L20" s="16">
        <v>25</v>
      </c>
      <c r="M20" s="16">
        <v>20</v>
      </c>
      <c r="N20" s="16" t="s">
        <v>19</v>
      </c>
      <c r="O20" s="16" t="s">
        <v>19</v>
      </c>
      <c r="P20" s="16" t="s">
        <v>19</v>
      </c>
      <c r="Q20" s="16" t="s">
        <v>19</v>
      </c>
      <c r="R20" s="16" cm="1">
        <f t="array" ref="R20">AVERAGE(IF(LEFT(F20:Q20,1)="&lt;", VALUE(MID(F20:Q20,2,99)), F20:Q20))</f>
        <v>25.625</v>
      </c>
      <c r="S20" s="17" t="s">
        <v>211</v>
      </c>
      <c r="T20" s="108">
        <v>75</v>
      </c>
      <c r="U20" s="10"/>
      <c r="V20" s="10"/>
      <c r="W20" s="1030" t="s">
        <v>93</v>
      </c>
      <c r="X20" s="20">
        <v>7</v>
      </c>
      <c r="Y20" s="20">
        <v>7</v>
      </c>
      <c r="Z20" s="20">
        <v>16</v>
      </c>
      <c r="AA20" s="20">
        <v>9</v>
      </c>
      <c r="AB20" s="20">
        <v>18</v>
      </c>
      <c r="AC20" s="20">
        <v>9</v>
      </c>
    </row>
    <row r="21" spans="1:29" ht="15.75" customHeight="1">
      <c r="A21" s="1298"/>
      <c r="B21" s="1239"/>
      <c r="C21" s="19">
        <v>2</v>
      </c>
      <c r="D21" s="796" t="s">
        <v>91</v>
      </c>
      <c r="E21" s="804" t="s">
        <v>647</v>
      </c>
      <c r="F21" s="20">
        <v>20</v>
      </c>
      <c r="G21" s="20">
        <v>20</v>
      </c>
      <c r="H21" s="20">
        <v>25</v>
      </c>
      <c r="I21" s="20">
        <v>30</v>
      </c>
      <c r="J21" s="20">
        <v>30</v>
      </c>
      <c r="K21" s="20">
        <v>30</v>
      </c>
      <c r="L21" s="20">
        <v>25</v>
      </c>
      <c r="M21" s="20">
        <v>20</v>
      </c>
      <c r="N21" s="20" t="s">
        <v>19</v>
      </c>
      <c r="O21" s="20" t="s">
        <v>19</v>
      </c>
      <c r="P21" s="20" t="s">
        <v>19</v>
      </c>
      <c r="Q21" s="20" t="s">
        <v>19</v>
      </c>
      <c r="R21" s="16" cm="1">
        <f t="array" ref="R21">AVERAGE(IF(LEFT(F21:Q21,1)="&lt;", VALUE(MID(F21:Q21,2,99)), F21:Q21))</f>
        <v>25</v>
      </c>
      <c r="S21" s="21" t="s">
        <v>211</v>
      </c>
      <c r="T21" s="18">
        <v>75</v>
      </c>
      <c r="U21" s="10"/>
      <c r="V21" s="10"/>
      <c r="W21" s="1029" t="s">
        <v>205</v>
      </c>
      <c r="X21" s="1029">
        <v>7</v>
      </c>
      <c r="Y21" s="1029">
        <v>7</v>
      </c>
      <c r="Z21" s="1029">
        <v>7</v>
      </c>
      <c r="AA21" s="1029">
        <v>7</v>
      </c>
      <c r="AB21" s="1029">
        <v>7</v>
      </c>
      <c r="AC21" s="1029">
        <v>7</v>
      </c>
    </row>
    <row r="22" spans="1:29" ht="15.75" customHeight="1">
      <c r="A22" s="1298"/>
      <c r="B22" s="1240"/>
      <c r="C22" s="19">
        <v>3</v>
      </c>
      <c r="D22" s="796" t="s">
        <v>93</v>
      </c>
      <c r="E22" s="804" t="s">
        <v>647</v>
      </c>
      <c r="F22" s="20">
        <v>20</v>
      </c>
      <c r="G22" s="20">
        <v>20</v>
      </c>
      <c r="H22" s="20">
        <v>30</v>
      </c>
      <c r="I22" s="20">
        <v>30</v>
      </c>
      <c r="J22" s="20">
        <v>25</v>
      </c>
      <c r="K22" s="20">
        <v>30</v>
      </c>
      <c r="L22" s="20">
        <v>20</v>
      </c>
      <c r="M22" s="20">
        <v>15</v>
      </c>
      <c r="N22" s="20" t="s">
        <v>19</v>
      </c>
      <c r="O22" s="20" t="s">
        <v>19</v>
      </c>
      <c r="P22" s="20" t="s">
        <v>19</v>
      </c>
      <c r="Q22" s="20" t="s">
        <v>19</v>
      </c>
      <c r="R22" s="16" cm="1">
        <f t="array" ref="R22">AVERAGE(IF(LEFT(F22:Q22,1)="&lt;", VALUE(MID(F22:Q22,2,99)), F22:Q22))</f>
        <v>23.75</v>
      </c>
      <c r="S22" s="21" t="s">
        <v>211</v>
      </c>
      <c r="T22" s="18">
        <v>75</v>
      </c>
      <c r="U22" s="10"/>
      <c r="V22" s="10"/>
    </row>
    <row r="23" spans="1:29" ht="15.75" customHeight="1">
      <c r="A23" s="1298"/>
      <c r="B23" s="1238" t="s">
        <v>10</v>
      </c>
      <c r="C23" s="15">
        <v>1</v>
      </c>
      <c r="D23" s="456" t="s">
        <v>89</v>
      </c>
      <c r="E23" s="461" t="s">
        <v>646</v>
      </c>
      <c r="F23" s="16">
        <v>2200000</v>
      </c>
      <c r="G23" s="16">
        <v>1600000</v>
      </c>
      <c r="H23" s="16">
        <v>1600000</v>
      </c>
      <c r="I23" s="16">
        <v>920000</v>
      </c>
      <c r="J23" s="16">
        <v>130</v>
      </c>
      <c r="K23" s="16">
        <v>17000</v>
      </c>
      <c r="L23" s="16">
        <v>160000</v>
      </c>
      <c r="M23" s="16">
        <v>2800000</v>
      </c>
      <c r="N23" s="16">
        <v>130000</v>
      </c>
      <c r="O23" s="64" t="s">
        <v>19</v>
      </c>
      <c r="P23" s="16" t="s">
        <v>19</v>
      </c>
      <c r="Q23" s="16" t="s">
        <v>19</v>
      </c>
      <c r="R23" s="16" cm="1">
        <f t="array" ref="R23">GEOMEAN(IF(LEFT(F23:Q23,1)="&lt;", VALUE(MID(F23:Q23,2,99)), F23:Q23))</f>
        <v>205960.95718132638</v>
      </c>
      <c r="S23" s="17" t="s">
        <v>212</v>
      </c>
      <c r="T23" s="108">
        <v>200</v>
      </c>
      <c r="U23" s="10"/>
      <c r="V23" s="10"/>
    </row>
    <row r="24" spans="1:29" ht="15.75" customHeight="1">
      <c r="A24" s="1298"/>
      <c r="B24" s="1239"/>
      <c r="C24" s="19">
        <v>2</v>
      </c>
      <c r="D24" s="796" t="s">
        <v>91</v>
      </c>
      <c r="E24" s="804" t="s">
        <v>647</v>
      </c>
      <c r="F24" s="20">
        <v>1400000</v>
      </c>
      <c r="G24" s="20">
        <v>920000</v>
      </c>
      <c r="H24" s="20">
        <v>240000</v>
      </c>
      <c r="I24" s="20">
        <v>170000</v>
      </c>
      <c r="J24" s="20">
        <v>49</v>
      </c>
      <c r="K24" s="20">
        <v>35000</v>
      </c>
      <c r="L24" s="20">
        <v>92000</v>
      </c>
      <c r="M24" s="20">
        <v>3500000</v>
      </c>
      <c r="N24" s="20">
        <v>130000</v>
      </c>
      <c r="O24" s="20" t="s">
        <v>19</v>
      </c>
      <c r="P24" s="20" t="s">
        <v>19</v>
      </c>
      <c r="Q24" s="20" t="s">
        <v>19</v>
      </c>
      <c r="R24" s="20" cm="1">
        <f t="array" ref="R24">GEOMEAN(IF(LEFT(F24:Q24,1)="&lt;", VALUE(MID(F24:Q24,2,99)), F24:Q24))</f>
        <v>115896.69237101205</v>
      </c>
      <c r="S24" s="21" t="s">
        <v>212</v>
      </c>
      <c r="T24" s="18">
        <v>200</v>
      </c>
      <c r="U24" s="10"/>
      <c r="V24" s="10"/>
    </row>
    <row r="25" spans="1:29" ht="15.75" customHeight="1">
      <c r="A25" s="1298"/>
      <c r="B25" s="1240"/>
      <c r="C25" s="19">
        <v>3</v>
      </c>
      <c r="D25" s="796" t="s">
        <v>93</v>
      </c>
      <c r="E25" s="804" t="s">
        <v>647</v>
      </c>
      <c r="F25" s="20">
        <v>3500000</v>
      </c>
      <c r="G25" s="20">
        <v>1100000</v>
      </c>
      <c r="H25" s="20">
        <v>1100000</v>
      </c>
      <c r="I25" s="20">
        <v>220000</v>
      </c>
      <c r="J25" s="20">
        <v>49</v>
      </c>
      <c r="K25" s="20">
        <v>54000</v>
      </c>
      <c r="L25" s="20">
        <v>160000</v>
      </c>
      <c r="M25" s="20">
        <v>9200000</v>
      </c>
      <c r="N25" s="20">
        <v>350000</v>
      </c>
      <c r="O25" s="20" t="s">
        <v>19</v>
      </c>
      <c r="P25" s="20" t="s">
        <v>19</v>
      </c>
      <c r="Q25" s="20" t="s">
        <v>19</v>
      </c>
      <c r="R25" s="20" cm="1">
        <f t="array" ref="R25">GEOMEAN(IF(LEFT(F25:Q25,1)="&lt;", VALUE(MID(F25:Q25,2,99)), F25:Q25))</f>
        <v>221243.90230761151</v>
      </c>
      <c r="S25" s="21" t="s">
        <v>212</v>
      </c>
      <c r="T25" s="18">
        <v>200</v>
      </c>
      <c r="U25" s="10"/>
      <c r="V25" s="10"/>
    </row>
    <row r="26" spans="1:29" ht="15.75" customHeight="1">
      <c r="A26" s="1298"/>
      <c r="B26" s="1299" t="s">
        <v>11</v>
      </c>
      <c r="C26" s="23">
        <v>1</v>
      </c>
      <c r="D26" s="835" t="s">
        <v>89</v>
      </c>
      <c r="E26" s="824" t="s">
        <v>646</v>
      </c>
      <c r="F26" s="16">
        <v>0.437</v>
      </c>
      <c r="G26" s="148" t="s">
        <v>218</v>
      </c>
      <c r="H26" s="148">
        <v>0.14199999999999999</v>
      </c>
      <c r="I26" s="16" t="s">
        <v>218</v>
      </c>
      <c r="J26" s="16" t="s">
        <v>218</v>
      </c>
      <c r="K26" s="148">
        <v>0.16600000000000001</v>
      </c>
      <c r="L26" s="148">
        <v>1.325</v>
      </c>
      <c r="M26" s="148">
        <v>1.5289999999999999</v>
      </c>
      <c r="N26" s="148" t="s">
        <v>19</v>
      </c>
      <c r="O26" s="16" t="s">
        <v>19</v>
      </c>
      <c r="P26" s="16" t="s">
        <v>19</v>
      </c>
      <c r="Q26" s="16" t="s">
        <v>19</v>
      </c>
      <c r="R26" s="16" cm="1">
        <f t="array" ref="R26">AVERAGE(IF(LEFT(F26:Q26,1)="&lt;", VALUE(MID(F26:Q26,2,99)), F26:Q26))</f>
        <v>0.48362499999999997</v>
      </c>
      <c r="S26" s="24" t="s">
        <v>211</v>
      </c>
      <c r="T26" s="445">
        <v>7</v>
      </c>
      <c r="U26" s="25"/>
      <c r="V26" s="25"/>
    </row>
    <row r="27" spans="1:29" ht="15.75" customHeight="1">
      <c r="A27" s="1298"/>
      <c r="B27" s="1300"/>
      <c r="C27" s="26">
        <v>2</v>
      </c>
      <c r="D27" s="802" t="s">
        <v>91</v>
      </c>
      <c r="E27" s="807" t="s">
        <v>647</v>
      </c>
      <c r="F27" s="20">
        <v>0.54200000000000004</v>
      </c>
      <c r="G27" s="74">
        <v>9.5000000000000001E-2</v>
      </c>
      <c r="H27" s="74" t="s">
        <v>218</v>
      </c>
      <c r="I27" s="20" t="s">
        <v>218</v>
      </c>
      <c r="J27" s="20" t="s">
        <v>218</v>
      </c>
      <c r="K27" s="74">
        <v>0.154</v>
      </c>
      <c r="L27" s="74">
        <v>1.4430000000000001</v>
      </c>
      <c r="M27" s="74">
        <v>1.52</v>
      </c>
      <c r="N27" s="20" t="s">
        <v>19</v>
      </c>
      <c r="O27" s="20" t="s">
        <v>19</v>
      </c>
      <c r="P27" s="20" t="s">
        <v>19</v>
      </c>
      <c r="Q27" s="20" t="s">
        <v>19</v>
      </c>
      <c r="R27" s="16" cm="1">
        <f t="array" ref="R27">AVERAGE(IF(LEFT(F27:Q27,1)="&lt;", VALUE(MID(F27:Q27,2,99)), F27:Q27))</f>
        <v>0.503</v>
      </c>
      <c r="S27" s="27" t="s">
        <v>211</v>
      </c>
      <c r="T27" s="22">
        <v>7</v>
      </c>
      <c r="U27" s="25"/>
      <c r="V27" s="25"/>
    </row>
    <row r="28" spans="1:29" ht="15.75" customHeight="1">
      <c r="A28" s="1298"/>
      <c r="B28" s="1301"/>
      <c r="C28" s="26">
        <v>3</v>
      </c>
      <c r="D28" s="802" t="s">
        <v>93</v>
      </c>
      <c r="E28" s="807" t="s">
        <v>647</v>
      </c>
      <c r="F28" s="20">
        <v>0.58199999999999996</v>
      </c>
      <c r="G28" s="74">
        <v>1.3819999999999999</v>
      </c>
      <c r="H28" s="74">
        <v>0.113</v>
      </c>
      <c r="I28" s="74">
        <v>0.153</v>
      </c>
      <c r="J28" s="20">
        <v>0.115</v>
      </c>
      <c r="K28" s="74">
        <v>0.109</v>
      </c>
      <c r="L28" s="74">
        <v>1.1910000000000001</v>
      </c>
      <c r="M28" s="74">
        <v>1.022</v>
      </c>
      <c r="N28" s="20" t="s">
        <v>19</v>
      </c>
      <c r="O28" s="20" t="s">
        <v>19</v>
      </c>
      <c r="P28" s="20" t="s">
        <v>19</v>
      </c>
      <c r="Q28" s="20" t="s">
        <v>19</v>
      </c>
      <c r="R28" s="16" cm="1">
        <f t="array" ref="R28">AVERAGE(IF(LEFT(F28:Q28,1)="&lt;", VALUE(MID(F28:Q28,2,99)), F28:Q28))</f>
        <v>0.58337500000000009</v>
      </c>
      <c r="S28" s="27" t="s">
        <v>211</v>
      </c>
      <c r="T28" s="22">
        <v>7</v>
      </c>
      <c r="U28" s="25"/>
      <c r="V28" s="25"/>
    </row>
    <row r="29" spans="1:29" ht="15.75" customHeight="1">
      <c r="A29" s="1298"/>
      <c r="B29" s="1299" t="s">
        <v>12</v>
      </c>
      <c r="C29" s="23">
        <v>1</v>
      </c>
      <c r="D29" s="835" t="s">
        <v>89</v>
      </c>
      <c r="E29" s="824" t="s">
        <v>646</v>
      </c>
      <c r="F29" s="16">
        <v>1.5169999999999999</v>
      </c>
      <c r="G29" s="148">
        <v>1.5249999999999999</v>
      </c>
      <c r="H29" s="148">
        <v>0.35299999999999998</v>
      </c>
      <c r="I29" s="148">
        <v>1.958</v>
      </c>
      <c r="J29" s="148">
        <v>0.82099999999999995</v>
      </c>
      <c r="K29" s="148">
        <v>1.516</v>
      </c>
      <c r="L29" s="148">
        <v>0.8</v>
      </c>
      <c r="M29" s="148">
        <v>0.51</v>
      </c>
      <c r="N29" s="16" t="s">
        <v>19</v>
      </c>
      <c r="O29" s="16" t="s">
        <v>19</v>
      </c>
      <c r="P29" s="16" t="s">
        <v>19</v>
      </c>
      <c r="Q29" s="16" t="s">
        <v>19</v>
      </c>
      <c r="R29" s="16" cm="1">
        <f t="array" ref="R29">AVERAGE(IF(LEFT(F29:Q29,1)="&lt;", VALUE(MID(F29:Q29,2,99)), F29:Q29))</f>
        <v>1.125</v>
      </c>
      <c r="S29" s="24" t="s">
        <v>212</v>
      </c>
      <c r="T29" s="445">
        <v>2.5000000000000001E-2</v>
      </c>
      <c r="U29" s="25"/>
      <c r="V29" s="25"/>
    </row>
    <row r="30" spans="1:29" ht="15.75" customHeight="1">
      <c r="A30" s="1298"/>
      <c r="B30" s="1300"/>
      <c r="C30" s="26">
        <v>2</v>
      </c>
      <c r="D30" s="802" t="s">
        <v>91</v>
      </c>
      <c r="E30" s="807" t="s">
        <v>647</v>
      </c>
      <c r="F30" s="20">
        <v>1.395</v>
      </c>
      <c r="G30" s="74">
        <v>1.41</v>
      </c>
      <c r="H30" s="74">
        <v>0.32400000000000001</v>
      </c>
      <c r="I30" s="74">
        <v>1.976</v>
      </c>
      <c r="J30" s="74">
        <v>0.81899999999999995</v>
      </c>
      <c r="K30" s="74">
        <v>1.49</v>
      </c>
      <c r="L30" s="74">
        <v>0.83599999999999997</v>
      </c>
      <c r="M30" s="74">
        <v>0.52400000000000002</v>
      </c>
      <c r="N30" s="20" t="s">
        <v>19</v>
      </c>
      <c r="O30" s="20" t="s">
        <v>19</v>
      </c>
      <c r="P30" s="20" t="s">
        <v>19</v>
      </c>
      <c r="Q30" s="20" t="s">
        <v>19</v>
      </c>
      <c r="R30" s="16" cm="1">
        <f t="array" ref="R30">AVERAGE(IF(LEFT(F30:Q30,1)="&lt;", VALUE(MID(F30:Q30,2,99)), F30:Q30))</f>
        <v>1.0967500000000001</v>
      </c>
      <c r="S30" s="27" t="s">
        <v>212</v>
      </c>
      <c r="T30" s="22">
        <v>2.5000000000000001E-2</v>
      </c>
      <c r="U30" s="25"/>
      <c r="V30" s="25"/>
      <c r="X30" s="580" t="s">
        <v>191</v>
      </c>
      <c r="Y30" s="580" t="s">
        <v>192</v>
      </c>
      <c r="Z30" s="580" t="s">
        <v>193</v>
      </c>
      <c r="AA30" s="580" t="s">
        <v>194</v>
      </c>
      <c r="AB30" s="580" t="s">
        <v>195</v>
      </c>
      <c r="AC30" s="580" t="s">
        <v>196</v>
      </c>
    </row>
    <row r="31" spans="1:29" ht="15.75" customHeight="1">
      <c r="A31" s="1298"/>
      <c r="B31" s="1301"/>
      <c r="C31" s="26">
        <v>3</v>
      </c>
      <c r="D31" s="802" t="s">
        <v>93</v>
      </c>
      <c r="E31" s="807" t="s">
        <v>647</v>
      </c>
      <c r="F31" s="20">
        <v>1.3740000000000001</v>
      </c>
      <c r="G31" s="74">
        <v>1.3819999999999999</v>
      </c>
      <c r="H31" s="74">
        <v>1.385</v>
      </c>
      <c r="I31" s="74">
        <v>0.56499999999999995</v>
      </c>
      <c r="J31" s="74">
        <v>0.82199999999999995</v>
      </c>
      <c r="K31" s="74">
        <v>1.512</v>
      </c>
      <c r="L31" s="74">
        <v>0.82199999999999995</v>
      </c>
      <c r="M31" s="74">
        <v>0.51900000000000002</v>
      </c>
      <c r="N31" s="20" t="s">
        <v>19</v>
      </c>
      <c r="O31" s="20" t="s">
        <v>19</v>
      </c>
      <c r="P31" s="20" t="s">
        <v>19</v>
      </c>
      <c r="Q31" s="20" t="s">
        <v>19</v>
      </c>
      <c r="R31" s="16" cm="1">
        <f t="array" ref="R31">AVERAGE(IF(LEFT(F31:Q31,1)="&lt;", VALUE(MID(F31:Q31,2,99)), F31:Q31))</f>
        <v>1.0476249999999998</v>
      </c>
      <c r="S31" s="27" t="s">
        <v>212</v>
      </c>
      <c r="T31" s="22">
        <v>2.5000000000000001E-2</v>
      </c>
      <c r="U31" s="25"/>
      <c r="V31" s="25"/>
      <c r="W31" s="456" t="s">
        <v>89</v>
      </c>
      <c r="X31" s="16">
        <v>2200000</v>
      </c>
      <c r="Y31" s="16">
        <v>1600000</v>
      </c>
      <c r="Z31" s="16">
        <v>1600000</v>
      </c>
      <c r="AA31" s="16">
        <v>920000</v>
      </c>
      <c r="AB31" s="16">
        <v>130</v>
      </c>
      <c r="AC31" s="16">
        <v>17000</v>
      </c>
    </row>
    <row r="32" spans="1:29" ht="15.75" customHeight="1">
      <c r="A32" s="1298"/>
      <c r="B32" s="1238" t="s">
        <v>13</v>
      </c>
      <c r="C32" s="15">
        <v>1</v>
      </c>
      <c r="D32" s="456" t="s">
        <v>89</v>
      </c>
      <c r="E32" s="461" t="s">
        <v>646</v>
      </c>
      <c r="F32" s="16">
        <v>75</v>
      </c>
      <c r="G32" s="16">
        <v>29</v>
      </c>
      <c r="H32" s="16">
        <v>947</v>
      </c>
      <c r="I32" s="16">
        <v>461</v>
      </c>
      <c r="J32" s="16">
        <v>97</v>
      </c>
      <c r="K32" s="16">
        <v>110</v>
      </c>
      <c r="L32" s="16">
        <v>60</v>
      </c>
      <c r="M32" s="16">
        <v>13</v>
      </c>
      <c r="N32" s="16" t="s">
        <v>19</v>
      </c>
      <c r="O32" s="16" t="s">
        <v>19</v>
      </c>
      <c r="P32" s="16" t="s">
        <v>19</v>
      </c>
      <c r="Q32" s="16" t="s">
        <v>19</v>
      </c>
      <c r="R32" s="16" cm="1">
        <f t="array" ref="R32">AVERAGE(IF(LEFT(F32:Q32,1)="&lt;", VALUE(MID(F32:Q32,2,99)), F32:Q32))</f>
        <v>224</v>
      </c>
      <c r="S32" s="17" t="s">
        <v>211</v>
      </c>
      <c r="T32" s="108">
        <v>350</v>
      </c>
      <c r="U32" s="10"/>
      <c r="V32" s="10"/>
      <c r="W32" s="796" t="s">
        <v>91</v>
      </c>
      <c r="X32" s="20">
        <v>1400000</v>
      </c>
      <c r="Y32" s="20">
        <v>920000</v>
      </c>
      <c r="Z32" s="20">
        <v>240000</v>
      </c>
      <c r="AA32" s="20">
        <v>170000</v>
      </c>
      <c r="AB32" s="20">
        <v>49</v>
      </c>
      <c r="AC32" s="20">
        <v>35000</v>
      </c>
    </row>
    <row r="33" spans="1:29" ht="15.75" customHeight="1">
      <c r="A33" s="1298"/>
      <c r="B33" s="1239"/>
      <c r="C33" s="19">
        <v>2</v>
      </c>
      <c r="D33" s="796" t="s">
        <v>91</v>
      </c>
      <c r="E33" s="804" t="s">
        <v>647</v>
      </c>
      <c r="F33" s="20">
        <v>76</v>
      </c>
      <c r="G33" s="20">
        <v>39</v>
      </c>
      <c r="H33" s="20">
        <v>981</v>
      </c>
      <c r="I33" s="20">
        <v>864</v>
      </c>
      <c r="J33" s="20">
        <v>100</v>
      </c>
      <c r="K33" s="20">
        <v>76</v>
      </c>
      <c r="L33" s="20">
        <v>62</v>
      </c>
      <c r="M33" s="20">
        <v>13</v>
      </c>
      <c r="N33" s="20" t="s">
        <v>19</v>
      </c>
      <c r="O33" s="20" t="s">
        <v>19</v>
      </c>
      <c r="P33" s="20" t="s">
        <v>19</v>
      </c>
      <c r="Q33" s="20" t="s">
        <v>19</v>
      </c>
      <c r="R33" s="16" cm="1">
        <f t="array" ref="R33">AVERAGE(IF(LEFT(F33:Q33,1)="&lt;", VALUE(MID(F33:Q33,2,99)), F33:Q33))</f>
        <v>276.375</v>
      </c>
      <c r="S33" s="21" t="s">
        <v>212</v>
      </c>
      <c r="T33" s="18">
        <v>350</v>
      </c>
      <c r="U33" s="10"/>
      <c r="V33" s="10"/>
      <c r="W33" s="1030" t="s">
        <v>93</v>
      </c>
      <c r="X33" s="20">
        <v>3500000</v>
      </c>
      <c r="Y33" s="20">
        <v>1100000</v>
      </c>
      <c r="Z33" s="20">
        <v>1100000</v>
      </c>
      <c r="AA33" s="20">
        <v>220000</v>
      </c>
      <c r="AB33" s="20">
        <v>49</v>
      </c>
      <c r="AC33" s="20">
        <v>54000</v>
      </c>
    </row>
    <row r="34" spans="1:29" ht="15.75" customHeight="1">
      <c r="A34" s="1298"/>
      <c r="B34" s="1240"/>
      <c r="C34" s="19">
        <v>3</v>
      </c>
      <c r="D34" s="796" t="s">
        <v>93</v>
      </c>
      <c r="E34" s="804" t="s">
        <v>647</v>
      </c>
      <c r="F34" s="20">
        <v>68</v>
      </c>
      <c r="G34" s="20">
        <v>41</v>
      </c>
      <c r="H34" s="20">
        <v>881</v>
      </c>
      <c r="I34" s="20">
        <v>509</v>
      </c>
      <c r="J34" s="20">
        <v>37</v>
      </c>
      <c r="K34" s="20">
        <v>30</v>
      </c>
      <c r="L34" s="20">
        <v>44</v>
      </c>
      <c r="M34" s="20">
        <v>11</v>
      </c>
      <c r="N34" s="20" t="s">
        <v>19</v>
      </c>
      <c r="O34" s="20" t="s">
        <v>19</v>
      </c>
      <c r="P34" s="20" t="s">
        <v>19</v>
      </c>
      <c r="Q34" s="20" t="s">
        <v>19</v>
      </c>
      <c r="R34" s="16" cm="1">
        <f t="array" ref="R34">AVERAGE(IF(LEFT(F34:Q34,1)="&lt;", VALUE(MID(F34:Q34,2,99)), F34:Q34))</f>
        <v>202.625</v>
      </c>
      <c r="S34" s="21" t="s">
        <v>211</v>
      </c>
      <c r="T34" s="18">
        <v>350</v>
      </c>
      <c r="U34" s="10"/>
      <c r="V34" s="10"/>
      <c r="W34" s="1029" t="s">
        <v>205</v>
      </c>
      <c r="X34" s="1029">
        <v>200</v>
      </c>
      <c r="Y34" s="1029">
        <v>200</v>
      </c>
      <c r="Z34" s="1029">
        <v>200</v>
      </c>
      <c r="AA34" s="1029">
        <v>200</v>
      </c>
      <c r="AB34" s="1029">
        <v>200</v>
      </c>
      <c r="AC34" s="1029">
        <v>200</v>
      </c>
    </row>
    <row r="35" spans="1:29" ht="51" customHeight="1">
      <c r="A35" s="997"/>
      <c r="B35" s="1238" t="s">
        <v>303</v>
      </c>
      <c r="C35" s="428">
        <v>1</v>
      </c>
      <c r="D35" s="836" t="s">
        <v>89</v>
      </c>
      <c r="E35" s="837" t="s">
        <v>646</v>
      </c>
      <c r="F35" s="429" t="s">
        <v>648</v>
      </c>
      <c r="G35" s="430" t="s">
        <v>649</v>
      </c>
      <c r="H35" s="430" t="s">
        <v>650</v>
      </c>
      <c r="I35" s="430" t="s">
        <v>651</v>
      </c>
      <c r="J35" s="430" t="s">
        <v>652</v>
      </c>
      <c r="K35" s="430" t="s">
        <v>653</v>
      </c>
      <c r="L35" s="430" t="s">
        <v>654</v>
      </c>
      <c r="M35" s="430" t="s">
        <v>655</v>
      </c>
      <c r="N35" s="430" t="s">
        <v>656</v>
      </c>
      <c r="O35" s="430" t="s">
        <v>19</v>
      </c>
      <c r="P35" s="430" t="s">
        <v>19</v>
      </c>
      <c r="Q35" s="430" t="s">
        <v>19</v>
      </c>
      <c r="R35" s="28"/>
      <c r="S35" s="28"/>
      <c r="T35" s="10"/>
      <c r="U35" s="10"/>
      <c r="V35" s="10"/>
    </row>
    <row r="36" spans="1:29" ht="46.5" customHeight="1">
      <c r="A36" s="997"/>
      <c r="B36" s="1239"/>
      <c r="C36" s="431">
        <v>2</v>
      </c>
      <c r="D36" s="809" t="s">
        <v>91</v>
      </c>
      <c r="E36" s="810" t="s">
        <v>647</v>
      </c>
      <c r="F36" s="291" t="s">
        <v>657</v>
      </c>
      <c r="G36" s="412" t="s">
        <v>658</v>
      </c>
      <c r="H36" s="412" t="s">
        <v>659</v>
      </c>
      <c r="I36" s="412" t="s">
        <v>660</v>
      </c>
      <c r="J36" s="412" t="s">
        <v>661</v>
      </c>
      <c r="K36" s="412" t="s">
        <v>662</v>
      </c>
      <c r="L36" s="412" t="s">
        <v>663</v>
      </c>
      <c r="M36" s="412" t="s">
        <v>664</v>
      </c>
      <c r="N36" s="412" t="s">
        <v>665</v>
      </c>
      <c r="O36" s="412" t="s">
        <v>19</v>
      </c>
      <c r="P36" s="412" t="s">
        <v>19</v>
      </c>
      <c r="Q36" s="412" t="s">
        <v>19</v>
      </c>
      <c r="R36" s="28"/>
      <c r="S36" s="28"/>
      <c r="T36" s="10"/>
      <c r="U36" s="10"/>
      <c r="V36" s="10"/>
    </row>
    <row r="37" spans="1:29" ht="45.75" customHeight="1">
      <c r="A37" s="998"/>
      <c r="B37" s="1239"/>
      <c r="C37" s="368">
        <v>3</v>
      </c>
      <c r="D37" s="432" t="s">
        <v>93</v>
      </c>
      <c r="E37" s="433" t="s">
        <v>647</v>
      </c>
      <c r="F37" s="405" t="s">
        <v>648</v>
      </c>
      <c r="G37" s="413" t="s">
        <v>666</v>
      </c>
      <c r="H37" s="413" t="s">
        <v>667</v>
      </c>
      <c r="I37" s="413" t="s">
        <v>668</v>
      </c>
      <c r="J37" s="413" t="s">
        <v>669</v>
      </c>
      <c r="K37" s="413" t="s">
        <v>670</v>
      </c>
      <c r="L37" s="413" t="s">
        <v>671</v>
      </c>
      <c r="M37" s="413" t="s">
        <v>672</v>
      </c>
      <c r="N37" s="413" t="s">
        <v>673</v>
      </c>
      <c r="O37" s="413" t="s">
        <v>19</v>
      </c>
      <c r="P37" s="413" t="s">
        <v>19</v>
      </c>
      <c r="Q37" s="413" t="s">
        <v>19</v>
      </c>
      <c r="R37" s="28"/>
      <c r="S37" s="28"/>
      <c r="T37" s="10"/>
      <c r="U37" s="10"/>
      <c r="V37" s="10"/>
    </row>
    <row r="38" spans="1:29" ht="30" customHeight="1">
      <c r="A38" s="28"/>
      <c r="B38" s="1230" t="s">
        <v>505</v>
      </c>
      <c r="C38" s="1190"/>
      <c r="D38" s="1190"/>
      <c r="E38" s="1190"/>
      <c r="F38" s="377">
        <v>46030</v>
      </c>
      <c r="G38" s="377">
        <v>46058</v>
      </c>
      <c r="H38" s="377">
        <v>46086</v>
      </c>
      <c r="I38" s="377">
        <v>46127</v>
      </c>
      <c r="J38" s="377">
        <v>46169</v>
      </c>
      <c r="K38" s="377">
        <v>46197</v>
      </c>
      <c r="L38" s="377">
        <v>46225</v>
      </c>
      <c r="M38" s="377">
        <v>46247</v>
      </c>
      <c r="N38" s="377">
        <v>46282</v>
      </c>
      <c r="O38" s="377"/>
      <c r="P38" s="377"/>
      <c r="Q38" s="441"/>
      <c r="R38" s="28"/>
      <c r="S38" s="28"/>
      <c r="T38" s="29"/>
      <c r="U38" s="29"/>
      <c r="V38" s="29"/>
    </row>
    <row r="39" spans="1:29" ht="15.75" customHeight="1">
      <c r="A39" s="29"/>
      <c r="B39" s="29"/>
      <c r="C39" s="29"/>
      <c r="D39" s="29"/>
      <c r="E39" s="29"/>
      <c r="F39" s="29"/>
      <c r="G39" s="29"/>
      <c r="H39" s="29"/>
      <c r="I39" s="29"/>
      <c r="J39" s="29"/>
      <c r="K39" s="29"/>
      <c r="L39" s="29"/>
      <c r="M39" s="29"/>
      <c r="N39" s="29"/>
      <c r="O39" s="29"/>
      <c r="P39" s="29"/>
      <c r="Q39" s="29"/>
      <c r="R39" s="29"/>
      <c r="S39" s="29"/>
      <c r="T39" s="29"/>
      <c r="U39" s="29"/>
      <c r="V39" s="29"/>
    </row>
    <row r="40" spans="1:29" ht="15.75" customHeight="1">
      <c r="A40" s="29"/>
      <c r="B40" s="29"/>
      <c r="C40" s="29"/>
      <c r="D40" s="1195" t="s">
        <v>263</v>
      </c>
      <c r="E40" s="1396"/>
      <c r="F40" s="1396"/>
      <c r="G40" s="1396"/>
      <c r="H40" s="1396"/>
      <c r="I40" s="1396"/>
      <c r="J40" s="1396"/>
      <c r="K40" s="1396"/>
      <c r="L40" s="1396"/>
      <c r="M40" s="1396"/>
      <c r="N40" s="1396"/>
      <c r="O40" s="1396"/>
      <c r="P40" s="1396"/>
      <c r="Q40" s="1396"/>
      <c r="R40" s="1397"/>
      <c r="S40" s="29"/>
      <c r="T40" s="29"/>
      <c r="U40" s="29"/>
      <c r="V40" s="29"/>
    </row>
    <row r="41" spans="1:29" ht="15.75" customHeight="1">
      <c r="A41" s="29"/>
      <c r="B41" s="29"/>
      <c r="C41" s="29"/>
      <c r="D41" s="1195" t="s">
        <v>264</v>
      </c>
      <c r="E41" s="1396"/>
      <c r="F41" s="1396"/>
      <c r="G41" s="1396"/>
      <c r="H41" s="1396"/>
      <c r="I41" s="1396"/>
      <c r="J41" s="1396"/>
      <c r="K41" s="1396"/>
      <c r="L41" s="1396"/>
      <c r="M41" s="1396"/>
      <c r="N41" s="1396"/>
      <c r="O41" s="1396"/>
      <c r="P41" s="1396"/>
      <c r="Q41" s="1396"/>
      <c r="R41" s="1397"/>
      <c r="S41" s="29"/>
      <c r="T41" s="29"/>
      <c r="U41" s="29"/>
      <c r="V41" s="29"/>
    </row>
    <row r="42" spans="1:29" ht="15.75" customHeight="1">
      <c r="A42" s="29"/>
      <c r="B42" s="29"/>
      <c r="C42" s="29"/>
      <c r="D42" s="1412"/>
      <c r="E42" s="1396"/>
      <c r="F42" s="1396"/>
      <c r="G42" s="1396"/>
      <c r="H42" s="1397"/>
      <c r="I42" s="1196" t="s">
        <v>265</v>
      </c>
      <c r="J42" s="1396"/>
      <c r="K42" s="1396"/>
      <c r="L42" s="1396"/>
      <c r="M42" s="1396"/>
      <c r="N42" s="1396"/>
      <c r="O42" s="1396"/>
      <c r="P42" s="1396"/>
      <c r="Q42" s="1396"/>
      <c r="R42" s="1397"/>
      <c r="S42" s="29"/>
      <c r="T42" s="29"/>
      <c r="U42" s="29"/>
      <c r="V42" s="29"/>
    </row>
    <row r="43" spans="1:29" ht="15.75" customHeight="1">
      <c r="A43" s="29"/>
      <c r="B43" s="29"/>
      <c r="C43" s="29"/>
      <c r="D43" s="2" t="s">
        <v>266</v>
      </c>
      <c r="E43" s="2" t="s">
        <v>267</v>
      </c>
      <c r="F43" s="2" t="s">
        <v>1</v>
      </c>
      <c r="G43" s="2" t="s">
        <v>268</v>
      </c>
      <c r="H43" s="2" t="s">
        <v>269</v>
      </c>
      <c r="I43" s="2" t="s">
        <v>171</v>
      </c>
      <c r="J43" s="2" t="s">
        <v>172</v>
      </c>
      <c r="K43" s="2" t="s">
        <v>173</v>
      </c>
      <c r="L43" s="2" t="s">
        <v>7</v>
      </c>
      <c r="M43" s="2" t="s">
        <v>174</v>
      </c>
      <c r="N43" s="2" t="s">
        <v>175</v>
      </c>
      <c r="O43" s="2" t="s">
        <v>176</v>
      </c>
      <c r="P43" s="2" t="s">
        <v>177</v>
      </c>
      <c r="Q43" s="2" t="s">
        <v>178</v>
      </c>
      <c r="R43" s="2" t="s">
        <v>179</v>
      </c>
      <c r="S43" s="29"/>
      <c r="T43" s="29"/>
      <c r="U43" s="29"/>
      <c r="V43" s="29"/>
    </row>
    <row r="44" spans="1:29" ht="28.5" customHeight="1">
      <c r="A44" s="29"/>
      <c r="B44" s="29"/>
      <c r="C44" s="29"/>
      <c r="D44" s="1191" t="s">
        <v>674</v>
      </c>
      <c r="E44" s="1191" t="s">
        <v>645</v>
      </c>
      <c r="F44" s="1192" t="s">
        <v>27</v>
      </c>
      <c r="G44" s="30">
        <v>1</v>
      </c>
      <c r="H44" s="31" t="s">
        <v>93</v>
      </c>
      <c r="I44" s="32">
        <f t="shared" ref="I44:I46" si="0">AVERAGE(F5:K5)</f>
        <v>4.1900000000000004</v>
      </c>
      <c r="J44" s="32">
        <f t="shared" ref="J44:J46" si="1">AVERAGE(F8:K8)</f>
        <v>10.166666666666666</v>
      </c>
      <c r="K44" s="32">
        <f t="shared" ref="K44:K46" si="2">AVERAGE(F11:K11)</f>
        <v>13.166666666666666</v>
      </c>
      <c r="L44" s="32">
        <f t="shared" ref="L44:L46" si="3">AVERAGE(F14:K14)</f>
        <v>7.3883333333333328</v>
      </c>
      <c r="M44" s="32">
        <f t="shared" ref="M44:M46" si="4">AVERAGE(F17:K17)</f>
        <v>29.689999999999998</v>
      </c>
      <c r="N44" s="32">
        <f t="shared" ref="N44:N46" si="5">AVERAGE(F20:K20)</f>
        <v>26.666666666666668</v>
      </c>
      <c r="O44" s="32">
        <f t="shared" ref="O44:O46" si="6">GEOMEAN(F23:K23)</f>
        <v>150132.18012436104</v>
      </c>
      <c r="P44" s="32">
        <f t="shared" ref="P44:P46" si="7">AVERAGE(F26:K26)</f>
        <v>0.24833333333333332</v>
      </c>
      <c r="Q44" s="32">
        <f t="shared" ref="Q44:Q46" si="8">AVERAGE(F29:K29)</f>
        <v>1.2816666666666665</v>
      </c>
      <c r="R44" s="32">
        <f t="shared" ref="R44:R46" si="9">AVERAGE(F32:K32)</f>
        <v>286.5</v>
      </c>
      <c r="S44" s="29"/>
      <c r="T44" s="29"/>
      <c r="U44" s="29"/>
      <c r="V44" s="29"/>
    </row>
    <row r="45" spans="1:29" ht="30.75" customHeight="1">
      <c r="A45" s="29"/>
      <c r="B45" s="29"/>
      <c r="C45" s="29"/>
      <c r="D45" s="1399"/>
      <c r="E45" s="1399"/>
      <c r="F45" s="1399"/>
      <c r="G45" s="30">
        <v>2</v>
      </c>
      <c r="H45" s="31" t="s">
        <v>91</v>
      </c>
      <c r="I45" s="32">
        <f t="shared" si="0"/>
        <v>4.33</v>
      </c>
      <c r="J45" s="32">
        <f t="shared" si="1"/>
        <v>10</v>
      </c>
      <c r="K45" s="32">
        <f t="shared" si="2"/>
        <v>13.833333333333334</v>
      </c>
      <c r="L45" s="32">
        <f t="shared" si="3"/>
        <v>7.2783333333333333</v>
      </c>
      <c r="M45" s="32">
        <f t="shared" si="4"/>
        <v>29.766666666666666</v>
      </c>
      <c r="N45" s="32">
        <f t="shared" si="5"/>
        <v>25.833333333333332</v>
      </c>
      <c r="O45" s="32">
        <f t="shared" si="6"/>
        <v>66958.650429993475</v>
      </c>
      <c r="P45" s="32">
        <f t="shared" si="7"/>
        <v>0.26366666666666666</v>
      </c>
      <c r="Q45" s="32">
        <f t="shared" si="8"/>
        <v>1.2356666666666667</v>
      </c>
      <c r="R45" s="32">
        <f t="shared" si="9"/>
        <v>356</v>
      </c>
      <c r="S45" s="29"/>
      <c r="T45" s="29"/>
      <c r="U45" s="29"/>
      <c r="V45" s="29"/>
    </row>
    <row r="46" spans="1:29" ht="30" customHeight="1">
      <c r="A46" s="29"/>
      <c r="B46" s="29"/>
      <c r="C46" s="29"/>
      <c r="D46" s="1400"/>
      <c r="E46" s="1400"/>
      <c r="F46" s="1400"/>
      <c r="G46" s="30">
        <v>3</v>
      </c>
      <c r="H46" s="31" t="s">
        <v>89</v>
      </c>
      <c r="I46" s="32">
        <f t="shared" si="0"/>
        <v>4.2983333333333329</v>
      </c>
      <c r="J46" s="32">
        <f t="shared" si="1"/>
        <v>11</v>
      </c>
      <c r="K46" s="32">
        <f t="shared" si="2"/>
        <v>11.5</v>
      </c>
      <c r="L46" s="32">
        <f t="shared" si="3"/>
        <v>7.2866666666666662</v>
      </c>
      <c r="M46" s="32">
        <f t="shared" si="4"/>
        <v>29.666666666666668</v>
      </c>
      <c r="N46" s="32">
        <f t="shared" si="5"/>
        <v>25.833333333333332</v>
      </c>
      <c r="O46" s="32">
        <f t="shared" si="6"/>
        <v>116228.06008250952</v>
      </c>
      <c r="P46" s="32">
        <f t="shared" si="7"/>
        <v>0.40900000000000003</v>
      </c>
      <c r="Q46" s="32">
        <f t="shared" si="8"/>
        <v>1.1733333333333331</v>
      </c>
      <c r="R46" s="32">
        <f t="shared" si="9"/>
        <v>261</v>
      </c>
      <c r="S46" s="29"/>
      <c r="T46" s="29"/>
      <c r="U46" s="29"/>
      <c r="V46" s="29"/>
    </row>
    <row r="47" spans="1:29" ht="15.75" customHeight="1">
      <c r="A47" s="29"/>
      <c r="B47" s="29"/>
      <c r="C47" s="29"/>
      <c r="D47" s="1412"/>
      <c r="E47" s="1396"/>
      <c r="F47" s="1396"/>
      <c r="G47" s="1396"/>
      <c r="H47" s="1396"/>
      <c r="I47" s="1396"/>
      <c r="J47" s="1396"/>
      <c r="K47" s="1396"/>
      <c r="L47" s="1396"/>
      <c r="M47" s="1396"/>
      <c r="N47" s="1396"/>
      <c r="O47" s="1396"/>
      <c r="P47" s="1396"/>
      <c r="Q47" s="1396"/>
      <c r="R47" s="1397"/>
      <c r="S47" s="29"/>
      <c r="T47" s="29"/>
      <c r="U47" s="29"/>
      <c r="V47" s="29"/>
    </row>
    <row r="48" spans="1:29" ht="15.75" customHeight="1">
      <c r="A48" s="29"/>
      <c r="B48" s="29"/>
      <c r="C48" s="29"/>
      <c r="D48" s="2" t="s">
        <v>272</v>
      </c>
      <c r="E48" s="1413"/>
      <c r="F48" s="1402"/>
      <c r="G48" s="1402"/>
      <c r="H48" s="1403"/>
      <c r="I48" s="32">
        <f t="shared" ref="I48:N48" si="10">AVERAGE(I44:I46)</f>
        <v>4.2727777777777769</v>
      </c>
      <c r="J48" s="32">
        <f t="shared" si="10"/>
        <v>10.388888888888888</v>
      </c>
      <c r="K48" s="32">
        <f t="shared" si="10"/>
        <v>12.833333333333334</v>
      </c>
      <c r="L48" s="32">
        <f t="shared" si="10"/>
        <v>7.3177777777777777</v>
      </c>
      <c r="M48" s="32">
        <f t="shared" si="10"/>
        <v>29.707777777777778</v>
      </c>
      <c r="N48" s="32">
        <f t="shared" si="10"/>
        <v>26.111111111111111</v>
      </c>
      <c r="O48" s="32">
        <f>GEOMEAN(O44:O46)</f>
        <v>105324.76303982176</v>
      </c>
      <c r="P48" s="36">
        <f t="shared" ref="P48:R48" si="11">AVERAGE(P44:P46)</f>
        <v>0.307</v>
      </c>
      <c r="Q48" s="36">
        <f t="shared" si="11"/>
        <v>1.2302222222222221</v>
      </c>
      <c r="R48" s="32">
        <f t="shared" si="11"/>
        <v>301.16666666666669</v>
      </c>
      <c r="S48" s="29"/>
      <c r="T48" s="29"/>
      <c r="U48" s="29"/>
      <c r="V48" s="29"/>
    </row>
    <row r="49" spans="1:22" ht="15.75" customHeight="1">
      <c r="A49" s="29"/>
      <c r="B49" s="29"/>
      <c r="C49" s="29"/>
      <c r="D49" s="2" t="s">
        <v>273</v>
      </c>
      <c r="E49" s="1404"/>
      <c r="F49" s="1405"/>
      <c r="G49" s="1405"/>
      <c r="H49" s="1406"/>
      <c r="I49" s="32">
        <f t="shared" ref="I49:R49" si="12">MIN(I44:I46)</f>
        <v>4.1900000000000004</v>
      </c>
      <c r="J49" s="32">
        <f t="shared" si="12"/>
        <v>10</v>
      </c>
      <c r="K49" s="32">
        <f t="shared" si="12"/>
        <v>11.5</v>
      </c>
      <c r="L49" s="32">
        <f t="shared" si="12"/>
        <v>7.2783333333333333</v>
      </c>
      <c r="M49" s="32">
        <f t="shared" si="12"/>
        <v>29.666666666666668</v>
      </c>
      <c r="N49" s="32">
        <f t="shared" si="12"/>
        <v>25.833333333333332</v>
      </c>
      <c r="O49" s="32">
        <f t="shared" si="12"/>
        <v>66958.650429993475</v>
      </c>
      <c r="P49" s="36">
        <f t="shared" si="12"/>
        <v>0.24833333333333332</v>
      </c>
      <c r="Q49" s="36">
        <f t="shared" si="12"/>
        <v>1.1733333333333331</v>
      </c>
      <c r="R49" s="32">
        <f t="shared" si="12"/>
        <v>261</v>
      </c>
      <c r="S49" s="29"/>
      <c r="T49" s="29"/>
      <c r="U49" s="29"/>
      <c r="V49" s="29"/>
    </row>
    <row r="50" spans="1:22" ht="15.75" customHeight="1">
      <c r="A50" s="29"/>
      <c r="B50" s="29"/>
      <c r="C50" s="29"/>
      <c r="D50" s="2" t="s">
        <v>274</v>
      </c>
      <c r="E50" s="1404"/>
      <c r="F50" s="1405"/>
      <c r="G50" s="1405"/>
      <c r="H50" s="1406"/>
      <c r="I50" s="32">
        <f t="shared" ref="I50:R50" si="13">MAX(I44:I46)</f>
        <v>4.33</v>
      </c>
      <c r="J50" s="32">
        <f t="shared" si="13"/>
        <v>11</v>
      </c>
      <c r="K50" s="32">
        <f t="shared" si="13"/>
        <v>13.833333333333334</v>
      </c>
      <c r="L50" s="32">
        <f t="shared" si="13"/>
        <v>7.3883333333333328</v>
      </c>
      <c r="M50" s="32">
        <f t="shared" si="13"/>
        <v>29.766666666666666</v>
      </c>
      <c r="N50" s="32">
        <f t="shared" si="13"/>
        <v>26.666666666666668</v>
      </c>
      <c r="O50" s="32">
        <f t="shared" si="13"/>
        <v>150132.18012436104</v>
      </c>
      <c r="P50" s="36">
        <f t="shared" si="13"/>
        <v>0.40900000000000003</v>
      </c>
      <c r="Q50" s="36">
        <f t="shared" si="13"/>
        <v>1.2816666666666665</v>
      </c>
      <c r="R50" s="32">
        <f t="shared" si="13"/>
        <v>356</v>
      </c>
      <c r="S50" s="29"/>
      <c r="T50" s="29"/>
      <c r="U50" s="29"/>
      <c r="V50" s="29"/>
    </row>
    <row r="51" spans="1:22" ht="15.75" customHeight="1">
      <c r="A51" s="29"/>
      <c r="B51" s="29"/>
      <c r="C51" s="29"/>
      <c r="D51" s="2" t="s">
        <v>275</v>
      </c>
      <c r="E51" s="1407"/>
      <c r="F51" s="1408"/>
      <c r="G51" s="1408"/>
      <c r="H51" s="1409"/>
      <c r="I51" s="46" t="s">
        <v>296</v>
      </c>
      <c r="J51" s="46" t="s">
        <v>299</v>
      </c>
      <c r="K51" s="46" t="s">
        <v>507</v>
      </c>
      <c r="L51" s="46" t="s">
        <v>508</v>
      </c>
      <c r="M51" s="46" t="s">
        <v>509</v>
      </c>
      <c r="N51" s="46" t="s">
        <v>510</v>
      </c>
      <c r="O51" s="46" t="s">
        <v>511</v>
      </c>
      <c r="P51" s="46" t="s">
        <v>299</v>
      </c>
      <c r="Q51" s="46" t="s">
        <v>300</v>
      </c>
      <c r="R51" s="46" t="s">
        <v>319</v>
      </c>
      <c r="S51" s="29"/>
      <c r="T51" s="29"/>
      <c r="U51" s="29"/>
      <c r="V51" s="29"/>
    </row>
    <row r="52" spans="1:22" ht="15.75" customHeight="1">
      <c r="A52" s="29"/>
      <c r="B52" s="29"/>
      <c r="C52" s="29"/>
      <c r="D52" s="29"/>
      <c r="E52" s="29"/>
      <c r="F52" s="29"/>
      <c r="G52" s="29"/>
      <c r="H52" s="29"/>
      <c r="I52" s="29"/>
      <c r="J52" s="29"/>
      <c r="K52" s="29"/>
      <c r="L52" s="29"/>
      <c r="M52" s="29"/>
      <c r="N52" s="29"/>
      <c r="O52" s="29"/>
      <c r="P52" s="29"/>
      <c r="Q52" s="29"/>
      <c r="R52" s="29"/>
      <c r="S52" s="29"/>
      <c r="T52" s="29"/>
      <c r="U52" s="29"/>
      <c r="V52" s="29"/>
    </row>
    <row r="53" spans="1:22" ht="15.75" customHeight="1">
      <c r="A53" s="29"/>
      <c r="B53" s="29"/>
      <c r="C53" s="29"/>
      <c r="D53" s="29"/>
      <c r="E53" s="29"/>
      <c r="F53" s="29"/>
      <c r="G53" s="29"/>
      <c r="H53" s="29"/>
      <c r="I53" s="29"/>
      <c r="J53" s="29"/>
      <c r="K53" s="29"/>
      <c r="L53" s="29"/>
      <c r="M53" s="29"/>
      <c r="N53" s="29"/>
      <c r="O53" s="29"/>
      <c r="P53" s="29"/>
      <c r="Q53" s="29"/>
      <c r="R53" s="29"/>
      <c r="S53" s="29"/>
      <c r="T53" s="29"/>
      <c r="U53" s="29"/>
      <c r="V53" s="29"/>
    </row>
    <row r="54" spans="1:22" ht="15.75" customHeight="1">
      <c r="A54" s="29"/>
      <c r="B54" s="29"/>
      <c r="C54" s="29"/>
      <c r="D54" s="1223" t="s">
        <v>263</v>
      </c>
      <c r="E54" s="1396"/>
      <c r="F54" s="1396"/>
      <c r="G54" s="1396"/>
      <c r="H54" s="1396"/>
      <c r="I54" s="1396"/>
      <c r="J54" s="1396"/>
      <c r="K54" s="1396"/>
      <c r="L54" s="1396"/>
      <c r="M54" s="1396"/>
      <c r="N54" s="1396"/>
      <c r="O54" s="1396"/>
      <c r="P54" s="1396"/>
      <c r="Q54" s="1396"/>
      <c r="R54" s="1397"/>
      <c r="S54" s="29"/>
      <c r="T54" s="29"/>
      <c r="U54" s="29"/>
      <c r="V54" s="29"/>
    </row>
    <row r="55" spans="1:22" ht="15.75" customHeight="1">
      <c r="A55" s="29"/>
      <c r="B55" s="29"/>
      <c r="C55" s="29"/>
      <c r="D55" s="1223" t="s">
        <v>283</v>
      </c>
      <c r="E55" s="1396"/>
      <c r="F55" s="1396"/>
      <c r="G55" s="1396"/>
      <c r="H55" s="1396"/>
      <c r="I55" s="1396"/>
      <c r="J55" s="1396"/>
      <c r="K55" s="1396"/>
      <c r="L55" s="1396"/>
      <c r="M55" s="1396"/>
      <c r="N55" s="1396"/>
      <c r="O55" s="1396"/>
      <c r="P55" s="1396"/>
      <c r="Q55" s="1396"/>
      <c r="R55" s="1397"/>
      <c r="S55" s="29"/>
      <c r="T55" s="29"/>
      <c r="U55" s="29"/>
      <c r="V55" s="29"/>
    </row>
    <row r="56" spans="1:22" ht="15.75" customHeight="1">
      <c r="A56" s="29"/>
      <c r="B56" s="29"/>
      <c r="C56" s="29"/>
      <c r="D56" s="1412"/>
      <c r="E56" s="1396"/>
      <c r="F56" s="1396"/>
      <c r="G56" s="1396"/>
      <c r="H56" s="1397"/>
      <c r="I56" s="1196" t="s">
        <v>265</v>
      </c>
      <c r="J56" s="1396"/>
      <c r="K56" s="1396"/>
      <c r="L56" s="1396"/>
      <c r="M56" s="1396"/>
      <c r="N56" s="1396"/>
      <c r="O56" s="1396"/>
      <c r="P56" s="1396"/>
      <c r="Q56" s="1396"/>
      <c r="R56" s="1397"/>
      <c r="S56" s="29"/>
      <c r="T56" s="29"/>
      <c r="U56" s="29"/>
      <c r="V56" s="29"/>
    </row>
    <row r="57" spans="1:22" ht="15.75" customHeight="1">
      <c r="A57" s="29"/>
      <c r="B57" s="29"/>
      <c r="C57" s="29"/>
      <c r="D57" s="2" t="s">
        <v>266</v>
      </c>
      <c r="E57" s="2" t="s">
        <v>267</v>
      </c>
      <c r="F57" s="2" t="s">
        <v>1</v>
      </c>
      <c r="G57" s="2" t="s">
        <v>268</v>
      </c>
      <c r="H57" s="2" t="s">
        <v>269</v>
      </c>
      <c r="I57" s="2" t="s">
        <v>171</v>
      </c>
      <c r="J57" s="2" t="s">
        <v>172</v>
      </c>
      <c r="K57" s="2" t="s">
        <v>173</v>
      </c>
      <c r="L57" s="2" t="s">
        <v>7</v>
      </c>
      <c r="M57" s="2" t="s">
        <v>174</v>
      </c>
      <c r="N57" s="2" t="s">
        <v>175</v>
      </c>
      <c r="O57" s="2" t="s">
        <v>176</v>
      </c>
      <c r="P57" s="2" t="s">
        <v>177</v>
      </c>
      <c r="Q57" s="2" t="s">
        <v>178</v>
      </c>
      <c r="R57" s="2" t="s">
        <v>179</v>
      </c>
      <c r="S57" s="29"/>
      <c r="T57" s="29"/>
      <c r="U57" s="29"/>
      <c r="V57" s="29"/>
    </row>
    <row r="58" spans="1:22" ht="29.25" customHeight="1">
      <c r="A58" s="29"/>
      <c r="B58" s="29"/>
      <c r="C58" s="29"/>
      <c r="D58" s="1191" t="s">
        <v>674</v>
      </c>
      <c r="E58" s="1191" t="s">
        <v>645</v>
      </c>
      <c r="F58" s="1192" t="s">
        <v>27</v>
      </c>
      <c r="G58" s="30">
        <v>1</v>
      </c>
      <c r="H58" s="31" t="s">
        <v>93</v>
      </c>
      <c r="I58" s="32">
        <f t="shared" ref="I58:I60" si="14">R5</f>
        <v>4.0674999999999999</v>
      </c>
      <c r="J58" s="32">
        <f t="shared" ref="J58:J60" si="15">R8</f>
        <v>12.75</v>
      </c>
      <c r="K58" s="32">
        <f t="shared" ref="K58:K60" si="16">R11</f>
        <v>18.125</v>
      </c>
      <c r="L58" s="32">
        <f t="shared" ref="L58:L60" si="17">R14</f>
        <v>5.4433333333333325</v>
      </c>
      <c r="M58" s="32">
        <f t="shared" ref="M58:M60" si="18">R17</f>
        <v>29.482222222222219</v>
      </c>
      <c r="N58" s="32">
        <f t="shared" ref="N58:N60" si="19">R20</f>
        <v>25.625</v>
      </c>
      <c r="O58" s="45">
        <f t="shared" ref="O58:O60" si="20">R23</f>
        <v>205960.95718132638</v>
      </c>
      <c r="P58" s="32">
        <f t="shared" ref="P58:P60" si="21">R26</f>
        <v>0.48362499999999997</v>
      </c>
      <c r="Q58" s="32">
        <f t="shared" ref="Q58:Q60" si="22">R29</f>
        <v>1.125</v>
      </c>
      <c r="R58" s="32">
        <f t="shared" ref="R58:R60" si="23">R32</f>
        <v>224</v>
      </c>
      <c r="S58" s="29"/>
      <c r="T58" s="29"/>
      <c r="U58" s="29"/>
      <c r="V58" s="29"/>
    </row>
    <row r="59" spans="1:22" ht="33" customHeight="1">
      <c r="A59" s="29"/>
      <c r="B59" s="29"/>
      <c r="C59" s="29"/>
      <c r="D59" s="1399"/>
      <c r="E59" s="1399"/>
      <c r="F59" s="1399"/>
      <c r="G59" s="30">
        <v>2</v>
      </c>
      <c r="H59" s="31" t="s">
        <v>91</v>
      </c>
      <c r="I59" s="32">
        <f t="shared" si="14"/>
        <v>4.1725000000000003</v>
      </c>
      <c r="J59" s="32">
        <f t="shared" si="15"/>
        <v>12.5</v>
      </c>
      <c r="K59" s="32">
        <f t="shared" si="16"/>
        <v>17.875</v>
      </c>
      <c r="L59" s="32">
        <f t="shared" si="17"/>
        <v>7.1933333333333342</v>
      </c>
      <c r="M59" s="32">
        <f t="shared" si="18"/>
        <v>29.455555555555552</v>
      </c>
      <c r="N59" s="32">
        <f t="shared" si="19"/>
        <v>25</v>
      </c>
      <c r="O59" s="45">
        <f t="shared" si="20"/>
        <v>115896.69237101205</v>
      </c>
      <c r="P59" s="32">
        <f t="shared" si="21"/>
        <v>0.503</v>
      </c>
      <c r="Q59" s="32">
        <f t="shared" si="22"/>
        <v>1.0967500000000001</v>
      </c>
      <c r="R59" s="32">
        <f t="shared" si="23"/>
        <v>276.375</v>
      </c>
      <c r="S59" s="29"/>
      <c r="T59" s="29"/>
      <c r="U59" s="29"/>
      <c r="V59" s="29"/>
    </row>
    <row r="60" spans="1:22" ht="33" customHeight="1">
      <c r="A60" s="29"/>
      <c r="B60" s="29"/>
      <c r="C60" s="29"/>
      <c r="D60" s="1400"/>
      <c r="E60" s="1400"/>
      <c r="F60" s="1400"/>
      <c r="G60" s="30">
        <v>3</v>
      </c>
      <c r="H60" s="31" t="s">
        <v>89</v>
      </c>
      <c r="I60" s="32">
        <f t="shared" si="14"/>
        <v>4.2737499999999997</v>
      </c>
      <c r="J60" s="32">
        <f t="shared" si="15"/>
        <v>13.875</v>
      </c>
      <c r="K60" s="32">
        <f t="shared" si="16"/>
        <v>15.75</v>
      </c>
      <c r="L60" s="32">
        <f t="shared" si="17"/>
        <v>7.1966666666666681</v>
      </c>
      <c r="M60" s="32">
        <f t="shared" si="18"/>
        <v>29.322222222222219</v>
      </c>
      <c r="N60" s="32">
        <f t="shared" si="19"/>
        <v>23.75</v>
      </c>
      <c r="O60" s="45">
        <f t="shared" si="20"/>
        <v>221243.90230761151</v>
      </c>
      <c r="P60" s="32">
        <f t="shared" si="21"/>
        <v>0.58337500000000009</v>
      </c>
      <c r="Q60" s="32">
        <f t="shared" si="22"/>
        <v>1.0476249999999998</v>
      </c>
      <c r="R60" s="32">
        <f t="shared" si="23"/>
        <v>202.625</v>
      </c>
      <c r="S60" s="29"/>
      <c r="T60" s="29"/>
      <c r="U60" s="29"/>
      <c r="V60" s="29"/>
    </row>
    <row r="61" spans="1:22" ht="15.75" customHeight="1">
      <c r="A61" s="29"/>
      <c r="B61" s="29"/>
      <c r="C61" s="29"/>
      <c r="D61" s="1412"/>
      <c r="E61" s="1396"/>
      <c r="F61" s="1396"/>
      <c r="G61" s="1396"/>
      <c r="H61" s="1396"/>
      <c r="I61" s="1396"/>
      <c r="J61" s="1396"/>
      <c r="K61" s="1396"/>
      <c r="L61" s="1396"/>
      <c r="M61" s="1396"/>
      <c r="N61" s="1396"/>
      <c r="O61" s="1396"/>
      <c r="P61" s="1396"/>
      <c r="Q61" s="1396"/>
      <c r="R61" s="1397"/>
      <c r="S61" s="29"/>
      <c r="T61" s="29"/>
      <c r="U61" s="29"/>
      <c r="V61" s="29"/>
    </row>
    <row r="62" spans="1:22" ht="15.75" customHeight="1">
      <c r="A62" s="29"/>
      <c r="B62" s="29"/>
      <c r="C62" s="29"/>
      <c r="D62" s="2" t="s">
        <v>272</v>
      </c>
      <c r="E62" s="1413"/>
      <c r="F62" s="1402"/>
      <c r="G62" s="1402"/>
      <c r="H62" s="1403"/>
      <c r="I62" s="32">
        <f t="shared" ref="I62:R62" si="24">AVERAGE(I58:I60)</f>
        <v>4.1712499999999997</v>
      </c>
      <c r="J62" s="32">
        <f t="shared" si="24"/>
        <v>13.041666666666666</v>
      </c>
      <c r="K62" s="32">
        <f t="shared" si="24"/>
        <v>17.25</v>
      </c>
      <c r="L62" s="32">
        <f t="shared" si="24"/>
        <v>6.6111111111111116</v>
      </c>
      <c r="M62" s="32">
        <f t="shared" si="24"/>
        <v>29.419999999999998</v>
      </c>
      <c r="N62" s="32">
        <f t="shared" si="24"/>
        <v>24.791666666666668</v>
      </c>
      <c r="O62" s="45">
        <f t="shared" si="24"/>
        <v>181033.85061998331</v>
      </c>
      <c r="P62" s="32">
        <f t="shared" si="24"/>
        <v>0.52333333333333332</v>
      </c>
      <c r="Q62" s="32">
        <f t="shared" si="24"/>
        <v>1.0897916666666667</v>
      </c>
      <c r="R62" s="32">
        <f t="shared" si="24"/>
        <v>234.33333333333334</v>
      </c>
      <c r="S62" s="29"/>
      <c r="T62" s="29"/>
      <c r="U62" s="29"/>
      <c r="V62" s="29"/>
    </row>
    <row r="63" spans="1:22" ht="15.75" customHeight="1">
      <c r="A63" s="29"/>
      <c r="B63" s="29"/>
      <c r="C63" s="29"/>
      <c r="D63" s="2" t="s">
        <v>273</v>
      </c>
      <c r="E63" s="1404"/>
      <c r="F63" s="1405"/>
      <c r="G63" s="1405"/>
      <c r="H63" s="1406"/>
      <c r="I63" s="32">
        <f t="shared" ref="I63:R63" si="25">MIN(I58:I60)</f>
        <v>4.0674999999999999</v>
      </c>
      <c r="J63" s="32">
        <f t="shared" si="25"/>
        <v>12.5</v>
      </c>
      <c r="K63" s="32">
        <f t="shared" si="25"/>
        <v>15.75</v>
      </c>
      <c r="L63" s="32">
        <f t="shared" si="25"/>
        <v>5.4433333333333325</v>
      </c>
      <c r="M63" s="32">
        <f t="shared" si="25"/>
        <v>29.322222222222219</v>
      </c>
      <c r="N63" s="32">
        <f t="shared" si="25"/>
        <v>23.75</v>
      </c>
      <c r="O63" s="45">
        <f t="shared" si="25"/>
        <v>115896.69237101205</v>
      </c>
      <c r="P63" s="32">
        <f t="shared" si="25"/>
        <v>0.48362499999999997</v>
      </c>
      <c r="Q63" s="32">
        <f t="shared" si="25"/>
        <v>1.0476249999999998</v>
      </c>
      <c r="R63" s="32">
        <f t="shared" si="25"/>
        <v>202.625</v>
      </c>
      <c r="S63" s="29"/>
      <c r="T63" s="29"/>
      <c r="U63" s="29"/>
      <c r="V63" s="29"/>
    </row>
    <row r="64" spans="1:22" ht="15.75" customHeight="1">
      <c r="A64" s="29"/>
      <c r="B64" s="29"/>
      <c r="C64" s="29"/>
      <c r="D64" s="2" t="s">
        <v>274</v>
      </c>
      <c r="E64" s="1404"/>
      <c r="F64" s="1405"/>
      <c r="G64" s="1405"/>
      <c r="H64" s="1406"/>
      <c r="I64" s="32">
        <f t="shared" ref="I64:R64" si="26">MAX(I58:I60)</f>
        <v>4.2737499999999997</v>
      </c>
      <c r="J64" s="32">
        <f t="shared" si="26"/>
        <v>13.875</v>
      </c>
      <c r="K64" s="32">
        <f t="shared" si="26"/>
        <v>18.125</v>
      </c>
      <c r="L64" s="32">
        <f t="shared" si="26"/>
        <v>7.1966666666666681</v>
      </c>
      <c r="M64" s="32">
        <f t="shared" si="26"/>
        <v>29.482222222222219</v>
      </c>
      <c r="N64" s="32">
        <f t="shared" si="26"/>
        <v>25.625</v>
      </c>
      <c r="O64" s="45">
        <f t="shared" si="26"/>
        <v>221243.90230761151</v>
      </c>
      <c r="P64" s="32">
        <f t="shared" si="26"/>
        <v>0.58337500000000009</v>
      </c>
      <c r="Q64" s="32">
        <f t="shared" si="26"/>
        <v>1.125</v>
      </c>
      <c r="R64" s="32">
        <f t="shared" si="26"/>
        <v>276.375</v>
      </c>
      <c r="S64" s="29"/>
      <c r="T64" s="29"/>
      <c r="U64" s="29"/>
      <c r="V64" s="29"/>
    </row>
    <row r="65" spans="1:22" ht="15.75" customHeight="1">
      <c r="A65" s="29"/>
      <c r="B65" s="29"/>
      <c r="C65" s="29"/>
      <c r="D65" s="2" t="s">
        <v>275</v>
      </c>
      <c r="E65" s="1407"/>
      <c r="F65" s="1408"/>
      <c r="G65" s="1408"/>
      <c r="H65" s="1409"/>
      <c r="I65" s="46" t="s">
        <v>296</v>
      </c>
      <c r="J65" s="46" t="s">
        <v>299</v>
      </c>
      <c r="K65" s="46" t="s">
        <v>507</v>
      </c>
      <c r="L65" s="46" t="s">
        <v>508</v>
      </c>
      <c r="M65" s="46" t="s">
        <v>509</v>
      </c>
      <c r="N65" s="46" t="s">
        <v>510</v>
      </c>
      <c r="O65" s="46" t="s">
        <v>511</v>
      </c>
      <c r="P65" s="46" t="s">
        <v>299</v>
      </c>
      <c r="Q65" s="46" t="s">
        <v>300</v>
      </c>
      <c r="R65" s="46" t="s">
        <v>319</v>
      </c>
      <c r="S65" s="29"/>
      <c r="T65" s="29"/>
      <c r="U65" s="29"/>
      <c r="V65" s="29"/>
    </row>
    <row r="66" spans="1:22" ht="15.75" customHeight="1">
      <c r="A66" s="29"/>
      <c r="B66" s="29"/>
      <c r="C66" s="29"/>
      <c r="D66" s="29"/>
      <c r="E66" s="29"/>
      <c r="F66" s="29"/>
      <c r="G66" s="29"/>
      <c r="H66" s="29"/>
      <c r="I66" s="29"/>
      <c r="J66" s="29"/>
      <c r="K66" s="29"/>
      <c r="L66" s="29"/>
      <c r="M66" s="29"/>
      <c r="N66" s="29"/>
      <c r="O66" s="29"/>
      <c r="P66" s="29"/>
      <c r="Q66" s="29"/>
      <c r="R66" s="29"/>
      <c r="S66" s="29"/>
      <c r="T66" s="29"/>
      <c r="U66" s="29"/>
      <c r="V66" s="29"/>
    </row>
    <row r="67" spans="1:22" ht="15.75" customHeight="1">
      <c r="A67" s="29"/>
      <c r="B67" s="29"/>
      <c r="C67" s="29"/>
      <c r="D67" s="29"/>
      <c r="E67" s="29"/>
      <c r="F67" s="29"/>
      <c r="G67" s="29"/>
      <c r="H67" s="29"/>
      <c r="I67" s="29"/>
      <c r="J67" s="29"/>
      <c r="K67" s="29"/>
      <c r="L67" s="29"/>
      <c r="M67" s="29"/>
      <c r="N67" s="29"/>
      <c r="O67" s="29"/>
      <c r="P67" s="29"/>
      <c r="Q67" s="29"/>
      <c r="R67" s="29"/>
      <c r="S67" s="29"/>
      <c r="T67" s="29"/>
      <c r="U67" s="29"/>
      <c r="V67" s="29"/>
    </row>
    <row r="68" spans="1:22" ht="15.75" customHeight="1">
      <c r="A68" s="29"/>
      <c r="B68" s="29"/>
      <c r="C68" s="29"/>
      <c r="D68" s="29" t="s">
        <v>601</v>
      </c>
      <c r="E68" s="29"/>
      <c r="F68" s="29"/>
      <c r="G68" s="29"/>
      <c r="H68" s="29"/>
      <c r="I68" s="29"/>
      <c r="J68" s="29"/>
      <c r="K68" s="29"/>
      <c r="L68" s="29"/>
      <c r="M68" s="29"/>
      <c r="N68" s="29"/>
      <c r="O68" s="29"/>
      <c r="P68" s="29"/>
      <c r="Q68" s="29"/>
      <c r="R68" s="29"/>
      <c r="S68" s="29"/>
      <c r="T68" s="29"/>
      <c r="U68" s="29"/>
      <c r="V68" s="29"/>
    </row>
    <row r="69" spans="1:22" ht="15.75" customHeight="1">
      <c r="A69" s="29"/>
      <c r="B69" s="29"/>
      <c r="C69" s="29"/>
      <c r="D69" s="1302" t="s">
        <v>675</v>
      </c>
      <c r="E69" s="1303"/>
      <c r="F69" s="1303"/>
      <c r="G69" s="1303"/>
      <c r="H69" s="1303"/>
      <c r="I69" s="1303"/>
      <c r="J69" s="29"/>
      <c r="K69" s="29"/>
      <c r="L69" s="29"/>
      <c r="M69" s="29"/>
      <c r="N69" s="29"/>
      <c r="O69" s="29"/>
      <c r="P69" s="29"/>
      <c r="Q69" s="29"/>
      <c r="R69" s="29"/>
      <c r="S69" s="29"/>
      <c r="T69" s="29"/>
      <c r="U69" s="29"/>
      <c r="V69" s="29"/>
    </row>
    <row r="70" spans="1:22" ht="15.75" customHeight="1">
      <c r="A70" s="29"/>
      <c r="B70" s="29"/>
      <c r="C70" s="29"/>
      <c r="D70" s="1303"/>
      <c r="E70" s="1303"/>
      <c r="F70" s="1303"/>
      <c r="G70" s="1303"/>
      <c r="H70" s="1303"/>
      <c r="I70" s="1303"/>
      <c r="J70" s="29"/>
      <c r="K70" s="29"/>
      <c r="L70" s="29"/>
      <c r="M70" s="29"/>
      <c r="N70" s="29"/>
      <c r="O70" s="29"/>
      <c r="P70" s="29"/>
      <c r="Q70" s="29"/>
      <c r="R70" s="29"/>
      <c r="S70" s="29"/>
      <c r="T70" s="29"/>
      <c r="U70" s="29"/>
      <c r="V70" s="29"/>
    </row>
    <row r="71" spans="1:22" ht="15.75" customHeight="1">
      <c r="A71" s="29"/>
      <c r="B71" s="29"/>
      <c r="C71" s="29"/>
      <c r="D71" s="1303"/>
      <c r="E71" s="1303"/>
      <c r="F71" s="1303"/>
      <c r="G71" s="1303"/>
      <c r="H71" s="1303"/>
      <c r="I71" s="1303"/>
      <c r="J71" s="29"/>
      <c r="K71" s="29"/>
      <c r="L71" s="29"/>
      <c r="M71" s="29"/>
      <c r="N71" s="29"/>
      <c r="O71" s="29"/>
      <c r="P71" s="29"/>
      <c r="Q71" s="29"/>
      <c r="R71" s="29"/>
      <c r="S71" s="29"/>
      <c r="T71" s="29"/>
      <c r="U71" s="29"/>
      <c r="V71" s="29"/>
    </row>
    <row r="72" spans="1:22" ht="15.75" customHeight="1">
      <c r="A72" s="29"/>
      <c r="B72" s="29"/>
      <c r="C72" s="29"/>
      <c r="D72" s="1303"/>
      <c r="E72" s="1303"/>
      <c r="F72" s="1303"/>
      <c r="G72" s="1303"/>
      <c r="H72" s="1303"/>
      <c r="I72" s="1303"/>
      <c r="J72" s="29"/>
      <c r="K72" s="29"/>
      <c r="L72" s="29"/>
      <c r="M72" s="29"/>
      <c r="N72" s="29"/>
      <c r="O72" s="29"/>
      <c r="P72" s="29"/>
      <c r="Q72" s="29"/>
      <c r="R72" s="29"/>
      <c r="S72" s="29"/>
      <c r="T72" s="29"/>
      <c r="U72" s="29"/>
      <c r="V72" s="29"/>
    </row>
    <row r="73" spans="1:22" ht="15.75" customHeight="1">
      <c r="A73" s="29"/>
      <c r="B73" s="29"/>
      <c r="C73" s="29"/>
      <c r="D73" s="1303"/>
      <c r="E73" s="1303"/>
      <c r="F73" s="1303"/>
      <c r="G73" s="1303"/>
      <c r="H73" s="1303"/>
      <c r="I73" s="1303"/>
      <c r="J73" s="29"/>
      <c r="K73" s="29"/>
      <c r="L73" s="29"/>
      <c r="M73" s="29"/>
      <c r="N73" s="29"/>
      <c r="O73" s="29"/>
      <c r="P73" s="29"/>
      <c r="Q73" s="29"/>
      <c r="R73" s="29"/>
      <c r="S73" s="29"/>
      <c r="T73" s="29"/>
      <c r="U73" s="29"/>
      <c r="V73" s="29"/>
    </row>
    <row r="74" spans="1:22" ht="15.75" customHeight="1">
      <c r="A74" s="29"/>
      <c r="B74" s="29"/>
      <c r="C74" s="29"/>
      <c r="D74" s="1303"/>
      <c r="E74" s="1303"/>
      <c r="F74" s="1303"/>
      <c r="G74" s="1303"/>
      <c r="H74" s="1303"/>
      <c r="I74" s="1303"/>
      <c r="J74" s="29"/>
      <c r="K74" s="29"/>
      <c r="L74" s="29"/>
      <c r="M74" s="29"/>
      <c r="N74" s="29"/>
      <c r="O74" s="29"/>
      <c r="P74" s="29"/>
      <c r="Q74" s="29"/>
      <c r="R74" s="29"/>
      <c r="S74" s="29"/>
      <c r="T74" s="29"/>
      <c r="U74" s="29"/>
      <c r="V74" s="29"/>
    </row>
    <row r="75" spans="1:22" ht="15.75" customHeight="1">
      <c r="A75" s="29"/>
      <c r="B75" s="29"/>
      <c r="C75" s="29"/>
      <c r="D75" s="1303"/>
      <c r="E75" s="1303"/>
      <c r="F75" s="1303"/>
      <c r="G75" s="1303"/>
      <c r="H75" s="1303"/>
      <c r="I75" s="1303"/>
      <c r="J75" s="29"/>
      <c r="K75" s="29"/>
      <c r="L75" s="29"/>
      <c r="M75" s="29"/>
      <c r="N75" s="29"/>
      <c r="O75" s="29"/>
      <c r="P75" s="29"/>
      <c r="Q75" s="29"/>
      <c r="R75" s="29"/>
      <c r="S75" s="29"/>
      <c r="T75" s="29"/>
      <c r="U75" s="29"/>
      <c r="V75" s="29"/>
    </row>
    <row r="76" spans="1:22" ht="15.75" customHeight="1">
      <c r="A76" s="29"/>
      <c r="B76" s="29"/>
      <c r="C76" s="29"/>
      <c r="D76" s="1303"/>
      <c r="E76" s="1303"/>
      <c r="F76" s="1303"/>
      <c r="G76" s="1303"/>
      <c r="H76" s="1303"/>
      <c r="I76" s="1303"/>
      <c r="J76" s="29"/>
      <c r="K76" s="29"/>
      <c r="L76" s="29"/>
      <c r="M76" s="29"/>
      <c r="N76" s="29"/>
      <c r="O76" s="29"/>
      <c r="P76" s="29"/>
      <c r="Q76" s="29"/>
      <c r="R76" s="29"/>
      <c r="S76" s="29"/>
      <c r="T76" s="29"/>
      <c r="U76" s="29"/>
      <c r="V76" s="29"/>
    </row>
    <row r="77" spans="1:22" ht="15.75" customHeight="1">
      <c r="A77" s="29"/>
      <c r="B77" s="29"/>
      <c r="C77" s="29"/>
      <c r="D77" s="1303"/>
      <c r="E77" s="1303"/>
      <c r="F77" s="1303"/>
      <c r="G77" s="1303"/>
      <c r="H77" s="1303"/>
      <c r="I77" s="1303"/>
      <c r="J77" s="29"/>
      <c r="K77" s="29"/>
      <c r="L77" s="29"/>
      <c r="M77" s="29"/>
      <c r="N77" s="29"/>
      <c r="O77" s="29"/>
      <c r="P77" s="29"/>
      <c r="Q77" s="29"/>
      <c r="R77" s="29"/>
      <c r="S77" s="29"/>
      <c r="T77" s="29"/>
      <c r="U77" s="29"/>
      <c r="V77" s="29"/>
    </row>
    <row r="78" spans="1:22" ht="15.75" customHeight="1">
      <c r="A78" s="29"/>
      <c r="B78" s="29"/>
      <c r="C78" s="29"/>
      <c r="D78" s="1303"/>
      <c r="E78" s="1303"/>
      <c r="F78" s="1303"/>
      <c r="G78" s="1303"/>
      <c r="H78" s="1303"/>
      <c r="I78" s="1303"/>
      <c r="J78" s="29"/>
      <c r="K78" s="29"/>
      <c r="L78" s="29"/>
      <c r="M78" s="29"/>
      <c r="N78" s="29"/>
      <c r="O78" s="29"/>
      <c r="P78" s="29"/>
      <c r="Q78" s="29"/>
      <c r="R78" s="29"/>
      <c r="S78" s="29"/>
      <c r="T78" s="29"/>
      <c r="U78" s="29"/>
      <c r="V78" s="29"/>
    </row>
    <row r="79" spans="1:22" ht="15.75" customHeight="1">
      <c r="A79" s="29"/>
      <c r="B79" s="29"/>
      <c r="C79" s="29"/>
      <c r="D79" s="1303"/>
      <c r="E79" s="1303"/>
      <c r="F79" s="1303"/>
      <c r="G79" s="1303"/>
      <c r="H79" s="1303"/>
      <c r="I79" s="1303"/>
      <c r="J79" s="29"/>
      <c r="K79" s="29"/>
      <c r="L79" s="29"/>
      <c r="M79" s="29"/>
      <c r="N79" s="29"/>
      <c r="O79" s="29"/>
      <c r="P79" s="29"/>
      <c r="Q79" s="29"/>
      <c r="R79" s="29"/>
      <c r="S79" s="29"/>
      <c r="T79" s="29"/>
      <c r="U79" s="29"/>
      <c r="V79" s="29"/>
    </row>
    <row r="80" spans="1:22" ht="15.75" customHeight="1">
      <c r="A80" s="29"/>
      <c r="B80" s="29"/>
      <c r="C80" s="29"/>
      <c r="D80" s="1303"/>
      <c r="E80" s="1303"/>
      <c r="F80" s="1303"/>
      <c r="G80" s="1303"/>
      <c r="H80" s="1303"/>
      <c r="I80" s="1303"/>
      <c r="J80" s="29"/>
      <c r="K80" s="29"/>
      <c r="L80" s="29"/>
      <c r="M80" s="29"/>
      <c r="N80" s="29"/>
      <c r="O80" s="29"/>
      <c r="P80" s="29"/>
      <c r="Q80" s="29"/>
      <c r="R80" s="29"/>
      <c r="S80" s="29"/>
      <c r="T80" s="29"/>
      <c r="U80" s="29"/>
      <c r="V80" s="29"/>
    </row>
    <row r="81" spans="1:22" ht="15.75" customHeight="1">
      <c r="A81" s="29"/>
      <c r="B81" s="29"/>
      <c r="C81" s="29"/>
      <c r="D81" s="29"/>
      <c r="E81" s="29"/>
      <c r="F81" s="29"/>
      <c r="G81" s="29"/>
      <c r="H81" s="29"/>
      <c r="I81" s="29"/>
      <c r="J81" s="29"/>
      <c r="K81" s="29"/>
      <c r="L81" s="29"/>
      <c r="M81" s="29"/>
      <c r="N81" s="29"/>
      <c r="O81" s="29"/>
      <c r="P81" s="29"/>
      <c r="Q81" s="29"/>
      <c r="R81" s="29"/>
      <c r="S81" s="29"/>
      <c r="T81" s="29"/>
      <c r="U81" s="29"/>
      <c r="V81" s="29"/>
    </row>
    <row r="82" spans="1:22" ht="15.75" customHeight="1">
      <c r="A82" s="29"/>
      <c r="B82" s="29"/>
      <c r="C82" s="29"/>
      <c r="D82" s="29"/>
      <c r="E82" s="29"/>
      <c r="F82" s="29"/>
      <c r="G82" s="29"/>
      <c r="H82" s="29"/>
      <c r="I82" s="29"/>
      <c r="J82" s="29"/>
      <c r="K82" s="29"/>
      <c r="L82" s="29"/>
      <c r="M82" s="29"/>
      <c r="N82" s="29"/>
      <c r="O82" s="29"/>
      <c r="P82" s="29"/>
      <c r="Q82" s="29"/>
      <c r="R82" s="29"/>
      <c r="S82" s="29"/>
      <c r="T82" s="29"/>
      <c r="U82" s="29"/>
      <c r="V82" s="29"/>
    </row>
    <row r="83" spans="1:22" ht="15.75" customHeight="1">
      <c r="A83" s="29"/>
      <c r="B83" s="29"/>
      <c r="C83" s="29"/>
      <c r="D83" s="29"/>
      <c r="E83" s="29"/>
      <c r="F83" s="29"/>
      <c r="G83" s="29"/>
      <c r="H83" s="29"/>
      <c r="I83" s="29"/>
      <c r="J83" s="29"/>
      <c r="K83" s="29"/>
      <c r="L83" s="29"/>
      <c r="M83" s="29"/>
      <c r="N83" s="29"/>
      <c r="O83" s="29"/>
      <c r="P83" s="29"/>
      <c r="Q83" s="29"/>
      <c r="R83" s="29"/>
      <c r="S83" s="29"/>
      <c r="T83" s="29"/>
      <c r="U83" s="29"/>
      <c r="V83" s="29"/>
    </row>
    <row r="84" spans="1:22" ht="15.75" customHeight="1">
      <c r="A84" s="29"/>
      <c r="B84" s="29"/>
      <c r="C84" s="29"/>
      <c r="D84" s="29"/>
      <c r="E84" s="29"/>
      <c r="F84" s="29"/>
      <c r="G84" s="29"/>
      <c r="H84" s="29"/>
      <c r="I84" s="29"/>
      <c r="J84" s="29"/>
      <c r="K84" s="29"/>
      <c r="L84" s="29"/>
      <c r="M84" s="29"/>
      <c r="N84" s="29"/>
      <c r="O84" s="29"/>
      <c r="P84" s="29"/>
      <c r="Q84" s="29"/>
      <c r="R84" s="29"/>
      <c r="S84" s="29"/>
      <c r="T84" s="29"/>
      <c r="U84" s="29"/>
      <c r="V84" s="29"/>
    </row>
    <row r="85" spans="1:22" ht="15.75" customHeight="1">
      <c r="A85" s="29"/>
      <c r="B85" s="29"/>
      <c r="C85" s="29"/>
      <c r="D85" s="29"/>
      <c r="E85" s="29"/>
      <c r="F85" s="29"/>
      <c r="G85" s="29"/>
      <c r="H85" s="29"/>
      <c r="I85" s="29"/>
      <c r="J85" s="29"/>
      <c r="K85" s="29"/>
      <c r="L85" s="29"/>
      <c r="M85" s="29"/>
      <c r="N85" s="29"/>
      <c r="O85" s="29"/>
      <c r="P85" s="29"/>
      <c r="Q85" s="29"/>
      <c r="R85" s="29"/>
      <c r="S85" s="29"/>
      <c r="T85" s="29"/>
      <c r="U85" s="29"/>
      <c r="V85" s="29"/>
    </row>
    <row r="86" spans="1:22" ht="15.75" customHeight="1">
      <c r="A86" s="29"/>
      <c r="B86" s="29"/>
      <c r="C86" s="29"/>
      <c r="D86" s="29"/>
      <c r="E86" s="29"/>
      <c r="F86" s="29"/>
      <c r="G86" s="29"/>
      <c r="H86" s="29"/>
      <c r="I86" s="29"/>
      <c r="J86" s="29"/>
      <c r="K86" s="29"/>
      <c r="L86" s="29"/>
      <c r="M86" s="29"/>
      <c r="N86" s="29"/>
      <c r="O86" s="29"/>
      <c r="P86" s="29"/>
      <c r="Q86" s="29"/>
      <c r="R86" s="29"/>
      <c r="S86" s="29"/>
      <c r="T86" s="29"/>
      <c r="U86" s="29"/>
      <c r="V86" s="29"/>
    </row>
    <row r="87" spans="1:22" ht="15.75" customHeight="1">
      <c r="A87" s="29"/>
      <c r="B87" s="29"/>
      <c r="C87" s="29"/>
      <c r="D87" s="29"/>
      <c r="E87" s="29"/>
      <c r="F87" s="29"/>
      <c r="G87" s="29"/>
      <c r="H87" s="29"/>
      <c r="I87" s="29"/>
      <c r="J87" s="29"/>
      <c r="K87" s="29"/>
      <c r="L87" s="29"/>
      <c r="M87" s="29"/>
      <c r="N87" s="29"/>
      <c r="O87" s="29"/>
      <c r="P87" s="29"/>
      <c r="Q87" s="29"/>
      <c r="R87" s="29"/>
      <c r="S87" s="29"/>
      <c r="T87" s="29"/>
      <c r="U87" s="29"/>
      <c r="V87" s="29"/>
    </row>
    <row r="88" spans="1:22" ht="15.75" customHeight="1">
      <c r="A88" s="29"/>
      <c r="B88" s="29"/>
      <c r="C88" s="29"/>
      <c r="D88" s="29"/>
      <c r="E88" s="29"/>
      <c r="F88" s="29"/>
      <c r="G88" s="29"/>
      <c r="H88" s="29"/>
      <c r="I88" s="29"/>
      <c r="J88" s="29"/>
      <c r="K88" s="29"/>
      <c r="L88" s="29"/>
      <c r="M88" s="29"/>
      <c r="N88" s="29"/>
      <c r="O88" s="29"/>
      <c r="P88" s="29"/>
      <c r="Q88" s="29"/>
      <c r="R88" s="29"/>
      <c r="S88" s="29"/>
      <c r="T88" s="29"/>
      <c r="U88" s="29"/>
      <c r="V88" s="29"/>
    </row>
    <row r="89" spans="1:22" ht="15.75" customHeight="1">
      <c r="A89" s="29"/>
      <c r="B89" s="29"/>
      <c r="C89" s="29"/>
      <c r="D89" s="29"/>
      <c r="E89" s="29"/>
      <c r="F89" s="29"/>
      <c r="G89" s="29"/>
      <c r="H89" s="29"/>
      <c r="I89" s="29"/>
      <c r="J89" s="29"/>
      <c r="K89" s="29"/>
      <c r="L89" s="29"/>
      <c r="M89" s="29"/>
      <c r="N89" s="29"/>
      <c r="O89" s="29"/>
      <c r="P89" s="29"/>
      <c r="Q89" s="29"/>
      <c r="R89" s="29"/>
      <c r="S89" s="29"/>
      <c r="T89" s="29"/>
      <c r="U89" s="29"/>
      <c r="V89" s="29"/>
    </row>
    <row r="90" spans="1:22" ht="15.75" customHeight="1">
      <c r="A90" s="29"/>
      <c r="B90" s="29"/>
      <c r="C90" s="29"/>
      <c r="D90" s="29"/>
      <c r="E90" s="29"/>
      <c r="F90" s="29"/>
      <c r="G90" s="29"/>
      <c r="H90" s="29"/>
      <c r="I90" s="29"/>
      <c r="J90" s="29"/>
      <c r="K90" s="29"/>
      <c r="L90" s="29"/>
      <c r="M90" s="29"/>
      <c r="N90" s="29"/>
      <c r="O90" s="29"/>
      <c r="P90" s="29"/>
      <c r="Q90" s="29"/>
      <c r="R90" s="29"/>
      <c r="S90" s="29"/>
      <c r="T90" s="29"/>
      <c r="U90" s="29"/>
      <c r="V90" s="29"/>
    </row>
    <row r="91" spans="1:22" ht="15.75" customHeight="1">
      <c r="A91" s="29"/>
      <c r="B91" s="29"/>
      <c r="C91" s="29"/>
      <c r="D91" s="29"/>
      <c r="E91" s="29"/>
      <c r="F91" s="29"/>
      <c r="G91" s="29"/>
      <c r="H91" s="29"/>
      <c r="I91" s="29"/>
      <c r="J91" s="29"/>
      <c r="K91" s="29"/>
      <c r="L91" s="29"/>
      <c r="M91" s="29"/>
      <c r="N91" s="29"/>
      <c r="O91" s="29"/>
      <c r="P91" s="29"/>
      <c r="Q91" s="29"/>
      <c r="R91" s="29"/>
      <c r="S91" s="29"/>
      <c r="T91" s="29"/>
      <c r="U91" s="29"/>
      <c r="V91" s="29"/>
    </row>
    <row r="92" spans="1:22" ht="15.75" customHeight="1">
      <c r="A92" s="29"/>
      <c r="B92" s="29"/>
      <c r="C92" s="29"/>
      <c r="D92" s="29"/>
      <c r="E92" s="29"/>
      <c r="F92" s="29"/>
      <c r="G92" s="29"/>
      <c r="H92" s="29"/>
      <c r="I92" s="29"/>
      <c r="J92" s="29"/>
      <c r="K92" s="29"/>
      <c r="L92" s="29"/>
      <c r="M92" s="29"/>
      <c r="N92" s="29"/>
      <c r="O92" s="29"/>
      <c r="P92" s="29"/>
      <c r="Q92" s="29"/>
      <c r="R92" s="29"/>
      <c r="S92" s="29"/>
      <c r="T92" s="29"/>
      <c r="U92" s="29"/>
      <c r="V92" s="29"/>
    </row>
    <row r="93" spans="1:22" ht="15.75" customHeight="1">
      <c r="A93" s="29"/>
      <c r="B93" s="29"/>
      <c r="C93" s="29"/>
      <c r="D93" s="29"/>
      <c r="E93" s="29"/>
      <c r="F93" s="29"/>
      <c r="G93" s="29"/>
      <c r="H93" s="29"/>
      <c r="I93" s="29"/>
      <c r="J93" s="29"/>
      <c r="K93" s="29"/>
      <c r="L93" s="29"/>
      <c r="M93" s="29"/>
      <c r="N93" s="29"/>
      <c r="O93" s="29"/>
      <c r="P93" s="29"/>
      <c r="Q93" s="29"/>
      <c r="R93" s="29"/>
      <c r="S93" s="29"/>
      <c r="T93" s="29"/>
      <c r="U93" s="29"/>
      <c r="V93" s="29"/>
    </row>
    <row r="94" spans="1:22" ht="15.75" customHeight="1">
      <c r="A94" s="29"/>
      <c r="B94" s="29"/>
      <c r="C94" s="29"/>
      <c r="D94" s="29"/>
      <c r="E94" s="29"/>
      <c r="F94" s="29"/>
      <c r="G94" s="29"/>
      <c r="H94" s="29"/>
      <c r="I94" s="29"/>
      <c r="J94" s="29"/>
      <c r="K94" s="29"/>
      <c r="L94" s="29"/>
      <c r="M94" s="29"/>
      <c r="N94" s="29"/>
      <c r="O94" s="29"/>
      <c r="P94" s="29"/>
      <c r="Q94" s="29"/>
      <c r="R94" s="29"/>
      <c r="S94" s="29"/>
      <c r="T94" s="29"/>
      <c r="U94" s="29"/>
      <c r="V94" s="29"/>
    </row>
    <row r="95" spans="1:22" ht="15.75" customHeight="1">
      <c r="A95" s="29"/>
      <c r="B95" s="29"/>
      <c r="C95" s="29"/>
      <c r="D95" s="29"/>
      <c r="E95" s="29"/>
      <c r="F95" s="29"/>
      <c r="G95" s="29"/>
      <c r="H95" s="29"/>
      <c r="I95" s="29"/>
      <c r="J95" s="29"/>
      <c r="K95" s="29"/>
      <c r="L95" s="29"/>
      <c r="M95" s="29"/>
      <c r="N95" s="29"/>
      <c r="O95" s="29"/>
      <c r="P95" s="29"/>
      <c r="Q95" s="29"/>
      <c r="R95" s="29"/>
      <c r="S95" s="29"/>
      <c r="T95" s="29"/>
      <c r="U95" s="29"/>
      <c r="V95" s="29"/>
    </row>
    <row r="96" spans="1:22" ht="15.75" customHeight="1">
      <c r="A96" s="29"/>
      <c r="B96" s="29"/>
      <c r="C96" s="29"/>
      <c r="D96" s="29"/>
      <c r="E96" s="29"/>
      <c r="F96" s="29"/>
      <c r="G96" s="29"/>
      <c r="H96" s="29"/>
      <c r="I96" s="29"/>
      <c r="J96" s="29"/>
      <c r="K96" s="29"/>
      <c r="L96" s="29"/>
      <c r="M96" s="29"/>
      <c r="N96" s="29"/>
      <c r="O96" s="29"/>
      <c r="P96" s="29"/>
      <c r="Q96" s="29"/>
      <c r="R96" s="29"/>
      <c r="S96" s="29"/>
      <c r="T96" s="29"/>
      <c r="U96" s="29"/>
      <c r="V96" s="29"/>
    </row>
    <row r="97" spans="1:22" ht="15.75" customHeight="1">
      <c r="A97" s="29"/>
      <c r="B97" s="29"/>
      <c r="C97" s="29"/>
      <c r="D97" s="29"/>
      <c r="E97" s="29"/>
      <c r="F97" s="29"/>
      <c r="G97" s="29"/>
      <c r="H97" s="29"/>
      <c r="I97" s="29"/>
      <c r="J97" s="29"/>
      <c r="K97" s="29"/>
      <c r="L97" s="29"/>
      <c r="M97" s="29"/>
      <c r="N97" s="29"/>
      <c r="O97" s="29"/>
      <c r="P97" s="29"/>
      <c r="Q97" s="29"/>
      <c r="R97" s="29"/>
      <c r="S97" s="29"/>
      <c r="T97" s="29"/>
      <c r="U97" s="29"/>
      <c r="V97" s="29"/>
    </row>
    <row r="98" spans="1:22" ht="15.75" customHeight="1">
      <c r="A98" s="29"/>
      <c r="B98" s="29"/>
      <c r="C98" s="29"/>
      <c r="D98" s="29"/>
      <c r="E98" s="29"/>
      <c r="F98" s="29"/>
      <c r="G98" s="29"/>
      <c r="H98" s="29"/>
      <c r="I98" s="29"/>
      <c r="J98" s="29"/>
      <c r="K98" s="29"/>
      <c r="L98" s="29"/>
      <c r="M98" s="29"/>
      <c r="N98" s="29"/>
      <c r="O98" s="29"/>
      <c r="P98" s="29"/>
      <c r="Q98" s="29"/>
      <c r="R98" s="29"/>
      <c r="S98" s="29"/>
      <c r="T98" s="29"/>
      <c r="U98" s="29"/>
      <c r="V98" s="29"/>
    </row>
    <row r="99" spans="1:22" ht="15.75" customHeight="1">
      <c r="A99" s="29"/>
      <c r="B99" s="29"/>
      <c r="C99" s="29"/>
      <c r="D99" s="29"/>
      <c r="E99" s="29"/>
      <c r="F99" s="29"/>
      <c r="G99" s="29"/>
      <c r="H99" s="29"/>
      <c r="I99" s="29"/>
      <c r="J99" s="29"/>
      <c r="K99" s="29"/>
      <c r="L99" s="29"/>
      <c r="M99" s="29"/>
      <c r="N99" s="29"/>
      <c r="O99" s="29"/>
      <c r="P99" s="29"/>
      <c r="Q99" s="29"/>
      <c r="R99" s="29"/>
      <c r="S99" s="29"/>
      <c r="T99" s="29"/>
      <c r="U99" s="29"/>
      <c r="V99" s="29"/>
    </row>
    <row r="100" spans="1:22"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row>
    <row r="101" spans="1:22"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row>
    <row r="102" spans="1:2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row>
    <row r="103" spans="1:22"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row>
    <row r="104" spans="1:22"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row>
    <row r="105" spans="1:22"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row>
    <row r="106" spans="1:22"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row>
    <row r="107" spans="1:22"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row>
    <row r="108" spans="1:22"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row>
    <row r="109" spans="1:22"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row>
    <row r="110" spans="1:22"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row>
    <row r="111" spans="1:22"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row>
    <row r="112" spans="1:2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row>
    <row r="113" spans="1:22"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row>
    <row r="114" spans="1:22"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row>
    <row r="115" spans="1:22"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row>
    <row r="116" spans="1:22"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row>
    <row r="117" spans="1:22"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row>
    <row r="118" spans="1:22"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row>
    <row r="119" spans="1:22"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row>
    <row r="120" spans="1:22"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row>
    <row r="121" spans="1:22"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row>
    <row r="122" spans="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row>
    <row r="123" spans="1:22"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row>
    <row r="124" spans="1:22"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row>
    <row r="125" spans="1:22"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row>
    <row r="126" spans="1:22"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row>
    <row r="127" spans="1:22"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row>
    <row r="128" spans="1:22"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row>
    <row r="129" spans="1:22"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row>
    <row r="130" spans="1:22"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row>
    <row r="131" spans="1:22"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row>
    <row r="132" spans="1:2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row>
    <row r="133" spans="1:22"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row>
    <row r="134" spans="1:22"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row>
    <row r="135" spans="1:22"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row>
    <row r="136" spans="1:22"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row>
    <row r="137" spans="1:22"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row>
    <row r="138" spans="1:22"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row>
    <row r="139" spans="1:22"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row>
    <row r="140" spans="1:22"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row>
    <row r="141" spans="1:22"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row>
    <row r="142" spans="1:2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row>
    <row r="143" spans="1:22"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row>
    <row r="144" spans="1:22"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row>
    <row r="145" spans="1:22"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row>
    <row r="146" spans="1:22"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row>
    <row r="147" spans="1:22"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row>
    <row r="148" spans="1:22"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row>
    <row r="149" spans="1:22"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row>
    <row r="150" spans="1:22"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row>
    <row r="151" spans="1:22"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row>
    <row r="152" spans="1:2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row>
    <row r="153" spans="1:22"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row>
    <row r="154" spans="1:22"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row>
    <row r="155" spans="1:22"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row>
    <row r="156" spans="1:22"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row>
    <row r="157" spans="1:22"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row>
    <row r="158" spans="1:22"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row>
    <row r="159" spans="1:22"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row>
    <row r="160" spans="1:22"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row>
    <row r="161" spans="1:22"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row>
    <row r="162" spans="1:2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row>
    <row r="163" spans="1:22"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row>
    <row r="164" spans="1:22"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row>
    <row r="165" spans="1:22"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row>
    <row r="166" spans="1:22"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row>
    <row r="167" spans="1:22"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row>
    <row r="168" spans="1:22"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row>
    <row r="169" spans="1:22"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row>
    <row r="170" spans="1:22"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row>
    <row r="171" spans="1:22"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row>
    <row r="172" spans="1:2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row>
    <row r="173" spans="1:22"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row>
    <row r="174" spans="1:22"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row>
    <row r="175" spans="1:22"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row>
    <row r="176" spans="1:22"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row>
    <row r="177" spans="1:22"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row>
    <row r="178" spans="1:22"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row>
    <row r="179" spans="1:22"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row>
    <row r="180" spans="1:22"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row>
    <row r="181" spans="1:22"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row>
    <row r="182" spans="1:2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row>
    <row r="183" spans="1:22"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row>
    <row r="184" spans="1:22"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row>
    <row r="185" spans="1:22"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row>
    <row r="186" spans="1:22"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row>
    <row r="187" spans="1:22"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row>
    <row r="188" spans="1:22"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row>
    <row r="189" spans="1:22"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row>
    <row r="190" spans="1:22"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row>
    <row r="191" spans="1:22"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row>
    <row r="192" spans="1:2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row>
    <row r="193" spans="1:22"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row>
    <row r="194" spans="1:22"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row>
    <row r="195" spans="1:22"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row>
    <row r="196" spans="1:22"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row>
    <row r="197" spans="1:22"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row>
    <row r="198" spans="1:22"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row>
    <row r="199" spans="1:22"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row>
    <row r="200" spans="1:22"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row>
    <row r="201" spans="1:22"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row>
    <row r="202" spans="1:2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row>
    <row r="203" spans="1:22"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row>
    <row r="204" spans="1:22"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row>
    <row r="205" spans="1:22"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row>
    <row r="206" spans="1:22"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row>
    <row r="207" spans="1:22"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row>
    <row r="208" spans="1:22"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row>
    <row r="209" spans="1:22"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row>
    <row r="210" spans="1:22"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row>
    <row r="211" spans="1:22"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row>
    <row r="212" spans="1:2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row>
    <row r="213" spans="1:22"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row>
    <row r="214" spans="1:22"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row>
    <row r="215" spans="1:22"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row>
    <row r="216" spans="1:22"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row>
    <row r="217" spans="1:22"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row>
    <row r="218" spans="1:22"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row>
    <row r="219" spans="1:22"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row>
    <row r="220" spans="1:22"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row>
    <row r="221" spans="1:22"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row>
    <row r="222" spans="1: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row>
    <row r="223" spans="1:22"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row>
    <row r="224" spans="1:22"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row>
    <row r="225" spans="1:22"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row>
    <row r="226" spans="1:22"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row>
    <row r="227" spans="1:22"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row>
    <row r="228" spans="1:22"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row>
    <row r="229" spans="1:22"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row>
    <row r="230" spans="1:22"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row>
    <row r="231" spans="1:22"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row>
    <row r="232" spans="1:2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row>
    <row r="233" spans="1:22"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row>
    <row r="234" spans="1:22"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row>
    <row r="235" spans="1:22"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row>
    <row r="236" spans="1:22"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row>
    <row r="237" spans="1:22"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row>
    <row r="238" spans="1:22"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row>
    <row r="239" spans="1:22"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row>
    <row r="240" spans="1:22"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row>
    <row r="241" spans="1:22"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row>
    <row r="242" spans="1:2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row>
    <row r="243" spans="1:22"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row>
    <row r="244" spans="1:22"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row>
    <row r="245" spans="1:22"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row>
    <row r="246" spans="1:22"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row>
    <row r="247" spans="1:22"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row>
    <row r="248" spans="1:22"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row>
    <row r="249" spans="1:22"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row>
    <row r="250" spans="1:22"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row>
    <row r="251" spans="1:22"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row>
    <row r="252" spans="1:2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row>
    <row r="253" spans="1:22"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row>
    <row r="254" spans="1:22"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row>
    <row r="255" spans="1:22"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row>
    <row r="256" spans="1:22"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row>
    <row r="257" spans="1:22"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row>
    <row r="258" spans="1:22"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row>
    <row r="259" spans="1:22"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row>
    <row r="260" spans="1:22"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row>
    <row r="261" spans="1:22"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row>
    <row r="262" spans="1:2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row>
    <row r="263" spans="1:22"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row>
    <row r="264" spans="1:22"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row>
    <row r="265" spans="1:22"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row>
    <row r="266" spans="1:22"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row>
    <row r="267" spans="1:22"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row>
    <row r="268" spans="1:22"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row>
    <row r="269" spans="1:22"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row>
    <row r="270" spans="1:22"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row>
    <row r="271" spans="1:22"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row>
    <row r="272" spans="1:2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row>
    <row r="273" spans="1:22"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row>
    <row r="274" spans="1:22"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row>
    <row r="275" spans="1:22"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row>
    <row r="276" spans="1:22"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row>
    <row r="277" spans="1:22"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row>
    <row r="278" spans="1:22"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row>
    <row r="279" spans="1:22"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row>
    <row r="280" spans="1:22"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row>
    <row r="281" spans="1:22"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row>
    <row r="282" spans="1:2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row>
    <row r="283" spans="1:22"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row>
    <row r="284" spans="1:22"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row>
    <row r="285" spans="1:22"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row>
    <row r="286" spans="1:22"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row>
    <row r="287" spans="1:22"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row>
    <row r="288" spans="1:22"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row>
    <row r="289" spans="1:22"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row>
    <row r="290" spans="1:22"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row>
    <row r="291" spans="1:22"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row>
    <row r="292" spans="1:2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row>
    <row r="293" spans="1:22"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row>
    <row r="294" spans="1:22"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row>
    <row r="295" spans="1:22"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row>
    <row r="296" spans="1:22"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row>
    <row r="297" spans="1:22"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row>
    <row r="298" spans="1:22"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row>
    <row r="299" spans="1:22"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row>
    <row r="300" spans="1:22"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row>
    <row r="301" spans="1:22"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row>
    <row r="302" spans="1:2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row>
    <row r="303" spans="1:22"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row>
    <row r="304" spans="1:22"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row>
    <row r="305" spans="1:22"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row>
    <row r="306" spans="1:22"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row>
    <row r="307" spans="1:22"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row>
    <row r="308" spans="1:22"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row>
    <row r="309" spans="1:22"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row>
    <row r="310" spans="1:22"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row>
    <row r="311" spans="1:22"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row>
    <row r="312" spans="1:2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row>
    <row r="313" spans="1:22"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row>
    <row r="314" spans="1:22"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row>
    <row r="315" spans="1:22"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row>
    <row r="316" spans="1:22"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row>
    <row r="317" spans="1:22"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row>
    <row r="318" spans="1:22"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row>
    <row r="319" spans="1:22"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row>
    <row r="320" spans="1:22"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row>
    <row r="321" spans="1:22"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row>
    <row r="322" spans="1: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row>
    <row r="323" spans="1:22"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row>
    <row r="324" spans="1:22"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row>
    <row r="325" spans="1:22"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row>
    <row r="326" spans="1:22"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row>
    <row r="327" spans="1:22"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row>
    <row r="328" spans="1:22"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row>
    <row r="329" spans="1:22"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row>
    <row r="330" spans="1:22"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row>
    <row r="331" spans="1:22"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row>
    <row r="332" spans="1:2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row>
    <row r="333" spans="1:22"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row>
    <row r="334" spans="1:22"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row>
    <row r="335" spans="1:22"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row>
    <row r="336" spans="1:22"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row>
    <row r="337" spans="1:22"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row>
    <row r="338" spans="1:22"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row>
    <row r="339" spans="1:22"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row>
    <row r="340" spans="1:22"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row>
    <row r="341" spans="1:22"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row>
    <row r="342" spans="1:2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row>
    <row r="343" spans="1:22"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row>
    <row r="344" spans="1:22"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row>
    <row r="345" spans="1:22"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row>
    <row r="346" spans="1:22"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row>
    <row r="347" spans="1:22"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row>
    <row r="348" spans="1:22"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row>
    <row r="349" spans="1:22"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row>
    <row r="350" spans="1:22"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row>
    <row r="351" spans="1:22"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row>
    <row r="352" spans="1:2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row>
    <row r="353" spans="1:22"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row>
    <row r="354" spans="1:22"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row>
    <row r="355" spans="1:22"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row>
    <row r="356" spans="1:22"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row>
    <row r="357" spans="1:22"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row>
    <row r="358" spans="1:22"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row>
    <row r="359" spans="1:22"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row>
    <row r="360" spans="1:22"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row>
    <row r="361" spans="1:22"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row>
    <row r="362" spans="1:2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row>
    <row r="363" spans="1:22"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row>
    <row r="364" spans="1:22"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row>
    <row r="365" spans="1:22"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row>
    <row r="366" spans="1:22"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row>
    <row r="367" spans="1:22"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row>
    <row r="368" spans="1:22"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row>
    <row r="369" spans="1:22"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row>
    <row r="370" spans="1:22"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row>
    <row r="371" spans="1:22"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row>
    <row r="372" spans="1:2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row>
    <row r="373" spans="1:22"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row>
    <row r="374" spans="1:22"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row>
    <row r="375" spans="1:22"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row>
    <row r="376" spans="1:22"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row>
    <row r="377" spans="1:22"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row>
    <row r="378" spans="1:22"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row>
    <row r="379" spans="1:22"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row>
    <row r="380" spans="1:22"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row>
    <row r="381" spans="1:22"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row>
    <row r="382" spans="1:2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row>
    <row r="383" spans="1:22"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row>
    <row r="384" spans="1:22"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row>
    <row r="385" spans="1:22"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row>
    <row r="386" spans="1:22"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row>
    <row r="387" spans="1:22"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row>
    <row r="388" spans="1:22"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row>
    <row r="389" spans="1:22"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row>
    <row r="390" spans="1:22"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row>
    <row r="391" spans="1:22"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row>
    <row r="392" spans="1:2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row>
    <row r="393" spans="1:22"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row>
    <row r="394" spans="1:22"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row>
    <row r="395" spans="1:22"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row>
    <row r="396" spans="1:22"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row>
    <row r="397" spans="1:22"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row>
    <row r="398" spans="1:22"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row>
    <row r="399" spans="1:22"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row>
    <row r="400" spans="1:22"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row>
    <row r="401" spans="1:22"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row>
    <row r="402" spans="1:2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row>
    <row r="403" spans="1:22"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row>
    <row r="404" spans="1:22"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row>
    <row r="405" spans="1:22"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row>
    <row r="406" spans="1:22"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row>
    <row r="407" spans="1:22"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row>
    <row r="408" spans="1:22"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row>
    <row r="409" spans="1:22"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row>
    <row r="410" spans="1:22"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row>
    <row r="411" spans="1:22"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row>
    <row r="412" spans="1:2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row>
    <row r="413" spans="1:22"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row>
    <row r="414" spans="1:22"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row>
    <row r="415" spans="1:22"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row>
    <row r="416" spans="1:22"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row>
    <row r="417" spans="1:22"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row>
    <row r="418" spans="1:22"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row>
    <row r="419" spans="1:22"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row>
    <row r="420" spans="1:22"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row>
    <row r="421" spans="1:22"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row>
    <row r="422" spans="1: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row>
    <row r="423" spans="1:22"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row>
    <row r="424" spans="1:22"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row>
    <row r="425" spans="1:22"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row>
    <row r="426" spans="1:22"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row>
    <row r="427" spans="1:22"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row>
    <row r="428" spans="1:22"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row>
    <row r="429" spans="1:22"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row>
    <row r="430" spans="1:22"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row>
    <row r="431" spans="1:22"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row>
    <row r="432" spans="1:2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row>
    <row r="433" spans="1:22"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row>
    <row r="434" spans="1:22"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row>
    <row r="435" spans="1:22"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row>
    <row r="436" spans="1:22"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row>
    <row r="437" spans="1:22"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row>
    <row r="438" spans="1:22"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row>
    <row r="439" spans="1:22"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row>
    <row r="440" spans="1:22"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row>
    <row r="441" spans="1:22"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row>
    <row r="442" spans="1:2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row>
    <row r="443" spans="1:22"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row>
    <row r="444" spans="1:22"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row>
    <row r="445" spans="1:22"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row>
    <row r="446" spans="1:22"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row>
    <row r="447" spans="1:22"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row>
    <row r="448" spans="1:22"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row>
    <row r="449" spans="1:22"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row>
    <row r="450" spans="1:22"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row>
    <row r="451" spans="1:22"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row>
    <row r="452" spans="1:2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row>
    <row r="453" spans="1:22"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row>
    <row r="454" spans="1:22"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row>
    <row r="455" spans="1:22"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row>
    <row r="456" spans="1:22"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row>
    <row r="457" spans="1:22"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row>
    <row r="458" spans="1:22"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row>
    <row r="459" spans="1:22"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row>
    <row r="460" spans="1:22"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row>
    <row r="461" spans="1:22"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row>
    <row r="462" spans="1:2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row>
    <row r="463" spans="1:22"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row>
    <row r="464" spans="1:22"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row>
    <row r="465" spans="1:22"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row>
    <row r="466" spans="1:22"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row>
    <row r="467" spans="1:22"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row>
    <row r="468" spans="1:22"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row>
    <row r="469" spans="1:22"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row>
    <row r="470" spans="1:22"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row>
    <row r="471" spans="1:22"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row>
    <row r="472" spans="1:2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row>
    <row r="473" spans="1:22"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row>
    <row r="474" spans="1:22"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row>
    <row r="475" spans="1:22"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row>
    <row r="476" spans="1:22"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row>
    <row r="477" spans="1:22"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row>
    <row r="478" spans="1:22"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row>
    <row r="479" spans="1:22"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row>
    <row r="480" spans="1:22"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row>
    <row r="481" spans="1:22"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row>
    <row r="482" spans="1:2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row>
    <row r="483" spans="1:22"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row>
    <row r="484" spans="1:22"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row>
    <row r="485" spans="1:22"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row>
    <row r="486" spans="1:22"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row>
    <row r="487" spans="1:22"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row>
    <row r="488" spans="1:22"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row>
    <row r="489" spans="1:22"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row>
    <row r="490" spans="1:22"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row>
    <row r="491" spans="1:22"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row>
    <row r="492" spans="1:2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row>
    <row r="493" spans="1:22"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row>
    <row r="494" spans="1:22"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row>
    <row r="495" spans="1:22"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row>
    <row r="496" spans="1:22"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row>
    <row r="497" spans="1:22"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row>
    <row r="498" spans="1:22"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row>
    <row r="499" spans="1:22"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row>
    <row r="500" spans="1:22"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row>
    <row r="501" spans="1:22"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row>
    <row r="502" spans="1:2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row>
    <row r="503" spans="1:22"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row>
    <row r="504" spans="1:22"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row>
    <row r="505" spans="1:22"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row>
    <row r="506" spans="1:22"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row>
    <row r="507" spans="1:22"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row>
    <row r="508" spans="1:22"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row>
    <row r="509" spans="1:22"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row>
    <row r="510" spans="1:22"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row>
    <row r="511" spans="1:22"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row>
    <row r="512" spans="1:2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row>
    <row r="513" spans="1:22"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row>
    <row r="514" spans="1:22"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row>
    <row r="515" spans="1:22"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row>
    <row r="516" spans="1:22"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row>
    <row r="517" spans="1:22"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row>
    <row r="518" spans="1:22"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row>
    <row r="519" spans="1:22"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row>
    <row r="520" spans="1:22"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row>
    <row r="521" spans="1:22"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row>
    <row r="522" spans="1: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row>
    <row r="523" spans="1:22"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row>
    <row r="524" spans="1:22"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row>
    <row r="525" spans="1:22"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row>
    <row r="526" spans="1:22"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row>
    <row r="527" spans="1:22"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row>
    <row r="528" spans="1:22"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row>
    <row r="529" spans="1:22"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row>
    <row r="530" spans="1:22"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row>
    <row r="531" spans="1:22"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row>
    <row r="532" spans="1:2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row>
    <row r="533" spans="1:22"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row>
    <row r="534" spans="1:22"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row>
    <row r="535" spans="1:22"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row>
    <row r="536" spans="1:22"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row>
    <row r="537" spans="1:22"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row>
    <row r="538" spans="1:22"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row>
    <row r="539" spans="1:22"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row>
    <row r="540" spans="1:22"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row>
    <row r="541" spans="1:22"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row>
    <row r="542" spans="1:2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row>
    <row r="543" spans="1:22"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row>
    <row r="544" spans="1:22"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row>
    <row r="545" spans="1:22"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row>
    <row r="546" spans="1:22"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row>
    <row r="547" spans="1:22"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row>
    <row r="548" spans="1:22"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row>
    <row r="549" spans="1:22"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row>
    <row r="550" spans="1:22"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row>
    <row r="551" spans="1:22"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row>
    <row r="552" spans="1:2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row>
    <row r="553" spans="1:22"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row>
    <row r="554" spans="1:22"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row>
    <row r="555" spans="1:22"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row>
    <row r="556" spans="1:22"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row>
    <row r="557" spans="1:22"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row>
    <row r="558" spans="1:22"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row>
    <row r="559" spans="1:22"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row>
    <row r="560" spans="1:22"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row>
    <row r="561" spans="1:22"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row>
    <row r="562" spans="1:2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row>
    <row r="563" spans="1:22"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row>
    <row r="564" spans="1:22"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row>
    <row r="565" spans="1:22"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row>
    <row r="566" spans="1:22"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row>
    <row r="567" spans="1:22"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row>
    <row r="568" spans="1:22"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row>
    <row r="569" spans="1:22"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row>
    <row r="570" spans="1:22"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row>
    <row r="571" spans="1:22"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row>
    <row r="572" spans="1:2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row>
    <row r="573" spans="1:22"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row>
    <row r="574" spans="1:22"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row>
    <row r="575" spans="1:22"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row>
    <row r="576" spans="1:22"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row>
    <row r="577" spans="1:22"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row>
    <row r="578" spans="1:22"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row>
    <row r="579" spans="1:22"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row>
    <row r="580" spans="1:22"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row>
    <row r="581" spans="1:22"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row>
    <row r="582" spans="1:2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row>
    <row r="583" spans="1:22"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row>
    <row r="584" spans="1:22"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row>
    <row r="585" spans="1:22"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row>
    <row r="586" spans="1:22"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row>
    <row r="587" spans="1:22"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row>
    <row r="588" spans="1:22"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row>
    <row r="589" spans="1:22"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row>
    <row r="590" spans="1:22"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row>
    <row r="591" spans="1:22"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row>
    <row r="592" spans="1:2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row>
    <row r="593" spans="1:22"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row>
    <row r="594" spans="1:22"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row>
    <row r="595" spans="1:22"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row>
    <row r="596" spans="1:22"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row>
    <row r="597" spans="1:22"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row>
    <row r="598" spans="1:22"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row>
    <row r="599" spans="1:22"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row>
    <row r="600" spans="1:22"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row>
    <row r="601" spans="1:22"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row>
    <row r="602" spans="1:2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row>
    <row r="603" spans="1:22"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row>
    <row r="604" spans="1:22"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row>
    <row r="605" spans="1:22"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row>
    <row r="606" spans="1:22"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row>
    <row r="607" spans="1:22"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row>
    <row r="608" spans="1:22"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row>
    <row r="609" spans="1:22"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row>
    <row r="610" spans="1:22"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row>
    <row r="611" spans="1:22"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row>
    <row r="612" spans="1:2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row>
    <row r="613" spans="1:22"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row>
    <row r="614" spans="1:22"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row>
    <row r="615" spans="1:22"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row>
    <row r="616" spans="1:22"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row>
    <row r="617" spans="1:22"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row>
    <row r="618" spans="1:22"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row>
    <row r="619" spans="1:22"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row>
    <row r="620" spans="1:22"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row>
    <row r="621" spans="1:22"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row>
    <row r="622" spans="1: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row>
    <row r="623" spans="1:22"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row>
    <row r="624" spans="1:22"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row>
    <row r="625" spans="1:22"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row>
    <row r="626" spans="1:22"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row>
    <row r="627" spans="1:22"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row>
    <row r="628" spans="1:22"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row>
    <row r="629" spans="1:22"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row>
    <row r="630" spans="1:22"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row>
    <row r="631" spans="1:22"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row>
    <row r="632" spans="1:2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row>
    <row r="633" spans="1:22"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row>
    <row r="634" spans="1:22"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row>
    <row r="635" spans="1:22"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row>
    <row r="636" spans="1:22"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row>
    <row r="637" spans="1:22"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row>
    <row r="638" spans="1:22"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row>
    <row r="639" spans="1:22"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row>
    <row r="640" spans="1:22"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row>
    <row r="641" spans="1:22"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row>
    <row r="642" spans="1:2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row>
    <row r="643" spans="1:22"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row>
    <row r="644" spans="1:22"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row>
    <row r="645" spans="1:22"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row>
    <row r="646" spans="1:22"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row>
    <row r="647" spans="1:22"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row>
    <row r="648" spans="1:22"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row>
    <row r="649" spans="1:22"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row>
    <row r="650" spans="1:22"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row>
    <row r="651" spans="1:22"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row>
    <row r="652" spans="1:2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row>
    <row r="653" spans="1:22"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row>
    <row r="654" spans="1:22"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row>
    <row r="655" spans="1:22"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row>
    <row r="656" spans="1:22"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row>
    <row r="657" spans="1:22"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row>
    <row r="658" spans="1:22"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row>
    <row r="659" spans="1:22"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row>
    <row r="660" spans="1:22"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row>
    <row r="661" spans="1:22"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row>
    <row r="662" spans="1:2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row>
    <row r="663" spans="1:22"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row>
    <row r="664" spans="1:22"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row>
    <row r="665" spans="1:22"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row>
    <row r="666" spans="1:22"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row>
    <row r="667" spans="1:22"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row>
    <row r="668" spans="1:22"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row>
    <row r="669" spans="1:22"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row>
    <row r="670" spans="1:22"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row>
    <row r="671" spans="1:22"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row>
    <row r="672" spans="1:2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row>
    <row r="673" spans="1:22"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row>
    <row r="674" spans="1:22"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row>
    <row r="675" spans="1:22"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row>
    <row r="676" spans="1:22"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row>
    <row r="677" spans="1:22"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row>
    <row r="678" spans="1:22"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row>
    <row r="679" spans="1:22"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row>
    <row r="680" spans="1:22"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row>
    <row r="681" spans="1:22"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row>
    <row r="682" spans="1:2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row>
    <row r="683" spans="1:22"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row>
    <row r="684" spans="1:22"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row>
    <row r="685" spans="1:22"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row>
    <row r="686" spans="1:22"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row>
    <row r="687" spans="1:22"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row>
    <row r="688" spans="1:22"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row>
    <row r="689" spans="1:22"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row>
    <row r="690" spans="1:22"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row>
    <row r="691" spans="1:22"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row>
    <row r="692" spans="1:2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row>
    <row r="693" spans="1:22"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row>
    <row r="694" spans="1:22"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row>
    <row r="695" spans="1:22"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row>
    <row r="696" spans="1:22"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row>
    <row r="697" spans="1:22"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row>
    <row r="698" spans="1:22"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row>
    <row r="699" spans="1:22"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row>
    <row r="700" spans="1:22"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row>
    <row r="701" spans="1:22"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row>
    <row r="702" spans="1:2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row>
    <row r="703" spans="1:22"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row>
    <row r="704" spans="1:22"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row>
    <row r="705" spans="1:22"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row>
    <row r="706" spans="1:22"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row>
    <row r="707" spans="1:22"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row>
    <row r="708" spans="1:22"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row>
    <row r="709" spans="1:22"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row>
    <row r="710" spans="1:22"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row>
    <row r="711" spans="1:22"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row>
    <row r="712" spans="1:2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row>
    <row r="713" spans="1:22"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row>
    <row r="714" spans="1:22"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row>
    <row r="715" spans="1:22"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row>
    <row r="716" spans="1:22"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row>
    <row r="717" spans="1:22"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row>
    <row r="718" spans="1:22"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row>
    <row r="719" spans="1:22"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row>
    <row r="720" spans="1:22"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row>
    <row r="721" spans="1:22"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row>
    <row r="722" spans="1: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row>
    <row r="723" spans="1:22"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row>
    <row r="724" spans="1:22"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row>
    <row r="725" spans="1:22"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row>
    <row r="726" spans="1:22"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row>
    <row r="727" spans="1:22"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row>
    <row r="728" spans="1:22"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row>
    <row r="729" spans="1:22"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row>
    <row r="730" spans="1:22"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row>
    <row r="731" spans="1:22"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row>
    <row r="732" spans="1:2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row>
    <row r="733" spans="1:22"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row>
    <row r="734" spans="1:22"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row>
    <row r="735" spans="1:22"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row>
    <row r="736" spans="1:22"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row>
    <row r="737" spans="1:22"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row>
    <row r="738" spans="1:22"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row>
    <row r="739" spans="1:22"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row>
    <row r="740" spans="1:22"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row>
    <row r="741" spans="1:22"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row>
    <row r="742" spans="1:2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row>
    <row r="743" spans="1:22"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row>
    <row r="744" spans="1:22"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row>
    <row r="745" spans="1:22"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row>
    <row r="746" spans="1:22"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row>
    <row r="747" spans="1:22"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row>
    <row r="748" spans="1:22"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row>
    <row r="749" spans="1:22"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row>
    <row r="750" spans="1:22"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row>
    <row r="751" spans="1:22"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row>
    <row r="752" spans="1:2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row>
    <row r="753" spans="1:22"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row>
    <row r="754" spans="1:22"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row>
    <row r="755" spans="1:22"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row>
    <row r="756" spans="1:22"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row>
    <row r="757" spans="1:22"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row>
    <row r="758" spans="1:22"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row>
    <row r="759" spans="1:22"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row>
    <row r="760" spans="1:22"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row>
    <row r="761" spans="1:22"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row>
    <row r="762" spans="1:2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row>
    <row r="763" spans="1:22"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row>
    <row r="764" spans="1:22"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row>
    <row r="765" spans="1:22"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row>
    <row r="766" spans="1:22"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row>
    <row r="767" spans="1:22"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row>
    <row r="768" spans="1:22"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row>
    <row r="769" spans="1:22"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row>
    <row r="770" spans="1:22"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row>
    <row r="771" spans="1:22"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row>
    <row r="772" spans="1:2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row>
    <row r="773" spans="1:22"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row>
    <row r="774" spans="1:22"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row>
    <row r="775" spans="1:22"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row>
    <row r="776" spans="1:22"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row>
    <row r="777" spans="1:22"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row>
    <row r="778" spans="1:22"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row>
    <row r="779" spans="1:22"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row>
    <row r="780" spans="1:22"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row>
    <row r="781" spans="1:22"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row>
    <row r="782" spans="1:2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row>
    <row r="783" spans="1:22"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row>
    <row r="784" spans="1:22"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row>
    <row r="785" spans="1:22"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row>
    <row r="786" spans="1:22"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row>
    <row r="787" spans="1:22"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row>
    <row r="788" spans="1:22"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row>
    <row r="789" spans="1:22"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row>
    <row r="790" spans="1:22"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row>
    <row r="791" spans="1:22"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row>
    <row r="792" spans="1:2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row>
    <row r="793" spans="1:22"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row>
    <row r="794" spans="1:22"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row>
    <row r="795" spans="1:22"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row>
    <row r="796" spans="1:22"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row>
    <row r="797" spans="1:22"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row>
    <row r="798" spans="1:22"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row>
    <row r="799" spans="1:22"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row>
    <row r="800" spans="1:22"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row>
    <row r="801" spans="1:22"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row>
    <row r="802" spans="1:2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row>
    <row r="803" spans="1:22"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row>
    <row r="804" spans="1:22"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row>
    <row r="805" spans="1:22"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row>
    <row r="806" spans="1:22"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row>
    <row r="807" spans="1:22"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row>
    <row r="808" spans="1:22"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row>
    <row r="809" spans="1:22"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row>
    <row r="810" spans="1:22"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row>
    <row r="811" spans="1:22"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row>
    <row r="812" spans="1:2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row>
    <row r="813" spans="1:22"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row>
    <row r="814" spans="1:22"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row>
    <row r="815" spans="1:22"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row>
    <row r="816" spans="1:22"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row>
    <row r="817" spans="1:22"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row>
    <row r="818" spans="1:22"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row>
    <row r="819" spans="1:22"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row>
    <row r="820" spans="1:22"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row>
    <row r="821" spans="1:22"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row>
    <row r="822" spans="1: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row>
    <row r="823" spans="1:22"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row>
    <row r="824" spans="1:22"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row>
    <row r="825" spans="1:22"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row>
    <row r="826" spans="1:22"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row>
    <row r="827" spans="1:22"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row>
    <row r="828" spans="1:22"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row>
    <row r="829" spans="1:22"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row>
    <row r="830" spans="1:22"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row>
    <row r="831" spans="1:22"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row>
    <row r="832" spans="1:2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row>
    <row r="833" spans="1:22"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row>
    <row r="834" spans="1:22"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row>
    <row r="835" spans="1:22"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row>
    <row r="836" spans="1:22"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row>
    <row r="837" spans="1:22"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row>
    <row r="838" spans="1:22"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row>
    <row r="839" spans="1:22"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row>
    <row r="840" spans="1:22"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row>
    <row r="841" spans="1:22"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row>
    <row r="842" spans="1:2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row>
    <row r="843" spans="1:22"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row>
    <row r="844" spans="1:22"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row>
    <row r="845" spans="1:22"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row>
    <row r="846" spans="1:22"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row>
    <row r="847" spans="1:22"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row>
    <row r="848" spans="1:22"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row>
    <row r="849" spans="1:22"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row>
    <row r="850" spans="1:22"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row>
    <row r="851" spans="1:22"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row>
    <row r="852" spans="1:2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row>
    <row r="853" spans="1:22"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row>
    <row r="854" spans="1:22"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row>
    <row r="855" spans="1:22"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row>
    <row r="856" spans="1:22"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row>
    <row r="857" spans="1:22"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row>
    <row r="858" spans="1:22"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row>
    <row r="859" spans="1:22"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row>
    <row r="860" spans="1:22"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row>
    <row r="861" spans="1:22"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row>
    <row r="862" spans="1:2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row>
    <row r="863" spans="1:22"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row>
    <row r="864" spans="1:22"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row>
    <row r="865" spans="1:22"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row>
    <row r="866" spans="1:22"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row>
    <row r="867" spans="1:22"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row>
    <row r="868" spans="1:22"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row>
    <row r="869" spans="1:22"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row>
    <row r="870" spans="1:22"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row>
    <row r="871" spans="1:22"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row>
    <row r="872" spans="1:2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row>
    <row r="873" spans="1:22"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row>
    <row r="874" spans="1:22"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row>
    <row r="875" spans="1:22"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row>
    <row r="876" spans="1:22"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row>
    <row r="877" spans="1:22"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row>
    <row r="878" spans="1:22"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row>
    <row r="879" spans="1:22"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row>
    <row r="880" spans="1:22"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row>
    <row r="881" spans="1:22"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row>
    <row r="882" spans="1:2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row>
    <row r="883" spans="1:22"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row>
    <row r="884" spans="1:22"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row>
    <row r="885" spans="1:22"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row>
    <row r="886" spans="1:22"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row>
    <row r="887" spans="1:22"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row>
    <row r="888" spans="1:22"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row>
    <row r="889" spans="1:22"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row>
    <row r="890" spans="1:22"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row>
    <row r="891" spans="1:22"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row>
    <row r="892" spans="1:2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row>
    <row r="893" spans="1:22"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row>
    <row r="894" spans="1:22"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row>
    <row r="895" spans="1:22"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row>
    <row r="896" spans="1:22"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row>
    <row r="897" spans="1:22"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row>
    <row r="898" spans="1:22"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row>
    <row r="899" spans="1:22"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row>
    <row r="900" spans="1:22"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row>
    <row r="901" spans="1:22"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row>
    <row r="902" spans="1:2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row>
    <row r="903" spans="1:22"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row>
    <row r="904" spans="1:22"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row>
    <row r="905" spans="1:22"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row>
    <row r="906" spans="1:22"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row>
    <row r="907" spans="1:22"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row>
    <row r="908" spans="1:22"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row>
    <row r="909" spans="1:22"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row>
    <row r="910" spans="1:22"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row>
    <row r="911" spans="1:22"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row>
    <row r="912" spans="1:2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row>
    <row r="913" spans="1:22"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row>
    <row r="914" spans="1:22"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row>
    <row r="915" spans="1:22"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row>
    <row r="916" spans="1:22"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row>
    <row r="917" spans="1:22"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row>
    <row r="918" spans="1:22"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row>
    <row r="919" spans="1:22"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row>
    <row r="920" spans="1:22"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row>
    <row r="921" spans="1:22"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row>
    <row r="922" spans="1: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row>
    <row r="923" spans="1:22"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row>
    <row r="924" spans="1:22"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row>
    <row r="925" spans="1:22"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row>
    <row r="926" spans="1:22"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row>
    <row r="927" spans="1:22"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row>
    <row r="928" spans="1:22"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row>
    <row r="929" spans="1:22"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row>
    <row r="930" spans="1:22"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row>
    <row r="931" spans="1:22"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row>
    <row r="932" spans="1:2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row>
    <row r="933" spans="1:22"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row>
    <row r="934" spans="1:22"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row>
    <row r="935" spans="1:22"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row>
    <row r="936" spans="1:22"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row>
    <row r="937" spans="1:22"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row>
    <row r="938" spans="1:22"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row>
    <row r="939" spans="1:22"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row>
    <row r="940" spans="1:22"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row>
    <row r="941" spans="1:22"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row>
    <row r="942" spans="1:2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row>
    <row r="943" spans="1:22"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row>
    <row r="944" spans="1:22"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row>
    <row r="945" spans="1:22"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row>
    <row r="946" spans="1:22"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row>
    <row r="947" spans="1:22"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row>
    <row r="948" spans="1:22"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row>
    <row r="949" spans="1:22"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row>
    <row r="950" spans="1:22"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row>
    <row r="951" spans="1:22"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row>
    <row r="952" spans="1:2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row>
    <row r="953" spans="1:22"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row>
    <row r="954" spans="1:22"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row>
    <row r="955" spans="1:22"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row>
    <row r="956" spans="1:22"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row>
    <row r="957" spans="1:22"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row>
    <row r="958" spans="1:22"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row>
    <row r="959" spans="1:22"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row>
    <row r="960" spans="1:22"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row>
    <row r="961" spans="1:22"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row>
    <row r="962" spans="1:2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row>
    <row r="963" spans="1:22"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row>
    <row r="964" spans="1:22"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row>
    <row r="965" spans="1:22"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row>
    <row r="966" spans="1:22"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row>
    <row r="967" spans="1:22"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row>
    <row r="968" spans="1:22"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row>
    <row r="969" spans="1:22"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row>
    <row r="970" spans="1:22"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row>
    <row r="971" spans="1:22"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row>
    <row r="972" spans="1:2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row>
    <row r="973" spans="1:22"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row>
    <row r="974" spans="1:22"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row>
    <row r="975" spans="1:22"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row>
    <row r="976" spans="1:22"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row>
    <row r="977" spans="1:22"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row>
    <row r="978" spans="1:22"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row>
    <row r="979" spans="1:22"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row>
    <row r="980" spans="1:22"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row>
    <row r="981" spans="1:22"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row>
    <row r="982" spans="1:2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row>
    <row r="983" spans="1:22"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row>
    <row r="984" spans="1:22"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row>
    <row r="985" spans="1:22"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row>
    <row r="986" spans="1:22"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row>
    <row r="987" spans="1:22"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row>
    <row r="988" spans="1:22"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row>
    <row r="989" spans="1:22"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row>
    <row r="990" spans="1:22"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row>
    <row r="991" spans="1:22"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row>
    <row r="992" spans="1:2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row>
    <row r="993" spans="1:22"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row>
    <row r="994" spans="1:22"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row>
    <row r="995" spans="1:22"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row>
    <row r="996" spans="1:22"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row>
    <row r="997" spans="1:22"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row>
    <row r="998" spans="1:22"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row>
  </sheetData>
  <mergeCells count="39">
    <mergeCell ref="B35:B37"/>
    <mergeCell ref="D69:I80"/>
    <mergeCell ref="B1:B2"/>
    <mergeCell ref="C1:C2"/>
    <mergeCell ref="D1:D2"/>
    <mergeCell ref="E1:E2"/>
    <mergeCell ref="F1:T1"/>
    <mergeCell ref="B3:T3"/>
    <mergeCell ref="B4:T4"/>
    <mergeCell ref="D40:R40"/>
    <mergeCell ref="D41:R41"/>
    <mergeCell ref="D42:H42"/>
    <mergeCell ref="I42:R42"/>
    <mergeCell ref="B38:E38"/>
    <mergeCell ref="D44:D46"/>
    <mergeCell ref="E44:E46"/>
    <mergeCell ref="F44:F46"/>
    <mergeCell ref="D58:D60"/>
    <mergeCell ref="E58:E60"/>
    <mergeCell ref="F58:F60"/>
    <mergeCell ref="D61:R61"/>
    <mergeCell ref="E62:H65"/>
    <mergeCell ref="D47:R47"/>
    <mergeCell ref="E48:H51"/>
    <mergeCell ref="D54:R54"/>
    <mergeCell ref="D55:R55"/>
    <mergeCell ref="D56:H56"/>
    <mergeCell ref="I56:R56"/>
    <mergeCell ref="A5:A34"/>
    <mergeCell ref="B20:B22"/>
    <mergeCell ref="B23:B25"/>
    <mergeCell ref="B26:B28"/>
    <mergeCell ref="B29:B31"/>
    <mergeCell ref="B32:B34"/>
    <mergeCell ref="B5:B7"/>
    <mergeCell ref="B8:B10"/>
    <mergeCell ref="B11:B13"/>
    <mergeCell ref="B14:B16"/>
    <mergeCell ref="B17:B19"/>
  </mergeCells>
  <pageMargins left="0.7" right="0.7" top="0.75" bottom="0.75"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AC1000"/>
  <sheetViews>
    <sheetView workbookViewId="0">
      <pane xSplit="2" ySplit="5" topLeftCell="C6" activePane="bottomRight" state="frozen"/>
      <selection pane="bottomRight" activeCell="H28" sqref="H28"/>
      <selection pane="bottomLeft" activeCell="A7" sqref="A7"/>
      <selection pane="topRight" activeCell="C1" sqref="C1"/>
    </sheetView>
  </sheetViews>
  <sheetFormatPr defaultColWidth="14.42578125" defaultRowHeight="15" customHeight="1"/>
  <cols>
    <col min="1" max="1" width="9.140625" customWidth="1"/>
    <col min="2" max="2" width="17.5703125" customWidth="1"/>
    <col min="3" max="3" width="10.7109375" customWidth="1"/>
    <col min="4" max="4" width="22.28515625" customWidth="1"/>
    <col min="5" max="5" width="26.28515625" customWidth="1"/>
    <col min="6" max="6" width="24.5703125" customWidth="1"/>
    <col min="7" max="7" width="10.28515625" customWidth="1"/>
    <col min="8" max="8" width="11.140625" customWidth="1"/>
    <col min="9" max="9" width="10.7109375" customWidth="1"/>
    <col min="10" max="10" width="13" customWidth="1"/>
    <col min="11" max="11" width="25.28515625" customWidth="1"/>
    <col min="12" max="29" width="8.7109375" customWidth="1"/>
  </cols>
  <sheetData>
    <row r="1" spans="1:29">
      <c r="A1" s="7"/>
      <c r="B1" s="8"/>
      <c r="C1" s="1309" t="s">
        <v>542</v>
      </c>
      <c r="D1" s="1286"/>
      <c r="E1" s="1286"/>
      <c r="F1" s="1286"/>
      <c r="G1" s="1286"/>
      <c r="H1" s="1286"/>
      <c r="I1" s="1286"/>
      <c r="J1" s="1286"/>
      <c r="K1" s="1286"/>
      <c r="L1" s="1286"/>
      <c r="M1" s="29"/>
      <c r="N1" s="29"/>
      <c r="O1" s="29"/>
      <c r="P1" s="29"/>
      <c r="Q1" s="29"/>
      <c r="R1" s="29"/>
      <c r="S1" s="29"/>
      <c r="T1" s="29"/>
      <c r="U1" s="29"/>
      <c r="V1" s="29"/>
      <c r="W1" s="29"/>
      <c r="X1" s="29"/>
      <c r="Y1" s="29"/>
      <c r="Z1" s="29"/>
      <c r="AA1" s="29"/>
      <c r="AB1" s="29"/>
      <c r="AC1" s="29"/>
    </row>
    <row r="2" spans="1:29">
      <c r="A2" s="7"/>
      <c r="B2" s="8"/>
      <c r="C2" s="1309" t="s">
        <v>543</v>
      </c>
      <c r="D2" s="1286"/>
      <c r="E2" s="1286"/>
      <c r="F2" s="1286"/>
      <c r="G2" s="1286"/>
      <c r="H2" s="1286"/>
      <c r="I2" s="1286"/>
      <c r="J2" s="1286"/>
      <c r="K2" s="1286"/>
      <c r="L2" s="1286"/>
      <c r="M2" s="29"/>
      <c r="N2" s="29"/>
      <c r="O2" s="29"/>
      <c r="P2" s="29"/>
      <c r="Q2" s="29"/>
      <c r="R2" s="29"/>
      <c r="S2" s="29"/>
      <c r="T2" s="29"/>
      <c r="U2" s="29"/>
      <c r="V2" s="29"/>
      <c r="W2" s="29"/>
      <c r="X2" s="29"/>
      <c r="Y2" s="29"/>
      <c r="Z2" s="29"/>
      <c r="AA2" s="29"/>
      <c r="AB2" s="29"/>
      <c r="AC2" s="29"/>
    </row>
    <row r="3" spans="1:29">
      <c r="A3" s="658"/>
      <c r="B3" s="11"/>
      <c r="C3" s="1286" t="s">
        <v>544</v>
      </c>
      <c r="D3" s="1286"/>
      <c r="E3" s="1286"/>
      <c r="F3" s="1286"/>
      <c r="G3" s="1286"/>
      <c r="H3" s="1286"/>
      <c r="I3" s="1286"/>
      <c r="J3" s="1286"/>
      <c r="K3" s="1286"/>
      <c r="L3" s="1286"/>
      <c r="M3" s="29"/>
      <c r="N3" s="29"/>
      <c r="O3" s="29"/>
      <c r="P3" s="29"/>
      <c r="Q3" s="29"/>
      <c r="R3" s="29"/>
      <c r="S3" s="29"/>
      <c r="T3" s="29"/>
      <c r="U3" s="29"/>
      <c r="V3" s="29"/>
      <c r="W3" s="29"/>
      <c r="X3" s="29"/>
      <c r="Y3" s="29"/>
      <c r="Z3" s="29"/>
      <c r="AA3" s="29"/>
      <c r="AB3" s="29"/>
      <c r="AC3" s="29"/>
    </row>
    <row r="4" spans="1:29">
      <c r="A4" s="12"/>
      <c r="B4" s="9"/>
      <c r="C4" s="1177" t="s">
        <v>676</v>
      </c>
      <c r="D4" s="1405"/>
      <c r="E4" s="1405"/>
      <c r="F4" s="1405"/>
      <c r="G4" s="1405"/>
      <c r="H4" s="1405"/>
      <c r="I4" s="1405"/>
      <c r="J4" s="1405"/>
      <c r="K4" s="1405"/>
      <c r="L4" s="29"/>
      <c r="M4" s="29"/>
      <c r="N4" s="29"/>
      <c r="O4" s="29"/>
      <c r="P4" s="29"/>
      <c r="Q4" s="29"/>
      <c r="R4" s="29"/>
      <c r="S4" s="29"/>
      <c r="T4" s="29"/>
      <c r="U4" s="29"/>
      <c r="V4" s="29"/>
      <c r="W4" s="29"/>
      <c r="X4" s="29"/>
      <c r="Y4" s="29"/>
      <c r="Z4" s="29"/>
      <c r="AA4" s="29"/>
      <c r="AB4" s="29"/>
      <c r="AC4" s="29"/>
    </row>
    <row r="5" spans="1:29">
      <c r="A5" s="12"/>
      <c r="B5" s="9"/>
      <c r="C5" s="1177" t="s">
        <v>454</v>
      </c>
      <c r="D5" s="1405"/>
      <c r="E5" s="1405"/>
      <c r="F5" s="1405"/>
      <c r="G5" s="1405"/>
      <c r="H5" s="1405"/>
      <c r="I5" s="1405"/>
      <c r="J5" s="1405"/>
      <c r="K5" s="1405"/>
      <c r="M5" s="29"/>
      <c r="N5" s="29"/>
      <c r="O5" s="29"/>
      <c r="P5" s="29"/>
      <c r="Q5" s="29"/>
      <c r="R5" s="29"/>
      <c r="S5" s="29"/>
      <c r="T5" s="29"/>
      <c r="U5" s="29"/>
      <c r="V5" s="29"/>
      <c r="W5" s="29"/>
      <c r="X5" s="29"/>
      <c r="Y5" s="29"/>
      <c r="Z5" s="29"/>
      <c r="AA5" s="29"/>
      <c r="AB5" s="29"/>
      <c r="AC5" s="29"/>
    </row>
    <row r="6" spans="1:29" s="257" customFormat="1" ht="27" customHeight="1">
      <c r="A6" s="320" t="s">
        <v>185</v>
      </c>
      <c r="B6" s="831" t="s">
        <v>186</v>
      </c>
      <c r="C6" s="831" t="s">
        <v>187</v>
      </c>
      <c r="D6" s="831" t="s">
        <v>188</v>
      </c>
      <c r="E6" s="831" t="s">
        <v>189</v>
      </c>
      <c r="F6" s="831" t="s">
        <v>677</v>
      </c>
      <c r="G6" s="831" t="s">
        <v>286</v>
      </c>
      <c r="H6" s="831" t="s">
        <v>287</v>
      </c>
      <c r="I6" s="831" t="s">
        <v>288</v>
      </c>
      <c r="J6" s="250" t="s">
        <v>203</v>
      </c>
      <c r="K6" s="442" t="s">
        <v>204</v>
      </c>
      <c r="L6" s="604" t="s">
        <v>205</v>
      </c>
      <c r="M6" s="75"/>
      <c r="N6" s="75"/>
      <c r="O6" s="75"/>
      <c r="P6" s="75"/>
      <c r="Q6" s="75"/>
      <c r="R6" s="75"/>
      <c r="S6" s="75"/>
      <c r="T6" s="75"/>
      <c r="U6" s="75"/>
      <c r="V6" s="75"/>
      <c r="W6" s="75"/>
      <c r="X6" s="75"/>
      <c r="Y6" s="75"/>
      <c r="Z6" s="75"/>
      <c r="AA6" s="75"/>
      <c r="AB6" s="75"/>
      <c r="AC6" s="75"/>
    </row>
    <row r="7" spans="1:29" ht="15" customHeight="1">
      <c r="A7" s="1006" t="s">
        <v>208</v>
      </c>
      <c r="B7" s="1289" t="s">
        <v>3</v>
      </c>
      <c r="C7" s="123">
        <v>1</v>
      </c>
      <c r="D7" s="154" t="s">
        <v>103</v>
      </c>
      <c r="E7" s="155" t="s">
        <v>678</v>
      </c>
      <c r="F7" s="155">
        <v>4.95</v>
      </c>
      <c r="G7" s="155">
        <v>4.7300000000000004</v>
      </c>
      <c r="H7" s="155">
        <v>3.6</v>
      </c>
      <c r="I7" s="155" t="s">
        <v>19</v>
      </c>
      <c r="J7" s="605" cm="1">
        <f t="array" ref="J7">AVERAGE(IF(LEFT(F7:I7,1)="&lt;", VALUE(MID(F7:I7,2,99)), F7:I7))</f>
        <v>4.4266666666666667</v>
      </c>
      <c r="K7" s="606" t="s">
        <v>212</v>
      </c>
      <c r="L7" s="606">
        <v>5</v>
      </c>
      <c r="M7" s="29"/>
      <c r="N7" s="29"/>
      <c r="O7" s="1308" t="s">
        <v>263</v>
      </c>
      <c r="P7" s="1396"/>
      <c r="Q7" s="1396"/>
      <c r="R7" s="1396"/>
      <c r="S7" s="1396"/>
      <c r="T7" s="1396"/>
      <c r="U7" s="1396"/>
      <c r="V7" s="1396"/>
      <c r="W7" s="1396"/>
      <c r="X7" s="1396"/>
      <c r="Y7" s="1396"/>
      <c r="Z7" s="1396"/>
      <c r="AA7" s="1396"/>
      <c r="AB7" s="1396"/>
      <c r="AC7" s="1397"/>
    </row>
    <row r="8" spans="1:29" ht="15" customHeight="1">
      <c r="A8" s="1006"/>
      <c r="B8" s="1287"/>
      <c r="C8" s="128">
        <v>2</v>
      </c>
      <c r="D8" s="156" t="s">
        <v>105</v>
      </c>
      <c r="E8" s="157" t="s">
        <v>679</v>
      </c>
      <c r="F8" s="157">
        <v>5.08</v>
      </c>
      <c r="G8" s="157">
        <v>4.6900000000000004</v>
      </c>
      <c r="H8" s="157">
        <v>4.5</v>
      </c>
      <c r="I8" s="157" t="s">
        <v>19</v>
      </c>
      <c r="J8" s="605" cm="1">
        <f t="array" ref="J8">AVERAGE(IF(LEFT(F8:I8,1)="&lt;", VALUE(MID(F8:I8,2,99)), F8:I8))</f>
        <v>4.7566666666666668</v>
      </c>
      <c r="K8" s="127" t="s">
        <v>212</v>
      </c>
      <c r="L8" s="127">
        <v>5</v>
      </c>
      <c r="M8" s="29"/>
      <c r="N8" s="29"/>
      <c r="O8" s="1308" t="s">
        <v>264</v>
      </c>
      <c r="P8" s="1396"/>
      <c r="Q8" s="1396"/>
      <c r="R8" s="1396"/>
      <c r="S8" s="1396"/>
      <c r="T8" s="1396"/>
      <c r="U8" s="1396"/>
      <c r="V8" s="1396"/>
      <c r="W8" s="1396"/>
      <c r="X8" s="1396"/>
      <c r="Y8" s="1396"/>
      <c r="Z8" s="1396"/>
      <c r="AA8" s="1396"/>
      <c r="AB8" s="1396"/>
      <c r="AC8" s="1397"/>
    </row>
    <row r="9" spans="1:29" ht="15" customHeight="1">
      <c r="A9" s="1006"/>
      <c r="B9" s="1288"/>
      <c r="C9" s="128">
        <v>3</v>
      </c>
      <c r="D9" s="156" t="s">
        <v>106</v>
      </c>
      <c r="E9" s="157" t="s">
        <v>680</v>
      </c>
      <c r="F9" s="157">
        <v>4.8499999999999996</v>
      </c>
      <c r="G9" s="157">
        <v>4.29</v>
      </c>
      <c r="H9" s="157">
        <v>4.2</v>
      </c>
      <c r="I9" s="157" t="s">
        <v>19</v>
      </c>
      <c r="J9" s="605" cm="1">
        <f t="array" ref="J9">AVERAGE(IF(LEFT(F9:I9,1)="&lt;", VALUE(MID(F9:I9,2,99)), F9:I9))</f>
        <v>4.4466666666666663</v>
      </c>
      <c r="K9" s="127" t="s">
        <v>212</v>
      </c>
      <c r="L9" s="127">
        <v>5</v>
      </c>
      <c r="M9" s="29"/>
      <c r="N9" s="29"/>
      <c r="O9" s="1306"/>
      <c r="P9" s="1396"/>
      <c r="Q9" s="1396"/>
      <c r="R9" s="1396"/>
      <c r="S9" s="1397"/>
      <c r="T9" s="1196" t="s">
        <v>265</v>
      </c>
      <c r="U9" s="1396"/>
      <c r="V9" s="1396"/>
      <c r="W9" s="1396"/>
      <c r="X9" s="1396"/>
      <c r="Y9" s="1396"/>
      <c r="Z9" s="1396"/>
      <c r="AA9" s="1396"/>
      <c r="AB9" s="1396"/>
      <c r="AC9" s="1397"/>
    </row>
    <row r="10" spans="1:29" ht="15" customHeight="1">
      <c r="A10" s="1006"/>
      <c r="B10" s="1289" t="s">
        <v>5</v>
      </c>
      <c r="C10" s="123">
        <v>1</v>
      </c>
      <c r="D10" s="154" t="s">
        <v>103</v>
      </c>
      <c r="E10" s="155" t="s">
        <v>678</v>
      </c>
      <c r="F10" s="155">
        <v>6</v>
      </c>
      <c r="G10" s="155">
        <v>13</v>
      </c>
      <c r="H10" s="155">
        <v>5</v>
      </c>
      <c r="I10" s="155" t="s">
        <v>19</v>
      </c>
      <c r="J10" s="605" cm="1">
        <f t="array" ref="J10">AVERAGE(IF(LEFT(F10:I10,1)="&lt;", VALUE(MID(F10:I10,2,99)), F10:I10))</f>
        <v>8</v>
      </c>
      <c r="K10" s="606" t="s">
        <v>212</v>
      </c>
      <c r="L10" s="606">
        <v>7</v>
      </c>
      <c r="M10" s="29"/>
      <c r="N10" s="29"/>
      <c r="O10" s="31" t="s">
        <v>266</v>
      </c>
      <c r="P10" s="2" t="s">
        <v>267</v>
      </c>
      <c r="Q10" s="2" t="s">
        <v>1</v>
      </c>
      <c r="R10" s="2" t="s">
        <v>268</v>
      </c>
      <c r="S10" s="2" t="s">
        <v>269</v>
      </c>
      <c r="T10" s="2" t="s">
        <v>171</v>
      </c>
      <c r="U10" s="2" t="s">
        <v>172</v>
      </c>
      <c r="V10" s="2" t="s">
        <v>173</v>
      </c>
      <c r="W10" s="2" t="s">
        <v>7</v>
      </c>
      <c r="X10" s="2" t="s">
        <v>174</v>
      </c>
      <c r="Y10" s="2" t="s">
        <v>175</v>
      </c>
      <c r="Z10" s="2" t="s">
        <v>176</v>
      </c>
      <c r="AA10" s="2" t="s">
        <v>177</v>
      </c>
      <c r="AB10" s="2" t="s">
        <v>178</v>
      </c>
      <c r="AC10" s="2" t="s">
        <v>179</v>
      </c>
    </row>
    <row r="11" spans="1:29" ht="15" customHeight="1">
      <c r="A11" s="1006"/>
      <c r="B11" s="1287"/>
      <c r="C11" s="128">
        <v>2</v>
      </c>
      <c r="D11" s="156" t="s">
        <v>105</v>
      </c>
      <c r="E11" s="157" t="s">
        <v>679</v>
      </c>
      <c r="F11" s="157">
        <v>5</v>
      </c>
      <c r="G11" s="157">
        <v>15</v>
      </c>
      <c r="H11" s="157">
        <v>3</v>
      </c>
      <c r="I11" s="157" t="s">
        <v>19</v>
      </c>
      <c r="J11" s="605" cm="1">
        <f t="array" ref="J11">AVERAGE(IF(LEFT(F11:I11,1)="&lt;", VALUE(MID(F11:I11,2,99)), F11:I11))</f>
        <v>7.666666666666667</v>
      </c>
      <c r="K11" s="127" t="s">
        <v>212</v>
      </c>
      <c r="L11" s="127">
        <v>7</v>
      </c>
      <c r="M11" s="29"/>
      <c r="N11" s="29"/>
      <c r="O11" s="1191" t="s">
        <v>681</v>
      </c>
      <c r="P11" s="1191" t="s">
        <v>676</v>
      </c>
      <c r="Q11" s="1192" t="s">
        <v>27</v>
      </c>
      <c r="R11" s="30">
        <v>1</v>
      </c>
      <c r="S11" s="31" t="s">
        <v>93</v>
      </c>
      <c r="T11" s="32">
        <f>AVERAGE(F7:G7)</f>
        <v>4.84</v>
      </c>
      <c r="U11" s="45">
        <f>AVERAGE(F10:G10)</f>
        <v>9.5</v>
      </c>
      <c r="V11" s="45">
        <f>AVERAGE(F13:G13)</f>
        <v>18.5</v>
      </c>
      <c r="W11" s="32">
        <f>AVERAGE(F16:G16)</f>
        <v>7.21</v>
      </c>
      <c r="X11" s="32">
        <f>AVERAGE(F19:G19)</f>
        <v>29.650000000000002</v>
      </c>
      <c r="Y11" s="45">
        <f>AVERAGE(F22:G22)</f>
        <v>7.5</v>
      </c>
      <c r="Z11" s="45">
        <f>GEOMEAN(F25:G25)</f>
        <v>8525.2565943788468</v>
      </c>
      <c r="AA11" s="36">
        <f>AVERAGE(F28:G28)</f>
        <v>0.71550000000000002</v>
      </c>
      <c r="AB11" s="36">
        <f>AVERAGE(F31:G31)</f>
        <v>0.13350000000000001</v>
      </c>
      <c r="AC11" s="45">
        <f>AVERAGE(F34:G34)</f>
        <v>63.5</v>
      </c>
    </row>
    <row r="12" spans="1:29" ht="15" customHeight="1">
      <c r="A12" s="1006"/>
      <c r="B12" s="1288"/>
      <c r="C12" s="128">
        <v>3</v>
      </c>
      <c r="D12" s="156" t="s">
        <v>106</v>
      </c>
      <c r="E12" s="157" t="s">
        <v>680</v>
      </c>
      <c r="F12" s="157">
        <v>5</v>
      </c>
      <c r="G12" s="157">
        <v>14</v>
      </c>
      <c r="H12" s="157">
        <v>4</v>
      </c>
      <c r="I12" s="157" t="s">
        <v>19</v>
      </c>
      <c r="J12" s="605" cm="1">
        <f t="array" ref="J12">AVERAGE(IF(LEFT(F12:I12,1)="&lt;", VALUE(MID(F12:I12,2,99)), F12:I12))</f>
        <v>7.666666666666667</v>
      </c>
      <c r="K12" s="127" t="s">
        <v>212</v>
      </c>
      <c r="L12" s="127">
        <v>7</v>
      </c>
      <c r="M12" s="29"/>
      <c r="N12" s="29"/>
      <c r="O12" s="1399"/>
      <c r="P12" s="1399"/>
      <c r="Q12" s="1399"/>
      <c r="R12" s="30">
        <v>2</v>
      </c>
      <c r="S12" s="31" t="s">
        <v>91</v>
      </c>
      <c r="T12" s="32">
        <f>AVERAGE(F8:G8)</f>
        <v>4.8849999999999998</v>
      </c>
      <c r="U12" s="45">
        <f>AVERAGE(F11:G11)</f>
        <v>10</v>
      </c>
      <c r="V12" s="45">
        <f>AVERAGE(F14:G14)</f>
        <v>27</v>
      </c>
      <c r="W12" s="32">
        <f>AVERAGE(F17:G17)</f>
        <v>7.13</v>
      </c>
      <c r="X12" s="32">
        <f>AVERAGE(F20:G20)</f>
        <v>29.65</v>
      </c>
      <c r="Y12" s="45">
        <f>AVERAGE(F23:G23)</f>
        <v>7.5</v>
      </c>
      <c r="Z12" s="45">
        <f>GEOMEAN(F26:G26)</f>
        <v>8774.9643873921214</v>
      </c>
      <c r="AA12" s="36">
        <f>AVERAGE(F29:G29)</f>
        <v>0.125</v>
      </c>
      <c r="AB12" s="36">
        <f>AVERAGE(F32:G32)</f>
        <v>0.17749999999999999</v>
      </c>
      <c r="AC12" s="45">
        <f>AVERAGE(F35:G35)</f>
        <v>86.5</v>
      </c>
    </row>
    <row r="13" spans="1:29" ht="15" customHeight="1">
      <c r="A13" s="1006"/>
      <c r="B13" s="1289" t="s">
        <v>6</v>
      </c>
      <c r="C13" s="123">
        <v>1</v>
      </c>
      <c r="D13" s="154" t="s">
        <v>103</v>
      </c>
      <c r="E13" s="155" t="s">
        <v>678</v>
      </c>
      <c r="F13" s="155">
        <v>28</v>
      </c>
      <c r="G13" s="155">
        <v>9</v>
      </c>
      <c r="H13" s="155">
        <v>86</v>
      </c>
      <c r="I13" s="155" t="s">
        <v>19</v>
      </c>
      <c r="J13" s="605" cm="1">
        <f t="array" ref="J13">AVERAGE(IF(LEFT(F13:I13,1)="&lt;", VALUE(MID(F13:I13,2,99)), F13:I13))</f>
        <v>41</v>
      </c>
      <c r="K13" s="606" t="s">
        <v>211</v>
      </c>
      <c r="L13" s="606">
        <v>80</v>
      </c>
      <c r="M13" s="29"/>
      <c r="N13" s="29"/>
      <c r="O13" s="1400"/>
      <c r="P13" s="1400"/>
      <c r="Q13" s="1400"/>
      <c r="R13" s="30">
        <v>3</v>
      </c>
      <c r="S13" s="31" t="s">
        <v>89</v>
      </c>
      <c r="T13" s="32">
        <f>AVERAGE(F9:G9)</f>
        <v>4.57</v>
      </c>
      <c r="U13" s="45">
        <f>AVERAGE(F12:G12)</f>
        <v>9.5</v>
      </c>
      <c r="V13" s="45">
        <f>AVERAGE(F15:G15)</f>
        <v>20</v>
      </c>
      <c r="W13" s="32">
        <f>AVERAGE(F18:G18)</f>
        <v>7.0350000000000001</v>
      </c>
      <c r="X13" s="32">
        <f>AVERAGE(F21:G21)</f>
        <v>29.700000000000003</v>
      </c>
      <c r="Y13" s="45">
        <f>AVERAGE(F24:G24)</f>
        <v>10</v>
      </c>
      <c r="Z13" s="45">
        <f>GEOMEAN(F27:G27)</f>
        <v>4141.2558481697315</v>
      </c>
      <c r="AA13" s="36">
        <f>AVERAGE(F30:G30)</f>
        <v>0.13200000000000001</v>
      </c>
      <c r="AB13" s="36">
        <f>AVERAGE(F33:G33)</f>
        <v>0.19500000000000001</v>
      </c>
      <c r="AC13" s="45">
        <f>AVERAGE(F36:G36)</f>
        <v>68</v>
      </c>
    </row>
    <row r="14" spans="1:29" ht="15" customHeight="1">
      <c r="A14" s="1006"/>
      <c r="B14" s="1287"/>
      <c r="C14" s="128">
        <v>2</v>
      </c>
      <c r="D14" s="156" t="s">
        <v>105</v>
      </c>
      <c r="E14" s="157" t="s">
        <v>679</v>
      </c>
      <c r="F14" s="157">
        <v>29</v>
      </c>
      <c r="G14" s="157">
        <v>25</v>
      </c>
      <c r="H14" s="157">
        <v>69</v>
      </c>
      <c r="I14" s="157" t="s">
        <v>19</v>
      </c>
      <c r="J14" s="605" cm="1">
        <f t="array" ref="J14">AVERAGE(IF(LEFT(F14:I14,1)="&lt;", VALUE(MID(F14:I14,2,99)), F14:I14))</f>
        <v>41</v>
      </c>
      <c r="K14" s="127" t="s">
        <v>211</v>
      </c>
      <c r="L14" s="127">
        <v>80</v>
      </c>
      <c r="M14" s="29"/>
      <c r="N14" s="29"/>
      <c r="O14" s="1306"/>
      <c r="P14" s="1396"/>
      <c r="Q14" s="1396"/>
      <c r="R14" s="1396"/>
      <c r="S14" s="1396"/>
      <c r="T14" s="1396"/>
      <c r="U14" s="1396"/>
      <c r="V14" s="1396"/>
      <c r="W14" s="1396"/>
      <c r="X14" s="1396"/>
      <c r="Y14" s="1396"/>
      <c r="Z14" s="1396"/>
      <c r="AA14" s="1396"/>
      <c r="AB14" s="1396"/>
      <c r="AC14" s="1397"/>
    </row>
    <row r="15" spans="1:29" ht="15" customHeight="1">
      <c r="A15" s="1006"/>
      <c r="B15" s="1288"/>
      <c r="C15" s="128">
        <v>3</v>
      </c>
      <c r="D15" s="156" t="s">
        <v>106</v>
      </c>
      <c r="E15" s="157" t="s">
        <v>680</v>
      </c>
      <c r="F15" s="157">
        <v>26</v>
      </c>
      <c r="G15" s="157">
        <v>14</v>
      </c>
      <c r="H15" s="157">
        <v>59</v>
      </c>
      <c r="I15" s="157" t="s">
        <v>19</v>
      </c>
      <c r="J15" s="605" cm="1">
        <f t="array" ref="J15">AVERAGE(IF(LEFT(F15:I15,1)="&lt;", VALUE(MID(F15:I15,2,99)), F15:I15))</f>
        <v>33</v>
      </c>
      <c r="K15" s="127" t="s">
        <v>211</v>
      </c>
      <c r="L15" s="127">
        <v>80</v>
      </c>
      <c r="M15" s="29"/>
      <c r="N15" s="29"/>
      <c r="O15" s="31" t="s">
        <v>272</v>
      </c>
      <c r="P15" s="1413"/>
      <c r="Q15" s="1402"/>
      <c r="R15" s="1402"/>
      <c r="S15" s="1403"/>
      <c r="T15" s="32">
        <f t="shared" ref="T15:AC15" si="0">AVERAGE(T11:T13)</f>
        <v>4.7649999999999997</v>
      </c>
      <c r="U15" s="45">
        <f t="shared" si="0"/>
        <v>9.6666666666666661</v>
      </c>
      <c r="V15" s="45">
        <f t="shared" si="0"/>
        <v>21.833333333333332</v>
      </c>
      <c r="W15" s="32">
        <f t="shared" si="0"/>
        <v>7.125</v>
      </c>
      <c r="X15" s="32">
        <f t="shared" si="0"/>
        <v>29.666666666666668</v>
      </c>
      <c r="Y15" s="45">
        <f t="shared" si="0"/>
        <v>8.3333333333333339</v>
      </c>
      <c r="Z15" s="45">
        <f t="shared" si="0"/>
        <v>7147.1589433135659</v>
      </c>
      <c r="AA15" s="36">
        <f t="shared" si="0"/>
        <v>0.32416666666666666</v>
      </c>
      <c r="AB15" s="36">
        <f t="shared" si="0"/>
        <v>0.16866666666666666</v>
      </c>
      <c r="AC15" s="45">
        <f t="shared" si="0"/>
        <v>72.666666666666671</v>
      </c>
    </row>
    <row r="16" spans="1:29" ht="15" customHeight="1">
      <c r="A16" s="1006"/>
      <c r="B16" s="1289" t="s">
        <v>7</v>
      </c>
      <c r="C16" s="123">
        <v>1</v>
      </c>
      <c r="D16" s="154" t="s">
        <v>103</v>
      </c>
      <c r="E16" s="155" t="s">
        <v>678</v>
      </c>
      <c r="F16" s="155">
        <v>7.11</v>
      </c>
      <c r="G16" s="155">
        <v>7.31</v>
      </c>
      <c r="H16" s="155">
        <v>7.5</v>
      </c>
      <c r="I16" s="155" t="s">
        <v>19</v>
      </c>
      <c r="J16" s="605" cm="1">
        <f t="array" ref="J16">AVERAGE(IF(LEFT(F16:I16,1)="&lt;", VALUE(MID(F16:I16,2,99)), F16:I16))</f>
        <v>7.3066666666666675</v>
      </c>
      <c r="K16" s="607" t="s">
        <v>211</v>
      </c>
      <c r="L16" s="607" t="s">
        <v>295</v>
      </c>
      <c r="M16" s="29"/>
      <c r="N16" s="29"/>
      <c r="O16" s="31" t="s">
        <v>273</v>
      </c>
      <c r="P16" s="1404"/>
      <c r="Q16" s="1405"/>
      <c r="R16" s="1405"/>
      <c r="S16" s="1406"/>
      <c r="T16" s="32">
        <f t="shared" ref="T16:AC16" si="1">MIN(T11:T13)</f>
        <v>4.57</v>
      </c>
      <c r="U16" s="45">
        <f t="shared" si="1"/>
        <v>9.5</v>
      </c>
      <c r="V16" s="45">
        <f t="shared" si="1"/>
        <v>18.5</v>
      </c>
      <c r="W16" s="32">
        <f t="shared" si="1"/>
        <v>7.0350000000000001</v>
      </c>
      <c r="X16" s="32">
        <f t="shared" si="1"/>
        <v>29.65</v>
      </c>
      <c r="Y16" s="45">
        <f t="shared" si="1"/>
        <v>7.5</v>
      </c>
      <c r="Z16" s="45">
        <f t="shared" si="1"/>
        <v>4141.2558481697315</v>
      </c>
      <c r="AA16" s="36">
        <f t="shared" si="1"/>
        <v>0.125</v>
      </c>
      <c r="AB16" s="36">
        <f t="shared" si="1"/>
        <v>0.13350000000000001</v>
      </c>
      <c r="AC16" s="45">
        <f t="shared" si="1"/>
        <v>63.5</v>
      </c>
    </row>
    <row r="17" spans="1:29" ht="15" customHeight="1">
      <c r="A17" s="1006"/>
      <c r="B17" s="1287"/>
      <c r="C17" s="128">
        <v>2</v>
      </c>
      <c r="D17" s="156" t="s">
        <v>105</v>
      </c>
      <c r="E17" s="157" t="s">
        <v>679</v>
      </c>
      <c r="F17" s="157">
        <v>7.09</v>
      </c>
      <c r="G17" s="157">
        <v>7.17</v>
      </c>
      <c r="H17" s="157">
        <v>7.1</v>
      </c>
      <c r="I17" s="157" t="s">
        <v>19</v>
      </c>
      <c r="J17" s="605" cm="1">
        <f t="array" ref="J17">AVERAGE(IF(LEFT(F17:I17,1)="&lt;", VALUE(MID(F17:I17,2,99)), F17:I17))</f>
        <v>7.12</v>
      </c>
      <c r="K17" s="608" t="s">
        <v>211</v>
      </c>
      <c r="L17" s="608" t="s">
        <v>295</v>
      </c>
      <c r="M17" s="29"/>
      <c r="N17" s="29"/>
      <c r="O17" s="31" t="s">
        <v>274</v>
      </c>
      <c r="P17" s="1404"/>
      <c r="Q17" s="1405"/>
      <c r="R17" s="1405"/>
      <c r="S17" s="1406"/>
      <c r="T17" s="32">
        <f t="shared" ref="T17:AC17" si="2">MAX(T11:T13)</f>
        <v>4.8849999999999998</v>
      </c>
      <c r="U17" s="45">
        <f t="shared" si="2"/>
        <v>10</v>
      </c>
      <c r="V17" s="45">
        <f t="shared" si="2"/>
        <v>27</v>
      </c>
      <c r="W17" s="32">
        <f t="shared" si="2"/>
        <v>7.21</v>
      </c>
      <c r="X17" s="32">
        <f t="shared" si="2"/>
        <v>29.700000000000003</v>
      </c>
      <c r="Y17" s="45">
        <f t="shared" si="2"/>
        <v>10</v>
      </c>
      <c r="Z17" s="45">
        <f t="shared" si="2"/>
        <v>8774.9643873921214</v>
      </c>
      <c r="AA17" s="36">
        <f t="shared" si="2"/>
        <v>0.71550000000000002</v>
      </c>
      <c r="AB17" s="36">
        <f t="shared" si="2"/>
        <v>0.19500000000000001</v>
      </c>
      <c r="AC17" s="45">
        <f t="shared" si="2"/>
        <v>86.5</v>
      </c>
    </row>
    <row r="18" spans="1:29" ht="15" customHeight="1">
      <c r="A18" s="1006"/>
      <c r="B18" s="1288"/>
      <c r="C18" s="128">
        <v>3</v>
      </c>
      <c r="D18" s="156" t="s">
        <v>106</v>
      </c>
      <c r="E18" s="157" t="s">
        <v>680</v>
      </c>
      <c r="F18" s="157">
        <v>7.11</v>
      </c>
      <c r="G18" s="157">
        <v>6.96</v>
      </c>
      <c r="H18" s="157">
        <v>7</v>
      </c>
      <c r="I18" s="157" t="s">
        <v>19</v>
      </c>
      <c r="J18" s="605" cm="1">
        <f t="array" ref="J18">AVERAGE(IF(LEFT(F18:I18,1)="&lt;", VALUE(MID(F18:I18,2,99)), F18:I18))</f>
        <v>7.0233333333333334</v>
      </c>
      <c r="K18" s="608" t="s">
        <v>211</v>
      </c>
      <c r="L18" s="608" t="s">
        <v>295</v>
      </c>
      <c r="M18" s="29"/>
      <c r="N18" s="29"/>
      <c r="O18" s="31" t="s">
        <v>275</v>
      </c>
      <c r="P18" s="1407"/>
      <c r="Q18" s="1408"/>
      <c r="R18" s="1408"/>
      <c r="S18" s="1409"/>
      <c r="T18" s="46" t="s">
        <v>296</v>
      </c>
      <c r="U18" s="46" t="s">
        <v>299</v>
      </c>
      <c r="V18" s="46" t="s">
        <v>507</v>
      </c>
      <c r="W18" s="46" t="s">
        <v>508</v>
      </c>
      <c r="X18" s="46" t="s">
        <v>509</v>
      </c>
      <c r="Y18" s="46" t="s">
        <v>510</v>
      </c>
      <c r="Z18" s="46" t="s">
        <v>511</v>
      </c>
      <c r="AA18" s="46" t="s">
        <v>299</v>
      </c>
      <c r="AB18" s="46" t="s">
        <v>300</v>
      </c>
      <c r="AC18" s="46" t="s">
        <v>319</v>
      </c>
    </row>
    <row r="19" spans="1:29" ht="15" customHeight="1">
      <c r="A19" s="1006"/>
      <c r="B19" s="1289" t="s">
        <v>630</v>
      </c>
      <c r="C19" s="123">
        <v>1</v>
      </c>
      <c r="D19" s="154" t="s">
        <v>103</v>
      </c>
      <c r="E19" s="155" t="s">
        <v>678</v>
      </c>
      <c r="F19" s="155">
        <v>27.1</v>
      </c>
      <c r="G19" s="155">
        <v>32.200000000000003</v>
      </c>
      <c r="H19" s="155">
        <v>27.3</v>
      </c>
      <c r="I19" s="155" t="s">
        <v>19</v>
      </c>
      <c r="J19" s="605" cm="1">
        <f t="array" ref="J19">AVERAGE(IF(LEFT(F19:I19,1)="&lt;", VALUE(MID(F19:I19,2,99)), F19:I19))</f>
        <v>28.866666666666671</v>
      </c>
      <c r="K19" s="607" t="s">
        <v>211</v>
      </c>
      <c r="L19" s="607" t="s">
        <v>302</v>
      </c>
      <c r="M19" s="29"/>
      <c r="N19" s="29"/>
      <c r="O19" s="75"/>
      <c r="P19" s="29"/>
      <c r="Q19" s="29"/>
      <c r="R19" s="29"/>
      <c r="S19" s="29"/>
      <c r="T19" s="29"/>
      <c r="U19" s="29"/>
      <c r="V19" s="29"/>
      <c r="W19" s="29"/>
      <c r="X19" s="29"/>
      <c r="Y19" s="29"/>
      <c r="Z19" s="29"/>
      <c r="AA19" s="29"/>
      <c r="AB19" s="29"/>
      <c r="AC19" s="29"/>
    </row>
    <row r="20" spans="1:29" ht="15" customHeight="1">
      <c r="A20" s="1006"/>
      <c r="B20" s="1287"/>
      <c r="C20" s="128">
        <v>2</v>
      </c>
      <c r="D20" s="156" t="s">
        <v>105</v>
      </c>
      <c r="E20" s="157" t="s">
        <v>679</v>
      </c>
      <c r="F20" s="157">
        <v>27.2</v>
      </c>
      <c r="G20" s="157">
        <v>32.1</v>
      </c>
      <c r="H20" s="157">
        <v>27.5</v>
      </c>
      <c r="I20" s="157" t="s">
        <v>19</v>
      </c>
      <c r="J20" s="605" cm="1">
        <f t="array" ref="J20">AVERAGE(IF(LEFT(F20:I20,1)="&lt;", VALUE(MID(F20:I20,2,99)), F20:I20))</f>
        <v>28.933333333333334</v>
      </c>
      <c r="K20" s="608" t="s">
        <v>211</v>
      </c>
      <c r="L20" s="608" t="s">
        <v>302</v>
      </c>
      <c r="M20" s="29"/>
      <c r="N20" s="29"/>
      <c r="O20" s="75"/>
      <c r="P20" s="29"/>
      <c r="Q20" s="29"/>
      <c r="R20" s="29"/>
      <c r="S20" s="29"/>
      <c r="T20" s="29"/>
      <c r="U20" s="29"/>
      <c r="V20" s="29"/>
      <c r="W20" s="29"/>
      <c r="X20" s="29"/>
      <c r="Y20" s="29"/>
      <c r="Z20" s="29"/>
      <c r="AA20" s="29"/>
      <c r="AB20" s="29"/>
      <c r="AC20" s="29"/>
    </row>
    <row r="21" spans="1:29" ht="15.75" customHeight="1">
      <c r="A21" s="1006"/>
      <c r="B21" s="1288"/>
      <c r="C21" s="128">
        <v>3</v>
      </c>
      <c r="D21" s="156" t="s">
        <v>106</v>
      </c>
      <c r="E21" s="157" t="s">
        <v>680</v>
      </c>
      <c r="F21" s="157">
        <v>27.3</v>
      </c>
      <c r="G21" s="157">
        <v>32.1</v>
      </c>
      <c r="H21" s="157">
        <v>27.1</v>
      </c>
      <c r="I21" s="157" t="s">
        <v>19</v>
      </c>
      <c r="J21" s="605" cm="1">
        <f t="array" ref="J21">AVERAGE(IF(LEFT(F21:I21,1)="&lt;", VALUE(MID(F21:I21,2,99)), F21:I21))</f>
        <v>28.833333333333332</v>
      </c>
      <c r="K21" s="608" t="s">
        <v>211</v>
      </c>
      <c r="L21" s="608" t="s">
        <v>302</v>
      </c>
      <c r="M21" s="29"/>
      <c r="N21" s="29"/>
      <c r="O21" s="1307" t="s">
        <v>263</v>
      </c>
      <c r="P21" s="1396"/>
      <c r="Q21" s="1396"/>
      <c r="R21" s="1396"/>
      <c r="S21" s="1396"/>
      <c r="T21" s="1396"/>
      <c r="U21" s="1396"/>
      <c r="V21" s="1396"/>
      <c r="W21" s="1396"/>
      <c r="X21" s="1396"/>
      <c r="Y21" s="1396"/>
      <c r="Z21" s="1396"/>
      <c r="AA21" s="1396"/>
      <c r="AB21" s="1396"/>
      <c r="AC21" s="1397"/>
    </row>
    <row r="22" spans="1:29" ht="15.75" customHeight="1">
      <c r="A22" s="1006"/>
      <c r="B22" s="1289" t="s">
        <v>9</v>
      </c>
      <c r="C22" s="123">
        <v>1</v>
      </c>
      <c r="D22" s="154" t="s">
        <v>103</v>
      </c>
      <c r="E22" s="155" t="s">
        <v>678</v>
      </c>
      <c r="F22" s="155">
        <v>5</v>
      </c>
      <c r="G22" s="155">
        <v>10</v>
      </c>
      <c r="H22" s="155">
        <v>25</v>
      </c>
      <c r="I22" s="155" t="s">
        <v>19</v>
      </c>
      <c r="J22" s="605" cm="1">
        <f t="array" ref="J22">AVERAGE(IF(LEFT(F22:I22,1)="&lt;", VALUE(MID(F22:I22,2,99)), F22:I22))</f>
        <v>13.333333333333334</v>
      </c>
      <c r="K22" s="606" t="s">
        <v>211</v>
      </c>
      <c r="L22" s="606">
        <v>75</v>
      </c>
      <c r="M22" s="29"/>
      <c r="N22" s="29"/>
      <c r="O22" s="1307" t="s">
        <v>283</v>
      </c>
      <c r="P22" s="1396"/>
      <c r="Q22" s="1396"/>
      <c r="R22" s="1396"/>
      <c r="S22" s="1396"/>
      <c r="T22" s="1396"/>
      <c r="U22" s="1396"/>
      <c r="V22" s="1396"/>
      <c r="W22" s="1396"/>
      <c r="X22" s="1396"/>
      <c r="Y22" s="1396"/>
      <c r="Z22" s="1396"/>
      <c r="AA22" s="1396"/>
      <c r="AB22" s="1396"/>
      <c r="AC22" s="1397"/>
    </row>
    <row r="23" spans="1:29" ht="15.75" customHeight="1">
      <c r="A23" s="1006"/>
      <c r="B23" s="1287"/>
      <c r="C23" s="128">
        <v>2</v>
      </c>
      <c r="D23" s="156" t="s">
        <v>105</v>
      </c>
      <c r="E23" s="157" t="s">
        <v>679</v>
      </c>
      <c r="F23" s="157">
        <v>5</v>
      </c>
      <c r="G23" s="157">
        <v>10</v>
      </c>
      <c r="H23" s="157">
        <v>20</v>
      </c>
      <c r="I23" s="157" t="s">
        <v>19</v>
      </c>
      <c r="J23" s="605" cm="1">
        <f t="array" ref="J23">AVERAGE(IF(LEFT(F23:I23,1)="&lt;", VALUE(MID(F23:I23,2,99)), F23:I23))</f>
        <v>11.666666666666666</v>
      </c>
      <c r="K23" s="127" t="s">
        <v>211</v>
      </c>
      <c r="L23" s="127">
        <v>75</v>
      </c>
      <c r="M23" s="29"/>
      <c r="N23" s="29"/>
      <c r="O23" s="1306"/>
      <c r="P23" s="1396"/>
      <c r="Q23" s="1396"/>
      <c r="R23" s="1396"/>
      <c r="S23" s="1397"/>
      <c r="T23" s="1196" t="s">
        <v>265</v>
      </c>
      <c r="U23" s="1396"/>
      <c r="V23" s="1396"/>
      <c r="W23" s="1396"/>
      <c r="X23" s="1396"/>
      <c r="Y23" s="1396"/>
      <c r="Z23" s="1396"/>
      <c r="AA23" s="1396"/>
      <c r="AB23" s="1396"/>
      <c r="AC23" s="1397"/>
    </row>
    <row r="24" spans="1:29" ht="15.75" customHeight="1">
      <c r="A24" s="1006"/>
      <c r="B24" s="1288"/>
      <c r="C24" s="128">
        <v>3</v>
      </c>
      <c r="D24" s="156" t="s">
        <v>106</v>
      </c>
      <c r="E24" s="157" t="s">
        <v>680</v>
      </c>
      <c r="F24" s="157">
        <v>5</v>
      </c>
      <c r="G24" s="157">
        <v>15</v>
      </c>
      <c r="H24" s="157">
        <v>20</v>
      </c>
      <c r="I24" s="157" t="s">
        <v>19</v>
      </c>
      <c r="J24" s="605" cm="1">
        <f t="array" ref="J24">AVERAGE(IF(LEFT(F24:I24,1)="&lt;", VALUE(MID(F24:I24,2,99)), F24:I24))</f>
        <v>13.333333333333334</v>
      </c>
      <c r="K24" s="127" t="s">
        <v>211</v>
      </c>
      <c r="L24" s="127">
        <v>75</v>
      </c>
      <c r="M24" s="29"/>
      <c r="N24" s="29"/>
      <c r="O24" s="31" t="s">
        <v>266</v>
      </c>
      <c r="P24" s="2" t="s">
        <v>267</v>
      </c>
      <c r="Q24" s="2" t="s">
        <v>1</v>
      </c>
      <c r="R24" s="2" t="s">
        <v>268</v>
      </c>
      <c r="S24" s="2" t="s">
        <v>269</v>
      </c>
      <c r="T24" s="2" t="s">
        <v>171</v>
      </c>
      <c r="U24" s="2" t="s">
        <v>172</v>
      </c>
      <c r="V24" s="2" t="s">
        <v>173</v>
      </c>
      <c r="W24" s="2" t="s">
        <v>7</v>
      </c>
      <c r="X24" s="2" t="s">
        <v>174</v>
      </c>
      <c r="Y24" s="2" t="s">
        <v>175</v>
      </c>
      <c r="Z24" s="2" t="s">
        <v>176</v>
      </c>
      <c r="AA24" s="2" t="s">
        <v>177</v>
      </c>
      <c r="AB24" s="2" t="s">
        <v>178</v>
      </c>
      <c r="AC24" s="2" t="s">
        <v>179</v>
      </c>
    </row>
    <row r="25" spans="1:29" ht="15.75" customHeight="1">
      <c r="A25" s="1006"/>
      <c r="B25" s="1289" t="s">
        <v>10</v>
      </c>
      <c r="C25" s="123">
        <v>1</v>
      </c>
      <c r="D25" s="154" t="s">
        <v>103</v>
      </c>
      <c r="E25" s="155" t="s">
        <v>678</v>
      </c>
      <c r="F25" s="155">
        <v>7900</v>
      </c>
      <c r="G25" s="155">
        <v>9200</v>
      </c>
      <c r="H25" s="155">
        <v>4900</v>
      </c>
      <c r="I25" s="155" t="s">
        <v>19</v>
      </c>
      <c r="J25" s="605" cm="1">
        <f t="array" ref="J25">GEOMEAN(IF(LEFT(F25:I25,1)="&lt;", VALUE(MID(F25:I25,2,99)), F25:I25))</f>
        <v>7088.2169167598813</v>
      </c>
      <c r="K25" s="606" t="s">
        <v>212</v>
      </c>
      <c r="L25" s="606">
        <v>200</v>
      </c>
      <c r="M25" s="29"/>
      <c r="N25" s="29"/>
      <c r="O25" s="1191" t="s">
        <v>681</v>
      </c>
      <c r="P25" s="1191" t="s">
        <v>676</v>
      </c>
      <c r="Q25" s="1192" t="s">
        <v>27</v>
      </c>
      <c r="R25" s="30">
        <v>1</v>
      </c>
      <c r="S25" s="31" t="s">
        <v>93</v>
      </c>
      <c r="T25" s="34">
        <f t="shared" ref="T25:T27" si="3">J7</f>
        <v>4.4266666666666667</v>
      </c>
      <c r="U25" s="34">
        <f t="shared" ref="U25:U27" si="4">J10</f>
        <v>8</v>
      </c>
      <c r="V25" s="34">
        <f t="shared" ref="V25:V27" si="5">J13</f>
        <v>41</v>
      </c>
      <c r="W25" s="34">
        <f t="shared" ref="W25:W27" si="6">J16</f>
        <v>7.3066666666666675</v>
      </c>
      <c r="X25" s="34">
        <f t="shared" ref="X25:X27" si="7">J19</f>
        <v>28.866666666666671</v>
      </c>
      <c r="Y25" s="34">
        <f t="shared" ref="Y25:Y27" si="8">J22</f>
        <v>13.333333333333334</v>
      </c>
      <c r="Z25" s="35">
        <f t="shared" ref="Z25:Z27" si="9">J25</f>
        <v>7088.2169167598813</v>
      </c>
      <c r="AA25" s="48">
        <f t="shared" ref="AA25:AA27" si="10">J28</f>
        <v>0.52533333333333332</v>
      </c>
      <c r="AB25" s="48">
        <f t="shared" ref="AB25:AB27" si="11">J31</f>
        <v>0.108</v>
      </c>
      <c r="AC25" s="34">
        <f t="shared" ref="AC25:AC27" si="12">J34</f>
        <v>45</v>
      </c>
    </row>
    <row r="26" spans="1:29" ht="15.75" customHeight="1">
      <c r="A26" s="1006"/>
      <c r="B26" s="1287"/>
      <c r="C26" s="128">
        <v>2</v>
      </c>
      <c r="D26" s="156" t="s">
        <v>105</v>
      </c>
      <c r="E26" s="157" t="s">
        <v>679</v>
      </c>
      <c r="F26" s="157">
        <v>7000</v>
      </c>
      <c r="G26" s="157">
        <v>11000</v>
      </c>
      <c r="H26" s="157">
        <v>7900</v>
      </c>
      <c r="I26" s="157" t="s">
        <v>19</v>
      </c>
      <c r="J26" s="1131" cm="1">
        <f t="array" ref="J26">GEOMEAN(IF(LEFT(F26:I26,1)="&lt;", VALUE(MID(F26:I26,2,99)), F26:I26))</f>
        <v>8473.0403024221741</v>
      </c>
      <c r="K26" s="127" t="s">
        <v>212</v>
      </c>
      <c r="L26" s="127">
        <v>200</v>
      </c>
      <c r="M26" s="29"/>
      <c r="N26" s="29"/>
      <c r="O26" s="1399"/>
      <c r="P26" s="1399"/>
      <c r="Q26" s="1399"/>
      <c r="R26" s="30">
        <v>2</v>
      </c>
      <c r="S26" s="31" t="s">
        <v>91</v>
      </c>
      <c r="T26" s="34">
        <f t="shared" si="3"/>
        <v>4.7566666666666668</v>
      </c>
      <c r="U26" s="34">
        <f t="shared" si="4"/>
        <v>7.666666666666667</v>
      </c>
      <c r="V26" s="34">
        <f t="shared" si="5"/>
        <v>41</v>
      </c>
      <c r="W26" s="34">
        <f t="shared" si="6"/>
        <v>7.12</v>
      </c>
      <c r="X26" s="34">
        <f t="shared" si="7"/>
        <v>28.933333333333334</v>
      </c>
      <c r="Y26" s="34">
        <f t="shared" si="8"/>
        <v>11.666666666666666</v>
      </c>
      <c r="Z26" s="35">
        <f t="shared" si="9"/>
        <v>8473.0403024221741</v>
      </c>
      <c r="AA26" s="48">
        <f t="shared" si="10"/>
        <v>0.18499999999999997</v>
      </c>
      <c r="AB26" s="48">
        <f t="shared" si="11"/>
        <v>0.13866666666666666</v>
      </c>
      <c r="AC26" s="34">
        <f t="shared" si="12"/>
        <v>61.333333333333336</v>
      </c>
    </row>
    <row r="27" spans="1:29" ht="15.75" customHeight="1">
      <c r="A27" s="1006"/>
      <c r="B27" s="1288"/>
      <c r="C27" s="128">
        <v>3</v>
      </c>
      <c r="D27" s="156" t="s">
        <v>106</v>
      </c>
      <c r="E27" s="157" t="s">
        <v>680</v>
      </c>
      <c r="F27" s="157">
        <v>4900</v>
      </c>
      <c r="G27" s="157">
        <v>3500</v>
      </c>
      <c r="H27" s="157">
        <v>4900</v>
      </c>
      <c r="I27" s="157" t="s">
        <v>19</v>
      </c>
      <c r="J27" s="1131" cm="1">
        <f t="array" ref="J27">GEOMEAN(IF(LEFT(F27:I27,1)="&lt;", VALUE(MID(F27:I27,2,99)), F27:I27))</f>
        <v>4380.1273219731811</v>
      </c>
      <c r="K27" s="127" t="s">
        <v>212</v>
      </c>
      <c r="L27" s="127">
        <v>200</v>
      </c>
      <c r="M27" s="29"/>
      <c r="N27" s="29"/>
      <c r="O27" s="1400"/>
      <c r="P27" s="1400"/>
      <c r="Q27" s="1400"/>
      <c r="R27" s="30">
        <v>3</v>
      </c>
      <c r="S27" s="31" t="s">
        <v>89</v>
      </c>
      <c r="T27" s="34">
        <f t="shared" si="3"/>
        <v>4.4466666666666663</v>
      </c>
      <c r="U27" s="34">
        <f t="shared" si="4"/>
        <v>7.666666666666667</v>
      </c>
      <c r="V27" s="34">
        <f t="shared" si="5"/>
        <v>33</v>
      </c>
      <c r="W27" s="34">
        <f t="shared" si="6"/>
        <v>7.0233333333333334</v>
      </c>
      <c r="X27" s="34">
        <f t="shared" si="7"/>
        <v>28.833333333333332</v>
      </c>
      <c r="Y27" s="34">
        <f t="shared" si="8"/>
        <v>13.333333333333334</v>
      </c>
      <c r="Z27" s="35">
        <f t="shared" si="9"/>
        <v>4380.1273219731811</v>
      </c>
      <c r="AA27" s="48">
        <f t="shared" si="10"/>
        <v>0.19899999999999998</v>
      </c>
      <c r="AB27" s="48">
        <f t="shared" si="11"/>
        <v>0.14966666666666667</v>
      </c>
      <c r="AC27" s="34">
        <f t="shared" si="12"/>
        <v>53.333333333333336</v>
      </c>
    </row>
    <row r="28" spans="1:29" ht="15.75" customHeight="1">
      <c r="A28" s="1006"/>
      <c r="B28" s="1311" t="s">
        <v>631</v>
      </c>
      <c r="C28" s="158">
        <v>1</v>
      </c>
      <c r="D28" s="154" t="s">
        <v>103</v>
      </c>
      <c r="E28" s="155" t="s">
        <v>678</v>
      </c>
      <c r="F28" s="155">
        <v>1.3009999999999999</v>
      </c>
      <c r="G28" s="155">
        <v>0.13</v>
      </c>
      <c r="H28" s="1119">
        <v>0.14499999999999999</v>
      </c>
      <c r="I28" s="155" t="s">
        <v>19</v>
      </c>
      <c r="J28" s="605" cm="1">
        <f t="array" ref="J28">AVERAGE(IF(LEFT(F28:I28,1)="&lt;", VALUE(MID(F28:I28,2,99)), F28:I28))</f>
        <v>0.52533333333333332</v>
      </c>
      <c r="K28" s="609" t="s">
        <v>211</v>
      </c>
      <c r="L28" s="609">
        <v>7</v>
      </c>
      <c r="M28" s="83"/>
      <c r="N28" s="83"/>
      <c r="O28" s="1306"/>
      <c r="P28" s="1396"/>
      <c r="Q28" s="1396"/>
      <c r="R28" s="1396"/>
      <c r="S28" s="1396"/>
      <c r="T28" s="1396"/>
      <c r="U28" s="1396"/>
      <c r="V28" s="1396"/>
      <c r="W28" s="1396"/>
      <c r="X28" s="1396"/>
      <c r="Y28" s="1396"/>
      <c r="Z28" s="1396"/>
      <c r="AA28" s="1396"/>
      <c r="AB28" s="1396"/>
      <c r="AC28" s="1397"/>
    </row>
    <row r="29" spans="1:29" ht="15.75" customHeight="1">
      <c r="A29" s="1006"/>
      <c r="B29" s="1312"/>
      <c r="C29" s="159">
        <v>2</v>
      </c>
      <c r="D29" s="156" t="s">
        <v>105</v>
      </c>
      <c r="E29" s="157" t="s">
        <v>679</v>
      </c>
      <c r="F29" s="157">
        <v>9.4E-2</v>
      </c>
      <c r="G29" s="157">
        <v>0.156</v>
      </c>
      <c r="H29" s="1063">
        <v>0.30499999999999999</v>
      </c>
      <c r="I29" s="157" t="s">
        <v>19</v>
      </c>
      <c r="J29" s="605" cm="1">
        <f t="array" ref="J29">AVERAGE(IF(LEFT(F29:I29,1)="&lt;", VALUE(MID(F29:I29,2,99)), F29:I29))</f>
        <v>0.18499999999999997</v>
      </c>
      <c r="K29" s="145" t="s">
        <v>211</v>
      </c>
      <c r="L29" s="145">
        <v>7</v>
      </c>
      <c r="M29" s="83"/>
      <c r="N29" s="83"/>
      <c r="O29" s="31" t="s">
        <v>272</v>
      </c>
      <c r="P29" s="1413"/>
      <c r="Q29" s="1402"/>
      <c r="R29" s="1402"/>
      <c r="S29" s="1403"/>
      <c r="T29" s="34">
        <f t="shared" ref="T29:AC29" si="13">AVERAGE(T25:T27)</f>
        <v>4.543333333333333</v>
      </c>
      <c r="U29" s="34">
        <f t="shared" si="13"/>
        <v>7.7777777777777786</v>
      </c>
      <c r="V29" s="34">
        <f t="shared" si="13"/>
        <v>38.333333333333336</v>
      </c>
      <c r="W29" s="34">
        <f t="shared" si="13"/>
        <v>7.1500000000000012</v>
      </c>
      <c r="X29" s="34">
        <f t="shared" si="13"/>
        <v>28.87777777777778</v>
      </c>
      <c r="Y29" s="34">
        <f t="shared" si="13"/>
        <v>12.777777777777779</v>
      </c>
      <c r="Z29" s="35">
        <f t="shared" si="13"/>
        <v>6647.1281803850788</v>
      </c>
      <c r="AA29" s="48">
        <f t="shared" si="13"/>
        <v>0.30311111111111105</v>
      </c>
      <c r="AB29" s="48">
        <f t="shared" si="13"/>
        <v>0.1321111111111111</v>
      </c>
      <c r="AC29" s="34">
        <f t="shared" si="13"/>
        <v>53.222222222222229</v>
      </c>
    </row>
    <row r="30" spans="1:29" ht="15.75" customHeight="1">
      <c r="A30" s="1006"/>
      <c r="B30" s="1313"/>
      <c r="C30" s="159">
        <v>3</v>
      </c>
      <c r="D30" s="156" t="s">
        <v>106</v>
      </c>
      <c r="E30" s="157" t="s">
        <v>680</v>
      </c>
      <c r="F30" s="157">
        <v>9.7000000000000003E-2</v>
      </c>
      <c r="G30" s="157">
        <v>0.16700000000000001</v>
      </c>
      <c r="H30" s="1063">
        <v>0.33300000000000002</v>
      </c>
      <c r="I30" s="157" t="s">
        <v>19</v>
      </c>
      <c r="J30" s="605" cm="1">
        <f t="array" ref="J30">AVERAGE(IF(LEFT(F30:I30,1)="&lt;", VALUE(MID(F30:I30,2,99)), F30:I30))</f>
        <v>0.19899999999999998</v>
      </c>
      <c r="K30" s="145" t="s">
        <v>211</v>
      </c>
      <c r="L30" s="145">
        <v>7</v>
      </c>
      <c r="M30" s="83"/>
      <c r="N30" s="83"/>
      <c r="O30" s="31" t="s">
        <v>273</v>
      </c>
      <c r="P30" s="1404"/>
      <c r="Q30" s="1405"/>
      <c r="R30" s="1405"/>
      <c r="S30" s="1406"/>
      <c r="T30" s="34">
        <f t="shared" ref="T30:AC30" si="14">MIN(T25:T27)</f>
        <v>4.4266666666666667</v>
      </c>
      <c r="U30" s="34">
        <f t="shared" si="14"/>
        <v>7.666666666666667</v>
      </c>
      <c r="V30" s="34">
        <f t="shared" si="14"/>
        <v>33</v>
      </c>
      <c r="W30" s="34">
        <f t="shared" si="14"/>
        <v>7.0233333333333334</v>
      </c>
      <c r="X30" s="34">
        <f t="shared" si="14"/>
        <v>28.833333333333332</v>
      </c>
      <c r="Y30" s="34">
        <f t="shared" si="14"/>
        <v>11.666666666666666</v>
      </c>
      <c r="Z30" s="35">
        <f t="shared" si="14"/>
        <v>4380.1273219731811</v>
      </c>
      <c r="AA30" s="48">
        <f t="shared" si="14"/>
        <v>0.18499999999999997</v>
      </c>
      <c r="AB30" s="48">
        <f t="shared" si="14"/>
        <v>0.108</v>
      </c>
      <c r="AC30" s="34">
        <f t="shared" si="14"/>
        <v>45</v>
      </c>
    </row>
    <row r="31" spans="1:29" ht="15.75" customHeight="1">
      <c r="A31" s="1006"/>
      <c r="B31" s="1311" t="s">
        <v>632</v>
      </c>
      <c r="C31" s="158">
        <v>1</v>
      </c>
      <c r="D31" s="154" t="s">
        <v>103</v>
      </c>
      <c r="E31" s="155" t="s">
        <v>678</v>
      </c>
      <c r="F31" s="155">
        <v>0.122</v>
      </c>
      <c r="G31" s="155">
        <v>0.14499999999999999</v>
      </c>
      <c r="H31" s="1119">
        <v>5.7000000000000002E-2</v>
      </c>
      <c r="I31" s="155" t="s">
        <v>19</v>
      </c>
      <c r="J31" s="605" cm="1">
        <f t="array" ref="J31">AVERAGE(IF(LEFT(F31:I31,1)="&lt;", VALUE(MID(F31:I31,2,99)), F31:I31))</f>
        <v>0.108</v>
      </c>
      <c r="K31" s="609" t="s">
        <v>211</v>
      </c>
      <c r="L31" s="609">
        <v>2.5000000000000001E-2</v>
      </c>
      <c r="M31" s="83"/>
      <c r="N31" s="83"/>
      <c r="O31" s="31" t="s">
        <v>274</v>
      </c>
      <c r="P31" s="1404"/>
      <c r="Q31" s="1405"/>
      <c r="R31" s="1405"/>
      <c r="S31" s="1406"/>
      <c r="T31" s="34">
        <f t="shared" ref="T31:AC31" si="15">MAX(T25:T27)</f>
        <v>4.7566666666666668</v>
      </c>
      <c r="U31" s="34">
        <f t="shared" si="15"/>
        <v>8</v>
      </c>
      <c r="V31" s="34">
        <f t="shared" si="15"/>
        <v>41</v>
      </c>
      <c r="W31" s="34">
        <f t="shared" si="15"/>
        <v>7.3066666666666675</v>
      </c>
      <c r="X31" s="34">
        <f t="shared" si="15"/>
        <v>28.933333333333334</v>
      </c>
      <c r="Y31" s="34">
        <f t="shared" si="15"/>
        <v>13.333333333333334</v>
      </c>
      <c r="Z31" s="35">
        <f t="shared" si="15"/>
        <v>8473.0403024221741</v>
      </c>
      <c r="AA31" s="48">
        <f t="shared" si="15"/>
        <v>0.52533333333333332</v>
      </c>
      <c r="AB31" s="48">
        <f t="shared" si="15"/>
        <v>0.14966666666666667</v>
      </c>
      <c r="AC31" s="34">
        <f t="shared" si="15"/>
        <v>61.333333333333336</v>
      </c>
    </row>
    <row r="32" spans="1:29" ht="15.75" customHeight="1">
      <c r="A32" s="1006"/>
      <c r="B32" s="1312"/>
      <c r="C32" s="159">
        <v>2</v>
      </c>
      <c r="D32" s="156" t="s">
        <v>105</v>
      </c>
      <c r="E32" s="157" t="s">
        <v>679</v>
      </c>
      <c r="F32" s="157">
        <v>9.4E-2</v>
      </c>
      <c r="G32" s="157">
        <v>0.26100000000000001</v>
      </c>
      <c r="H32" s="1063">
        <v>6.0999999999999999E-2</v>
      </c>
      <c r="I32" s="157" t="s">
        <v>19</v>
      </c>
      <c r="J32" s="605" cm="1">
        <f t="array" ref="J32">AVERAGE(IF(LEFT(F32:I32,1)="&lt;", VALUE(MID(F32:I32,2,99)), F32:I32))</f>
        <v>0.13866666666666666</v>
      </c>
      <c r="K32" s="145" t="s">
        <v>211</v>
      </c>
      <c r="L32" s="145">
        <v>2.5000000000000001E-2</v>
      </c>
      <c r="M32" s="83"/>
      <c r="N32" s="83"/>
      <c r="O32" s="31" t="s">
        <v>275</v>
      </c>
      <c r="P32" s="1407"/>
      <c r="Q32" s="1408"/>
      <c r="R32" s="1408"/>
      <c r="S32" s="1409"/>
      <c r="T32" s="46" t="s">
        <v>296</v>
      </c>
      <c r="U32" s="46" t="s">
        <v>299</v>
      </c>
      <c r="V32" s="46" t="s">
        <v>507</v>
      </c>
      <c r="W32" s="46" t="s">
        <v>508</v>
      </c>
      <c r="X32" s="46" t="s">
        <v>509</v>
      </c>
      <c r="Y32" s="46" t="s">
        <v>510</v>
      </c>
      <c r="Z32" s="46" t="s">
        <v>511</v>
      </c>
      <c r="AA32" s="46" t="s">
        <v>299</v>
      </c>
      <c r="AB32" s="46" t="s">
        <v>300</v>
      </c>
      <c r="AC32" s="46" t="s">
        <v>319</v>
      </c>
    </row>
    <row r="33" spans="1:29" ht="15.75" customHeight="1">
      <c r="A33" s="1006"/>
      <c r="B33" s="1313"/>
      <c r="C33" s="159">
        <v>3</v>
      </c>
      <c r="D33" s="156" t="s">
        <v>106</v>
      </c>
      <c r="E33" s="157" t="s">
        <v>680</v>
      </c>
      <c r="F33" s="157">
        <v>9.7000000000000003E-2</v>
      </c>
      <c r="G33" s="157">
        <v>0.29299999999999998</v>
      </c>
      <c r="H33" s="1063">
        <v>5.8999999999999997E-2</v>
      </c>
      <c r="I33" s="157" t="s">
        <v>19</v>
      </c>
      <c r="J33" s="605" cm="1">
        <f t="array" ref="J33">AVERAGE(IF(LEFT(F33:I33,1)="&lt;", VALUE(MID(F33:I33,2,99)), F33:I33))</f>
        <v>0.14966666666666667</v>
      </c>
      <c r="K33" s="145" t="s">
        <v>211</v>
      </c>
      <c r="L33" s="145">
        <v>2.5000000000000001E-2</v>
      </c>
      <c r="M33" s="83"/>
      <c r="N33" s="83"/>
      <c r="O33" s="83"/>
      <c r="P33" s="83"/>
      <c r="Q33" s="83"/>
      <c r="R33" s="83"/>
      <c r="S33" s="83"/>
      <c r="T33" s="83"/>
      <c r="U33" s="83"/>
      <c r="V33" s="83"/>
      <c r="W33" s="83"/>
      <c r="X33" s="83"/>
      <c r="Y33" s="83"/>
      <c r="Z33" s="83"/>
      <c r="AA33" s="83"/>
      <c r="AB33" s="83"/>
      <c r="AC33" s="83"/>
    </row>
    <row r="34" spans="1:29" ht="15.75" customHeight="1">
      <c r="A34" s="1006"/>
      <c r="B34" s="1289" t="s">
        <v>13</v>
      </c>
      <c r="C34" s="123">
        <v>1</v>
      </c>
      <c r="D34" s="154" t="s">
        <v>103</v>
      </c>
      <c r="E34" s="155" t="s">
        <v>678</v>
      </c>
      <c r="F34" s="155">
        <v>105</v>
      </c>
      <c r="G34" s="155">
        <v>22</v>
      </c>
      <c r="H34" s="155">
        <v>8</v>
      </c>
      <c r="I34" s="155" t="s">
        <v>19</v>
      </c>
      <c r="J34" s="605" cm="1">
        <f t="array" ref="J34">AVERAGE(IF(LEFT(F34:I34,1)="&lt;", VALUE(MID(F34:I34,2,99)), F34:I34))</f>
        <v>45</v>
      </c>
      <c r="K34" s="606" t="s">
        <v>211</v>
      </c>
      <c r="L34" s="606">
        <v>350</v>
      </c>
      <c r="M34" s="29"/>
      <c r="N34" s="29"/>
      <c r="O34" s="29"/>
      <c r="P34" s="29"/>
      <c r="Q34" s="29"/>
      <c r="R34" s="29"/>
      <c r="S34" s="29"/>
      <c r="T34" s="29"/>
      <c r="U34" s="29"/>
      <c r="V34" s="29"/>
      <c r="W34" s="29"/>
      <c r="X34" s="29"/>
      <c r="Y34" s="29"/>
      <c r="Z34" s="29"/>
      <c r="AA34" s="29"/>
      <c r="AB34" s="29"/>
      <c r="AC34" s="29"/>
    </row>
    <row r="35" spans="1:29" ht="15.75" customHeight="1">
      <c r="A35" s="1006"/>
      <c r="B35" s="1287"/>
      <c r="C35" s="128">
        <v>2</v>
      </c>
      <c r="D35" s="156" t="s">
        <v>105</v>
      </c>
      <c r="E35" s="157" t="s">
        <v>679</v>
      </c>
      <c r="F35" s="157">
        <v>153</v>
      </c>
      <c r="G35" s="157">
        <v>20</v>
      </c>
      <c r="H35" s="157">
        <v>11</v>
      </c>
      <c r="I35" s="157" t="s">
        <v>19</v>
      </c>
      <c r="J35" s="605" cm="1">
        <f t="array" ref="J35">AVERAGE(IF(LEFT(F35:I35,1)="&lt;", VALUE(MID(F35:I35,2,99)), F35:I35))</f>
        <v>61.333333333333336</v>
      </c>
      <c r="K35" s="127" t="s">
        <v>211</v>
      </c>
      <c r="L35" s="127">
        <v>350</v>
      </c>
      <c r="M35" s="29"/>
      <c r="N35" s="29"/>
      <c r="O35" s="29"/>
      <c r="P35" s="29"/>
      <c r="Q35" s="29"/>
      <c r="R35" s="29"/>
      <c r="S35" s="29"/>
      <c r="T35" s="29"/>
      <c r="U35" s="29"/>
      <c r="V35" s="29"/>
      <c r="W35" s="29"/>
      <c r="X35" s="29"/>
      <c r="Y35" s="29"/>
      <c r="Z35" s="29"/>
      <c r="AA35" s="29"/>
      <c r="AB35" s="29"/>
      <c r="AC35" s="29"/>
    </row>
    <row r="36" spans="1:29" ht="15.75" customHeight="1">
      <c r="A36" s="1006"/>
      <c r="B36" s="1288"/>
      <c r="C36" s="128">
        <v>3</v>
      </c>
      <c r="D36" s="156" t="s">
        <v>106</v>
      </c>
      <c r="E36" s="157" t="s">
        <v>680</v>
      </c>
      <c r="F36" s="157">
        <v>108</v>
      </c>
      <c r="G36" s="157">
        <v>28</v>
      </c>
      <c r="H36" s="157">
        <v>24</v>
      </c>
      <c r="I36" s="157" t="s">
        <v>19</v>
      </c>
      <c r="J36" s="605" cm="1">
        <f t="array" ref="J36">AVERAGE(IF(LEFT(F36:I36,1)="&lt;", VALUE(MID(F36:I36,2,99)), F36:I36))</f>
        <v>53.333333333333336</v>
      </c>
      <c r="K36" s="127" t="s">
        <v>211</v>
      </c>
      <c r="L36" s="127">
        <v>350</v>
      </c>
      <c r="M36" s="29"/>
      <c r="N36" s="29"/>
      <c r="O36" s="29"/>
      <c r="P36" s="29"/>
      <c r="Q36" s="29"/>
      <c r="R36" s="29"/>
      <c r="S36" s="29"/>
      <c r="T36" s="29"/>
      <c r="U36" s="29"/>
      <c r="V36" s="29"/>
      <c r="W36" s="29"/>
      <c r="X36" s="29"/>
      <c r="Y36" s="29"/>
      <c r="Z36" s="29"/>
      <c r="AA36" s="29"/>
      <c r="AB36" s="29"/>
      <c r="AC36" s="29"/>
    </row>
    <row r="37" spans="1:29" ht="45.75" customHeight="1">
      <c r="A37" s="1006"/>
      <c r="B37" s="1289" t="s">
        <v>303</v>
      </c>
      <c r="C37" s="123">
        <v>1</v>
      </c>
      <c r="D37" s="154" t="s">
        <v>103</v>
      </c>
      <c r="E37" s="155" t="s">
        <v>678</v>
      </c>
      <c r="F37" s="155" t="s">
        <v>682</v>
      </c>
      <c r="G37" s="155" t="s">
        <v>683</v>
      </c>
      <c r="H37" s="155" t="s">
        <v>684</v>
      </c>
      <c r="I37" s="155" t="s">
        <v>19</v>
      </c>
      <c r="J37" s="29"/>
      <c r="K37" s="29"/>
      <c r="L37" s="29"/>
      <c r="M37" s="29"/>
      <c r="N37" s="29"/>
      <c r="O37" s="29"/>
      <c r="P37" s="29"/>
      <c r="Q37" s="29"/>
      <c r="R37" s="29"/>
      <c r="S37" s="29"/>
      <c r="T37" s="29"/>
      <c r="U37" s="29"/>
      <c r="V37" s="29"/>
      <c r="W37" s="29"/>
      <c r="X37" s="29"/>
      <c r="Y37" s="29"/>
      <c r="Z37" s="29"/>
      <c r="AA37" s="29"/>
      <c r="AB37" s="29"/>
      <c r="AC37" s="29"/>
    </row>
    <row r="38" spans="1:29" ht="48" customHeight="1">
      <c r="A38" s="1006"/>
      <c r="B38" s="1287"/>
      <c r="C38" s="128">
        <v>2</v>
      </c>
      <c r="D38" s="156" t="s">
        <v>105</v>
      </c>
      <c r="E38" s="157" t="s">
        <v>679</v>
      </c>
      <c r="F38" s="157" t="s">
        <v>685</v>
      </c>
      <c r="G38" s="157" t="s">
        <v>686</v>
      </c>
      <c r="H38" s="157" t="s">
        <v>687</v>
      </c>
      <c r="I38" s="157" t="s">
        <v>19</v>
      </c>
      <c r="J38" s="29"/>
      <c r="K38" s="29"/>
      <c r="L38" s="29"/>
      <c r="M38" s="29"/>
      <c r="N38" s="29"/>
      <c r="O38" s="29"/>
      <c r="P38" s="29"/>
      <c r="Q38" s="29"/>
      <c r="R38" s="29"/>
      <c r="S38" s="29"/>
      <c r="T38" s="29"/>
      <c r="U38" s="29"/>
      <c r="V38" s="29"/>
      <c r="W38" s="29"/>
      <c r="X38" s="29"/>
      <c r="Y38" s="29"/>
      <c r="Z38" s="29"/>
      <c r="AA38" s="29"/>
      <c r="AB38" s="29"/>
      <c r="AC38" s="29"/>
    </row>
    <row r="39" spans="1:29" ht="45.75" customHeight="1">
      <c r="A39" s="1006"/>
      <c r="B39" s="1287"/>
      <c r="C39" s="600">
        <v>3</v>
      </c>
      <c r="D39" s="601" t="s">
        <v>106</v>
      </c>
      <c r="E39" s="598" t="s">
        <v>680</v>
      </c>
      <c r="F39" s="598" t="s">
        <v>688</v>
      </c>
      <c r="G39" s="598" t="s">
        <v>689</v>
      </c>
      <c r="H39" s="598" t="s">
        <v>690</v>
      </c>
      <c r="I39" s="598" t="s">
        <v>19</v>
      </c>
      <c r="J39" s="29"/>
      <c r="K39" s="29"/>
      <c r="L39" s="29"/>
      <c r="M39" s="29"/>
      <c r="N39" s="29"/>
      <c r="O39" s="29"/>
      <c r="P39" s="29"/>
      <c r="Q39" s="29"/>
      <c r="R39" s="29"/>
      <c r="S39" s="29"/>
      <c r="T39" s="29"/>
      <c r="U39" s="29"/>
      <c r="V39" s="29"/>
      <c r="W39" s="29"/>
      <c r="X39" s="29"/>
      <c r="Y39" s="29"/>
      <c r="Z39" s="29"/>
      <c r="AA39" s="29"/>
      <c r="AB39" s="29"/>
      <c r="AC39" s="29"/>
    </row>
    <row r="40" spans="1:29" ht="32.25" customHeight="1">
      <c r="A40" s="1006"/>
      <c r="B40" s="1201" t="s">
        <v>505</v>
      </c>
      <c r="C40" s="1202"/>
      <c r="D40" s="1202"/>
      <c r="E40" s="1202"/>
      <c r="F40" s="602">
        <v>46035</v>
      </c>
      <c r="G40" s="602">
        <v>46148</v>
      </c>
      <c r="H40" s="602">
        <v>46253</v>
      </c>
      <c r="I40" s="603"/>
      <c r="J40" s="29"/>
      <c r="K40" s="29"/>
      <c r="L40" s="29"/>
      <c r="M40" s="29"/>
      <c r="N40" s="29"/>
      <c r="O40" s="29"/>
      <c r="P40" s="29"/>
      <c r="Q40" s="29"/>
      <c r="R40" s="29"/>
      <c r="S40" s="29"/>
      <c r="T40" s="29"/>
      <c r="U40" s="29"/>
      <c r="V40" s="29"/>
      <c r="W40" s="29"/>
      <c r="X40" s="29"/>
      <c r="Y40" s="29"/>
      <c r="Z40" s="29"/>
      <c r="AA40" s="29"/>
      <c r="AB40" s="29"/>
      <c r="AC40" s="29"/>
    </row>
    <row r="41" spans="1:29" ht="15.75" customHeight="1">
      <c r="A41" s="29"/>
      <c r="B41" s="29"/>
      <c r="C41" s="29"/>
      <c r="D41" s="75"/>
      <c r="E41" s="29"/>
      <c r="F41" s="29"/>
      <c r="P41" s="29"/>
      <c r="Q41" s="29"/>
      <c r="R41" s="29"/>
      <c r="S41" s="29"/>
      <c r="T41" s="29"/>
      <c r="U41" s="29"/>
      <c r="V41" s="29"/>
      <c r="W41" s="29"/>
      <c r="X41" s="29"/>
      <c r="Y41" s="29"/>
      <c r="Z41" s="29"/>
      <c r="AA41" s="29"/>
      <c r="AB41" s="29"/>
      <c r="AC41" s="29"/>
    </row>
    <row r="42" spans="1:29" ht="15.75" customHeight="1">
      <c r="A42" s="29"/>
      <c r="B42" s="29"/>
      <c r="C42" s="29"/>
      <c r="D42" s="160" t="s">
        <v>691</v>
      </c>
      <c r="P42" s="29"/>
      <c r="Q42" s="29"/>
      <c r="R42" s="29"/>
      <c r="S42" s="29"/>
      <c r="T42" s="29"/>
      <c r="U42" s="29"/>
      <c r="V42" s="29"/>
      <c r="W42" s="29"/>
      <c r="X42" s="29"/>
      <c r="Y42" s="29"/>
      <c r="Z42" s="29"/>
      <c r="AA42" s="29"/>
      <c r="AB42" s="29"/>
      <c r="AC42" s="29"/>
    </row>
    <row r="43" spans="1:29" ht="15.75" customHeight="1">
      <c r="A43" s="29"/>
      <c r="B43" s="29"/>
      <c r="C43" s="29"/>
      <c r="D43" s="1310" t="s">
        <v>692</v>
      </c>
      <c r="E43" s="1310"/>
      <c r="F43" s="1310"/>
      <c r="P43" s="29"/>
      <c r="Q43" s="29"/>
      <c r="R43" s="29"/>
      <c r="S43" s="29"/>
      <c r="T43" s="29"/>
      <c r="U43" s="29"/>
      <c r="V43" s="29"/>
      <c r="W43" s="29"/>
      <c r="X43" s="29"/>
      <c r="Y43" s="29"/>
      <c r="Z43" s="29"/>
      <c r="AA43" s="29"/>
      <c r="AB43" s="29"/>
      <c r="AC43" s="29"/>
    </row>
    <row r="44" spans="1:29" ht="15.75" customHeight="1">
      <c r="A44" s="29"/>
      <c r="B44" s="29"/>
      <c r="C44" s="29"/>
      <c r="D44" s="1310"/>
      <c r="E44" s="1310"/>
      <c r="F44" s="1310"/>
      <c r="P44" s="29"/>
      <c r="Q44" s="29"/>
      <c r="R44" s="29"/>
      <c r="S44" s="29"/>
      <c r="T44" s="29"/>
      <c r="U44" s="29"/>
      <c r="V44" s="29"/>
      <c r="W44" s="29"/>
      <c r="X44" s="29"/>
      <c r="Y44" s="29"/>
      <c r="Z44" s="29"/>
      <c r="AA44" s="29"/>
      <c r="AB44" s="29"/>
      <c r="AC44" s="29"/>
    </row>
    <row r="45" spans="1:29" ht="15.75" customHeight="1">
      <c r="A45" s="29"/>
      <c r="B45" s="29"/>
      <c r="C45" s="29"/>
      <c r="D45" s="1310"/>
      <c r="E45" s="1310"/>
      <c r="F45" s="1310"/>
      <c r="P45" s="29"/>
      <c r="Q45" s="29"/>
      <c r="R45" s="29"/>
      <c r="S45" s="29"/>
      <c r="T45" s="29"/>
      <c r="U45" s="29"/>
      <c r="V45" s="29"/>
      <c r="W45" s="29"/>
      <c r="X45" s="29"/>
      <c r="Y45" s="29"/>
      <c r="Z45" s="29"/>
      <c r="AA45" s="29"/>
      <c r="AB45" s="29"/>
      <c r="AC45" s="29"/>
    </row>
    <row r="46" spans="1:29" ht="15.75" customHeight="1">
      <c r="A46" s="29"/>
      <c r="B46" s="29"/>
      <c r="C46" s="29"/>
      <c r="D46" s="1310"/>
      <c r="E46" s="1310"/>
      <c r="F46" s="1310"/>
      <c r="P46" s="29"/>
      <c r="Q46" s="29"/>
      <c r="R46" s="29"/>
      <c r="S46" s="29"/>
      <c r="T46" s="29"/>
      <c r="U46" s="29"/>
      <c r="V46" s="29"/>
      <c r="W46" s="29"/>
      <c r="X46" s="29"/>
      <c r="Y46" s="29"/>
      <c r="Z46" s="29"/>
      <c r="AA46" s="29"/>
      <c r="AB46" s="29"/>
      <c r="AC46" s="29"/>
    </row>
    <row r="47" spans="1:29" ht="15.75" customHeight="1">
      <c r="A47" s="29"/>
      <c r="B47" s="29"/>
      <c r="C47" s="29"/>
      <c r="D47" s="1310"/>
      <c r="E47" s="1310"/>
      <c r="F47" s="1310"/>
      <c r="P47" s="29"/>
      <c r="Q47" s="29"/>
      <c r="R47" s="29"/>
      <c r="S47" s="29"/>
      <c r="T47" s="29"/>
      <c r="U47" s="29"/>
      <c r="V47" s="29"/>
      <c r="W47" s="29"/>
      <c r="X47" s="29"/>
      <c r="Y47" s="29"/>
      <c r="Z47" s="29"/>
      <c r="AA47" s="29"/>
      <c r="AB47" s="29"/>
      <c r="AC47" s="29"/>
    </row>
    <row r="48" spans="1:29" ht="15.75" customHeight="1">
      <c r="A48" s="29"/>
      <c r="B48" s="29"/>
      <c r="C48" s="29"/>
      <c r="D48" s="1310"/>
      <c r="E48" s="1310"/>
      <c r="F48" s="1310"/>
      <c r="P48" s="29"/>
      <c r="Q48" s="29"/>
      <c r="R48" s="29"/>
      <c r="S48" s="29"/>
      <c r="T48" s="29"/>
      <c r="U48" s="29"/>
      <c r="V48" s="29"/>
      <c r="W48" s="29"/>
      <c r="X48" s="29"/>
      <c r="Y48" s="29"/>
      <c r="Z48" s="29"/>
      <c r="AA48" s="29"/>
      <c r="AB48" s="29"/>
      <c r="AC48" s="29"/>
    </row>
    <row r="49" spans="1:29" ht="15.75" customHeight="1">
      <c r="A49" s="29"/>
      <c r="B49" s="29"/>
      <c r="C49" s="29"/>
      <c r="D49" s="1310"/>
      <c r="E49" s="1310"/>
      <c r="F49" s="1310"/>
      <c r="P49" s="29"/>
      <c r="Q49" s="29"/>
      <c r="R49" s="29"/>
      <c r="S49" s="29"/>
      <c r="T49" s="29"/>
      <c r="U49" s="29"/>
      <c r="V49" s="29"/>
      <c r="W49" s="29"/>
      <c r="X49" s="29"/>
      <c r="Y49" s="29"/>
      <c r="Z49" s="29"/>
      <c r="AA49" s="29"/>
      <c r="AB49" s="29"/>
      <c r="AC49" s="29"/>
    </row>
    <row r="50" spans="1:29" ht="15.75" customHeight="1">
      <c r="A50" s="29"/>
      <c r="B50" s="29"/>
      <c r="C50" s="29"/>
      <c r="D50" s="1310"/>
      <c r="E50" s="1310"/>
      <c r="F50" s="1310"/>
      <c r="P50" s="29"/>
      <c r="Q50" s="29"/>
      <c r="R50" s="29"/>
      <c r="S50" s="29"/>
      <c r="T50" s="29"/>
      <c r="U50" s="29"/>
      <c r="V50" s="29"/>
      <c r="W50" s="29"/>
      <c r="X50" s="29"/>
      <c r="Y50" s="29"/>
      <c r="Z50" s="29"/>
      <c r="AA50" s="29"/>
      <c r="AB50" s="29"/>
      <c r="AC50" s="29"/>
    </row>
    <row r="51" spans="1:29" ht="15.75" customHeight="1">
      <c r="A51" s="29"/>
      <c r="B51" s="29"/>
      <c r="C51" s="29"/>
      <c r="D51" s="1310"/>
      <c r="E51" s="1310"/>
      <c r="F51" s="1310"/>
      <c r="P51" s="29"/>
      <c r="Q51" s="29"/>
      <c r="R51" s="29"/>
      <c r="S51" s="29"/>
      <c r="T51" s="29"/>
      <c r="U51" s="29"/>
      <c r="V51" s="29"/>
      <c r="W51" s="29"/>
      <c r="X51" s="29"/>
      <c r="Y51" s="29"/>
      <c r="Z51" s="29"/>
      <c r="AA51" s="29"/>
      <c r="AB51" s="29"/>
      <c r="AC51" s="29"/>
    </row>
    <row r="52" spans="1:29" ht="15.75" customHeight="1">
      <c r="A52" s="29"/>
      <c r="B52" s="29"/>
      <c r="C52" s="29"/>
      <c r="D52" s="1310"/>
      <c r="E52" s="1310"/>
      <c r="F52" s="1310"/>
      <c r="P52" s="29"/>
      <c r="Q52" s="29"/>
      <c r="R52" s="29"/>
      <c r="S52" s="29"/>
      <c r="T52" s="29"/>
      <c r="U52" s="29"/>
      <c r="V52" s="29"/>
      <c r="W52" s="29"/>
      <c r="X52" s="29"/>
      <c r="Y52" s="29"/>
      <c r="Z52" s="29"/>
      <c r="AA52" s="29"/>
      <c r="AB52" s="29"/>
      <c r="AC52" s="29"/>
    </row>
    <row r="53" spans="1:29" ht="15.75" customHeight="1">
      <c r="A53" s="29"/>
      <c r="B53" s="29"/>
      <c r="C53" s="29"/>
      <c r="D53" s="1310"/>
      <c r="E53" s="1310"/>
      <c r="F53" s="1310"/>
      <c r="P53" s="29"/>
      <c r="Q53" s="29"/>
      <c r="R53" s="29"/>
      <c r="S53" s="29"/>
      <c r="T53" s="29"/>
      <c r="U53" s="29"/>
      <c r="V53" s="29"/>
      <c r="W53" s="29"/>
      <c r="X53" s="29"/>
      <c r="Y53" s="29"/>
      <c r="Z53" s="29"/>
      <c r="AA53" s="29"/>
      <c r="AB53" s="29"/>
      <c r="AC53" s="29"/>
    </row>
    <row r="54" spans="1:29" ht="15.75" customHeight="1">
      <c r="A54" s="29"/>
      <c r="B54" s="29"/>
      <c r="C54" s="29"/>
      <c r="D54" s="1310"/>
      <c r="E54" s="1310"/>
      <c r="F54" s="1310"/>
      <c r="P54" s="29"/>
      <c r="Q54" s="29"/>
      <c r="R54" s="29"/>
      <c r="S54" s="29"/>
      <c r="T54" s="29"/>
      <c r="U54" s="29"/>
      <c r="V54" s="29"/>
      <c r="W54" s="29"/>
      <c r="X54" s="29"/>
      <c r="Y54" s="29"/>
      <c r="Z54" s="29"/>
      <c r="AA54" s="29"/>
      <c r="AB54" s="29"/>
      <c r="AC54" s="29"/>
    </row>
    <row r="55" spans="1:29" ht="15.75" customHeight="1">
      <c r="A55" s="29"/>
      <c r="B55" s="29"/>
      <c r="C55" s="29"/>
      <c r="D55" s="1310"/>
      <c r="E55" s="1310"/>
      <c r="F55" s="1310"/>
      <c r="P55" s="29"/>
      <c r="Q55" s="29"/>
      <c r="R55" s="29"/>
      <c r="S55" s="29"/>
      <c r="T55" s="29"/>
      <c r="U55" s="29"/>
      <c r="V55" s="29"/>
      <c r="W55" s="29"/>
      <c r="X55" s="29"/>
      <c r="Y55" s="29"/>
      <c r="Z55" s="29"/>
      <c r="AA55" s="29"/>
      <c r="AB55" s="29"/>
      <c r="AC55" s="29"/>
    </row>
    <row r="56" spans="1:29" ht="15.75" customHeight="1">
      <c r="A56" s="29"/>
      <c r="B56" s="29"/>
      <c r="C56" s="29"/>
      <c r="D56" s="1310"/>
      <c r="E56" s="1310"/>
      <c r="F56" s="1310"/>
      <c r="P56" s="29"/>
      <c r="Q56" s="29"/>
      <c r="R56" s="29"/>
      <c r="S56" s="29"/>
      <c r="T56" s="29"/>
      <c r="U56" s="29"/>
      <c r="V56" s="29"/>
      <c r="W56" s="29"/>
      <c r="X56" s="29"/>
      <c r="Y56" s="29"/>
      <c r="Z56" s="29"/>
      <c r="AA56" s="29"/>
      <c r="AB56" s="29"/>
      <c r="AC56" s="29"/>
    </row>
    <row r="57" spans="1:29" ht="15.75" customHeight="1">
      <c r="A57" s="29"/>
      <c r="B57" s="29"/>
      <c r="C57" s="29"/>
      <c r="D57" s="1310"/>
      <c r="E57" s="1310"/>
      <c r="F57" s="1310"/>
      <c r="P57" s="29"/>
      <c r="Q57" s="29"/>
      <c r="R57" s="29"/>
      <c r="S57" s="29"/>
      <c r="T57" s="29"/>
      <c r="U57" s="29"/>
      <c r="V57" s="29"/>
      <c r="W57" s="29"/>
      <c r="X57" s="29"/>
      <c r="Y57" s="29"/>
      <c r="Z57" s="29"/>
      <c r="AA57" s="29"/>
      <c r="AB57" s="29"/>
      <c r="AC57" s="29"/>
    </row>
    <row r="58" spans="1:29" ht="15.75" customHeight="1">
      <c r="A58" s="29"/>
      <c r="B58" s="29"/>
      <c r="C58" s="29"/>
      <c r="D58" s="1310"/>
      <c r="E58" s="1310"/>
      <c r="F58" s="1310"/>
      <c r="P58" s="29"/>
      <c r="Q58" s="29"/>
      <c r="R58" s="29"/>
      <c r="S58" s="29"/>
      <c r="T58" s="29"/>
      <c r="U58" s="29"/>
      <c r="V58" s="29"/>
      <c r="W58" s="29"/>
      <c r="X58" s="29"/>
      <c r="Y58" s="29"/>
      <c r="Z58" s="29"/>
      <c r="AA58" s="29"/>
      <c r="AB58" s="29"/>
      <c r="AC58" s="29"/>
    </row>
    <row r="59" spans="1:29" ht="15.75" customHeight="1">
      <c r="A59" s="29"/>
      <c r="B59" s="29"/>
      <c r="C59" s="29"/>
      <c r="P59" s="29"/>
      <c r="Q59" s="29"/>
      <c r="R59" s="29"/>
      <c r="S59" s="29"/>
      <c r="T59" s="29"/>
      <c r="U59" s="29"/>
      <c r="V59" s="29"/>
      <c r="W59" s="29"/>
      <c r="X59" s="29"/>
      <c r="Y59" s="29"/>
      <c r="Z59" s="29"/>
      <c r="AA59" s="29"/>
      <c r="AB59" s="29"/>
      <c r="AC59" s="29"/>
    </row>
    <row r="60" spans="1:29" ht="15.75" customHeight="1">
      <c r="A60" s="29"/>
      <c r="B60" s="29"/>
      <c r="C60" s="29"/>
      <c r="P60" s="29"/>
      <c r="Q60" s="29"/>
      <c r="R60" s="29"/>
      <c r="S60" s="29"/>
      <c r="T60" s="29"/>
      <c r="U60" s="29"/>
      <c r="V60" s="29"/>
      <c r="W60" s="29"/>
      <c r="X60" s="29"/>
      <c r="Y60" s="29"/>
      <c r="Z60" s="29"/>
      <c r="AA60" s="29"/>
      <c r="AB60" s="29"/>
      <c r="AC60" s="29"/>
    </row>
    <row r="61" spans="1:29" ht="15.75" customHeight="1">
      <c r="A61" s="29"/>
      <c r="B61" s="29"/>
      <c r="C61" s="29"/>
      <c r="P61" s="29"/>
      <c r="Q61" s="29"/>
      <c r="R61" s="29"/>
      <c r="S61" s="29"/>
      <c r="T61" s="29"/>
      <c r="U61" s="29"/>
      <c r="V61" s="29"/>
      <c r="W61" s="29"/>
      <c r="X61" s="29"/>
      <c r="Y61" s="29"/>
      <c r="Z61" s="29"/>
      <c r="AA61" s="29"/>
      <c r="AB61" s="29"/>
      <c r="AC61" s="29"/>
    </row>
    <row r="62" spans="1:29" ht="15.75" customHeight="1">
      <c r="A62" s="29"/>
      <c r="B62" s="29"/>
      <c r="C62" s="29"/>
      <c r="P62" s="29"/>
      <c r="Q62" s="29"/>
      <c r="R62" s="29"/>
      <c r="S62" s="29"/>
      <c r="T62" s="29"/>
      <c r="U62" s="29"/>
      <c r="V62" s="29"/>
      <c r="W62" s="29"/>
      <c r="X62" s="29"/>
      <c r="Y62" s="29"/>
      <c r="Z62" s="29"/>
      <c r="AA62" s="29"/>
      <c r="AB62" s="29"/>
      <c r="AC62" s="29"/>
    </row>
    <row r="63" spans="1:29" ht="15.75" customHeight="1">
      <c r="A63" s="29"/>
      <c r="B63" s="29"/>
      <c r="C63" s="29"/>
      <c r="P63" s="29"/>
      <c r="Q63" s="29"/>
      <c r="R63" s="29"/>
      <c r="S63" s="29"/>
      <c r="T63" s="29"/>
      <c r="U63" s="29"/>
      <c r="V63" s="29"/>
      <c r="W63" s="29"/>
      <c r="X63" s="29"/>
      <c r="Y63" s="29"/>
      <c r="Z63" s="29"/>
      <c r="AA63" s="29"/>
      <c r="AB63" s="29"/>
      <c r="AC63" s="29"/>
    </row>
    <row r="64" spans="1:29" ht="15.75" customHeight="1">
      <c r="A64" s="29"/>
      <c r="B64" s="29"/>
      <c r="C64" s="29"/>
      <c r="P64" s="29"/>
      <c r="Q64" s="29"/>
      <c r="R64" s="29"/>
      <c r="S64" s="29"/>
      <c r="T64" s="29"/>
      <c r="U64" s="29"/>
      <c r="V64" s="29"/>
      <c r="W64" s="29"/>
      <c r="X64" s="29"/>
      <c r="Y64" s="29"/>
      <c r="Z64" s="29"/>
      <c r="AA64" s="29"/>
      <c r="AB64" s="29"/>
      <c r="AC64" s="29"/>
    </row>
    <row r="65" spans="1:29" ht="15.75" customHeight="1">
      <c r="A65" s="29"/>
      <c r="B65" s="29"/>
      <c r="C65" s="29"/>
      <c r="P65" s="29"/>
      <c r="Q65" s="29"/>
      <c r="R65" s="29"/>
      <c r="S65" s="29"/>
      <c r="T65" s="29"/>
      <c r="U65" s="29"/>
      <c r="V65" s="29"/>
      <c r="W65" s="29"/>
      <c r="X65" s="29"/>
      <c r="Y65" s="29"/>
      <c r="Z65" s="29"/>
      <c r="AA65" s="29"/>
      <c r="AB65" s="29"/>
      <c r="AC65" s="29"/>
    </row>
    <row r="66" spans="1:29" ht="15.75" customHeight="1">
      <c r="A66" s="29"/>
      <c r="B66" s="29"/>
      <c r="C66" s="29"/>
      <c r="P66" s="29"/>
      <c r="Q66" s="29"/>
      <c r="R66" s="29"/>
      <c r="S66" s="29"/>
      <c r="T66" s="29"/>
      <c r="U66" s="29"/>
      <c r="V66" s="29"/>
      <c r="W66" s="29"/>
      <c r="X66" s="29"/>
      <c r="Y66" s="29"/>
      <c r="Z66" s="29"/>
      <c r="AA66" s="29"/>
      <c r="AB66" s="29"/>
      <c r="AC66" s="29"/>
    </row>
    <row r="67" spans="1:29" ht="15.75" customHeight="1">
      <c r="A67" s="29"/>
      <c r="B67" s="29"/>
      <c r="C67" s="29"/>
      <c r="L67" s="29"/>
      <c r="M67" s="29"/>
      <c r="N67" s="29"/>
      <c r="O67" s="29"/>
      <c r="P67" s="29"/>
      <c r="Q67" s="29"/>
      <c r="R67" s="29"/>
      <c r="S67" s="29"/>
      <c r="T67" s="29"/>
      <c r="U67" s="29"/>
      <c r="V67" s="29"/>
      <c r="W67" s="29"/>
      <c r="X67" s="29"/>
      <c r="Y67" s="29"/>
      <c r="Z67" s="29"/>
      <c r="AA67" s="29"/>
      <c r="AB67" s="29"/>
      <c r="AC67" s="29"/>
    </row>
    <row r="68" spans="1:29" ht="15.75" customHeight="1">
      <c r="A68" s="29"/>
      <c r="B68" s="29"/>
      <c r="C68" s="29"/>
      <c r="K68" s="29"/>
      <c r="L68" s="29"/>
      <c r="M68" s="29"/>
      <c r="N68" s="29"/>
      <c r="O68" s="29"/>
      <c r="P68" s="29"/>
      <c r="Q68" s="29"/>
      <c r="R68" s="29"/>
      <c r="S68" s="29"/>
      <c r="T68" s="29"/>
      <c r="U68" s="29"/>
      <c r="V68" s="29"/>
      <c r="W68" s="29"/>
      <c r="X68" s="29"/>
      <c r="Y68" s="29"/>
      <c r="Z68" s="29"/>
      <c r="AA68" s="29"/>
      <c r="AB68" s="29"/>
      <c r="AC68" s="29"/>
    </row>
    <row r="69" spans="1:29" ht="15.75" customHeight="1">
      <c r="A69" s="29"/>
      <c r="B69" s="29"/>
      <c r="C69" s="29"/>
      <c r="K69" s="29"/>
      <c r="L69" s="29"/>
      <c r="M69" s="29"/>
      <c r="N69" s="29"/>
      <c r="O69" s="29"/>
      <c r="P69" s="29"/>
      <c r="Q69" s="29"/>
      <c r="R69" s="29"/>
      <c r="S69" s="29"/>
      <c r="T69" s="29"/>
      <c r="U69" s="29"/>
      <c r="V69" s="29"/>
      <c r="W69" s="29"/>
      <c r="X69" s="29"/>
      <c r="Y69" s="29"/>
      <c r="Z69" s="29"/>
      <c r="AA69" s="29"/>
      <c r="AB69" s="29"/>
      <c r="AC69" s="29"/>
    </row>
    <row r="70" spans="1:29" ht="15.75" customHeight="1">
      <c r="A70" s="29"/>
      <c r="B70" s="29"/>
      <c r="C70" s="29"/>
      <c r="K70" s="29"/>
      <c r="L70" s="29"/>
      <c r="M70" s="29"/>
      <c r="N70" s="29"/>
      <c r="O70" s="29"/>
      <c r="P70" s="29"/>
      <c r="Q70" s="29"/>
      <c r="R70" s="29"/>
      <c r="S70" s="29"/>
      <c r="T70" s="29"/>
      <c r="U70" s="29"/>
      <c r="V70" s="29"/>
      <c r="W70" s="29"/>
      <c r="X70" s="29"/>
      <c r="Y70" s="29"/>
      <c r="Z70" s="29"/>
      <c r="AA70" s="29"/>
      <c r="AB70" s="29"/>
      <c r="AC70" s="29"/>
    </row>
    <row r="71" spans="1:29" ht="15.75" customHeight="1">
      <c r="A71" s="29"/>
      <c r="B71" s="29"/>
      <c r="C71" s="29"/>
      <c r="D71" s="75"/>
      <c r="E71" s="29"/>
      <c r="F71" s="29"/>
      <c r="G71" s="29"/>
      <c r="H71" s="29"/>
      <c r="I71" s="29"/>
      <c r="J71" s="29"/>
      <c r="K71" s="29"/>
      <c r="L71" s="29"/>
      <c r="M71" s="29"/>
      <c r="N71" s="29"/>
      <c r="O71" s="29"/>
      <c r="P71" s="29"/>
      <c r="Q71" s="29"/>
      <c r="R71" s="29"/>
      <c r="S71" s="29"/>
      <c r="T71" s="29"/>
      <c r="U71" s="29"/>
      <c r="V71" s="29"/>
      <c r="W71" s="29"/>
      <c r="X71" s="29"/>
      <c r="Y71" s="29"/>
      <c r="Z71" s="29"/>
      <c r="AA71" s="29"/>
      <c r="AB71" s="29"/>
      <c r="AC71" s="29"/>
    </row>
    <row r="72" spans="1:29" ht="15.75" customHeight="1">
      <c r="A72" s="29"/>
      <c r="B72" s="29"/>
      <c r="C72" s="29"/>
      <c r="D72" s="75"/>
      <c r="E72" s="29"/>
      <c r="F72" s="29"/>
      <c r="G72" s="29"/>
      <c r="H72" s="29"/>
      <c r="I72" s="29"/>
      <c r="J72" s="29"/>
      <c r="K72" s="29"/>
      <c r="L72" s="29"/>
      <c r="M72" s="29"/>
      <c r="N72" s="29"/>
      <c r="O72" s="29"/>
      <c r="P72" s="29"/>
      <c r="Q72" s="29"/>
      <c r="R72" s="29"/>
      <c r="S72" s="29"/>
      <c r="T72" s="29"/>
      <c r="U72" s="29"/>
      <c r="V72" s="29"/>
      <c r="W72" s="29"/>
      <c r="X72" s="29"/>
      <c r="Y72" s="29"/>
      <c r="Z72" s="29"/>
      <c r="AA72" s="29"/>
      <c r="AB72" s="29"/>
      <c r="AC72" s="29"/>
    </row>
    <row r="73" spans="1:29" ht="15.75" customHeight="1">
      <c r="A73" s="29"/>
      <c r="B73" s="29"/>
      <c r="C73" s="29"/>
      <c r="D73" s="75"/>
      <c r="E73" s="29"/>
      <c r="F73" s="29"/>
      <c r="G73" s="29"/>
      <c r="H73" s="29"/>
      <c r="I73" s="29"/>
      <c r="J73" s="29"/>
      <c r="K73" s="29"/>
      <c r="L73" s="29"/>
      <c r="M73" s="29"/>
      <c r="N73" s="29"/>
      <c r="O73" s="29"/>
      <c r="P73" s="29"/>
      <c r="Q73" s="29"/>
      <c r="R73" s="29"/>
      <c r="S73" s="29"/>
      <c r="T73" s="29"/>
      <c r="U73" s="29"/>
      <c r="V73" s="29"/>
      <c r="W73" s="29"/>
      <c r="X73" s="29"/>
      <c r="Y73" s="29"/>
      <c r="Z73" s="29"/>
      <c r="AA73" s="29"/>
      <c r="AB73" s="29"/>
      <c r="AC73" s="29"/>
    </row>
    <row r="74" spans="1:29" ht="15.75" customHeight="1">
      <c r="A74" s="29"/>
      <c r="B74" s="29"/>
      <c r="C74" s="29"/>
      <c r="D74" s="75"/>
      <c r="E74" s="29"/>
      <c r="F74" s="29"/>
      <c r="G74" s="29"/>
      <c r="H74" s="29"/>
      <c r="I74" s="29"/>
      <c r="J74" s="29"/>
      <c r="K74" s="29"/>
      <c r="L74" s="29"/>
      <c r="M74" s="29"/>
      <c r="N74" s="29"/>
      <c r="O74" s="29"/>
      <c r="P74" s="29"/>
      <c r="Q74" s="29"/>
      <c r="R74" s="29"/>
      <c r="S74" s="29"/>
      <c r="T74" s="29"/>
      <c r="U74" s="29"/>
      <c r="V74" s="29"/>
      <c r="W74" s="29"/>
      <c r="X74" s="29"/>
      <c r="Y74" s="29"/>
      <c r="Z74" s="29"/>
      <c r="AA74" s="29"/>
      <c r="AB74" s="29"/>
      <c r="AC74" s="29"/>
    </row>
    <row r="75" spans="1:29" ht="15.75" customHeight="1">
      <c r="A75" s="29"/>
      <c r="B75" s="29"/>
      <c r="C75" s="29"/>
      <c r="D75" s="75"/>
      <c r="E75" s="29"/>
      <c r="F75" s="29"/>
      <c r="G75" s="29"/>
      <c r="H75" s="29"/>
      <c r="I75" s="29"/>
      <c r="J75" s="29"/>
      <c r="K75" s="29"/>
      <c r="L75" s="29"/>
      <c r="M75" s="29"/>
      <c r="N75" s="29"/>
      <c r="O75" s="29"/>
      <c r="P75" s="29"/>
      <c r="Q75" s="29"/>
      <c r="R75" s="29"/>
      <c r="S75" s="29"/>
      <c r="T75" s="29"/>
      <c r="U75" s="29"/>
      <c r="V75" s="29"/>
      <c r="W75" s="29"/>
      <c r="X75" s="29"/>
      <c r="Y75" s="29"/>
      <c r="Z75" s="29"/>
      <c r="AA75" s="29"/>
      <c r="AB75" s="29"/>
      <c r="AC75" s="29"/>
    </row>
    <row r="76" spans="1:29" ht="15.75" customHeight="1">
      <c r="A76" s="29"/>
      <c r="B76" s="29"/>
      <c r="C76" s="29"/>
      <c r="D76" s="75"/>
      <c r="E76" s="29"/>
      <c r="F76" s="29"/>
      <c r="G76" s="29"/>
      <c r="H76" s="29"/>
      <c r="I76" s="29"/>
      <c r="J76" s="29"/>
      <c r="K76" s="29"/>
      <c r="L76" s="29"/>
      <c r="M76" s="29"/>
      <c r="N76" s="29"/>
      <c r="O76" s="29"/>
      <c r="P76" s="29"/>
      <c r="Q76" s="29"/>
      <c r="R76" s="29"/>
      <c r="S76" s="29"/>
      <c r="T76" s="29"/>
      <c r="U76" s="29"/>
      <c r="V76" s="29"/>
      <c r="W76" s="29"/>
      <c r="X76" s="29"/>
      <c r="Y76" s="29"/>
      <c r="Z76" s="29"/>
      <c r="AA76" s="29"/>
      <c r="AB76" s="29"/>
      <c r="AC76" s="29"/>
    </row>
    <row r="77" spans="1:29" ht="15.75" customHeight="1">
      <c r="A77" s="29"/>
      <c r="B77" s="29"/>
      <c r="C77" s="29"/>
      <c r="D77" s="75"/>
      <c r="E77" s="29"/>
      <c r="F77" s="29"/>
      <c r="G77" s="29"/>
      <c r="H77" s="29"/>
      <c r="I77" s="29"/>
      <c r="J77" s="29"/>
      <c r="K77" s="29"/>
      <c r="L77" s="29"/>
      <c r="M77" s="29"/>
      <c r="N77" s="29"/>
      <c r="O77" s="29"/>
      <c r="P77" s="29"/>
      <c r="Q77" s="29"/>
      <c r="R77" s="29"/>
      <c r="S77" s="29"/>
      <c r="T77" s="29"/>
      <c r="U77" s="29"/>
      <c r="V77" s="29"/>
      <c r="W77" s="29"/>
      <c r="X77" s="29"/>
      <c r="Y77" s="29"/>
      <c r="Z77" s="29"/>
      <c r="AA77" s="29"/>
      <c r="AB77" s="29"/>
      <c r="AC77" s="29"/>
    </row>
    <row r="78" spans="1:29" ht="15.75" customHeight="1">
      <c r="A78" s="29"/>
      <c r="B78" s="29"/>
      <c r="C78" s="29"/>
      <c r="D78" s="75"/>
      <c r="E78" s="29"/>
      <c r="F78" s="29"/>
      <c r="G78" s="29"/>
      <c r="H78" s="29"/>
      <c r="I78" s="29"/>
      <c r="J78" s="29"/>
      <c r="K78" s="29"/>
      <c r="L78" s="29"/>
      <c r="M78" s="29"/>
      <c r="N78" s="29"/>
      <c r="O78" s="29"/>
      <c r="P78" s="29"/>
      <c r="Q78" s="29"/>
      <c r="R78" s="29"/>
      <c r="S78" s="29"/>
      <c r="T78" s="29"/>
      <c r="U78" s="29"/>
      <c r="V78" s="29"/>
      <c r="W78" s="29"/>
      <c r="X78" s="29"/>
      <c r="Y78" s="29"/>
      <c r="Z78" s="29"/>
      <c r="AA78" s="29"/>
      <c r="AB78" s="29"/>
      <c r="AC78" s="29"/>
    </row>
    <row r="79" spans="1:29" ht="15.75" customHeight="1">
      <c r="A79" s="29"/>
      <c r="B79" s="29"/>
      <c r="C79" s="29"/>
      <c r="D79" s="75"/>
      <c r="E79" s="29"/>
      <c r="F79" s="29"/>
      <c r="G79" s="29"/>
      <c r="H79" s="29"/>
      <c r="I79" s="29"/>
      <c r="J79" s="29"/>
      <c r="K79" s="29"/>
      <c r="L79" s="29"/>
      <c r="M79" s="29"/>
      <c r="N79" s="29"/>
      <c r="O79" s="29"/>
      <c r="P79" s="29"/>
      <c r="Q79" s="29"/>
      <c r="R79" s="29"/>
      <c r="S79" s="29"/>
      <c r="T79" s="29"/>
      <c r="U79" s="29"/>
      <c r="V79" s="29"/>
      <c r="W79" s="29"/>
      <c r="X79" s="29"/>
      <c r="Y79" s="29"/>
      <c r="Z79" s="29"/>
      <c r="AA79" s="29"/>
      <c r="AB79" s="29"/>
      <c r="AC79" s="29"/>
    </row>
    <row r="80" spans="1:29" ht="15.75" customHeight="1">
      <c r="A80" s="29"/>
      <c r="B80" s="29"/>
      <c r="C80" s="29"/>
      <c r="D80" s="75"/>
      <c r="E80" s="29"/>
      <c r="F80" s="29"/>
      <c r="G80" s="29"/>
      <c r="H80" s="29"/>
      <c r="I80" s="29"/>
      <c r="J80" s="29"/>
      <c r="K80" s="29"/>
      <c r="L80" s="29"/>
      <c r="M80" s="29"/>
      <c r="N80" s="29"/>
      <c r="O80" s="29"/>
      <c r="P80" s="29"/>
      <c r="Q80" s="29"/>
      <c r="R80" s="29"/>
      <c r="S80" s="29"/>
      <c r="T80" s="29"/>
      <c r="U80" s="29"/>
      <c r="V80" s="29"/>
      <c r="W80" s="29"/>
      <c r="X80" s="29"/>
      <c r="Y80" s="29"/>
      <c r="Z80" s="29"/>
      <c r="AA80" s="29"/>
      <c r="AB80" s="29"/>
      <c r="AC80" s="29"/>
    </row>
    <row r="81" spans="1:29" ht="15.75" customHeight="1">
      <c r="A81" s="29"/>
      <c r="B81" s="29"/>
      <c r="C81" s="29"/>
      <c r="D81" s="75"/>
      <c r="E81" s="29"/>
      <c r="F81" s="29"/>
      <c r="G81" s="29"/>
      <c r="H81" s="29"/>
      <c r="I81" s="29"/>
      <c r="J81" s="29"/>
      <c r="K81" s="29"/>
      <c r="L81" s="29"/>
      <c r="M81" s="29"/>
      <c r="N81" s="29"/>
      <c r="O81" s="29"/>
      <c r="P81" s="29"/>
      <c r="Q81" s="29"/>
      <c r="R81" s="29"/>
      <c r="S81" s="29"/>
      <c r="T81" s="29"/>
      <c r="U81" s="29"/>
      <c r="V81" s="29"/>
      <c r="W81" s="29"/>
      <c r="X81" s="29"/>
      <c r="Y81" s="29"/>
      <c r="Z81" s="29"/>
      <c r="AA81" s="29"/>
      <c r="AB81" s="29"/>
      <c r="AC81" s="29"/>
    </row>
    <row r="82" spans="1:29" ht="15.75" customHeight="1">
      <c r="A82" s="29"/>
      <c r="B82" s="29"/>
      <c r="C82" s="29"/>
      <c r="D82" s="75"/>
      <c r="E82" s="29"/>
      <c r="F82" s="29"/>
      <c r="G82" s="29"/>
      <c r="H82" s="29"/>
      <c r="I82" s="29"/>
      <c r="J82" s="29"/>
      <c r="K82" s="29"/>
      <c r="L82" s="29"/>
      <c r="M82" s="29"/>
      <c r="N82" s="29"/>
      <c r="O82" s="29"/>
      <c r="P82" s="29"/>
      <c r="Q82" s="29"/>
      <c r="R82" s="29"/>
      <c r="S82" s="29"/>
      <c r="T82" s="29"/>
      <c r="U82" s="29"/>
      <c r="V82" s="29"/>
      <c r="W82" s="29"/>
      <c r="X82" s="29"/>
      <c r="Y82" s="29"/>
      <c r="Z82" s="29"/>
      <c r="AA82" s="29"/>
      <c r="AB82" s="29"/>
      <c r="AC82" s="29"/>
    </row>
    <row r="83" spans="1:29" ht="15.75" customHeight="1">
      <c r="A83" s="29"/>
      <c r="B83" s="29"/>
      <c r="C83" s="29"/>
      <c r="D83" s="75"/>
      <c r="E83" s="29"/>
      <c r="F83" s="29"/>
      <c r="G83" s="29"/>
      <c r="H83" s="29"/>
      <c r="I83" s="29"/>
      <c r="J83" s="29"/>
      <c r="K83" s="29"/>
      <c r="L83" s="29"/>
      <c r="M83" s="29"/>
      <c r="N83" s="29"/>
      <c r="O83" s="29"/>
      <c r="P83" s="29"/>
      <c r="Q83" s="29"/>
      <c r="R83" s="29"/>
      <c r="S83" s="29"/>
      <c r="T83" s="29"/>
      <c r="U83" s="29"/>
      <c r="V83" s="29"/>
      <c r="W83" s="29"/>
      <c r="X83" s="29"/>
      <c r="Y83" s="29"/>
      <c r="Z83" s="29"/>
      <c r="AA83" s="29"/>
      <c r="AB83" s="29"/>
      <c r="AC83" s="29"/>
    </row>
    <row r="84" spans="1:29" ht="15.75" customHeight="1">
      <c r="A84" s="29"/>
      <c r="B84" s="29"/>
      <c r="C84" s="29"/>
      <c r="D84" s="75"/>
      <c r="E84" s="29"/>
      <c r="F84" s="29"/>
      <c r="G84" s="29"/>
      <c r="H84" s="29"/>
      <c r="I84" s="29"/>
      <c r="J84" s="29"/>
      <c r="K84" s="29"/>
      <c r="L84" s="29"/>
      <c r="M84" s="29"/>
      <c r="N84" s="29"/>
      <c r="O84" s="29"/>
      <c r="P84" s="29"/>
      <c r="Q84" s="29"/>
      <c r="R84" s="29"/>
      <c r="S84" s="29"/>
      <c r="T84" s="29"/>
      <c r="U84" s="29"/>
      <c r="V84" s="29"/>
      <c r="W84" s="29"/>
      <c r="X84" s="29"/>
      <c r="Y84" s="29"/>
      <c r="Z84" s="29"/>
      <c r="AA84" s="29"/>
      <c r="AB84" s="29"/>
      <c r="AC84" s="29"/>
    </row>
    <row r="85" spans="1:29" ht="15.75" customHeight="1">
      <c r="A85" s="29"/>
      <c r="B85" s="29"/>
      <c r="C85" s="29"/>
      <c r="D85" s="75"/>
      <c r="E85" s="29"/>
      <c r="F85" s="29"/>
      <c r="G85" s="29"/>
      <c r="H85" s="29"/>
      <c r="I85" s="29"/>
      <c r="J85" s="29"/>
      <c r="K85" s="29"/>
      <c r="L85" s="29"/>
      <c r="M85" s="29"/>
      <c r="N85" s="29"/>
      <c r="O85" s="29"/>
      <c r="P85" s="29"/>
      <c r="Q85" s="29"/>
      <c r="R85" s="29"/>
      <c r="S85" s="29"/>
      <c r="T85" s="29"/>
      <c r="U85" s="29"/>
      <c r="V85" s="29"/>
      <c r="W85" s="29"/>
      <c r="X85" s="29"/>
      <c r="Y85" s="29"/>
      <c r="Z85" s="29"/>
      <c r="AA85" s="29"/>
      <c r="AB85" s="29"/>
      <c r="AC85" s="29"/>
    </row>
    <row r="86" spans="1:29" ht="15.75" customHeight="1">
      <c r="A86" s="29"/>
      <c r="B86" s="29"/>
      <c r="C86" s="29"/>
      <c r="D86" s="75"/>
      <c r="E86" s="29"/>
      <c r="F86" s="29"/>
      <c r="G86" s="29"/>
      <c r="H86" s="29"/>
      <c r="I86" s="29"/>
      <c r="J86" s="29"/>
      <c r="K86" s="29"/>
      <c r="L86" s="29"/>
      <c r="M86" s="29"/>
      <c r="N86" s="29"/>
      <c r="O86" s="29"/>
      <c r="P86" s="29"/>
      <c r="Q86" s="29"/>
      <c r="R86" s="29"/>
      <c r="S86" s="29"/>
      <c r="T86" s="29"/>
      <c r="U86" s="29"/>
      <c r="V86" s="29"/>
      <c r="W86" s="29"/>
      <c r="X86" s="29"/>
      <c r="Y86" s="29"/>
      <c r="Z86" s="29"/>
      <c r="AA86" s="29"/>
      <c r="AB86" s="29"/>
      <c r="AC86" s="29"/>
    </row>
    <row r="87" spans="1:29" ht="15.75" customHeight="1">
      <c r="A87" s="29"/>
      <c r="B87" s="29"/>
      <c r="C87" s="29"/>
      <c r="D87" s="75"/>
      <c r="E87" s="29"/>
      <c r="F87" s="29"/>
      <c r="G87" s="29"/>
      <c r="H87" s="29"/>
      <c r="I87" s="29"/>
      <c r="J87" s="29"/>
      <c r="K87" s="29"/>
      <c r="L87" s="29"/>
      <c r="M87" s="29"/>
      <c r="N87" s="29"/>
      <c r="O87" s="29"/>
      <c r="P87" s="29"/>
      <c r="Q87" s="29"/>
      <c r="R87" s="29"/>
      <c r="S87" s="29"/>
      <c r="T87" s="29"/>
      <c r="U87" s="29"/>
      <c r="V87" s="29"/>
      <c r="W87" s="29"/>
      <c r="X87" s="29"/>
      <c r="Y87" s="29"/>
      <c r="Z87" s="29"/>
      <c r="AA87" s="29"/>
      <c r="AB87" s="29"/>
      <c r="AC87" s="29"/>
    </row>
    <row r="88" spans="1:29" ht="15.75" customHeight="1">
      <c r="A88" s="29"/>
      <c r="B88" s="29"/>
      <c r="C88" s="29"/>
      <c r="D88" s="75"/>
      <c r="E88" s="29"/>
      <c r="F88" s="29"/>
      <c r="G88" s="29"/>
      <c r="H88" s="29"/>
      <c r="I88" s="29"/>
      <c r="J88" s="29"/>
      <c r="K88" s="29"/>
      <c r="L88" s="29"/>
      <c r="M88" s="29"/>
      <c r="N88" s="29"/>
      <c r="O88" s="29"/>
      <c r="P88" s="29"/>
      <c r="Q88" s="29"/>
      <c r="R88" s="29"/>
      <c r="S88" s="29"/>
      <c r="T88" s="29"/>
      <c r="U88" s="29"/>
      <c r="V88" s="29"/>
      <c r="W88" s="29"/>
      <c r="X88" s="29"/>
      <c r="Y88" s="29"/>
      <c r="Z88" s="29"/>
      <c r="AA88" s="29"/>
      <c r="AB88" s="29"/>
      <c r="AC88" s="29"/>
    </row>
    <row r="89" spans="1:29" ht="15.75" customHeight="1">
      <c r="A89" s="29"/>
      <c r="B89" s="29"/>
      <c r="C89" s="29"/>
      <c r="D89" s="75"/>
      <c r="E89" s="29"/>
      <c r="F89" s="29"/>
      <c r="G89" s="29"/>
      <c r="H89" s="29"/>
      <c r="I89" s="29"/>
      <c r="J89" s="29"/>
      <c r="K89" s="29"/>
      <c r="L89" s="29"/>
      <c r="M89" s="29"/>
      <c r="N89" s="29"/>
      <c r="O89" s="29"/>
      <c r="P89" s="29"/>
      <c r="Q89" s="29"/>
      <c r="R89" s="29"/>
      <c r="S89" s="29"/>
      <c r="T89" s="29"/>
      <c r="U89" s="29"/>
      <c r="V89" s="29"/>
      <c r="W89" s="29"/>
      <c r="X89" s="29"/>
      <c r="Y89" s="29"/>
      <c r="Z89" s="29"/>
      <c r="AA89" s="29"/>
      <c r="AB89" s="29"/>
      <c r="AC89" s="29"/>
    </row>
    <row r="90" spans="1:29" ht="15.75" customHeight="1">
      <c r="A90" s="29"/>
      <c r="B90" s="29"/>
      <c r="C90" s="29"/>
      <c r="D90" s="75"/>
      <c r="E90" s="29"/>
      <c r="F90" s="29"/>
      <c r="G90" s="29"/>
      <c r="H90" s="29"/>
      <c r="I90" s="29"/>
      <c r="J90" s="29"/>
      <c r="K90" s="29"/>
      <c r="L90" s="29"/>
      <c r="M90" s="29"/>
      <c r="N90" s="29"/>
      <c r="O90" s="29"/>
      <c r="P90" s="29"/>
      <c r="Q90" s="29"/>
      <c r="R90" s="29"/>
      <c r="S90" s="29"/>
      <c r="T90" s="29"/>
      <c r="U90" s="29"/>
      <c r="V90" s="29"/>
      <c r="W90" s="29"/>
      <c r="X90" s="29"/>
      <c r="Y90" s="29"/>
      <c r="Z90" s="29"/>
      <c r="AA90" s="29"/>
      <c r="AB90" s="29"/>
      <c r="AC90" s="29"/>
    </row>
    <row r="91" spans="1:29" ht="15.75" customHeight="1">
      <c r="A91" s="29"/>
      <c r="B91" s="29"/>
      <c r="C91" s="29"/>
      <c r="D91" s="75"/>
      <c r="E91" s="29"/>
      <c r="F91" s="29"/>
      <c r="G91" s="29"/>
      <c r="H91" s="29"/>
      <c r="I91" s="29"/>
      <c r="J91" s="29"/>
      <c r="K91" s="29"/>
      <c r="L91" s="29"/>
      <c r="M91" s="29"/>
      <c r="N91" s="29"/>
      <c r="O91" s="29"/>
      <c r="P91" s="29"/>
      <c r="Q91" s="29"/>
      <c r="R91" s="29"/>
      <c r="S91" s="29"/>
      <c r="T91" s="29"/>
      <c r="U91" s="29"/>
      <c r="V91" s="29"/>
      <c r="W91" s="29"/>
      <c r="X91" s="29"/>
      <c r="Y91" s="29"/>
      <c r="Z91" s="29"/>
      <c r="AA91" s="29"/>
      <c r="AB91" s="29"/>
      <c r="AC91" s="29"/>
    </row>
    <row r="92" spans="1:29" ht="15.75" customHeight="1">
      <c r="A92" s="29"/>
      <c r="B92" s="29"/>
      <c r="C92" s="29"/>
      <c r="D92" s="75"/>
      <c r="E92" s="29"/>
      <c r="F92" s="29"/>
      <c r="G92" s="29"/>
      <c r="H92" s="29"/>
      <c r="I92" s="29"/>
      <c r="J92" s="29"/>
      <c r="K92" s="29"/>
      <c r="L92" s="29"/>
      <c r="M92" s="29"/>
      <c r="N92" s="29"/>
      <c r="O92" s="29"/>
      <c r="P92" s="29"/>
      <c r="Q92" s="29"/>
      <c r="R92" s="29"/>
      <c r="S92" s="29"/>
      <c r="T92" s="29"/>
      <c r="U92" s="29"/>
      <c r="V92" s="29"/>
      <c r="W92" s="29"/>
      <c r="X92" s="29"/>
      <c r="Y92" s="29"/>
      <c r="Z92" s="29"/>
      <c r="AA92" s="29"/>
      <c r="AB92" s="29"/>
      <c r="AC92" s="29"/>
    </row>
    <row r="93" spans="1:29" ht="15.75" customHeight="1">
      <c r="A93" s="29"/>
      <c r="B93" s="29"/>
      <c r="C93" s="29"/>
      <c r="D93" s="75"/>
      <c r="E93" s="29"/>
      <c r="F93" s="29"/>
      <c r="G93" s="29"/>
      <c r="H93" s="29"/>
      <c r="I93" s="29"/>
      <c r="J93" s="29"/>
      <c r="K93" s="29"/>
      <c r="L93" s="29"/>
      <c r="M93" s="29"/>
      <c r="N93" s="29"/>
      <c r="O93" s="29"/>
      <c r="P93" s="29"/>
      <c r="Q93" s="29"/>
      <c r="R93" s="29"/>
      <c r="S93" s="29"/>
      <c r="T93" s="29"/>
      <c r="U93" s="29"/>
      <c r="V93" s="29"/>
      <c r="W93" s="29"/>
      <c r="X93" s="29"/>
      <c r="Y93" s="29"/>
      <c r="Z93" s="29"/>
      <c r="AA93" s="29"/>
      <c r="AB93" s="29"/>
      <c r="AC93" s="29"/>
    </row>
    <row r="94" spans="1:29" ht="15.75" customHeight="1">
      <c r="A94" s="29"/>
      <c r="B94" s="29"/>
      <c r="C94" s="29"/>
      <c r="D94" s="75"/>
      <c r="E94" s="29"/>
      <c r="F94" s="29"/>
      <c r="G94" s="29"/>
      <c r="H94" s="29"/>
      <c r="I94" s="29"/>
      <c r="J94" s="29"/>
      <c r="K94" s="29"/>
      <c r="L94" s="29"/>
      <c r="M94" s="29"/>
      <c r="N94" s="29"/>
      <c r="O94" s="29"/>
      <c r="P94" s="29"/>
      <c r="Q94" s="29"/>
      <c r="R94" s="29"/>
      <c r="S94" s="29"/>
      <c r="T94" s="29"/>
      <c r="U94" s="29"/>
      <c r="V94" s="29"/>
      <c r="W94" s="29"/>
      <c r="X94" s="29"/>
      <c r="Y94" s="29"/>
      <c r="Z94" s="29"/>
      <c r="AA94" s="29"/>
      <c r="AB94" s="29"/>
      <c r="AC94" s="29"/>
    </row>
    <row r="95" spans="1:29" ht="15.75" customHeight="1">
      <c r="A95" s="29"/>
      <c r="B95" s="29"/>
      <c r="C95" s="29"/>
      <c r="D95" s="75"/>
      <c r="E95" s="29"/>
      <c r="F95" s="29"/>
      <c r="G95" s="29"/>
      <c r="H95" s="29"/>
      <c r="I95" s="29"/>
      <c r="J95" s="29"/>
      <c r="K95" s="29"/>
      <c r="L95" s="29"/>
      <c r="M95" s="29"/>
      <c r="N95" s="29"/>
      <c r="O95" s="29"/>
      <c r="P95" s="29"/>
      <c r="Q95" s="29"/>
      <c r="R95" s="29"/>
      <c r="S95" s="29"/>
      <c r="T95" s="29"/>
      <c r="U95" s="29"/>
      <c r="V95" s="29"/>
      <c r="W95" s="29"/>
      <c r="X95" s="29"/>
      <c r="Y95" s="29"/>
      <c r="Z95" s="29"/>
      <c r="AA95" s="29"/>
      <c r="AB95" s="29"/>
      <c r="AC95" s="29"/>
    </row>
    <row r="96" spans="1:29" ht="15.75" customHeight="1">
      <c r="A96" s="29"/>
      <c r="B96" s="29"/>
      <c r="C96" s="29"/>
      <c r="D96" s="75"/>
      <c r="E96" s="29"/>
      <c r="F96" s="29"/>
      <c r="G96" s="29"/>
      <c r="H96" s="29"/>
      <c r="I96" s="29"/>
      <c r="J96" s="29"/>
      <c r="K96" s="29"/>
      <c r="L96" s="29"/>
      <c r="M96" s="29"/>
      <c r="N96" s="29"/>
      <c r="O96" s="29"/>
      <c r="P96" s="29"/>
      <c r="Q96" s="29"/>
      <c r="R96" s="29"/>
      <c r="S96" s="29"/>
      <c r="T96" s="29"/>
      <c r="U96" s="29"/>
      <c r="V96" s="29"/>
      <c r="W96" s="29"/>
      <c r="X96" s="29"/>
      <c r="Y96" s="29"/>
      <c r="Z96" s="29"/>
      <c r="AA96" s="29"/>
      <c r="AB96" s="29"/>
      <c r="AC96" s="29"/>
    </row>
    <row r="97" spans="1:29" ht="15.75" customHeight="1">
      <c r="A97" s="29"/>
      <c r="B97" s="29"/>
      <c r="C97" s="29"/>
      <c r="D97" s="75"/>
      <c r="E97" s="29"/>
      <c r="F97" s="29"/>
      <c r="G97" s="29"/>
      <c r="H97" s="29"/>
      <c r="I97" s="29"/>
      <c r="J97" s="29"/>
      <c r="K97" s="29"/>
      <c r="L97" s="29"/>
      <c r="M97" s="29"/>
      <c r="N97" s="29"/>
      <c r="O97" s="29"/>
      <c r="P97" s="29"/>
      <c r="Q97" s="29"/>
      <c r="R97" s="29"/>
      <c r="S97" s="29"/>
      <c r="T97" s="29"/>
      <c r="U97" s="29"/>
      <c r="V97" s="29"/>
      <c r="W97" s="29"/>
      <c r="X97" s="29"/>
      <c r="Y97" s="29"/>
      <c r="Z97" s="29"/>
      <c r="AA97" s="29"/>
      <c r="AB97" s="29"/>
      <c r="AC97" s="29"/>
    </row>
    <row r="98" spans="1:29" ht="15.75" customHeight="1">
      <c r="A98" s="29"/>
      <c r="B98" s="29"/>
      <c r="C98" s="29"/>
      <c r="D98" s="75"/>
      <c r="E98" s="29"/>
      <c r="F98" s="29"/>
      <c r="G98" s="29"/>
      <c r="H98" s="29"/>
      <c r="I98" s="29"/>
      <c r="J98" s="29"/>
      <c r="K98" s="29"/>
      <c r="L98" s="29"/>
      <c r="M98" s="29"/>
      <c r="N98" s="29"/>
      <c r="O98" s="29"/>
      <c r="P98" s="29"/>
      <c r="Q98" s="29"/>
      <c r="R98" s="29"/>
      <c r="S98" s="29"/>
      <c r="T98" s="29"/>
      <c r="U98" s="29"/>
      <c r="V98" s="29"/>
      <c r="W98" s="29"/>
      <c r="X98" s="29"/>
      <c r="Y98" s="29"/>
      <c r="Z98" s="29"/>
      <c r="AA98" s="29"/>
      <c r="AB98" s="29"/>
      <c r="AC98" s="29"/>
    </row>
    <row r="99" spans="1:29" ht="15.75" customHeight="1">
      <c r="A99" s="29"/>
      <c r="B99" s="29"/>
      <c r="C99" s="29"/>
      <c r="D99" s="75"/>
      <c r="E99" s="29"/>
      <c r="F99" s="29"/>
      <c r="G99" s="29"/>
      <c r="H99" s="29"/>
      <c r="I99" s="29"/>
      <c r="J99" s="29"/>
      <c r="K99" s="29"/>
      <c r="L99" s="29"/>
      <c r="M99" s="29"/>
      <c r="N99" s="29"/>
      <c r="O99" s="29"/>
      <c r="P99" s="29"/>
      <c r="Q99" s="29"/>
      <c r="R99" s="29"/>
      <c r="S99" s="29"/>
      <c r="T99" s="29"/>
      <c r="U99" s="29"/>
      <c r="V99" s="29"/>
      <c r="W99" s="29"/>
      <c r="X99" s="29"/>
      <c r="Y99" s="29"/>
      <c r="Z99" s="29"/>
      <c r="AA99" s="29"/>
      <c r="AB99" s="29"/>
      <c r="AC99" s="29"/>
    </row>
    <row r="100" spans="1:29" ht="15.75" customHeight="1">
      <c r="A100" s="29"/>
      <c r="B100" s="29"/>
      <c r="C100" s="29"/>
      <c r="D100" s="75"/>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row>
    <row r="101" spans="1:29" ht="15.75" customHeight="1">
      <c r="A101" s="29"/>
      <c r="B101" s="29"/>
      <c r="C101" s="29"/>
      <c r="D101" s="75"/>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row>
    <row r="102" spans="1:29" ht="15.75" customHeight="1">
      <c r="A102" s="29"/>
      <c r="B102" s="29"/>
      <c r="C102" s="29"/>
      <c r="D102" s="75"/>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row>
    <row r="103" spans="1:29" ht="15.75" customHeight="1">
      <c r="A103" s="29"/>
      <c r="B103" s="29"/>
      <c r="C103" s="29"/>
      <c r="D103" s="75"/>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row>
    <row r="104" spans="1:29" ht="15.75" customHeight="1">
      <c r="A104" s="29"/>
      <c r="B104" s="29"/>
      <c r="C104" s="29"/>
      <c r="D104" s="75"/>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row>
    <row r="105" spans="1:29" ht="15.75" customHeight="1">
      <c r="A105" s="29"/>
      <c r="B105" s="29"/>
      <c r="C105" s="29"/>
      <c r="D105" s="75"/>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row>
    <row r="106" spans="1:29" ht="15.75" customHeight="1">
      <c r="A106" s="29"/>
      <c r="B106" s="29"/>
      <c r="C106" s="29"/>
      <c r="D106" s="75"/>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row>
    <row r="107" spans="1:29" ht="15.75" customHeight="1">
      <c r="A107" s="29"/>
      <c r="B107" s="29"/>
      <c r="C107" s="29"/>
      <c r="D107" s="75"/>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row>
    <row r="108" spans="1:29" ht="15.75" customHeight="1">
      <c r="A108" s="29"/>
      <c r="B108" s="29"/>
      <c r="C108" s="29"/>
      <c r="D108" s="75"/>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row>
    <row r="109" spans="1:29" ht="15.75" customHeight="1">
      <c r="A109" s="29"/>
      <c r="B109" s="29"/>
      <c r="C109" s="29"/>
      <c r="D109" s="75"/>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row>
    <row r="110" spans="1:29" ht="15.75" customHeight="1">
      <c r="A110" s="29"/>
      <c r="B110" s="29"/>
      <c r="C110" s="29"/>
      <c r="D110" s="75"/>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row>
    <row r="111" spans="1:29" ht="15.75" customHeight="1">
      <c r="A111" s="29"/>
      <c r="B111" s="29"/>
      <c r="C111" s="29"/>
      <c r="D111" s="75"/>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row>
    <row r="112" spans="1:29" ht="15.75" customHeight="1">
      <c r="A112" s="29"/>
      <c r="B112" s="29"/>
      <c r="C112" s="29"/>
      <c r="D112" s="75"/>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row>
    <row r="113" spans="1:29" ht="15.75" customHeight="1">
      <c r="A113" s="29"/>
      <c r="B113" s="29"/>
      <c r="C113" s="29"/>
      <c r="D113" s="75"/>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row>
    <row r="114" spans="1:29" ht="15.75" customHeight="1">
      <c r="A114" s="29"/>
      <c r="B114" s="29"/>
      <c r="C114" s="29"/>
      <c r="D114" s="75"/>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row>
    <row r="115" spans="1:29" ht="15.75" customHeight="1">
      <c r="A115" s="29"/>
      <c r="B115" s="29"/>
      <c r="C115" s="29"/>
      <c r="D115" s="75"/>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row>
    <row r="116" spans="1:29" ht="15.75" customHeight="1">
      <c r="A116" s="29"/>
      <c r="B116" s="29"/>
      <c r="C116" s="29"/>
      <c r="D116" s="75"/>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row>
    <row r="117" spans="1:29" ht="15.75" customHeight="1">
      <c r="A117" s="29"/>
      <c r="B117" s="29"/>
      <c r="C117" s="29"/>
      <c r="D117" s="75"/>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row>
    <row r="118" spans="1:29" ht="15.75" customHeight="1">
      <c r="A118" s="29"/>
      <c r="B118" s="29"/>
      <c r="C118" s="29"/>
      <c r="D118" s="75"/>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row>
    <row r="119" spans="1:29" ht="15.75" customHeight="1">
      <c r="A119" s="29"/>
      <c r="B119" s="29"/>
      <c r="C119" s="29"/>
      <c r="D119" s="75"/>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row>
    <row r="120" spans="1:29" ht="15.75" customHeight="1">
      <c r="A120" s="29"/>
      <c r="B120" s="29"/>
      <c r="C120" s="29"/>
      <c r="D120" s="75"/>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row>
    <row r="121" spans="1:29" ht="15.75" customHeight="1">
      <c r="A121" s="29"/>
      <c r="B121" s="29"/>
      <c r="C121" s="29"/>
      <c r="D121" s="75"/>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row>
    <row r="122" spans="1:29" ht="15.75" customHeight="1">
      <c r="A122" s="29"/>
      <c r="B122" s="29"/>
      <c r="C122" s="29"/>
      <c r="D122" s="75"/>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row>
    <row r="123" spans="1:29" ht="15.75" customHeight="1">
      <c r="A123" s="29"/>
      <c r="B123" s="29"/>
      <c r="C123" s="29"/>
      <c r="D123" s="75"/>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row>
    <row r="124" spans="1:29" ht="15.75" customHeight="1">
      <c r="A124" s="29"/>
      <c r="B124" s="29"/>
      <c r="C124" s="29"/>
      <c r="D124" s="75"/>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row>
    <row r="125" spans="1:29" ht="15.75" customHeight="1">
      <c r="A125" s="29"/>
      <c r="B125" s="29"/>
      <c r="C125" s="29"/>
      <c r="D125" s="75"/>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row>
    <row r="126" spans="1:29" ht="15.75" customHeight="1">
      <c r="A126" s="29"/>
      <c r="B126" s="29"/>
      <c r="C126" s="29"/>
      <c r="D126" s="75"/>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row>
    <row r="127" spans="1:29" ht="15.75" customHeight="1">
      <c r="A127" s="29"/>
      <c r="B127" s="29"/>
      <c r="C127" s="29"/>
      <c r="D127" s="75"/>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row>
    <row r="128" spans="1:29" ht="15.75" customHeight="1">
      <c r="A128" s="29"/>
      <c r="B128" s="29"/>
      <c r="C128" s="29"/>
      <c r="D128" s="75"/>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row>
    <row r="129" spans="1:29" ht="15.75" customHeight="1">
      <c r="A129" s="29"/>
      <c r="B129" s="29"/>
      <c r="C129" s="29"/>
      <c r="D129" s="75"/>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row>
    <row r="130" spans="1:29" ht="15.75" customHeight="1">
      <c r="A130" s="29"/>
      <c r="B130" s="29"/>
      <c r="C130" s="29"/>
      <c r="D130" s="75"/>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row>
    <row r="131" spans="1:29" ht="15.75" customHeight="1">
      <c r="A131" s="29"/>
      <c r="B131" s="29"/>
      <c r="C131" s="29"/>
      <c r="D131" s="75"/>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row>
    <row r="132" spans="1:29" ht="15.75" customHeight="1">
      <c r="A132" s="29"/>
      <c r="B132" s="29"/>
      <c r="C132" s="29"/>
      <c r="D132" s="75"/>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row>
    <row r="133" spans="1:29" ht="15.75" customHeight="1">
      <c r="A133" s="29"/>
      <c r="B133" s="29"/>
      <c r="C133" s="29"/>
      <c r="D133" s="75"/>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row>
    <row r="134" spans="1:29" ht="15.75" customHeight="1">
      <c r="A134" s="29"/>
      <c r="B134" s="29"/>
      <c r="C134" s="29"/>
      <c r="D134" s="75"/>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row>
    <row r="135" spans="1:29" ht="15.75" customHeight="1">
      <c r="A135" s="29"/>
      <c r="B135" s="29"/>
      <c r="C135" s="29"/>
      <c r="D135" s="75"/>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row>
    <row r="136" spans="1:29" ht="15.75" customHeight="1">
      <c r="A136" s="29"/>
      <c r="B136" s="29"/>
      <c r="C136" s="29"/>
      <c r="D136" s="75"/>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row>
    <row r="137" spans="1:29" ht="15.75" customHeight="1">
      <c r="A137" s="29"/>
      <c r="B137" s="29"/>
      <c r="C137" s="29"/>
      <c r="D137" s="75"/>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row>
    <row r="138" spans="1:29" ht="15.75" customHeight="1">
      <c r="A138" s="29"/>
      <c r="B138" s="29"/>
      <c r="C138" s="29"/>
      <c r="D138" s="75"/>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row>
    <row r="139" spans="1:29" ht="15.75" customHeight="1">
      <c r="A139" s="29"/>
      <c r="B139" s="29"/>
      <c r="C139" s="29"/>
      <c r="D139" s="75"/>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row>
    <row r="140" spans="1:29" ht="15.75" customHeight="1">
      <c r="A140" s="29"/>
      <c r="B140" s="29"/>
      <c r="C140" s="29"/>
      <c r="D140" s="75"/>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row>
    <row r="141" spans="1:29" ht="15.75" customHeight="1">
      <c r="A141" s="29"/>
      <c r="B141" s="29"/>
      <c r="C141" s="29"/>
      <c r="D141" s="75"/>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row>
    <row r="142" spans="1:29" ht="15.75" customHeight="1">
      <c r="A142" s="29"/>
      <c r="B142" s="29"/>
      <c r="C142" s="29"/>
      <c r="D142" s="75"/>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row>
    <row r="143" spans="1:29" ht="15.75" customHeight="1">
      <c r="A143" s="29"/>
      <c r="B143" s="29"/>
      <c r="C143" s="29"/>
      <c r="D143" s="75"/>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row>
    <row r="144" spans="1:29" ht="15.75" customHeight="1">
      <c r="A144" s="29"/>
      <c r="B144" s="29"/>
      <c r="C144" s="29"/>
      <c r="D144" s="75"/>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row>
    <row r="145" spans="1:29" ht="15.75" customHeight="1">
      <c r="A145" s="29"/>
      <c r="B145" s="29"/>
      <c r="C145" s="29"/>
      <c r="D145" s="75"/>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row>
    <row r="146" spans="1:29" ht="15.75" customHeight="1">
      <c r="A146" s="29"/>
      <c r="B146" s="29"/>
      <c r="C146" s="29"/>
      <c r="D146" s="75"/>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row>
    <row r="147" spans="1:29" ht="15.75" customHeight="1">
      <c r="A147" s="29"/>
      <c r="B147" s="29"/>
      <c r="C147" s="29"/>
      <c r="D147" s="75"/>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row>
    <row r="148" spans="1:29" ht="15.75" customHeight="1">
      <c r="A148" s="29"/>
      <c r="B148" s="29"/>
      <c r="C148" s="29"/>
      <c r="D148" s="75"/>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row>
    <row r="149" spans="1:29" ht="15.75" customHeight="1">
      <c r="A149" s="29"/>
      <c r="B149" s="29"/>
      <c r="C149" s="29"/>
      <c r="D149" s="75"/>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row>
    <row r="150" spans="1:29" ht="15.75" customHeight="1">
      <c r="A150" s="29"/>
      <c r="B150" s="29"/>
      <c r="C150" s="29"/>
      <c r="D150" s="75"/>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row>
    <row r="151" spans="1:29" ht="15.75" customHeight="1">
      <c r="A151" s="29"/>
      <c r="B151" s="29"/>
      <c r="C151" s="29"/>
      <c r="D151" s="75"/>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row>
    <row r="152" spans="1:29" ht="15.75" customHeight="1">
      <c r="A152" s="29"/>
      <c r="B152" s="29"/>
      <c r="C152" s="29"/>
      <c r="D152" s="75"/>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row>
    <row r="153" spans="1:29" ht="15.75" customHeight="1">
      <c r="A153" s="29"/>
      <c r="B153" s="29"/>
      <c r="C153" s="29"/>
      <c r="D153" s="75"/>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row>
    <row r="154" spans="1:29" ht="15.75" customHeight="1">
      <c r="A154" s="29"/>
      <c r="B154" s="29"/>
      <c r="C154" s="29"/>
      <c r="D154" s="75"/>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row>
    <row r="155" spans="1:29" ht="15.75" customHeight="1">
      <c r="A155" s="29"/>
      <c r="B155" s="29"/>
      <c r="C155" s="29"/>
      <c r="D155" s="75"/>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row>
    <row r="156" spans="1:29" ht="15.75" customHeight="1">
      <c r="A156" s="29"/>
      <c r="B156" s="29"/>
      <c r="C156" s="29"/>
      <c r="D156" s="75"/>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row>
    <row r="157" spans="1:29" ht="15.75" customHeight="1">
      <c r="A157" s="29"/>
      <c r="B157" s="29"/>
      <c r="C157" s="29"/>
      <c r="D157" s="75"/>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row>
    <row r="158" spans="1:29" ht="15.75" customHeight="1">
      <c r="A158" s="29"/>
      <c r="B158" s="29"/>
      <c r="C158" s="29"/>
      <c r="D158" s="75"/>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row>
    <row r="159" spans="1:29" ht="15.75" customHeight="1">
      <c r="A159" s="29"/>
      <c r="B159" s="29"/>
      <c r="C159" s="29"/>
      <c r="D159" s="75"/>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row>
    <row r="160" spans="1:29" ht="15.75" customHeight="1">
      <c r="A160" s="29"/>
      <c r="B160" s="29"/>
      <c r="C160" s="29"/>
      <c r="D160" s="75"/>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row>
    <row r="161" spans="1:29" ht="15.75" customHeight="1">
      <c r="A161" s="29"/>
      <c r="B161" s="29"/>
      <c r="C161" s="29"/>
      <c r="D161" s="75"/>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row>
    <row r="162" spans="1:29" ht="15.75" customHeight="1">
      <c r="A162" s="29"/>
      <c r="B162" s="29"/>
      <c r="C162" s="29"/>
      <c r="D162" s="75"/>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row>
    <row r="163" spans="1:29" ht="15.75" customHeight="1">
      <c r="A163" s="29"/>
      <c r="B163" s="29"/>
      <c r="C163" s="29"/>
      <c r="D163" s="75"/>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row>
    <row r="164" spans="1:29" ht="15.75" customHeight="1">
      <c r="A164" s="29"/>
      <c r="B164" s="29"/>
      <c r="C164" s="29"/>
      <c r="D164" s="75"/>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row>
    <row r="165" spans="1:29" ht="15.75" customHeight="1">
      <c r="A165" s="29"/>
      <c r="B165" s="29"/>
      <c r="C165" s="29"/>
      <c r="D165" s="75"/>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row>
    <row r="166" spans="1:29" ht="15.75" customHeight="1">
      <c r="A166" s="29"/>
      <c r="B166" s="29"/>
      <c r="C166" s="29"/>
      <c r="D166" s="75"/>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row>
    <row r="167" spans="1:29" ht="15.75" customHeight="1">
      <c r="A167" s="29"/>
      <c r="B167" s="29"/>
      <c r="C167" s="29"/>
      <c r="D167" s="75"/>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row>
    <row r="168" spans="1:29" ht="15.75" customHeight="1">
      <c r="A168" s="29"/>
      <c r="B168" s="29"/>
      <c r="C168" s="29"/>
      <c r="D168" s="75"/>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row>
    <row r="169" spans="1:29" ht="15.75" customHeight="1">
      <c r="A169" s="29"/>
      <c r="B169" s="29"/>
      <c r="C169" s="29"/>
      <c r="D169" s="75"/>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row>
    <row r="170" spans="1:29" ht="15.75" customHeight="1">
      <c r="A170" s="29"/>
      <c r="B170" s="29"/>
      <c r="C170" s="29"/>
      <c r="D170" s="75"/>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row>
    <row r="171" spans="1:29" ht="15.75" customHeight="1">
      <c r="A171" s="29"/>
      <c r="B171" s="29"/>
      <c r="C171" s="29"/>
      <c r="D171" s="75"/>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row>
    <row r="172" spans="1:29" ht="15.75" customHeight="1">
      <c r="A172" s="29"/>
      <c r="B172" s="29"/>
      <c r="C172" s="29"/>
      <c r="D172" s="75"/>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row>
    <row r="173" spans="1:29" ht="15.75" customHeight="1">
      <c r="A173" s="29"/>
      <c r="B173" s="29"/>
      <c r="C173" s="29"/>
      <c r="D173" s="75"/>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row>
    <row r="174" spans="1:29" ht="15.75" customHeight="1">
      <c r="A174" s="29"/>
      <c r="B174" s="29"/>
      <c r="C174" s="29"/>
      <c r="D174" s="75"/>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row>
    <row r="175" spans="1:29" ht="15.75" customHeight="1">
      <c r="A175" s="29"/>
      <c r="B175" s="29"/>
      <c r="C175" s="29"/>
      <c r="D175" s="75"/>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row>
    <row r="176" spans="1:29" ht="15.75" customHeight="1">
      <c r="A176" s="29"/>
      <c r="B176" s="29"/>
      <c r="C176" s="29"/>
      <c r="D176" s="75"/>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row>
    <row r="177" spans="1:29" ht="15.75" customHeight="1">
      <c r="A177" s="29"/>
      <c r="B177" s="29"/>
      <c r="C177" s="29"/>
      <c r="D177" s="75"/>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row>
    <row r="178" spans="1:29" ht="15.75" customHeight="1">
      <c r="A178" s="29"/>
      <c r="B178" s="29"/>
      <c r="C178" s="29"/>
      <c r="D178" s="75"/>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row>
    <row r="179" spans="1:29" ht="15.75" customHeight="1">
      <c r="A179" s="29"/>
      <c r="B179" s="29"/>
      <c r="C179" s="29"/>
      <c r="D179" s="75"/>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row>
    <row r="180" spans="1:29" ht="15.75" customHeight="1">
      <c r="A180" s="29"/>
      <c r="B180" s="29"/>
      <c r="C180" s="29"/>
      <c r="D180" s="75"/>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row>
    <row r="181" spans="1:29" ht="15.75" customHeight="1">
      <c r="A181" s="29"/>
      <c r="B181" s="29"/>
      <c r="C181" s="29"/>
      <c r="D181" s="75"/>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row>
    <row r="182" spans="1:29" ht="15.75" customHeight="1">
      <c r="A182" s="29"/>
      <c r="B182" s="29"/>
      <c r="C182" s="29"/>
      <c r="D182" s="75"/>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row>
    <row r="183" spans="1:29" ht="15.75" customHeight="1">
      <c r="A183" s="29"/>
      <c r="B183" s="29"/>
      <c r="C183" s="29"/>
      <c r="D183" s="75"/>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row>
    <row r="184" spans="1:29" ht="15.75" customHeight="1">
      <c r="A184" s="29"/>
      <c r="B184" s="29"/>
      <c r="C184" s="29"/>
      <c r="D184" s="75"/>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row>
    <row r="185" spans="1:29" ht="15.75" customHeight="1">
      <c r="A185" s="29"/>
      <c r="B185" s="29"/>
      <c r="C185" s="29"/>
      <c r="D185" s="75"/>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row>
    <row r="186" spans="1:29" ht="15.75" customHeight="1">
      <c r="A186" s="29"/>
      <c r="B186" s="29"/>
      <c r="C186" s="29"/>
      <c r="D186" s="75"/>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row>
    <row r="187" spans="1:29" ht="15.75" customHeight="1">
      <c r="A187" s="29"/>
      <c r="B187" s="29"/>
      <c r="C187" s="29"/>
      <c r="D187" s="75"/>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row>
    <row r="188" spans="1:29" ht="15.75" customHeight="1">
      <c r="A188" s="29"/>
      <c r="B188" s="29"/>
      <c r="C188" s="29"/>
      <c r="D188" s="75"/>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row>
    <row r="189" spans="1:29" ht="15.75" customHeight="1">
      <c r="A189" s="29"/>
      <c r="B189" s="29"/>
      <c r="C189" s="29"/>
      <c r="D189" s="75"/>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row>
    <row r="190" spans="1:29" ht="15.75" customHeight="1">
      <c r="A190" s="29"/>
      <c r="B190" s="29"/>
      <c r="C190" s="29"/>
      <c r="D190" s="75"/>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row>
    <row r="191" spans="1:29" ht="15.75" customHeight="1">
      <c r="A191" s="29"/>
      <c r="B191" s="29"/>
      <c r="C191" s="29"/>
      <c r="D191" s="75"/>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row>
    <row r="192" spans="1:29" ht="15.75" customHeight="1">
      <c r="A192" s="29"/>
      <c r="B192" s="29"/>
      <c r="C192" s="29"/>
      <c r="D192" s="75"/>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row>
    <row r="193" spans="1:29" ht="15.75" customHeight="1">
      <c r="A193" s="29"/>
      <c r="B193" s="29"/>
      <c r="C193" s="29"/>
      <c r="D193" s="75"/>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row>
    <row r="194" spans="1:29" ht="15.75" customHeight="1">
      <c r="A194" s="29"/>
      <c r="B194" s="29"/>
      <c r="C194" s="29"/>
      <c r="D194" s="75"/>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row>
    <row r="195" spans="1:29" ht="15.75" customHeight="1">
      <c r="A195" s="29"/>
      <c r="B195" s="29"/>
      <c r="C195" s="29"/>
      <c r="D195" s="75"/>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row>
    <row r="196" spans="1:29" ht="15.75" customHeight="1">
      <c r="A196" s="29"/>
      <c r="B196" s="29"/>
      <c r="C196" s="29"/>
      <c r="D196" s="75"/>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row>
    <row r="197" spans="1:29" ht="15.75" customHeight="1">
      <c r="A197" s="29"/>
      <c r="B197" s="29"/>
      <c r="C197" s="29"/>
      <c r="D197" s="75"/>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row>
    <row r="198" spans="1:29" ht="15.75" customHeight="1">
      <c r="A198" s="29"/>
      <c r="B198" s="29"/>
      <c r="C198" s="29"/>
      <c r="D198" s="75"/>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row>
    <row r="199" spans="1:29" ht="15.75" customHeight="1">
      <c r="A199" s="29"/>
      <c r="B199" s="29"/>
      <c r="C199" s="29"/>
      <c r="D199" s="75"/>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row>
    <row r="200" spans="1:29" ht="15.75" customHeight="1">
      <c r="A200" s="29"/>
      <c r="B200" s="29"/>
      <c r="C200" s="29"/>
      <c r="D200" s="75"/>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row>
    <row r="201" spans="1:29" ht="15.75" customHeight="1">
      <c r="A201" s="29"/>
      <c r="B201" s="29"/>
      <c r="C201" s="29"/>
      <c r="D201" s="75"/>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row>
    <row r="202" spans="1:29" ht="15.75" customHeight="1">
      <c r="A202" s="29"/>
      <c r="B202" s="29"/>
      <c r="C202" s="29"/>
      <c r="D202" s="75"/>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row>
    <row r="203" spans="1:29" ht="15.75" customHeight="1">
      <c r="A203" s="29"/>
      <c r="B203" s="29"/>
      <c r="C203" s="29"/>
      <c r="D203" s="75"/>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row>
    <row r="204" spans="1:29" ht="15.75" customHeight="1">
      <c r="A204" s="29"/>
      <c r="B204" s="29"/>
      <c r="C204" s="29"/>
      <c r="D204" s="75"/>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row>
    <row r="205" spans="1:29" ht="15.75" customHeight="1">
      <c r="A205" s="29"/>
      <c r="B205" s="29"/>
      <c r="C205" s="29"/>
      <c r="D205" s="75"/>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row>
    <row r="206" spans="1:29" ht="15.75" customHeight="1">
      <c r="A206" s="29"/>
      <c r="B206" s="29"/>
      <c r="C206" s="29"/>
      <c r="D206" s="75"/>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row>
    <row r="207" spans="1:29" ht="15.75" customHeight="1">
      <c r="A207" s="29"/>
      <c r="B207" s="29"/>
      <c r="C207" s="29"/>
      <c r="D207" s="75"/>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row>
    <row r="208" spans="1:29" ht="15.75" customHeight="1">
      <c r="A208" s="29"/>
      <c r="B208" s="29"/>
      <c r="C208" s="29"/>
      <c r="D208" s="75"/>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row>
    <row r="209" spans="1:29" ht="15.75" customHeight="1">
      <c r="A209" s="29"/>
      <c r="B209" s="29"/>
      <c r="C209" s="29"/>
      <c r="D209" s="75"/>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row>
    <row r="210" spans="1:29" ht="15.75" customHeight="1">
      <c r="A210" s="29"/>
      <c r="B210" s="29"/>
      <c r="C210" s="29"/>
      <c r="D210" s="75"/>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row>
    <row r="211" spans="1:29" ht="15.75" customHeight="1">
      <c r="A211" s="29"/>
      <c r="B211" s="29"/>
      <c r="C211" s="29"/>
      <c r="D211" s="75"/>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row>
    <row r="212" spans="1:29" ht="15.75" customHeight="1">
      <c r="A212" s="29"/>
      <c r="B212" s="29"/>
      <c r="C212" s="29"/>
      <c r="D212" s="75"/>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row>
    <row r="213" spans="1:29" ht="15.75" customHeight="1">
      <c r="A213" s="29"/>
      <c r="B213" s="29"/>
      <c r="C213" s="29"/>
      <c r="D213" s="75"/>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row>
    <row r="214" spans="1:29" ht="15.75" customHeight="1">
      <c r="A214" s="29"/>
      <c r="B214" s="29"/>
      <c r="C214" s="29"/>
      <c r="D214" s="75"/>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row>
    <row r="215" spans="1:29" ht="15.75" customHeight="1">
      <c r="A215" s="29"/>
      <c r="B215" s="29"/>
      <c r="C215" s="29"/>
      <c r="D215" s="75"/>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row>
    <row r="216" spans="1:29" ht="15.75" customHeight="1">
      <c r="A216" s="29"/>
      <c r="B216" s="29"/>
      <c r="C216" s="29"/>
      <c r="D216" s="75"/>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row>
    <row r="217" spans="1:29" ht="15.75" customHeight="1">
      <c r="A217" s="29"/>
      <c r="B217" s="29"/>
      <c r="C217" s="29"/>
      <c r="D217" s="75"/>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row>
    <row r="218" spans="1:29" ht="15.75" customHeight="1">
      <c r="A218" s="29"/>
      <c r="B218" s="29"/>
      <c r="C218" s="29"/>
      <c r="D218" s="75"/>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row>
    <row r="219" spans="1:29" ht="15.75" customHeight="1">
      <c r="A219" s="29"/>
      <c r="B219" s="29"/>
      <c r="C219" s="29"/>
      <c r="D219" s="75"/>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row>
    <row r="220" spans="1:29" ht="15.75" customHeight="1">
      <c r="A220" s="29"/>
      <c r="B220" s="29"/>
      <c r="C220" s="29"/>
      <c r="D220" s="75"/>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row>
    <row r="221" spans="1:29" ht="15.75" customHeight="1">
      <c r="A221" s="29"/>
      <c r="B221" s="29"/>
      <c r="C221" s="29"/>
      <c r="D221" s="75"/>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row>
    <row r="222" spans="1:29" ht="15.75" customHeight="1">
      <c r="A222" s="29"/>
      <c r="B222" s="29"/>
      <c r="C222" s="29"/>
      <c r="D222" s="75"/>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row>
    <row r="223" spans="1:29" ht="15.75" customHeight="1">
      <c r="A223" s="29"/>
      <c r="B223" s="29"/>
      <c r="C223" s="29"/>
      <c r="D223" s="75"/>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row>
    <row r="224" spans="1:29" ht="15.75" customHeight="1">
      <c r="A224" s="29"/>
      <c r="B224" s="29"/>
      <c r="C224" s="29"/>
      <c r="D224" s="75"/>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row>
    <row r="225" spans="1:29" ht="15.75" customHeight="1">
      <c r="A225" s="29"/>
      <c r="B225" s="29"/>
      <c r="C225" s="29"/>
      <c r="D225" s="75"/>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row>
    <row r="226" spans="1:29" ht="15.75" customHeight="1">
      <c r="A226" s="29"/>
      <c r="B226" s="29"/>
      <c r="C226" s="29"/>
      <c r="D226" s="75"/>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row>
    <row r="227" spans="1:29" ht="15.75" customHeight="1">
      <c r="A227" s="29"/>
      <c r="B227" s="29"/>
      <c r="C227" s="29"/>
      <c r="D227" s="75"/>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row>
    <row r="228" spans="1:29" ht="15.75" customHeight="1">
      <c r="A228" s="29"/>
      <c r="B228" s="29"/>
      <c r="C228" s="29"/>
      <c r="D228" s="75"/>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row>
    <row r="229" spans="1:29" ht="15.75" customHeight="1">
      <c r="A229" s="29"/>
      <c r="B229" s="29"/>
      <c r="C229" s="29"/>
      <c r="D229" s="75"/>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row>
    <row r="230" spans="1:29" ht="15.75" customHeight="1">
      <c r="A230" s="29"/>
      <c r="B230" s="29"/>
      <c r="C230" s="29"/>
      <c r="D230" s="75"/>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row>
    <row r="231" spans="1:29" ht="15.75" customHeight="1">
      <c r="A231" s="29"/>
      <c r="B231" s="29"/>
      <c r="C231" s="29"/>
      <c r="D231" s="75"/>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row>
    <row r="232" spans="1:29" ht="15.75" customHeight="1">
      <c r="A232" s="29"/>
      <c r="B232" s="29"/>
      <c r="C232" s="29"/>
      <c r="D232" s="75"/>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row>
    <row r="233" spans="1:29" ht="15.75" customHeight="1">
      <c r="A233" s="29"/>
      <c r="B233" s="29"/>
      <c r="C233" s="29"/>
      <c r="D233" s="75"/>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row>
    <row r="234" spans="1:29" ht="15.75" customHeight="1">
      <c r="A234" s="29"/>
      <c r="B234" s="29"/>
      <c r="C234" s="29"/>
      <c r="D234" s="75"/>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row>
    <row r="235" spans="1:29" ht="15.75" customHeight="1">
      <c r="A235" s="29"/>
      <c r="B235" s="29"/>
      <c r="C235" s="29"/>
      <c r="D235" s="75"/>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row>
    <row r="236" spans="1:29" ht="15.75" customHeight="1">
      <c r="A236" s="29"/>
      <c r="B236" s="29"/>
      <c r="C236" s="29"/>
      <c r="D236" s="75"/>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row>
    <row r="237" spans="1:29" ht="15.75" customHeight="1">
      <c r="A237" s="29"/>
      <c r="B237" s="29"/>
      <c r="C237" s="29"/>
      <c r="D237" s="75"/>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row>
    <row r="238" spans="1:29" ht="15.75" customHeight="1">
      <c r="A238" s="29"/>
      <c r="B238" s="29"/>
      <c r="C238" s="29"/>
      <c r="D238" s="75"/>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row>
    <row r="239" spans="1:29" ht="15.75" customHeight="1">
      <c r="A239" s="29"/>
      <c r="B239" s="29"/>
      <c r="C239" s="29"/>
      <c r="D239" s="75"/>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row>
    <row r="240" spans="1:29" ht="15.75" customHeight="1">
      <c r="A240" s="29"/>
      <c r="B240" s="29"/>
      <c r="C240" s="29"/>
      <c r="D240" s="75"/>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row>
    <row r="241" spans="1:29" ht="15.75" customHeight="1">
      <c r="A241" s="29"/>
      <c r="B241" s="29"/>
      <c r="C241" s="29"/>
      <c r="D241" s="75"/>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row>
    <row r="242" spans="1:29" ht="15.75" customHeight="1">
      <c r="A242" s="29"/>
      <c r="B242" s="29"/>
      <c r="C242" s="29"/>
      <c r="D242" s="75"/>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row>
    <row r="243" spans="1:29" ht="15.75" customHeight="1">
      <c r="A243" s="29"/>
      <c r="B243" s="29"/>
      <c r="C243" s="29"/>
      <c r="D243" s="75"/>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row>
    <row r="244" spans="1:29" ht="15.75" customHeight="1">
      <c r="A244" s="29"/>
      <c r="B244" s="29"/>
      <c r="C244" s="29"/>
      <c r="D244" s="75"/>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row>
    <row r="245" spans="1:29" ht="15.75" customHeight="1">
      <c r="A245" s="29"/>
      <c r="B245" s="29"/>
      <c r="C245" s="29"/>
      <c r="D245" s="75"/>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row>
    <row r="246" spans="1:29" ht="15.75" customHeight="1">
      <c r="A246" s="29"/>
      <c r="B246" s="29"/>
      <c r="C246" s="29"/>
      <c r="D246" s="75"/>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row>
    <row r="247" spans="1:29" ht="15.75" customHeight="1">
      <c r="A247" s="29"/>
      <c r="B247" s="29"/>
      <c r="C247" s="29"/>
      <c r="D247" s="75"/>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row>
    <row r="248" spans="1:29" ht="15.75" customHeight="1">
      <c r="A248" s="29"/>
      <c r="B248" s="29"/>
      <c r="C248" s="29"/>
      <c r="D248" s="75"/>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row>
    <row r="249" spans="1:29" ht="15.75" customHeight="1">
      <c r="A249" s="29"/>
      <c r="B249" s="29"/>
      <c r="C249" s="29"/>
      <c r="D249" s="75"/>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row>
    <row r="250" spans="1:29" ht="15.75" customHeight="1">
      <c r="A250" s="29"/>
      <c r="B250" s="29"/>
      <c r="C250" s="29"/>
      <c r="D250" s="75"/>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row>
    <row r="251" spans="1:29" ht="15.75" customHeight="1">
      <c r="A251" s="29"/>
      <c r="B251" s="29"/>
      <c r="C251" s="29"/>
      <c r="D251" s="75"/>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row>
    <row r="252" spans="1:29" ht="15.75" customHeight="1">
      <c r="A252" s="29"/>
      <c r="B252" s="29"/>
      <c r="C252" s="29"/>
      <c r="D252" s="75"/>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row>
    <row r="253" spans="1:29" ht="15.75" customHeight="1">
      <c r="A253" s="29"/>
      <c r="B253" s="29"/>
      <c r="C253" s="29"/>
      <c r="D253" s="75"/>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row>
    <row r="254" spans="1:29" ht="15.75" customHeight="1">
      <c r="A254" s="29"/>
      <c r="B254" s="29"/>
      <c r="C254" s="29"/>
      <c r="D254" s="75"/>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row>
    <row r="255" spans="1:29" ht="15.75" customHeight="1">
      <c r="A255" s="29"/>
      <c r="B255" s="29"/>
      <c r="C255" s="29"/>
      <c r="D255" s="75"/>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row>
    <row r="256" spans="1:29" ht="15.75" customHeight="1">
      <c r="A256" s="29"/>
      <c r="B256" s="29"/>
      <c r="C256" s="29"/>
      <c r="D256" s="75"/>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row>
    <row r="257" spans="1:29" ht="15.75" customHeight="1">
      <c r="A257" s="29"/>
      <c r="B257" s="29"/>
      <c r="C257" s="29"/>
      <c r="D257" s="75"/>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row>
    <row r="258" spans="1:29" ht="15.75" customHeight="1">
      <c r="A258" s="29"/>
      <c r="B258" s="29"/>
      <c r="C258" s="29"/>
      <c r="D258" s="75"/>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row>
    <row r="259" spans="1:29" ht="15.75" customHeight="1">
      <c r="A259" s="29"/>
      <c r="B259" s="29"/>
      <c r="C259" s="29"/>
      <c r="D259" s="75"/>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row>
    <row r="260" spans="1:29" ht="15.75" customHeight="1">
      <c r="A260" s="29"/>
      <c r="B260" s="29"/>
      <c r="C260" s="29"/>
      <c r="D260" s="75"/>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row>
    <row r="261" spans="1:29" ht="15.75" customHeight="1">
      <c r="A261" s="29"/>
      <c r="B261" s="29"/>
      <c r="C261" s="29"/>
      <c r="D261" s="75"/>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row>
    <row r="262" spans="1:29" ht="15.75" customHeight="1">
      <c r="A262" s="29"/>
      <c r="B262" s="29"/>
      <c r="C262" s="29"/>
      <c r="D262" s="75"/>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row>
    <row r="263" spans="1:29" ht="15.75" customHeight="1">
      <c r="A263" s="29"/>
      <c r="B263" s="29"/>
      <c r="C263" s="29"/>
      <c r="D263" s="75"/>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row>
    <row r="264" spans="1:29" ht="15.75" customHeight="1">
      <c r="A264" s="29"/>
      <c r="B264" s="29"/>
      <c r="C264" s="29"/>
      <c r="D264" s="75"/>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row>
    <row r="265" spans="1:29" ht="15.75" customHeight="1">
      <c r="A265" s="29"/>
      <c r="B265" s="29"/>
      <c r="C265" s="29"/>
      <c r="D265" s="75"/>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row>
    <row r="266" spans="1:29" ht="15.75" customHeight="1">
      <c r="A266" s="29"/>
      <c r="B266" s="29"/>
      <c r="C266" s="29"/>
      <c r="D266" s="75"/>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row>
    <row r="267" spans="1:29" ht="15.75" customHeight="1">
      <c r="A267" s="29"/>
      <c r="B267" s="29"/>
      <c r="C267" s="29"/>
      <c r="D267" s="75"/>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row>
    <row r="268" spans="1:29" ht="15.75" customHeight="1">
      <c r="A268" s="29"/>
      <c r="B268" s="29"/>
      <c r="C268" s="29"/>
      <c r="D268" s="75"/>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row>
    <row r="269" spans="1:29" ht="15.75" customHeight="1">
      <c r="A269" s="29"/>
      <c r="B269" s="29"/>
      <c r="C269" s="29"/>
      <c r="D269" s="75"/>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row>
    <row r="270" spans="1:29" ht="15.75" customHeight="1">
      <c r="A270" s="29"/>
      <c r="B270" s="29"/>
      <c r="C270" s="29"/>
      <c r="D270" s="75"/>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row>
    <row r="271" spans="1:29" ht="15.75" customHeight="1">
      <c r="A271" s="29"/>
      <c r="B271" s="29"/>
      <c r="C271" s="29"/>
      <c r="D271" s="75"/>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row>
    <row r="272" spans="1:29" ht="15.75" customHeight="1">
      <c r="A272" s="29"/>
      <c r="B272" s="29"/>
      <c r="C272" s="29"/>
      <c r="D272" s="75"/>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row>
    <row r="273" spans="1:29" ht="15.75" customHeight="1">
      <c r="A273" s="29"/>
      <c r="B273" s="29"/>
      <c r="C273" s="29"/>
      <c r="D273" s="75"/>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row>
    <row r="274" spans="1:29" ht="15.75" customHeight="1">
      <c r="A274" s="29"/>
      <c r="B274" s="29"/>
      <c r="C274" s="29"/>
      <c r="D274" s="75"/>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row>
    <row r="275" spans="1:29" ht="15.75" customHeight="1">
      <c r="A275" s="29"/>
      <c r="B275" s="29"/>
      <c r="C275" s="29"/>
      <c r="D275" s="75"/>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row>
    <row r="276" spans="1:29" ht="15.75" customHeight="1">
      <c r="A276" s="29"/>
      <c r="B276" s="29"/>
      <c r="C276" s="29"/>
      <c r="D276" s="75"/>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row>
    <row r="277" spans="1:29" ht="15.75" customHeight="1">
      <c r="A277" s="29"/>
      <c r="B277" s="29"/>
      <c r="C277" s="29"/>
      <c r="D277" s="75"/>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row>
    <row r="278" spans="1:29" ht="15.75" customHeight="1">
      <c r="A278" s="29"/>
      <c r="B278" s="29"/>
      <c r="C278" s="29"/>
      <c r="D278" s="75"/>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row>
    <row r="279" spans="1:29" ht="15.75" customHeight="1">
      <c r="A279" s="29"/>
      <c r="B279" s="29"/>
      <c r="C279" s="29"/>
      <c r="D279" s="75"/>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row>
    <row r="280" spans="1:29" ht="15.75" customHeight="1">
      <c r="A280" s="29"/>
      <c r="B280" s="29"/>
      <c r="C280" s="29"/>
      <c r="D280" s="75"/>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row>
    <row r="281" spans="1:29" ht="15.75" customHeight="1">
      <c r="A281" s="29"/>
      <c r="B281" s="29"/>
      <c r="C281" s="29"/>
      <c r="D281" s="75"/>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row>
    <row r="282" spans="1:29" ht="15.75" customHeight="1">
      <c r="A282" s="29"/>
      <c r="B282" s="29"/>
      <c r="C282" s="29"/>
      <c r="D282" s="75"/>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row>
    <row r="283" spans="1:29" ht="15.75" customHeight="1">
      <c r="A283" s="29"/>
      <c r="B283" s="29"/>
      <c r="C283" s="29"/>
      <c r="D283" s="75"/>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row>
    <row r="284" spans="1:29" ht="15.75" customHeight="1">
      <c r="A284" s="29"/>
      <c r="B284" s="29"/>
      <c r="C284" s="29"/>
      <c r="D284" s="75"/>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row>
    <row r="285" spans="1:29" ht="15.75" customHeight="1">
      <c r="A285" s="29"/>
      <c r="B285" s="29"/>
      <c r="C285" s="29"/>
      <c r="D285" s="75"/>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row>
    <row r="286" spans="1:29" ht="15.75" customHeight="1">
      <c r="A286" s="29"/>
      <c r="B286" s="29"/>
      <c r="C286" s="29"/>
      <c r="D286" s="75"/>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row>
    <row r="287" spans="1:29" ht="15.75" customHeight="1">
      <c r="A287" s="29"/>
      <c r="B287" s="29"/>
      <c r="C287" s="29"/>
      <c r="D287" s="75"/>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row>
    <row r="288" spans="1:29" ht="15.75" customHeight="1">
      <c r="A288" s="29"/>
      <c r="B288" s="29"/>
      <c r="C288" s="29"/>
      <c r="D288" s="75"/>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row>
    <row r="289" spans="1:29" ht="15.75" customHeight="1">
      <c r="A289" s="29"/>
      <c r="B289" s="29"/>
      <c r="C289" s="29"/>
      <c r="D289" s="75"/>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row>
    <row r="290" spans="1:29" ht="15.75" customHeight="1">
      <c r="A290" s="29"/>
      <c r="B290" s="29"/>
      <c r="C290" s="29"/>
      <c r="D290" s="75"/>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row>
    <row r="291" spans="1:29" ht="15.75" customHeight="1">
      <c r="A291" s="29"/>
      <c r="B291" s="29"/>
      <c r="C291" s="29"/>
      <c r="D291" s="75"/>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row>
    <row r="292" spans="1:29" ht="15.75" customHeight="1">
      <c r="A292" s="29"/>
      <c r="B292" s="29"/>
      <c r="C292" s="29"/>
      <c r="D292" s="75"/>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row>
    <row r="293" spans="1:29" ht="15.75" customHeight="1">
      <c r="A293" s="29"/>
      <c r="B293" s="29"/>
      <c r="C293" s="29"/>
      <c r="D293" s="75"/>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row>
    <row r="294" spans="1:29" ht="15.75" customHeight="1">
      <c r="A294" s="29"/>
      <c r="B294" s="29"/>
      <c r="C294" s="29"/>
      <c r="D294" s="75"/>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row>
    <row r="295" spans="1:29" ht="15.75" customHeight="1">
      <c r="A295" s="29"/>
      <c r="B295" s="29"/>
      <c r="C295" s="29"/>
      <c r="D295" s="75"/>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row>
    <row r="296" spans="1:29" ht="15.75" customHeight="1">
      <c r="A296" s="29"/>
      <c r="B296" s="29"/>
      <c r="C296" s="29"/>
      <c r="D296" s="75"/>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row>
    <row r="297" spans="1:29" ht="15.75" customHeight="1">
      <c r="A297" s="29"/>
      <c r="B297" s="29"/>
      <c r="C297" s="29"/>
      <c r="D297" s="75"/>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row>
    <row r="298" spans="1:29" ht="15.75" customHeight="1">
      <c r="A298" s="29"/>
      <c r="B298" s="29"/>
      <c r="C298" s="29"/>
      <c r="D298" s="75"/>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row>
    <row r="299" spans="1:29" ht="15.75" customHeight="1">
      <c r="A299" s="29"/>
      <c r="B299" s="29"/>
      <c r="C299" s="29"/>
      <c r="D299" s="75"/>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row>
    <row r="300" spans="1:29" ht="15.75" customHeight="1">
      <c r="A300" s="29"/>
      <c r="B300" s="29"/>
      <c r="C300" s="29"/>
      <c r="D300" s="75"/>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row>
    <row r="301" spans="1:29" ht="15.75" customHeight="1">
      <c r="A301" s="29"/>
      <c r="B301" s="29"/>
      <c r="C301" s="29"/>
      <c r="D301" s="75"/>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row>
    <row r="302" spans="1:29" ht="15.75" customHeight="1">
      <c r="A302" s="29"/>
      <c r="B302" s="29"/>
      <c r="C302" s="29"/>
      <c r="D302" s="75"/>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row>
    <row r="303" spans="1:29" ht="15.75" customHeight="1">
      <c r="A303" s="29"/>
      <c r="B303" s="29"/>
      <c r="C303" s="29"/>
      <c r="D303" s="75"/>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row>
    <row r="304" spans="1:29" ht="15.75" customHeight="1">
      <c r="A304" s="29"/>
      <c r="B304" s="29"/>
      <c r="C304" s="29"/>
      <c r="D304" s="75"/>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row>
    <row r="305" spans="1:29" ht="15.75" customHeight="1">
      <c r="A305" s="29"/>
      <c r="B305" s="29"/>
      <c r="C305" s="29"/>
      <c r="D305" s="75"/>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row>
    <row r="306" spans="1:29" ht="15.75" customHeight="1">
      <c r="A306" s="29"/>
      <c r="B306" s="29"/>
      <c r="C306" s="29"/>
      <c r="D306" s="75"/>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row>
    <row r="307" spans="1:29" ht="15.75" customHeight="1">
      <c r="A307" s="29"/>
      <c r="B307" s="29"/>
      <c r="C307" s="29"/>
      <c r="D307" s="75"/>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row>
    <row r="308" spans="1:29" ht="15.75" customHeight="1">
      <c r="A308" s="29"/>
      <c r="B308" s="29"/>
      <c r="C308" s="29"/>
      <c r="D308" s="75"/>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row>
    <row r="309" spans="1:29" ht="15.75" customHeight="1">
      <c r="A309" s="29"/>
      <c r="B309" s="29"/>
      <c r="C309" s="29"/>
      <c r="D309" s="75"/>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row>
    <row r="310" spans="1:29" ht="15.75" customHeight="1">
      <c r="A310" s="29"/>
      <c r="B310" s="29"/>
      <c r="C310" s="29"/>
      <c r="D310" s="75"/>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row>
    <row r="311" spans="1:29" ht="15.75" customHeight="1">
      <c r="A311" s="29"/>
      <c r="B311" s="29"/>
      <c r="C311" s="29"/>
      <c r="D311" s="75"/>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row>
    <row r="312" spans="1:29" ht="15.75" customHeight="1">
      <c r="A312" s="29"/>
      <c r="B312" s="29"/>
      <c r="C312" s="29"/>
      <c r="D312" s="75"/>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row>
    <row r="313" spans="1:29" ht="15.75" customHeight="1">
      <c r="A313" s="29"/>
      <c r="B313" s="29"/>
      <c r="C313" s="29"/>
      <c r="D313" s="75"/>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row>
    <row r="314" spans="1:29" ht="15.75" customHeight="1">
      <c r="A314" s="29"/>
      <c r="B314" s="29"/>
      <c r="C314" s="29"/>
      <c r="D314" s="75"/>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row>
    <row r="315" spans="1:29" ht="15.75" customHeight="1">
      <c r="A315" s="29"/>
      <c r="B315" s="29"/>
      <c r="C315" s="29"/>
      <c r="D315" s="75"/>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row>
    <row r="316" spans="1:29" ht="15.75" customHeight="1">
      <c r="A316" s="29"/>
      <c r="B316" s="29"/>
      <c r="C316" s="29"/>
      <c r="D316" s="75"/>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row>
    <row r="317" spans="1:29" ht="15.75" customHeight="1">
      <c r="A317" s="29"/>
      <c r="B317" s="29"/>
      <c r="C317" s="29"/>
      <c r="D317" s="75"/>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row>
    <row r="318" spans="1:29" ht="15.75" customHeight="1">
      <c r="A318" s="29"/>
      <c r="B318" s="29"/>
      <c r="C318" s="29"/>
      <c r="D318" s="75"/>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row>
    <row r="319" spans="1:29" ht="15.75" customHeight="1">
      <c r="A319" s="29"/>
      <c r="B319" s="29"/>
      <c r="C319" s="29"/>
      <c r="D319" s="75"/>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row>
    <row r="320" spans="1:29" ht="15.75" customHeight="1">
      <c r="A320" s="29"/>
      <c r="B320" s="29"/>
      <c r="C320" s="29"/>
      <c r="D320" s="75"/>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row>
    <row r="321" spans="1:29" ht="15.75" customHeight="1">
      <c r="A321" s="29"/>
      <c r="B321" s="29"/>
      <c r="C321" s="29"/>
      <c r="D321" s="75"/>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row>
    <row r="322" spans="1:29" ht="15.75" customHeight="1">
      <c r="A322" s="29"/>
      <c r="B322" s="29"/>
      <c r="C322" s="29"/>
      <c r="D322" s="75"/>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row>
    <row r="323" spans="1:29" ht="15.75" customHeight="1">
      <c r="A323" s="29"/>
      <c r="B323" s="29"/>
      <c r="C323" s="29"/>
      <c r="D323" s="75"/>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row>
    <row r="324" spans="1:29" ht="15.75" customHeight="1">
      <c r="A324" s="29"/>
      <c r="B324" s="29"/>
      <c r="C324" s="29"/>
      <c r="D324" s="75"/>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row>
    <row r="325" spans="1:29" ht="15.75" customHeight="1">
      <c r="A325" s="29"/>
      <c r="B325" s="29"/>
      <c r="C325" s="29"/>
      <c r="D325" s="75"/>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row>
    <row r="326" spans="1:29" ht="15.75" customHeight="1">
      <c r="A326" s="29"/>
      <c r="B326" s="29"/>
      <c r="C326" s="29"/>
      <c r="D326" s="75"/>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row>
    <row r="327" spans="1:29" ht="15.75" customHeight="1">
      <c r="A327" s="29"/>
      <c r="B327" s="29"/>
      <c r="C327" s="29"/>
      <c r="D327" s="75"/>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row>
    <row r="328" spans="1:29" ht="15.75" customHeight="1">
      <c r="A328" s="29"/>
      <c r="B328" s="29"/>
      <c r="C328" s="29"/>
      <c r="D328" s="75"/>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row>
    <row r="329" spans="1:29" ht="15.75" customHeight="1">
      <c r="A329" s="29"/>
      <c r="B329" s="29"/>
      <c r="C329" s="29"/>
      <c r="D329" s="75"/>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row>
    <row r="330" spans="1:29" ht="15.75" customHeight="1">
      <c r="A330" s="29"/>
      <c r="B330" s="29"/>
      <c r="C330" s="29"/>
      <c r="D330" s="75"/>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row>
    <row r="331" spans="1:29" ht="15.75" customHeight="1">
      <c r="A331" s="29"/>
      <c r="B331" s="29"/>
      <c r="C331" s="29"/>
      <c r="D331" s="75"/>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row>
    <row r="332" spans="1:29" ht="15.75" customHeight="1">
      <c r="A332" s="29"/>
      <c r="B332" s="29"/>
      <c r="C332" s="29"/>
      <c r="D332" s="75"/>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row>
    <row r="333" spans="1:29" ht="15.75" customHeight="1">
      <c r="A333" s="29"/>
      <c r="B333" s="29"/>
      <c r="C333" s="29"/>
      <c r="D333" s="75"/>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row>
    <row r="334" spans="1:29" ht="15.75" customHeight="1">
      <c r="A334" s="29"/>
      <c r="B334" s="29"/>
      <c r="C334" s="29"/>
      <c r="D334" s="75"/>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row>
    <row r="335" spans="1:29" ht="15.75" customHeight="1">
      <c r="A335" s="29"/>
      <c r="B335" s="29"/>
      <c r="C335" s="29"/>
      <c r="D335" s="75"/>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row>
    <row r="336" spans="1:29" ht="15.75" customHeight="1">
      <c r="A336" s="29"/>
      <c r="B336" s="29"/>
      <c r="C336" s="29"/>
      <c r="D336" s="75"/>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row>
    <row r="337" spans="1:29" ht="15.75" customHeight="1">
      <c r="A337" s="29"/>
      <c r="B337" s="29"/>
      <c r="C337" s="29"/>
      <c r="D337" s="75"/>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row>
    <row r="338" spans="1:29" ht="15.75" customHeight="1">
      <c r="A338" s="29"/>
      <c r="B338" s="29"/>
      <c r="C338" s="29"/>
      <c r="D338" s="75"/>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row>
    <row r="339" spans="1:29" ht="15.75" customHeight="1">
      <c r="A339" s="29"/>
      <c r="B339" s="29"/>
      <c r="C339" s="29"/>
      <c r="D339" s="75"/>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row>
    <row r="340" spans="1:29" ht="15.75" customHeight="1">
      <c r="A340" s="29"/>
      <c r="B340" s="29"/>
      <c r="C340" s="29"/>
      <c r="D340" s="75"/>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row>
    <row r="341" spans="1:29" ht="15.75" customHeight="1">
      <c r="A341" s="29"/>
      <c r="B341" s="29"/>
      <c r="C341" s="29"/>
      <c r="D341" s="75"/>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row>
    <row r="342" spans="1:29" ht="15.75" customHeight="1">
      <c r="A342" s="29"/>
      <c r="B342" s="29"/>
      <c r="C342" s="29"/>
      <c r="D342" s="75"/>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row>
    <row r="343" spans="1:29" ht="15.75" customHeight="1">
      <c r="A343" s="29"/>
      <c r="B343" s="29"/>
      <c r="C343" s="29"/>
      <c r="D343" s="75"/>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row>
    <row r="344" spans="1:29" ht="15.75" customHeight="1">
      <c r="A344" s="29"/>
      <c r="B344" s="29"/>
      <c r="C344" s="29"/>
      <c r="D344" s="75"/>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row>
    <row r="345" spans="1:29" ht="15.75" customHeight="1">
      <c r="A345" s="29"/>
      <c r="B345" s="29"/>
      <c r="C345" s="29"/>
      <c r="D345" s="75"/>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row>
    <row r="346" spans="1:29" ht="15.75" customHeight="1">
      <c r="A346" s="29"/>
      <c r="B346" s="29"/>
      <c r="C346" s="29"/>
      <c r="D346" s="75"/>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row>
    <row r="347" spans="1:29" ht="15.75" customHeight="1">
      <c r="A347" s="29"/>
      <c r="B347" s="29"/>
      <c r="C347" s="29"/>
      <c r="D347" s="75"/>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row>
    <row r="348" spans="1:29" ht="15.75" customHeight="1">
      <c r="A348" s="29"/>
      <c r="B348" s="29"/>
      <c r="C348" s="29"/>
      <c r="D348" s="75"/>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row>
    <row r="349" spans="1:29" ht="15.75" customHeight="1">
      <c r="A349" s="29"/>
      <c r="B349" s="29"/>
      <c r="C349" s="29"/>
      <c r="D349" s="75"/>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row>
    <row r="350" spans="1:29" ht="15.75" customHeight="1">
      <c r="A350" s="29"/>
      <c r="B350" s="29"/>
      <c r="C350" s="29"/>
      <c r="D350" s="75"/>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row>
    <row r="351" spans="1:29" ht="15.75" customHeight="1">
      <c r="A351" s="29"/>
      <c r="B351" s="29"/>
      <c r="C351" s="29"/>
      <c r="D351" s="75"/>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row>
    <row r="352" spans="1:29" ht="15.75" customHeight="1">
      <c r="A352" s="29"/>
      <c r="B352" s="29"/>
      <c r="C352" s="29"/>
      <c r="D352" s="75"/>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row>
    <row r="353" spans="1:29" ht="15.75" customHeight="1">
      <c r="A353" s="29"/>
      <c r="B353" s="29"/>
      <c r="C353" s="29"/>
      <c r="D353" s="75"/>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row>
    <row r="354" spans="1:29" ht="15.75" customHeight="1">
      <c r="A354" s="29"/>
      <c r="B354" s="29"/>
      <c r="C354" s="29"/>
      <c r="D354" s="75"/>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row>
    <row r="355" spans="1:29" ht="15.75" customHeight="1">
      <c r="A355" s="29"/>
      <c r="B355" s="29"/>
      <c r="C355" s="29"/>
      <c r="D355" s="75"/>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row>
    <row r="356" spans="1:29" ht="15.75" customHeight="1">
      <c r="A356" s="29"/>
      <c r="B356" s="29"/>
      <c r="C356" s="29"/>
      <c r="D356" s="75"/>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row>
    <row r="357" spans="1:29" ht="15.75" customHeight="1">
      <c r="A357" s="29"/>
      <c r="B357" s="29"/>
      <c r="C357" s="29"/>
      <c r="D357" s="75"/>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row>
    <row r="358" spans="1:29" ht="15.75" customHeight="1">
      <c r="A358" s="29"/>
      <c r="B358" s="29"/>
      <c r="C358" s="29"/>
      <c r="D358" s="75"/>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row>
    <row r="359" spans="1:29" ht="15.75" customHeight="1">
      <c r="A359" s="29"/>
      <c r="B359" s="29"/>
      <c r="C359" s="29"/>
      <c r="D359" s="75"/>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row>
    <row r="360" spans="1:29" ht="15.75" customHeight="1">
      <c r="A360" s="29"/>
      <c r="B360" s="29"/>
      <c r="C360" s="29"/>
      <c r="D360" s="75"/>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row>
    <row r="361" spans="1:29" ht="15.75" customHeight="1">
      <c r="A361" s="29"/>
      <c r="B361" s="29"/>
      <c r="C361" s="29"/>
      <c r="D361" s="75"/>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row>
    <row r="362" spans="1:29" ht="15.75" customHeight="1">
      <c r="A362" s="29"/>
      <c r="B362" s="29"/>
      <c r="C362" s="29"/>
      <c r="D362" s="75"/>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row>
    <row r="363" spans="1:29" ht="15.75" customHeight="1">
      <c r="A363" s="29"/>
      <c r="B363" s="29"/>
      <c r="C363" s="29"/>
      <c r="D363" s="75"/>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row>
    <row r="364" spans="1:29" ht="15.75" customHeight="1">
      <c r="A364" s="29"/>
      <c r="B364" s="29"/>
      <c r="C364" s="29"/>
      <c r="D364" s="75"/>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row>
    <row r="365" spans="1:29" ht="15.75" customHeight="1">
      <c r="A365" s="29"/>
      <c r="B365" s="29"/>
      <c r="C365" s="29"/>
      <c r="D365" s="75"/>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row>
    <row r="366" spans="1:29" ht="15.75" customHeight="1">
      <c r="A366" s="29"/>
      <c r="B366" s="29"/>
      <c r="C366" s="29"/>
      <c r="D366" s="75"/>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row>
    <row r="367" spans="1:29" ht="15.75" customHeight="1">
      <c r="A367" s="29"/>
      <c r="B367" s="29"/>
      <c r="C367" s="29"/>
      <c r="D367" s="75"/>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row>
    <row r="368" spans="1:29" ht="15.75" customHeight="1">
      <c r="A368" s="29"/>
      <c r="B368" s="29"/>
      <c r="C368" s="29"/>
      <c r="D368" s="75"/>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row>
    <row r="369" spans="1:29" ht="15.75" customHeight="1">
      <c r="A369" s="29"/>
      <c r="B369" s="29"/>
      <c r="C369" s="29"/>
      <c r="D369" s="75"/>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row>
    <row r="370" spans="1:29" ht="15.75" customHeight="1">
      <c r="A370" s="29"/>
      <c r="B370" s="29"/>
      <c r="C370" s="29"/>
      <c r="D370" s="75"/>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row>
    <row r="371" spans="1:29" ht="15.75" customHeight="1">
      <c r="A371" s="29"/>
      <c r="B371" s="29"/>
      <c r="C371" s="29"/>
      <c r="D371" s="75"/>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row>
    <row r="372" spans="1:29" ht="15.75" customHeight="1">
      <c r="A372" s="29"/>
      <c r="B372" s="29"/>
      <c r="C372" s="29"/>
      <c r="D372" s="75"/>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row>
    <row r="373" spans="1:29" ht="15.75" customHeight="1">
      <c r="A373" s="29"/>
      <c r="B373" s="29"/>
      <c r="C373" s="29"/>
      <c r="D373" s="75"/>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row>
    <row r="374" spans="1:29" ht="15.75" customHeight="1">
      <c r="A374" s="29"/>
      <c r="B374" s="29"/>
      <c r="C374" s="29"/>
      <c r="D374" s="75"/>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row>
    <row r="375" spans="1:29" ht="15.75" customHeight="1">
      <c r="A375" s="29"/>
      <c r="B375" s="29"/>
      <c r="C375" s="29"/>
      <c r="D375" s="75"/>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row>
    <row r="376" spans="1:29" ht="15.75" customHeight="1">
      <c r="A376" s="29"/>
      <c r="B376" s="29"/>
      <c r="C376" s="29"/>
      <c r="D376" s="75"/>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row>
    <row r="377" spans="1:29" ht="15.75" customHeight="1">
      <c r="A377" s="29"/>
      <c r="B377" s="29"/>
      <c r="C377" s="29"/>
      <c r="D377" s="75"/>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row>
    <row r="378" spans="1:29" ht="15.75" customHeight="1">
      <c r="A378" s="29"/>
      <c r="B378" s="29"/>
      <c r="C378" s="29"/>
      <c r="D378" s="75"/>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row>
    <row r="379" spans="1:29" ht="15.75" customHeight="1">
      <c r="A379" s="29"/>
      <c r="B379" s="29"/>
      <c r="C379" s="29"/>
      <c r="D379" s="75"/>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row>
    <row r="380" spans="1:29" ht="15.75" customHeight="1">
      <c r="A380" s="29"/>
      <c r="B380" s="29"/>
      <c r="C380" s="29"/>
      <c r="D380" s="75"/>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row>
    <row r="381" spans="1:29" ht="15.75" customHeight="1">
      <c r="A381" s="29"/>
      <c r="B381" s="29"/>
      <c r="C381" s="29"/>
      <c r="D381" s="75"/>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row>
    <row r="382" spans="1:29" ht="15.75" customHeight="1">
      <c r="A382" s="29"/>
      <c r="B382" s="29"/>
      <c r="C382" s="29"/>
      <c r="D382" s="75"/>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row>
    <row r="383" spans="1:29" ht="15.75" customHeight="1">
      <c r="A383" s="29"/>
      <c r="B383" s="29"/>
      <c r="C383" s="29"/>
      <c r="D383" s="75"/>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row>
    <row r="384" spans="1:29" ht="15.75" customHeight="1">
      <c r="A384" s="29"/>
      <c r="B384" s="29"/>
      <c r="C384" s="29"/>
      <c r="D384" s="75"/>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row>
    <row r="385" spans="1:29" ht="15.75" customHeight="1">
      <c r="A385" s="29"/>
      <c r="B385" s="29"/>
      <c r="C385" s="29"/>
      <c r="D385" s="75"/>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row>
    <row r="386" spans="1:29" ht="15.75" customHeight="1">
      <c r="A386" s="29"/>
      <c r="B386" s="29"/>
      <c r="C386" s="29"/>
      <c r="D386" s="75"/>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row>
    <row r="387" spans="1:29" ht="15.75" customHeight="1">
      <c r="A387" s="29"/>
      <c r="B387" s="29"/>
      <c r="C387" s="29"/>
      <c r="D387" s="75"/>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row>
    <row r="388" spans="1:29" ht="15.75" customHeight="1">
      <c r="A388" s="29"/>
      <c r="B388" s="29"/>
      <c r="C388" s="29"/>
      <c r="D388" s="75"/>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row>
    <row r="389" spans="1:29" ht="15.75" customHeight="1">
      <c r="A389" s="29"/>
      <c r="B389" s="29"/>
      <c r="C389" s="29"/>
      <c r="D389" s="75"/>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row>
    <row r="390" spans="1:29" ht="15.75" customHeight="1">
      <c r="A390" s="29"/>
      <c r="B390" s="29"/>
      <c r="C390" s="29"/>
      <c r="D390" s="75"/>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row>
    <row r="391" spans="1:29" ht="15.75" customHeight="1">
      <c r="A391" s="29"/>
      <c r="B391" s="29"/>
      <c r="C391" s="29"/>
      <c r="D391" s="75"/>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row>
    <row r="392" spans="1:29" ht="15.75" customHeight="1">
      <c r="A392" s="29"/>
      <c r="B392" s="29"/>
      <c r="C392" s="29"/>
      <c r="D392" s="75"/>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row>
    <row r="393" spans="1:29" ht="15.75" customHeight="1">
      <c r="A393" s="29"/>
      <c r="B393" s="29"/>
      <c r="C393" s="29"/>
      <c r="D393" s="75"/>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row>
    <row r="394" spans="1:29" ht="15.75" customHeight="1">
      <c r="A394" s="29"/>
      <c r="B394" s="29"/>
      <c r="C394" s="29"/>
      <c r="D394" s="75"/>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row>
    <row r="395" spans="1:29" ht="15.75" customHeight="1">
      <c r="A395" s="29"/>
      <c r="B395" s="29"/>
      <c r="C395" s="29"/>
      <c r="D395" s="75"/>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row>
    <row r="396" spans="1:29" ht="15.75" customHeight="1">
      <c r="A396" s="29"/>
      <c r="B396" s="29"/>
      <c r="C396" s="29"/>
      <c r="D396" s="75"/>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row>
    <row r="397" spans="1:29" ht="15.75" customHeight="1">
      <c r="A397" s="29"/>
      <c r="B397" s="29"/>
      <c r="C397" s="29"/>
      <c r="D397" s="75"/>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row>
    <row r="398" spans="1:29" ht="15.75" customHeight="1">
      <c r="A398" s="29"/>
      <c r="B398" s="29"/>
      <c r="C398" s="29"/>
      <c r="D398" s="75"/>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row>
    <row r="399" spans="1:29" ht="15.75" customHeight="1">
      <c r="A399" s="29"/>
      <c r="B399" s="29"/>
      <c r="C399" s="29"/>
      <c r="D399" s="75"/>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row>
    <row r="400" spans="1:29" ht="15.75" customHeight="1">
      <c r="A400" s="29"/>
      <c r="B400" s="29"/>
      <c r="C400" s="29"/>
      <c r="D400" s="75"/>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row>
    <row r="401" spans="1:29" ht="15.75" customHeight="1">
      <c r="A401" s="29"/>
      <c r="B401" s="29"/>
      <c r="C401" s="29"/>
      <c r="D401" s="75"/>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row>
    <row r="402" spans="1:29" ht="15.75" customHeight="1">
      <c r="A402" s="29"/>
      <c r="B402" s="29"/>
      <c r="C402" s="29"/>
      <c r="D402" s="75"/>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row>
    <row r="403" spans="1:29" ht="15.75" customHeight="1">
      <c r="A403" s="29"/>
      <c r="B403" s="29"/>
      <c r="C403" s="29"/>
      <c r="D403" s="75"/>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row>
    <row r="404" spans="1:29" ht="15.75" customHeight="1">
      <c r="A404" s="29"/>
      <c r="B404" s="29"/>
      <c r="C404" s="29"/>
      <c r="D404" s="75"/>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row>
    <row r="405" spans="1:29" ht="15.75" customHeight="1">
      <c r="A405" s="29"/>
      <c r="B405" s="29"/>
      <c r="C405" s="29"/>
      <c r="D405" s="75"/>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row>
    <row r="406" spans="1:29" ht="15.75" customHeight="1">
      <c r="A406" s="29"/>
      <c r="B406" s="29"/>
      <c r="C406" s="29"/>
      <c r="D406" s="75"/>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row>
    <row r="407" spans="1:29" ht="15.75" customHeight="1">
      <c r="A407" s="29"/>
      <c r="B407" s="29"/>
      <c r="C407" s="29"/>
      <c r="D407" s="75"/>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row>
    <row r="408" spans="1:29" ht="15.75" customHeight="1">
      <c r="A408" s="29"/>
      <c r="B408" s="29"/>
      <c r="C408" s="29"/>
      <c r="D408" s="75"/>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row>
    <row r="409" spans="1:29" ht="15.75" customHeight="1">
      <c r="A409" s="29"/>
      <c r="B409" s="29"/>
      <c r="C409" s="29"/>
      <c r="D409" s="75"/>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row>
    <row r="410" spans="1:29" ht="15.75" customHeight="1">
      <c r="A410" s="29"/>
      <c r="B410" s="29"/>
      <c r="C410" s="29"/>
      <c r="D410" s="75"/>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row>
    <row r="411" spans="1:29" ht="15.75" customHeight="1">
      <c r="A411" s="29"/>
      <c r="B411" s="29"/>
      <c r="C411" s="29"/>
      <c r="D411" s="75"/>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row>
    <row r="412" spans="1:29" ht="15.75" customHeight="1">
      <c r="A412" s="29"/>
      <c r="B412" s="29"/>
      <c r="C412" s="29"/>
      <c r="D412" s="75"/>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row>
    <row r="413" spans="1:29" ht="15.75" customHeight="1">
      <c r="A413" s="29"/>
      <c r="B413" s="29"/>
      <c r="C413" s="29"/>
      <c r="D413" s="75"/>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row>
    <row r="414" spans="1:29" ht="15.75" customHeight="1">
      <c r="A414" s="29"/>
      <c r="B414" s="29"/>
      <c r="C414" s="29"/>
      <c r="D414" s="75"/>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row>
    <row r="415" spans="1:29" ht="15.75" customHeight="1">
      <c r="A415" s="29"/>
      <c r="B415" s="29"/>
      <c r="C415" s="29"/>
      <c r="D415" s="75"/>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row>
    <row r="416" spans="1:29" ht="15.75" customHeight="1">
      <c r="A416" s="29"/>
      <c r="B416" s="29"/>
      <c r="C416" s="29"/>
      <c r="D416" s="75"/>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row>
    <row r="417" spans="1:29" ht="15.75" customHeight="1">
      <c r="A417" s="29"/>
      <c r="B417" s="29"/>
      <c r="C417" s="29"/>
      <c r="D417" s="75"/>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row>
    <row r="418" spans="1:29" ht="15.75" customHeight="1">
      <c r="A418" s="29"/>
      <c r="B418" s="29"/>
      <c r="C418" s="29"/>
      <c r="D418" s="75"/>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row>
    <row r="419" spans="1:29" ht="15.75" customHeight="1">
      <c r="A419" s="29"/>
      <c r="B419" s="29"/>
      <c r="C419" s="29"/>
      <c r="D419" s="75"/>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row>
    <row r="420" spans="1:29" ht="15.75" customHeight="1">
      <c r="A420" s="29"/>
      <c r="B420" s="29"/>
      <c r="C420" s="29"/>
      <c r="D420" s="75"/>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row>
    <row r="421" spans="1:29" ht="15.75" customHeight="1">
      <c r="A421" s="29"/>
      <c r="B421" s="29"/>
      <c r="C421" s="29"/>
      <c r="D421" s="75"/>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row>
    <row r="422" spans="1:29" ht="15.75" customHeight="1">
      <c r="A422" s="29"/>
      <c r="B422" s="29"/>
      <c r="C422" s="29"/>
      <c r="D422" s="75"/>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row>
    <row r="423" spans="1:29" ht="15.75" customHeight="1">
      <c r="A423" s="29"/>
      <c r="B423" s="29"/>
      <c r="C423" s="29"/>
      <c r="D423" s="75"/>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row>
    <row r="424" spans="1:29" ht="15.75" customHeight="1">
      <c r="A424" s="29"/>
      <c r="B424" s="29"/>
      <c r="C424" s="29"/>
      <c r="D424" s="75"/>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row>
    <row r="425" spans="1:29" ht="15.75" customHeight="1">
      <c r="A425" s="29"/>
      <c r="B425" s="29"/>
      <c r="C425" s="29"/>
      <c r="D425" s="75"/>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row>
    <row r="426" spans="1:29" ht="15.75" customHeight="1">
      <c r="A426" s="29"/>
      <c r="B426" s="29"/>
      <c r="C426" s="29"/>
      <c r="D426" s="75"/>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row>
    <row r="427" spans="1:29" ht="15.75" customHeight="1">
      <c r="A427" s="29"/>
      <c r="B427" s="29"/>
      <c r="C427" s="29"/>
      <c r="D427" s="75"/>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row>
    <row r="428" spans="1:29" ht="15.75" customHeight="1">
      <c r="A428" s="29"/>
      <c r="B428" s="29"/>
      <c r="C428" s="29"/>
      <c r="D428" s="75"/>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row>
    <row r="429" spans="1:29" ht="15.75" customHeight="1">
      <c r="A429" s="29"/>
      <c r="B429" s="29"/>
      <c r="C429" s="29"/>
      <c r="D429" s="75"/>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row>
    <row r="430" spans="1:29" ht="15.75" customHeight="1">
      <c r="A430" s="29"/>
      <c r="B430" s="29"/>
      <c r="C430" s="29"/>
      <c r="D430" s="75"/>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row>
    <row r="431" spans="1:29" ht="15.75" customHeight="1">
      <c r="A431" s="29"/>
      <c r="B431" s="29"/>
      <c r="C431" s="29"/>
      <c r="D431" s="75"/>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row>
    <row r="432" spans="1:29" ht="15.75" customHeight="1">
      <c r="A432" s="29"/>
      <c r="B432" s="29"/>
      <c r="C432" s="29"/>
      <c r="D432" s="75"/>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row>
    <row r="433" spans="1:29" ht="15.75" customHeight="1">
      <c r="A433" s="29"/>
      <c r="B433" s="29"/>
      <c r="C433" s="29"/>
      <c r="D433" s="75"/>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row>
    <row r="434" spans="1:29" ht="15.75" customHeight="1">
      <c r="A434" s="29"/>
      <c r="B434" s="29"/>
      <c r="C434" s="29"/>
      <c r="D434" s="75"/>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row>
    <row r="435" spans="1:29" ht="15.75" customHeight="1">
      <c r="A435" s="29"/>
      <c r="B435" s="29"/>
      <c r="C435" s="29"/>
      <c r="D435" s="75"/>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row>
    <row r="436" spans="1:29" ht="15.75" customHeight="1">
      <c r="A436" s="29"/>
      <c r="B436" s="29"/>
      <c r="C436" s="29"/>
      <c r="D436" s="75"/>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row>
    <row r="437" spans="1:29" ht="15.75" customHeight="1">
      <c r="A437" s="29"/>
      <c r="B437" s="29"/>
      <c r="C437" s="29"/>
      <c r="D437" s="75"/>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row>
    <row r="438" spans="1:29" ht="15.75" customHeight="1">
      <c r="A438" s="29"/>
      <c r="B438" s="29"/>
      <c r="C438" s="29"/>
      <c r="D438" s="75"/>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row>
    <row r="439" spans="1:29" ht="15.75" customHeight="1">
      <c r="A439" s="29"/>
      <c r="B439" s="29"/>
      <c r="C439" s="29"/>
      <c r="D439" s="75"/>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row>
    <row r="440" spans="1:29" ht="15.75" customHeight="1">
      <c r="A440" s="29"/>
      <c r="B440" s="29"/>
      <c r="C440" s="29"/>
      <c r="D440" s="75"/>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row>
    <row r="441" spans="1:29" ht="15.75" customHeight="1">
      <c r="A441" s="29"/>
      <c r="B441" s="29"/>
      <c r="C441" s="29"/>
      <c r="D441" s="75"/>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row>
    <row r="442" spans="1:29" ht="15.75" customHeight="1">
      <c r="A442" s="29"/>
      <c r="B442" s="29"/>
      <c r="C442" s="29"/>
      <c r="D442" s="75"/>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row>
    <row r="443" spans="1:29" ht="15.75" customHeight="1">
      <c r="A443" s="29"/>
      <c r="B443" s="29"/>
      <c r="C443" s="29"/>
      <c r="D443" s="75"/>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row>
    <row r="444" spans="1:29" ht="15.75" customHeight="1">
      <c r="A444" s="29"/>
      <c r="B444" s="29"/>
      <c r="C444" s="29"/>
      <c r="D444" s="75"/>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spans="1:29" ht="15.75" customHeight="1">
      <c r="A445" s="29"/>
      <c r="B445" s="29"/>
      <c r="C445" s="29"/>
      <c r="D445" s="75"/>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spans="1:29" ht="15.75" customHeight="1">
      <c r="A446" s="29"/>
      <c r="B446" s="29"/>
      <c r="C446" s="29"/>
      <c r="D446" s="75"/>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spans="1:29" ht="15.75" customHeight="1">
      <c r="A447" s="29"/>
      <c r="B447" s="29"/>
      <c r="C447" s="29"/>
      <c r="D447" s="75"/>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spans="1:29" ht="15.75" customHeight="1">
      <c r="A448" s="29"/>
      <c r="B448" s="29"/>
      <c r="C448" s="29"/>
      <c r="D448" s="75"/>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spans="1:29" ht="15.75" customHeight="1">
      <c r="A449" s="29"/>
      <c r="B449" s="29"/>
      <c r="C449" s="29"/>
      <c r="D449" s="75"/>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spans="1:29" ht="15.75" customHeight="1">
      <c r="A450" s="29"/>
      <c r="B450" s="29"/>
      <c r="C450" s="29"/>
      <c r="D450" s="75"/>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spans="1:29" ht="15.75" customHeight="1">
      <c r="A451" s="29"/>
      <c r="B451" s="29"/>
      <c r="C451" s="29"/>
      <c r="D451" s="75"/>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spans="1:29" ht="15.75" customHeight="1">
      <c r="A452" s="29"/>
      <c r="B452" s="29"/>
      <c r="C452" s="29"/>
      <c r="D452" s="75"/>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spans="1:29" ht="15.75" customHeight="1">
      <c r="A453" s="29"/>
      <c r="B453" s="29"/>
      <c r="C453" s="29"/>
      <c r="D453" s="75"/>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spans="1:29" ht="15.75" customHeight="1">
      <c r="A454" s="29"/>
      <c r="B454" s="29"/>
      <c r="C454" s="29"/>
      <c r="D454" s="75"/>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spans="1:29" ht="15.75" customHeight="1">
      <c r="A455" s="29"/>
      <c r="B455" s="29"/>
      <c r="C455" s="29"/>
      <c r="D455" s="75"/>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spans="1:29" ht="15.75" customHeight="1">
      <c r="A456" s="29"/>
      <c r="B456" s="29"/>
      <c r="C456" s="29"/>
      <c r="D456" s="75"/>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spans="1:29" ht="15.75" customHeight="1">
      <c r="A457" s="29"/>
      <c r="B457" s="29"/>
      <c r="C457" s="29"/>
      <c r="D457" s="75"/>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spans="1:29" ht="15.75" customHeight="1">
      <c r="A458" s="29"/>
      <c r="B458" s="29"/>
      <c r="C458" s="29"/>
      <c r="D458" s="75"/>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spans="1:29" ht="15.75" customHeight="1">
      <c r="A459" s="29"/>
      <c r="B459" s="29"/>
      <c r="C459" s="29"/>
      <c r="D459" s="75"/>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spans="1:29" ht="15.75" customHeight="1">
      <c r="A460" s="29"/>
      <c r="B460" s="29"/>
      <c r="C460" s="29"/>
      <c r="D460" s="75"/>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spans="1:29" ht="15.75" customHeight="1">
      <c r="A461" s="29"/>
      <c r="B461" s="29"/>
      <c r="C461" s="29"/>
      <c r="D461" s="75"/>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spans="1:29" ht="15.75" customHeight="1">
      <c r="A462" s="29"/>
      <c r="B462" s="29"/>
      <c r="C462" s="29"/>
      <c r="D462" s="75"/>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spans="1:29" ht="15.75" customHeight="1">
      <c r="A463" s="29"/>
      <c r="B463" s="29"/>
      <c r="C463" s="29"/>
      <c r="D463" s="75"/>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spans="1:29" ht="15.75" customHeight="1">
      <c r="A464" s="29"/>
      <c r="B464" s="29"/>
      <c r="C464" s="29"/>
      <c r="D464" s="75"/>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spans="1:29" ht="15.75" customHeight="1">
      <c r="A465" s="29"/>
      <c r="B465" s="29"/>
      <c r="C465" s="29"/>
      <c r="D465" s="75"/>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spans="1:29" ht="15.75" customHeight="1">
      <c r="A466" s="29"/>
      <c r="B466" s="29"/>
      <c r="C466" s="29"/>
      <c r="D466" s="75"/>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spans="1:29" ht="15.75" customHeight="1">
      <c r="A467" s="29"/>
      <c r="B467" s="29"/>
      <c r="C467" s="29"/>
      <c r="D467" s="75"/>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spans="1:29" ht="15.75" customHeight="1">
      <c r="A468" s="29"/>
      <c r="B468" s="29"/>
      <c r="C468" s="29"/>
      <c r="D468" s="75"/>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spans="1:29" ht="15.75" customHeight="1">
      <c r="A469" s="29"/>
      <c r="B469" s="29"/>
      <c r="C469" s="29"/>
      <c r="D469" s="75"/>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spans="1:29" ht="15.75" customHeight="1">
      <c r="A470" s="29"/>
      <c r="B470" s="29"/>
      <c r="C470" s="29"/>
      <c r="D470" s="75"/>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spans="1:29" ht="15.75" customHeight="1">
      <c r="A471" s="29"/>
      <c r="B471" s="29"/>
      <c r="C471" s="29"/>
      <c r="D471" s="75"/>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spans="1:29" ht="15.75" customHeight="1">
      <c r="A472" s="29"/>
      <c r="B472" s="29"/>
      <c r="C472" s="29"/>
      <c r="D472" s="75"/>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spans="1:29" ht="15.75" customHeight="1">
      <c r="A473" s="29"/>
      <c r="B473" s="29"/>
      <c r="C473" s="29"/>
      <c r="D473" s="75"/>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spans="1:29" ht="15.75" customHeight="1">
      <c r="A474" s="29"/>
      <c r="B474" s="29"/>
      <c r="C474" s="29"/>
      <c r="D474" s="75"/>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spans="1:29" ht="15.75" customHeight="1">
      <c r="A475" s="29"/>
      <c r="B475" s="29"/>
      <c r="C475" s="29"/>
      <c r="D475" s="75"/>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spans="1:29" ht="15.75" customHeight="1">
      <c r="A476" s="29"/>
      <c r="B476" s="29"/>
      <c r="C476" s="29"/>
      <c r="D476" s="75"/>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spans="1:29" ht="15.75" customHeight="1">
      <c r="A477" s="29"/>
      <c r="B477" s="29"/>
      <c r="C477" s="29"/>
      <c r="D477" s="75"/>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spans="1:29" ht="15.75" customHeight="1">
      <c r="A478" s="29"/>
      <c r="B478" s="29"/>
      <c r="C478" s="29"/>
      <c r="D478" s="75"/>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spans="1:29" ht="15.75" customHeight="1">
      <c r="A479" s="29"/>
      <c r="B479" s="29"/>
      <c r="C479" s="29"/>
      <c r="D479" s="75"/>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spans="1:29" ht="15.75" customHeight="1">
      <c r="A480" s="29"/>
      <c r="B480" s="29"/>
      <c r="C480" s="29"/>
      <c r="D480" s="75"/>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spans="1:29" ht="15.75" customHeight="1">
      <c r="A481" s="29"/>
      <c r="B481" s="29"/>
      <c r="C481" s="29"/>
      <c r="D481" s="75"/>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spans="1:29" ht="15.75" customHeight="1">
      <c r="A482" s="29"/>
      <c r="B482" s="29"/>
      <c r="C482" s="29"/>
      <c r="D482" s="75"/>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spans="1:29" ht="15.75" customHeight="1">
      <c r="A483" s="29"/>
      <c r="B483" s="29"/>
      <c r="C483" s="29"/>
      <c r="D483" s="75"/>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spans="1:29" ht="15.75" customHeight="1">
      <c r="A484" s="29"/>
      <c r="B484" s="29"/>
      <c r="C484" s="29"/>
      <c r="D484" s="75"/>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spans="1:29" ht="15.75" customHeight="1">
      <c r="A485" s="29"/>
      <c r="B485" s="29"/>
      <c r="C485" s="29"/>
      <c r="D485" s="75"/>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spans="1:29" ht="15.75" customHeight="1">
      <c r="A486" s="29"/>
      <c r="B486" s="29"/>
      <c r="C486" s="29"/>
      <c r="D486" s="75"/>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spans="1:29" ht="15.75" customHeight="1">
      <c r="A487" s="29"/>
      <c r="B487" s="29"/>
      <c r="C487" s="29"/>
      <c r="D487" s="75"/>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spans="1:29" ht="15.75" customHeight="1">
      <c r="A488" s="29"/>
      <c r="B488" s="29"/>
      <c r="C488" s="29"/>
      <c r="D488" s="75"/>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spans="1:29" ht="15.75" customHeight="1">
      <c r="A489" s="29"/>
      <c r="B489" s="29"/>
      <c r="C489" s="29"/>
      <c r="D489" s="75"/>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spans="1:29" ht="15.75" customHeight="1">
      <c r="A490" s="29"/>
      <c r="B490" s="29"/>
      <c r="C490" s="29"/>
      <c r="D490" s="75"/>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spans="1:29" ht="15.75" customHeight="1">
      <c r="A491" s="29"/>
      <c r="B491" s="29"/>
      <c r="C491" s="29"/>
      <c r="D491" s="75"/>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spans="1:29" ht="15.75" customHeight="1">
      <c r="A492" s="29"/>
      <c r="B492" s="29"/>
      <c r="C492" s="29"/>
      <c r="D492" s="75"/>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spans="1:29" ht="15.75" customHeight="1">
      <c r="A493" s="29"/>
      <c r="B493" s="29"/>
      <c r="C493" s="29"/>
      <c r="D493" s="75"/>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spans="1:29" ht="15.75" customHeight="1">
      <c r="A494" s="29"/>
      <c r="B494" s="29"/>
      <c r="C494" s="29"/>
      <c r="D494" s="75"/>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spans="1:29" ht="15.75" customHeight="1">
      <c r="A495" s="29"/>
      <c r="B495" s="29"/>
      <c r="C495" s="29"/>
      <c r="D495" s="75"/>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spans="1:29" ht="15.75" customHeight="1">
      <c r="A496" s="29"/>
      <c r="B496" s="29"/>
      <c r="C496" s="29"/>
      <c r="D496" s="75"/>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spans="1:29" ht="15.75" customHeight="1">
      <c r="A497" s="29"/>
      <c r="B497" s="29"/>
      <c r="C497" s="29"/>
      <c r="D497" s="75"/>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spans="1:29" ht="15.75" customHeight="1">
      <c r="A498" s="29"/>
      <c r="B498" s="29"/>
      <c r="C498" s="29"/>
      <c r="D498" s="75"/>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spans="1:29" ht="15.75" customHeight="1">
      <c r="A499" s="29"/>
      <c r="B499" s="29"/>
      <c r="C499" s="29"/>
      <c r="D499" s="75"/>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spans="1:29" ht="15.75" customHeight="1">
      <c r="A500" s="29"/>
      <c r="B500" s="29"/>
      <c r="C500" s="29"/>
      <c r="D500" s="75"/>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spans="1:29" ht="15.75" customHeight="1">
      <c r="A501" s="29"/>
      <c r="B501" s="29"/>
      <c r="C501" s="29"/>
      <c r="D501" s="75"/>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spans="1:29" ht="15.75" customHeight="1">
      <c r="A502" s="29"/>
      <c r="B502" s="29"/>
      <c r="C502" s="29"/>
      <c r="D502" s="75"/>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spans="1:29" ht="15.75" customHeight="1">
      <c r="A503" s="29"/>
      <c r="B503" s="29"/>
      <c r="C503" s="29"/>
      <c r="D503" s="75"/>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spans="1:29" ht="15.75" customHeight="1">
      <c r="A504" s="29"/>
      <c r="B504" s="29"/>
      <c r="C504" s="29"/>
      <c r="D504" s="75"/>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spans="1:29" ht="15.75" customHeight="1">
      <c r="A505" s="29"/>
      <c r="B505" s="29"/>
      <c r="C505" s="29"/>
      <c r="D505" s="75"/>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spans="1:29" ht="15.75" customHeight="1">
      <c r="A506" s="29"/>
      <c r="B506" s="29"/>
      <c r="C506" s="29"/>
      <c r="D506" s="75"/>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spans="1:29" ht="15.75" customHeight="1">
      <c r="A507" s="29"/>
      <c r="B507" s="29"/>
      <c r="C507" s="29"/>
      <c r="D507" s="75"/>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spans="1:29" ht="15.75" customHeight="1">
      <c r="A508" s="29"/>
      <c r="B508" s="29"/>
      <c r="C508" s="29"/>
      <c r="D508" s="75"/>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spans="1:29" ht="15.75" customHeight="1">
      <c r="A509" s="29"/>
      <c r="B509" s="29"/>
      <c r="C509" s="29"/>
      <c r="D509" s="75"/>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spans="1:29" ht="15.75" customHeight="1">
      <c r="A510" s="29"/>
      <c r="B510" s="29"/>
      <c r="C510" s="29"/>
      <c r="D510" s="75"/>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spans="1:29" ht="15.75" customHeight="1">
      <c r="A511" s="29"/>
      <c r="B511" s="29"/>
      <c r="C511" s="29"/>
      <c r="D511" s="75"/>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spans="1:29" ht="15.75" customHeight="1">
      <c r="A512" s="29"/>
      <c r="B512" s="29"/>
      <c r="C512" s="29"/>
      <c r="D512" s="75"/>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spans="1:29" ht="15.75" customHeight="1">
      <c r="A513" s="29"/>
      <c r="B513" s="29"/>
      <c r="C513" s="29"/>
      <c r="D513" s="75"/>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spans="1:29" ht="15.75" customHeight="1">
      <c r="A514" s="29"/>
      <c r="B514" s="29"/>
      <c r="C514" s="29"/>
      <c r="D514" s="75"/>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spans="1:29" ht="15.75" customHeight="1">
      <c r="A515" s="29"/>
      <c r="B515" s="29"/>
      <c r="C515" s="29"/>
      <c r="D515" s="75"/>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spans="1:29" ht="15.75" customHeight="1">
      <c r="A516" s="29"/>
      <c r="B516" s="29"/>
      <c r="C516" s="29"/>
      <c r="D516" s="75"/>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spans="1:29" ht="15.75" customHeight="1">
      <c r="A517" s="29"/>
      <c r="B517" s="29"/>
      <c r="C517" s="29"/>
      <c r="D517" s="75"/>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spans="1:29" ht="15.75" customHeight="1">
      <c r="A518" s="29"/>
      <c r="B518" s="29"/>
      <c r="C518" s="29"/>
      <c r="D518" s="75"/>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spans="1:29" ht="15.75" customHeight="1">
      <c r="A519" s="29"/>
      <c r="B519" s="29"/>
      <c r="C519" s="29"/>
      <c r="D519" s="75"/>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spans="1:29" ht="15.75" customHeight="1">
      <c r="A520" s="29"/>
      <c r="B520" s="29"/>
      <c r="C520" s="29"/>
      <c r="D520" s="75"/>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spans="1:29" ht="15.75" customHeight="1">
      <c r="A521" s="29"/>
      <c r="B521" s="29"/>
      <c r="C521" s="29"/>
      <c r="D521" s="75"/>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spans="1:29" ht="15.75" customHeight="1">
      <c r="A522" s="29"/>
      <c r="B522" s="29"/>
      <c r="C522" s="29"/>
      <c r="D522" s="75"/>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spans="1:29" ht="15.75" customHeight="1">
      <c r="A523" s="29"/>
      <c r="B523" s="29"/>
      <c r="C523" s="29"/>
      <c r="D523" s="75"/>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spans="1:29" ht="15.75" customHeight="1">
      <c r="A524" s="29"/>
      <c r="B524" s="29"/>
      <c r="C524" s="29"/>
      <c r="D524" s="75"/>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spans="1:29" ht="15.75" customHeight="1">
      <c r="A525" s="29"/>
      <c r="B525" s="29"/>
      <c r="C525" s="29"/>
      <c r="D525" s="75"/>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spans="1:29" ht="15.75" customHeight="1">
      <c r="A526" s="29"/>
      <c r="B526" s="29"/>
      <c r="C526" s="29"/>
      <c r="D526" s="75"/>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spans="1:29" ht="15.75" customHeight="1">
      <c r="A527" s="29"/>
      <c r="B527" s="29"/>
      <c r="C527" s="29"/>
      <c r="D527" s="75"/>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spans="1:29" ht="15.75" customHeight="1">
      <c r="A528" s="29"/>
      <c r="B528" s="29"/>
      <c r="C528" s="29"/>
      <c r="D528" s="75"/>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spans="1:29" ht="15.75" customHeight="1">
      <c r="A529" s="29"/>
      <c r="B529" s="29"/>
      <c r="C529" s="29"/>
      <c r="D529" s="75"/>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spans="1:29" ht="15.75" customHeight="1">
      <c r="A530" s="29"/>
      <c r="B530" s="29"/>
      <c r="C530" s="29"/>
      <c r="D530" s="75"/>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spans="1:29" ht="15.75" customHeight="1">
      <c r="A531" s="29"/>
      <c r="B531" s="29"/>
      <c r="C531" s="29"/>
      <c r="D531" s="75"/>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spans="1:29" ht="15.75" customHeight="1">
      <c r="A532" s="29"/>
      <c r="B532" s="29"/>
      <c r="C532" s="29"/>
      <c r="D532" s="75"/>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spans="1:29" ht="15.75" customHeight="1">
      <c r="A533" s="29"/>
      <c r="B533" s="29"/>
      <c r="C533" s="29"/>
      <c r="D533" s="75"/>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spans="1:29" ht="15.75" customHeight="1">
      <c r="A534" s="29"/>
      <c r="B534" s="29"/>
      <c r="C534" s="29"/>
      <c r="D534" s="75"/>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spans="1:29" ht="15.75" customHeight="1">
      <c r="A535" s="29"/>
      <c r="B535" s="29"/>
      <c r="C535" s="29"/>
      <c r="D535" s="75"/>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spans="1:29" ht="15.75" customHeight="1">
      <c r="A536" s="29"/>
      <c r="B536" s="29"/>
      <c r="C536" s="29"/>
      <c r="D536" s="75"/>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spans="1:29" ht="15.75" customHeight="1">
      <c r="A537" s="29"/>
      <c r="B537" s="29"/>
      <c r="C537" s="29"/>
      <c r="D537" s="75"/>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spans="1:29" ht="15.75" customHeight="1">
      <c r="A538" s="29"/>
      <c r="B538" s="29"/>
      <c r="C538" s="29"/>
      <c r="D538" s="75"/>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spans="1:29" ht="15.75" customHeight="1">
      <c r="A539" s="29"/>
      <c r="B539" s="29"/>
      <c r="C539" s="29"/>
      <c r="D539" s="75"/>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spans="1:29" ht="15.75" customHeight="1">
      <c r="A540" s="29"/>
      <c r="B540" s="29"/>
      <c r="C540" s="29"/>
      <c r="D540" s="75"/>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spans="1:29" ht="15.75" customHeight="1">
      <c r="A541" s="29"/>
      <c r="B541" s="29"/>
      <c r="C541" s="29"/>
      <c r="D541" s="75"/>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spans="1:29" ht="15.75" customHeight="1">
      <c r="A542" s="29"/>
      <c r="B542" s="29"/>
      <c r="C542" s="29"/>
      <c r="D542" s="75"/>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spans="1:29" ht="15.75" customHeight="1">
      <c r="A543" s="29"/>
      <c r="B543" s="29"/>
      <c r="C543" s="29"/>
      <c r="D543" s="75"/>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spans="1:29" ht="15.75" customHeight="1">
      <c r="A544" s="29"/>
      <c r="B544" s="29"/>
      <c r="C544" s="29"/>
      <c r="D544" s="75"/>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spans="1:29" ht="15.75" customHeight="1">
      <c r="A545" s="29"/>
      <c r="B545" s="29"/>
      <c r="C545" s="29"/>
      <c r="D545" s="75"/>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spans="1:29" ht="15.75" customHeight="1">
      <c r="A546" s="29"/>
      <c r="B546" s="29"/>
      <c r="C546" s="29"/>
      <c r="D546" s="75"/>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spans="1:29" ht="15.75" customHeight="1">
      <c r="A547" s="29"/>
      <c r="B547" s="29"/>
      <c r="C547" s="29"/>
      <c r="D547" s="75"/>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spans="1:29" ht="15.75" customHeight="1">
      <c r="A548" s="29"/>
      <c r="B548" s="29"/>
      <c r="C548" s="29"/>
      <c r="D548" s="75"/>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spans="1:29" ht="15.75" customHeight="1">
      <c r="A549" s="29"/>
      <c r="B549" s="29"/>
      <c r="C549" s="29"/>
      <c r="D549" s="75"/>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spans="1:29" ht="15.75" customHeight="1">
      <c r="A550" s="29"/>
      <c r="B550" s="29"/>
      <c r="C550" s="29"/>
      <c r="D550" s="75"/>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spans="1:29" ht="15.75" customHeight="1">
      <c r="A551" s="29"/>
      <c r="B551" s="29"/>
      <c r="C551" s="29"/>
      <c r="D551" s="75"/>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spans="1:29" ht="15.75" customHeight="1">
      <c r="A552" s="29"/>
      <c r="B552" s="29"/>
      <c r="C552" s="29"/>
      <c r="D552" s="75"/>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spans="1:29" ht="15.75" customHeight="1">
      <c r="A553" s="29"/>
      <c r="B553" s="29"/>
      <c r="C553" s="29"/>
      <c r="D553" s="75"/>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spans="1:29" ht="15.75" customHeight="1">
      <c r="A554" s="29"/>
      <c r="B554" s="29"/>
      <c r="C554" s="29"/>
      <c r="D554" s="75"/>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spans="1:29" ht="15.75" customHeight="1">
      <c r="A555" s="29"/>
      <c r="B555" s="29"/>
      <c r="C555" s="29"/>
      <c r="D555" s="75"/>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spans="1:29" ht="15.75" customHeight="1">
      <c r="A556" s="29"/>
      <c r="B556" s="29"/>
      <c r="C556" s="29"/>
      <c r="D556" s="75"/>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spans="1:29" ht="15.75" customHeight="1">
      <c r="A557" s="29"/>
      <c r="B557" s="29"/>
      <c r="C557" s="29"/>
      <c r="D557" s="75"/>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spans="1:29" ht="15.75" customHeight="1">
      <c r="A558" s="29"/>
      <c r="B558" s="29"/>
      <c r="C558" s="29"/>
      <c r="D558" s="75"/>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spans="1:29" ht="15.75" customHeight="1">
      <c r="A559" s="29"/>
      <c r="B559" s="29"/>
      <c r="C559" s="29"/>
      <c r="D559" s="75"/>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spans="1:29" ht="15.75" customHeight="1">
      <c r="A560" s="29"/>
      <c r="B560" s="29"/>
      <c r="C560" s="29"/>
      <c r="D560" s="75"/>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spans="1:29" ht="15.75" customHeight="1">
      <c r="A561" s="29"/>
      <c r="B561" s="29"/>
      <c r="C561" s="29"/>
      <c r="D561" s="75"/>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spans="1:29" ht="15.75" customHeight="1">
      <c r="A562" s="29"/>
      <c r="B562" s="29"/>
      <c r="C562" s="29"/>
      <c r="D562" s="75"/>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spans="1:29" ht="15.75" customHeight="1">
      <c r="A563" s="29"/>
      <c r="B563" s="29"/>
      <c r="C563" s="29"/>
      <c r="D563" s="75"/>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spans="1:29" ht="15.75" customHeight="1">
      <c r="A564" s="29"/>
      <c r="B564" s="29"/>
      <c r="C564" s="29"/>
      <c r="D564" s="75"/>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spans="1:29" ht="15.75" customHeight="1">
      <c r="A565" s="29"/>
      <c r="B565" s="29"/>
      <c r="C565" s="29"/>
      <c r="D565" s="75"/>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spans="1:29" ht="15.75" customHeight="1">
      <c r="A566" s="29"/>
      <c r="B566" s="29"/>
      <c r="C566" s="29"/>
      <c r="D566" s="75"/>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spans="1:29" ht="15.75" customHeight="1">
      <c r="A567" s="29"/>
      <c r="B567" s="29"/>
      <c r="C567" s="29"/>
      <c r="D567" s="75"/>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spans="1:29" ht="15.75" customHeight="1">
      <c r="A568" s="29"/>
      <c r="B568" s="29"/>
      <c r="C568" s="29"/>
      <c r="D568" s="75"/>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spans="1:29" ht="15.75" customHeight="1">
      <c r="A569" s="29"/>
      <c r="B569" s="29"/>
      <c r="C569" s="29"/>
      <c r="D569" s="75"/>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spans="1:29" ht="15.75" customHeight="1">
      <c r="A570" s="29"/>
      <c r="B570" s="29"/>
      <c r="C570" s="29"/>
      <c r="D570" s="75"/>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spans="1:29" ht="15.75" customHeight="1">
      <c r="A571" s="29"/>
      <c r="B571" s="29"/>
      <c r="C571" s="29"/>
      <c r="D571" s="75"/>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spans="1:29" ht="15.75" customHeight="1">
      <c r="A572" s="29"/>
      <c r="B572" s="29"/>
      <c r="C572" s="29"/>
      <c r="D572" s="75"/>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spans="1:29" ht="15.75" customHeight="1">
      <c r="A573" s="29"/>
      <c r="B573" s="29"/>
      <c r="C573" s="29"/>
      <c r="D573" s="75"/>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spans="1:29" ht="15.75" customHeight="1">
      <c r="A574" s="29"/>
      <c r="B574" s="29"/>
      <c r="C574" s="29"/>
      <c r="D574" s="75"/>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spans="1:29" ht="15.75" customHeight="1">
      <c r="A575" s="29"/>
      <c r="B575" s="29"/>
      <c r="C575" s="29"/>
      <c r="D575" s="75"/>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spans="1:29" ht="15.75" customHeight="1">
      <c r="A576" s="29"/>
      <c r="B576" s="29"/>
      <c r="C576" s="29"/>
      <c r="D576" s="75"/>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spans="1:29" ht="15.75" customHeight="1">
      <c r="A577" s="29"/>
      <c r="B577" s="29"/>
      <c r="C577" s="29"/>
      <c r="D577" s="75"/>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spans="1:29" ht="15.75" customHeight="1">
      <c r="A578" s="29"/>
      <c r="B578" s="29"/>
      <c r="C578" s="29"/>
      <c r="D578" s="75"/>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spans="1:29" ht="15.75" customHeight="1">
      <c r="A579" s="29"/>
      <c r="B579" s="29"/>
      <c r="C579" s="29"/>
      <c r="D579" s="75"/>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spans="1:29" ht="15.75" customHeight="1">
      <c r="A580" s="29"/>
      <c r="B580" s="29"/>
      <c r="C580" s="29"/>
      <c r="D580" s="75"/>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spans="1:29" ht="15.75" customHeight="1">
      <c r="A581" s="29"/>
      <c r="B581" s="29"/>
      <c r="C581" s="29"/>
      <c r="D581" s="75"/>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spans="1:29" ht="15.75" customHeight="1">
      <c r="A582" s="29"/>
      <c r="B582" s="29"/>
      <c r="C582" s="29"/>
      <c r="D582" s="75"/>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spans="1:29" ht="15.75" customHeight="1">
      <c r="A583" s="29"/>
      <c r="B583" s="29"/>
      <c r="C583" s="29"/>
      <c r="D583" s="75"/>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spans="1:29" ht="15.75" customHeight="1">
      <c r="A584" s="29"/>
      <c r="B584" s="29"/>
      <c r="C584" s="29"/>
      <c r="D584" s="75"/>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spans="1:29" ht="15.75" customHeight="1">
      <c r="A585" s="29"/>
      <c r="B585" s="29"/>
      <c r="C585" s="29"/>
      <c r="D585" s="75"/>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spans="1:29" ht="15.75" customHeight="1">
      <c r="A586" s="29"/>
      <c r="B586" s="29"/>
      <c r="C586" s="29"/>
      <c r="D586" s="75"/>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spans="1:29" ht="15.75" customHeight="1">
      <c r="A587" s="29"/>
      <c r="B587" s="29"/>
      <c r="C587" s="29"/>
      <c r="D587" s="75"/>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spans="1:29" ht="15.75" customHeight="1">
      <c r="A588" s="29"/>
      <c r="B588" s="29"/>
      <c r="C588" s="29"/>
      <c r="D588" s="75"/>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spans="1:29" ht="15.75" customHeight="1">
      <c r="A589" s="29"/>
      <c r="B589" s="29"/>
      <c r="C589" s="29"/>
      <c r="D589" s="75"/>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spans="1:29" ht="15.75" customHeight="1">
      <c r="A590" s="29"/>
      <c r="B590" s="29"/>
      <c r="C590" s="29"/>
      <c r="D590" s="75"/>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spans="1:29" ht="15.75" customHeight="1">
      <c r="A591" s="29"/>
      <c r="B591" s="29"/>
      <c r="C591" s="29"/>
      <c r="D591" s="75"/>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spans="1:29" ht="15.75" customHeight="1">
      <c r="A592" s="29"/>
      <c r="B592" s="29"/>
      <c r="C592" s="29"/>
      <c r="D592" s="75"/>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spans="1:29" ht="15.75" customHeight="1">
      <c r="A593" s="29"/>
      <c r="B593" s="29"/>
      <c r="C593" s="29"/>
      <c r="D593" s="75"/>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spans="1:29" ht="15.75" customHeight="1">
      <c r="A594" s="29"/>
      <c r="B594" s="29"/>
      <c r="C594" s="29"/>
      <c r="D594" s="75"/>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spans="1:29" ht="15.75" customHeight="1">
      <c r="A595" s="29"/>
      <c r="B595" s="29"/>
      <c r="C595" s="29"/>
      <c r="D595" s="75"/>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spans="1:29" ht="15.75" customHeight="1">
      <c r="A596" s="29"/>
      <c r="B596" s="29"/>
      <c r="C596" s="29"/>
      <c r="D596" s="75"/>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spans="1:29" ht="15.75" customHeight="1">
      <c r="A597" s="29"/>
      <c r="B597" s="29"/>
      <c r="C597" s="29"/>
      <c r="D597" s="75"/>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spans="1:29" ht="15.75" customHeight="1">
      <c r="A598" s="29"/>
      <c r="B598" s="29"/>
      <c r="C598" s="29"/>
      <c r="D598" s="75"/>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spans="1:29" ht="15.75" customHeight="1">
      <c r="A599" s="29"/>
      <c r="B599" s="29"/>
      <c r="C599" s="29"/>
      <c r="D599" s="75"/>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spans="1:29" ht="15.75" customHeight="1">
      <c r="A600" s="29"/>
      <c r="B600" s="29"/>
      <c r="C600" s="29"/>
      <c r="D600" s="75"/>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spans="1:29" ht="15.75" customHeight="1">
      <c r="A601" s="29"/>
      <c r="B601" s="29"/>
      <c r="C601" s="29"/>
      <c r="D601" s="75"/>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spans="1:29" ht="15.75" customHeight="1">
      <c r="A602" s="29"/>
      <c r="B602" s="29"/>
      <c r="C602" s="29"/>
      <c r="D602" s="75"/>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spans="1:29" ht="15.75" customHeight="1">
      <c r="A603" s="29"/>
      <c r="B603" s="29"/>
      <c r="C603" s="29"/>
      <c r="D603" s="75"/>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spans="1:29" ht="15.75" customHeight="1">
      <c r="A604" s="29"/>
      <c r="B604" s="29"/>
      <c r="C604" s="29"/>
      <c r="D604" s="75"/>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spans="1:29" ht="15.75" customHeight="1">
      <c r="A605" s="29"/>
      <c r="B605" s="29"/>
      <c r="C605" s="29"/>
      <c r="D605" s="75"/>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spans="1:29" ht="15.75" customHeight="1">
      <c r="A606" s="29"/>
      <c r="B606" s="29"/>
      <c r="C606" s="29"/>
      <c r="D606" s="75"/>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spans="1:29" ht="15.75" customHeight="1">
      <c r="A607" s="29"/>
      <c r="B607" s="29"/>
      <c r="C607" s="29"/>
      <c r="D607" s="75"/>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spans="1:29" ht="15.75" customHeight="1">
      <c r="A608" s="29"/>
      <c r="B608" s="29"/>
      <c r="C608" s="29"/>
      <c r="D608" s="75"/>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spans="1:29" ht="15.75" customHeight="1">
      <c r="A609" s="29"/>
      <c r="B609" s="29"/>
      <c r="C609" s="29"/>
      <c r="D609" s="75"/>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spans="1:29" ht="15.75" customHeight="1">
      <c r="A610" s="29"/>
      <c r="B610" s="29"/>
      <c r="C610" s="29"/>
      <c r="D610" s="75"/>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spans="1:29" ht="15.75" customHeight="1">
      <c r="A611" s="29"/>
      <c r="B611" s="29"/>
      <c r="C611" s="29"/>
      <c r="D611" s="75"/>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spans="1:29" ht="15.75" customHeight="1">
      <c r="A612" s="29"/>
      <c r="B612" s="29"/>
      <c r="C612" s="29"/>
      <c r="D612" s="75"/>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spans="1:29" ht="15.75" customHeight="1">
      <c r="A613" s="29"/>
      <c r="B613" s="29"/>
      <c r="C613" s="29"/>
      <c r="D613" s="75"/>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spans="1:29" ht="15.75" customHeight="1">
      <c r="A614" s="29"/>
      <c r="B614" s="29"/>
      <c r="C614" s="29"/>
      <c r="D614" s="75"/>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spans="1:29" ht="15.75" customHeight="1">
      <c r="A615" s="29"/>
      <c r="B615" s="29"/>
      <c r="C615" s="29"/>
      <c r="D615" s="75"/>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spans="1:29" ht="15.75" customHeight="1">
      <c r="A616" s="29"/>
      <c r="B616" s="29"/>
      <c r="C616" s="29"/>
      <c r="D616" s="75"/>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spans="1:29" ht="15.75" customHeight="1">
      <c r="A617" s="29"/>
      <c r="B617" s="29"/>
      <c r="C617" s="29"/>
      <c r="D617" s="75"/>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spans="1:29" ht="15.75" customHeight="1">
      <c r="A618" s="29"/>
      <c r="B618" s="29"/>
      <c r="C618" s="29"/>
      <c r="D618" s="75"/>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spans="1:29" ht="15.75" customHeight="1">
      <c r="A619" s="29"/>
      <c r="B619" s="29"/>
      <c r="C619" s="29"/>
      <c r="D619" s="75"/>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spans="1:29" ht="15.75" customHeight="1">
      <c r="A620" s="29"/>
      <c r="B620" s="29"/>
      <c r="C620" s="29"/>
      <c r="D620" s="75"/>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spans="1:29" ht="15.75" customHeight="1">
      <c r="A621" s="29"/>
      <c r="B621" s="29"/>
      <c r="C621" s="29"/>
      <c r="D621" s="75"/>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spans="1:29" ht="15.75" customHeight="1">
      <c r="A622" s="29"/>
      <c r="B622" s="29"/>
      <c r="C622" s="29"/>
      <c r="D622" s="75"/>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spans="1:29" ht="15.75" customHeight="1">
      <c r="A623" s="29"/>
      <c r="B623" s="29"/>
      <c r="C623" s="29"/>
      <c r="D623" s="75"/>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spans="1:29" ht="15.75" customHeight="1">
      <c r="A624" s="29"/>
      <c r="B624" s="29"/>
      <c r="C624" s="29"/>
      <c r="D624" s="75"/>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spans="1:29" ht="15.75" customHeight="1">
      <c r="A625" s="29"/>
      <c r="B625" s="29"/>
      <c r="C625" s="29"/>
      <c r="D625" s="75"/>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spans="1:29" ht="15.75" customHeight="1">
      <c r="A626" s="29"/>
      <c r="B626" s="29"/>
      <c r="C626" s="29"/>
      <c r="D626" s="75"/>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spans="1:29" ht="15.75" customHeight="1">
      <c r="A627" s="29"/>
      <c r="B627" s="29"/>
      <c r="C627" s="29"/>
      <c r="D627" s="75"/>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spans="1:29" ht="15.75" customHeight="1">
      <c r="A628" s="29"/>
      <c r="B628" s="29"/>
      <c r="C628" s="29"/>
      <c r="D628" s="75"/>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spans="1:29" ht="15.75" customHeight="1">
      <c r="A629" s="29"/>
      <c r="B629" s="29"/>
      <c r="C629" s="29"/>
      <c r="D629" s="75"/>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spans="1:29" ht="15.75" customHeight="1">
      <c r="A630" s="29"/>
      <c r="B630" s="29"/>
      <c r="C630" s="29"/>
      <c r="D630" s="75"/>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spans="1:29" ht="15.75" customHeight="1">
      <c r="A631" s="29"/>
      <c r="B631" s="29"/>
      <c r="C631" s="29"/>
      <c r="D631" s="75"/>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spans="1:29" ht="15.75" customHeight="1">
      <c r="A632" s="29"/>
      <c r="B632" s="29"/>
      <c r="C632" s="29"/>
      <c r="D632" s="75"/>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spans="1:29" ht="15.75" customHeight="1">
      <c r="A633" s="29"/>
      <c r="B633" s="29"/>
      <c r="C633" s="29"/>
      <c r="D633" s="75"/>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spans="1:29" ht="15.75" customHeight="1">
      <c r="A634" s="29"/>
      <c r="B634" s="29"/>
      <c r="C634" s="29"/>
      <c r="D634" s="75"/>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spans="1:29" ht="15.75" customHeight="1">
      <c r="A635" s="29"/>
      <c r="B635" s="29"/>
      <c r="C635" s="29"/>
      <c r="D635" s="75"/>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spans="1:29" ht="15.75" customHeight="1">
      <c r="A636" s="29"/>
      <c r="B636" s="29"/>
      <c r="C636" s="29"/>
      <c r="D636" s="75"/>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spans="1:29" ht="15.75" customHeight="1">
      <c r="A637" s="29"/>
      <c r="B637" s="29"/>
      <c r="C637" s="29"/>
      <c r="D637" s="75"/>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spans="1:29" ht="15.75" customHeight="1">
      <c r="A638" s="29"/>
      <c r="B638" s="29"/>
      <c r="C638" s="29"/>
      <c r="D638" s="75"/>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spans="1:29" ht="15.75" customHeight="1">
      <c r="A639" s="29"/>
      <c r="B639" s="29"/>
      <c r="C639" s="29"/>
      <c r="D639" s="75"/>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spans="1:29" ht="15.75" customHeight="1">
      <c r="A640" s="29"/>
      <c r="B640" s="29"/>
      <c r="C640" s="29"/>
      <c r="D640" s="75"/>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spans="1:29" ht="15.75" customHeight="1">
      <c r="A641" s="29"/>
      <c r="B641" s="29"/>
      <c r="C641" s="29"/>
      <c r="D641" s="75"/>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spans="1:29" ht="15.75" customHeight="1">
      <c r="A642" s="29"/>
      <c r="B642" s="29"/>
      <c r="C642" s="29"/>
      <c r="D642" s="75"/>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spans="1:29" ht="15.75" customHeight="1">
      <c r="A643" s="29"/>
      <c r="B643" s="29"/>
      <c r="C643" s="29"/>
      <c r="D643" s="75"/>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spans="1:29" ht="15.75" customHeight="1">
      <c r="A644" s="29"/>
      <c r="B644" s="29"/>
      <c r="C644" s="29"/>
      <c r="D644" s="75"/>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spans="1:29" ht="15.75" customHeight="1">
      <c r="A645" s="29"/>
      <c r="B645" s="29"/>
      <c r="C645" s="29"/>
      <c r="D645" s="75"/>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spans="1:29" ht="15.75" customHeight="1">
      <c r="A646" s="29"/>
      <c r="B646" s="29"/>
      <c r="C646" s="29"/>
      <c r="D646" s="75"/>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spans="1:29" ht="15.75" customHeight="1">
      <c r="A647" s="29"/>
      <c r="B647" s="29"/>
      <c r="C647" s="29"/>
      <c r="D647" s="75"/>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spans="1:29" ht="15.75" customHeight="1">
      <c r="A648" s="29"/>
      <c r="B648" s="29"/>
      <c r="C648" s="29"/>
      <c r="D648" s="75"/>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spans="1:29" ht="15.75" customHeight="1">
      <c r="A649" s="29"/>
      <c r="B649" s="29"/>
      <c r="C649" s="29"/>
      <c r="D649" s="75"/>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spans="1:29" ht="15.75" customHeight="1">
      <c r="A650" s="29"/>
      <c r="B650" s="29"/>
      <c r="C650" s="29"/>
      <c r="D650" s="75"/>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spans="1:29" ht="15.75" customHeight="1">
      <c r="A651" s="29"/>
      <c r="B651" s="29"/>
      <c r="C651" s="29"/>
      <c r="D651" s="75"/>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spans="1:29" ht="15.75" customHeight="1">
      <c r="A652" s="29"/>
      <c r="B652" s="29"/>
      <c r="C652" s="29"/>
      <c r="D652" s="75"/>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spans="1:29" ht="15.75" customHeight="1">
      <c r="A653" s="29"/>
      <c r="B653" s="29"/>
      <c r="C653" s="29"/>
      <c r="D653" s="75"/>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spans="1:29" ht="15.75" customHeight="1">
      <c r="A654" s="29"/>
      <c r="B654" s="29"/>
      <c r="C654" s="29"/>
      <c r="D654" s="75"/>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spans="1:29" ht="15.75" customHeight="1">
      <c r="A655" s="29"/>
      <c r="B655" s="29"/>
      <c r="C655" s="29"/>
      <c r="D655" s="75"/>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spans="1:29" ht="15.75" customHeight="1">
      <c r="A656" s="29"/>
      <c r="B656" s="29"/>
      <c r="C656" s="29"/>
      <c r="D656" s="75"/>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spans="1:29" ht="15.75" customHeight="1">
      <c r="A657" s="29"/>
      <c r="B657" s="29"/>
      <c r="C657" s="29"/>
      <c r="D657" s="75"/>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spans="1:29" ht="15.75" customHeight="1">
      <c r="A658" s="29"/>
      <c r="B658" s="29"/>
      <c r="C658" s="29"/>
      <c r="D658" s="75"/>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spans="1:29" ht="15.75" customHeight="1">
      <c r="A659" s="29"/>
      <c r="B659" s="29"/>
      <c r="C659" s="29"/>
      <c r="D659" s="75"/>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spans="1:29" ht="15.75" customHeight="1">
      <c r="A660" s="29"/>
      <c r="B660" s="29"/>
      <c r="C660" s="29"/>
      <c r="D660" s="75"/>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spans="1:29" ht="15.75" customHeight="1">
      <c r="A661" s="29"/>
      <c r="B661" s="29"/>
      <c r="C661" s="29"/>
      <c r="D661" s="75"/>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spans="1:29" ht="15.75" customHeight="1">
      <c r="A662" s="29"/>
      <c r="B662" s="29"/>
      <c r="C662" s="29"/>
      <c r="D662" s="75"/>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spans="1:29" ht="15.75" customHeight="1">
      <c r="A663" s="29"/>
      <c r="B663" s="29"/>
      <c r="C663" s="29"/>
      <c r="D663" s="75"/>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spans="1:29" ht="15.75" customHeight="1">
      <c r="A664" s="29"/>
      <c r="B664" s="29"/>
      <c r="C664" s="29"/>
      <c r="D664" s="75"/>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spans="1:29" ht="15.75" customHeight="1">
      <c r="A665" s="29"/>
      <c r="B665" s="29"/>
      <c r="C665" s="29"/>
      <c r="D665" s="75"/>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spans="1:29" ht="15.75" customHeight="1">
      <c r="A666" s="29"/>
      <c r="B666" s="29"/>
      <c r="C666" s="29"/>
      <c r="D666" s="75"/>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spans="1:29" ht="15.75" customHeight="1">
      <c r="A667" s="29"/>
      <c r="B667" s="29"/>
      <c r="C667" s="29"/>
      <c r="D667" s="75"/>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spans="1:29" ht="15.75" customHeight="1">
      <c r="A668" s="29"/>
      <c r="B668" s="29"/>
      <c r="C668" s="29"/>
      <c r="D668" s="75"/>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spans="1:29" ht="15.75" customHeight="1">
      <c r="A669" s="29"/>
      <c r="B669" s="29"/>
      <c r="C669" s="29"/>
      <c r="D669" s="75"/>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spans="1:29" ht="15.75" customHeight="1">
      <c r="A670" s="29"/>
      <c r="B670" s="29"/>
      <c r="C670" s="29"/>
      <c r="D670" s="75"/>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spans="1:29" ht="15.75" customHeight="1">
      <c r="A671" s="29"/>
      <c r="B671" s="29"/>
      <c r="C671" s="29"/>
      <c r="D671" s="75"/>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spans="1:29" ht="15.75" customHeight="1">
      <c r="A672" s="29"/>
      <c r="B672" s="29"/>
      <c r="C672" s="29"/>
      <c r="D672" s="75"/>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spans="1:29" ht="15.75" customHeight="1">
      <c r="A673" s="29"/>
      <c r="B673" s="29"/>
      <c r="C673" s="29"/>
      <c r="D673" s="75"/>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spans="1:29" ht="15.75" customHeight="1">
      <c r="A674" s="29"/>
      <c r="B674" s="29"/>
      <c r="C674" s="29"/>
      <c r="D674" s="75"/>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spans="1:29" ht="15.75" customHeight="1">
      <c r="A675" s="29"/>
      <c r="B675" s="29"/>
      <c r="C675" s="29"/>
      <c r="D675" s="75"/>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spans="1:29" ht="15.75" customHeight="1">
      <c r="A676" s="29"/>
      <c r="B676" s="29"/>
      <c r="C676" s="29"/>
      <c r="D676" s="75"/>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spans="1:29" ht="15.75" customHeight="1">
      <c r="A677" s="29"/>
      <c r="B677" s="29"/>
      <c r="C677" s="29"/>
      <c r="D677" s="75"/>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spans="1:29" ht="15.75" customHeight="1">
      <c r="A678" s="29"/>
      <c r="B678" s="29"/>
      <c r="C678" s="29"/>
      <c r="D678" s="75"/>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spans="1:29" ht="15.75" customHeight="1">
      <c r="A679" s="29"/>
      <c r="B679" s="29"/>
      <c r="C679" s="29"/>
      <c r="D679" s="75"/>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spans="1:29" ht="15.75" customHeight="1">
      <c r="A680" s="29"/>
      <c r="B680" s="29"/>
      <c r="C680" s="29"/>
      <c r="D680" s="75"/>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spans="1:29" ht="15.75" customHeight="1">
      <c r="A681" s="29"/>
      <c r="B681" s="29"/>
      <c r="C681" s="29"/>
      <c r="D681" s="75"/>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spans="1:29" ht="15.75" customHeight="1">
      <c r="A682" s="29"/>
      <c r="B682" s="29"/>
      <c r="C682" s="29"/>
      <c r="D682" s="75"/>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spans="1:29" ht="15.75" customHeight="1">
      <c r="A683" s="29"/>
      <c r="B683" s="29"/>
      <c r="C683" s="29"/>
      <c r="D683" s="75"/>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spans="1:29" ht="15.75" customHeight="1">
      <c r="A684" s="29"/>
      <c r="B684" s="29"/>
      <c r="C684" s="29"/>
      <c r="D684" s="75"/>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spans="1:29" ht="15.75" customHeight="1">
      <c r="A685" s="29"/>
      <c r="B685" s="29"/>
      <c r="C685" s="29"/>
      <c r="D685" s="75"/>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spans="1:29" ht="15.75" customHeight="1">
      <c r="A686" s="29"/>
      <c r="B686" s="29"/>
      <c r="C686" s="29"/>
      <c r="D686" s="75"/>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spans="1:29" ht="15.75" customHeight="1">
      <c r="A687" s="29"/>
      <c r="B687" s="29"/>
      <c r="C687" s="29"/>
      <c r="D687" s="75"/>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spans="1:29" ht="15.75" customHeight="1">
      <c r="A688" s="29"/>
      <c r="B688" s="29"/>
      <c r="C688" s="29"/>
      <c r="D688" s="75"/>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spans="1:29" ht="15.75" customHeight="1">
      <c r="A689" s="29"/>
      <c r="B689" s="29"/>
      <c r="C689" s="29"/>
      <c r="D689" s="75"/>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spans="1:29" ht="15.75" customHeight="1">
      <c r="A690" s="29"/>
      <c r="B690" s="29"/>
      <c r="C690" s="29"/>
      <c r="D690" s="75"/>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spans="1:29" ht="15.75" customHeight="1">
      <c r="A691" s="29"/>
      <c r="B691" s="29"/>
      <c r="C691" s="29"/>
      <c r="D691" s="75"/>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spans="1:29" ht="15.75" customHeight="1">
      <c r="A692" s="29"/>
      <c r="B692" s="29"/>
      <c r="C692" s="29"/>
      <c r="D692" s="75"/>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spans="1:29" ht="15.75" customHeight="1">
      <c r="A693" s="29"/>
      <c r="B693" s="29"/>
      <c r="C693" s="29"/>
      <c r="D693" s="75"/>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spans="1:29" ht="15.75" customHeight="1">
      <c r="A694" s="29"/>
      <c r="B694" s="29"/>
      <c r="C694" s="29"/>
      <c r="D694" s="75"/>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spans="1:29" ht="15.75" customHeight="1">
      <c r="A695" s="29"/>
      <c r="B695" s="29"/>
      <c r="C695" s="29"/>
      <c r="D695" s="75"/>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spans="1:29" ht="15.75" customHeight="1">
      <c r="A696" s="29"/>
      <c r="B696" s="29"/>
      <c r="C696" s="29"/>
      <c r="D696" s="75"/>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spans="1:29" ht="15.75" customHeight="1">
      <c r="A697" s="29"/>
      <c r="B697" s="29"/>
      <c r="C697" s="29"/>
      <c r="D697" s="75"/>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spans="1:29" ht="15.75" customHeight="1">
      <c r="A698" s="29"/>
      <c r="B698" s="29"/>
      <c r="C698" s="29"/>
      <c r="D698" s="75"/>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spans="1:29" ht="15.75" customHeight="1">
      <c r="A699" s="29"/>
      <c r="B699" s="29"/>
      <c r="C699" s="29"/>
      <c r="D699" s="75"/>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spans="1:29" ht="15.75" customHeight="1">
      <c r="A700" s="29"/>
      <c r="B700" s="29"/>
      <c r="C700" s="29"/>
      <c r="D700" s="75"/>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spans="1:29" ht="15.75" customHeight="1">
      <c r="A701" s="29"/>
      <c r="B701" s="29"/>
      <c r="C701" s="29"/>
      <c r="D701" s="75"/>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spans="1:29" ht="15.75" customHeight="1">
      <c r="A702" s="29"/>
      <c r="B702" s="29"/>
      <c r="C702" s="29"/>
      <c r="D702" s="75"/>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spans="1:29" ht="15.75" customHeight="1">
      <c r="A703" s="29"/>
      <c r="B703" s="29"/>
      <c r="C703" s="29"/>
      <c r="D703" s="75"/>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spans="1:29" ht="15.75" customHeight="1">
      <c r="A704" s="29"/>
      <c r="B704" s="29"/>
      <c r="C704" s="29"/>
      <c r="D704" s="75"/>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spans="1:29" ht="15.75" customHeight="1">
      <c r="A705" s="29"/>
      <c r="B705" s="29"/>
      <c r="C705" s="29"/>
      <c r="D705" s="75"/>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spans="1:29" ht="15.75" customHeight="1">
      <c r="A706" s="29"/>
      <c r="B706" s="29"/>
      <c r="C706" s="29"/>
      <c r="D706" s="75"/>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spans="1:29" ht="15.75" customHeight="1">
      <c r="A707" s="29"/>
      <c r="B707" s="29"/>
      <c r="C707" s="29"/>
      <c r="D707" s="75"/>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spans="1:29" ht="15.75" customHeight="1">
      <c r="A708" s="29"/>
      <c r="B708" s="29"/>
      <c r="C708" s="29"/>
      <c r="D708" s="75"/>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spans="1:29" ht="15.75" customHeight="1">
      <c r="A709" s="29"/>
      <c r="B709" s="29"/>
      <c r="C709" s="29"/>
      <c r="D709" s="75"/>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spans="1:29" ht="15.75" customHeight="1">
      <c r="A710" s="29"/>
      <c r="B710" s="29"/>
      <c r="C710" s="29"/>
      <c r="D710" s="75"/>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spans="1:29" ht="15.75" customHeight="1">
      <c r="A711" s="29"/>
      <c r="B711" s="29"/>
      <c r="C711" s="29"/>
      <c r="D711" s="75"/>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spans="1:29" ht="15.75" customHeight="1">
      <c r="A712" s="29"/>
      <c r="B712" s="29"/>
      <c r="C712" s="29"/>
      <c r="D712" s="75"/>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spans="1:29" ht="15.75" customHeight="1">
      <c r="A713" s="29"/>
      <c r="B713" s="29"/>
      <c r="C713" s="29"/>
      <c r="D713" s="75"/>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spans="1:29" ht="15.75" customHeight="1">
      <c r="A714" s="29"/>
      <c r="B714" s="29"/>
      <c r="C714" s="29"/>
      <c r="D714" s="75"/>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spans="1:29" ht="15.75" customHeight="1">
      <c r="A715" s="29"/>
      <c r="B715" s="29"/>
      <c r="C715" s="29"/>
      <c r="D715" s="75"/>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spans="1:29" ht="15.75" customHeight="1">
      <c r="A716" s="29"/>
      <c r="B716" s="29"/>
      <c r="C716" s="29"/>
      <c r="D716" s="75"/>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spans="1:29" ht="15.75" customHeight="1">
      <c r="A717" s="29"/>
      <c r="B717" s="29"/>
      <c r="C717" s="29"/>
      <c r="D717" s="75"/>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spans="1:29" ht="15.75" customHeight="1">
      <c r="A718" s="29"/>
      <c r="B718" s="29"/>
      <c r="C718" s="29"/>
      <c r="D718" s="75"/>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spans="1:29" ht="15.75" customHeight="1">
      <c r="A719" s="29"/>
      <c r="B719" s="29"/>
      <c r="C719" s="29"/>
      <c r="D719" s="75"/>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spans="1:29" ht="15.75" customHeight="1">
      <c r="A720" s="29"/>
      <c r="B720" s="29"/>
      <c r="C720" s="29"/>
      <c r="D720" s="75"/>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spans="1:29" ht="15.75" customHeight="1">
      <c r="A721" s="29"/>
      <c r="B721" s="29"/>
      <c r="C721" s="29"/>
      <c r="D721" s="75"/>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spans="1:29" ht="15.75" customHeight="1">
      <c r="A722" s="29"/>
      <c r="B722" s="29"/>
      <c r="C722" s="29"/>
      <c r="D722" s="75"/>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spans="1:29" ht="15.75" customHeight="1">
      <c r="A723" s="29"/>
      <c r="B723" s="29"/>
      <c r="C723" s="29"/>
      <c r="D723" s="75"/>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spans="1:29" ht="15.75" customHeight="1">
      <c r="A724" s="29"/>
      <c r="B724" s="29"/>
      <c r="C724" s="29"/>
      <c r="D724" s="75"/>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spans="1:29" ht="15.75" customHeight="1">
      <c r="A725" s="29"/>
      <c r="B725" s="29"/>
      <c r="C725" s="29"/>
      <c r="D725" s="75"/>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spans="1:29" ht="15.75" customHeight="1">
      <c r="A726" s="29"/>
      <c r="B726" s="29"/>
      <c r="C726" s="29"/>
      <c r="D726" s="75"/>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spans="1:29" ht="15.75" customHeight="1">
      <c r="A727" s="29"/>
      <c r="B727" s="29"/>
      <c r="C727" s="29"/>
      <c r="D727" s="75"/>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spans="1:29" ht="15.75" customHeight="1">
      <c r="A728" s="29"/>
      <c r="B728" s="29"/>
      <c r="C728" s="29"/>
      <c r="D728" s="75"/>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spans="1:29" ht="15.75" customHeight="1">
      <c r="A729" s="29"/>
      <c r="B729" s="29"/>
      <c r="C729" s="29"/>
      <c r="D729" s="75"/>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spans="1:29" ht="15.75" customHeight="1">
      <c r="A730" s="29"/>
      <c r="B730" s="29"/>
      <c r="C730" s="29"/>
      <c r="D730" s="75"/>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spans="1:29" ht="15.75" customHeight="1">
      <c r="A731" s="29"/>
      <c r="B731" s="29"/>
      <c r="C731" s="29"/>
      <c r="D731" s="75"/>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spans="1:29" ht="15.75" customHeight="1">
      <c r="A732" s="29"/>
      <c r="B732" s="29"/>
      <c r="C732" s="29"/>
      <c r="D732" s="75"/>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spans="1:29" ht="15.75" customHeight="1">
      <c r="A733" s="29"/>
      <c r="B733" s="29"/>
      <c r="C733" s="29"/>
      <c r="D733" s="75"/>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spans="1:29" ht="15.75" customHeight="1">
      <c r="A734" s="29"/>
      <c r="B734" s="29"/>
      <c r="C734" s="29"/>
      <c r="D734" s="75"/>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spans="1:29" ht="15.75" customHeight="1">
      <c r="A735" s="29"/>
      <c r="B735" s="29"/>
      <c r="C735" s="29"/>
      <c r="D735" s="75"/>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spans="1:29" ht="15.75" customHeight="1">
      <c r="A736" s="29"/>
      <c r="B736" s="29"/>
      <c r="C736" s="29"/>
      <c r="D736" s="75"/>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spans="1:29" ht="15.75" customHeight="1">
      <c r="A737" s="29"/>
      <c r="B737" s="29"/>
      <c r="C737" s="29"/>
      <c r="D737" s="75"/>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spans="1:29" ht="15.75" customHeight="1">
      <c r="A738" s="29"/>
      <c r="B738" s="29"/>
      <c r="C738" s="29"/>
      <c r="D738" s="75"/>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spans="1:29" ht="15.75" customHeight="1">
      <c r="A739" s="29"/>
      <c r="B739" s="29"/>
      <c r="C739" s="29"/>
      <c r="D739" s="75"/>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spans="1:29" ht="15.75" customHeight="1">
      <c r="A740" s="29"/>
      <c r="B740" s="29"/>
      <c r="C740" s="29"/>
      <c r="D740" s="75"/>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spans="1:29" ht="15.75" customHeight="1">
      <c r="A741" s="29"/>
      <c r="B741" s="29"/>
      <c r="C741" s="29"/>
      <c r="D741" s="75"/>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spans="1:29" ht="15.75" customHeight="1">
      <c r="A742" s="29"/>
      <c r="B742" s="29"/>
      <c r="C742" s="29"/>
      <c r="D742" s="75"/>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spans="1:29" ht="15.75" customHeight="1">
      <c r="A743" s="29"/>
      <c r="B743" s="29"/>
      <c r="C743" s="29"/>
      <c r="D743" s="75"/>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spans="1:29" ht="15.75" customHeight="1">
      <c r="A744" s="29"/>
      <c r="B744" s="29"/>
      <c r="C744" s="29"/>
      <c r="D744" s="75"/>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spans="1:29" ht="15.75" customHeight="1">
      <c r="A745" s="29"/>
      <c r="B745" s="29"/>
      <c r="C745" s="29"/>
      <c r="D745" s="75"/>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spans="1:29" ht="15.75" customHeight="1">
      <c r="A746" s="29"/>
      <c r="B746" s="29"/>
      <c r="C746" s="29"/>
      <c r="D746" s="75"/>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spans="1:29" ht="15.75" customHeight="1">
      <c r="A747" s="29"/>
      <c r="B747" s="29"/>
      <c r="C747" s="29"/>
      <c r="D747" s="75"/>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spans="1:29" ht="15.75" customHeight="1">
      <c r="A748" s="29"/>
      <c r="B748" s="29"/>
      <c r="C748" s="29"/>
      <c r="D748" s="75"/>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spans="1:29" ht="15.75" customHeight="1">
      <c r="A749" s="29"/>
      <c r="B749" s="29"/>
      <c r="C749" s="29"/>
      <c r="D749" s="75"/>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spans="1:29" ht="15.75" customHeight="1">
      <c r="A750" s="29"/>
      <c r="B750" s="29"/>
      <c r="C750" s="29"/>
      <c r="D750" s="75"/>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spans="1:29" ht="15.75" customHeight="1">
      <c r="A751" s="29"/>
      <c r="B751" s="29"/>
      <c r="C751" s="29"/>
      <c r="D751" s="75"/>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spans="1:29" ht="15.75" customHeight="1">
      <c r="A752" s="29"/>
      <c r="B752" s="29"/>
      <c r="C752" s="29"/>
      <c r="D752" s="75"/>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spans="1:29" ht="15.75" customHeight="1">
      <c r="A753" s="29"/>
      <c r="B753" s="29"/>
      <c r="C753" s="29"/>
      <c r="D753" s="75"/>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spans="1:29" ht="15.75" customHeight="1">
      <c r="A754" s="29"/>
      <c r="B754" s="29"/>
      <c r="C754" s="29"/>
      <c r="D754" s="75"/>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spans="1:29" ht="15.75" customHeight="1">
      <c r="A755" s="29"/>
      <c r="B755" s="29"/>
      <c r="C755" s="29"/>
      <c r="D755" s="75"/>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spans="1:29" ht="15.75" customHeight="1">
      <c r="A756" s="29"/>
      <c r="B756" s="29"/>
      <c r="C756" s="29"/>
      <c r="D756" s="75"/>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spans="1:29" ht="15.75" customHeight="1">
      <c r="A757" s="29"/>
      <c r="B757" s="29"/>
      <c r="C757" s="29"/>
      <c r="D757" s="75"/>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spans="1:29" ht="15.75" customHeight="1">
      <c r="A758" s="29"/>
      <c r="B758" s="29"/>
      <c r="C758" s="29"/>
      <c r="D758" s="75"/>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spans="1:29" ht="15.75" customHeight="1">
      <c r="A759" s="29"/>
      <c r="B759" s="29"/>
      <c r="C759" s="29"/>
      <c r="D759" s="75"/>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spans="1:29" ht="15.75" customHeight="1">
      <c r="A760" s="29"/>
      <c r="B760" s="29"/>
      <c r="C760" s="29"/>
      <c r="D760" s="75"/>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spans="1:29" ht="15.75" customHeight="1">
      <c r="A761" s="29"/>
      <c r="B761" s="29"/>
      <c r="C761" s="29"/>
      <c r="D761" s="75"/>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spans="1:29" ht="15.75" customHeight="1">
      <c r="A762" s="29"/>
      <c r="B762" s="29"/>
      <c r="C762" s="29"/>
      <c r="D762" s="75"/>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spans="1:29" ht="15.75" customHeight="1">
      <c r="A763" s="29"/>
      <c r="B763" s="29"/>
      <c r="C763" s="29"/>
      <c r="D763" s="75"/>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spans="1:29" ht="15.75" customHeight="1">
      <c r="A764" s="29"/>
      <c r="B764" s="29"/>
      <c r="C764" s="29"/>
      <c r="D764" s="75"/>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spans="1:29" ht="15.75" customHeight="1">
      <c r="A765" s="29"/>
      <c r="B765" s="29"/>
      <c r="C765" s="29"/>
      <c r="D765" s="75"/>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spans="1:29" ht="15.75" customHeight="1">
      <c r="A766" s="29"/>
      <c r="B766" s="29"/>
      <c r="C766" s="29"/>
      <c r="D766" s="75"/>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spans="1:29" ht="15.75" customHeight="1">
      <c r="A767" s="29"/>
      <c r="B767" s="29"/>
      <c r="C767" s="29"/>
      <c r="D767" s="75"/>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spans="1:29" ht="15.75" customHeight="1">
      <c r="A768" s="29"/>
      <c r="B768" s="29"/>
      <c r="C768" s="29"/>
      <c r="D768" s="75"/>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spans="1:29" ht="15.75" customHeight="1">
      <c r="A769" s="29"/>
      <c r="B769" s="29"/>
      <c r="C769" s="29"/>
      <c r="D769" s="75"/>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spans="1:29" ht="15.75" customHeight="1">
      <c r="A770" s="29"/>
      <c r="B770" s="29"/>
      <c r="C770" s="29"/>
      <c r="D770" s="75"/>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spans="1:29" ht="15.75" customHeight="1">
      <c r="A771" s="29"/>
      <c r="B771" s="29"/>
      <c r="C771" s="29"/>
      <c r="D771" s="75"/>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spans="1:29" ht="15.75" customHeight="1">
      <c r="A772" s="29"/>
      <c r="B772" s="29"/>
      <c r="C772" s="29"/>
      <c r="D772" s="75"/>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spans="1:29" ht="15.75" customHeight="1">
      <c r="A773" s="29"/>
      <c r="B773" s="29"/>
      <c r="C773" s="29"/>
      <c r="D773" s="75"/>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spans="1:29" ht="15.75" customHeight="1">
      <c r="A774" s="29"/>
      <c r="B774" s="29"/>
      <c r="C774" s="29"/>
      <c r="D774" s="75"/>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spans="1:29" ht="15.75" customHeight="1">
      <c r="A775" s="29"/>
      <c r="B775" s="29"/>
      <c r="C775" s="29"/>
      <c r="D775" s="75"/>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spans="1:29" ht="15.75" customHeight="1">
      <c r="A776" s="29"/>
      <c r="B776" s="29"/>
      <c r="C776" s="29"/>
      <c r="D776" s="75"/>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spans="1:29" ht="15.75" customHeight="1">
      <c r="A777" s="29"/>
      <c r="B777" s="29"/>
      <c r="C777" s="29"/>
      <c r="D777" s="75"/>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spans="1:29" ht="15.75" customHeight="1">
      <c r="A778" s="29"/>
      <c r="B778" s="29"/>
      <c r="C778" s="29"/>
      <c r="D778" s="75"/>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spans="1:29" ht="15.75" customHeight="1">
      <c r="A779" s="29"/>
      <c r="B779" s="29"/>
      <c r="C779" s="29"/>
      <c r="D779" s="75"/>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spans="1:29" ht="15.75" customHeight="1">
      <c r="A780" s="29"/>
      <c r="B780" s="29"/>
      <c r="C780" s="29"/>
      <c r="D780" s="75"/>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spans="1:29" ht="15.75" customHeight="1">
      <c r="A781" s="29"/>
      <c r="B781" s="29"/>
      <c r="C781" s="29"/>
      <c r="D781" s="75"/>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spans="1:29" ht="15.75" customHeight="1">
      <c r="A782" s="29"/>
      <c r="B782" s="29"/>
      <c r="C782" s="29"/>
      <c r="D782" s="75"/>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spans="1:29" ht="15.75" customHeight="1">
      <c r="A783" s="29"/>
      <c r="B783" s="29"/>
      <c r="C783" s="29"/>
      <c r="D783" s="75"/>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spans="1:29" ht="15.75" customHeight="1">
      <c r="A784" s="29"/>
      <c r="B784" s="29"/>
      <c r="C784" s="29"/>
      <c r="D784" s="75"/>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spans="1:29" ht="15.75" customHeight="1">
      <c r="A785" s="29"/>
      <c r="B785" s="29"/>
      <c r="C785" s="29"/>
      <c r="D785" s="75"/>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spans="1:29" ht="15.75" customHeight="1">
      <c r="A786" s="29"/>
      <c r="B786" s="29"/>
      <c r="C786" s="29"/>
      <c r="D786" s="75"/>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spans="1:29" ht="15.75" customHeight="1">
      <c r="A787" s="29"/>
      <c r="B787" s="29"/>
      <c r="C787" s="29"/>
      <c r="D787" s="75"/>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spans="1:29" ht="15.75" customHeight="1">
      <c r="A788" s="29"/>
      <c r="B788" s="29"/>
      <c r="C788" s="29"/>
      <c r="D788" s="75"/>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spans="1:29" ht="15.75" customHeight="1">
      <c r="A789" s="29"/>
      <c r="B789" s="29"/>
      <c r="C789" s="29"/>
      <c r="D789" s="75"/>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spans="1:29" ht="15.75" customHeight="1">
      <c r="A790" s="29"/>
      <c r="B790" s="29"/>
      <c r="C790" s="29"/>
      <c r="D790" s="75"/>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spans="1:29" ht="15.75" customHeight="1">
      <c r="A791" s="29"/>
      <c r="B791" s="29"/>
      <c r="C791" s="29"/>
      <c r="D791" s="75"/>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spans="1:29" ht="15.75" customHeight="1">
      <c r="A792" s="29"/>
      <c r="B792" s="29"/>
      <c r="C792" s="29"/>
      <c r="D792" s="75"/>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spans="1:29" ht="15.75" customHeight="1">
      <c r="A793" s="29"/>
      <c r="B793" s="29"/>
      <c r="C793" s="29"/>
      <c r="D793" s="75"/>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spans="1:29" ht="15.75" customHeight="1">
      <c r="A794" s="29"/>
      <c r="B794" s="29"/>
      <c r="C794" s="29"/>
      <c r="D794" s="75"/>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spans="1:29" ht="15.75" customHeight="1">
      <c r="A795" s="29"/>
      <c r="B795" s="29"/>
      <c r="C795" s="29"/>
      <c r="D795" s="75"/>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spans="1:29" ht="15.75" customHeight="1">
      <c r="A796" s="29"/>
      <c r="B796" s="29"/>
      <c r="C796" s="29"/>
      <c r="D796" s="75"/>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spans="1:29" ht="15.75" customHeight="1">
      <c r="A797" s="29"/>
      <c r="B797" s="29"/>
      <c r="C797" s="29"/>
      <c r="D797" s="75"/>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spans="1:29" ht="15.75" customHeight="1">
      <c r="A798" s="29"/>
      <c r="B798" s="29"/>
      <c r="C798" s="29"/>
      <c r="D798" s="75"/>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spans="1:29" ht="15.75" customHeight="1">
      <c r="A799" s="29"/>
      <c r="B799" s="29"/>
      <c r="C799" s="29"/>
      <c r="D799" s="75"/>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spans="1:29" ht="15.75" customHeight="1">
      <c r="A800" s="29"/>
      <c r="B800" s="29"/>
      <c r="C800" s="29"/>
      <c r="D800" s="75"/>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spans="1:29" ht="15.75" customHeight="1">
      <c r="A801" s="29"/>
      <c r="B801" s="29"/>
      <c r="C801" s="29"/>
      <c r="D801" s="75"/>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spans="1:29" ht="15.75" customHeight="1">
      <c r="A802" s="29"/>
      <c r="B802" s="29"/>
      <c r="C802" s="29"/>
      <c r="D802" s="75"/>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spans="1:29" ht="15.75" customHeight="1">
      <c r="A803" s="29"/>
      <c r="B803" s="29"/>
      <c r="C803" s="29"/>
      <c r="D803" s="75"/>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spans="1:29" ht="15.75" customHeight="1">
      <c r="A804" s="29"/>
      <c r="B804" s="29"/>
      <c r="C804" s="29"/>
      <c r="D804" s="75"/>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spans="1:29" ht="15.75" customHeight="1">
      <c r="A805" s="29"/>
      <c r="B805" s="29"/>
      <c r="C805" s="29"/>
      <c r="D805" s="75"/>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spans="1:29" ht="15.75" customHeight="1">
      <c r="A806" s="29"/>
      <c r="B806" s="29"/>
      <c r="C806" s="29"/>
      <c r="D806" s="75"/>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spans="1:29" ht="15.75" customHeight="1">
      <c r="A807" s="29"/>
      <c r="B807" s="29"/>
      <c r="C807" s="29"/>
      <c r="D807" s="75"/>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spans="1:29" ht="15.75" customHeight="1">
      <c r="A808" s="29"/>
      <c r="B808" s="29"/>
      <c r="C808" s="29"/>
      <c r="D808" s="75"/>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spans="1:29" ht="15.75" customHeight="1">
      <c r="A809" s="29"/>
      <c r="B809" s="29"/>
      <c r="C809" s="29"/>
      <c r="D809" s="75"/>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spans="1:29" ht="15.75" customHeight="1">
      <c r="A810" s="29"/>
      <c r="B810" s="29"/>
      <c r="C810" s="29"/>
      <c r="D810" s="75"/>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spans="1:29" ht="15.75" customHeight="1">
      <c r="A811" s="29"/>
      <c r="B811" s="29"/>
      <c r="C811" s="29"/>
      <c r="D811" s="75"/>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spans="1:29" ht="15.75" customHeight="1">
      <c r="A812" s="29"/>
      <c r="B812" s="29"/>
      <c r="C812" s="29"/>
      <c r="D812" s="75"/>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spans="1:29" ht="15.75" customHeight="1">
      <c r="A813" s="29"/>
      <c r="B813" s="29"/>
      <c r="C813" s="29"/>
      <c r="D813" s="75"/>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spans="1:29" ht="15.75" customHeight="1">
      <c r="A814" s="29"/>
      <c r="B814" s="29"/>
      <c r="C814" s="29"/>
      <c r="D814" s="75"/>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spans="1:29" ht="15.75" customHeight="1">
      <c r="A815" s="29"/>
      <c r="B815" s="29"/>
      <c r="C815" s="29"/>
      <c r="D815" s="75"/>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spans="1:29" ht="15.75" customHeight="1">
      <c r="A816" s="29"/>
      <c r="B816" s="29"/>
      <c r="C816" s="29"/>
      <c r="D816" s="75"/>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spans="1:29" ht="15.75" customHeight="1">
      <c r="A817" s="29"/>
      <c r="B817" s="29"/>
      <c r="C817" s="29"/>
      <c r="D817" s="75"/>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spans="1:29" ht="15.75" customHeight="1">
      <c r="A818" s="29"/>
      <c r="B818" s="29"/>
      <c r="C818" s="29"/>
      <c r="D818" s="75"/>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spans="1:29" ht="15.75" customHeight="1">
      <c r="A819" s="29"/>
      <c r="B819" s="29"/>
      <c r="C819" s="29"/>
      <c r="D819" s="75"/>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spans="1:29" ht="15.75" customHeight="1">
      <c r="A820" s="29"/>
      <c r="B820" s="29"/>
      <c r="C820" s="29"/>
      <c r="D820" s="75"/>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spans="1:29" ht="15.75" customHeight="1">
      <c r="A821" s="29"/>
      <c r="B821" s="29"/>
      <c r="C821" s="29"/>
      <c r="D821" s="75"/>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spans="1:29" ht="15.75" customHeight="1">
      <c r="A822" s="29"/>
      <c r="B822" s="29"/>
      <c r="C822" s="29"/>
      <c r="D822" s="75"/>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spans="1:29" ht="15.75" customHeight="1">
      <c r="A823" s="29"/>
      <c r="B823" s="29"/>
      <c r="C823" s="29"/>
      <c r="D823" s="75"/>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spans="1:29" ht="15.75" customHeight="1">
      <c r="A824" s="29"/>
      <c r="B824" s="29"/>
      <c r="C824" s="29"/>
      <c r="D824" s="75"/>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spans="1:29" ht="15.75" customHeight="1">
      <c r="A825" s="29"/>
      <c r="B825" s="29"/>
      <c r="C825" s="29"/>
      <c r="D825" s="75"/>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spans="1:29" ht="15.75" customHeight="1">
      <c r="A826" s="29"/>
      <c r="B826" s="29"/>
      <c r="C826" s="29"/>
      <c r="D826" s="75"/>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spans="1:29" ht="15.75" customHeight="1">
      <c r="A827" s="29"/>
      <c r="B827" s="29"/>
      <c r="C827" s="29"/>
      <c r="D827" s="75"/>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spans="1:29" ht="15.75" customHeight="1">
      <c r="A828" s="29"/>
      <c r="B828" s="29"/>
      <c r="C828" s="29"/>
      <c r="D828" s="75"/>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spans="1:29" ht="15.75" customHeight="1">
      <c r="A829" s="29"/>
      <c r="B829" s="29"/>
      <c r="C829" s="29"/>
      <c r="D829" s="75"/>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spans="1:29" ht="15.75" customHeight="1">
      <c r="A830" s="29"/>
      <c r="B830" s="29"/>
      <c r="C830" s="29"/>
      <c r="D830" s="75"/>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spans="1:29" ht="15.75" customHeight="1">
      <c r="A831" s="29"/>
      <c r="B831" s="29"/>
      <c r="C831" s="29"/>
      <c r="D831" s="75"/>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spans="1:29" ht="15.75" customHeight="1">
      <c r="A832" s="29"/>
      <c r="B832" s="29"/>
      <c r="C832" s="29"/>
      <c r="D832" s="75"/>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spans="1:29" ht="15.75" customHeight="1">
      <c r="A833" s="29"/>
      <c r="B833" s="29"/>
      <c r="C833" s="29"/>
      <c r="D833" s="75"/>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spans="1:29" ht="15.75" customHeight="1">
      <c r="A834" s="29"/>
      <c r="B834" s="29"/>
      <c r="C834" s="29"/>
      <c r="D834" s="75"/>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spans="1:29" ht="15.75" customHeight="1">
      <c r="A835" s="29"/>
      <c r="B835" s="29"/>
      <c r="C835" s="29"/>
      <c r="D835" s="75"/>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spans="1:29" ht="15.75" customHeight="1">
      <c r="A836" s="29"/>
      <c r="B836" s="29"/>
      <c r="C836" s="29"/>
      <c r="D836" s="75"/>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spans="1:29" ht="15.75" customHeight="1">
      <c r="A837" s="29"/>
      <c r="B837" s="29"/>
      <c r="C837" s="29"/>
      <c r="D837" s="75"/>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spans="1:29" ht="15.75" customHeight="1">
      <c r="A838" s="29"/>
      <c r="B838" s="29"/>
      <c r="C838" s="29"/>
      <c r="D838" s="75"/>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spans="1:29" ht="15.75" customHeight="1">
      <c r="A839" s="29"/>
      <c r="B839" s="29"/>
      <c r="C839" s="29"/>
      <c r="D839" s="75"/>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spans="1:29" ht="15.75" customHeight="1">
      <c r="A840" s="29"/>
      <c r="B840" s="29"/>
      <c r="C840" s="29"/>
      <c r="D840" s="75"/>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spans="1:29" ht="15.75" customHeight="1">
      <c r="A841" s="29"/>
      <c r="B841" s="29"/>
      <c r="C841" s="29"/>
      <c r="D841" s="75"/>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spans="1:29" ht="15.75" customHeight="1">
      <c r="A842" s="29"/>
      <c r="B842" s="29"/>
      <c r="C842" s="29"/>
      <c r="D842" s="75"/>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spans="1:29" ht="15.75" customHeight="1">
      <c r="A843" s="29"/>
      <c r="B843" s="29"/>
      <c r="C843" s="29"/>
      <c r="D843" s="75"/>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spans="1:29" ht="15.75" customHeight="1">
      <c r="A844" s="29"/>
      <c r="B844" s="29"/>
      <c r="C844" s="29"/>
      <c r="D844" s="75"/>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spans="1:29" ht="15.75" customHeight="1">
      <c r="A845" s="29"/>
      <c r="B845" s="29"/>
      <c r="C845" s="29"/>
      <c r="D845" s="75"/>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spans="1:29" ht="15.75" customHeight="1">
      <c r="A846" s="29"/>
      <c r="B846" s="29"/>
      <c r="C846" s="29"/>
      <c r="D846" s="75"/>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spans="1:29" ht="15.75" customHeight="1">
      <c r="A847" s="29"/>
      <c r="B847" s="29"/>
      <c r="C847" s="29"/>
      <c r="D847" s="75"/>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spans="1:29" ht="15.75" customHeight="1">
      <c r="A848" s="29"/>
      <c r="B848" s="29"/>
      <c r="C848" s="29"/>
      <c r="D848" s="75"/>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spans="1:29" ht="15.75" customHeight="1">
      <c r="A849" s="29"/>
      <c r="B849" s="29"/>
      <c r="C849" s="29"/>
      <c r="D849" s="75"/>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spans="1:29" ht="15.75" customHeight="1">
      <c r="A850" s="29"/>
      <c r="B850" s="29"/>
      <c r="C850" s="29"/>
      <c r="D850" s="75"/>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spans="1:29" ht="15.75" customHeight="1">
      <c r="A851" s="29"/>
      <c r="B851" s="29"/>
      <c r="C851" s="29"/>
      <c r="D851" s="75"/>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spans="1:29" ht="15.75" customHeight="1">
      <c r="A852" s="29"/>
      <c r="B852" s="29"/>
      <c r="C852" s="29"/>
      <c r="D852" s="75"/>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spans="1:29" ht="15.75" customHeight="1">
      <c r="A853" s="29"/>
      <c r="B853" s="29"/>
      <c r="C853" s="29"/>
      <c r="D853" s="75"/>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spans="1:29" ht="15.75" customHeight="1">
      <c r="A854" s="29"/>
      <c r="B854" s="29"/>
      <c r="C854" s="29"/>
      <c r="D854" s="75"/>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spans="1:29" ht="15.75" customHeight="1">
      <c r="A855" s="29"/>
      <c r="B855" s="29"/>
      <c r="C855" s="29"/>
      <c r="D855" s="75"/>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spans="1:29" ht="15.75" customHeight="1">
      <c r="A856" s="29"/>
      <c r="B856" s="29"/>
      <c r="C856" s="29"/>
      <c r="D856" s="75"/>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spans="1:29" ht="15.75" customHeight="1">
      <c r="A857" s="29"/>
      <c r="B857" s="29"/>
      <c r="C857" s="29"/>
      <c r="D857" s="75"/>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spans="1:29" ht="15.75" customHeight="1">
      <c r="A858" s="29"/>
      <c r="B858" s="29"/>
      <c r="C858" s="29"/>
      <c r="D858" s="75"/>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spans="1:29" ht="15.75" customHeight="1">
      <c r="A859" s="29"/>
      <c r="B859" s="29"/>
      <c r="C859" s="29"/>
      <c r="D859" s="75"/>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spans="1:29" ht="15.75" customHeight="1">
      <c r="A860" s="29"/>
      <c r="B860" s="29"/>
      <c r="C860" s="29"/>
      <c r="D860" s="75"/>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spans="1:29" ht="15.75" customHeight="1">
      <c r="A861" s="29"/>
      <c r="B861" s="29"/>
      <c r="C861" s="29"/>
      <c r="D861" s="75"/>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spans="1:29" ht="15.75" customHeight="1">
      <c r="A862" s="29"/>
      <c r="B862" s="29"/>
      <c r="C862" s="29"/>
      <c r="D862" s="75"/>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spans="1:29" ht="15.75" customHeight="1">
      <c r="A863" s="29"/>
      <c r="B863" s="29"/>
      <c r="C863" s="29"/>
      <c r="D863" s="75"/>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spans="1:29" ht="15.75" customHeight="1">
      <c r="A864" s="29"/>
      <c r="B864" s="29"/>
      <c r="C864" s="29"/>
      <c r="D864" s="75"/>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spans="1:29" ht="15.75" customHeight="1">
      <c r="A865" s="29"/>
      <c r="B865" s="29"/>
      <c r="C865" s="29"/>
      <c r="D865" s="75"/>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spans="1:29" ht="15.75" customHeight="1">
      <c r="A866" s="29"/>
      <c r="B866" s="29"/>
      <c r="C866" s="29"/>
      <c r="D866" s="75"/>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spans="1:29" ht="15.75" customHeight="1">
      <c r="A867" s="29"/>
      <c r="B867" s="29"/>
      <c r="C867" s="29"/>
      <c r="D867" s="75"/>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spans="1:29" ht="15.75" customHeight="1">
      <c r="A868" s="29"/>
      <c r="B868" s="29"/>
      <c r="C868" s="29"/>
      <c r="D868" s="75"/>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spans="1:29" ht="15.75" customHeight="1">
      <c r="A869" s="29"/>
      <c r="B869" s="29"/>
      <c r="C869" s="29"/>
      <c r="D869" s="75"/>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spans="1:29" ht="15.75" customHeight="1">
      <c r="A870" s="29"/>
      <c r="B870" s="29"/>
      <c r="C870" s="29"/>
      <c r="D870" s="75"/>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spans="1:29" ht="15.75" customHeight="1">
      <c r="A871" s="29"/>
      <c r="B871" s="29"/>
      <c r="C871" s="29"/>
      <c r="D871" s="75"/>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spans="1:29" ht="15.75" customHeight="1">
      <c r="A872" s="29"/>
      <c r="B872" s="29"/>
      <c r="C872" s="29"/>
      <c r="D872" s="75"/>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spans="1:29" ht="15.75" customHeight="1">
      <c r="A873" s="29"/>
      <c r="B873" s="29"/>
      <c r="C873" s="29"/>
      <c r="D873" s="75"/>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spans="1:29" ht="15.75" customHeight="1">
      <c r="A874" s="29"/>
      <c r="B874" s="29"/>
      <c r="C874" s="29"/>
      <c r="D874" s="75"/>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spans="1:29" ht="15.75" customHeight="1">
      <c r="A875" s="29"/>
      <c r="B875" s="29"/>
      <c r="C875" s="29"/>
      <c r="D875" s="75"/>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spans="1:29" ht="15.75" customHeight="1">
      <c r="A876" s="29"/>
      <c r="B876" s="29"/>
      <c r="C876" s="29"/>
      <c r="D876" s="75"/>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spans="1:29" ht="15.75" customHeight="1">
      <c r="A877" s="29"/>
      <c r="B877" s="29"/>
      <c r="C877" s="29"/>
      <c r="D877" s="75"/>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spans="1:29" ht="15.75" customHeight="1">
      <c r="A878" s="29"/>
      <c r="B878" s="29"/>
      <c r="C878" s="29"/>
      <c r="D878" s="75"/>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spans="1:29" ht="15.75" customHeight="1">
      <c r="A879" s="29"/>
      <c r="B879" s="29"/>
      <c r="C879" s="29"/>
      <c r="D879" s="75"/>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spans="1:29" ht="15.75" customHeight="1">
      <c r="A880" s="29"/>
      <c r="B880" s="29"/>
      <c r="C880" s="29"/>
      <c r="D880" s="75"/>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spans="1:29" ht="15.75" customHeight="1">
      <c r="A881" s="29"/>
      <c r="B881" s="29"/>
      <c r="C881" s="29"/>
      <c r="D881" s="75"/>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spans="1:29" ht="15.75" customHeight="1">
      <c r="A882" s="29"/>
      <c r="B882" s="29"/>
      <c r="C882" s="29"/>
      <c r="D882" s="75"/>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spans="1:29" ht="15.75" customHeight="1">
      <c r="A883" s="29"/>
      <c r="B883" s="29"/>
      <c r="C883" s="29"/>
      <c r="D883" s="75"/>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spans="1:29" ht="15.75" customHeight="1">
      <c r="A884" s="29"/>
      <c r="B884" s="29"/>
      <c r="C884" s="29"/>
      <c r="D884" s="75"/>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spans="1:29" ht="15.75" customHeight="1">
      <c r="A885" s="29"/>
      <c r="B885" s="29"/>
      <c r="C885" s="29"/>
      <c r="D885" s="75"/>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spans="1:29" ht="15.75" customHeight="1">
      <c r="A886" s="29"/>
      <c r="B886" s="29"/>
      <c r="C886" s="29"/>
      <c r="D886" s="75"/>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spans="1:29" ht="15.75" customHeight="1">
      <c r="A887" s="29"/>
      <c r="B887" s="29"/>
      <c r="C887" s="29"/>
      <c r="D887" s="75"/>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spans="1:29" ht="15.75" customHeight="1">
      <c r="A888" s="29"/>
      <c r="B888" s="29"/>
      <c r="C888" s="29"/>
      <c r="D888" s="75"/>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spans="1:29" ht="15.75" customHeight="1">
      <c r="A889" s="29"/>
      <c r="B889" s="29"/>
      <c r="C889" s="29"/>
      <c r="D889" s="75"/>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spans="1:29" ht="15.75" customHeight="1">
      <c r="A890" s="29"/>
      <c r="B890" s="29"/>
      <c r="C890" s="29"/>
      <c r="D890" s="75"/>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spans="1:29" ht="15.75" customHeight="1">
      <c r="A891" s="29"/>
      <c r="B891" s="29"/>
      <c r="C891" s="29"/>
      <c r="D891" s="75"/>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spans="1:29" ht="15.75" customHeight="1">
      <c r="A892" s="29"/>
      <c r="B892" s="29"/>
      <c r="C892" s="29"/>
      <c r="D892" s="75"/>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spans="1:29" ht="15.75" customHeight="1">
      <c r="A893" s="29"/>
      <c r="B893" s="29"/>
      <c r="C893" s="29"/>
      <c r="D893" s="75"/>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spans="1:29" ht="15.75" customHeight="1">
      <c r="A894" s="29"/>
      <c r="B894" s="29"/>
      <c r="C894" s="29"/>
      <c r="D894" s="75"/>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spans="1:29" ht="15.75" customHeight="1">
      <c r="A895" s="29"/>
      <c r="B895" s="29"/>
      <c r="C895" s="29"/>
      <c r="D895" s="75"/>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spans="1:29" ht="15.75" customHeight="1">
      <c r="A896" s="29"/>
      <c r="B896" s="29"/>
      <c r="C896" s="29"/>
      <c r="D896" s="75"/>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spans="1:29" ht="15.75" customHeight="1">
      <c r="A897" s="29"/>
      <c r="B897" s="29"/>
      <c r="C897" s="29"/>
      <c r="D897" s="75"/>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spans="1:29" ht="15.75" customHeight="1">
      <c r="A898" s="29"/>
      <c r="B898" s="29"/>
      <c r="C898" s="29"/>
      <c r="D898" s="75"/>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spans="1:29" ht="15.75" customHeight="1">
      <c r="A899" s="29"/>
      <c r="B899" s="29"/>
      <c r="C899" s="29"/>
      <c r="D899" s="75"/>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spans="1:29" ht="15.75" customHeight="1">
      <c r="A900" s="29"/>
      <c r="B900" s="29"/>
      <c r="C900" s="29"/>
      <c r="D900" s="75"/>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spans="1:29" ht="15.75" customHeight="1">
      <c r="A901" s="29"/>
      <c r="B901" s="29"/>
      <c r="C901" s="29"/>
      <c r="D901" s="75"/>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spans="1:29" ht="15.75" customHeight="1">
      <c r="A902" s="29"/>
      <c r="B902" s="29"/>
      <c r="C902" s="29"/>
      <c r="D902" s="75"/>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spans="1:29" ht="15.75" customHeight="1">
      <c r="A903" s="29"/>
      <c r="B903" s="29"/>
      <c r="C903" s="29"/>
      <c r="D903" s="75"/>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spans="1:29" ht="15.75" customHeight="1">
      <c r="A904" s="29"/>
      <c r="B904" s="29"/>
      <c r="C904" s="29"/>
      <c r="D904" s="75"/>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spans="1:29" ht="15.75" customHeight="1">
      <c r="A905" s="29"/>
      <c r="B905" s="29"/>
      <c r="C905" s="29"/>
      <c r="D905" s="75"/>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spans="1:29" ht="15.75" customHeight="1">
      <c r="A906" s="29"/>
      <c r="B906" s="29"/>
      <c r="C906" s="29"/>
      <c r="D906" s="75"/>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spans="1:29" ht="15.75" customHeight="1">
      <c r="A907" s="29"/>
      <c r="B907" s="29"/>
      <c r="C907" s="29"/>
      <c r="D907" s="75"/>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spans="1:29" ht="15.75" customHeight="1">
      <c r="A908" s="29"/>
      <c r="B908" s="29"/>
      <c r="C908" s="29"/>
      <c r="D908" s="75"/>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spans="1:29" ht="15.75" customHeight="1">
      <c r="A909" s="29"/>
      <c r="B909" s="29"/>
      <c r="C909" s="29"/>
      <c r="D909" s="75"/>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spans="1:29" ht="15.75" customHeight="1">
      <c r="A910" s="29"/>
      <c r="B910" s="29"/>
      <c r="C910" s="29"/>
      <c r="D910" s="75"/>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spans="1:29" ht="15.75" customHeight="1">
      <c r="A911" s="29"/>
      <c r="B911" s="29"/>
      <c r="C911" s="29"/>
      <c r="D911" s="75"/>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spans="1:29" ht="15.75" customHeight="1">
      <c r="A912" s="29"/>
      <c r="B912" s="29"/>
      <c r="C912" s="29"/>
      <c r="D912" s="75"/>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spans="1:29" ht="15.75" customHeight="1">
      <c r="A913" s="29"/>
      <c r="B913" s="29"/>
      <c r="C913" s="29"/>
      <c r="D913" s="75"/>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spans="1:29" ht="15.75" customHeight="1">
      <c r="A914" s="29"/>
      <c r="B914" s="29"/>
      <c r="C914" s="29"/>
      <c r="D914" s="75"/>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spans="1:29" ht="15.75" customHeight="1">
      <c r="A915" s="29"/>
      <c r="B915" s="29"/>
      <c r="C915" s="29"/>
      <c r="D915" s="75"/>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row>
    <row r="916" spans="1:29" ht="15.75" customHeight="1">
      <c r="A916" s="29"/>
      <c r="B916" s="29"/>
      <c r="C916" s="29"/>
      <c r="D916" s="75"/>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row>
    <row r="917" spans="1:29" ht="15.75" customHeight="1">
      <c r="A917" s="29"/>
      <c r="B917" s="29"/>
      <c r="C917" s="29"/>
      <c r="D917" s="75"/>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row>
    <row r="918" spans="1:29" ht="15.75" customHeight="1">
      <c r="A918" s="29"/>
      <c r="B918" s="29"/>
      <c r="C918" s="29"/>
      <c r="D918" s="75"/>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row>
    <row r="919" spans="1:29" ht="15.75" customHeight="1">
      <c r="A919" s="29"/>
      <c r="B919" s="29"/>
      <c r="C919" s="29"/>
      <c r="D919" s="75"/>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row>
    <row r="920" spans="1:29" ht="15.75" customHeight="1">
      <c r="A920" s="29"/>
      <c r="B920" s="29"/>
      <c r="C920" s="29"/>
      <c r="D920" s="75"/>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row>
    <row r="921" spans="1:29" ht="15.75" customHeight="1">
      <c r="A921" s="29"/>
      <c r="B921" s="29"/>
      <c r="C921" s="29"/>
      <c r="D921" s="75"/>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row>
    <row r="922" spans="1:29" ht="15.75" customHeight="1">
      <c r="A922" s="29"/>
      <c r="B922" s="29"/>
      <c r="C922" s="29"/>
      <c r="D922" s="75"/>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row>
    <row r="923" spans="1:29" ht="15.75" customHeight="1">
      <c r="A923" s="29"/>
      <c r="B923" s="29"/>
      <c r="C923" s="29"/>
      <c r="D923" s="75"/>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row>
    <row r="924" spans="1:29" ht="15.75" customHeight="1">
      <c r="A924" s="29"/>
      <c r="B924" s="29"/>
      <c r="C924" s="29"/>
      <c r="D924" s="75"/>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row>
    <row r="925" spans="1:29" ht="15.75" customHeight="1">
      <c r="A925" s="29"/>
      <c r="B925" s="29"/>
      <c r="C925" s="29"/>
      <c r="D925" s="75"/>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row>
    <row r="926" spans="1:29" ht="15.75" customHeight="1">
      <c r="A926" s="29"/>
      <c r="B926" s="29"/>
      <c r="C926" s="29"/>
      <c r="D926" s="75"/>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row>
    <row r="927" spans="1:29" ht="15.75" customHeight="1">
      <c r="A927" s="29"/>
      <c r="B927" s="29"/>
      <c r="C927" s="29"/>
      <c r="D927" s="75"/>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row>
    <row r="928" spans="1:29" ht="15.75" customHeight="1">
      <c r="A928" s="29"/>
      <c r="B928" s="29"/>
      <c r="C928" s="29"/>
      <c r="D928" s="75"/>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row>
    <row r="929" spans="1:29" ht="15.75" customHeight="1">
      <c r="A929" s="29"/>
      <c r="B929" s="29"/>
      <c r="C929" s="29"/>
      <c r="D929" s="75"/>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row>
    <row r="930" spans="1:29" ht="15.75" customHeight="1">
      <c r="A930" s="29"/>
      <c r="B930" s="29"/>
      <c r="C930" s="29"/>
      <c r="D930" s="75"/>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row>
    <row r="931" spans="1:29" ht="15.75" customHeight="1">
      <c r="A931" s="29"/>
      <c r="B931" s="29"/>
      <c r="C931" s="29"/>
      <c r="D931" s="75"/>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row>
    <row r="932" spans="1:29" ht="15.75" customHeight="1">
      <c r="A932" s="29"/>
      <c r="B932" s="29"/>
      <c r="C932" s="29"/>
      <c r="D932" s="75"/>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row>
    <row r="933" spans="1:29" ht="15.75" customHeight="1">
      <c r="A933" s="29"/>
      <c r="B933" s="29"/>
      <c r="C933" s="29"/>
      <c r="D933" s="75"/>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row>
    <row r="934" spans="1:29" ht="15.75" customHeight="1">
      <c r="A934" s="29"/>
      <c r="B934" s="29"/>
      <c r="C934" s="29"/>
      <c r="D934" s="75"/>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row>
    <row r="935" spans="1:29" ht="15.75" customHeight="1">
      <c r="A935" s="29"/>
      <c r="B935" s="29"/>
      <c r="C935" s="29"/>
      <c r="D935" s="75"/>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row>
    <row r="936" spans="1:29" ht="15.75" customHeight="1">
      <c r="A936" s="29"/>
      <c r="B936" s="29"/>
      <c r="C936" s="29"/>
      <c r="D936" s="75"/>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row>
    <row r="937" spans="1:29" ht="15.75" customHeight="1">
      <c r="A937" s="29"/>
      <c r="B937" s="29"/>
      <c r="C937" s="29"/>
      <c r="D937" s="75"/>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row>
    <row r="938" spans="1:29" ht="15.75" customHeight="1">
      <c r="A938" s="29"/>
      <c r="B938" s="29"/>
      <c r="C938" s="29"/>
      <c r="D938" s="75"/>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row>
    <row r="939" spans="1:29" ht="15.75" customHeight="1">
      <c r="A939" s="29"/>
      <c r="B939" s="29"/>
      <c r="C939" s="29"/>
      <c r="D939" s="75"/>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row>
    <row r="940" spans="1:29" ht="15.75" customHeight="1">
      <c r="A940" s="29"/>
      <c r="B940" s="29"/>
      <c r="C940" s="29"/>
      <c r="D940" s="75"/>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row>
    <row r="941" spans="1:29" ht="15.75" customHeight="1">
      <c r="A941" s="29"/>
      <c r="B941" s="29"/>
      <c r="C941" s="29"/>
      <c r="D941" s="75"/>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row>
    <row r="942" spans="1:29" ht="15.75" customHeight="1">
      <c r="A942" s="29"/>
      <c r="B942" s="29"/>
      <c r="C942" s="29"/>
      <c r="D942" s="75"/>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row>
    <row r="943" spans="1:29" ht="15.75" customHeight="1">
      <c r="A943" s="29"/>
      <c r="B943" s="29"/>
      <c r="C943" s="29"/>
      <c r="D943" s="75"/>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row>
    <row r="944" spans="1:29" ht="15.75" customHeight="1">
      <c r="A944" s="29"/>
      <c r="B944" s="29"/>
      <c r="C944" s="29"/>
      <c r="D944" s="75"/>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row>
    <row r="945" spans="1:29" ht="15.75" customHeight="1">
      <c r="A945" s="29"/>
      <c r="B945" s="29"/>
      <c r="C945" s="29"/>
      <c r="D945" s="75"/>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row>
    <row r="946" spans="1:29" ht="15.75" customHeight="1">
      <c r="A946" s="29"/>
      <c r="B946" s="29"/>
      <c r="C946" s="29"/>
      <c r="D946" s="75"/>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row>
    <row r="947" spans="1:29" ht="15.75" customHeight="1">
      <c r="A947" s="29"/>
      <c r="B947" s="29"/>
      <c r="C947" s="29"/>
      <c r="D947" s="75"/>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row>
    <row r="948" spans="1:29" ht="15.75" customHeight="1">
      <c r="A948" s="29"/>
      <c r="B948" s="29"/>
      <c r="C948" s="29"/>
      <c r="D948" s="75"/>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row>
    <row r="949" spans="1:29" ht="15.75" customHeight="1">
      <c r="A949" s="29"/>
      <c r="B949" s="29"/>
      <c r="C949" s="29"/>
      <c r="D949" s="75"/>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row>
    <row r="950" spans="1:29" ht="15.75" customHeight="1">
      <c r="A950" s="29"/>
      <c r="B950" s="29"/>
      <c r="C950" s="29"/>
      <c r="D950" s="75"/>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row>
    <row r="951" spans="1:29" ht="15.75" customHeight="1">
      <c r="A951" s="29"/>
      <c r="B951" s="29"/>
      <c r="C951" s="29"/>
      <c r="D951" s="75"/>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row>
    <row r="952" spans="1:29" ht="15.75" customHeight="1">
      <c r="A952" s="29"/>
      <c r="B952" s="29"/>
      <c r="C952" s="29"/>
      <c r="D952" s="75"/>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row>
    <row r="953" spans="1:29" ht="15.75" customHeight="1">
      <c r="A953" s="29"/>
      <c r="B953" s="29"/>
      <c r="C953" s="29"/>
      <c r="D953" s="75"/>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row>
    <row r="954" spans="1:29" ht="15.75" customHeight="1">
      <c r="A954" s="29"/>
      <c r="B954" s="29"/>
      <c r="C954" s="29"/>
      <c r="D954" s="75"/>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row>
    <row r="955" spans="1:29" ht="15.75" customHeight="1">
      <c r="A955" s="29"/>
      <c r="B955" s="29"/>
      <c r="C955" s="29"/>
      <c r="D955" s="75"/>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row>
    <row r="956" spans="1:29" ht="15.75" customHeight="1">
      <c r="A956" s="29"/>
      <c r="B956" s="29"/>
      <c r="C956" s="29"/>
      <c r="D956" s="75"/>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row>
    <row r="957" spans="1:29" ht="15.75" customHeight="1">
      <c r="A957" s="29"/>
      <c r="B957" s="29"/>
      <c r="C957" s="29"/>
      <c r="D957" s="75"/>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row>
    <row r="958" spans="1:29" ht="15.75" customHeight="1">
      <c r="A958" s="29"/>
      <c r="B958" s="29"/>
      <c r="C958" s="29"/>
      <c r="D958" s="75"/>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row>
    <row r="959" spans="1:29" ht="15.75" customHeight="1">
      <c r="A959" s="29"/>
      <c r="B959" s="29"/>
      <c r="C959" s="29"/>
      <c r="D959" s="75"/>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row>
    <row r="960" spans="1:29" ht="15.75" customHeight="1">
      <c r="A960" s="29"/>
      <c r="B960" s="29"/>
      <c r="C960" s="29"/>
      <c r="D960" s="75"/>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row>
    <row r="961" spans="1:29" ht="15.75" customHeight="1">
      <c r="A961" s="29"/>
      <c r="B961" s="29"/>
      <c r="C961" s="29"/>
      <c r="D961" s="75"/>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row>
    <row r="962" spans="1:29" ht="15.75" customHeight="1">
      <c r="A962" s="29"/>
      <c r="B962" s="29"/>
      <c r="C962" s="29"/>
      <c r="D962" s="75"/>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row>
    <row r="963" spans="1:29" ht="15.75" customHeight="1">
      <c r="A963" s="29"/>
      <c r="B963" s="29"/>
      <c r="C963" s="29"/>
      <c r="D963" s="75"/>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row>
    <row r="964" spans="1:29" ht="15.75" customHeight="1">
      <c r="A964" s="29"/>
      <c r="B964" s="29"/>
      <c r="C964" s="29"/>
      <c r="D964" s="75"/>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row>
    <row r="965" spans="1:29" ht="15.75" customHeight="1">
      <c r="A965" s="29"/>
      <c r="B965" s="29"/>
      <c r="C965" s="29"/>
      <c r="D965" s="75"/>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row>
    <row r="966" spans="1:29" ht="15.75" customHeight="1">
      <c r="A966" s="29"/>
      <c r="B966" s="29"/>
      <c r="C966" s="29"/>
      <c r="D966" s="75"/>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row>
    <row r="967" spans="1:29" ht="15.75" customHeight="1">
      <c r="A967" s="29"/>
      <c r="B967" s="29"/>
      <c r="C967" s="29"/>
      <c r="D967" s="75"/>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row>
    <row r="968" spans="1:29" ht="15.75" customHeight="1">
      <c r="A968" s="29"/>
      <c r="B968" s="29"/>
      <c r="C968" s="29"/>
      <c r="D968" s="75"/>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row>
    <row r="969" spans="1:29" ht="15.75" customHeight="1">
      <c r="A969" s="29"/>
      <c r="B969" s="29"/>
      <c r="C969" s="29"/>
      <c r="D969" s="75"/>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row>
    <row r="970" spans="1:29" ht="15.75" customHeight="1">
      <c r="A970" s="29"/>
      <c r="B970" s="29"/>
      <c r="C970" s="29"/>
      <c r="D970" s="75"/>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row>
    <row r="971" spans="1:29" ht="15.75" customHeight="1">
      <c r="A971" s="29"/>
      <c r="B971" s="29"/>
      <c r="C971" s="29"/>
      <c r="D971" s="75"/>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row>
    <row r="972" spans="1:29" ht="15.75" customHeight="1">
      <c r="A972" s="29"/>
      <c r="B972" s="29"/>
      <c r="C972" s="29"/>
      <c r="D972" s="75"/>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row>
    <row r="973" spans="1:29" ht="15.75" customHeight="1">
      <c r="A973" s="29"/>
      <c r="B973" s="29"/>
      <c r="C973" s="29"/>
      <c r="D973" s="75"/>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row>
    <row r="974" spans="1:29" ht="15.75" customHeight="1">
      <c r="A974" s="29"/>
      <c r="B974" s="29"/>
      <c r="C974" s="29"/>
      <c r="D974" s="75"/>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row>
    <row r="975" spans="1:29" ht="15.75" customHeight="1">
      <c r="A975" s="29"/>
      <c r="B975" s="29"/>
      <c r="C975" s="29"/>
      <c r="D975" s="75"/>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row>
    <row r="976" spans="1:29" ht="15.75" customHeight="1">
      <c r="A976" s="29"/>
      <c r="B976" s="29"/>
      <c r="C976" s="29"/>
      <c r="D976" s="75"/>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row>
    <row r="977" spans="1:29" ht="15.75" customHeight="1">
      <c r="A977" s="29"/>
      <c r="B977" s="29"/>
      <c r="C977" s="29"/>
      <c r="D977" s="75"/>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row>
    <row r="978" spans="1:29" ht="15.75" customHeight="1">
      <c r="A978" s="29"/>
      <c r="B978" s="29"/>
      <c r="C978" s="29"/>
      <c r="D978" s="75"/>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row>
    <row r="979" spans="1:29" ht="15.75" customHeight="1">
      <c r="A979" s="29"/>
      <c r="B979" s="29"/>
      <c r="C979" s="29"/>
      <c r="D979" s="75"/>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row>
    <row r="980" spans="1:29" ht="15.75" customHeight="1">
      <c r="A980" s="29"/>
      <c r="B980" s="29"/>
      <c r="C980" s="29"/>
      <c r="D980" s="75"/>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row>
    <row r="981" spans="1:29" ht="15.75" customHeight="1">
      <c r="A981" s="29"/>
      <c r="B981" s="29"/>
      <c r="C981" s="29"/>
      <c r="D981" s="75"/>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row>
    <row r="982" spans="1:29" ht="15.75" customHeight="1">
      <c r="A982" s="29"/>
      <c r="B982" s="29"/>
      <c r="C982" s="29"/>
      <c r="D982" s="75"/>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row>
    <row r="983" spans="1:29" ht="15.75" customHeight="1">
      <c r="A983" s="29"/>
      <c r="B983" s="29"/>
      <c r="C983" s="29"/>
      <c r="D983" s="75"/>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row>
    <row r="984" spans="1:29" ht="15.75" customHeight="1">
      <c r="A984" s="29"/>
      <c r="B984" s="29"/>
      <c r="C984" s="29"/>
      <c r="D984" s="75"/>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row>
    <row r="985" spans="1:29" ht="15.75" customHeight="1">
      <c r="A985" s="29"/>
      <c r="B985" s="29"/>
      <c r="C985" s="29"/>
      <c r="D985" s="75"/>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row>
    <row r="986" spans="1:29" ht="15.75" customHeight="1">
      <c r="A986" s="29"/>
      <c r="B986" s="29"/>
      <c r="C986" s="29"/>
      <c r="D986" s="75"/>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row>
    <row r="987" spans="1:29" ht="15.75" customHeight="1">
      <c r="A987" s="29"/>
      <c r="B987" s="29"/>
      <c r="C987" s="29"/>
      <c r="D987" s="75"/>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row>
    <row r="988" spans="1:29" ht="15.75" customHeight="1">
      <c r="A988" s="29"/>
      <c r="B988" s="29"/>
      <c r="C988" s="29"/>
      <c r="D988" s="75"/>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row>
    <row r="989" spans="1:29" ht="15.75" customHeight="1">
      <c r="A989" s="29"/>
      <c r="B989" s="29"/>
      <c r="C989" s="29"/>
      <c r="D989" s="75"/>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row>
    <row r="990" spans="1:29" ht="15.75" customHeight="1">
      <c r="A990" s="29"/>
      <c r="B990" s="29"/>
      <c r="C990" s="29"/>
      <c r="D990" s="75"/>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row>
    <row r="991" spans="1:29" ht="15.75" customHeight="1">
      <c r="A991" s="29"/>
      <c r="B991" s="29"/>
      <c r="C991" s="29"/>
      <c r="D991" s="75"/>
      <c r="E991" s="29"/>
      <c r="F991" s="29"/>
      <c r="G991" s="29"/>
      <c r="H991" s="29"/>
      <c r="I991" s="29"/>
      <c r="J991" s="29"/>
      <c r="K991" s="29"/>
      <c r="L991" s="29"/>
      <c r="M991" s="29"/>
      <c r="N991" s="29"/>
      <c r="O991" s="29"/>
      <c r="P991" s="29"/>
      <c r="Q991" s="29"/>
      <c r="R991" s="29"/>
      <c r="S991" s="29"/>
      <c r="T991" s="29"/>
      <c r="U991" s="29"/>
      <c r="V991" s="29"/>
      <c r="W991" s="29"/>
      <c r="X991" s="29"/>
      <c r="Y991" s="29"/>
      <c r="Z991" s="29"/>
      <c r="AA991" s="29"/>
      <c r="AB991" s="29"/>
      <c r="AC991" s="29"/>
    </row>
    <row r="992" spans="1:29" ht="15.75" customHeight="1">
      <c r="A992" s="29"/>
      <c r="B992" s="29"/>
      <c r="C992" s="29"/>
      <c r="D992" s="75"/>
      <c r="E992" s="29"/>
      <c r="F992" s="29"/>
      <c r="G992" s="29"/>
      <c r="H992" s="29"/>
      <c r="I992" s="29"/>
      <c r="J992" s="29"/>
      <c r="K992" s="29"/>
      <c r="L992" s="29"/>
      <c r="M992" s="29"/>
      <c r="N992" s="29"/>
      <c r="O992" s="29"/>
      <c r="P992" s="29"/>
      <c r="Q992" s="29"/>
      <c r="R992" s="29"/>
      <c r="S992" s="29"/>
      <c r="T992" s="29"/>
      <c r="U992" s="29"/>
      <c r="V992" s="29"/>
      <c r="W992" s="29"/>
      <c r="X992" s="29"/>
      <c r="Y992" s="29"/>
      <c r="Z992" s="29"/>
      <c r="AA992" s="29"/>
      <c r="AB992" s="29"/>
      <c r="AC992" s="29"/>
    </row>
    <row r="993" spans="1:29" ht="15.75" customHeight="1">
      <c r="A993" s="29"/>
      <c r="B993" s="29"/>
      <c r="C993" s="29"/>
      <c r="D993" s="75"/>
      <c r="E993" s="29"/>
      <c r="F993" s="29"/>
      <c r="G993" s="29"/>
      <c r="H993" s="29"/>
      <c r="I993" s="29"/>
      <c r="J993" s="29"/>
      <c r="K993" s="29"/>
      <c r="L993" s="29"/>
      <c r="M993" s="29"/>
      <c r="N993" s="29"/>
      <c r="O993" s="29"/>
      <c r="P993" s="29"/>
      <c r="Q993" s="29"/>
      <c r="R993" s="29"/>
      <c r="S993" s="29"/>
      <c r="T993" s="29"/>
      <c r="U993" s="29"/>
      <c r="V993" s="29"/>
      <c r="W993" s="29"/>
      <c r="X993" s="29"/>
      <c r="Y993" s="29"/>
      <c r="Z993" s="29"/>
      <c r="AA993" s="29"/>
      <c r="AB993" s="29"/>
      <c r="AC993" s="29"/>
    </row>
    <row r="994" spans="1:29" ht="15.75" customHeight="1">
      <c r="A994" s="29"/>
      <c r="B994" s="29"/>
      <c r="C994" s="29"/>
      <c r="D994" s="75"/>
      <c r="E994" s="29"/>
      <c r="F994" s="29"/>
      <c r="G994" s="29"/>
      <c r="H994" s="29"/>
      <c r="I994" s="29"/>
      <c r="J994" s="29"/>
      <c r="K994" s="29"/>
      <c r="L994" s="29"/>
      <c r="M994" s="29"/>
      <c r="N994" s="29"/>
      <c r="O994" s="29"/>
      <c r="P994" s="29"/>
      <c r="Q994" s="29"/>
      <c r="R994" s="29"/>
      <c r="S994" s="29"/>
      <c r="T994" s="29"/>
      <c r="U994" s="29"/>
      <c r="V994" s="29"/>
      <c r="W994" s="29"/>
      <c r="X994" s="29"/>
      <c r="Y994" s="29"/>
      <c r="Z994" s="29"/>
      <c r="AA994" s="29"/>
      <c r="AB994" s="29"/>
      <c r="AC994" s="29"/>
    </row>
    <row r="995" spans="1:29" ht="15.75" customHeight="1">
      <c r="A995" s="29"/>
      <c r="B995" s="29"/>
      <c r="C995" s="29"/>
      <c r="D995" s="75"/>
      <c r="E995" s="29"/>
      <c r="F995" s="29"/>
      <c r="G995" s="29"/>
      <c r="H995" s="29"/>
      <c r="I995" s="29"/>
      <c r="J995" s="29"/>
      <c r="K995" s="29"/>
      <c r="L995" s="29"/>
      <c r="M995" s="29"/>
      <c r="N995" s="29"/>
      <c r="O995" s="29"/>
      <c r="P995" s="29"/>
      <c r="Q995" s="29"/>
      <c r="R995" s="29"/>
      <c r="S995" s="29"/>
      <c r="T995" s="29"/>
      <c r="U995" s="29"/>
      <c r="V995" s="29"/>
      <c r="W995" s="29"/>
      <c r="X995" s="29"/>
      <c r="Y995" s="29"/>
      <c r="Z995" s="29"/>
      <c r="AA995" s="29"/>
      <c r="AB995" s="29"/>
      <c r="AC995" s="29"/>
    </row>
    <row r="996" spans="1:29" ht="15.75" customHeight="1">
      <c r="A996" s="29"/>
      <c r="B996" s="29"/>
      <c r="C996" s="29"/>
      <c r="D996" s="75"/>
      <c r="E996" s="29"/>
      <c r="F996" s="29"/>
      <c r="G996" s="29"/>
      <c r="H996" s="29"/>
      <c r="I996" s="29"/>
      <c r="J996" s="29"/>
      <c r="K996" s="29"/>
      <c r="L996" s="29"/>
      <c r="M996" s="29"/>
      <c r="N996" s="29"/>
      <c r="O996" s="29"/>
      <c r="P996" s="29"/>
      <c r="Q996" s="29"/>
      <c r="R996" s="29"/>
      <c r="S996" s="29"/>
      <c r="T996" s="29"/>
      <c r="U996" s="29"/>
      <c r="V996" s="29"/>
      <c r="W996" s="29"/>
      <c r="X996" s="29"/>
      <c r="Y996" s="29"/>
      <c r="Z996" s="29"/>
      <c r="AA996" s="29"/>
      <c r="AB996" s="29"/>
      <c r="AC996" s="29"/>
    </row>
    <row r="997" spans="1:29" ht="15.75" customHeight="1">
      <c r="A997" s="29"/>
      <c r="B997" s="29"/>
      <c r="C997" s="29"/>
      <c r="D997" s="75"/>
      <c r="E997" s="29"/>
      <c r="F997" s="29"/>
      <c r="G997" s="29"/>
      <c r="H997" s="29"/>
      <c r="I997" s="29"/>
      <c r="J997" s="29"/>
      <c r="K997" s="29"/>
      <c r="L997" s="29"/>
      <c r="M997" s="29"/>
      <c r="N997" s="29"/>
      <c r="O997" s="29"/>
      <c r="P997" s="29"/>
      <c r="Q997" s="29"/>
      <c r="R997" s="29"/>
      <c r="S997" s="29"/>
      <c r="T997" s="29"/>
      <c r="U997" s="29"/>
      <c r="V997" s="29"/>
      <c r="W997" s="29"/>
      <c r="X997" s="29"/>
      <c r="Y997" s="29"/>
      <c r="Z997" s="29"/>
      <c r="AA997" s="29"/>
      <c r="AB997" s="29"/>
      <c r="AC997" s="29"/>
    </row>
    <row r="998" spans="1:29" ht="15.75" customHeight="1">
      <c r="A998" s="29"/>
      <c r="B998" s="29"/>
      <c r="C998" s="29"/>
      <c r="D998" s="75"/>
      <c r="E998" s="29"/>
      <c r="F998" s="29"/>
      <c r="G998" s="29"/>
      <c r="H998" s="29"/>
      <c r="I998" s="29"/>
      <c r="J998" s="29"/>
      <c r="K998" s="29"/>
      <c r="L998" s="29"/>
      <c r="M998" s="29"/>
      <c r="N998" s="29"/>
      <c r="O998" s="29"/>
      <c r="P998" s="29"/>
      <c r="Q998" s="29"/>
      <c r="R998" s="29"/>
      <c r="S998" s="29"/>
      <c r="T998" s="29"/>
      <c r="U998" s="29"/>
      <c r="V998" s="29"/>
      <c r="W998" s="29"/>
      <c r="X998" s="29"/>
      <c r="Y998" s="29"/>
      <c r="Z998" s="29"/>
      <c r="AA998" s="29"/>
      <c r="AB998" s="29"/>
      <c r="AC998" s="29"/>
    </row>
    <row r="999" spans="1:29" ht="15.75" customHeight="1">
      <c r="A999" s="29"/>
      <c r="B999" s="29"/>
      <c r="C999" s="29"/>
      <c r="D999" s="75"/>
      <c r="E999" s="29"/>
      <c r="F999" s="29"/>
      <c r="G999" s="29"/>
      <c r="H999" s="29"/>
      <c r="I999" s="29"/>
      <c r="J999" s="29"/>
      <c r="K999" s="29"/>
      <c r="L999" s="29"/>
      <c r="M999" s="29"/>
      <c r="N999" s="29"/>
      <c r="O999" s="29"/>
      <c r="P999" s="29"/>
      <c r="Q999" s="29"/>
      <c r="R999" s="29"/>
      <c r="S999" s="29"/>
      <c r="T999" s="29"/>
      <c r="U999" s="29"/>
      <c r="V999" s="29"/>
      <c r="W999" s="29"/>
      <c r="X999" s="29"/>
      <c r="Y999" s="29"/>
      <c r="Z999" s="29"/>
      <c r="AA999" s="29"/>
      <c r="AB999" s="29"/>
      <c r="AC999" s="29"/>
    </row>
    <row r="1000" spans="1:29" ht="15.75" customHeight="1">
      <c r="A1000" s="29"/>
      <c r="B1000" s="29"/>
      <c r="C1000" s="29"/>
      <c r="D1000" s="75"/>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c r="AA1000" s="29"/>
      <c r="AB1000" s="29"/>
      <c r="AC1000" s="29"/>
    </row>
  </sheetData>
  <mergeCells count="36">
    <mergeCell ref="C1:L1"/>
    <mergeCell ref="D43:F58"/>
    <mergeCell ref="C4:K4"/>
    <mergeCell ref="C5:K5"/>
    <mergeCell ref="C3:L3"/>
    <mergeCell ref="C2:L2"/>
    <mergeCell ref="B40:E40"/>
    <mergeCell ref="B7:B9"/>
    <mergeCell ref="B10:B12"/>
    <mergeCell ref="B13:B15"/>
    <mergeCell ref="B16:B18"/>
    <mergeCell ref="B19:B21"/>
    <mergeCell ref="B22:B24"/>
    <mergeCell ref="B25:B27"/>
    <mergeCell ref="B28:B30"/>
    <mergeCell ref="B31:B33"/>
    <mergeCell ref="O7:AC7"/>
    <mergeCell ref="O8:AC8"/>
    <mergeCell ref="O9:S9"/>
    <mergeCell ref="T9:AC9"/>
    <mergeCell ref="O11:O13"/>
    <mergeCell ref="P11:P13"/>
    <mergeCell ref="Q11:Q13"/>
    <mergeCell ref="B34:B36"/>
    <mergeCell ref="B37:B39"/>
    <mergeCell ref="O14:AC14"/>
    <mergeCell ref="P15:S18"/>
    <mergeCell ref="Q25:Q27"/>
    <mergeCell ref="P29:S32"/>
    <mergeCell ref="O21:AC21"/>
    <mergeCell ref="O22:AC22"/>
    <mergeCell ref="O23:S23"/>
    <mergeCell ref="T23:AC23"/>
    <mergeCell ref="O25:O27"/>
    <mergeCell ref="P25:P27"/>
    <mergeCell ref="O28:AC28"/>
  </mergeCells>
  <dataValidations count="1">
    <dataValidation type="list" allowBlank="1" showInputMessage="1" showErrorMessage="1" sqref="K7:K36" xr:uid="{D8FF4428-C774-457D-A3D9-A35221F96A6F}">
      <formula1>"Passed, Failed"</formula1>
    </dataValidation>
  </dataValidation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8" tint="0.59999389629810485"/>
  </sheetPr>
  <dimension ref="A1:AE985"/>
  <sheetViews>
    <sheetView workbookViewId="0">
      <pane xSplit="4" topLeftCell="M51" activePane="topRight" state="frozen"/>
      <selection pane="topRight" activeCell="N63" sqref="N63"/>
      <selection activeCell="A7" sqref="A7"/>
    </sheetView>
  </sheetViews>
  <sheetFormatPr defaultColWidth="14.42578125" defaultRowHeight="15" customHeight="1"/>
  <cols>
    <col min="1" max="1" width="9.140625" hidden="1" customWidth="1"/>
    <col min="2" max="2" width="18.140625" style="257" customWidth="1"/>
    <col min="3" max="3" width="10.140625" customWidth="1"/>
    <col min="4" max="4" width="22.7109375" customWidth="1"/>
    <col min="5" max="5" width="30.85546875" customWidth="1"/>
    <col min="6" max="6" width="14.28515625" style="252" customWidth="1"/>
    <col min="7" max="7" width="14.7109375" customWidth="1"/>
    <col min="8" max="8" width="16.42578125" customWidth="1"/>
    <col min="9" max="9" width="15.85546875" customWidth="1"/>
    <col min="10" max="11" width="15" customWidth="1"/>
    <col min="12" max="12" width="16" customWidth="1"/>
    <col min="13" max="13" width="14.7109375" customWidth="1"/>
    <col min="14" max="14" width="16" customWidth="1"/>
    <col min="15" max="15" width="14.7109375" customWidth="1"/>
    <col min="16" max="16" width="13.85546875" customWidth="1"/>
    <col min="17" max="17" width="14.5703125" customWidth="1"/>
    <col min="18" max="18" width="13.85546875" customWidth="1"/>
    <col min="19" max="19" width="24.5703125" customWidth="1"/>
    <col min="20" max="20" width="9.85546875" style="252" customWidth="1"/>
    <col min="21" max="23" width="9.140625" customWidth="1"/>
    <col min="24" max="24" width="29" customWidth="1"/>
    <col min="25" max="27" width="12.42578125" bestFit="1" customWidth="1"/>
    <col min="28" max="28" width="13.5703125" bestFit="1" customWidth="1"/>
    <col min="29" max="30" width="12.42578125" bestFit="1" customWidth="1"/>
  </cols>
  <sheetData>
    <row r="1" spans="1:31">
      <c r="A1" s="1309" t="s">
        <v>542</v>
      </c>
      <c r="B1" s="1286"/>
      <c r="C1" s="1286"/>
      <c r="D1" s="1286"/>
      <c r="E1" s="1286"/>
      <c r="F1" s="1286"/>
      <c r="G1" s="1286"/>
      <c r="H1" s="1286"/>
      <c r="I1" s="1286"/>
      <c r="J1" s="1286"/>
      <c r="K1" s="1286"/>
      <c r="L1" s="1286"/>
      <c r="M1" s="1286"/>
      <c r="N1" s="1286"/>
      <c r="O1" s="1286"/>
      <c r="P1" s="1286"/>
      <c r="Q1" s="1286"/>
      <c r="R1" s="1286"/>
      <c r="S1" s="1286"/>
      <c r="T1" s="1286"/>
      <c r="U1" s="29"/>
      <c r="V1" s="29"/>
      <c r="W1" s="29"/>
      <c r="X1" s="29"/>
      <c r="Y1" s="29"/>
      <c r="Z1" s="29"/>
    </row>
    <row r="2" spans="1:31">
      <c r="A2" s="1309" t="s">
        <v>543</v>
      </c>
      <c r="B2" s="1286"/>
      <c r="C2" s="1286"/>
      <c r="D2" s="1286"/>
      <c r="E2" s="1286"/>
      <c r="F2" s="1286"/>
      <c r="G2" s="1286"/>
      <c r="H2" s="1286"/>
      <c r="I2" s="1286"/>
      <c r="J2" s="1286"/>
      <c r="K2" s="1286"/>
      <c r="L2" s="1286"/>
      <c r="M2" s="1286"/>
      <c r="N2" s="1286"/>
      <c r="O2" s="1286"/>
      <c r="P2" s="1286"/>
      <c r="Q2" s="1286"/>
      <c r="R2" s="1286"/>
      <c r="S2" s="1286"/>
      <c r="T2" s="1286"/>
      <c r="U2" s="29"/>
      <c r="V2" s="29"/>
      <c r="W2" s="29"/>
      <c r="X2" s="29"/>
      <c r="Y2" s="29"/>
      <c r="Z2" s="29"/>
    </row>
    <row r="3" spans="1:31">
      <c r="A3" s="1309" t="s">
        <v>544</v>
      </c>
      <c r="B3" s="1286"/>
      <c r="C3" s="1286"/>
      <c r="D3" s="1286"/>
      <c r="E3" s="1286"/>
      <c r="F3" s="1286"/>
      <c r="G3" s="1286"/>
      <c r="H3" s="1286"/>
      <c r="I3" s="1286"/>
      <c r="J3" s="1286"/>
      <c r="K3" s="1286"/>
      <c r="L3" s="1286"/>
      <c r="M3" s="1286"/>
      <c r="N3" s="1286"/>
      <c r="O3" s="1286"/>
      <c r="P3" s="1286"/>
      <c r="Q3" s="1286"/>
      <c r="R3" s="1286"/>
      <c r="S3" s="1286"/>
      <c r="T3" s="1286"/>
      <c r="U3" s="29"/>
      <c r="V3" s="29"/>
      <c r="W3" s="29"/>
      <c r="X3" s="29"/>
      <c r="Y3" s="29"/>
      <c r="Z3" s="29"/>
    </row>
    <row r="4" spans="1:31" ht="21.75" customHeight="1">
      <c r="A4" s="1004"/>
      <c r="B4" s="1319" t="s">
        <v>186</v>
      </c>
      <c r="C4" s="1319" t="s">
        <v>187</v>
      </c>
      <c r="D4" s="1319" t="s">
        <v>188</v>
      </c>
      <c r="E4" s="1071"/>
      <c r="F4" s="1321" t="s">
        <v>693</v>
      </c>
      <c r="G4" s="1321"/>
      <c r="H4" s="1321"/>
      <c r="I4" s="1321"/>
      <c r="J4" s="1321"/>
      <c r="K4" s="1321"/>
      <c r="L4" s="1321"/>
      <c r="M4" s="1321"/>
      <c r="N4" s="1321"/>
      <c r="O4" s="1321"/>
      <c r="P4" s="1321"/>
      <c r="Q4" s="1321"/>
      <c r="R4" s="1321"/>
      <c r="S4" s="1321"/>
      <c r="T4" s="1322"/>
      <c r="U4" s="761"/>
      <c r="V4" s="29"/>
      <c r="W4" s="29"/>
      <c r="X4" s="29"/>
      <c r="Y4" s="29"/>
      <c r="Z4" s="29"/>
      <c r="AA4" s="29"/>
      <c r="AB4" s="29"/>
      <c r="AC4" s="29"/>
      <c r="AD4" s="29"/>
    </row>
    <row r="5" spans="1:31" s="444" customFormat="1" ht="25.5" customHeight="1">
      <c r="A5" s="1018" t="s">
        <v>185</v>
      </c>
      <c r="B5" s="1320"/>
      <c r="C5" s="1320"/>
      <c r="D5" s="1320"/>
      <c r="E5" s="1072" t="s">
        <v>189</v>
      </c>
      <c r="F5" s="1072" t="s">
        <v>191</v>
      </c>
      <c r="G5" s="1072" t="s">
        <v>192</v>
      </c>
      <c r="H5" s="1072" t="s">
        <v>193</v>
      </c>
      <c r="I5" s="1072" t="s">
        <v>194</v>
      </c>
      <c r="J5" s="1072" t="s">
        <v>195</v>
      </c>
      <c r="K5" s="1072" t="s">
        <v>196</v>
      </c>
      <c r="L5" s="1072" t="s">
        <v>197</v>
      </c>
      <c r="M5" s="1072" t="s">
        <v>198</v>
      </c>
      <c r="N5" s="1072" t="s">
        <v>199</v>
      </c>
      <c r="O5" s="1072" t="s">
        <v>200</v>
      </c>
      <c r="P5" s="1072" t="s">
        <v>201</v>
      </c>
      <c r="Q5" s="1072" t="s">
        <v>202</v>
      </c>
      <c r="R5" s="1072" t="s">
        <v>203</v>
      </c>
      <c r="S5" s="380" t="s">
        <v>204</v>
      </c>
      <c r="T5" s="1079" t="s">
        <v>205</v>
      </c>
      <c r="U5" s="1019"/>
      <c r="V5" s="451"/>
      <c r="W5" s="451"/>
      <c r="X5" s="451"/>
      <c r="Y5" s="310" t="s">
        <v>191</v>
      </c>
      <c r="Z5" s="310" t="s">
        <v>192</v>
      </c>
      <c r="AA5" s="310" t="s">
        <v>193</v>
      </c>
      <c r="AB5" s="310" t="s">
        <v>194</v>
      </c>
      <c r="AC5" s="310" t="s">
        <v>195</v>
      </c>
      <c r="AD5" s="310" t="s">
        <v>196</v>
      </c>
    </row>
    <row r="6" spans="1:31" s="444" customFormat="1" ht="17.25" customHeight="1">
      <c r="A6" s="1073"/>
      <c r="B6" s="1316" t="s">
        <v>694</v>
      </c>
      <c r="C6" s="1317"/>
      <c r="D6" s="1317"/>
      <c r="E6" s="1317"/>
      <c r="F6" s="1317"/>
      <c r="G6" s="1317"/>
      <c r="H6" s="1317"/>
      <c r="I6" s="1317"/>
      <c r="J6" s="1317"/>
      <c r="K6" s="1317"/>
      <c r="L6" s="1317"/>
      <c r="M6" s="1317"/>
      <c r="N6" s="1317"/>
      <c r="O6" s="1317"/>
      <c r="P6" s="1317"/>
      <c r="Q6" s="1317"/>
      <c r="R6" s="1317"/>
      <c r="S6" s="1317"/>
      <c r="T6" s="1318"/>
      <c r="U6" s="1019"/>
      <c r="V6" s="451"/>
      <c r="W6" s="451"/>
      <c r="X6" s="451"/>
      <c r="Y6" s="1074"/>
      <c r="Z6" s="1074"/>
      <c r="AA6" s="1074"/>
      <c r="AB6" s="1074"/>
      <c r="AC6" s="1074"/>
      <c r="AD6" s="1074"/>
    </row>
    <row r="7" spans="1:31" s="444" customFormat="1" ht="18.75" customHeight="1">
      <c r="A7" s="1073"/>
      <c r="B7" s="1325" t="s">
        <v>695</v>
      </c>
      <c r="C7" s="1326"/>
      <c r="D7" s="1326"/>
      <c r="E7" s="1326"/>
      <c r="F7" s="1326"/>
      <c r="G7" s="1326"/>
      <c r="H7" s="1326"/>
      <c r="I7" s="1326"/>
      <c r="J7" s="1326"/>
      <c r="K7" s="1326"/>
      <c r="L7" s="1326"/>
      <c r="M7" s="1326"/>
      <c r="N7" s="1326"/>
      <c r="O7" s="1326"/>
      <c r="P7" s="1326"/>
      <c r="Q7" s="1326"/>
      <c r="R7" s="1326"/>
      <c r="S7" s="1326"/>
      <c r="T7" s="1327"/>
      <c r="U7" s="1019"/>
      <c r="V7" s="451"/>
      <c r="W7" s="451"/>
      <c r="X7" s="451"/>
      <c r="Y7" s="1074"/>
      <c r="Z7" s="1074"/>
      <c r="AA7" s="1074"/>
      <c r="AB7" s="1074"/>
      <c r="AC7" s="1074"/>
      <c r="AD7" s="1074"/>
    </row>
    <row r="8" spans="1:31">
      <c r="A8" s="1069" t="s">
        <v>208</v>
      </c>
      <c r="B8" s="1182" t="s">
        <v>3</v>
      </c>
      <c r="C8" s="15">
        <v>1</v>
      </c>
      <c r="D8" s="109" t="s">
        <v>107</v>
      </c>
      <c r="E8" s="81" t="s">
        <v>696</v>
      </c>
      <c r="F8" s="110">
        <v>4.22</v>
      </c>
      <c r="G8" s="110">
        <v>4.01</v>
      </c>
      <c r="H8" s="110">
        <v>4.58</v>
      </c>
      <c r="I8" s="110">
        <v>4.28</v>
      </c>
      <c r="J8" s="110">
        <v>3.58</v>
      </c>
      <c r="K8" s="110">
        <v>4.9000000000000004</v>
      </c>
      <c r="L8" s="110">
        <v>5.7</v>
      </c>
      <c r="M8" s="110">
        <v>6.9</v>
      </c>
      <c r="N8" s="110">
        <v>4</v>
      </c>
      <c r="O8" s="110" t="s">
        <v>19</v>
      </c>
      <c r="P8" s="110" t="s">
        <v>19</v>
      </c>
      <c r="Q8" s="110" t="s">
        <v>19</v>
      </c>
      <c r="R8" s="16" cm="1">
        <f t="array" ref="R8">AVERAGE(IF(LEFT(F8:Q8,1)="&lt;", VALUE(MID(F8:Q8,2,99)), F8:Q8))</f>
        <v>4.6855555555555561</v>
      </c>
      <c r="S8" s="17" t="s">
        <v>212</v>
      </c>
      <c r="T8" s="108">
        <v>5</v>
      </c>
      <c r="U8" s="1020"/>
      <c r="V8" s="76"/>
      <c r="W8" s="76"/>
      <c r="X8" s="456" t="s">
        <v>107</v>
      </c>
      <c r="Y8" s="612">
        <v>4.22</v>
      </c>
      <c r="Z8" s="612">
        <v>4.01</v>
      </c>
      <c r="AA8" s="612">
        <v>4.58</v>
      </c>
      <c r="AB8" s="612">
        <v>4.28</v>
      </c>
      <c r="AC8" s="612">
        <v>3.58</v>
      </c>
      <c r="AD8" s="612" t="s">
        <v>19</v>
      </c>
    </row>
    <row r="9" spans="1:31">
      <c r="A9" s="1069"/>
      <c r="B9" s="1182"/>
      <c r="C9" s="19">
        <v>2</v>
      </c>
      <c r="D9" s="61" t="s">
        <v>108</v>
      </c>
      <c r="E9" s="52" t="s">
        <v>697</v>
      </c>
      <c r="F9" s="111">
        <v>4.2</v>
      </c>
      <c r="G9" s="111">
        <v>3.95</v>
      </c>
      <c r="H9" s="111">
        <v>4.1900000000000004</v>
      </c>
      <c r="I9" s="111">
        <v>4.21</v>
      </c>
      <c r="J9" s="111">
        <v>3.5</v>
      </c>
      <c r="K9" s="111">
        <v>4.3</v>
      </c>
      <c r="L9" s="111">
        <v>6</v>
      </c>
      <c r="M9" s="111">
        <v>6.6</v>
      </c>
      <c r="N9" s="111">
        <v>4.9000000000000004</v>
      </c>
      <c r="O9" s="111" t="s">
        <v>19</v>
      </c>
      <c r="P9" s="111" t="s">
        <v>19</v>
      </c>
      <c r="Q9" s="111" t="s">
        <v>19</v>
      </c>
      <c r="R9" s="16" cm="1">
        <f t="array" ref="R9">AVERAGE(IF(LEFT(F9:Q9,1)="&lt;", VALUE(MID(F9:Q9,2,99)), F9:Q9))</f>
        <v>4.6500000000000004</v>
      </c>
      <c r="S9" s="21" t="s">
        <v>212</v>
      </c>
      <c r="T9" s="18">
        <v>5</v>
      </c>
      <c r="U9" s="1020"/>
      <c r="V9" s="76"/>
      <c r="W9" s="76"/>
      <c r="X9" s="796" t="s">
        <v>108</v>
      </c>
      <c r="Y9" s="111">
        <v>4.2</v>
      </c>
      <c r="Z9" s="111">
        <v>3.95</v>
      </c>
      <c r="AA9" s="111">
        <v>4.1900000000000004</v>
      </c>
      <c r="AB9" s="111">
        <v>4.21</v>
      </c>
      <c r="AC9" s="111">
        <v>3.5</v>
      </c>
      <c r="AD9" s="111" t="s">
        <v>19</v>
      </c>
    </row>
    <row r="10" spans="1:31">
      <c r="A10" s="1069"/>
      <c r="B10" s="1182"/>
      <c r="C10" s="19">
        <v>3</v>
      </c>
      <c r="D10" s="61" t="s">
        <v>89</v>
      </c>
      <c r="E10" s="52" t="s">
        <v>698</v>
      </c>
      <c r="F10" s="111">
        <v>2.2599999999999998</v>
      </c>
      <c r="G10" s="111">
        <v>2.63</v>
      </c>
      <c r="H10" s="111">
        <v>2.98</v>
      </c>
      <c r="I10" s="111">
        <v>1.58</v>
      </c>
      <c r="J10" s="111">
        <v>1.81</v>
      </c>
      <c r="K10" s="111" t="s">
        <v>699</v>
      </c>
      <c r="L10" s="111">
        <v>1.4</v>
      </c>
      <c r="M10" s="111">
        <v>6.4</v>
      </c>
      <c r="N10" s="111">
        <v>3.7</v>
      </c>
      <c r="O10" s="111" t="s">
        <v>19</v>
      </c>
      <c r="P10" s="111" t="s">
        <v>19</v>
      </c>
      <c r="Q10" s="111" t="s">
        <v>19</v>
      </c>
      <c r="R10" s="16" cm="1">
        <f t="array" ref="R10">AVERAGE(IF(LEFT(F10:Q10,1)="&lt;", VALUE(MID(F10:Q10,2,99)), F10:Q10))</f>
        <v>2.54</v>
      </c>
      <c r="S10" s="21" t="s">
        <v>212</v>
      </c>
      <c r="T10" s="18">
        <v>5</v>
      </c>
      <c r="U10" s="1020"/>
      <c r="V10" s="76"/>
      <c r="W10" s="76"/>
      <c r="X10" s="796" t="s">
        <v>89</v>
      </c>
      <c r="Y10" s="111">
        <v>2.2599999999999998</v>
      </c>
      <c r="Z10" s="111">
        <v>2.63</v>
      </c>
      <c r="AA10" s="111">
        <v>2.98</v>
      </c>
      <c r="AB10" s="111">
        <v>1.58</v>
      </c>
      <c r="AC10" s="111">
        <v>1.81</v>
      </c>
      <c r="AD10" s="111" t="s">
        <v>19</v>
      </c>
    </row>
    <row r="11" spans="1:31">
      <c r="A11" s="1069"/>
      <c r="B11" s="1182"/>
      <c r="C11" s="19">
        <v>4</v>
      </c>
      <c r="D11" s="61" t="s">
        <v>109</v>
      </c>
      <c r="E11" s="52" t="s">
        <v>700</v>
      </c>
      <c r="F11" s="111">
        <v>2.37</v>
      </c>
      <c r="G11" s="111">
        <v>2.7</v>
      </c>
      <c r="H11" s="111">
        <v>3.29</v>
      </c>
      <c r="I11" s="111">
        <v>1.93</v>
      </c>
      <c r="J11" s="111">
        <v>2.83</v>
      </c>
      <c r="K11" s="111" t="s">
        <v>699</v>
      </c>
      <c r="L11" s="111">
        <v>0.5</v>
      </c>
      <c r="M11" s="111">
        <v>5.9</v>
      </c>
      <c r="N11" s="111">
        <v>0.4</v>
      </c>
      <c r="O11" s="111" t="s">
        <v>19</v>
      </c>
      <c r="P11" s="111" t="s">
        <v>19</v>
      </c>
      <c r="Q11" s="111" t="s">
        <v>19</v>
      </c>
      <c r="R11" s="16" cm="1">
        <f t="array" ref="R11">AVERAGE(IF(LEFT(F11:Q11,1)="&lt;", VALUE(MID(F11:Q11,2,99)), F11:Q11))</f>
        <v>2.224444444444444</v>
      </c>
      <c r="S11" s="21" t="s">
        <v>212</v>
      </c>
      <c r="T11" s="18">
        <v>5</v>
      </c>
      <c r="U11" s="1020"/>
      <c r="V11" s="76"/>
      <c r="W11" s="76"/>
      <c r="X11" s="796" t="s">
        <v>109</v>
      </c>
      <c r="Y11" s="111">
        <v>2.37</v>
      </c>
      <c r="Z11" s="111">
        <v>2.7</v>
      </c>
      <c r="AA11" s="111">
        <v>3.29</v>
      </c>
      <c r="AB11" s="111">
        <v>1.93</v>
      </c>
      <c r="AC11" s="111">
        <v>2.83</v>
      </c>
      <c r="AD11" s="111" t="s">
        <v>19</v>
      </c>
    </row>
    <row r="12" spans="1:31" ht="20.25">
      <c r="A12" s="1069"/>
      <c r="B12" s="1182"/>
      <c r="C12" s="19">
        <v>5</v>
      </c>
      <c r="D12" s="61" t="s">
        <v>110</v>
      </c>
      <c r="E12" s="52" t="s">
        <v>701</v>
      </c>
      <c r="F12" s="111">
        <v>2.2599999999999998</v>
      </c>
      <c r="G12" s="111">
        <v>2.11</v>
      </c>
      <c r="H12" s="111">
        <v>3.25</v>
      </c>
      <c r="I12" s="111">
        <v>2.5099999999999998</v>
      </c>
      <c r="J12" s="111">
        <v>3.15</v>
      </c>
      <c r="K12" s="111">
        <v>0.5</v>
      </c>
      <c r="L12" s="111">
        <v>0.6</v>
      </c>
      <c r="M12" s="111">
        <v>6</v>
      </c>
      <c r="N12" s="111">
        <v>0.5</v>
      </c>
      <c r="O12" s="111" t="s">
        <v>19</v>
      </c>
      <c r="P12" s="111" t="s">
        <v>19</v>
      </c>
      <c r="Q12" s="111" t="s">
        <v>19</v>
      </c>
      <c r="R12" s="16" cm="1">
        <f t="array" ref="R12">AVERAGE(IF(LEFT(F12:Q12,1)="&lt;", VALUE(MID(F12:Q12,2,99)), F12:Q12))</f>
        <v>2.3199999999999998</v>
      </c>
      <c r="S12" s="21" t="s">
        <v>212</v>
      </c>
      <c r="T12" s="18">
        <v>5</v>
      </c>
      <c r="U12" s="1020"/>
      <c r="V12" s="76"/>
      <c r="W12" s="76"/>
      <c r="X12" s="796" t="s">
        <v>110</v>
      </c>
      <c r="Y12" s="111">
        <v>2.2599999999999998</v>
      </c>
      <c r="Z12" s="111">
        <v>2.11</v>
      </c>
      <c r="AA12" s="111">
        <v>3.25</v>
      </c>
      <c r="AB12" s="111">
        <v>2.5099999999999998</v>
      </c>
      <c r="AC12" s="111">
        <v>3.15</v>
      </c>
      <c r="AD12" s="1028" t="s">
        <v>19</v>
      </c>
    </row>
    <row r="13" spans="1:31">
      <c r="A13" s="997"/>
      <c r="B13" s="1239" t="s">
        <v>5</v>
      </c>
      <c r="C13" s="460">
        <v>1</v>
      </c>
      <c r="D13" s="456" t="s">
        <v>107</v>
      </c>
      <c r="E13" s="461" t="s">
        <v>696</v>
      </c>
      <c r="F13" s="612">
        <v>16</v>
      </c>
      <c r="G13" s="612">
        <v>39</v>
      </c>
      <c r="H13" s="612">
        <v>22</v>
      </c>
      <c r="I13" s="612">
        <v>14</v>
      </c>
      <c r="J13" s="612">
        <v>29</v>
      </c>
      <c r="K13" s="612">
        <v>29</v>
      </c>
      <c r="L13" s="612">
        <v>8</v>
      </c>
      <c r="M13" s="612">
        <v>5</v>
      </c>
      <c r="N13" s="110">
        <v>6</v>
      </c>
      <c r="O13" s="612" t="s">
        <v>19</v>
      </c>
      <c r="P13" s="612" t="s">
        <v>19</v>
      </c>
      <c r="Q13" s="612" t="s">
        <v>19</v>
      </c>
      <c r="R13" s="16" cm="1">
        <f t="array" ref="R13">AVERAGE(IF(LEFT(F13:Q13,1)="&lt;", VALUE(MID(F13:Q13,2,99)), F13:Q13))</f>
        <v>18.666666666666668</v>
      </c>
      <c r="S13" s="459" t="s">
        <v>212</v>
      </c>
      <c r="T13" s="254">
        <v>7</v>
      </c>
      <c r="U13" s="761"/>
      <c r="V13" s="29"/>
      <c r="W13" s="29"/>
      <c r="X13" s="29" t="s">
        <v>205</v>
      </c>
      <c r="Y13" s="1027">
        <v>5</v>
      </c>
      <c r="Z13" s="18">
        <v>5</v>
      </c>
      <c r="AA13" s="18">
        <v>5</v>
      </c>
      <c r="AB13" s="18">
        <v>5</v>
      </c>
      <c r="AC13" s="1017">
        <v>5</v>
      </c>
      <c r="AD13" s="2">
        <v>5</v>
      </c>
      <c r="AE13" s="463"/>
    </row>
    <row r="14" spans="1:31">
      <c r="A14" s="997"/>
      <c r="B14" s="1239"/>
      <c r="C14" s="19">
        <v>2</v>
      </c>
      <c r="D14" s="796" t="s">
        <v>108</v>
      </c>
      <c r="E14" s="804" t="s">
        <v>697</v>
      </c>
      <c r="F14" s="111">
        <v>16</v>
      </c>
      <c r="G14" s="111">
        <v>41</v>
      </c>
      <c r="H14" s="111">
        <v>21</v>
      </c>
      <c r="I14" s="111">
        <v>14</v>
      </c>
      <c r="J14" s="111">
        <v>24</v>
      </c>
      <c r="K14" s="111">
        <v>22</v>
      </c>
      <c r="L14" s="111">
        <v>8</v>
      </c>
      <c r="M14" s="111">
        <v>5</v>
      </c>
      <c r="N14" s="111">
        <v>7</v>
      </c>
      <c r="O14" s="111" t="s">
        <v>19</v>
      </c>
      <c r="P14" s="111" t="s">
        <v>19</v>
      </c>
      <c r="Q14" s="111" t="s">
        <v>19</v>
      </c>
      <c r="R14" s="16" cm="1">
        <f t="array" ref="R14">AVERAGE(IF(LEFT(F14:Q14,1)="&lt;", VALUE(MID(F14:Q14,2,99)), F14:Q14))</f>
        <v>17.555555555555557</v>
      </c>
      <c r="S14" s="21" t="s">
        <v>212</v>
      </c>
      <c r="T14" s="18">
        <v>7</v>
      </c>
      <c r="U14" s="1020"/>
      <c r="V14" s="76"/>
      <c r="W14" s="76"/>
      <c r="X14" s="76"/>
      <c r="Y14" s="76"/>
      <c r="Z14" s="76"/>
      <c r="AA14" s="163"/>
      <c r="AB14" s="76"/>
      <c r="AC14" s="76"/>
      <c r="AD14" s="1020"/>
    </row>
    <row r="15" spans="1:31">
      <c r="A15" s="997"/>
      <c r="B15" s="1239"/>
      <c r="C15" s="19">
        <v>3</v>
      </c>
      <c r="D15" s="796" t="s">
        <v>89</v>
      </c>
      <c r="E15" s="804" t="s">
        <v>698</v>
      </c>
      <c r="F15" s="111">
        <v>58</v>
      </c>
      <c r="G15" s="111">
        <v>39</v>
      </c>
      <c r="H15" s="111">
        <v>58</v>
      </c>
      <c r="I15" s="111">
        <v>39</v>
      </c>
      <c r="J15" s="111">
        <v>43</v>
      </c>
      <c r="K15" s="111">
        <v>87</v>
      </c>
      <c r="L15" s="111">
        <v>19</v>
      </c>
      <c r="M15" s="111">
        <v>4</v>
      </c>
      <c r="N15" s="111">
        <v>5</v>
      </c>
      <c r="O15" s="111" t="s">
        <v>19</v>
      </c>
      <c r="P15" s="111" t="s">
        <v>19</v>
      </c>
      <c r="Q15" s="111" t="s">
        <v>19</v>
      </c>
      <c r="R15" s="16" cm="1">
        <f t="array" ref="R15">AVERAGE(IF(LEFT(F15:Q15,1)="&lt;", VALUE(MID(F15:Q15,2,99)), F15:Q15))</f>
        <v>39.111111111111114</v>
      </c>
      <c r="S15" s="21" t="s">
        <v>212</v>
      </c>
      <c r="T15" s="18">
        <v>7</v>
      </c>
      <c r="U15" s="1020"/>
      <c r="V15" s="76"/>
      <c r="W15" s="76"/>
      <c r="X15" s="76"/>
      <c r="Y15" s="76"/>
      <c r="Z15" s="76"/>
      <c r="AA15" s="163"/>
      <c r="AB15" s="76"/>
      <c r="AC15" s="76"/>
      <c r="AD15" s="76"/>
    </row>
    <row r="16" spans="1:31">
      <c r="A16" s="997"/>
      <c r="B16" s="1239"/>
      <c r="C16" s="19">
        <v>4</v>
      </c>
      <c r="D16" s="796" t="s">
        <v>109</v>
      </c>
      <c r="E16" s="804" t="s">
        <v>700</v>
      </c>
      <c r="F16" s="111">
        <v>42</v>
      </c>
      <c r="G16" s="111">
        <v>24</v>
      </c>
      <c r="H16" s="111">
        <v>48</v>
      </c>
      <c r="I16" s="111">
        <v>42</v>
      </c>
      <c r="J16" s="111">
        <v>110</v>
      </c>
      <c r="K16" s="111">
        <v>75</v>
      </c>
      <c r="L16" s="111">
        <v>7</v>
      </c>
      <c r="M16" s="111">
        <v>3</v>
      </c>
      <c r="N16" s="111">
        <v>8</v>
      </c>
      <c r="O16" s="111" t="s">
        <v>19</v>
      </c>
      <c r="P16" s="111" t="s">
        <v>19</v>
      </c>
      <c r="Q16" s="111" t="s">
        <v>19</v>
      </c>
      <c r="R16" s="16" cm="1">
        <f t="array" ref="R16">AVERAGE(IF(LEFT(F16:Q16,1)="&lt;", VALUE(MID(F16:Q16,2,99)), F16:Q16))</f>
        <v>39.888888888888886</v>
      </c>
      <c r="S16" s="21" t="s">
        <v>212</v>
      </c>
      <c r="T16" s="18">
        <v>7</v>
      </c>
      <c r="U16" s="1020"/>
      <c r="V16" s="76"/>
      <c r="W16" s="76"/>
      <c r="X16" s="76"/>
      <c r="Y16" s="76"/>
      <c r="Z16" s="76"/>
      <c r="AA16" s="163"/>
      <c r="AB16" s="76"/>
      <c r="AC16" s="76"/>
      <c r="AD16" s="76"/>
    </row>
    <row r="17" spans="1:30" ht="28.5">
      <c r="A17" s="997"/>
      <c r="B17" s="1240"/>
      <c r="C17" s="19">
        <v>5</v>
      </c>
      <c r="D17" s="796" t="s">
        <v>110</v>
      </c>
      <c r="E17" s="804" t="s">
        <v>701</v>
      </c>
      <c r="F17" s="111">
        <v>35</v>
      </c>
      <c r="G17" s="111">
        <v>26</v>
      </c>
      <c r="H17" s="111">
        <v>72</v>
      </c>
      <c r="I17" s="111">
        <v>82</v>
      </c>
      <c r="J17" s="111">
        <v>56</v>
      </c>
      <c r="K17" s="111">
        <v>87</v>
      </c>
      <c r="L17" s="111">
        <v>12</v>
      </c>
      <c r="M17" s="111">
        <v>3</v>
      </c>
      <c r="N17" s="111">
        <v>12</v>
      </c>
      <c r="O17" s="111" t="s">
        <v>19</v>
      </c>
      <c r="P17" s="111" t="s">
        <v>19</v>
      </c>
      <c r="Q17" s="111" t="s">
        <v>19</v>
      </c>
      <c r="R17" s="16" cm="1">
        <f t="array" ref="R17">AVERAGE(IF(LEFT(F17:Q17,1)="&lt;", VALUE(MID(F17:Q17,2,99)), F17:Q17))</f>
        <v>42.777777777777779</v>
      </c>
      <c r="S17" s="21" t="s">
        <v>212</v>
      </c>
      <c r="T17" s="18">
        <v>7</v>
      </c>
      <c r="U17" s="1020"/>
      <c r="V17" s="76"/>
      <c r="W17" s="76"/>
      <c r="X17" s="76"/>
      <c r="Y17" s="310" t="s">
        <v>191</v>
      </c>
      <c r="Z17" s="310" t="s">
        <v>192</v>
      </c>
      <c r="AA17" s="310" t="s">
        <v>193</v>
      </c>
      <c r="AB17" s="310" t="s">
        <v>194</v>
      </c>
      <c r="AC17" s="310" t="s">
        <v>195</v>
      </c>
      <c r="AD17" s="310" t="s">
        <v>196</v>
      </c>
    </row>
    <row r="18" spans="1:30">
      <c r="A18" s="997"/>
      <c r="B18" s="1238" t="s">
        <v>6</v>
      </c>
      <c r="C18" s="15">
        <v>1</v>
      </c>
      <c r="D18" s="456" t="s">
        <v>107</v>
      </c>
      <c r="E18" s="461" t="s">
        <v>696</v>
      </c>
      <c r="F18" s="110">
        <v>51</v>
      </c>
      <c r="G18" s="110">
        <v>9</v>
      </c>
      <c r="H18" s="110">
        <v>17</v>
      </c>
      <c r="I18" s="110">
        <v>8</v>
      </c>
      <c r="J18" s="110">
        <v>9</v>
      </c>
      <c r="K18" s="110">
        <v>11</v>
      </c>
      <c r="L18" s="110">
        <v>4</v>
      </c>
      <c r="M18" s="110">
        <v>46</v>
      </c>
      <c r="N18" s="110">
        <v>10</v>
      </c>
      <c r="O18" s="110" t="s">
        <v>19</v>
      </c>
      <c r="P18" s="110" t="s">
        <v>19</v>
      </c>
      <c r="Q18" s="110" t="s">
        <v>19</v>
      </c>
      <c r="R18" s="16" cm="1">
        <f t="array" ref="R18">AVERAGE(IF(LEFT(F18:Q18,1)="&lt;", VALUE(MID(F18:Q18,2,99)), F18:Q18))</f>
        <v>18.333333333333332</v>
      </c>
      <c r="S18" s="17" t="s">
        <v>211</v>
      </c>
      <c r="T18" s="108">
        <v>80</v>
      </c>
      <c r="U18" s="1020"/>
      <c r="V18" s="76"/>
      <c r="W18" s="76"/>
      <c r="X18" s="456" t="s">
        <v>107</v>
      </c>
      <c r="Y18" s="110">
        <v>16</v>
      </c>
      <c r="Z18" s="110">
        <v>39</v>
      </c>
      <c r="AA18" s="110">
        <v>22</v>
      </c>
      <c r="AB18" s="110">
        <v>14</v>
      </c>
      <c r="AC18" s="110">
        <v>29</v>
      </c>
      <c r="AD18" s="110" t="s">
        <v>19</v>
      </c>
    </row>
    <row r="19" spans="1:30">
      <c r="A19" s="997"/>
      <c r="B19" s="1239"/>
      <c r="C19" s="19">
        <v>2</v>
      </c>
      <c r="D19" s="796" t="s">
        <v>108</v>
      </c>
      <c r="E19" s="804" t="s">
        <v>697</v>
      </c>
      <c r="F19" s="111">
        <v>33</v>
      </c>
      <c r="G19" s="111">
        <v>17</v>
      </c>
      <c r="H19" s="111">
        <v>14</v>
      </c>
      <c r="I19" s="111">
        <v>7</v>
      </c>
      <c r="J19" s="111">
        <v>15</v>
      </c>
      <c r="K19" s="111">
        <v>15</v>
      </c>
      <c r="L19" s="111">
        <v>13</v>
      </c>
      <c r="M19" s="111">
        <v>43</v>
      </c>
      <c r="N19" s="111">
        <v>11</v>
      </c>
      <c r="O19" s="111" t="s">
        <v>19</v>
      </c>
      <c r="P19" s="111" t="s">
        <v>19</v>
      </c>
      <c r="Q19" s="111" t="s">
        <v>19</v>
      </c>
      <c r="R19" s="16" cm="1">
        <f t="array" ref="R19">AVERAGE(IF(LEFT(F19:Q19,1)="&lt;", VALUE(MID(F19:Q19,2,99)), F19:Q19))</f>
        <v>18.666666666666668</v>
      </c>
      <c r="S19" s="21" t="s">
        <v>211</v>
      </c>
      <c r="T19" s="18">
        <v>80</v>
      </c>
      <c r="U19" s="761"/>
      <c r="V19" s="29"/>
      <c r="W19" s="29"/>
      <c r="X19" s="796" t="s">
        <v>108</v>
      </c>
      <c r="Y19" s="111">
        <v>16</v>
      </c>
      <c r="Z19" s="111">
        <v>41</v>
      </c>
      <c r="AA19" s="111">
        <v>21</v>
      </c>
      <c r="AB19" s="111">
        <v>14</v>
      </c>
      <c r="AC19" s="111">
        <v>24</v>
      </c>
      <c r="AD19" s="111" t="s">
        <v>19</v>
      </c>
    </row>
    <row r="20" spans="1:30">
      <c r="A20" s="997"/>
      <c r="B20" s="1239"/>
      <c r="C20" s="19">
        <v>3</v>
      </c>
      <c r="D20" s="796" t="s">
        <v>89</v>
      </c>
      <c r="E20" s="804" t="s">
        <v>698</v>
      </c>
      <c r="F20" s="111">
        <v>28</v>
      </c>
      <c r="G20" s="111">
        <v>21</v>
      </c>
      <c r="H20" s="111">
        <v>92</v>
      </c>
      <c r="I20" s="111">
        <v>21</v>
      </c>
      <c r="J20" s="111">
        <v>14</v>
      </c>
      <c r="K20" s="111">
        <v>77</v>
      </c>
      <c r="L20" s="111">
        <v>33</v>
      </c>
      <c r="M20" s="111">
        <v>43</v>
      </c>
      <c r="N20" s="111">
        <v>13</v>
      </c>
      <c r="O20" s="111" t="s">
        <v>19</v>
      </c>
      <c r="P20" s="111" t="s">
        <v>19</v>
      </c>
      <c r="Q20" s="111" t="s">
        <v>19</v>
      </c>
      <c r="R20" s="16" cm="1">
        <f t="array" ref="R20">AVERAGE(IF(LEFT(F20:Q20,1)="&lt;", VALUE(MID(F20:Q20,2,99)), F20:Q20))</f>
        <v>38</v>
      </c>
      <c r="S20" s="21" t="s">
        <v>211</v>
      </c>
      <c r="T20" s="18">
        <v>80</v>
      </c>
      <c r="U20" s="1020"/>
      <c r="V20" s="76"/>
      <c r="W20" s="76"/>
      <c r="X20" s="796" t="s">
        <v>89</v>
      </c>
      <c r="Y20" s="111">
        <v>58</v>
      </c>
      <c r="Z20" s="111">
        <v>39</v>
      </c>
      <c r="AA20" s="111">
        <v>58</v>
      </c>
      <c r="AB20" s="111">
        <v>39</v>
      </c>
      <c r="AC20" s="111">
        <v>43</v>
      </c>
      <c r="AD20" s="111" t="s">
        <v>19</v>
      </c>
    </row>
    <row r="21" spans="1:30">
      <c r="A21" s="997"/>
      <c r="B21" s="1239"/>
      <c r="C21" s="19">
        <v>4</v>
      </c>
      <c r="D21" s="796" t="s">
        <v>109</v>
      </c>
      <c r="E21" s="804" t="s">
        <v>700</v>
      </c>
      <c r="F21" s="111">
        <v>24</v>
      </c>
      <c r="G21" s="111">
        <v>7</v>
      </c>
      <c r="H21" s="111">
        <v>25</v>
      </c>
      <c r="I21" s="111">
        <v>16</v>
      </c>
      <c r="J21" s="111">
        <v>20</v>
      </c>
      <c r="K21" s="111">
        <v>17</v>
      </c>
      <c r="L21" s="111">
        <v>26</v>
      </c>
      <c r="M21" s="111">
        <v>38</v>
      </c>
      <c r="N21" s="111">
        <v>9</v>
      </c>
      <c r="O21" s="111" t="s">
        <v>19</v>
      </c>
      <c r="P21" s="111" t="s">
        <v>19</v>
      </c>
      <c r="Q21" s="111" t="s">
        <v>19</v>
      </c>
      <c r="R21" s="16" cm="1">
        <f t="array" ref="R21">AVERAGE(IF(LEFT(F21:Q21,1)="&lt;", VALUE(MID(F21:Q21,2,99)), F21:Q21))</f>
        <v>20.222222222222221</v>
      </c>
      <c r="S21" s="21" t="s">
        <v>211</v>
      </c>
      <c r="T21" s="18">
        <v>80</v>
      </c>
      <c r="U21" s="1020"/>
      <c r="V21" s="76"/>
      <c r="W21" s="76"/>
      <c r="X21" s="796" t="s">
        <v>109</v>
      </c>
      <c r="Y21" s="111">
        <v>42</v>
      </c>
      <c r="Z21" s="111">
        <v>24</v>
      </c>
      <c r="AA21" s="111">
        <v>48</v>
      </c>
      <c r="AB21" s="111">
        <v>42</v>
      </c>
      <c r="AC21" s="111">
        <v>110</v>
      </c>
      <c r="AD21" s="111" t="s">
        <v>19</v>
      </c>
    </row>
    <row r="22" spans="1:30" ht="15.75" customHeight="1">
      <c r="A22" s="997"/>
      <c r="B22" s="1240"/>
      <c r="C22" s="19">
        <v>5</v>
      </c>
      <c r="D22" s="796" t="s">
        <v>110</v>
      </c>
      <c r="E22" s="804" t="s">
        <v>701</v>
      </c>
      <c r="F22" s="111">
        <v>23</v>
      </c>
      <c r="G22" s="111">
        <v>7</v>
      </c>
      <c r="H22" s="111">
        <v>31</v>
      </c>
      <c r="I22" s="111">
        <v>17</v>
      </c>
      <c r="J22" s="111">
        <v>21</v>
      </c>
      <c r="K22" s="111">
        <v>12</v>
      </c>
      <c r="L22" s="111">
        <v>39</v>
      </c>
      <c r="M22" s="111">
        <v>36</v>
      </c>
      <c r="N22" s="111">
        <v>9</v>
      </c>
      <c r="O22" s="111" t="s">
        <v>19</v>
      </c>
      <c r="P22" s="111" t="s">
        <v>19</v>
      </c>
      <c r="Q22" s="111" t="s">
        <v>19</v>
      </c>
      <c r="R22" s="16" cm="1">
        <f t="array" ref="R22">AVERAGE(IF(LEFT(F22:Q22,1)="&lt;", VALUE(MID(F22:Q22,2,99)), F22:Q22))</f>
        <v>21.666666666666668</v>
      </c>
      <c r="S22" s="21" t="s">
        <v>211</v>
      </c>
      <c r="T22" s="18">
        <v>80</v>
      </c>
      <c r="U22" s="1020"/>
      <c r="V22" s="76"/>
      <c r="W22" s="76"/>
      <c r="X22" s="796" t="s">
        <v>110</v>
      </c>
      <c r="Y22" s="111">
        <v>35</v>
      </c>
      <c r="Z22" s="111">
        <v>26</v>
      </c>
      <c r="AA22" s="111">
        <v>72</v>
      </c>
      <c r="AB22" s="111">
        <v>82</v>
      </c>
      <c r="AC22" s="111">
        <v>56</v>
      </c>
      <c r="AD22" s="111" t="s">
        <v>19</v>
      </c>
    </row>
    <row r="23" spans="1:30" ht="15.75" customHeight="1">
      <c r="A23" s="997"/>
      <c r="B23" s="1238" t="s">
        <v>7</v>
      </c>
      <c r="C23" s="15">
        <v>1</v>
      </c>
      <c r="D23" s="456" t="s">
        <v>107</v>
      </c>
      <c r="E23" s="461" t="s">
        <v>696</v>
      </c>
      <c r="F23" s="110">
        <v>7.15</v>
      </c>
      <c r="G23" s="110">
        <v>7.2</v>
      </c>
      <c r="H23" s="110">
        <v>7.51</v>
      </c>
      <c r="I23" s="110">
        <v>7.38</v>
      </c>
      <c r="J23" s="110">
        <v>7.31</v>
      </c>
      <c r="K23" s="110">
        <v>7.09</v>
      </c>
      <c r="L23" s="110">
        <v>7.15</v>
      </c>
      <c r="M23" s="110">
        <v>7.03</v>
      </c>
      <c r="N23" s="110">
        <v>7.1</v>
      </c>
      <c r="O23" s="110" t="s">
        <v>19</v>
      </c>
      <c r="P23" s="110" t="s">
        <v>19</v>
      </c>
      <c r="Q23" s="110" t="s">
        <v>19</v>
      </c>
      <c r="R23" s="16" cm="1">
        <f t="array" ref="R23">AVERAGE(IF(LEFT(F23:Q23,1)="&lt;", VALUE(MID(F23:Q23,2,99)), F23:Q23))</f>
        <v>7.2133333333333338</v>
      </c>
      <c r="S23" s="17" t="s">
        <v>211</v>
      </c>
      <c r="T23" s="108" t="s">
        <v>295</v>
      </c>
      <c r="U23" s="1020"/>
      <c r="V23" s="76"/>
      <c r="W23" s="76"/>
      <c r="X23" s="29" t="s">
        <v>205</v>
      </c>
      <c r="Y23" s="76">
        <v>7</v>
      </c>
      <c r="Z23" s="76">
        <v>7</v>
      </c>
      <c r="AA23" s="163">
        <v>7</v>
      </c>
      <c r="AB23" s="76">
        <v>7</v>
      </c>
      <c r="AC23" s="76">
        <v>7</v>
      </c>
      <c r="AD23" s="76">
        <v>7</v>
      </c>
    </row>
    <row r="24" spans="1:30" ht="15.75" customHeight="1">
      <c r="A24" s="997"/>
      <c r="B24" s="1239"/>
      <c r="C24" s="19">
        <v>2</v>
      </c>
      <c r="D24" s="796" t="s">
        <v>108</v>
      </c>
      <c r="E24" s="804" t="s">
        <v>697</v>
      </c>
      <c r="F24" s="111">
        <v>7.11</v>
      </c>
      <c r="G24" s="111">
        <v>7.18</v>
      </c>
      <c r="H24" s="111">
        <v>7.48</v>
      </c>
      <c r="I24" s="111">
        <v>7.34</v>
      </c>
      <c r="J24" s="111">
        <v>7.29</v>
      </c>
      <c r="K24" s="111">
        <v>7.05</v>
      </c>
      <c r="L24" s="111">
        <v>6.98</v>
      </c>
      <c r="M24" s="111">
        <v>7.01</v>
      </c>
      <c r="N24" s="111">
        <v>7.04</v>
      </c>
      <c r="O24" s="111" t="s">
        <v>19</v>
      </c>
      <c r="P24" s="111" t="s">
        <v>19</v>
      </c>
      <c r="Q24" s="111" t="s">
        <v>19</v>
      </c>
      <c r="R24" s="16" cm="1">
        <f t="array" ref="R24">AVERAGE(IF(LEFT(F24:Q24,1)="&lt;", VALUE(MID(F24:Q24,2,99)), F24:Q24))</f>
        <v>7.1644444444444435</v>
      </c>
      <c r="S24" s="21" t="s">
        <v>211</v>
      </c>
      <c r="T24" s="18" t="s">
        <v>295</v>
      </c>
      <c r="U24" s="1020"/>
      <c r="V24" s="76"/>
      <c r="W24" s="76"/>
      <c r="X24" s="76"/>
      <c r="Y24" s="76"/>
      <c r="Z24" s="76"/>
      <c r="AA24" s="163"/>
      <c r="AB24" s="76"/>
      <c r="AC24" s="76"/>
      <c r="AD24" s="76"/>
    </row>
    <row r="25" spans="1:30" ht="15.75" customHeight="1">
      <c r="A25" s="997"/>
      <c r="B25" s="1239"/>
      <c r="C25" s="19">
        <v>3</v>
      </c>
      <c r="D25" s="796" t="s">
        <v>89</v>
      </c>
      <c r="E25" s="804" t="s">
        <v>698</v>
      </c>
      <c r="F25" s="111">
        <v>7.01</v>
      </c>
      <c r="G25" s="111">
        <v>7.15</v>
      </c>
      <c r="H25" s="111">
        <v>7.23</v>
      </c>
      <c r="I25" s="111">
        <v>7.14</v>
      </c>
      <c r="J25" s="111">
        <v>7.23</v>
      </c>
      <c r="K25" s="111">
        <v>6.89</v>
      </c>
      <c r="L25" s="111">
        <v>6.83</v>
      </c>
      <c r="M25" s="111">
        <v>6.95</v>
      </c>
      <c r="N25" s="111">
        <v>6.99</v>
      </c>
      <c r="O25" s="111" t="s">
        <v>19</v>
      </c>
      <c r="P25" s="111" t="s">
        <v>19</v>
      </c>
      <c r="Q25" s="111" t="s">
        <v>19</v>
      </c>
      <c r="R25" s="16" cm="1">
        <f t="array" ref="R25">AVERAGE(IF(LEFT(F25:Q25,1)="&lt;", VALUE(MID(F25:Q25,2,99)), F25:Q25))</f>
        <v>7.0466666666666677</v>
      </c>
      <c r="S25" s="21" t="s">
        <v>211</v>
      </c>
      <c r="T25" s="18" t="s">
        <v>295</v>
      </c>
      <c r="U25" s="761"/>
      <c r="V25" s="29"/>
      <c r="W25" s="29"/>
      <c r="X25" s="29"/>
      <c r="Y25" s="29"/>
      <c r="Z25" s="29"/>
      <c r="AA25" s="29"/>
      <c r="AB25" s="29"/>
      <c r="AC25" s="29"/>
      <c r="AD25" s="29"/>
    </row>
    <row r="26" spans="1:30" ht="15.75" customHeight="1">
      <c r="A26" s="997"/>
      <c r="B26" s="1239"/>
      <c r="C26" s="19">
        <v>4</v>
      </c>
      <c r="D26" s="796" t="s">
        <v>109</v>
      </c>
      <c r="E26" s="804" t="s">
        <v>700</v>
      </c>
      <c r="F26" s="111">
        <v>6.98</v>
      </c>
      <c r="G26" s="111">
        <v>7.18</v>
      </c>
      <c r="H26" s="111">
        <v>7.03</v>
      </c>
      <c r="I26" s="111">
        <v>7.07</v>
      </c>
      <c r="J26" s="111">
        <v>7.13</v>
      </c>
      <c r="K26" s="111">
        <v>7.01</v>
      </c>
      <c r="L26" s="111">
        <v>6.78</v>
      </c>
      <c r="M26" s="111">
        <v>6.99</v>
      </c>
      <c r="N26" s="111">
        <v>7.01</v>
      </c>
      <c r="O26" s="111" t="s">
        <v>19</v>
      </c>
      <c r="P26" s="111" t="s">
        <v>19</v>
      </c>
      <c r="Q26" s="111" t="s">
        <v>19</v>
      </c>
      <c r="R26" s="16" cm="1">
        <f t="array" ref="R26">AVERAGE(IF(LEFT(F26:Q26,1)="&lt;", VALUE(MID(F26:Q26,2,99)), F26:Q26))</f>
        <v>7.02</v>
      </c>
      <c r="S26" s="21" t="s">
        <v>211</v>
      </c>
      <c r="T26" s="18" t="s">
        <v>295</v>
      </c>
      <c r="U26" s="1020"/>
      <c r="V26" s="76"/>
      <c r="W26" s="76"/>
      <c r="X26" s="76"/>
      <c r="Y26" s="310" t="s">
        <v>191</v>
      </c>
      <c r="Z26" s="310" t="s">
        <v>192</v>
      </c>
      <c r="AA26" s="310" t="s">
        <v>193</v>
      </c>
      <c r="AB26" s="310" t="s">
        <v>194</v>
      </c>
      <c r="AC26" s="310" t="s">
        <v>195</v>
      </c>
      <c r="AD26" s="310" t="s">
        <v>196</v>
      </c>
    </row>
    <row r="27" spans="1:30" ht="15.75" customHeight="1">
      <c r="A27" s="997"/>
      <c r="B27" s="1240"/>
      <c r="C27" s="19">
        <v>5</v>
      </c>
      <c r="D27" s="796" t="s">
        <v>110</v>
      </c>
      <c r="E27" s="804" t="s">
        <v>701</v>
      </c>
      <c r="F27" s="111">
        <v>6.95</v>
      </c>
      <c r="G27" s="111">
        <v>7.03</v>
      </c>
      <c r="H27" s="111">
        <v>6.99</v>
      </c>
      <c r="I27" s="111">
        <v>7</v>
      </c>
      <c r="J27" s="111">
        <v>7.08</v>
      </c>
      <c r="K27" s="111">
        <v>6.98</v>
      </c>
      <c r="L27" s="111">
        <v>6.78</v>
      </c>
      <c r="M27" s="111">
        <v>6.9</v>
      </c>
      <c r="N27" s="111">
        <v>7.05</v>
      </c>
      <c r="O27" s="111" t="s">
        <v>19</v>
      </c>
      <c r="P27" s="111" t="s">
        <v>19</v>
      </c>
      <c r="Q27" s="111" t="s">
        <v>19</v>
      </c>
      <c r="R27" s="16" cm="1">
        <f t="array" ref="R27">AVERAGE(IF(LEFT(F27:Q27,1)="&lt;", VALUE(MID(F27:Q27,2,99)), F27:Q27))</f>
        <v>6.9733333333333327</v>
      </c>
      <c r="S27" s="21" t="s">
        <v>211</v>
      </c>
      <c r="T27" s="18" t="s">
        <v>295</v>
      </c>
      <c r="U27" s="1020"/>
      <c r="V27" s="76"/>
      <c r="W27" s="76"/>
      <c r="X27" s="456" t="s">
        <v>107</v>
      </c>
      <c r="Y27" s="110">
        <v>3500000</v>
      </c>
      <c r="Z27" s="110">
        <v>2200000</v>
      </c>
      <c r="AA27" s="110">
        <v>490000</v>
      </c>
      <c r="AB27" s="110">
        <v>7000000</v>
      </c>
      <c r="AC27" s="110">
        <v>1100000</v>
      </c>
      <c r="AD27" s="110">
        <v>3500000</v>
      </c>
    </row>
    <row r="28" spans="1:30" ht="15.75" customHeight="1">
      <c r="A28" s="997"/>
      <c r="B28" s="1238" t="s">
        <v>8</v>
      </c>
      <c r="C28" s="15">
        <v>1</v>
      </c>
      <c r="D28" s="456" t="s">
        <v>107</v>
      </c>
      <c r="E28" s="461" t="s">
        <v>696</v>
      </c>
      <c r="F28" s="110">
        <v>28.1</v>
      </c>
      <c r="G28" s="110">
        <v>28.2</v>
      </c>
      <c r="H28" s="110">
        <v>26.8</v>
      </c>
      <c r="I28" s="110">
        <v>31</v>
      </c>
      <c r="J28" s="110">
        <v>31</v>
      </c>
      <c r="K28" s="110">
        <v>30.5</v>
      </c>
      <c r="L28" s="110">
        <v>28.9</v>
      </c>
      <c r="M28" s="110">
        <v>26.5</v>
      </c>
      <c r="N28" s="110">
        <v>27.6</v>
      </c>
      <c r="O28" s="110" t="s">
        <v>19</v>
      </c>
      <c r="P28" s="110" t="s">
        <v>19</v>
      </c>
      <c r="Q28" s="110" t="s">
        <v>19</v>
      </c>
      <c r="R28" s="16" cm="1">
        <f t="array" ref="R28">AVERAGE(IF(LEFT(F28:Q28,1)="&lt;", VALUE(MID(F28:Q28,2,99)), F28:Q28))</f>
        <v>28.733333333333334</v>
      </c>
      <c r="S28" s="17" t="s">
        <v>211</v>
      </c>
      <c r="T28" s="108" t="s">
        <v>302</v>
      </c>
      <c r="U28" s="1020"/>
      <c r="V28" s="76"/>
      <c r="W28" s="76"/>
      <c r="X28" s="796" t="s">
        <v>108</v>
      </c>
      <c r="Y28" s="111">
        <v>2800000</v>
      </c>
      <c r="Z28" s="111">
        <v>2400000</v>
      </c>
      <c r="AA28" s="111">
        <v>2400000</v>
      </c>
      <c r="AB28" s="111">
        <v>9200000</v>
      </c>
      <c r="AC28" s="111">
        <v>790000</v>
      </c>
      <c r="AD28" s="111">
        <v>1300000</v>
      </c>
    </row>
    <row r="29" spans="1:30" ht="15.75" customHeight="1">
      <c r="A29" s="997"/>
      <c r="B29" s="1239"/>
      <c r="C29" s="19">
        <v>2</v>
      </c>
      <c r="D29" s="796" t="s">
        <v>108</v>
      </c>
      <c r="E29" s="804" t="s">
        <v>697</v>
      </c>
      <c r="F29" s="111">
        <v>28</v>
      </c>
      <c r="G29" s="111">
        <v>28.2</v>
      </c>
      <c r="H29" s="111">
        <v>26.5</v>
      </c>
      <c r="I29" s="111">
        <v>30.7</v>
      </c>
      <c r="J29" s="111">
        <v>30.6</v>
      </c>
      <c r="K29" s="111">
        <v>30.3</v>
      </c>
      <c r="L29" s="111">
        <v>28.7</v>
      </c>
      <c r="M29" s="111">
        <v>26.7</v>
      </c>
      <c r="N29" s="111">
        <v>27.7</v>
      </c>
      <c r="O29" s="111" t="s">
        <v>19</v>
      </c>
      <c r="P29" s="111" t="s">
        <v>19</v>
      </c>
      <c r="Q29" s="111" t="s">
        <v>19</v>
      </c>
      <c r="R29" s="16" cm="1">
        <f t="array" ref="R29">AVERAGE(IF(LEFT(F29:Q29,1)="&lt;", VALUE(MID(F29:Q29,2,99)), F29:Q29))</f>
        <v>28.599999999999998</v>
      </c>
      <c r="S29" s="21" t="s">
        <v>211</v>
      </c>
      <c r="T29" s="18" t="s">
        <v>302</v>
      </c>
      <c r="U29" s="1020"/>
      <c r="V29" s="76"/>
      <c r="W29" s="76"/>
      <c r="X29" s="796" t="s">
        <v>89</v>
      </c>
      <c r="Y29" s="111">
        <v>5400000</v>
      </c>
      <c r="Z29" s="111">
        <v>2400000</v>
      </c>
      <c r="AA29" s="111">
        <v>3500000</v>
      </c>
      <c r="AB29" s="111">
        <v>4600000</v>
      </c>
      <c r="AC29" s="111">
        <v>3500000</v>
      </c>
      <c r="AD29" s="111">
        <v>3500000</v>
      </c>
    </row>
    <row r="30" spans="1:30" ht="15.75" customHeight="1">
      <c r="A30" s="997"/>
      <c r="B30" s="1239"/>
      <c r="C30" s="19">
        <v>3</v>
      </c>
      <c r="D30" s="796" t="s">
        <v>89</v>
      </c>
      <c r="E30" s="804" t="s">
        <v>698</v>
      </c>
      <c r="F30" s="111">
        <v>27.1</v>
      </c>
      <c r="G30" s="111">
        <v>27.1</v>
      </c>
      <c r="H30" s="111">
        <v>26.9</v>
      </c>
      <c r="I30" s="111">
        <v>29.8</v>
      </c>
      <c r="J30" s="111">
        <v>30.4</v>
      </c>
      <c r="K30" s="111">
        <v>30.1</v>
      </c>
      <c r="L30" s="111">
        <v>28.3</v>
      </c>
      <c r="M30" s="111">
        <v>26.6</v>
      </c>
      <c r="N30" s="111">
        <v>27.4</v>
      </c>
      <c r="O30" s="111" t="s">
        <v>19</v>
      </c>
      <c r="P30" s="111" t="s">
        <v>19</v>
      </c>
      <c r="Q30" s="111" t="s">
        <v>19</v>
      </c>
      <c r="R30" s="16" cm="1">
        <f t="array" ref="R30">AVERAGE(IF(LEFT(F30:Q30,1)="&lt;", VALUE(MID(F30:Q30,2,99)), F30:Q30))</f>
        <v>28.188888888888886</v>
      </c>
      <c r="S30" s="21" t="s">
        <v>211</v>
      </c>
      <c r="T30" s="18" t="s">
        <v>302</v>
      </c>
      <c r="U30" s="1020"/>
      <c r="V30" s="76"/>
      <c r="W30" s="76"/>
      <c r="X30" s="796" t="s">
        <v>109</v>
      </c>
      <c r="Y30" s="111">
        <v>3500000</v>
      </c>
      <c r="Z30" s="111">
        <v>9200000</v>
      </c>
      <c r="AA30" s="111">
        <v>2200000</v>
      </c>
      <c r="AB30" s="111">
        <v>9200000</v>
      </c>
      <c r="AC30" s="111">
        <v>1700000</v>
      </c>
      <c r="AD30" s="111">
        <v>1700000</v>
      </c>
    </row>
    <row r="31" spans="1:30" ht="15.75" customHeight="1">
      <c r="A31" s="997"/>
      <c r="B31" s="1239"/>
      <c r="C31" s="19">
        <v>4</v>
      </c>
      <c r="D31" s="796" t="s">
        <v>109</v>
      </c>
      <c r="E31" s="804" t="s">
        <v>700</v>
      </c>
      <c r="F31" s="111">
        <v>27.1</v>
      </c>
      <c r="G31" s="111">
        <v>27.2</v>
      </c>
      <c r="H31" s="111">
        <v>27.3</v>
      </c>
      <c r="I31" s="111">
        <v>30.6</v>
      </c>
      <c r="J31" s="111">
        <v>30.8</v>
      </c>
      <c r="K31" s="111">
        <v>29.9</v>
      </c>
      <c r="L31" s="111">
        <v>28.5</v>
      </c>
      <c r="M31" s="111">
        <v>26.5</v>
      </c>
      <c r="N31" s="111">
        <v>27.7</v>
      </c>
      <c r="O31" s="111" t="s">
        <v>19</v>
      </c>
      <c r="P31" s="111" t="s">
        <v>19</v>
      </c>
      <c r="Q31" s="111" t="s">
        <v>19</v>
      </c>
      <c r="R31" s="16" cm="1">
        <f t="array" ref="R31">AVERAGE(IF(LEFT(F31:Q31,1)="&lt;", VALUE(MID(F31:Q31,2,99)), F31:Q31))</f>
        <v>28.4</v>
      </c>
      <c r="S31" s="21" t="s">
        <v>211</v>
      </c>
      <c r="T31" s="18" t="s">
        <v>302</v>
      </c>
      <c r="U31" s="761"/>
      <c r="V31" s="29"/>
      <c r="W31" s="29"/>
      <c r="X31" s="796" t="s">
        <v>110</v>
      </c>
      <c r="Y31" s="111">
        <v>9200000</v>
      </c>
      <c r="Z31" s="111">
        <v>5400000</v>
      </c>
      <c r="AA31" s="111">
        <v>5400000</v>
      </c>
      <c r="AB31" s="111">
        <v>16000000</v>
      </c>
      <c r="AC31" s="111">
        <v>9200000</v>
      </c>
      <c r="AD31" s="111">
        <v>3500000</v>
      </c>
    </row>
    <row r="32" spans="1:30" ht="15.75" customHeight="1">
      <c r="A32" s="997"/>
      <c r="B32" s="1240"/>
      <c r="C32" s="19">
        <v>5</v>
      </c>
      <c r="D32" s="796" t="s">
        <v>110</v>
      </c>
      <c r="E32" s="804" t="s">
        <v>701</v>
      </c>
      <c r="F32" s="111">
        <v>27.1</v>
      </c>
      <c r="G32" s="111">
        <v>26.8</v>
      </c>
      <c r="H32" s="111">
        <v>28.1</v>
      </c>
      <c r="I32" s="111">
        <v>32.1</v>
      </c>
      <c r="J32" s="111">
        <v>30.8</v>
      </c>
      <c r="K32" s="111">
        <v>29.9</v>
      </c>
      <c r="L32" s="111">
        <v>28.1</v>
      </c>
      <c r="M32" s="111">
        <v>26.6</v>
      </c>
      <c r="N32" s="111">
        <v>27.6</v>
      </c>
      <c r="O32" s="111" t="s">
        <v>19</v>
      </c>
      <c r="P32" s="111" t="s">
        <v>19</v>
      </c>
      <c r="Q32" s="111" t="s">
        <v>19</v>
      </c>
      <c r="R32" s="16" cm="1">
        <f t="array" ref="R32">AVERAGE(IF(LEFT(F32:Q32,1)="&lt;", VALUE(MID(F32:Q32,2,99)), F32:Q32))</f>
        <v>28.56666666666667</v>
      </c>
      <c r="S32" s="21" t="s">
        <v>211</v>
      </c>
      <c r="T32" s="18" t="s">
        <v>302</v>
      </c>
      <c r="U32" s="1020"/>
      <c r="V32" s="76"/>
      <c r="W32" s="76"/>
      <c r="X32" s="29" t="s">
        <v>205</v>
      </c>
      <c r="Y32" s="76">
        <v>200</v>
      </c>
      <c r="Z32" s="76">
        <v>200</v>
      </c>
      <c r="AA32" s="76">
        <v>200</v>
      </c>
      <c r="AB32" s="76">
        <v>200</v>
      </c>
      <c r="AC32" s="76">
        <v>200</v>
      </c>
      <c r="AD32" s="76">
        <v>200</v>
      </c>
    </row>
    <row r="33" spans="1:30">
      <c r="A33" s="997"/>
      <c r="B33" s="1238" t="s">
        <v>9</v>
      </c>
      <c r="C33" s="15">
        <v>1</v>
      </c>
      <c r="D33" s="456" t="s">
        <v>107</v>
      </c>
      <c r="E33" s="461" t="s">
        <v>696</v>
      </c>
      <c r="F33" s="110">
        <v>20</v>
      </c>
      <c r="G33" s="110">
        <v>25</v>
      </c>
      <c r="H33" s="110">
        <v>20</v>
      </c>
      <c r="I33" s="110">
        <v>20</v>
      </c>
      <c r="J33" s="110">
        <v>25</v>
      </c>
      <c r="K33" s="110">
        <v>20</v>
      </c>
      <c r="L33" s="110">
        <v>20</v>
      </c>
      <c r="M33" s="110">
        <v>10</v>
      </c>
      <c r="N33" s="110">
        <v>10</v>
      </c>
      <c r="O33" s="110" t="s">
        <v>19</v>
      </c>
      <c r="P33" s="110" t="s">
        <v>19</v>
      </c>
      <c r="Q33" s="110" t="s">
        <v>19</v>
      </c>
      <c r="R33" s="16" cm="1">
        <f t="array" ref="R33">AVERAGE(IF(LEFT(F33:Q33,1)="&lt;", VALUE(MID(F33:Q33,2,99)), F33:Q33))</f>
        <v>18.888888888888889</v>
      </c>
      <c r="S33" s="17" t="s">
        <v>211</v>
      </c>
      <c r="T33" s="108">
        <v>75</v>
      </c>
      <c r="U33" s="1020"/>
      <c r="V33" s="76"/>
      <c r="W33" s="76"/>
      <c r="X33" s="76"/>
      <c r="Y33" s="76"/>
      <c r="Z33" s="76"/>
      <c r="AA33" s="163"/>
      <c r="AB33" s="76"/>
      <c r="AC33" s="76"/>
      <c r="AD33" s="76"/>
    </row>
    <row r="34" spans="1:30">
      <c r="A34" s="997"/>
      <c r="B34" s="1239"/>
      <c r="C34" s="19">
        <v>2</v>
      </c>
      <c r="D34" s="796" t="s">
        <v>108</v>
      </c>
      <c r="E34" s="804" t="s">
        <v>697</v>
      </c>
      <c r="F34" s="111">
        <v>20</v>
      </c>
      <c r="G34" s="111">
        <v>25</v>
      </c>
      <c r="H34" s="111">
        <v>20</v>
      </c>
      <c r="I34" s="111">
        <v>20</v>
      </c>
      <c r="J34" s="111">
        <v>25</v>
      </c>
      <c r="K34" s="111">
        <v>20</v>
      </c>
      <c r="L34" s="111">
        <v>20</v>
      </c>
      <c r="M34" s="111">
        <v>10</v>
      </c>
      <c r="N34" s="111">
        <v>10</v>
      </c>
      <c r="O34" s="111" t="s">
        <v>19</v>
      </c>
      <c r="P34" s="111" t="s">
        <v>19</v>
      </c>
      <c r="Q34" s="111" t="s">
        <v>19</v>
      </c>
      <c r="R34" s="16" cm="1">
        <f t="array" ref="R34">AVERAGE(IF(LEFT(F34:Q34,1)="&lt;", VALUE(MID(F34:Q34,2,99)), F34:Q34))</f>
        <v>18.888888888888889</v>
      </c>
      <c r="S34" s="21" t="s">
        <v>211</v>
      </c>
      <c r="T34" s="18">
        <v>75</v>
      </c>
      <c r="U34" s="1020"/>
      <c r="V34" s="76"/>
      <c r="W34" s="76"/>
      <c r="X34" s="76"/>
      <c r="Y34" s="76"/>
      <c r="Z34" s="76"/>
      <c r="AA34" s="163"/>
      <c r="AB34" s="76"/>
      <c r="AC34" s="76"/>
      <c r="AD34" s="76"/>
    </row>
    <row r="35" spans="1:30">
      <c r="A35" s="997"/>
      <c r="B35" s="1239"/>
      <c r="C35" s="19">
        <v>3</v>
      </c>
      <c r="D35" s="796" t="s">
        <v>89</v>
      </c>
      <c r="E35" s="804" t="s">
        <v>698</v>
      </c>
      <c r="F35" s="111">
        <v>50</v>
      </c>
      <c r="G35" s="111">
        <v>15</v>
      </c>
      <c r="H35" s="111">
        <v>20</v>
      </c>
      <c r="I35" s="111">
        <v>25</v>
      </c>
      <c r="J35" s="111">
        <v>30</v>
      </c>
      <c r="K35" s="111">
        <v>20</v>
      </c>
      <c r="L35" s="111">
        <v>30</v>
      </c>
      <c r="M35" s="111">
        <v>15</v>
      </c>
      <c r="N35" s="111">
        <v>15</v>
      </c>
      <c r="O35" s="111" t="s">
        <v>19</v>
      </c>
      <c r="P35" s="111" t="s">
        <v>19</v>
      </c>
      <c r="Q35" s="111" t="s">
        <v>19</v>
      </c>
      <c r="R35" s="16" cm="1">
        <f t="array" ref="R35">AVERAGE(IF(LEFT(F35:Q35,1)="&lt;", VALUE(MID(F35:Q35,2,99)), F35:Q35))</f>
        <v>24.444444444444443</v>
      </c>
      <c r="S35" s="21" t="s">
        <v>211</v>
      </c>
      <c r="T35" s="18">
        <v>75</v>
      </c>
      <c r="U35" s="1020"/>
      <c r="V35" s="76"/>
      <c r="W35" s="76"/>
      <c r="X35" s="76"/>
      <c r="Y35" s="76"/>
      <c r="Z35" s="76"/>
      <c r="AA35" s="163"/>
      <c r="AB35" s="76"/>
      <c r="AC35" s="76"/>
      <c r="AD35" s="76"/>
    </row>
    <row r="36" spans="1:30">
      <c r="A36" s="997"/>
      <c r="B36" s="1239"/>
      <c r="C36" s="19">
        <v>4</v>
      </c>
      <c r="D36" s="796" t="s">
        <v>109</v>
      </c>
      <c r="E36" s="804" t="s">
        <v>700</v>
      </c>
      <c r="F36" s="111">
        <v>30</v>
      </c>
      <c r="G36" s="111">
        <v>15</v>
      </c>
      <c r="H36" s="111">
        <v>25</v>
      </c>
      <c r="I36" s="111">
        <v>25</v>
      </c>
      <c r="J36" s="111">
        <v>30</v>
      </c>
      <c r="K36" s="111">
        <v>25</v>
      </c>
      <c r="L36" s="111">
        <v>30</v>
      </c>
      <c r="M36" s="111">
        <v>15</v>
      </c>
      <c r="N36" s="111">
        <v>15</v>
      </c>
      <c r="O36" s="111" t="s">
        <v>19</v>
      </c>
      <c r="P36" s="111" t="s">
        <v>19</v>
      </c>
      <c r="Q36" s="111" t="s">
        <v>19</v>
      </c>
      <c r="R36" s="16" cm="1">
        <f t="array" ref="R36">AVERAGE(IF(LEFT(F36:Q36,1)="&lt;", VALUE(MID(F36:Q36,2,99)), F36:Q36))</f>
        <v>23.333333333333332</v>
      </c>
      <c r="S36" s="21" t="s">
        <v>211</v>
      </c>
      <c r="T36" s="18">
        <v>75</v>
      </c>
      <c r="U36" s="1020"/>
      <c r="V36" s="76"/>
      <c r="W36" s="76"/>
      <c r="X36" s="76"/>
      <c r="Y36" s="76"/>
      <c r="Z36" s="76"/>
      <c r="AA36" s="163"/>
      <c r="AB36" s="76"/>
      <c r="AC36" s="76"/>
      <c r="AD36" s="76"/>
    </row>
    <row r="37" spans="1:30">
      <c r="A37" s="997"/>
      <c r="B37" s="1240"/>
      <c r="C37" s="19">
        <v>5</v>
      </c>
      <c r="D37" s="796" t="s">
        <v>110</v>
      </c>
      <c r="E37" s="804" t="s">
        <v>701</v>
      </c>
      <c r="F37" s="111">
        <v>30</v>
      </c>
      <c r="G37" s="111">
        <v>15</v>
      </c>
      <c r="H37" s="111">
        <v>40</v>
      </c>
      <c r="I37" s="111">
        <v>20</v>
      </c>
      <c r="J37" s="111">
        <v>30</v>
      </c>
      <c r="K37" s="111">
        <v>25</v>
      </c>
      <c r="L37" s="111">
        <v>30</v>
      </c>
      <c r="M37" s="111">
        <v>15</v>
      </c>
      <c r="N37" s="111">
        <v>20</v>
      </c>
      <c r="O37" s="111" t="s">
        <v>19</v>
      </c>
      <c r="P37" s="111" t="s">
        <v>19</v>
      </c>
      <c r="Q37" s="111" t="s">
        <v>19</v>
      </c>
      <c r="R37" s="16" cm="1">
        <f t="array" ref="R37">AVERAGE(IF(LEFT(F37:Q37,1)="&lt;", VALUE(MID(F37:Q37,2,99)), F37:Q37))</f>
        <v>25</v>
      </c>
      <c r="S37" s="21" t="s">
        <v>211</v>
      </c>
      <c r="T37" s="18">
        <v>75</v>
      </c>
      <c r="U37" s="761"/>
      <c r="V37" s="29"/>
      <c r="W37" s="29"/>
      <c r="X37" s="29"/>
      <c r="Y37" s="29"/>
      <c r="Z37" s="29"/>
      <c r="AA37" s="29"/>
      <c r="AB37" s="29"/>
      <c r="AC37" s="29"/>
      <c r="AD37" s="29"/>
    </row>
    <row r="38" spans="1:30" ht="15.75" customHeight="1">
      <c r="A38" s="997"/>
      <c r="B38" s="1238" t="s">
        <v>10</v>
      </c>
      <c r="C38" s="15">
        <v>1</v>
      </c>
      <c r="D38" s="456" t="s">
        <v>107</v>
      </c>
      <c r="E38" s="461" t="s">
        <v>696</v>
      </c>
      <c r="F38" s="110">
        <v>3500000</v>
      </c>
      <c r="G38" s="110">
        <v>2200000</v>
      </c>
      <c r="H38" s="110">
        <v>490000</v>
      </c>
      <c r="I38" s="110">
        <v>7000000</v>
      </c>
      <c r="J38" s="110">
        <v>1100000</v>
      </c>
      <c r="K38" s="110">
        <v>3500000</v>
      </c>
      <c r="L38" s="110">
        <v>3500000</v>
      </c>
      <c r="M38" s="110">
        <v>3500000</v>
      </c>
      <c r="N38" s="110">
        <v>5400000</v>
      </c>
      <c r="O38" s="110" t="s">
        <v>19</v>
      </c>
      <c r="P38" s="110" t="s">
        <v>19</v>
      </c>
      <c r="Q38" s="110" t="s">
        <v>19</v>
      </c>
      <c r="R38" s="16" cm="1">
        <f t="array" ref="R38">GEOMEAN(IF(LEFT(F38:Q38,1)="&lt;", VALUE(MID(F38:Q38,2,99)), F38:Q38))</f>
        <v>2662615.0371520012</v>
      </c>
      <c r="S38" s="17" t="s">
        <v>212</v>
      </c>
      <c r="T38" s="108">
        <v>200</v>
      </c>
      <c r="U38" s="1020"/>
      <c r="V38" s="76"/>
      <c r="W38" s="76"/>
      <c r="X38" s="76"/>
      <c r="Y38" s="76"/>
      <c r="Z38" s="76"/>
      <c r="AA38" s="163"/>
      <c r="AB38" s="76"/>
      <c r="AC38" s="76"/>
      <c r="AD38" s="76"/>
    </row>
    <row r="39" spans="1:30" ht="15.75" customHeight="1">
      <c r="A39" s="997"/>
      <c r="B39" s="1239"/>
      <c r="C39" s="19">
        <v>2</v>
      </c>
      <c r="D39" s="796" t="s">
        <v>108</v>
      </c>
      <c r="E39" s="804" t="s">
        <v>697</v>
      </c>
      <c r="F39" s="111">
        <v>2800000</v>
      </c>
      <c r="G39" s="111">
        <v>2400000</v>
      </c>
      <c r="H39" s="111">
        <v>2400000</v>
      </c>
      <c r="I39" s="111">
        <v>9200000</v>
      </c>
      <c r="J39" s="111">
        <v>790000</v>
      </c>
      <c r="K39" s="111">
        <v>1300000</v>
      </c>
      <c r="L39" s="111">
        <v>1300000</v>
      </c>
      <c r="M39" s="111">
        <v>3500000</v>
      </c>
      <c r="N39" s="111">
        <v>3500000</v>
      </c>
      <c r="O39" s="111" t="s">
        <v>19</v>
      </c>
      <c r="P39" s="111" t="s">
        <v>19</v>
      </c>
      <c r="Q39" s="111" t="s">
        <v>19</v>
      </c>
      <c r="R39" s="20" cm="1">
        <f t="array" ref="R39">GEOMEAN(IF(LEFT(F39:Q39,1)="&lt;", VALUE(MID(F39:Q39,2,99)), F39:Q39))</f>
        <v>2377459.5483471174</v>
      </c>
      <c r="S39" s="21" t="s">
        <v>212</v>
      </c>
      <c r="T39" s="18">
        <v>200</v>
      </c>
      <c r="U39" s="1020"/>
      <c r="V39" s="76"/>
      <c r="W39" s="76"/>
      <c r="X39" s="76"/>
      <c r="Y39" s="76"/>
      <c r="Z39" s="76"/>
      <c r="AA39" s="163"/>
      <c r="AB39" s="76"/>
      <c r="AC39" s="76"/>
      <c r="AD39" s="76"/>
    </row>
    <row r="40" spans="1:30" ht="15.75" customHeight="1">
      <c r="A40" s="997"/>
      <c r="B40" s="1239"/>
      <c r="C40" s="19">
        <v>3</v>
      </c>
      <c r="D40" s="796" t="s">
        <v>89</v>
      </c>
      <c r="E40" s="804" t="s">
        <v>698</v>
      </c>
      <c r="F40" s="111">
        <v>5400000</v>
      </c>
      <c r="G40" s="111">
        <v>2400000</v>
      </c>
      <c r="H40" s="111">
        <v>3500000</v>
      </c>
      <c r="I40" s="111">
        <v>4600000</v>
      </c>
      <c r="J40" s="111">
        <v>3500000</v>
      </c>
      <c r="K40" s="111">
        <v>3500000</v>
      </c>
      <c r="L40" s="111">
        <v>230000</v>
      </c>
      <c r="M40" s="111">
        <v>9200000</v>
      </c>
      <c r="N40" s="111">
        <v>9200000</v>
      </c>
      <c r="O40" s="111" t="s">
        <v>19</v>
      </c>
      <c r="P40" s="111" t="s">
        <v>19</v>
      </c>
      <c r="Q40" s="111" t="s">
        <v>19</v>
      </c>
      <c r="R40" s="20" cm="1">
        <f t="array" ref="R40">GEOMEAN(IF(LEFT(F40:Q40,1)="&lt;", VALUE(MID(F40:Q40,2,99)), F40:Q40))</f>
        <v>3325634.3341703694</v>
      </c>
      <c r="S40" s="21" t="s">
        <v>212</v>
      </c>
      <c r="T40" s="18">
        <v>200</v>
      </c>
      <c r="U40" s="1020"/>
      <c r="V40" s="76"/>
      <c r="W40" s="76"/>
      <c r="X40" s="76"/>
      <c r="Y40" s="76"/>
      <c r="Z40" s="76"/>
      <c r="AA40" s="163"/>
      <c r="AB40" s="76"/>
      <c r="AC40" s="76"/>
      <c r="AD40" s="76"/>
    </row>
    <row r="41" spans="1:30" ht="15.75" customHeight="1">
      <c r="A41" s="997"/>
      <c r="B41" s="1239"/>
      <c r="C41" s="19">
        <v>4</v>
      </c>
      <c r="D41" s="796" t="s">
        <v>109</v>
      </c>
      <c r="E41" s="804" t="s">
        <v>700</v>
      </c>
      <c r="F41" s="111">
        <v>3500000</v>
      </c>
      <c r="G41" s="111">
        <v>9200000</v>
      </c>
      <c r="H41" s="111">
        <v>2200000</v>
      </c>
      <c r="I41" s="111">
        <v>9200000</v>
      </c>
      <c r="J41" s="111">
        <v>1700000</v>
      </c>
      <c r="K41" s="111">
        <v>1700000</v>
      </c>
      <c r="L41" s="111">
        <v>1300000</v>
      </c>
      <c r="M41" s="111">
        <v>3500000</v>
      </c>
      <c r="N41" s="111">
        <v>3500000</v>
      </c>
      <c r="O41" s="111" t="s">
        <v>19</v>
      </c>
      <c r="P41" s="111" t="s">
        <v>19</v>
      </c>
      <c r="Q41" s="111" t="s">
        <v>19</v>
      </c>
      <c r="R41" s="20" cm="1">
        <f t="array" ref="R41">GEOMEAN(IF(LEFT(F41:Q41,1)="&lt;", VALUE(MID(F41:Q41,2,99)), F41:Q41))</f>
        <v>3143759.363763785</v>
      </c>
      <c r="S41" s="21" t="s">
        <v>212</v>
      </c>
      <c r="T41" s="18">
        <v>200</v>
      </c>
      <c r="U41" s="1020"/>
      <c r="V41" s="76"/>
      <c r="W41" s="76"/>
      <c r="X41" s="76"/>
      <c r="Y41" s="76"/>
      <c r="Z41" s="76"/>
      <c r="AA41" s="163"/>
      <c r="AB41" s="76"/>
      <c r="AC41" s="76"/>
      <c r="AD41" s="76"/>
    </row>
    <row r="42" spans="1:30" ht="15.75" customHeight="1">
      <c r="A42" s="997"/>
      <c r="B42" s="1240"/>
      <c r="C42" s="19">
        <v>5</v>
      </c>
      <c r="D42" s="796" t="s">
        <v>110</v>
      </c>
      <c r="E42" s="804" t="s">
        <v>701</v>
      </c>
      <c r="F42" s="111">
        <v>9200000</v>
      </c>
      <c r="G42" s="111">
        <v>5400000</v>
      </c>
      <c r="H42" s="111">
        <v>5400000</v>
      </c>
      <c r="I42" s="111">
        <v>16000000</v>
      </c>
      <c r="J42" s="111">
        <v>9200000</v>
      </c>
      <c r="K42" s="111">
        <v>3500000</v>
      </c>
      <c r="L42" s="111">
        <v>330000</v>
      </c>
      <c r="M42" s="111">
        <v>700000</v>
      </c>
      <c r="N42" s="111">
        <v>1300000</v>
      </c>
      <c r="O42" s="111" t="s">
        <v>19</v>
      </c>
      <c r="P42" s="111" t="s">
        <v>19</v>
      </c>
      <c r="Q42" s="111" t="s">
        <v>19</v>
      </c>
      <c r="R42" s="20" cm="1">
        <f t="array" ref="R42">GEOMEAN(IF(LEFT(F42:Q42,1)="&lt;", VALUE(MID(F42:Q42,2,99)), F42:Q42))</f>
        <v>3259289.5798284844</v>
      </c>
      <c r="S42" s="21" t="s">
        <v>212</v>
      </c>
      <c r="T42" s="18">
        <v>200</v>
      </c>
      <c r="U42" s="1020"/>
      <c r="V42" s="76"/>
      <c r="W42" s="76"/>
      <c r="X42" s="76"/>
      <c r="Y42" s="76"/>
      <c r="Z42" s="76"/>
      <c r="AA42" s="163"/>
      <c r="AB42" s="76"/>
      <c r="AC42" s="76"/>
      <c r="AD42" s="76"/>
    </row>
    <row r="43" spans="1:30" ht="15.75" customHeight="1">
      <c r="A43" s="997"/>
      <c r="B43" s="1299" t="s">
        <v>11</v>
      </c>
      <c r="C43" s="23">
        <v>1</v>
      </c>
      <c r="D43" s="835" t="s">
        <v>107</v>
      </c>
      <c r="E43" s="824" t="s">
        <v>696</v>
      </c>
      <c r="F43" s="112">
        <v>0.18</v>
      </c>
      <c r="G43" s="112">
        <v>0.67</v>
      </c>
      <c r="H43" s="110" t="s">
        <v>218</v>
      </c>
      <c r="I43" s="112">
        <v>0.13500000000000001</v>
      </c>
      <c r="J43" s="984" t="s">
        <v>218</v>
      </c>
      <c r="K43" s="110" t="s">
        <v>218</v>
      </c>
      <c r="L43" s="112">
        <v>1.1599999999999999</v>
      </c>
      <c r="M43" s="112">
        <v>1.679</v>
      </c>
      <c r="N43" s="112">
        <v>1.157</v>
      </c>
      <c r="O43" s="110" t="s">
        <v>19</v>
      </c>
      <c r="P43" s="110" t="s">
        <v>19</v>
      </c>
      <c r="Q43" s="110" t="s">
        <v>19</v>
      </c>
      <c r="R43" s="16" cm="1">
        <f t="array" ref="R43">AVERAGE(IF(LEFT(F43:Q43,1)="&lt;", VALUE(MID(F43:Q43,2,99)), F43:Q43))</f>
        <v>0.58344444444444443</v>
      </c>
      <c r="S43" s="24" t="s">
        <v>211</v>
      </c>
      <c r="T43" s="445">
        <v>7</v>
      </c>
      <c r="U43" s="1021"/>
      <c r="V43" s="83"/>
      <c r="W43" s="83"/>
      <c r="X43" s="83"/>
      <c r="Y43" s="83"/>
      <c r="Z43" s="83"/>
      <c r="AA43" s="83"/>
      <c r="AB43" s="83"/>
      <c r="AC43" s="83"/>
      <c r="AD43" s="83"/>
    </row>
    <row r="44" spans="1:30" ht="15.75" customHeight="1">
      <c r="A44" s="997"/>
      <c r="B44" s="1300"/>
      <c r="C44" s="26">
        <v>2</v>
      </c>
      <c r="D44" s="802" t="s">
        <v>108</v>
      </c>
      <c r="E44" s="807" t="s">
        <v>697</v>
      </c>
      <c r="F44" s="113">
        <v>0.182</v>
      </c>
      <c r="G44" s="113">
        <v>0.16700000000000001</v>
      </c>
      <c r="H44" s="111" t="s">
        <v>218</v>
      </c>
      <c r="I44" s="113">
        <v>0.14099999999999999</v>
      </c>
      <c r="J44" s="111" t="s">
        <v>218</v>
      </c>
      <c r="K44" s="111" t="s">
        <v>218</v>
      </c>
      <c r="L44" s="113">
        <v>0.90800000000000003</v>
      </c>
      <c r="M44" s="113">
        <v>0.995</v>
      </c>
      <c r="N44" s="113">
        <v>1.0900000000000001</v>
      </c>
      <c r="O44" s="111" t="s">
        <v>19</v>
      </c>
      <c r="P44" s="111" t="s">
        <v>19</v>
      </c>
      <c r="Q44" s="111" t="s">
        <v>19</v>
      </c>
      <c r="R44" s="16" cm="1">
        <f t="array" ref="R44">AVERAGE(IF(LEFT(F44:Q44,1)="&lt;", VALUE(MID(F44:Q44,2,99)), F44:Q44))</f>
        <v>0.41700000000000004</v>
      </c>
      <c r="S44" s="27" t="s">
        <v>211</v>
      </c>
      <c r="T44" s="22">
        <v>7</v>
      </c>
      <c r="U44" s="1022"/>
      <c r="V44" s="77"/>
      <c r="W44" s="77"/>
      <c r="X44" s="77"/>
      <c r="Y44" s="77"/>
      <c r="Z44" s="77"/>
      <c r="AA44" s="77"/>
      <c r="AB44" s="77"/>
      <c r="AC44" s="77"/>
      <c r="AD44" s="77"/>
    </row>
    <row r="45" spans="1:30" ht="15.75" customHeight="1">
      <c r="A45" s="997"/>
      <c r="B45" s="1300"/>
      <c r="C45" s="26">
        <v>3</v>
      </c>
      <c r="D45" s="802" t="s">
        <v>89</v>
      </c>
      <c r="E45" s="807" t="s">
        <v>698</v>
      </c>
      <c r="F45" s="113">
        <v>0.245</v>
      </c>
      <c r="G45" s="113">
        <v>0.218</v>
      </c>
      <c r="H45" s="111" t="s">
        <v>218</v>
      </c>
      <c r="I45" s="113">
        <v>0.11</v>
      </c>
      <c r="J45" s="111" t="s">
        <v>218</v>
      </c>
      <c r="K45" s="111" t="s">
        <v>218</v>
      </c>
      <c r="L45" s="113">
        <v>1.6659999999999999</v>
      </c>
      <c r="M45" s="113">
        <v>1.179</v>
      </c>
      <c r="N45" s="113">
        <v>0.82599999999999996</v>
      </c>
      <c r="O45" s="111" t="s">
        <v>19</v>
      </c>
      <c r="P45" s="111" t="s">
        <v>19</v>
      </c>
      <c r="Q45" s="111" t="s">
        <v>19</v>
      </c>
      <c r="R45" s="16" cm="1">
        <f t="array" ref="R45">AVERAGE(IF(LEFT(F45:Q45,1)="&lt;", VALUE(MID(F45:Q45,2,99)), F45:Q45))</f>
        <v>0.50155555555555553</v>
      </c>
      <c r="S45" s="27" t="s">
        <v>211</v>
      </c>
      <c r="T45" s="22">
        <v>7</v>
      </c>
      <c r="U45" s="1022"/>
      <c r="V45" s="77"/>
      <c r="W45" s="77"/>
      <c r="X45" s="77"/>
      <c r="Y45" s="77"/>
      <c r="Z45" s="77"/>
      <c r="AA45" s="77"/>
      <c r="AB45" s="77"/>
      <c r="AC45" s="77"/>
      <c r="AD45" s="77"/>
    </row>
    <row r="46" spans="1:30" ht="15.75" customHeight="1">
      <c r="A46" s="997"/>
      <c r="B46" s="1300"/>
      <c r="C46" s="26">
        <v>4</v>
      </c>
      <c r="D46" s="802" t="s">
        <v>109</v>
      </c>
      <c r="E46" s="807" t="s">
        <v>700</v>
      </c>
      <c r="F46" s="113">
        <v>0.20399999999999999</v>
      </c>
      <c r="G46" s="113">
        <v>0.13300000000000001</v>
      </c>
      <c r="H46" s="111" t="s">
        <v>218</v>
      </c>
      <c r="I46" s="113">
        <v>0.193</v>
      </c>
      <c r="J46" s="111" t="s">
        <v>218</v>
      </c>
      <c r="K46" s="111" t="s">
        <v>218</v>
      </c>
      <c r="L46" s="113">
        <v>1.5669999999999999</v>
      </c>
      <c r="M46" s="113">
        <v>1.617</v>
      </c>
      <c r="N46" s="113">
        <v>0.20399999999999999</v>
      </c>
      <c r="O46" s="111" t="s">
        <v>19</v>
      </c>
      <c r="P46" s="111" t="s">
        <v>19</v>
      </c>
      <c r="Q46" s="111" t="s">
        <v>19</v>
      </c>
      <c r="R46" s="16" cm="1">
        <f t="array" ref="R46">AVERAGE(IF(LEFT(F46:Q46,1)="&lt;", VALUE(MID(F46:Q46,2,99)), F46:Q46))</f>
        <v>0.46533333333333332</v>
      </c>
      <c r="S46" s="27" t="s">
        <v>211</v>
      </c>
      <c r="T46" s="22">
        <v>7</v>
      </c>
      <c r="U46" s="1022"/>
      <c r="V46" s="77"/>
      <c r="W46" s="77"/>
      <c r="X46" s="77"/>
      <c r="Y46" s="77"/>
      <c r="Z46" s="77"/>
      <c r="AA46" s="77"/>
      <c r="AB46" s="77"/>
      <c r="AC46" s="77"/>
      <c r="AD46" s="77"/>
    </row>
    <row r="47" spans="1:30" ht="15.75" customHeight="1">
      <c r="A47" s="997"/>
      <c r="B47" s="1301"/>
      <c r="C47" s="26">
        <v>5</v>
      </c>
      <c r="D47" s="802" t="s">
        <v>110</v>
      </c>
      <c r="E47" s="807" t="s">
        <v>701</v>
      </c>
      <c r="F47" s="113">
        <v>0.14699999999999999</v>
      </c>
      <c r="G47" s="113">
        <v>0.13100000000000001</v>
      </c>
      <c r="H47" s="111" t="s">
        <v>218</v>
      </c>
      <c r="I47" s="113">
        <v>0.218</v>
      </c>
      <c r="J47" s="111" t="s">
        <v>218</v>
      </c>
      <c r="K47" s="111" t="s">
        <v>218</v>
      </c>
      <c r="L47" s="113">
        <v>1.581</v>
      </c>
      <c r="M47" s="113">
        <v>1.589</v>
      </c>
      <c r="N47" s="113">
        <v>0.183</v>
      </c>
      <c r="O47" s="111" t="s">
        <v>19</v>
      </c>
      <c r="P47" s="111" t="s">
        <v>19</v>
      </c>
      <c r="Q47" s="111" t="s">
        <v>19</v>
      </c>
      <c r="R47" s="16" cm="1">
        <f t="array" ref="R47">AVERAGE(IF(LEFT(F47:Q47,1)="&lt;", VALUE(MID(F47:Q47,2,99)), F47:Q47))</f>
        <v>0.45766666666666667</v>
      </c>
      <c r="S47" s="27" t="s">
        <v>211</v>
      </c>
      <c r="T47" s="22">
        <v>7</v>
      </c>
      <c r="U47" s="1022"/>
      <c r="V47" s="77"/>
      <c r="W47" s="77"/>
      <c r="X47" s="77"/>
      <c r="Y47" s="77"/>
      <c r="Z47" s="77"/>
      <c r="AA47" s="77"/>
      <c r="AB47" s="77"/>
      <c r="AC47" s="77"/>
      <c r="AD47" s="77"/>
    </row>
    <row r="48" spans="1:30" ht="15.75" customHeight="1">
      <c r="A48" s="997"/>
      <c r="B48" s="1299" t="s">
        <v>12</v>
      </c>
      <c r="C48" s="23">
        <v>1</v>
      </c>
      <c r="D48" s="835" t="s">
        <v>107</v>
      </c>
      <c r="E48" s="824" t="s">
        <v>696</v>
      </c>
      <c r="F48" s="112">
        <v>1.36</v>
      </c>
      <c r="G48" s="112">
        <v>1.964</v>
      </c>
      <c r="H48" s="112">
        <v>1.7390000000000001</v>
      </c>
      <c r="I48" s="112">
        <v>1.6819999999999999</v>
      </c>
      <c r="J48" s="112">
        <v>0.69399999999999995</v>
      </c>
      <c r="K48" s="112">
        <v>1.218</v>
      </c>
      <c r="L48" s="112">
        <v>0.98299999999999998</v>
      </c>
      <c r="M48" s="112">
        <v>0.41699999999999998</v>
      </c>
      <c r="N48" s="112">
        <v>0.56100000000000005</v>
      </c>
      <c r="O48" s="110" t="s">
        <v>19</v>
      </c>
      <c r="P48" s="110" t="s">
        <v>19</v>
      </c>
      <c r="Q48" s="110" t="s">
        <v>19</v>
      </c>
      <c r="R48" s="16" cm="1">
        <f t="array" ref="R48">AVERAGE(IF(LEFT(F48:Q48,1)="&lt;", VALUE(MID(F48:Q48,2,99)), F48:Q48))</f>
        <v>1.1797777777777778</v>
      </c>
      <c r="S48" s="24" t="s">
        <v>211</v>
      </c>
      <c r="T48" s="445">
        <v>2.5000000000000001E-2</v>
      </c>
      <c r="U48" s="1022"/>
      <c r="V48" s="77"/>
      <c r="W48" s="77"/>
      <c r="X48" s="77"/>
      <c r="Y48" s="77"/>
      <c r="Z48" s="77"/>
      <c r="AA48" s="77"/>
      <c r="AB48" s="77"/>
      <c r="AC48" s="77"/>
      <c r="AD48" s="77"/>
    </row>
    <row r="49" spans="1:30" ht="15.75" customHeight="1">
      <c r="A49" s="997"/>
      <c r="B49" s="1300"/>
      <c r="C49" s="26">
        <v>2</v>
      </c>
      <c r="D49" s="802" t="s">
        <v>108</v>
      </c>
      <c r="E49" s="807" t="s">
        <v>697</v>
      </c>
      <c r="F49" s="113">
        <v>1.405</v>
      </c>
      <c r="G49" s="113">
        <v>2.141</v>
      </c>
      <c r="H49" s="113">
        <v>1.6990000000000001</v>
      </c>
      <c r="I49" s="113">
        <v>1.78</v>
      </c>
      <c r="J49" s="113">
        <v>0.67600000000000005</v>
      </c>
      <c r="K49" s="113">
        <v>1.2649999999999999</v>
      </c>
      <c r="L49" s="113">
        <v>0.92300000000000004</v>
      </c>
      <c r="M49" s="113">
        <v>0.42599999999999999</v>
      </c>
      <c r="N49" s="113">
        <v>0.48299999999999998</v>
      </c>
      <c r="O49" s="111" t="s">
        <v>19</v>
      </c>
      <c r="P49" s="111" t="s">
        <v>19</v>
      </c>
      <c r="Q49" s="111" t="s">
        <v>19</v>
      </c>
      <c r="R49" s="16" cm="1">
        <f t="array" ref="R49">AVERAGE(IF(LEFT(F49:Q49,1)="&lt;", VALUE(MID(F49:Q49,2,99)), F49:Q49))</f>
        <v>1.1997777777777781</v>
      </c>
      <c r="S49" s="27" t="s">
        <v>211</v>
      </c>
      <c r="T49" s="22">
        <v>2.5000000000000001E-2</v>
      </c>
      <c r="U49" s="1021"/>
      <c r="V49" s="83"/>
      <c r="W49" s="83"/>
      <c r="X49" s="83"/>
      <c r="Y49" s="83"/>
      <c r="Z49" s="83"/>
      <c r="AA49" s="83"/>
      <c r="AB49" s="83"/>
      <c r="AC49" s="83"/>
      <c r="AD49" s="83"/>
    </row>
    <row r="50" spans="1:30" ht="15.75" customHeight="1">
      <c r="A50" s="997"/>
      <c r="B50" s="1300"/>
      <c r="C50" s="26">
        <v>3</v>
      </c>
      <c r="D50" s="802" t="s">
        <v>89</v>
      </c>
      <c r="E50" s="807" t="s">
        <v>698</v>
      </c>
      <c r="F50" s="113">
        <v>2.012</v>
      </c>
      <c r="G50" s="113">
        <v>2.085</v>
      </c>
      <c r="H50" s="113">
        <v>1.843</v>
      </c>
      <c r="I50" s="113">
        <v>2.0990000000000002</v>
      </c>
      <c r="J50" s="113">
        <v>1.036</v>
      </c>
      <c r="K50" s="113">
        <v>1.6679999999999999</v>
      </c>
      <c r="L50" s="113">
        <v>0.52900000000000003</v>
      </c>
      <c r="M50" s="113">
        <v>0.48699999999999999</v>
      </c>
      <c r="N50" s="113">
        <v>0.53700000000000003</v>
      </c>
      <c r="O50" s="111" t="s">
        <v>19</v>
      </c>
      <c r="P50" s="111" t="s">
        <v>19</v>
      </c>
      <c r="Q50" s="111" t="s">
        <v>19</v>
      </c>
      <c r="R50" s="16" cm="1">
        <f t="array" ref="R50">AVERAGE(IF(LEFT(F50:Q50,1)="&lt;", VALUE(MID(F50:Q50,2,99)), F50:Q50))</f>
        <v>1.3662222222222222</v>
      </c>
      <c r="S50" s="27" t="s">
        <v>211</v>
      </c>
      <c r="T50" s="22">
        <v>2.5000000000000001E-2</v>
      </c>
      <c r="U50" s="1022"/>
      <c r="V50" s="77"/>
      <c r="W50" s="77"/>
      <c r="X50" s="77"/>
      <c r="Y50" s="77"/>
      <c r="Z50" s="77"/>
      <c r="AA50" s="77"/>
      <c r="AB50" s="77"/>
      <c r="AC50" s="77"/>
      <c r="AD50" s="77"/>
    </row>
    <row r="51" spans="1:30" ht="15.75" customHeight="1">
      <c r="A51" s="997"/>
      <c r="B51" s="1300"/>
      <c r="C51" s="26">
        <v>4</v>
      </c>
      <c r="D51" s="802" t="s">
        <v>109</v>
      </c>
      <c r="E51" s="807" t="s">
        <v>700</v>
      </c>
      <c r="F51" s="113">
        <v>1.9910000000000001</v>
      </c>
      <c r="G51" s="113">
        <v>1.7270000000000001</v>
      </c>
      <c r="H51" s="113">
        <v>2.0150000000000001</v>
      </c>
      <c r="I51" s="113">
        <v>2.27</v>
      </c>
      <c r="J51" s="113">
        <v>1.1279999999999999</v>
      </c>
      <c r="K51" s="113">
        <v>1.385</v>
      </c>
      <c r="L51" s="113">
        <v>0.54700000000000004</v>
      </c>
      <c r="M51" s="113">
        <v>0.38400000000000001</v>
      </c>
      <c r="N51" s="113">
        <v>0.39900000000000002</v>
      </c>
      <c r="O51" s="111" t="s">
        <v>19</v>
      </c>
      <c r="P51" s="111" t="s">
        <v>19</v>
      </c>
      <c r="Q51" s="111" t="s">
        <v>19</v>
      </c>
      <c r="R51" s="16" cm="1">
        <f t="array" ref="R51">AVERAGE(IF(LEFT(F51:Q51,1)="&lt;", VALUE(MID(F51:Q51,2,99)), F51:Q51))</f>
        <v>1.3162222222222222</v>
      </c>
      <c r="S51" s="27" t="s">
        <v>211</v>
      </c>
      <c r="T51" s="22">
        <v>2.5000000000000001E-2</v>
      </c>
      <c r="U51" s="1022"/>
      <c r="V51" s="77"/>
      <c r="W51" s="77"/>
      <c r="X51" s="77"/>
      <c r="Y51" s="77"/>
      <c r="Z51" s="77"/>
      <c r="AA51" s="77"/>
      <c r="AB51" s="77"/>
      <c r="AC51" s="77"/>
      <c r="AD51" s="77"/>
    </row>
    <row r="52" spans="1:30" ht="15.75" customHeight="1">
      <c r="A52" s="997"/>
      <c r="B52" s="1301"/>
      <c r="C52" s="26">
        <v>5</v>
      </c>
      <c r="D52" s="802" t="s">
        <v>110</v>
      </c>
      <c r="E52" s="807" t="s">
        <v>701</v>
      </c>
      <c r="F52" s="113">
        <v>1.7909999999999999</v>
      </c>
      <c r="G52" s="113">
        <v>1.7050000000000001</v>
      </c>
      <c r="H52" s="113">
        <v>2.0089999999999999</v>
      </c>
      <c r="I52" s="113">
        <v>2.08</v>
      </c>
      <c r="J52" s="113">
        <v>0.98</v>
      </c>
      <c r="K52" s="113">
        <v>1.1299999999999999</v>
      </c>
      <c r="L52" s="113">
        <v>0.51700000000000002</v>
      </c>
      <c r="M52" s="113">
        <v>0.38900000000000001</v>
      </c>
      <c r="N52" s="113">
        <v>0.36</v>
      </c>
      <c r="O52" s="111" t="s">
        <v>19</v>
      </c>
      <c r="P52" s="111" t="s">
        <v>19</v>
      </c>
      <c r="Q52" s="111" t="s">
        <v>19</v>
      </c>
      <c r="R52" s="16" cm="1">
        <f t="array" ref="R52">AVERAGE(IF(LEFT(F52:Q52,1)="&lt;", VALUE(MID(F52:Q52,2,99)), F52:Q52))</f>
        <v>1.2178888888888888</v>
      </c>
      <c r="S52" s="27" t="s">
        <v>211</v>
      </c>
      <c r="T52" s="22">
        <v>2.5000000000000001E-2</v>
      </c>
      <c r="U52" s="1022"/>
      <c r="V52" s="77"/>
      <c r="W52" s="77"/>
      <c r="X52" s="77"/>
      <c r="Y52" s="77"/>
      <c r="Z52" s="77"/>
      <c r="AA52" s="77"/>
      <c r="AB52" s="77"/>
      <c r="AC52" s="77"/>
      <c r="AD52" s="77"/>
    </row>
    <row r="53" spans="1:30" ht="15.75" customHeight="1">
      <c r="A53" s="997"/>
      <c r="B53" s="1238" t="s">
        <v>13</v>
      </c>
      <c r="C53" s="15">
        <v>1</v>
      </c>
      <c r="D53" s="456" t="s">
        <v>107</v>
      </c>
      <c r="E53" s="461" t="s">
        <v>696</v>
      </c>
      <c r="F53" s="110">
        <v>36</v>
      </c>
      <c r="G53" s="110">
        <v>39</v>
      </c>
      <c r="H53" s="110">
        <v>38</v>
      </c>
      <c r="I53" s="110">
        <v>19</v>
      </c>
      <c r="J53" s="110">
        <v>44</v>
      </c>
      <c r="K53" s="110">
        <v>62</v>
      </c>
      <c r="L53" s="110">
        <v>40</v>
      </c>
      <c r="M53" s="110">
        <v>12</v>
      </c>
      <c r="N53" s="110">
        <v>21</v>
      </c>
      <c r="O53" s="110" t="s">
        <v>19</v>
      </c>
      <c r="P53" s="110" t="s">
        <v>19</v>
      </c>
      <c r="Q53" s="110" t="s">
        <v>19</v>
      </c>
      <c r="R53" s="16" cm="1">
        <f t="array" ref="R53">AVERAGE(IF(LEFT(F53:Q53,1)="&lt;", VALUE(MID(F53:Q53,2,99)), F53:Q53))</f>
        <v>34.555555555555557</v>
      </c>
      <c r="S53" s="17" t="s">
        <v>211</v>
      </c>
      <c r="T53" s="108">
        <v>350</v>
      </c>
      <c r="U53" s="1020"/>
      <c r="V53" s="76"/>
      <c r="W53" s="76"/>
      <c r="X53" s="76"/>
      <c r="Y53" s="76"/>
      <c r="Z53" s="76"/>
      <c r="AA53" s="163"/>
      <c r="AB53" s="76"/>
      <c r="AC53" s="76"/>
      <c r="AD53" s="76"/>
    </row>
    <row r="54" spans="1:30" ht="15.75" customHeight="1">
      <c r="A54" s="997"/>
      <c r="B54" s="1239"/>
      <c r="C54" s="19">
        <v>2</v>
      </c>
      <c r="D54" s="796" t="s">
        <v>108</v>
      </c>
      <c r="E54" s="804" t="s">
        <v>697</v>
      </c>
      <c r="F54" s="111">
        <v>39</v>
      </c>
      <c r="G54" s="111">
        <v>45</v>
      </c>
      <c r="H54" s="111">
        <v>44</v>
      </c>
      <c r="I54" s="111">
        <v>19</v>
      </c>
      <c r="J54" s="111">
        <v>48</v>
      </c>
      <c r="K54" s="111">
        <v>44</v>
      </c>
      <c r="L54" s="111">
        <v>35</v>
      </c>
      <c r="M54" s="111">
        <v>13</v>
      </c>
      <c r="N54" s="111">
        <v>22</v>
      </c>
      <c r="O54" s="111" t="s">
        <v>19</v>
      </c>
      <c r="P54" s="111" t="s">
        <v>19</v>
      </c>
      <c r="Q54" s="111" t="s">
        <v>19</v>
      </c>
      <c r="R54" s="16" cm="1">
        <f t="array" ref="R54">AVERAGE(IF(LEFT(F54:Q54,1)="&lt;", VALUE(MID(F54:Q54,2,99)), F54:Q54))</f>
        <v>34.333333333333336</v>
      </c>
      <c r="S54" s="21" t="s">
        <v>211</v>
      </c>
      <c r="T54" s="18">
        <v>350</v>
      </c>
      <c r="U54" s="1020"/>
      <c r="V54" s="76"/>
      <c r="W54" s="76"/>
      <c r="X54" s="76"/>
      <c r="Y54" s="76"/>
      <c r="Z54" s="76"/>
      <c r="AA54" s="163"/>
      <c r="AB54" s="76"/>
      <c r="AC54" s="76"/>
      <c r="AD54" s="76"/>
    </row>
    <row r="55" spans="1:30" ht="15.75" customHeight="1">
      <c r="A55" s="997"/>
      <c r="B55" s="1239"/>
      <c r="C55" s="19">
        <v>3</v>
      </c>
      <c r="D55" s="796" t="s">
        <v>89</v>
      </c>
      <c r="E55" s="804" t="s">
        <v>698</v>
      </c>
      <c r="F55" s="111">
        <v>39</v>
      </c>
      <c r="G55" s="111">
        <v>7</v>
      </c>
      <c r="H55" s="111">
        <v>66</v>
      </c>
      <c r="I55" s="111">
        <v>75</v>
      </c>
      <c r="J55" s="111">
        <v>59</v>
      </c>
      <c r="K55" s="111">
        <v>51</v>
      </c>
      <c r="L55" s="111">
        <v>28</v>
      </c>
      <c r="M55" s="111">
        <v>21</v>
      </c>
      <c r="N55" s="111">
        <v>26</v>
      </c>
      <c r="O55" s="111" t="s">
        <v>19</v>
      </c>
      <c r="P55" s="111" t="s">
        <v>19</v>
      </c>
      <c r="Q55" s="111" t="s">
        <v>19</v>
      </c>
      <c r="R55" s="16" cm="1">
        <f t="array" ref="R55">AVERAGE(IF(LEFT(F55:Q55,1)="&lt;", VALUE(MID(F55:Q55,2,99)), F55:Q55))</f>
        <v>41.333333333333336</v>
      </c>
      <c r="S55" s="21" t="s">
        <v>211</v>
      </c>
      <c r="T55" s="18">
        <v>350</v>
      </c>
      <c r="U55" s="761"/>
      <c r="V55" s="29"/>
      <c r="W55" s="29"/>
      <c r="X55" s="29"/>
      <c r="Y55" s="29"/>
      <c r="Z55" s="29"/>
      <c r="AA55" s="29"/>
      <c r="AB55" s="29"/>
      <c r="AC55" s="29"/>
      <c r="AD55" s="29"/>
    </row>
    <row r="56" spans="1:30" ht="15.75" customHeight="1">
      <c r="A56" s="997"/>
      <c r="B56" s="1239"/>
      <c r="C56" s="19">
        <v>4</v>
      </c>
      <c r="D56" s="796" t="s">
        <v>109</v>
      </c>
      <c r="E56" s="804" t="s">
        <v>700</v>
      </c>
      <c r="F56" s="111">
        <v>90</v>
      </c>
      <c r="G56" s="111">
        <v>7</v>
      </c>
      <c r="H56" s="111">
        <v>659</v>
      </c>
      <c r="I56" s="111">
        <v>246</v>
      </c>
      <c r="J56" s="111">
        <v>107</v>
      </c>
      <c r="K56" s="111">
        <v>48</v>
      </c>
      <c r="L56" s="111">
        <v>22</v>
      </c>
      <c r="M56" s="111">
        <v>13</v>
      </c>
      <c r="N56" s="111">
        <v>27</v>
      </c>
      <c r="O56" s="111" t="s">
        <v>19</v>
      </c>
      <c r="P56" s="111" t="s">
        <v>19</v>
      </c>
      <c r="Q56" s="111" t="s">
        <v>19</v>
      </c>
      <c r="R56" s="16" cm="1">
        <f t="array" ref="R56">AVERAGE(IF(LEFT(F56:Q56,1)="&lt;", VALUE(MID(F56:Q56,2,99)), F56:Q56))</f>
        <v>135.44444444444446</v>
      </c>
      <c r="S56" s="21" t="s">
        <v>211</v>
      </c>
      <c r="T56" s="18">
        <v>350</v>
      </c>
      <c r="U56" s="1023"/>
      <c r="V56" s="164"/>
      <c r="W56" s="164"/>
      <c r="X56" s="164"/>
      <c r="Y56" s="164"/>
      <c r="Z56" s="164"/>
      <c r="AA56" s="165"/>
      <c r="AB56" s="77"/>
      <c r="AC56" s="77"/>
      <c r="AD56" s="76"/>
    </row>
    <row r="57" spans="1:30" ht="15.75" customHeight="1">
      <c r="A57" s="997"/>
      <c r="B57" s="1240"/>
      <c r="C57" s="19">
        <v>5</v>
      </c>
      <c r="D57" s="796" t="s">
        <v>110</v>
      </c>
      <c r="E57" s="804" t="s">
        <v>701</v>
      </c>
      <c r="F57" s="111">
        <v>73</v>
      </c>
      <c r="G57" s="111">
        <v>7</v>
      </c>
      <c r="H57" s="111">
        <v>522</v>
      </c>
      <c r="I57" s="111">
        <v>429</v>
      </c>
      <c r="J57" s="111">
        <v>6</v>
      </c>
      <c r="K57" s="111">
        <v>93</v>
      </c>
      <c r="L57" s="111">
        <v>18</v>
      </c>
      <c r="M57" s="111">
        <v>14</v>
      </c>
      <c r="N57" s="111">
        <v>22</v>
      </c>
      <c r="O57" s="111" t="s">
        <v>19</v>
      </c>
      <c r="P57" s="111" t="s">
        <v>19</v>
      </c>
      <c r="Q57" s="111" t="s">
        <v>19</v>
      </c>
      <c r="R57" s="16" cm="1">
        <f t="array" ref="R57">AVERAGE(IF(LEFT(F57:Q57,1)="&lt;", VALUE(MID(F57:Q57,2,99)), F57:Q57))</f>
        <v>131.55555555555554</v>
      </c>
      <c r="S57" s="21" t="s">
        <v>211</v>
      </c>
      <c r="T57" s="18">
        <v>350</v>
      </c>
      <c r="U57" s="1023"/>
      <c r="V57" s="164"/>
      <c r="W57" s="164"/>
      <c r="X57" s="164"/>
      <c r="Y57" s="164"/>
      <c r="Z57" s="164"/>
      <c r="AA57" s="165"/>
      <c r="AB57" s="77"/>
      <c r="AC57" s="77"/>
      <c r="AD57" s="76"/>
    </row>
    <row r="58" spans="1:30" ht="15.75" customHeight="1">
      <c r="A58" s="997"/>
      <c r="B58" s="1238" t="s">
        <v>702</v>
      </c>
      <c r="C58" s="15">
        <v>1</v>
      </c>
      <c r="D58" s="456" t="s">
        <v>107</v>
      </c>
      <c r="E58" s="461" t="s">
        <v>696</v>
      </c>
      <c r="F58" s="110" t="s">
        <v>19</v>
      </c>
      <c r="G58" s="110">
        <v>3.1</v>
      </c>
      <c r="H58" s="110" t="s">
        <v>19</v>
      </c>
      <c r="I58" s="110" t="s">
        <v>19</v>
      </c>
      <c r="J58" s="110" t="s">
        <v>19</v>
      </c>
      <c r="K58" s="110">
        <v>1.5</v>
      </c>
      <c r="L58" s="110" t="s">
        <v>19</v>
      </c>
      <c r="M58" s="112" t="s">
        <v>19</v>
      </c>
      <c r="N58" s="110">
        <v>1.4</v>
      </c>
      <c r="O58" s="110" t="s">
        <v>19</v>
      </c>
      <c r="P58" s="110" t="s">
        <v>19</v>
      </c>
      <c r="Q58" s="110" t="s">
        <v>19</v>
      </c>
      <c r="R58" s="16" cm="1">
        <f t="array" ref="R58">AVERAGE(IF(LEFT(F58:Q58,1)="&lt;", VALUE(MID(F58:Q58,2,99)), F58:Q58))</f>
        <v>2</v>
      </c>
      <c r="S58" s="17" t="s">
        <v>212</v>
      </c>
      <c r="T58" s="108">
        <v>3</v>
      </c>
      <c r="U58" s="1023"/>
      <c r="V58" s="164"/>
      <c r="W58" s="164"/>
      <c r="X58" s="164"/>
      <c r="Y58" s="164"/>
      <c r="Z58" s="164"/>
      <c r="AA58" s="165"/>
      <c r="AB58" s="77"/>
      <c r="AC58" s="77"/>
      <c r="AD58" s="76"/>
    </row>
    <row r="59" spans="1:30" ht="15.75" customHeight="1">
      <c r="A59" s="997"/>
      <c r="B59" s="1314"/>
      <c r="C59" s="19">
        <v>2</v>
      </c>
      <c r="D59" s="796" t="s">
        <v>108</v>
      </c>
      <c r="E59" s="804" t="s">
        <v>697</v>
      </c>
      <c r="F59" s="111" t="s">
        <v>19</v>
      </c>
      <c r="G59" s="111">
        <v>3</v>
      </c>
      <c r="H59" s="111" t="s">
        <v>19</v>
      </c>
      <c r="I59" s="111" t="s">
        <v>19</v>
      </c>
      <c r="J59" s="111" t="s">
        <v>19</v>
      </c>
      <c r="K59" s="111">
        <v>1.3</v>
      </c>
      <c r="L59" s="111" t="s">
        <v>19</v>
      </c>
      <c r="M59" s="113" t="s">
        <v>19</v>
      </c>
      <c r="N59" s="111">
        <v>2.4</v>
      </c>
      <c r="O59" s="111" t="s">
        <v>19</v>
      </c>
      <c r="P59" s="111" t="s">
        <v>19</v>
      </c>
      <c r="Q59" s="111" t="s">
        <v>19</v>
      </c>
      <c r="R59" s="16" cm="1">
        <f t="array" ref="R59">AVERAGE(IF(LEFT(F59:Q59,1)="&lt;", VALUE(MID(F59:Q59,2,99)), F59:Q59))</f>
        <v>2.2333333333333329</v>
      </c>
      <c r="S59" s="21" t="s">
        <v>212</v>
      </c>
      <c r="T59" s="18">
        <v>3</v>
      </c>
      <c r="U59" s="1023"/>
      <c r="V59" s="164"/>
      <c r="W59" s="164"/>
      <c r="X59" s="164"/>
      <c r="Y59" s="164"/>
      <c r="Z59" s="164"/>
      <c r="AA59" s="165"/>
      <c r="AB59" s="77"/>
      <c r="AC59" s="77"/>
      <c r="AD59" s="76"/>
    </row>
    <row r="60" spans="1:30" ht="15.75" customHeight="1">
      <c r="A60" s="997"/>
      <c r="B60" s="1314"/>
      <c r="C60" s="19">
        <v>3</v>
      </c>
      <c r="D60" s="796" t="s">
        <v>89</v>
      </c>
      <c r="E60" s="804" t="s">
        <v>698</v>
      </c>
      <c r="F60" s="111" t="s">
        <v>19</v>
      </c>
      <c r="G60" s="111">
        <v>3</v>
      </c>
      <c r="H60" s="111" t="s">
        <v>19</v>
      </c>
      <c r="I60" s="111" t="s">
        <v>19</v>
      </c>
      <c r="J60" s="111" t="s">
        <v>19</v>
      </c>
      <c r="K60" s="111">
        <v>2.2999999999999998</v>
      </c>
      <c r="L60" s="111" t="s">
        <v>19</v>
      </c>
      <c r="M60" s="113" t="s">
        <v>19</v>
      </c>
      <c r="N60" s="111">
        <v>1.4</v>
      </c>
      <c r="O60" s="111" t="s">
        <v>19</v>
      </c>
      <c r="P60" s="111" t="s">
        <v>19</v>
      </c>
      <c r="Q60" s="111" t="s">
        <v>19</v>
      </c>
      <c r="R60" s="16" cm="1">
        <f t="array" ref="R60">AVERAGE(IF(LEFT(F60:Q60,1)="&lt;", VALUE(MID(F60:Q60,2,99)), F60:Q60))</f>
        <v>2.2333333333333329</v>
      </c>
      <c r="S60" s="21" t="s">
        <v>212</v>
      </c>
      <c r="T60" s="18">
        <v>3</v>
      </c>
      <c r="U60" s="1023"/>
      <c r="V60" s="164"/>
      <c r="W60" s="164"/>
      <c r="X60" s="164"/>
      <c r="Y60" s="164"/>
      <c r="Z60" s="164"/>
      <c r="AA60" s="165"/>
      <c r="AB60" s="77"/>
      <c r="AC60" s="77"/>
      <c r="AD60" s="76"/>
    </row>
    <row r="61" spans="1:30" ht="15.75" customHeight="1">
      <c r="A61" s="997"/>
      <c r="B61" s="1314"/>
      <c r="C61" s="19">
        <v>4</v>
      </c>
      <c r="D61" s="796" t="s">
        <v>109</v>
      </c>
      <c r="E61" s="804" t="s">
        <v>700</v>
      </c>
      <c r="F61" s="111" t="s">
        <v>19</v>
      </c>
      <c r="G61" s="111">
        <v>3</v>
      </c>
      <c r="H61" s="111" t="s">
        <v>19</v>
      </c>
      <c r="I61" s="111" t="s">
        <v>19</v>
      </c>
      <c r="J61" s="111" t="s">
        <v>19</v>
      </c>
      <c r="K61" s="111">
        <v>2.5</v>
      </c>
      <c r="L61" s="111" t="s">
        <v>19</v>
      </c>
      <c r="M61" s="113" t="s">
        <v>19</v>
      </c>
      <c r="N61" s="111">
        <v>2.4</v>
      </c>
      <c r="O61" s="111" t="s">
        <v>19</v>
      </c>
      <c r="P61" s="111" t="s">
        <v>19</v>
      </c>
      <c r="Q61" s="111" t="s">
        <v>19</v>
      </c>
      <c r="R61" s="16" cm="1">
        <f t="array" ref="R61">AVERAGE(IF(LEFT(F61:Q61,1)="&lt;", VALUE(MID(F61:Q61,2,99)), F61:Q61))</f>
        <v>2.6333333333333333</v>
      </c>
      <c r="S61" s="21" t="s">
        <v>212</v>
      </c>
      <c r="T61" s="18">
        <v>3</v>
      </c>
      <c r="U61" s="761"/>
      <c r="V61" s="29"/>
      <c r="W61" s="29"/>
      <c r="X61" s="29"/>
      <c r="Y61" s="29"/>
      <c r="Z61" s="29"/>
      <c r="AA61" s="29"/>
      <c r="AB61" s="29"/>
      <c r="AC61" s="29"/>
      <c r="AD61" s="29"/>
    </row>
    <row r="62" spans="1:30" ht="15.75" customHeight="1">
      <c r="A62" s="998"/>
      <c r="B62" s="1315"/>
      <c r="C62" s="19">
        <v>5</v>
      </c>
      <c r="D62" s="796" t="s">
        <v>110</v>
      </c>
      <c r="E62" s="804" t="s">
        <v>701</v>
      </c>
      <c r="F62" s="111" t="s">
        <v>19</v>
      </c>
      <c r="G62" s="111">
        <v>2.9</v>
      </c>
      <c r="H62" s="111" t="s">
        <v>19</v>
      </c>
      <c r="I62" s="111" t="s">
        <v>19</v>
      </c>
      <c r="J62" s="111" t="s">
        <v>19</v>
      </c>
      <c r="K62" s="111">
        <v>2.4</v>
      </c>
      <c r="L62" s="111" t="s">
        <v>19</v>
      </c>
      <c r="M62" s="113" t="s">
        <v>19</v>
      </c>
      <c r="N62" s="111">
        <v>1.6</v>
      </c>
      <c r="O62" s="111" t="s">
        <v>19</v>
      </c>
      <c r="P62" s="111" t="s">
        <v>19</v>
      </c>
      <c r="Q62" s="111" t="s">
        <v>19</v>
      </c>
      <c r="R62" s="16" cm="1">
        <f t="array" ref="R62">AVERAGE(IF(LEFT(F62:Q62,1)="&lt;", VALUE(MID(F62:Q62,2,99)), F62:Q62))</f>
        <v>2.3000000000000003</v>
      </c>
      <c r="S62" s="21" t="s">
        <v>211</v>
      </c>
      <c r="T62" s="18">
        <v>3</v>
      </c>
      <c r="U62" s="1023"/>
      <c r="V62" s="164"/>
      <c r="W62" s="164"/>
      <c r="X62" s="164"/>
      <c r="Y62" s="164"/>
      <c r="Z62" s="164"/>
      <c r="AA62" s="163"/>
      <c r="AB62" s="77"/>
      <c r="AC62" s="77"/>
      <c r="AD62" s="76"/>
    </row>
    <row r="63" spans="1:30" ht="55.5" customHeight="1">
      <c r="A63" s="997"/>
      <c r="B63" s="1229" t="s">
        <v>703</v>
      </c>
      <c r="C63" s="464">
        <v>1</v>
      </c>
      <c r="D63" s="523" t="s">
        <v>107</v>
      </c>
      <c r="E63" s="524" t="s">
        <v>696</v>
      </c>
      <c r="F63" s="1024" t="s">
        <v>704</v>
      </c>
      <c r="G63" s="829" t="s">
        <v>705</v>
      </c>
      <c r="H63" s="829" t="s">
        <v>706</v>
      </c>
      <c r="I63" s="829" t="s">
        <v>707</v>
      </c>
      <c r="J63" s="829" t="s">
        <v>708</v>
      </c>
      <c r="K63" s="829" t="s">
        <v>709</v>
      </c>
      <c r="L63" s="829" t="s">
        <v>710</v>
      </c>
      <c r="M63" s="829" t="s">
        <v>711</v>
      </c>
      <c r="N63" s="829" t="s">
        <v>712</v>
      </c>
      <c r="O63" s="829" t="s">
        <v>19</v>
      </c>
      <c r="P63" s="829" t="s">
        <v>19</v>
      </c>
      <c r="Q63" s="465" t="s">
        <v>19</v>
      </c>
      <c r="R63" s="1025"/>
      <c r="S63" s="1025"/>
      <c r="T63" s="1026"/>
      <c r="U63" s="164"/>
      <c r="V63" s="164"/>
      <c r="W63" s="164"/>
      <c r="X63" s="164"/>
      <c r="Y63" s="164"/>
      <c r="Z63" s="164"/>
      <c r="AA63" s="163"/>
      <c r="AB63" s="77"/>
      <c r="AC63" s="77"/>
      <c r="AD63" s="76"/>
    </row>
    <row r="64" spans="1:30" ht="50.25" customHeight="1">
      <c r="A64" s="997"/>
      <c r="B64" s="1229"/>
      <c r="C64" s="311">
        <v>2</v>
      </c>
      <c r="D64" s="814" t="s">
        <v>108</v>
      </c>
      <c r="E64" s="815" t="s">
        <v>697</v>
      </c>
      <c r="F64" s="613" t="s">
        <v>713</v>
      </c>
      <c r="G64" s="540" t="s">
        <v>713</v>
      </c>
      <c r="H64" s="540" t="s">
        <v>714</v>
      </c>
      <c r="I64" s="540" t="s">
        <v>715</v>
      </c>
      <c r="J64" s="540" t="s">
        <v>716</v>
      </c>
      <c r="K64" s="540" t="s">
        <v>717</v>
      </c>
      <c r="L64" s="540" t="s">
        <v>718</v>
      </c>
      <c r="M64" s="540" t="s">
        <v>719</v>
      </c>
      <c r="N64" s="540" t="s">
        <v>720</v>
      </c>
      <c r="O64" s="540" t="s">
        <v>19</v>
      </c>
      <c r="P64" s="540" t="s">
        <v>19</v>
      </c>
      <c r="Q64" s="326" t="s">
        <v>19</v>
      </c>
      <c r="R64" s="28"/>
      <c r="S64" s="28"/>
      <c r="T64" s="325"/>
      <c r="U64" s="164"/>
      <c r="V64" s="164"/>
      <c r="W64" s="164"/>
      <c r="X64" s="164"/>
      <c r="Y64" s="164"/>
      <c r="Z64" s="164"/>
      <c r="AA64" s="163"/>
      <c r="AB64" s="77"/>
      <c r="AC64" s="77"/>
      <c r="AD64" s="76"/>
    </row>
    <row r="65" spans="1:30" ht="59.25" customHeight="1">
      <c r="A65" s="997"/>
      <c r="B65" s="1229"/>
      <c r="C65" s="311">
        <v>3</v>
      </c>
      <c r="D65" s="814" t="s">
        <v>89</v>
      </c>
      <c r="E65" s="815" t="s">
        <v>698</v>
      </c>
      <c r="F65" s="613" t="s">
        <v>721</v>
      </c>
      <c r="G65" s="540" t="s">
        <v>721</v>
      </c>
      <c r="H65" s="540" t="s">
        <v>722</v>
      </c>
      <c r="I65" s="540" t="s">
        <v>723</v>
      </c>
      <c r="J65" s="540" t="s">
        <v>724</v>
      </c>
      <c r="K65" s="540" t="s">
        <v>725</v>
      </c>
      <c r="L65" s="540" t="s">
        <v>726</v>
      </c>
      <c r="M65" s="540" t="s">
        <v>727</v>
      </c>
      <c r="N65" s="540" t="s">
        <v>728</v>
      </c>
      <c r="O65" s="540" t="s">
        <v>19</v>
      </c>
      <c r="P65" s="540" t="s">
        <v>19</v>
      </c>
      <c r="Q65" s="326" t="s">
        <v>19</v>
      </c>
      <c r="R65" s="28"/>
      <c r="S65" s="28"/>
      <c r="T65" s="325"/>
      <c r="U65" s="164"/>
      <c r="V65" s="164"/>
      <c r="W65" s="164"/>
      <c r="X65" s="164"/>
      <c r="Y65" s="164"/>
      <c r="Z65" s="164"/>
      <c r="AA65" s="163"/>
      <c r="AB65" s="77"/>
      <c r="AC65" s="77"/>
      <c r="AD65" s="76"/>
    </row>
    <row r="66" spans="1:30" ht="51" customHeight="1">
      <c r="A66" s="997"/>
      <c r="B66" s="1229"/>
      <c r="C66" s="311">
        <v>4</v>
      </c>
      <c r="D66" s="814" t="s">
        <v>109</v>
      </c>
      <c r="E66" s="815" t="s">
        <v>700</v>
      </c>
      <c r="F66" s="613" t="s">
        <v>729</v>
      </c>
      <c r="G66" s="540" t="s">
        <v>730</v>
      </c>
      <c r="H66" s="540" t="s">
        <v>731</v>
      </c>
      <c r="I66" s="540" t="s">
        <v>732</v>
      </c>
      <c r="J66" s="540" t="s">
        <v>733</v>
      </c>
      <c r="K66" s="540" t="s">
        <v>734</v>
      </c>
      <c r="L66" s="540" t="s">
        <v>735</v>
      </c>
      <c r="M66" s="540" t="s">
        <v>711</v>
      </c>
      <c r="N66" s="540" t="s">
        <v>736</v>
      </c>
      <c r="O66" s="540" t="s">
        <v>19</v>
      </c>
      <c r="P66" s="540" t="s">
        <v>19</v>
      </c>
      <c r="Q66" s="326" t="s">
        <v>19</v>
      </c>
      <c r="R66" s="28"/>
      <c r="S66" s="28"/>
      <c r="T66" s="325"/>
      <c r="U66" s="164"/>
      <c r="V66" s="164"/>
      <c r="W66" s="164"/>
      <c r="X66" s="164"/>
      <c r="Y66" s="164"/>
      <c r="Z66" s="164"/>
      <c r="AA66" s="163"/>
      <c r="AB66" s="77"/>
      <c r="AC66" s="77"/>
      <c r="AD66" s="76"/>
    </row>
    <row r="67" spans="1:30" ht="48.75" customHeight="1">
      <c r="A67" s="998"/>
      <c r="B67" s="1229"/>
      <c r="C67" s="447">
        <v>5</v>
      </c>
      <c r="D67" s="541" t="s">
        <v>110</v>
      </c>
      <c r="E67" s="448" t="s">
        <v>701</v>
      </c>
      <c r="F67" s="614" t="s">
        <v>737</v>
      </c>
      <c r="G67" s="529" t="s">
        <v>738</v>
      </c>
      <c r="H67" s="529" t="s">
        <v>739</v>
      </c>
      <c r="I67" s="529" t="s">
        <v>740</v>
      </c>
      <c r="J67" s="529" t="s">
        <v>741</v>
      </c>
      <c r="K67" s="529" t="s">
        <v>742</v>
      </c>
      <c r="L67" s="529" t="s">
        <v>743</v>
      </c>
      <c r="M67" s="529" t="s">
        <v>744</v>
      </c>
      <c r="N67" s="529" t="s">
        <v>745</v>
      </c>
      <c r="O67" s="529" t="s">
        <v>19</v>
      </c>
      <c r="P67" s="529" t="s">
        <v>19</v>
      </c>
      <c r="Q67" s="530" t="s">
        <v>19</v>
      </c>
      <c r="R67" s="28"/>
      <c r="S67" s="28"/>
      <c r="T67" s="325"/>
      <c r="U67" s="29"/>
      <c r="V67" s="29"/>
      <c r="W67" s="29"/>
      <c r="X67" s="29"/>
      <c r="Y67" s="29"/>
      <c r="Z67" s="29"/>
      <c r="AA67" s="29"/>
      <c r="AB67" s="29"/>
      <c r="AC67" s="29"/>
      <c r="AD67" s="29"/>
    </row>
    <row r="68" spans="1:30" s="244" customFormat="1" ht="30.75" customHeight="1">
      <c r="A68" s="337"/>
      <c r="B68" s="1323" t="s">
        <v>260</v>
      </c>
      <c r="C68" s="1324"/>
      <c r="D68" s="1324"/>
      <c r="E68" s="1324"/>
      <c r="F68" s="377">
        <v>46044</v>
      </c>
      <c r="G68" s="377">
        <v>46072</v>
      </c>
      <c r="H68" s="377">
        <v>46098</v>
      </c>
      <c r="I68" s="377">
        <v>46135</v>
      </c>
      <c r="J68" s="377">
        <v>46155</v>
      </c>
      <c r="K68" s="377">
        <v>46196</v>
      </c>
      <c r="L68" s="377">
        <v>46226</v>
      </c>
      <c r="M68" s="377">
        <v>46247</v>
      </c>
      <c r="N68" s="377">
        <v>46275</v>
      </c>
      <c r="O68" s="377"/>
      <c r="P68" s="377"/>
      <c r="Q68" s="441"/>
      <c r="R68" s="337"/>
      <c r="S68" s="337"/>
      <c r="T68" s="338"/>
      <c r="U68" s="610"/>
      <c r="V68" s="610"/>
      <c r="W68" s="610"/>
      <c r="X68" s="610"/>
      <c r="Y68" s="610"/>
      <c r="Z68" s="610"/>
      <c r="AA68" s="610"/>
      <c r="AB68" s="611"/>
      <c r="AC68" s="611"/>
      <c r="AD68" s="610"/>
    </row>
    <row r="69" spans="1:30" ht="15.75" customHeight="1">
      <c r="A69" s="29"/>
      <c r="B69" s="75"/>
      <c r="C69" s="29"/>
      <c r="D69" s="29"/>
      <c r="E69" s="29"/>
      <c r="F69" s="325"/>
      <c r="G69" s="29"/>
      <c r="H69" s="29"/>
      <c r="I69" s="29"/>
      <c r="J69" s="29"/>
      <c r="K69" s="29"/>
      <c r="L69" s="29"/>
      <c r="M69" s="29"/>
      <c r="N69" s="29"/>
      <c r="O69" s="29"/>
      <c r="P69" s="29"/>
      <c r="Q69" s="29"/>
      <c r="R69" s="29"/>
      <c r="S69" s="29"/>
      <c r="T69" s="325"/>
      <c r="U69" s="76"/>
      <c r="V69" s="76"/>
      <c r="W69" s="76"/>
      <c r="X69" s="76"/>
      <c r="Y69" s="76"/>
      <c r="Z69" s="76"/>
      <c r="AA69" s="76"/>
      <c r="AB69" s="77"/>
      <c r="AC69" s="77"/>
      <c r="AD69" s="76"/>
    </row>
    <row r="70" spans="1:30" ht="15.75" customHeight="1">
      <c r="A70" s="29"/>
      <c r="B70" s="75"/>
      <c r="C70" s="29"/>
      <c r="D70" s="1195" t="s">
        <v>263</v>
      </c>
      <c r="E70" s="1396"/>
      <c r="F70" s="1396"/>
      <c r="G70" s="1396"/>
      <c r="H70" s="1396"/>
      <c r="I70" s="1396"/>
      <c r="J70" s="1396"/>
      <c r="K70" s="1396"/>
      <c r="L70" s="1396"/>
      <c r="M70" s="1396"/>
      <c r="N70" s="1396"/>
      <c r="O70" s="1396"/>
      <c r="P70" s="1396"/>
      <c r="Q70" s="1396"/>
      <c r="R70" s="1397"/>
      <c r="S70" s="29"/>
      <c r="T70" s="325"/>
      <c r="U70" s="76"/>
      <c r="V70" s="76"/>
      <c r="W70" s="76"/>
      <c r="X70" s="76"/>
      <c r="Y70" s="76"/>
      <c r="Z70" s="76"/>
      <c r="AA70" s="76"/>
      <c r="AB70" s="77"/>
      <c r="AC70" s="77"/>
      <c r="AD70" s="76"/>
    </row>
    <row r="71" spans="1:30" ht="15.75" customHeight="1">
      <c r="A71" s="29"/>
      <c r="B71" s="75"/>
      <c r="C71" s="29"/>
      <c r="D71" s="1195" t="s">
        <v>264</v>
      </c>
      <c r="E71" s="1396"/>
      <c r="F71" s="1396"/>
      <c r="G71" s="1396"/>
      <c r="H71" s="1396"/>
      <c r="I71" s="1396"/>
      <c r="J71" s="1396"/>
      <c r="K71" s="1396"/>
      <c r="L71" s="1396"/>
      <c r="M71" s="1396"/>
      <c r="N71" s="1396"/>
      <c r="O71" s="1396"/>
      <c r="P71" s="1396"/>
      <c r="Q71" s="1396"/>
      <c r="R71" s="1397"/>
      <c r="S71" s="29"/>
      <c r="T71" s="325"/>
      <c r="U71" s="76"/>
      <c r="V71" s="76"/>
      <c r="W71" s="76"/>
      <c r="X71" s="76"/>
      <c r="Y71" s="76"/>
      <c r="Z71" s="76"/>
      <c r="AA71" s="76"/>
      <c r="AB71" s="77"/>
      <c r="AC71" s="77"/>
      <c r="AD71" s="76"/>
    </row>
    <row r="72" spans="1:30" ht="15.75" customHeight="1">
      <c r="A72" s="29"/>
      <c r="B72" s="75"/>
      <c r="C72" s="29"/>
      <c r="D72" s="1412"/>
      <c r="E72" s="1396"/>
      <c r="F72" s="1396"/>
      <c r="G72" s="1396"/>
      <c r="H72" s="1397"/>
      <c r="I72" s="1196" t="s">
        <v>265</v>
      </c>
      <c r="J72" s="1396"/>
      <c r="K72" s="1396"/>
      <c r="L72" s="1396"/>
      <c r="M72" s="1396"/>
      <c r="N72" s="1396"/>
      <c r="O72" s="1396"/>
      <c r="P72" s="1396"/>
      <c r="Q72" s="1396"/>
      <c r="R72" s="1397"/>
      <c r="S72" s="29"/>
      <c r="T72" s="325"/>
      <c r="U72" s="76"/>
      <c r="V72" s="76"/>
      <c r="W72" s="76"/>
      <c r="X72" s="76"/>
      <c r="Y72" s="76"/>
      <c r="Z72" s="76"/>
      <c r="AA72" s="76"/>
      <c r="AB72" s="77"/>
      <c r="AC72" s="77"/>
      <c r="AD72" s="76"/>
    </row>
    <row r="73" spans="1:30" ht="15.75" customHeight="1">
      <c r="A73" s="29"/>
      <c r="B73" s="75"/>
      <c r="C73" s="29"/>
      <c r="D73" s="2" t="s">
        <v>266</v>
      </c>
      <c r="E73" s="2" t="s">
        <v>267</v>
      </c>
      <c r="F73" s="615" t="s">
        <v>1</v>
      </c>
      <c r="G73" s="2" t="s">
        <v>268</v>
      </c>
      <c r="H73" s="2" t="s">
        <v>269</v>
      </c>
      <c r="I73" s="2" t="s">
        <v>171</v>
      </c>
      <c r="J73" s="2" t="s">
        <v>172</v>
      </c>
      <c r="K73" s="2" t="s">
        <v>173</v>
      </c>
      <c r="L73" s="2" t="s">
        <v>7</v>
      </c>
      <c r="M73" s="2" t="s">
        <v>174</v>
      </c>
      <c r="N73" s="2" t="s">
        <v>175</v>
      </c>
      <c r="O73" s="2" t="s">
        <v>176</v>
      </c>
      <c r="P73" s="2" t="s">
        <v>177</v>
      </c>
      <c r="Q73" s="2" t="s">
        <v>178</v>
      </c>
      <c r="R73" s="2" t="s">
        <v>179</v>
      </c>
      <c r="S73" s="29"/>
      <c r="T73" s="325"/>
      <c r="U73" s="29"/>
      <c r="V73" s="29"/>
      <c r="W73" s="29"/>
      <c r="X73" s="29"/>
      <c r="Y73" s="29"/>
      <c r="Z73" s="29"/>
      <c r="AA73" s="29"/>
      <c r="AB73" s="29"/>
      <c r="AC73" s="29"/>
      <c r="AD73" s="29"/>
    </row>
    <row r="74" spans="1:30" ht="15.75" customHeight="1">
      <c r="A74" s="29"/>
      <c r="B74" s="75"/>
      <c r="C74" s="29"/>
      <c r="D74" s="1191" t="s">
        <v>746</v>
      </c>
      <c r="E74" s="1191" t="s">
        <v>694</v>
      </c>
      <c r="F74" s="1192" t="s">
        <v>27</v>
      </c>
      <c r="G74" s="30">
        <v>1</v>
      </c>
      <c r="H74" s="2" t="s">
        <v>110</v>
      </c>
      <c r="I74" s="32">
        <f t="shared" ref="I74:I78" si="0">AVERAGE(F8:K8)</f>
        <v>4.2616666666666667</v>
      </c>
      <c r="J74" s="32">
        <f t="shared" ref="J74:J78" si="1">AVERAGE(F13:K13)</f>
        <v>24.833333333333332</v>
      </c>
      <c r="K74" s="32">
        <f t="shared" ref="K74:K78" si="2">AVERAGE(F18:K18)</f>
        <v>17.5</v>
      </c>
      <c r="L74" s="32">
        <f t="shared" ref="L74:L78" si="3">AVERAGE(F23:K23)</f>
        <v>7.2733333333333334</v>
      </c>
      <c r="M74" s="32">
        <f t="shared" ref="M74:M78" si="4">AVERAGE(F28:K28)</f>
        <v>29.266666666666666</v>
      </c>
      <c r="N74" s="32">
        <f t="shared" ref="N74:N78" si="5">AVERAGE(F33:K33)</f>
        <v>21.666666666666668</v>
      </c>
      <c r="O74" s="32">
        <f t="shared" ref="O74:O78" si="6">GEOMEAN(F38:K38)</f>
        <v>2160433.630458748</v>
      </c>
      <c r="P74" s="32">
        <f t="shared" ref="P74:P78" si="7">AVERAGE(F43:K43)</f>
        <v>0.32833333333333337</v>
      </c>
      <c r="Q74" s="36">
        <f t="shared" ref="Q74:Q78" si="8">AVERAGE(F48:K48)</f>
        <v>1.4428333333333334</v>
      </c>
      <c r="R74" s="32">
        <f t="shared" ref="R74:R78" si="9">AVERAGE(F53:K53)</f>
        <v>39.666666666666664</v>
      </c>
      <c r="S74" s="29"/>
      <c r="T74" s="325"/>
      <c r="U74" s="76"/>
      <c r="V74" s="76"/>
      <c r="W74" s="76"/>
      <c r="X74" s="76"/>
      <c r="Y74" s="76"/>
      <c r="Z74" s="76"/>
      <c r="AA74" s="76"/>
      <c r="AB74" s="77"/>
      <c r="AC74" s="77"/>
      <c r="AD74" s="76"/>
    </row>
    <row r="75" spans="1:30" ht="15.75" customHeight="1">
      <c r="A75" s="29"/>
      <c r="B75" s="75"/>
      <c r="C75" s="29"/>
      <c r="D75" s="1399"/>
      <c r="E75" s="1399"/>
      <c r="F75" s="1193"/>
      <c r="G75" s="30">
        <v>2</v>
      </c>
      <c r="H75" s="2" t="s">
        <v>109</v>
      </c>
      <c r="I75" s="32">
        <f t="shared" si="0"/>
        <v>4.0583333333333336</v>
      </c>
      <c r="J75" s="32">
        <f t="shared" si="1"/>
        <v>23</v>
      </c>
      <c r="K75" s="32">
        <f t="shared" si="2"/>
        <v>16.833333333333332</v>
      </c>
      <c r="L75" s="32">
        <f t="shared" si="3"/>
        <v>7.2416666666666663</v>
      </c>
      <c r="M75" s="32">
        <f t="shared" si="4"/>
        <v>29.05</v>
      </c>
      <c r="N75" s="32">
        <f t="shared" si="5"/>
        <v>21.666666666666668</v>
      </c>
      <c r="O75" s="32">
        <f t="shared" si="6"/>
        <v>2311123.3795476072</v>
      </c>
      <c r="P75" s="32">
        <f t="shared" si="7"/>
        <v>0.16333333333333333</v>
      </c>
      <c r="Q75" s="36">
        <f t="shared" si="8"/>
        <v>1.4943333333333335</v>
      </c>
      <c r="R75" s="32">
        <f t="shared" si="9"/>
        <v>39.833333333333336</v>
      </c>
      <c r="S75" s="29"/>
      <c r="T75" s="325"/>
      <c r="U75" s="76"/>
      <c r="V75" s="76"/>
      <c r="W75" s="76"/>
      <c r="X75" s="76"/>
      <c r="Y75" s="76"/>
      <c r="Z75" s="76"/>
      <c r="AA75" s="76"/>
      <c r="AB75" s="77"/>
      <c r="AC75" s="77"/>
      <c r="AD75" s="76"/>
    </row>
    <row r="76" spans="1:30" ht="15.75" customHeight="1">
      <c r="A76" s="29"/>
      <c r="B76" s="75"/>
      <c r="C76" s="29"/>
      <c r="D76" s="1399"/>
      <c r="E76" s="1399"/>
      <c r="F76" s="1193"/>
      <c r="G76" s="30">
        <v>3</v>
      </c>
      <c r="H76" s="2" t="s">
        <v>89</v>
      </c>
      <c r="I76" s="32">
        <f t="shared" si="0"/>
        <v>2.2519999999999998</v>
      </c>
      <c r="J76" s="32">
        <f t="shared" si="1"/>
        <v>54</v>
      </c>
      <c r="K76" s="32">
        <f t="shared" si="2"/>
        <v>42.166666666666664</v>
      </c>
      <c r="L76" s="32">
        <f t="shared" si="3"/>
        <v>7.1083333333333343</v>
      </c>
      <c r="M76" s="32">
        <f t="shared" si="4"/>
        <v>28.566666666666663</v>
      </c>
      <c r="N76" s="32">
        <f t="shared" si="5"/>
        <v>26.666666666666668</v>
      </c>
      <c r="O76" s="32">
        <f t="shared" si="6"/>
        <v>3697667.2579080868</v>
      </c>
      <c r="P76" s="32">
        <f t="shared" si="7"/>
        <v>0.19099999999999998</v>
      </c>
      <c r="Q76" s="36">
        <f t="shared" si="8"/>
        <v>1.7904999999999998</v>
      </c>
      <c r="R76" s="32">
        <f t="shared" si="9"/>
        <v>49.5</v>
      </c>
      <c r="S76" s="29"/>
      <c r="T76" s="325"/>
      <c r="U76" s="76"/>
      <c r="V76" s="76"/>
      <c r="W76" s="76"/>
      <c r="X76" s="76"/>
      <c r="Y76" s="76"/>
      <c r="Z76" s="76"/>
      <c r="AA76" s="76"/>
      <c r="AB76" s="77"/>
      <c r="AC76" s="77"/>
      <c r="AD76" s="76"/>
    </row>
    <row r="77" spans="1:30" ht="15.75" customHeight="1">
      <c r="A77" s="29"/>
      <c r="B77" s="75"/>
      <c r="C77" s="29"/>
      <c r="D77" s="1399"/>
      <c r="E77" s="1399"/>
      <c r="F77" s="1193"/>
      <c r="G77" s="30">
        <v>4</v>
      </c>
      <c r="H77" s="2" t="s">
        <v>108</v>
      </c>
      <c r="I77" s="32">
        <f t="shared" si="0"/>
        <v>2.6239999999999997</v>
      </c>
      <c r="J77" s="32">
        <f t="shared" si="1"/>
        <v>56.833333333333336</v>
      </c>
      <c r="K77" s="32">
        <f t="shared" si="2"/>
        <v>18.166666666666668</v>
      </c>
      <c r="L77" s="32">
        <f t="shared" si="3"/>
        <v>7.0666666666666664</v>
      </c>
      <c r="M77" s="32">
        <f t="shared" si="4"/>
        <v>28.816666666666666</v>
      </c>
      <c r="N77" s="32">
        <f t="shared" si="5"/>
        <v>25</v>
      </c>
      <c r="O77" s="32">
        <f t="shared" si="6"/>
        <v>3514207.2504135743</v>
      </c>
      <c r="P77" s="32">
        <f t="shared" si="7"/>
        <v>0.17666666666666667</v>
      </c>
      <c r="Q77" s="36">
        <f t="shared" si="8"/>
        <v>1.7526666666666666</v>
      </c>
      <c r="R77" s="32">
        <f t="shared" si="9"/>
        <v>192.83333333333334</v>
      </c>
      <c r="S77" s="29"/>
      <c r="T77" s="325"/>
      <c r="U77" s="76"/>
      <c r="V77" s="76"/>
      <c r="W77" s="76"/>
      <c r="X77" s="76"/>
      <c r="Y77" s="76"/>
      <c r="Z77" s="76"/>
      <c r="AA77" s="76"/>
      <c r="AB77" s="77"/>
      <c r="AC77" s="77"/>
      <c r="AD77" s="76"/>
    </row>
    <row r="78" spans="1:30" ht="15.75" customHeight="1">
      <c r="A78" s="29"/>
      <c r="B78" s="75"/>
      <c r="C78" s="29"/>
      <c r="D78" s="1400"/>
      <c r="E78" s="1400"/>
      <c r="F78" s="1194"/>
      <c r="G78" s="30">
        <v>5</v>
      </c>
      <c r="H78" s="2" t="s">
        <v>107</v>
      </c>
      <c r="I78" s="32">
        <f t="shared" si="0"/>
        <v>2.2966666666666664</v>
      </c>
      <c r="J78" s="32">
        <f t="shared" si="1"/>
        <v>59.666666666666664</v>
      </c>
      <c r="K78" s="32">
        <f t="shared" si="2"/>
        <v>18.5</v>
      </c>
      <c r="L78" s="32">
        <f t="shared" si="3"/>
        <v>7.0049999999999999</v>
      </c>
      <c r="M78" s="32">
        <f t="shared" si="4"/>
        <v>29.133333333333336</v>
      </c>
      <c r="N78" s="32">
        <f t="shared" si="5"/>
        <v>26.666666666666668</v>
      </c>
      <c r="O78" s="32">
        <f t="shared" si="6"/>
        <v>7190490.7768951496</v>
      </c>
      <c r="P78" s="32">
        <f t="shared" si="7"/>
        <v>0.16533333333333333</v>
      </c>
      <c r="Q78" s="36">
        <f t="shared" si="8"/>
        <v>1.6158333333333335</v>
      </c>
      <c r="R78" s="32">
        <f t="shared" si="9"/>
        <v>188.33333333333334</v>
      </c>
      <c r="S78" s="29"/>
      <c r="T78" s="325"/>
      <c r="U78" s="76"/>
      <c r="V78" s="76"/>
      <c r="W78" s="76"/>
      <c r="X78" s="76"/>
      <c r="Y78" s="76"/>
      <c r="Z78" s="76"/>
      <c r="AA78" s="76"/>
      <c r="AB78" s="77"/>
      <c r="AC78" s="77"/>
      <c r="AD78" s="76"/>
    </row>
    <row r="79" spans="1:30" ht="15.75" customHeight="1">
      <c r="A79" s="29"/>
      <c r="B79" s="75"/>
      <c r="C79" s="29"/>
      <c r="D79" s="1412"/>
      <c r="E79" s="1396"/>
      <c r="F79" s="1396"/>
      <c r="G79" s="1396"/>
      <c r="H79" s="1396"/>
      <c r="I79" s="1396"/>
      <c r="J79" s="1396"/>
      <c r="K79" s="1396"/>
      <c r="L79" s="1396"/>
      <c r="M79" s="1396"/>
      <c r="N79" s="1396"/>
      <c r="O79" s="1396"/>
      <c r="P79" s="1396"/>
      <c r="Q79" s="1396"/>
      <c r="R79" s="1397"/>
      <c r="S79" s="29"/>
      <c r="T79" s="325"/>
      <c r="U79" s="29"/>
      <c r="V79" s="29"/>
      <c r="W79" s="29"/>
      <c r="X79" s="29"/>
      <c r="Y79" s="29"/>
      <c r="Z79" s="29"/>
      <c r="AA79" s="29"/>
      <c r="AB79" s="29"/>
      <c r="AC79" s="29"/>
      <c r="AD79" s="29"/>
    </row>
    <row r="80" spans="1:30" ht="15.75" customHeight="1">
      <c r="A80" s="29"/>
      <c r="B80" s="75"/>
      <c r="C80" s="29"/>
      <c r="D80" s="2" t="s">
        <v>272</v>
      </c>
      <c r="E80" s="1413"/>
      <c r="F80" s="1402"/>
      <c r="G80" s="1402"/>
      <c r="H80" s="1403"/>
      <c r="I80" s="32">
        <f t="shared" ref="I80:R80" si="10">AVERAGE(I74:I78)</f>
        <v>3.0985333333333331</v>
      </c>
      <c r="J80" s="32">
        <f t="shared" si="10"/>
        <v>43.666666666666664</v>
      </c>
      <c r="K80" s="32">
        <f t="shared" si="10"/>
        <v>22.633333333333333</v>
      </c>
      <c r="L80" s="32">
        <f t="shared" si="10"/>
        <v>7.1390000000000002</v>
      </c>
      <c r="M80" s="32">
        <f t="shared" si="10"/>
        <v>28.966666666666661</v>
      </c>
      <c r="N80" s="32">
        <f t="shared" si="10"/>
        <v>24.333333333333336</v>
      </c>
      <c r="O80" s="32">
        <f t="shared" si="10"/>
        <v>3774784.459044633</v>
      </c>
      <c r="P80" s="36">
        <f t="shared" si="10"/>
        <v>0.20493333333333333</v>
      </c>
      <c r="Q80" s="36">
        <f t="shared" si="10"/>
        <v>1.6192333333333333</v>
      </c>
      <c r="R80" s="32">
        <f t="shared" si="10"/>
        <v>102.03333333333335</v>
      </c>
      <c r="S80" s="29"/>
      <c r="T80" s="325"/>
      <c r="U80" s="29"/>
      <c r="V80" s="29"/>
      <c r="W80" s="29"/>
      <c r="X80" s="29"/>
      <c r="Y80" s="29"/>
      <c r="Z80" s="29"/>
      <c r="AA80" s="29"/>
      <c r="AB80" s="29"/>
      <c r="AC80" s="29"/>
      <c r="AD80" s="29"/>
    </row>
    <row r="81" spans="1:30" ht="15.75" customHeight="1">
      <c r="A81" s="29"/>
      <c r="B81" s="75"/>
      <c r="C81" s="29"/>
      <c r="D81" s="2" t="s">
        <v>273</v>
      </c>
      <c r="E81" s="1404"/>
      <c r="F81" s="1405"/>
      <c r="G81" s="1405"/>
      <c r="H81" s="1406"/>
      <c r="I81" s="32">
        <f t="shared" ref="I81:R81" si="11">MIN(I74:I78)</f>
        <v>2.2519999999999998</v>
      </c>
      <c r="J81" s="32">
        <f t="shared" si="11"/>
        <v>23</v>
      </c>
      <c r="K81" s="32">
        <f t="shared" si="11"/>
        <v>16.833333333333332</v>
      </c>
      <c r="L81" s="32">
        <f t="shared" si="11"/>
        <v>7.0049999999999999</v>
      </c>
      <c r="M81" s="32">
        <f t="shared" si="11"/>
        <v>28.566666666666663</v>
      </c>
      <c r="N81" s="32">
        <f t="shared" si="11"/>
        <v>21.666666666666668</v>
      </c>
      <c r="O81" s="32">
        <f t="shared" si="11"/>
        <v>2160433.630458748</v>
      </c>
      <c r="P81" s="36">
        <f t="shared" si="11"/>
        <v>0.16333333333333333</v>
      </c>
      <c r="Q81" s="36">
        <f t="shared" si="11"/>
        <v>1.4428333333333334</v>
      </c>
      <c r="R81" s="32">
        <f t="shared" si="11"/>
        <v>39.666666666666664</v>
      </c>
      <c r="S81" s="29"/>
      <c r="T81" s="325"/>
      <c r="U81" s="29"/>
      <c r="V81" s="29"/>
      <c r="W81" s="29"/>
      <c r="X81" s="29"/>
      <c r="Y81" s="29"/>
      <c r="Z81" s="29"/>
      <c r="AA81" s="29"/>
      <c r="AB81" s="29"/>
      <c r="AC81" s="29"/>
      <c r="AD81" s="29"/>
    </row>
    <row r="82" spans="1:30" ht="15.75" customHeight="1">
      <c r="A82" s="29"/>
      <c r="B82" s="75"/>
      <c r="C82" s="29"/>
      <c r="D82" s="2" t="s">
        <v>274</v>
      </c>
      <c r="E82" s="1404"/>
      <c r="F82" s="1405"/>
      <c r="G82" s="1405"/>
      <c r="H82" s="1406"/>
      <c r="I82" s="32">
        <f t="shared" ref="I82:R82" si="12">MAX(I74:I78)</f>
        <v>4.2616666666666667</v>
      </c>
      <c r="J82" s="32">
        <f t="shared" si="12"/>
        <v>59.666666666666664</v>
      </c>
      <c r="K82" s="32">
        <f t="shared" si="12"/>
        <v>42.166666666666664</v>
      </c>
      <c r="L82" s="32">
        <f t="shared" si="12"/>
        <v>7.2733333333333334</v>
      </c>
      <c r="M82" s="32">
        <f t="shared" si="12"/>
        <v>29.266666666666666</v>
      </c>
      <c r="N82" s="32">
        <f t="shared" si="12"/>
        <v>26.666666666666668</v>
      </c>
      <c r="O82" s="32">
        <f t="shared" si="12"/>
        <v>7190490.7768951496</v>
      </c>
      <c r="P82" s="36">
        <f t="shared" si="12"/>
        <v>0.32833333333333337</v>
      </c>
      <c r="Q82" s="36">
        <f t="shared" si="12"/>
        <v>1.7904999999999998</v>
      </c>
      <c r="R82" s="32">
        <f t="shared" si="12"/>
        <v>192.83333333333334</v>
      </c>
      <c r="S82" s="29"/>
      <c r="T82" s="325"/>
      <c r="U82" s="29"/>
      <c r="V82" s="29"/>
      <c r="W82" s="29"/>
      <c r="X82" s="29"/>
      <c r="Y82" s="29"/>
      <c r="Z82" s="29"/>
      <c r="AA82" s="29"/>
      <c r="AB82" s="29"/>
      <c r="AC82" s="29"/>
      <c r="AD82" s="29"/>
    </row>
    <row r="83" spans="1:30" ht="15.75" customHeight="1">
      <c r="A83" s="29"/>
      <c r="B83" s="75"/>
      <c r="C83" s="29"/>
      <c r="D83" s="2" t="s">
        <v>275</v>
      </c>
      <c r="E83" s="1407"/>
      <c r="F83" s="1408"/>
      <c r="G83" s="1408"/>
      <c r="H83" s="1409"/>
      <c r="I83" s="46" t="s">
        <v>296</v>
      </c>
      <c r="J83" s="46" t="s">
        <v>299</v>
      </c>
      <c r="K83" s="46" t="s">
        <v>507</v>
      </c>
      <c r="L83" s="46" t="s">
        <v>508</v>
      </c>
      <c r="M83" s="46" t="s">
        <v>509</v>
      </c>
      <c r="N83" s="46" t="s">
        <v>510</v>
      </c>
      <c r="O83" s="46" t="s">
        <v>511</v>
      </c>
      <c r="P83" s="46" t="s">
        <v>299</v>
      </c>
      <c r="Q83" s="46" t="s">
        <v>300</v>
      </c>
      <c r="R83" s="46" t="s">
        <v>319</v>
      </c>
      <c r="S83" s="29"/>
      <c r="T83" s="325"/>
      <c r="U83" s="29"/>
      <c r="V83" s="29"/>
      <c r="W83" s="29"/>
      <c r="X83" s="29"/>
      <c r="Y83" s="29"/>
      <c r="Z83" s="29"/>
      <c r="AA83" s="29"/>
      <c r="AB83" s="29"/>
      <c r="AC83" s="29"/>
      <c r="AD83" s="29"/>
    </row>
    <row r="84" spans="1:30" ht="15.75" customHeight="1">
      <c r="A84" s="29"/>
      <c r="B84" s="75"/>
      <c r="C84" s="29"/>
      <c r="D84" s="29"/>
      <c r="E84" s="29"/>
      <c r="F84" s="325"/>
      <c r="G84" s="29"/>
      <c r="H84" s="29"/>
      <c r="I84" s="29"/>
      <c r="J84" s="29"/>
      <c r="K84" s="29"/>
      <c r="L84" s="29"/>
      <c r="M84" s="29"/>
      <c r="N84" s="29"/>
      <c r="O84" s="29"/>
      <c r="P84" s="29"/>
      <c r="Q84" s="29"/>
      <c r="R84" s="29"/>
      <c r="S84" s="29"/>
      <c r="T84" s="325"/>
      <c r="U84" s="29"/>
      <c r="V84" s="29"/>
      <c r="W84" s="29"/>
      <c r="X84" s="29"/>
      <c r="Y84" s="29"/>
      <c r="Z84" s="29"/>
      <c r="AA84" s="29"/>
      <c r="AB84" s="29"/>
      <c r="AC84" s="29"/>
      <c r="AD84" s="29"/>
    </row>
    <row r="85" spans="1:30" ht="15.75" customHeight="1">
      <c r="A85" s="29"/>
      <c r="B85" s="75"/>
      <c r="C85" s="29"/>
      <c r="D85" s="29"/>
      <c r="E85" s="29"/>
      <c r="F85" s="325"/>
      <c r="G85" s="29"/>
      <c r="H85" s="29"/>
      <c r="I85" s="29"/>
      <c r="J85" s="29"/>
      <c r="K85" s="29"/>
      <c r="L85" s="29"/>
      <c r="M85" s="29"/>
      <c r="N85" s="29"/>
      <c r="O85" s="29"/>
      <c r="P85" s="29"/>
      <c r="Q85" s="29"/>
      <c r="R85" s="29"/>
      <c r="S85" s="29"/>
      <c r="T85" s="325"/>
      <c r="U85" s="29"/>
      <c r="V85" s="29"/>
      <c r="W85" s="29"/>
      <c r="X85" s="29"/>
      <c r="Y85" s="29"/>
      <c r="Z85" s="29"/>
      <c r="AA85" s="29"/>
      <c r="AB85" s="29"/>
      <c r="AC85" s="29"/>
      <c r="AD85" s="29"/>
    </row>
    <row r="86" spans="1:30" ht="15.75" customHeight="1">
      <c r="A86" s="29"/>
      <c r="B86" s="75"/>
      <c r="C86" s="29"/>
      <c r="D86" s="1195" t="s">
        <v>263</v>
      </c>
      <c r="E86" s="1396"/>
      <c r="F86" s="1396"/>
      <c r="G86" s="1396"/>
      <c r="H86" s="1396"/>
      <c r="I86" s="1396"/>
      <c r="J86" s="1396"/>
      <c r="K86" s="1396"/>
      <c r="L86" s="1396"/>
      <c r="M86" s="1396"/>
      <c r="N86" s="1396"/>
      <c r="O86" s="1396"/>
      <c r="P86" s="1396"/>
      <c r="Q86" s="1396"/>
      <c r="R86" s="1397"/>
      <c r="S86" s="29"/>
      <c r="T86" s="325"/>
      <c r="U86" s="29"/>
      <c r="V86" s="29"/>
      <c r="W86" s="29"/>
      <c r="X86" s="29"/>
      <c r="Y86" s="29"/>
      <c r="Z86" s="29"/>
      <c r="AA86" s="29"/>
      <c r="AB86" s="29"/>
      <c r="AC86" s="29"/>
      <c r="AD86" s="29"/>
    </row>
    <row r="87" spans="1:30" ht="15.75" customHeight="1">
      <c r="A87" s="29"/>
      <c r="B87" s="75"/>
      <c r="C87" s="29"/>
      <c r="D87" s="1195" t="s">
        <v>283</v>
      </c>
      <c r="E87" s="1396"/>
      <c r="F87" s="1396"/>
      <c r="G87" s="1396"/>
      <c r="H87" s="1396"/>
      <c r="I87" s="1396"/>
      <c r="J87" s="1396"/>
      <c r="K87" s="1396"/>
      <c r="L87" s="1396"/>
      <c r="M87" s="1396"/>
      <c r="N87" s="1396"/>
      <c r="O87" s="1396"/>
      <c r="P87" s="1396"/>
      <c r="Q87" s="1396"/>
      <c r="R87" s="1397"/>
      <c r="S87" s="29"/>
      <c r="T87" s="325"/>
      <c r="U87" s="29"/>
      <c r="V87" s="29"/>
      <c r="W87" s="29"/>
      <c r="X87" s="29"/>
      <c r="Y87" s="29"/>
      <c r="Z87" s="29"/>
      <c r="AA87" s="29"/>
      <c r="AB87" s="29"/>
      <c r="AC87" s="29"/>
      <c r="AD87" s="29"/>
    </row>
    <row r="88" spans="1:30" ht="15.75" customHeight="1">
      <c r="A88" s="29"/>
      <c r="B88" s="75"/>
      <c r="C88" s="29"/>
      <c r="D88" s="1412"/>
      <c r="E88" s="1396"/>
      <c r="F88" s="1396"/>
      <c r="G88" s="1396"/>
      <c r="H88" s="1397"/>
      <c r="I88" s="1196" t="s">
        <v>265</v>
      </c>
      <c r="J88" s="1396"/>
      <c r="K88" s="1396"/>
      <c r="L88" s="1396"/>
      <c r="M88" s="1396"/>
      <c r="N88" s="1396"/>
      <c r="O88" s="1396"/>
      <c r="P88" s="1396"/>
      <c r="Q88" s="1396"/>
      <c r="R88" s="1397"/>
      <c r="S88" s="29"/>
      <c r="T88" s="325"/>
      <c r="U88" s="29"/>
      <c r="V88" s="29"/>
      <c r="W88" s="29"/>
      <c r="X88" s="29"/>
      <c r="Y88" s="29"/>
      <c r="Z88" s="29"/>
      <c r="AA88" s="29"/>
      <c r="AB88" s="29"/>
      <c r="AC88" s="29"/>
      <c r="AD88" s="29"/>
    </row>
    <row r="89" spans="1:30" ht="15.75" customHeight="1">
      <c r="A89" s="29"/>
      <c r="B89" s="75"/>
      <c r="C89" s="29"/>
      <c r="D89" s="2" t="s">
        <v>266</v>
      </c>
      <c r="E89" s="2" t="s">
        <v>267</v>
      </c>
      <c r="F89" s="615" t="s">
        <v>1</v>
      </c>
      <c r="G89" s="2" t="s">
        <v>268</v>
      </c>
      <c r="H89" s="2" t="s">
        <v>269</v>
      </c>
      <c r="I89" s="2" t="s">
        <v>171</v>
      </c>
      <c r="J89" s="2" t="s">
        <v>172</v>
      </c>
      <c r="K89" s="2" t="s">
        <v>173</v>
      </c>
      <c r="L89" s="2" t="s">
        <v>7</v>
      </c>
      <c r="M89" s="2" t="s">
        <v>174</v>
      </c>
      <c r="N89" s="2" t="s">
        <v>175</v>
      </c>
      <c r="O89" s="2" t="s">
        <v>176</v>
      </c>
      <c r="P89" s="2" t="s">
        <v>177</v>
      </c>
      <c r="Q89" s="2" t="s">
        <v>178</v>
      </c>
      <c r="R89" s="2" t="s">
        <v>179</v>
      </c>
      <c r="S89" s="29"/>
      <c r="T89" s="325"/>
      <c r="U89" s="29"/>
      <c r="V89" s="29"/>
      <c r="W89" s="29"/>
      <c r="X89" s="29"/>
      <c r="Y89" s="29"/>
      <c r="Z89" s="29"/>
      <c r="AA89" s="29"/>
      <c r="AB89" s="29"/>
      <c r="AC89" s="29"/>
      <c r="AD89" s="29"/>
    </row>
    <row r="90" spans="1:30" ht="15.75" customHeight="1">
      <c r="A90" s="29"/>
      <c r="B90" s="75"/>
      <c r="C90" s="29"/>
      <c r="D90" s="1191" t="s">
        <v>746</v>
      </c>
      <c r="E90" s="1191" t="s">
        <v>694</v>
      </c>
      <c r="F90" s="1192" t="s">
        <v>27</v>
      </c>
      <c r="G90" s="30">
        <v>1</v>
      </c>
      <c r="H90" s="2" t="s">
        <v>110</v>
      </c>
      <c r="I90" s="34">
        <f t="shared" ref="I90:I94" si="13">R8</f>
        <v>4.6855555555555561</v>
      </c>
      <c r="J90" s="34">
        <f t="shared" ref="J90:J94" si="14">R13</f>
        <v>18.666666666666668</v>
      </c>
      <c r="K90" s="34">
        <f t="shared" ref="K90:K94" si="15">R18</f>
        <v>18.333333333333332</v>
      </c>
      <c r="L90" s="35">
        <f t="shared" ref="L90:L94" si="16">R23</f>
        <v>7.2133333333333338</v>
      </c>
      <c r="M90" s="34">
        <f t="shared" ref="M90:M94" si="17">R28</f>
        <v>28.733333333333334</v>
      </c>
      <c r="N90" s="34">
        <f t="shared" ref="N90:N94" si="18">R33</f>
        <v>18.888888888888889</v>
      </c>
      <c r="O90" s="35">
        <f t="shared" ref="O90:O94" si="19">R38</f>
        <v>2662615.0371520012</v>
      </c>
      <c r="P90" s="36">
        <f t="shared" ref="P90:P94" si="20">R43</f>
        <v>0.58344444444444443</v>
      </c>
      <c r="Q90" s="36">
        <f t="shared" ref="Q90:Q94" si="21">R48</f>
        <v>1.1797777777777778</v>
      </c>
      <c r="R90" s="34">
        <f t="shared" ref="R90:R94" si="22">R53</f>
        <v>34.555555555555557</v>
      </c>
      <c r="S90" s="29"/>
      <c r="T90" s="325"/>
      <c r="U90" s="29"/>
      <c r="V90" s="29"/>
      <c r="W90" s="29"/>
      <c r="X90" s="29"/>
      <c r="Y90" s="29"/>
      <c r="Z90" s="29"/>
      <c r="AA90" s="29"/>
      <c r="AB90" s="29"/>
      <c r="AC90" s="29"/>
      <c r="AD90" s="29"/>
    </row>
    <row r="91" spans="1:30" ht="15.75" customHeight="1">
      <c r="A91" s="29"/>
      <c r="B91" s="75"/>
      <c r="C91" s="29"/>
      <c r="D91" s="1399"/>
      <c r="E91" s="1399"/>
      <c r="F91" s="1193"/>
      <c r="G91" s="30">
        <v>2</v>
      </c>
      <c r="H91" s="2" t="s">
        <v>109</v>
      </c>
      <c r="I91" s="34">
        <f t="shared" si="13"/>
        <v>4.6500000000000004</v>
      </c>
      <c r="J91" s="34">
        <f t="shared" si="14"/>
        <v>17.555555555555557</v>
      </c>
      <c r="K91" s="34">
        <f t="shared" si="15"/>
        <v>18.666666666666668</v>
      </c>
      <c r="L91" s="35">
        <f t="shared" si="16"/>
        <v>7.1644444444444435</v>
      </c>
      <c r="M91" s="34">
        <f t="shared" si="17"/>
        <v>28.599999999999998</v>
      </c>
      <c r="N91" s="34">
        <f t="shared" si="18"/>
        <v>18.888888888888889</v>
      </c>
      <c r="O91" s="35">
        <f t="shared" si="19"/>
        <v>2377459.5483471174</v>
      </c>
      <c r="P91" s="36">
        <f t="shared" si="20"/>
        <v>0.41700000000000004</v>
      </c>
      <c r="Q91" s="36">
        <f t="shared" si="21"/>
        <v>1.1997777777777781</v>
      </c>
      <c r="R91" s="34">
        <f t="shared" si="22"/>
        <v>34.333333333333336</v>
      </c>
      <c r="S91" s="29"/>
      <c r="T91" s="325"/>
      <c r="U91" s="29"/>
      <c r="V91" s="29"/>
      <c r="W91" s="29"/>
      <c r="X91" s="29"/>
      <c r="Y91" s="29"/>
      <c r="Z91" s="29"/>
      <c r="AA91" s="29"/>
      <c r="AB91" s="29"/>
      <c r="AC91" s="29"/>
      <c r="AD91" s="29"/>
    </row>
    <row r="92" spans="1:30" ht="15.75" customHeight="1">
      <c r="A92" s="29"/>
      <c r="B92" s="75"/>
      <c r="C92" s="29"/>
      <c r="D92" s="1399"/>
      <c r="E92" s="1399"/>
      <c r="F92" s="1193"/>
      <c r="G92" s="30">
        <v>3</v>
      </c>
      <c r="H92" s="2" t="s">
        <v>89</v>
      </c>
      <c r="I92" s="34">
        <f t="shared" si="13"/>
        <v>2.54</v>
      </c>
      <c r="J92" s="34">
        <f t="shared" si="14"/>
        <v>39.111111111111114</v>
      </c>
      <c r="K92" s="34">
        <f t="shared" si="15"/>
        <v>38</v>
      </c>
      <c r="L92" s="35">
        <f t="shared" si="16"/>
        <v>7.0466666666666677</v>
      </c>
      <c r="M92" s="34">
        <f t="shared" si="17"/>
        <v>28.188888888888886</v>
      </c>
      <c r="N92" s="34">
        <f t="shared" si="18"/>
        <v>24.444444444444443</v>
      </c>
      <c r="O92" s="35">
        <f t="shared" si="19"/>
        <v>3325634.3341703694</v>
      </c>
      <c r="P92" s="36">
        <f t="shared" si="20"/>
        <v>0.50155555555555553</v>
      </c>
      <c r="Q92" s="36">
        <f t="shared" si="21"/>
        <v>1.3662222222222222</v>
      </c>
      <c r="R92" s="34">
        <f t="shared" si="22"/>
        <v>41.333333333333336</v>
      </c>
      <c r="S92" s="29"/>
      <c r="T92" s="325"/>
      <c r="U92" s="29"/>
      <c r="V92" s="29"/>
      <c r="W92" s="29"/>
      <c r="X92" s="29"/>
      <c r="Y92" s="29"/>
      <c r="Z92" s="29"/>
      <c r="AA92" s="29"/>
      <c r="AB92" s="29"/>
      <c r="AC92" s="29"/>
      <c r="AD92" s="29"/>
    </row>
    <row r="93" spans="1:30" ht="15.75" customHeight="1">
      <c r="A93" s="29"/>
      <c r="B93" s="75"/>
      <c r="C93" s="29"/>
      <c r="D93" s="1399"/>
      <c r="E93" s="1399"/>
      <c r="F93" s="1193"/>
      <c r="G93" s="30">
        <v>4</v>
      </c>
      <c r="H93" s="2" t="s">
        <v>108</v>
      </c>
      <c r="I93" s="34">
        <f t="shared" si="13"/>
        <v>2.224444444444444</v>
      </c>
      <c r="J93" s="34">
        <f t="shared" si="14"/>
        <v>39.888888888888886</v>
      </c>
      <c r="K93" s="34">
        <f t="shared" si="15"/>
        <v>20.222222222222221</v>
      </c>
      <c r="L93" s="35">
        <f t="shared" si="16"/>
        <v>7.02</v>
      </c>
      <c r="M93" s="34">
        <f t="shared" si="17"/>
        <v>28.4</v>
      </c>
      <c r="N93" s="34">
        <f t="shared" si="18"/>
        <v>23.333333333333332</v>
      </c>
      <c r="O93" s="35">
        <f t="shared" si="19"/>
        <v>3143759.363763785</v>
      </c>
      <c r="P93" s="36">
        <f t="shared" si="20"/>
        <v>0.46533333333333332</v>
      </c>
      <c r="Q93" s="36">
        <f t="shared" si="21"/>
        <v>1.3162222222222222</v>
      </c>
      <c r="R93" s="34">
        <f t="shared" si="22"/>
        <v>135.44444444444446</v>
      </c>
      <c r="S93" s="29"/>
      <c r="T93" s="325"/>
      <c r="U93" s="29"/>
      <c r="V93" s="29"/>
      <c r="W93" s="29"/>
      <c r="X93" s="29"/>
      <c r="Y93" s="29"/>
      <c r="Z93" s="29"/>
      <c r="AA93" s="29"/>
      <c r="AB93" s="29"/>
      <c r="AC93" s="29"/>
      <c r="AD93" s="29"/>
    </row>
    <row r="94" spans="1:30" ht="15.75" customHeight="1">
      <c r="A94" s="29"/>
      <c r="B94" s="75"/>
      <c r="C94" s="29"/>
      <c r="D94" s="1400"/>
      <c r="E94" s="1400"/>
      <c r="F94" s="1194"/>
      <c r="G94" s="30">
        <v>5</v>
      </c>
      <c r="H94" s="2" t="s">
        <v>107</v>
      </c>
      <c r="I94" s="34">
        <f t="shared" si="13"/>
        <v>2.3199999999999998</v>
      </c>
      <c r="J94" s="34">
        <f t="shared" si="14"/>
        <v>42.777777777777779</v>
      </c>
      <c r="K94" s="34">
        <f t="shared" si="15"/>
        <v>21.666666666666668</v>
      </c>
      <c r="L94" s="35">
        <f t="shared" si="16"/>
        <v>6.9733333333333327</v>
      </c>
      <c r="M94" s="34">
        <f t="shared" si="17"/>
        <v>28.56666666666667</v>
      </c>
      <c r="N94" s="34">
        <f t="shared" si="18"/>
        <v>25</v>
      </c>
      <c r="O94" s="35">
        <f t="shared" si="19"/>
        <v>3259289.5798284844</v>
      </c>
      <c r="P94" s="36">
        <f t="shared" si="20"/>
        <v>0.45766666666666667</v>
      </c>
      <c r="Q94" s="36">
        <f t="shared" si="21"/>
        <v>1.2178888888888888</v>
      </c>
      <c r="R94" s="34">
        <f t="shared" si="22"/>
        <v>131.55555555555554</v>
      </c>
      <c r="S94" s="29"/>
      <c r="T94" s="325"/>
      <c r="U94" s="29"/>
      <c r="V94" s="29"/>
      <c r="W94" s="29"/>
      <c r="X94" s="29"/>
      <c r="Y94" s="29"/>
      <c r="Z94" s="29"/>
      <c r="AA94" s="29"/>
      <c r="AB94" s="29"/>
      <c r="AC94" s="29"/>
      <c r="AD94" s="29"/>
    </row>
    <row r="95" spans="1:30" ht="15.75" customHeight="1">
      <c r="A95" s="29"/>
      <c r="B95" s="75"/>
      <c r="C95" s="29"/>
      <c r="D95" s="1412"/>
      <c r="E95" s="1396"/>
      <c r="F95" s="1396"/>
      <c r="G95" s="1396"/>
      <c r="H95" s="1396"/>
      <c r="I95" s="1396"/>
      <c r="J95" s="1396"/>
      <c r="K95" s="1396"/>
      <c r="L95" s="1396"/>
      <c r="M95" s="1396"/>
      <c r="N95" s="1396"/>
      <c r="O95" s="1396"/>
      <c r="P95" s="1396"/>
      <c r="Q95" s="1396"/>
      <c r="R95" s="1397"/>
      <c r="S95" s="29"/>
      <c r="T95" s="325"/>
      <c r="U95" s="29"/>
      <c r="V95" s="29"/>
      <c r="W95" s="29"/>
      <c r="X95" s="29"/>
      <c r="Y95" s="29"/>
      <c r="Z95" s="29"/>
      <c r="AA95" s="29"/>
      <c r="AB95" s="29"/>
      <c r="AC95" s="29"/>
      <c r="AD95" s="29"/>
    </row>
    <row r="96" spans="1:30" ht="15.75" customHeight="1">
      <c r="A96" s="29"/>
      <c r="B96" s="75"/>
      <c r="C96" s="29"/>
      <c r="D96" s="2" t="s">
        <v>272</v>
      </c>
      <c r="E96" s="1413"/>
      <c r="F96" s="1402"/>
      <c r="G96" s="1402"/>
      <c r="H96" s="1403"/>
      <c r="I96" s="34">
        <f t="shared" ref="I96:R96" si="23">AVERAGE(I90:I94)</f>
        <v>3.2840000000000003</v>
      </c>
      <c r="J96" s="34">
        <f t="shared" si="23"/>
        <v>31.6</v>
      </c>
      <c r="K96" s="34">
        <f t="shared" si="23"/>
        <v>23.37777777777778</v>
      </c>
      <c r="L96" s="35">
        <f t="shared" si="23"/>
        <v>7.0835555555555541</v>
      </c>
      <c r="M96" s="34">
        <f t="shared" si="23"/>
        <v>28.497777777777777</v>
      </c>
      <c r="N96" s="34">
        <f t="shared" si="23"/>
        <v>22.111111111111111</v>
      </c>
      <c r="O96" s="35">
        <f t="shared" si="23"/>
        <v>2953751.5726523516</v>
      </c>
      <c r="P96" s="36">
        <f t="shared" si="23"/>
        <v>0.48499999999999999</v>
      </c>
      <c r="Q96" s="36">
        <f t="shared" si="23"/>
        <v>1.2559777777777781</v>
      </c>
      <c r="R96" s="34">
        <f t="shared" si="23"/>
        <v>75.444444444444443</v>
      </c>
      <c r="S96" s="29"/>
      <c r="T96" s="325"/>
      <c r="U96" s="29"/>
      <c r="V96" s="29"/>
      <c r="W96" s="29"/>
      <c r="X96" s="29"/>
      <c r="Y96" s="29"/>
      <c r="Z96" s="29"/>
      <c r="AA96" s="29"/>
      <c r="AB96" s="29"/>
      <c r="AC96" s="29"/>
      <c r="AD96" s="29"/>
    </row>
    <row r="97" spans="1:30" ht="15.75" customHeight="1">
      <c r="A97" s="29"/>
      <c r="B97" s="75"/>
      <c r="C97" s="29"/>
      <c r="D97" s="2" t="s">
        <v>273</v>
      </c>
      <c r="E97" s="1404"/>
      <c r="F97" s="1405"/>
      <c r="G97" s="1405"/>
      <c r="H97" s="1406"/>
      <c r="I97" s="34">
        <f t="shared" ref="I97:R97" si="24">MIN(I90:I94)</f>
        <v>2.224444444444444</v>
      </c>
      <c r="J97" s="34">
        <f t="shared" si="24"/>
        <v>17.555555555555557</v>
      </c>
      <c r="K97" s="34">
        <f t="shared" si="24"/>
        <v>18.333333333333332</v>
      </c>
      <c r="L97" s="35">
        <f t="shared" si="24"/>
        <v>6.9733333333333327</v>
      </c>
      <c r="M97" s="34">
        <f t="shared" si="24"/>
        <v>28.188888888888886</v>
      </c>
      <c r="N97" s="34">
        <f t="shared" si="24"/>
        <v>18.888888888888889</v>
      </c>
      <c r="O97" s="35">
        <f t="shared" si="24"/>
        <v>2377459.5483471174</v>
      </c>
      <c r="P97" s="36">
        <f t="shared" si="24"/>
        <v>0.41700000000000004</v>
      </c>
      <c r="Q97" s="36">
        <f t="shared" si="24"/>
        <v>1.1797777777777778</v>
      </c>
      <c r="R97" s="34">
        <f t="shared" si="24"/>
        <v>34.333333333333336</v>
      </c>
      <c r="S97" s="29"/>
      <c r="T97" s="325"/>
      <c r="U97" s="29"/>
      <c r="V97" s="29"/>
      <c r="W97" s="29"/>
      <c r="X97" s="29"/>
      <c r="Y97" s="29"/>
      <c r="Z97" s="29"/>
      <c r="AA97" s="29"/>
      <c r="AB97" s="29"/>
      <c r="AC97" s="29"/>
      <c r="AD97" s="29"/>
    </row>
    <row r="98" spans="1:30" ht="15.75" customHeight="1">
      <c r="A98" s="29"/>
      <c r="B98" s="75"/>
      <c r="C98" s="29"/>
      <c r="D98" s="2" t="s">
        <v>274</v>
      </c>
      <c r="E98" s="1404"/>
      <c r="F98" s="1405"/>
      <c r="G98" s="1405"/>
      <c r="H98" s="1406"/>
      <c r="I98" s="34">
        <f t="shared" ref="I98:R98" si="25">MAX(I90:I94)</f>
        <v>4.6855555555555561</v>
      </c>
      <c r="J98" s="34">
        <f t="shared" si="25"/>
        <v>42.777777777777779</v>
      </c>
      <c r="K98" s="34">
        <f t="shared" si="25"/>
        <v>38</v>
      </c>
      <c r="L98" s="35">
        <f t="shared" si="25"/>
        <v>7.2133333333333338</v>
      </c>
      <c r="M98" s="34">
        <f t="shared" si="25"/>
        <v>28.733333333333334</v>
      </c>
      <c r="N98" s="34">
        <f t="shared" si="25"/>
        <v>25</v>
      </c>
      <c r="O98" s="35">
        <f t="shared" si="25"/>
        <v>3325634.3341703694</v>
      </c>
      <c r="P98" s="36">
        <f t="shared" si="25"/>
        <v>0.58344444444444443</v>
      </c>
      <c r="Q98" s="36">
        <f t="shared" si="25"/>
        <v>1.3662222222222222</v>
      </c>
      <c r="R98" s="34">
        <f t="shared" si="25"/>
        <v>135.44444444444446</v>
      </c>
      <c r="S98" s="29"/>
      <c r="T98" s="325"/>
      <c r="U98" s="29"/>
      <c r="V98" s="29"/>
      <c r="W98" s="29"/>
      <c r="X98" s="29"/>
      <c r="Y98" s="29"/>
      <c r="Z98" s="29"/>
      <c r="AA98" s="29"/>
      <c r="AB98" s="29"/>
      <c r="AC98" s="29"/>
      <c r="AD98" s="29"/>
    </row>
    <row r="99" spans="1:30" ht="15.75" customHeight="1">
      <c r="A99" s="29"/>
      <c r="B99" s="75"/>
      <c r="C99" s="29"/>
      <c r="D99" s="2" t="s">
        <v>275</v>
      </c>
      <c r="E99" s="1407"/>
      <c r="F99" s="1408"/>
      <c r="G99" s="1408"/>
      <c r="H99" s="1409"/>
      <c r="I99" s="46" t="s">
        <v>296</v>
      </c>
      <c r="J99" s="46" t="s">
        <v>299</v>
      </c>
      <c r="K99" s="46" t="s">
        <v>507</v>
      </c>
      <c r="L99" s="46" t="s">
        <v>508</v>
      </c>
      <c r="M99" s="46" t="s">
        <v>509</v>
      </c>
      <c r="N99" s="46" t="s">
        <v>510</v>
      </c>
      <c r="O99" s="46" t="s">
        <v>511</v>
      </c>
      <c r="P99" s="46" t="s">
        <v>299</v>
      </c>
      <c r="Q99" s="46" t="s">
        <v>300</v>
      </c>
      <c r="R99" s="46" t="s">
        <v>319</v>
      </c>
      <c r="S99" s="29"/>
      <c r="T99" s="325"/>
      <c r="U99" s="29"/>
      <c r="V99" s="29"/>
      <c r="W99" s="29"/>
      <c r="X99" s="29"/>
      <c r="Y99" s="29"/>
      <c r="Z99" s="29"/>
      <c r="AA99" s="29"/>
      <c r="AB99" s="29"/>
      <c r="AC99" s="29"/>
      <c r="AD99" s="29"/>
    </row>
    <row r="100" spans="1:30" ht="15.75" customHeight="1">
      <c r="A100" s="29"/>
      <c r="B100" s="75"/>
      <c r="C100" s="29"/>
      <c r="D100" s="29"/>
      <c r="E100" s="29"/>
      <c r="F100" s="325"/>
      <c r="G100" s="29"/>
      <c r="H100" s="29"/>
      <c r="I100" s="29"/>
      <c r="J100" s="29"/>
      <c r="K100" s="29"/>
      <c r="L100" s="29"/>
      <c r="M100" s="29"/>
      <c r="N100" s="29"/>
      <c r="O100" s="29"/>
      <c r="P100" s="29"/>
      <c r="Q100" s="29"/>
      <c r="R100" s="29"/>
      <c r="S100" s="29"/>
      <c r="T100" s="325"/>
      <c r="U100" s="29"/>
      <c r="V100" s="29"/>
      <c r="W100" s="29"/>
      <c r="X100" s="29"/>
      <c r="Y100" s="29"/>
      <c r="Z100" s="29"/>
      <c r="AA100" s="29"/>
      <c r="AB100" s="29"/>
      <c r="AC100" s="29"/>
      <c r="AD100" s="29"/>
    </row>
    <row r="101" spans="1:30" ht="15.75" customHeight="1">
      <c r="A101" s="29"/>
      <c r="B101" s="75"/>
      <c r="C101" s="29"/>
      <c r="D101" s="29"/>
      <c r="E101" s="29"/>
      <c r="F101" s="325"/>
      <c r="G101" s="29"/>
      <c r="H101" s="29"/>
      <c r="I101" s="29"/>
      <c r="J101" s="29"/>
      <c r="K101" s="29"/>
      <c r="L101" s="29"/>
      <c r="M101" s="29"/>
      <c r="N101" s="29"/>
      <c r="O101" s="29"/>
      <c r="P101" s="29"/>
      <c r="Q101" s="29"/>
      <c r="R101" s="29"/>
      <c r="S101" s="29"/>
      <c r="T101" s="325"/>
      <c r="U101" s="29"/>
      <c r="V101" s="29"/>
      <c r="W101" s="29"/>
      <c r="X101" s="29"/>
      <c r="Y101" s="29"/>
      <c r="Z101" s="29"/>
      <c r="AA101" s="29"/>
      <c r="AB101" s="29"/>
      <c r="AC101" s="29"/>
      <c r="AD101" s="29"/>
    </row>
    <row r="102" spans="1:30" ht="15.75" customHeight="1">
      <c r="A102" s="29"/>
      <c r="B102" s="75"/>
      <c r="C102" s="29"/>
      <c r="D102" s="29"/>
      <c r="E102" s="29"/>
      <c r="F102" s="325" t="s">
        <v>437</v>
      </c>
      <c r="G102" s="29"/>
      <c r="H102" s="29"/>
      <c r="I102" s="29"/>
      <c r="J102" s="29"/>
      <c r="K102" s="29"/>
      <c r="L102" s="29"/>
      <c r="M102" s="29"/>
      <c r="N102" s="29"/>
      <c r="O102" s="29"/>
      <c r="P102" s="29"/>
      <c r="Q102" s="29"/>
      <c r="R102" s="29"/>
      <c r="S102" s="29"/>
      <c r="T102" s="325"/>
      <c r="U102" s="29"/>
      <c r="V102" s="29"/>
      <c r="W102" s="29"/>
      <c r="X102" s="29"/>
      <c r="Y102" s="29"/>
      <c r="Z102" s="29"/>
      <c r="AA102" s="29"/>
      <c r="AB102" s="29"/>
      <c r="AC102" s="29"/>
      <c r="AD102" s="29"/>
    </row>
    <row r="103" spans="1:30" ht="15.75" customHeight="1">
      <c r="A103" s="29"/>
      <c r="B103" s="75"/>
      <c r="C103" s="29"/>
      <c r="D103" s="29"/>
      <c r="E103" s="29"/>
      <c r="F103" s="1302" t="s">
        <v>747</v>
      </c>
      <c r="G103" s="1303"/>
      <c r="H103" s="1303"/>
      <c r="I103" s="1303"/>
      <c r="J103" s="1303"/>
      <c r="K103" s="1303"/>
      <c r="L103" s="1303"/>
      <c r="M103" s="29"/>
      <c r="N103" s="29"/>
      <c r="O103" s="29"/>
      <c r="P103" s="29"/>
      <c r="Q103" s="29"/>
      <c r="R103" s="29"/>
      <c r="S103" s="29"/>
      <c r="T103" s="325"/>
      <c r="U103" s="29"/>
      <c r="V103" s="29"/>
      <c r="W103" s="29"/>
      <c r="X103" s="29"/>
      <c r="Y103" s="29"/>
      <c r="Z103" s="29"/>
      <c r="AA103" s="29"/>
      <c r="AB103" s="29"/>
      <c r="AC103" s="29"/>
      <c r="AD103" s="29"/>
    </row>
    <row r="104" spans="1:30" ht="15.75" customHeight="1">
      <c r="A104" s="29"/>
      <c r="B104" s="75"/>
      <c r="C104" s="29"/>
      <c r="D104" s="29"/>
      <c r="E104" s="29"/>
      <c r="F104" s="1303"/>
      <c r="G104" s="1303"/>
      <c r="H104" s="1303"/>
      <c r="I104" s="1303"/>
      <c r="J104" s="1303"/>
      <c r="K104" s="1303"/>
      <c r="L104" s="1303"/>
      <c r="M104" s="29"/>
      <c r="N104" s="29"/>
      <c r="O104" s="29"/>
      <c r="P104" s="29"/>
      <c r="Q104" s="29"/>
      <c r="R104" s="29"/>
      <c r="S104" s="29"/>
      <c r="T104" s="325"/>
      <c r="U104" s="29"/>
      <c r="V104" s="29"/>
      <c r="W104" s="29"/>
      <c r="X104" s="29"/>
      <c r="Y104" s="29"/>
      <c r="Z104" s="29"/>
      <c r="AA104" s="29"/>
      <c r="AB104" s="29"/>
      <c r="AC104" s="29"/>
      <c r="AD104" s="29"/>
    </row>
    <row r="105" spans="1:30" ht="15.75" customHeight="1">
      <c r="A105" s="29"/>
      <c r="B105" s="75"/>
      <c r="C105" s="29"/>
      <c r="D105" s="29"/>
      <c r="E105" s="29"/>
      <c r="F105" s="1303"/>
      <c r="G105" s="1303"/>
      <c r="H105" s="1303"/>
      <c r="I105" s="1303"/>
      <c r="J105" s="1303"/>
      <c r="K105" s="1303"/>
      <c r="L105" s="1303"/>
      <c r="M105" s="29"/>
      <c r="N105" s="29"/>
      <c r="O105" s="29"/>
      <c r="P105" s="29"/>
      <c r="Q105" s="29"/>
      <c r="R105" s="29"/>
      <c r="S105" s="29"/>
      <c r="T105" s="325"/>
      <c r="U105" s="29"/>
      <c r="V105" s="29"/>
      <c r="W105" s="29"/>
      <c r="X105" s="29"/>
      <c r="Y105" s="29"/>
      <c r="Z105" s="29"/>
      <c r="AA105" s="29"/>
      <c r="AB105" s="29"/>
      <c r="AC105" s="29"/>
      <c r="AD105" s="29"/>
    </row>
    <row r="106" spans="1:30" ht="15.75" customHeight="1">
      <c r="A106" s="29"/>
      <c r="B106" s="75"/>
      <c r="C106" s="29"/>
      <c r="D106" s="29"/>
      <c r="E106" s="29"/>
      <c r="F106" s="1303"/>
      <c r="G106" s="1303"/>
      <c r="H106" s="1303"/>
      <c r="I106" s="1303"/>
      <c r="J106" s="1303"/>
      <c r="K106" s="1303"/>
      <c r="L106" s="1303"/>
      <c r="M106" s="29"/>
      <c r="N106" s="29"/>
      <c r="O106" s="29"/>
      <c r="P106" s="29"/>
      <c r="Q106" s="29"/>
      <c r="R106" s="29"/>
      <c r="S106" s="29"/>
      <c r="T106" s="325"/>
      <c r="U106" s="29"/>
      <c r="V106" s="29"/>
      <c r="W106" s="29"/>
      <c r="X106" s="29"/>
      <c r="Y106" s="29"/>
      <c r="Z106" s="29"/>
      <c r="AA106" s="29"/>
      <c r="AB106" s="29"/>
      <c r="AC106" s="29"/>
      <c r="AD106" s="29"/>
    </row>
    <row r="107" spans="1:30" ht="15.75" customHeight="1">
      <c r="A107" s="29"/>
      <c r="B107" s="75"/>
      <c r="C107" s="29"/>
      <c r="D107" s="29"/>
      <c r="E107" s="29"/>
      <c r="F107" s="1303"/>
      <c r="G107" s="1303"/>
      <c r="H107" s="1303"/>
      <c r="I107" s="1303"/>
      <c r="J107" s="1303"/>
      <c r="K107" s="1303"/>
      <c r="L107" s="1303"/>
      <c r="M107" s="29"/>
      <c r="N107" s="29"/>
      <c r="O107" s="29"/>
      <c r="P107" s="29"/>
      <c r="Q107" s="29"/>
      <c r="R107" s="29"/>
      <c r="S107" s="29"/>
      <c r="T107" s="325"/>
      <c r="U107" s="29"/>
      <c r="V107" s="29"/>
      <c r="W107" s="29"/>
      <c r="X107" s="29"/>
      <c r="Y107" s="29"/>
      <c r="Z107" s="29"/>
      <c r="AA107" s="29"/>
      <c r="AB107" s="29"/>
      <c r="AC107" s="29"/>
      <c r="AD107" s="29"/>
    </row>
    <row r="108" spans="1:30" ht="15.75" customHeight="1">
      <c r="A108" s="29"/>
      <c r="B108" s="75"/>
      <c r="C108" s="29"/>
      <c r="D108" s="29"/>
      <c r="E108" s="29"/>
      <c r="F108" s="1303"/>
      <c r="G108" s="1303"/>
      <c r="H108" s="1303"/>
      <c r="I108" s="1303"/>
      <c r="J108" s="1303"/>
      <c r="K108" s="1303"/>
      <c r="L108" s="1303"/>
      <c r="M108" s="29"/>
      <c r="N108" s="29"/>
      <c r="O108" s="29"/>
      <c r="P108" s="29"/>
      <c r="Q108" s="29"/>
      <c r="R108" s="29"/>
      <c r="S108" s="29"/>
      <c r="T108" s="325"/>
      <c r="U108" s="29"/>
      <c r="V108" s="29"/>
      <c r="W108" s="29"/>
      <c r="X108" s="29"/>
      <c r="Y108" s="29"/>
      <c r="Z108" s="29"/>
      <c r="AA108" s="29"/>
      <c r="AB108" s="29"/>
      <c r="AC108" s="29"/>
      <c r="AD108" s="29"/>
    </row>
    <row r="109" spans="1:30" ht="15.75" customHeight="1">
      <c r="A109" s="29"/>
      <c r="B109" s="75"/>
      <c r="C109" s="29"/>
      <c r="D109" s="29"/>
      <c r="E109" s="29"/>
      <c r="F109" s="1303"/>
      <c r="G109" s="1303"/>
      <c r="H109" s="1303"/>
      <c r="I109" s="1303"/>
      <c r="J109" s="1303"/>
      <c r="K109" s="1303"/>
      <c r="L109" s="1303"/>
      <c r="M109" s="29"/>
      <c r="N109" s="29"/>
      <c r="O109" s="29"/>
      <c r="P109" s="29"/>
      <c r="Q109" s="29"/>
      <c r="R109" s="29"/>
      <c r="S109" s="29"/>
      <c r="T109" s="325"/>
      <c r="U109" s="29"/>
      <c r="V109" s="29"/>
      <c r="W109" s="29"/>
      <c r="X109" s="29"/>
      <c r="Y109" s="29"/>
      <c r="Z109" s="29"/>
      <c r="AA109" s="29"/>
      <c r="AB109" s="29"/>
      <c r="AC109" s="29"/>
      <c r="AD109" s="29"/>
    </row>
    <row r="110" spans="1:30" ht="15.75" customHeight="1">
      <c r="A110" s="29"/>
      <c r="B110" s="75"/>
      <c r="C110" s="29"/>
      <c r="D110" s="29"/>
      <c r="E110" s="29"/>
      <c r="F110" s="1303"/>
      <c r="G110" s="1303"/>
      <c r="H110" s="1303"/>
      <c r="I110" s="1303"/>
      <c r="J110" s="1303"/>
      <c r="K110" s="1303"/>
      <c r="L110" s="1303"/>
      <c r="M110" s="29"/>
      <c r="N110" s="29"/>
      <c r="O110" s="29"/>
      <c r="P110" s="29"/>
      <c r="Q110" s="29"/>
      <c r="R110" s="29"/>
      <c r="S110" s="29"/>
      <c r="T110" s="325"/>
      <c r="U110" s="29"/>
      <c r="V110" s="29"/>
      <c r="W110" s="29"/>
      <c r="X110" s="29"/>
      <c r="Y110" s="29"/>
      <c r="Z110" s="29"/>
      <c r="AA110" s="29"/>
      <c r="AB110" s="29"/>
      <c r="AC110" s="29"/>
      <c r="AD110" s="29"/>
    </row>
    <row r="111" spans="1:30" ht="15.75" customHeight="1">
      <c r="A111" s="29"/>
      <c r="B111" s="75"/>
      <c r="C111" s="29"/>
      <c r="D111" s="29"/>
      <c r="E111" s="29"/>
      <c r="F111" s="1303"/>
      <c r="G111" s="1303"/>
      <c r="H111" s="1303"/>
      <c r="I111" s="1303"/>
      <c r="J111" s="1303"/>
      <c r="K111" s="1303"/>
      <c r="L111" s="1303"/>
      <c r="M111" s="29"/>
      <c r="N111" s="29"/>
      <c r="O111" s="29"/>
      <c r="P111" s="29"/>
      <c r="Q111" s="29"/>
      <c r="R111" s="29"/>
      <c r="S111" s="29"/>
      <c r="T111" s="325"/>
      <c r="U111" s="29"/>
      <c r="V111" s="29"/>
      <c r="W111" s="29"/>
      <c r="X111" s="29"/>
      <c r="Y111" s="29"/>
      <c r="Z111" s="29"/>
      <c r="AA111" s="29"/>
      <c r="AB111" s="29"/>
      <c r="AC111" s="29"/>
      <c r="AD111" s="29"/>
    </row>
    <row r="112" spans="1:30" ht="15.75" customHeight="1">
      <c r="A112" s="29"/>
      <c r="B112" s="75"/>
      <c r="C112" s="29"/>
      <c r="D112" s="29"/>
      <c r="E112" s="29"/>
      <c r="F112" s="1303"/>
      <c r="G112" s="1303"/>
      <c r="H112" s="1303"/>
      <c r="I112" s="1303"/>
      <c r="J112" s="1303"/>
      <c r="K112" s="1303"/>
      <c r="L112" s="1303"/>
      <c r="M112" s="29"/>
      <c r="N112" s="29"/>
      <c r="O112" s="29"/>
      <c r="P112" s="29"/>
      <c r="Q112" s="29"/>
      <c r="R112" s="29"/>
      <c r="S112" s="29"/>
      <c r="T112" s="325"/>
      <c r="U112" s="29"/>
      <c r="V112" s="29"/>
      <c r="W112" s="29"/>
      <c r="X112" s="29"/>
      <c r="Y112" s="29"/>
      <c r="Z112" s="29"/>
      <c r="AA112" s="29"/>
      <c r="AB112" s="29"/>
      <c r="AC112" s="29"/>
      <c r="AD112" s="29"/>
    </row>
    <row r="113" spans="1:30" ht="15.75" customHeight="1">
      <c r="A113" s="29"/>
      <c r="B113" s="75"/>
      <c r="C113" s="29"/>
      <c r="D113" s="29"/>
      <c r="E113" s="29"/>
      <c r="F113" s="1303"/>
      <c r="G113" s="1303"/>
      <c r="H113" s="1303"/>
      <c r="I113" s="1303"/>
      <c r="J113" s="1303"/>
      <c r="K113" s="1303"/>
      <c r="L113" s="1303"/>
      <c r="M113" s="29"/>
      <c r="N113" s="29"/>
      <c r="O113" s="29"/>
      <c r="P113" s="29"/>
      <c r="Q113" s="29"/>
      <c r="R113" s="29"/>
      <c r="S113" s="29"/>
      <c r="T113" s="325"/>
      <c r="U113" s="29"/>
      <c r="V113" s="29"/>
      <c r="W113" s="29"/>
      <c r="X113" s="29"/>
      <c r="Y113" s="29"/>
      <c r="Z113" s="29"/>
      <c r="AA113" s="29"/>
      <c r="AB113" s="29"/>
      <c r="AC113" s="29"/>
      <c r="AD113" s="29"/>
    </row>
    <row r="114" spans="1:30" ht="15.75" customHeight="1">
      <c r="A114" s="29"/>
      <c r="B114" s="75"/>
      <c r="C114" s="29"/>
      <c r="D114" s="29"/>
      <c r="E114" s="29"/>
      <c r="F114" s="1303"/>
      <c r="G114" s="1303"/>
      <c r="H114" s="1303"/>
      <c r="I114" s="1303"/>
      <c r="J114" s="1303"/>
      <c r="K114" s="1303"/>
      <c r="L114" s="1303"/>
      <c r="M114" s="29"/>
      <c r="N114" s="29"/>
      <c r="O114" s="29"/>
      <c r="P114" s="29"/>
      <c r="Q114" s="29"/>
      <c r="R114" s="29"/>
      <c r="S114" s="29"/>
      <c r="T114" s="325"/>
      <c r="U114" s="29"/>
      <c r="V114" s="29"/>
      <c r="W114" s="29"/>
      <c r="X114" s="29"/>
      <c r="Y114" s="29"/>
      <c r="Z114" s="29"/>
      <c r="AA114" s="29"/>
      <c r="AB114" s="29"/>
      <c r="AC114" s="29"/>
      <c r="AD114" s="29"/>
    </row>
    <row r="115" spans="1:30" ht="15.75" customHeight="1">
      <c r="A115" s="29"/>
      <c r="B115" s="75"/>
      <c r="C115" s="29"/>
      <c r="D115" s="29"/>
      <c r="E115" s="29"/>
      <c r="F115" s="1303"/>
      <c r="G115" s="1303"/>
      <c r="H115" s="1303"/>
      <c r="I115" s="1303"/>
      <c r="J115" s="1303"/>
      <c r="K115" s="1303"/>
      <c r="L115" s="1303"/>
      <c r="M115" s="29"/>
      <c r="N115" s="29"/>
      <c r="O115" s="29"/>
      <c r="P115" s="29"/>
      <c r="Q115" s="29"/>
      <c r="R115" s="29"/>
      <c r="S115" s="29"/>
      <c r="T115" s="325"/>
      <c r="U115" s="29"/>
      <c r="V115" s="29"/>
      <c r="W115" s="29"/>
      <c r="X115" s="29"/>
      <c r="Y115" s="29"/>
      <c r="Z115" s="29"/>
      <c r="AA115" s="29"/>
      <c r="AB115" s="29"/>
      <c r="AC115" s="29"/>
      <c r="AD115" s="29"/>
    </row>
    <row r="116" spans="1:30" ht="15.75" customHeight="1">
      <c r="A116" s="29"/>
      <c r="B116" s="75"/>
      <c r="C116" s="29"/>
      <c r="D116" s="29"/>
      <c r="E116" s="29"/>
      <c r="F116" s="1303"/>
      <c r="G116" s="1303"/>
      <c r="H116" s="1303"/>
      <c r="I116" s="1303"/>
      <c r="J116" s="1303"/>
      <c r="K116" s="1303"/>
      <c r="L116" s="1303"/>
      <c r="M116" s="29"/>
      <c r="N116" s="29"/>
      <c r="O116" s="29"/>
      <c r="P116" s="29"/>
      <c r="Q116" s="29"/>
      <c r="R116" s="29"/>
      <c r="S116" s="29"/>
      <c r="T116" s="325"/>
      <c r="U116" s="29"/>
      <c r="V116" s="29"/>
      <c r="W116" s="29"/>
      <c r="X116" s="29"/>
      <c r="Y116" s="29"/>
      <c r="Z116" s="29"/>
      <c r="AA116" s="29"/>
      <c r="AB116" s="29"/>
      <c r="AC116" s="29"/>
      <c r="AD116" s="29"/>
    </row>
    <row r="117" spans="1:30" ht="15.75" customHeight="1">
      <c r="A117" s="29"/>
      <c r="B117" s="75"/>
      <c r="C117" s="29"/>
      <c r="D117" s="29"/>
      <c r="E117" s="29"/>
      <c r="F117" s="1303"/>
      <c r="G117" s="1303"/>
      <c r="H117" s="1303"/>
      <c r="I117" s="1303"/>
      <c r="J117" s="1303"/>
      <c r="K117" s="1303"/>
      <c r="L117" s="1303"/>
      <c r="M117" s="29"/>
      <c r="N117" s="29"/>
      <c r="O117" s="29"/>
      <c r="P117" s="29"/>
      <c r="Q117" s="29"/>
      <c r="R117" s="29"/>
      <c r="S117" s="29"/>
      <c r="T117" s="325"/>
      <c r="U117" s="29"/>
      <c r="V117" s="29"/>
      <c r="W117" s="29"/>
      <c r="X117" s="29"/>
      <c r="Y117" s="29"/>
      <c r="Z117" s="29"/>
      <c r="AA117" s="29"/>
      <c r="AB117" s="29"/>
      <c r="AC117" s="29"/>
      <c r="AD117" s="29"/>
    </row>
    <row r="118" spans="1:30" ht="15.75" customHeight="1">
      <c r="A118" s="29"/>
      <c r="B118" s="75"/>
      <c r="C118" s="29"/>
      <c r="D118" s="29"/>
      <c r="E118" s="29"/>
      <c r="F118" s="1303"/>
      <c r="G118" s="1303"/>
      <c r="H118" s="1303"/>
      <c r="I118" s="1303"/>
      <c r="J118" s="1303"/>
      <c r="K118" s="1303"/>
      <c r="L118" s="1303"/>
      <c r="M118" s="29"/>
      <c r="N118" s="29"/>
      <c r="O118" s="29"/>
      <c r="P118" s="29"/>
      <c r="Q118" s="29"/>
      <c r="R118" s="29"/>
      <c r="S118" s="29"/>
      <c r="T118" s="325"/>
      <c r="U118" s="29"/>
      <c r="V118" s="29"/>
      <c r="W118" s="29"/>
      <c r="X118" s="29"/>
      <c r="Y118" s="29"/>
      <c r="Z118" s="29"/>
      <c r="AA118" s="29"/>
      <c r="AB118" s="29"/>
      <c r="AC118" s="29"/>
      <c r="AD118" s="29"/>
    </row>
    <row r="119" spans="1:30" ht="15.75" customHeight="1">
      <c r="A119" s="29"/>
      <c r="B119" s="75"/>
      <c r="C119" s="29"/>
      <c r="D119" s="29"/>
      <c r="E119" s="29"/>
      <c r="F119" s="1303"/>
      <c r="G119" s="1303"/>
      <c r="H119" s="1303"/>
      <c r="I119" s="1303"/>
      <c r="J119" s="1303"/>
      <c r="K119" s="1303"/>
      <c r="L119" s="1303"/>
      <c r="M119" s="29"/>
      <c r="N119" s="29"/>
      <c r="O119" s="29"/>
      <c r="P119" s="29"/>
      <c r="Q119" s="29"/>
      <c r="R119" s="29"/>
      <c r="S119" s="29"/>
      <c r="T119" s="325"/>
      <c r="U119" s="29"/>
      <c r="V119" s="29"/>
      <c r="W119" s="29"/>
      <c r="X119" s="29"/>
      <c r="Y119" s="29"/>
      <c r="Z119" s="29"/>
      <c r="AA119" s="29"/>
      <c r="AB119" s="29"/>
      <c r="AC119" s="29"/>
      <c r="AD119" s="29"/>
    </row>
    <row r="120" spans="1:30" ht="15.75" customHeight="1">
      <c r="A120" s="29"/>
      <c r="B120" s="75"/>
      <c r="C120" s="29"/>
      <c r="D120" s="29"/>
      <c r="E120" s="29"/>
      <c r="F120" s="325"/>
      <c r="G120" s="29"/>
      <c r="H120" s="29"/>
      <c r="I120" s="29"/>
      <c r="J120" s="29"/>
      <c r="K120" s="29"/>
      <c r="L120" s="29"/>
      <c r="M120" s="29"/>
      <c r="N120" s="29"/>
      <c r="O120" s="29"/>
      <c r="P120" s="29"/>
      <c r="Q120" s="29"/>
      <c r="R120" s="29"/>
      <c r="S120" s="29"/>
      <c r="T120" s="325"/>
      <c r="U120" s="29"/>
      <c r="V120" s="29"/>
      <c r="W120" s="29"/>
      <c r="X120" s="29"/>
      <c r="Y120" s="29"/>
      <c r="Z120" s="29"/>
      <c r="AA120" s="29"/>
      <c r="AB120" s="29"/>
      <c r="AC120" s="29"/>
      <c r="AD120" s="29"/>
    </row>
    <row r="121" spans="1:30" ht="15.75" customHeight="1">
      <c r="A121" s="29"/>
      <c r="B121" s="75"/>
      <c r="C121" s="29"/>
      <c r="D121" s="29"/>
      <c r="E121" s="29"/>
      <c r="F121" s="325"/>
      <c r="G121" s="29"/>
      <c r="H121" s="29"/>
      <c r="I121" s="29"/>
      <c r="J121" s="29"/>
      <c r="K121" s="29"/>
      <c r="L121" s="29"/>
      <c r="M121" s="29"/>
      <c r="N121" s="29"/>
      <c r="O121" s="29"/>
      <c r="P121" s="29"/>
      <c r="Q121" s="29"/>
      <c r="R121" s="29"/>
      <c r="S121" s="29"/>
      <c r="T121" s="325"/>
      <c r="U121" s="29"/>
      <c r="V121" s="29"/>
      <c r="W121" s="29"/>
      <c r="X121" s="29"/>
      <c r="Y121" s="29"/>
      <c r="Z121" s="29"/>
      <c r="AA121" s="29"/>
      <c r="AB121" s="29"/>
      <c r="AC121" s="29"/>
      <c r="AD121" s="29"/>
    </row>
    <row r="122" spans="1:30" ht="15.75" customHeight="1">
      <c r="A122" s="29"/>
      <c r="B122" s="75"/>
      <c r="C122" s="29"/>
      <c r="D122" s="29"/>
      <c r="E122" s="29"/>
      <c r="F122" s="325"/>
      <c r="G122" s="29"/>
      <c r="H122" s="29"/>
      <c r="I122" s="29"/>
      <c r="J122" s="29"/>
      <c r="K122" s="29"/>
      <c r="L122" s="29"/>
      <c r="M122" s="29"/>
      <c r="N122" s="29"/>
      <c r="O122" s="29"/>
      <c r="P122" s="29"/>
      <c r="Q122" s="29"/>
      <c r="R122" s="29"/>
      <c r="S122" s="29"/>
      <c r="T122" s="325"/>
      <c r="U122" s="29"/>
      <c r="V122" s="29"/>
      <c r="W122" s="29"/>
      <c r="X122" s="29"/>
      <c r="Y122" s="29"/>
      <c r="Z122" s="29"/>
      <c r="AA122" s="29"/>
      <c r="AB122" s="29"/>
      <c r="AC122" s="29"/>
      <c r="AD122" s="29"/>
    </row>
    <row r="123" spans="1:30" ht="15.75" customHeight="1">
      <c r="A123" s="29"/>
      <c r="B123" s="75"/>
      <c r="C123" s="29"/>
      <c r="D123" s="29"/>
      <c r="E123" s="29"/>
      <c r="F123" s="325"/>
      <c r="G123" s="29"/>
      <c r="H123" s="29"/>
      <c r="I123" s="29"/>
      <c r="J123" s="29"/>
      <c r="K123" s="29"/>
      <c r="L123" s="29"/>
      <c r="M123" s="29"/>
      <c r="N123" s="29"/>
      <c r="O123" s="29"/>
      <c r="P123" s="29"/>
      <c r="Q123" s="29"/>
      <c r="R123" s="29"/>
      <c r="S123" s="29"/>
      <c r="T123" s="325"/>
      <c r="U123" s="29"/>
      <c r="V123" s="29"/>
      <c r="W123" s="29"/>
      <c r="X123" s="29"/>
      <c r="Y123" s="29"/>
      <c r="Z123" s="29"/>
      <c r="AA123" s="29"/>
      <c r="AB123" s="29"/>
      <c r="AC123" s="29"/>
      <c r="AD123" s="29"/>
    </row>
    <row r="124" spans="1:30" ht="15.75" customHeight="1">
      <c r="A124" s="29"/>
      <c r="B124" s="75"/>
      <c r="C124" s="29"/>
      <c r="D124" s="29"/>
      <c r="E124" s="29"/>
      <c r="F124" s="325"/>
      <c r="G124" s="29"/>
      <c r="H124" s="29"/>
      <c r="I124" s="29"/>
      <c r="J124" s="29"/>
      <c r="K124" s="29"/>
      <c r="L124" s="29"/>
      <c r="M124" s="29"/>
      <c r="N124" s="29"/>
      <c r="O124" s="29"/>
      <c r="P124" s="29"/>
      <c r="Q124" s="29"/>
      <c r="R124" s="29"/>
      <c r="S124" s="29"/>
      <c r="T124" s="325"/>
      <c r="U124" s="29"/>
      <c r="V124" s="29"/>
      <c r="W124" s="29"/>
      <c r="X124" s="29"/>
      <c r="Y124" s="29"/>
      <c r="Z124" s="29"/>
      <c r="AA124" s="29"/>
      <c r="AB124" s="29"/>
      <c r="AC124" s="29"/>
      <c r="AD124" s="29"/>
    </row>
    <row r="125" spans="1:30" ht="15.75" customHeight="1">
      <c r="A125" s="29"/>
      <c r="B125" s="75"/>
      <c r="C125" s="29"/>
      <c r="D125" s="29"/>
      <c r="E125" s="29"/>
      <c r="F125" s="325"/>
      <c r="G125" s="29"/>
      <c r="H125" s="29"/>
      <c r="I125" s="29"/>
      <c r="J125" s="29"/>
      <c r="K125" s="29"/>
      <c r="L125" s="29"/>
      <c r="M125" s="29"/>
      <c r="N125" s="29"/>
      <c r="O125" s="29"/>
      <c r="P125" s="29"/>
      <c r="Q125" s="29"/>
      <c r="R125" s="29"/>
      <c r="S125" s="29"/>
      <c r="T125" s="325"/>
      <c r="U125" s="29"/>
      <c r="V125" s="29"/>
      <c r="W125" s="29"/>
      <c r="X125" s="29"/>
      <c r="Y125" s="29"/>
      <c r="Z125" s="29"/>
      <c r="AA125" s="29"/>
      <c r="AB125" s="29"/>
      <c r="AC125" s="29"/>
      <c r="AD125" s="29"/>
    </row>
    <row r="126" spans="1:30" ht="15.75" customHeight="1">
      <c r="A126" s="29"/>
      <c r="B126" s="75"/>
      <c r="C126" s="29"/>
      <c r="D126" s="29"/>
      <c r="E126" s="29"/>
      <c r="F126" s="325"/>
      <c r="G126" s="29"/>
      <c r="H126" s="29"/>
      <c r="I126" s="29"/>
      <c r="J126" s="29"/>
      <c r="K126" s="29"/>
      <c r="L126" s="29"/>
      <c r="M126" s="29"/>
      <c r="N126" s="29"/>
      <c r="O126" s="29"/>
      <c r="P126" s="29"/>
      <c r="Q126" s="29"/>
      <c r="R126" s="29"/>
      <c r="S126" s="29"/>
      <c r="T126" s="325"/>
      <c r="U126" s="29"/>
      <c r="V126" s="29"/>
      <c r="W126" s="29"/>
      <c r="X126" s="29"/>
      <c r="Y126" s="29"/>
      <c r="Z126" s="29"/>
      <c r="AA126" s="29"/>
      <c r="AB126" s="29"/>
      <c r="AC126" s="29"/>
      <c r="AD126" s="29"/>
    </row>
    <row r="127" spans="1:30" ht="15.75" customHeight="1">
      <c r="A127" s="29"/>
      <c r="B127" s="75"/>
      <c r="C127" s="29"/>
      <c r="D127" s="29"/>
      <c r="E127" s="29"/>
      <c r="F127" s="325"/>
      <c r="G127" s="29"/>
      <c r="H127" s="29"/>
      <c r="I127" s="29"/>
      <c r="J127" s="29"/>
      <c r="K127" s="29"/>
      <c r="L127" s="29"/>
      <c r="M127" s="29"/>
      <c r="N127" s="29"/>
      <c r="O127" s="29"/>
      <c r="P127" s="29"/>
      <c r="Q127" s="29"/>
      <c r="R127" s="29"/>
      <c r="S127" s="29"/>
      <c r="T127" s="325"/>
      <c r="U127" s="29"/>
      <c r="V127" s="29"/>
      <c r="W127" s="29"/>
      <c r="X127" s="29"/>
      <c r="Y127" s="29"/>
      <c r="Z127" s="29"/>
      <c r="AA127" s="29"/>
      <c r="AB127" s="29"/>
      <c r="AC127" s="29"/>
      <c r="AD127" s="29"/>
    </row>
    <row r="128" spans="1:30" ht="15.75" customHeight="1">
      <c r="A128" s="29"/>
      <c r="B128" s="75"/>
      <c r="C128" s="29"/>
      <c r="D128" s="29"/>
      <c r="E128" s="29"/>
      <c r="F128" s="325"/>
      <c r="G128" s="29"/>
      <c r="H128" s="29"/>
      <c r="I128" s="29"/>
      <c r="J128" s="29"/>
      <c r="K128" s="29"/>
      <c r="L128" s="29"/>
      <c r="M128" s="29"/>
      <c r="N128" s="29"/>
      <c r="O128" s="29"/>
      <c r="P128" s="29"/>
      <c r="Q128" s="29"/>
      <c r="R128" s="29"/>
      <c r="S128" s="29"/>
      <c r="T128" s="325"/>
      <c r="U128" s="29"/>
      <c r="V128" s="29"/>
      <c r="W128" s="29"/>
      <c r="X128" s="29"/>
      <c r="Y128" s="29"/>
      <c r="Z128" s="29"/>
      <c r="AA128" s="29"/>
      <c r="AB128" s="29"/>
      <c r="AC128" s="29"/>
      <c r="AD128" s="29"/>
    </row>
    <row r="129" spans="1:30" ht="15.75" customHeight="1">
      <c r="A129" s="29"/>
      <c r="B129" s="75"/>
      <c r="C129" s="29"/>
      <c r="D129" s="29"/>
      <c r="E129" s="29"/>
      <c r="F129" s="325"/>
      <c r="G129" s="29"/>
      <c r="H129" s="29"/>
      <c r="I129" s="29"/>
      <c r="J129" s="29"/>
      <c r="K129" s="29"/>
      <c r="L129" s="29"/>
      <c r="M129" s="29"/>
      <c r="N129" s="29"/>
      <c r="O129" s="29"/>
      <c r="P129" s="29"/>
      <c r="Q129" s="29"/>
      <c r="R129" s="29"/>
      <c r="S129" s="29"/>
      <c r="T129" s="325"/>
      <c r="U129" s="29"/>
      <c r="V129" s="29"/>
      <c r="W129" s="29"/>
      <c r="X129" s="29"/>
      <c r="Y129" s="29"/>
      <c r="Z129" s="29"/>
      <c r="AA129" s="29"/>
      <c r="AB129" s="29"/>
      <c r="AC129" s="29"/>
      <c r="AD129" s="29"/>
    </row>
    <row r="130" spans="1:30" ht="15.75" customHeight="1">
      <c r="A130" s="29"/>
      <c r="B130" s="75"/>
      <c r="C130" s="29"/>
      <c r="D130" s="29"/>
      <c r="E130" s="29"/>
      <c r="F130" s="325"/>
      <c r="G130" s="29"/>
      <c r="H130" s="29"/>
      <c r="I130" s="29"/>
      <c r="J130" s="29"/>
      <c r="K130" s="29"/>
      <c r="L130" s="29"/>
      <c r="M130" s="29"/>
      <c r="N130" s="29"/>
      <c r="O130" s="29"/>
      <c r="P130" s="29"/>
      <c r="Q130" s="29"/>
      <c r="R130" s="29"/>
      <c r="S130" s="29"/>
      <c r="T130" s="325"/>
      <c r="U130" s="29"/>
      <c r="V130" s="29"/>
      <c r="W130" s="29"/>
      <c r="X130" s="29"/>
      <c r="Y130" s="29"/>
      <c r="Z130" s="29"/>
      <c r="AA130" s="29"/>
      <c r="AB130" s="29"/>
      <c r="AC130" s="29"/>
      <c r="AD130" s="29"/>
    </row>
    <row r="131" spans="1:30" ht="15.75" customHeight="1">
      <c r="A131" s="29"/>
      <c r="B131" s="75"/>
      <c r="C131" s="29"/>
      <c r="D131" s="29"/>
      <c r="E131" s="29"/>
      <c r="F131" s="325"/>
      <c r="G131" s="29"/>
      <c r="H131" s="29"/>
      <c r="I131" s="29"/>
      <c r="J131" s="29"/>
      <c r="K131" s="29"/>
      <c r="L131" s="29"/>
      <c r="M131" s="29"/>
      <c r="N131" s="29"/>
      <c r="O131" s="29"/>
      <c r="P131" s="29"/>
      <c r="Q131" s="29"/>
      <c r="R131" s="29"/>
      <c r="S131" s="29"/>
      <c r="T131" s="325"/>
      <c r="U131" s="29"/>
      <c r="V131" s="29"/>
      <c r="W131" s="29"/>
      <c r="X131" s="29"/>
      <c r="Y131" s="29"/>
      <c r="Z131" s="29"/>
      <c r="AA131" s="29"/>
      <c r="AB131" s="29"/>
      <c r="AC131" s="29"/>
      <c r="AD131" s="29"/>
    </row>
    <row r="132" spans="1:30" ht="15.75" customHeight="1">
      <c r="A132" s="29"/>
      <c r="B132" s="75"/>
      <c r="C132" s="29"/>
      <c r="D132" s="29"/>
      <c r="E132" s="29"/>
      <c r="F132" s="325"/>
      <c r="G132" s="29"/>
      <c r="H132" s="29"/>
      <c r="I132" s="29"/>
      <c r="J132" s="29"/>
      <c r="K132" s="29"/>
      <c r="L132" s="29"/>
      <c r="M132" s="29"/>
      <c r="N132" s="29"/>
      <c r="O132" s="29"/>
      <c r="P132" s="29"/>
      <c r="Q132" s="29"/>
      <c r="R132" s="29"/>
      <c r="S132" s="29"/>
      <c r="T132" s="325"/>
      <c r="U132" s="29"/>
      <c r="V132" s="29"/>
      <c r="W132" s="29"/>
      <c r="X132" s="29"/>
      <c r="Y132" s="29"/>
      <c r="Z132" s="29"/>
      <c r="AA132" s="29"/>
      <c r="AB132" s="29"/>
      <c r="AC132" s="29"/>
      <c r="AD132" s="29"/>
    </row>
    <row r="133" spans="1:30" ht="15.75" customHeight="1">
      <c r="A133" s="29"/>
      <c r="B133" s="75"/>
      <c r="C133" s="29"/>
      <c r="D133" s="29"/>
      <c r="E133" s="29"/>
      <c r="F133" s="325"/>
      <c r="G133" s="29"/>
      <c r="H133" s="29"/>
      <c r="I133" s="29"/>
      <c r="J133" s="29"/>
      <c r="K133" s="29"/>
      <c r="L133" s="29"/>
      <c r="M133" s="29"/>
      <c r="N133" s="29"/>
      <c r="O133" s="29"/>
      <c r="P133" s="29"/>
      <c r="Q133" s="29"/>
      <c r="R133" s="29"/>
      <c r="S133" s="29"/>
      <c r="T133" s="325"/>
      <c r="U133" s="29"/>
      <c r="V133" s="29"/>
      <c r="W133" s="29"/>
      <c r="X133" s="29"/>
      <c r="Y133" s="29"/>
      <c r="Z133" s="29"/>
      <c r="AA133" s="29"/>
      <c r="AB133" s="29"/>
      <c r="AC133" s="29"/>
      <c r="AD133" s="29"/>
    </row>
    <row r="134" spans="1:30" ht="15.75" customHeight="1">
      <c r="A134" s="29"/>
      <c r="B134" s="75"/>
      <c r="C134" s="29"/>
      <c r="D134" s="29"/>
      <c r="E134" s="29"/>
      <c r="F134" s="325"/>
      <c r="G134" s="29"/>
      <c r="H134" s="29"/>
      <c r="I134" s="29"/>
      <c r="J134" s="29"/>
      <c r="K134" s="29"/>
      <c r="L134" s="29"/>
      <c r="M134" s="29"/>
      <c r="N134" s="29"/>
      <c r="O134" s="29"/>
      <c r="P134" s="29"/>
      <c r="Q134" s="29"/>
      <c r="R134" s="29"/>
      <c r="S134" s="29"/>
      <c r="T134" s="325"/>
      <c r="U134" s="29"/>
      <c r="V134" s="29"/>
      <c r="W134" s="29"/>
      <c r="X134" s="29"/>
      <c r="Y134" s="29"/>
      <c r="Z134" s="29"/>
      <c r="AA134" s="29"/>
      <c r="AB134" s="29"/>
      <c r="AC134" s="29"/>
      <c r="AD134" s="29"/>
    </row>
    <row r="135" spans="1:30" ht="15.75" customHeight="1">
      <c r="A135" s="29"/>
      <c r="B135" s="75"/>
      <c r="C135" s="29"/>
      <c r="D135" s="29"/>
      <c r="E135" s="29"/>
      <c r="F135" s="325"/>
      <c r="G135" s="29"/>
      <c r="H135" s="29"/>
      <c r="I135" s="29"/>
      <c r="J135" s="29"/>
      <c r="K135" s="29"/>
      <c r="L135" s="29"/>
      <c r="M135" s="29"/>
      <c r="N135" s="29"/>
      <c r="O135" s="29"/>
      <c r="P135" s="29"/>
      <c r="Q135" s="29"/>
      <c r="R135" s="29"/>
      <c r="S135" s="29"/>
      <c r="T135" s="325"/>
      <c r="U135" s="29"/>
      <c r="V135" s="29"/>
      <c r="W135" s="29"/>
      <c r="X135" s="29"/>
      <c r="Y135" s="29"/>
      <c r="Z135" s="29"/>
      <c r="AA135" s="29"/>
      <c r="AB135" s="29"/>
      <c r="AC135" s="29"/>
      <c r="AD135" s="29"/>
    </row>
    <row r="136" spans="1:30" ht="15.75" customHeight="1">
      <c r="A136" s="29"/>
      <c r="B136" s="75"/>
      <c r="C136" s="29"/>
      <c r="D136" s="29"/>
      <c r="E136" s="29"/>
      <c r="F136" s="325"/>
      <c r="G136" s="29"/>
      <c r="H136" s="29"/>
      <c r="I136" s="29"/>
      <c r="J136" s="29"/>
      <c r="K136" s="29"/>
      <c r="L136" s="29"/>
      <c r="M136" s="29"/>
      <c r="N136" s="29"/>
      <c r="O136" s="29"/>
      <c r="P136" s="29"/>
      <c r="Q136" s="29"/>
      <c r="R136" s="29"/>
      <c r="S136" s="29"/>
      <c r="T136" s="325"/>
      <c r="U136" s="29"/>
      <c r="V136" s="29"/>
      <c r="W136" s="29"/>
      <c r="X136" s="29"/>
      <c r="Y136" s="29"/>
      <c r="Z136" s="29"/>
      <c r="AA136" s="29"/>
      <c r="AB136" s="29"/>
      <c r="AC136" s="29"/>
      <c r="AD136" s="29"/>
    </row>
    <row r="137" spans="1:30" ht="15.75" customHeight="1">
      <c r="A137" s="29"/>
      <c r="B137" s="75"/>
      <c r="C137" s="29"/>
      <c r="D137" s="29"/>
      <c r="E137" s="29"/>
      <c r="F137" s="325"/>
      <c r="G137" s="29"/>
      <c r="H137" s="29"/>
      <c r="I137" s="29"/>
      <c r="J137" s="29"/>
      <c r="K137" s="29"/>
      <c r="L137" s="29"/>
      <c r="M137" s="29"/>
      <c r="N137" s="29"/>
      <c r="O137" s="29"/>
      <c r="P137" s="29"/>
      <c r="Q137" s="29"/>
      <c r="R137" s="29"/>
      <c r="S137" s="29"/>
      <c r="T137" s="325"/>
      <c r="U137" s="29"/>
      <c r="V137" s="29"/>
      <c r="W137" s="29"/>
      <c r="X137" s="29"/>
      <c r="Y137" s="29"/>
      <c r="Z137" s="29"/>
      <c r="AA137" s="29"/>
      <c r="AB137" s="29"/>
      <c r="AC137" s="29"/>
      <c r="AD137" s="29"/>
    </row>
    <row r="138" spans="1:30" ht="15.75" customHeight="1">
      <c r="A138" s="29"/>
      <c r="B138" s="75"/>
      <c r="C138" s="29"/>
      <c r="D138" s="29"/>
      <c r="E138" s="29"/>
      <c r="F138" s="325"/>
      <c r="G138" s="29"/>
      <c r="H138" s="29"/>
      <c r="I138" s="29"/>
      <c r="J138" s="29"/>
      <c r="K138" s="29"/>
      <c r="L138" s="29"/>
      <c r="M138" s="29"/>
      <c r="N138" s="29"/>
      <c r="O138" s="29"/>
      <c r="P138" s="29"/>
      <c r="Q138" s="29"/>
      <c r="R138" s="29"/>
      <c r="S138" s="29"/>
      <c r="T138" s="325"/>
      <c r="U138" s="29"/>
      <c r="V138" s="29"/>
      <c r="W138" s="29"/>
      <c r="X138" s="29"/>
      <c r="Y138" s="29"/>
      <c r="Z138" s="29"/>
      <c r="AA138" s="29"/>
      <c r="AB138" s="29"/>
      <c r="AC138" s="29"/>
      <c r="AD138" s="29"/>
    </row>
    <row r="139" spans="1:30" ht="15.75" customHeight="1">
      <c r="A139" s="29"/>
      <c r="B139" s="75"/>
      <c r="C139" s="29"/>
      <c r="D139" s="29"/>
      <c r="E139" s="29"/>
      <c r="F139" s="325"/>
      <c r="G139" s="29"/>
      <c r="H139" s="29"/>
      <c r="I139" s="29"/>
      <c r="J139" s="29"/>
      <c r="K139" s="29"/>
      <c r="L139" s="29"/>
      <c r="M139" s="29"/>
      <c r="N139" s="29"/>
      <c r="O139" s="29"/>
      <c r="P139" s="29"/>
      <c r="Q139" s="29"/>
      <c r="R139" s="29"/>
      <c r="S139" s="29"/>
      <c r="T139" s="325"/>
      <c r="U139" s="29"/>
      <c r="V139" s="29"/>
      <c r="W139" s="29"/>
      <c r="X139" s="29"/>
      <c r="Y139" s="29"/>
      <c r="Z139" s="29"/>
      <c r="AA139" s="29"/>
      <c r="AB139" s="29"/>
      <c r="AC139" s="29"/>
      <c r="AD139" s="29"/>
    </row>
    <row r="140" spans="1:30" ht="15.75" customHeight="1">
      <c r="A140" s="29"/>
      <c r="B140" s="75"/>
      <c r="C140" s="29"/>
      <c r="D140" s="29"/>
      <c r="E140" s="29"/>
      <c r="F140" s="325"/>
      <c r="G140" s="29"/>
      <c r="H140" s="29"/>
      <c r="I140" s="29"/>
      <c r="J140" s="29"/>
      <c r="K140" s="29"/>
      <c r="L140" s="29"/>
      <c r="M140" s="29"/>
      <c r="N140" s="29"/>
      <c r="O140" s="29"/>
      <c r="P140" s="29"/>
      <c r="Q140" s="29"/>
      <c r="R140" s="29"/>
      <c r="S140" s="29"/>
      <c r="T140" s="325"/>
      <c r="U140" s="29"/>
      <c r="V140" s="29"/>
      <c r="W140" s="29"/>
      <c r="X140" s="29"/>
      <c r="Y140" s="29"/>
      <c r="Z140" s="29"/>
      <c r="AA140" s="29"/>
      <c r="AB140" s="29"/>
      <c r="AC140" s="29"/>
      <c r="AD140" s="29"/>
    </row>
    <row r="141" spans="1:30" ht="15.75" customHeight="1">
      <c r="A141" s="29"/>
      <c r="B141" s="75"/>
      <c r="C141" s="29"/>
      <c r="D141" s="29"/>
      <c r="E141" s="29"/>
      <c r="F141" s="325"/>
      <c r="G141" s="29"/>
      <c r="H141" s="29"/>
      <c r="I141" s="29"/>
      <c r="J141" s="29"/>
      <c r="K141" s="29"/>
      <c r="L141" s="29"/>
      <c r="M141" s="29"/>
      <c r="N141" s="29"/>
      <c r="O141" s="29"/>
      <c r="P141" s="29"/>
      <c r="Q141" s="29"/>
      <c r="R141" s="29"/>
      <c r="S141" s="29"/>
      <c r="T141" s="325"/>
      <c r="U141" s="29"/>
      <c r="V141" s="29"/>
      <c r="W141" s="29"/>
      <c r="X141" s="29"/>
      <c r="Y141" s="29"/>
      <c r="Z141" s="29"/>
      <c r="AA141" s="29"/>
      <c r="AB141" s="29"/>
      <c r="AC141" s="29"/>
      <c r="AD141" s="29"/>
    </row>
    <row r="142" spans="1:30" ht="15.75" customHeight="1">
      <c r="A142" s="29"/>
      <c r="B142" s="75"/>
      <c r="C142" s="29"/>
      <c r="D142" s="29"/>
      <c r="E142" s="29"/>
      <c r="F142" s="325"/>
      <c r="G142" s="29"/>
      <c r="H142" s="29"/>
      <c r="I142" s="29"/>
      <c r="J142" s="29"/>
      <c r="K142" s="29"/>
      <c r="L142" s="29"/>
      <c r="M142" s="29"/>
      <c r="N142" s="29"/>
      <c r="O142" s="29"/>
      <c r="P142" s="29"/>
      <c r="Q142" s="29"/>
      <c r="R142" s="29"/>
      <c r="S142" s="29"/>
      <c r="T142" s="325"/>
      <c r="U142" s="29"/>
      <c r="V142" s="29"/>
      <c r="W142" s="29"/>
      <c r="X142" s="29"/>
      <c r="Y142" s="29"/>
      <c r="Z142" s="29"/>
      <c r="AA142" s="29"/>
      <c r="AB142" s="29"/>
      <c r="AC142" s="29"/>
      <c r="AD142" s="29"/>
    </row>
    <row r="143" spans="1:30" ht="15.75" customHeight="1">
      <c r="A143" s="29"/>
      <c r="B143" s="75"/>
      <c r="C143" s="29"/>
      <c r="D143" s="29"/>
      <c r="E143" s="29"/>
      <c r="F143" s="325"/>
      <c r="G143" s="29"/>
      <c r="H143" s="29"/>
      <c r="I143" s="29"/>
      <c r="J143" s="29"/>
      <c r="K143" s="29"/>
      <c r="L143" s="29"/>
      <c r="M143" s="29"/>
      <c r="N143" s="29"/>
      <c r="O143" s="29"/>
      <c r="P143" s="29"/>
      <c r="Q143" s="29"/>
      <c r="R143" s="29"/>
      <c r="S143" s="29"/>
      <c r="T143" s="325"/>
      <c r="U143" s="29"/>
      <c r="V143" s="29"/>
      <c r="W143" s="29"/>
      <c r="X143" s="29"/>
      <c r="Y143" s="29"/>
      <c r="Z143" s="29"/>
      <c r="AA143" s="29"/>
      <c r="AB143" s="29"/>
      <c r="AC143" s="29"/>
      <c r="AD143" s="29"/>
    </row>
    <row r="144" spans="1:30" ht="15.75" customHeight="1">
      <c r="A144" s="29"/>
      <c r="B144" s="75"/>
      <c r="C144" s="29"/>
      <c r="D144" s="29"/>
      <c r="E144" s="29"/>
      <c r="F144" s="325"/>
      <c r="G144" s="29"/>
      <c r="H144" s="29"/>
      <c r="I144" s="29"/>
      <c r="J144" s="29"/>
      <c r="K144" s="29"/>
      <c r="L144" s="29"/>
      <c r="M144" s="29"/>
      <c r="N144" s="29"/>
      <c r="O144" s="29"/>
      <c r="P144" s="29"/>
      <c r="Q144" s="29"/>
      <c r="R144" s="29"/>
      <c r="S144" s="29"/>
      <c r="T144" s="325"/>
      <c r="U144" s="29"/>
      <c r="V144" s="29"/>
      <c r="W144" s="29"/>
      <c r="X144" s="29"/>
      <c r="Y144" s="29"/>
      <c r="Z144" s="29"/>
      <c r="AA144" s="29"/>
      <c r="AB144" s="29"/>
      <c r="AC144" s="29"/>
      <c r="AD144" s="29"/>
    </row>
    <row r="145" spans="1:30" ht="15.75" customHeight="1">
      <c r="A145" s="29"/>
      <c r="B145" s="75"/>
      <c r="C145" s="29"/>
      <c r="D145" s="29"/>
      <c r="E145" s="29"/>
      <c r="F145" s="325"/>
      <c r="G145" s="29"/>
      <c r="H145" s="29"/>
      <c r="I145" s="29"/>
      <c r="J145" s="29"/>
      <c r="K145" s="29"/>
      <c r="L145" s="29"/>
      <c r="M145" s="29"/>
      <c r="N145" s="29"/>
      <c r="O145" s="29"/>
      <c r="P145" s="29"/>
      <c r="Q145" s="29"/>
      <c r="R145" s="29"/>
      <c r="S145" s="29"/>
      <c r="T145" s="325"/>
      <c r="U145" s="29"/>
      <c r="V145" s="29"/>
      <c r="W145" s="29"/>
      <c r="X145" s="29"/>
      <c r="Y145" s="29"/>
      <c r="Z145" s="29"/>
      <c r="AA145" s="29"/>
      <c r="AB145" s="29"/>
      <c r="AC145" s="29"/>
      <c r="AD145" s="29"/>
    </row>
    <row r="146" spans="1:30" ht="15.75" customHeight="1">
      <c r="A146" s="29"/>
      <c r="B146" s="75"/>
      <c r="C146" s="29"/>
      <c r="D146" s="29"/>
      <c r="E146" s="29"/>
      <c r="F146" s="325"/>
      <c r="G146" s="29"/>
      <c r="H146" s="29"/>
      <c r="I146" s="29"/>
      <c r="J146" s="29"/>
      <c r="K146" s="29"/>
      <c r="L146" s="29"/>
      <c r="M146" s="29"/>
      <c r="N146" s="29"/>
      <c r="O146" s="29"/>
      <c r="P146" s="29"/>
      <c r="Q146" s="29"/>
      <c r="R146" s="29"/>
      <c r="S146" s="29"/>
      <c r="T146" s="325"/>
      <c r="U146" s="29"/>
      <c r="V146" s="29"/>
      <c r="W146" s="29"/>
      <c r="X146" s="29"/>
      <c r="Y146" s="29"/>
      <c r="Z146" s="29"/>
      <c r="AA146" s="29"/>
      <c r="AB146" s="29"/>
      <c r="AC146" s="29"/>
      <c r="AD146" s="29"/>
    </row>
    <row r="147" spans="1:30" ht="15.75" customHeight="1">
      <c r="A147" s="29"/>
      <c r="B147" s="75"/>
      <c r="C147" s="29"/>
      <c r="D147" s="29"/>
      <c r="E147" s="29"/>
      <c r="F147" s="325"/>
      <c r="G147" s="29"/>
      <c r="H147" s="29"/>
      <c r="I147" s="29"/>
      <c r="J147" s="29"/>
      <c r="K147" s="29"/>
      <c r="L147" s="29"/>
      <c r="M147" s="29"/>
      <c r="N147" s="29"/>
      <c r="O147" s="29"/>
      <c r="P147" s="29"/>
      <c r="Q147" s="29"/>
      <c r="R147" s="29"/>
      <c r="S147" s="29"/>
      <c r="T147" s="325"/>
      <c r="U147" s="29"/>
      <c r="V147" s="29"/>
      <c r="W147" s="29"/>
      <c r="X147" s="29"/>
      <c r="Y147" s="29"/>
      <c r="Z147" s="29"/>
      <c r="AA147" s="29"/>
      <c r="AB147" s="29"/>
      <c r="AC147" s="29"/>
      <c r="AD147" s="29"/>
    </row>
    <row r="148" spans="1:30" ht="15.75" customHeight="1">
      <c r="A148" s="29"/>
      <c r="B148" s="75"/>
      <c r="C148" s="29"/>
      <c r="D148" s="29"/>
      <c r="E148" s="29"/>
      <c r="F148" s="325"/>
      <c r="G148" s="29"/>
      <c r="H148" s="29"/>
      <c r="I148" s="29"/>
      <c r="J148" s="29"/>
      <c r="K148" s="29"/>
      <c r="L148" s="29"/>
      <c r="M148" s="29"/>
      <c r="N148" s="29"/>
      <c r="O148" s="29"/>
      <c r="P148" s="29"/>
      <c r="Q148" s="29"/>
      <c r="R148" s="29"/>
      <c r="S148" s="29"/>
      <c r="T148" s="325"/>
      <c r="U148" s="29"/>
      <c r="V148" s="29"/>
      <c r="W148" s="29"/>
      <c r="X148" s="29"/>
      <c r="Y148" s="29"/>
      <c r="Z148" s="29"/>
      <c r="AA148" s="29"/>
      <c r="AB148" s="29"/>
      <c r="AC148" s="29"/>
      <c r="AD148" s="29"/>
    </row>
    <row r="149" spans="1:30" ht="15.75" customHeight="1">
      <c r="A149" s="29"/>
      <c r="B149" s="75"/>
      <c r="C149" s="29"/>
      <c r="D149" s="29"/>
      <c r="E149" s="29"/>
      <c r="F149" s="325"/>
      <c r="G149" s="29"/>
      <c r="H149" s="29"/>
      <c r="I149" s="29"/>
      <c r="J149" s="29"/>
      <c r="K149" s="29"/>
      <c r="L149" s="29"/>
      <c r="M149" s="29"/>
      <c r="N149" s="29"/>
      <c r="O149" s="29"/>
      <c r="P149" s="29"/>
      <c r="Q149" s="29"/>
      <c r="R149" s="29"/>
      <c r="S149" s="29"/>
      <c r="T149" s="325"/>
      <c r="U149" s="29"/>
      <c r="V149" s="29"/>
      <c r="W149" s="29"/>
      <c r="X149" s="29"/>
      <c r="Y149" s="29"/>
      <c r="Z149" s="29"/>
      <c r="AA149" s="29"/>
      <c r="AB149" s="29"/>
      <c r="AC149" s="29"/>
      <c r="AD149" s="29"/>
    </row>
    <row r="150" spans="1:30" ht="15.75" customHeight="1">
      <c r="A150" s="29"/>
      <c r="B150" s="75"/>
      <c r="C150" s="29"/>
      <c r="D150" s="29"/>
      <c r="E150" s="29"/>
      <c r="F150" s="325"/>
      <c r="G150" s="29"/>
      <c r="H150" s="29"/>
      <c r="I150" s="29"/>
      <c r="J150" s="29"/>
      <c r="K150" s="29"/>
      <c r="L150" s="29"/>
      <c r="M150" s="29"/>
      <c r="N150" s="29"/>
      <c r="O150" s="29"/>
      <c r="P150" s="29"/>
      <c r="Q150" s="29"/>
      <c r="R150" s="29"/>
      <c r="S150" s="29"/>
      <c r="T150" s="325"/>
      <c r="U150" s="29"/>
      <c r="V150" s="29"/>
      <c r="W150" s="29"/>
      <c r="X150" s="29"/>
      <c r="Y150" s="29"/>
      <c r="Z150" s="29"/>
      <c r="AA150" s="29"/>
      <c r="AB150" s="29"/>
      <c r="AC150" s="29"/>
      <c r="AD150" s="29"/>
    </row>
    <row r="151" spans="1:30" ht="15.75" customHeight="1">
      <c r="A151" s="29"/>
      <c r="B151" s="75"/>
      <c r="C151" s="29"/>
      <c r="D151" s="29"/>
      <c r="E151" s="29"/>
      <c r="F151" s="325"/>
      <c r="G151" s="29"/>
      <c r="H151" s="29"/>
      <c r="I151" s="29"/>
      <c r="J151" s="29"/>
      <c r="K151" s="29"/>
      <c r="L151" s="29"/>
      <c r="M151" s="29"/>
      <c r="N151" s="29"/>
      <c r="O151" s="29"/>
      <c r="P151" s="29"/>
      <c r="Q151" s="29"/>
      <c r="R151" s="29"/>
      <c r="S151" s="29"/>
      <c r="T151" s="325"/>
      <c r="U151" s="29"/>
      <c r="V151" s="29"/>
      <c r="W151" s="29"/>
      <c r="X151" s="29"/>
      <c r="Y151" s="29"/>
      <c r="Z151" s="29"/>
      <c r="AA151" s="29"/>
      <c r="AB151" s="29"/>
      <c r="AC151" s="29"/>
      <c r="AD151" s="29"/>
    </row>
    <row r="152" spans="1:30" ht="15.75" customHeight="1">
      <c r="A152" s="29"/>
      <c r="B152" s="75"/>
      <c r="C152" s="29"/>
      <c r="D152" s="29"/>
      <c r="E152" s="29"/>
      <c r="F152" s="325"/>
      <c r="G152" s="29"/>
      <c r="H152" s="29"/>
      <c r="I152" s="29"/>
      <c r="J152" s="29"/>
      <c r="K152" s="29"/>
      <c r="L152" s="29"/>
      <c r="M152" s="29"/>
      <c r="N152" s="29"/>
      <c r="O152" s="29"/>
      <c r="P152" s="29"/>
      <c r="Q152" s="29"/>
      <c r="R152" s="29"/>
      <c r="S152" s="29"/>
      <c r="T152" s="325"/>
      <c r="U152" s="29"/>
      <c r="V152" s="29"/>
      <c r="W152" s="29"/>
      <c r="X152" s="29"/>
      <c r="Y152" s="29"/>
      <c r="Z152" s="29"/>
      <c r="AA152" s="29"/>
      <c r="AB152" s="29"/>
      <c r="AC152" s="29"/>
      <c r="AD152" s="29"/>
    </row>
    <row r="153" spans="1:30" ht="15.75" customHeight="1">
      <c r="A153" s="29"/>
      <c r="B153" s="75"/>
      <c r="C153" s="29"/>
      <c r="D153" s="29"/>
      <c r="E153" s="29"/>
      <c r="F153" s="325"/>
      <c r="G153" s="29"/>
      <c r="H153" s="29"/>
      <c r="I153" s="29"/>
      <c r="J153" s="29"/>
      <c r="K153" s="29"/>
      <c r="L153" s="29"/>
      <c r="M153" s="29"/>
      <c r="N153" s="29"/>
      <c r="O153" s="29"/>
      <c r="P153" s="29"/>
      <c r="Q153" s="29"/>
      <c r="R153" s="29"/>
      <c r="S153" s="29"/>
      <c r="T153" s="325"/>
      <c r="U153" s="29"/>
      <c r="V153" s="29"/>
      <c r="W153" s="29"/>
      <c r="X153" s="29"/>
      <c r="Y153" s="29"/>
      <c r="Z153" s="29"/>
      <c r="AA153" s="29"/>
      <c r="AB153" s="29"/>
      <c r="AC153" s="29"/>
      <c r="AD153" s="29"/>
    </row>
    <row r="154" spans="1:30" ht="15.75" customHeight="1">
      <c r="A154" s="29"/>
      <c r="B154" s="75"/>
      <c r="C154" s="29"/>
      <c r="D154" s="29"/>
      <c r="E154" s="29"/>
      <c r="F154" s="325"/>
      <c r="G154" s="29"/>
      <c r="H154" s="29"/>
      <c r="I154" s="29"/>
      <c r="J154" s="29"/>
      <c r="K154" s="29"/>
      <c r="L154" s="29"/>
      <c r="M154" s="29"/>
      <c r="N154" s="29"/>
      <c r="O154" s="29"/>
      <c r="P154" s="29"/>
      <c r="Q154" s="29"/>
      <c r="R154" s="29"/>
      <c r="S154" s="29"/>
      <c r="T154" s="325"/>
      <c r="U154" s="29"/>
      <c r="V154" s="29"/>
      <c r="W154" s="29"/>
      <c r="X154" s="29"/>
      <c r="Y154" s="29"/>
      <c r="Z154" s="29"/>
      <c r="AA154" s="29"/>
      <c r="AB154" s="29"/>
      <c r="AC154" s="29"/>
      <c r="AD154" s="29"/>
    </row>
    <row r="155" spans="1:30" ht="15.75" customHeight="1">
      <c r="A155" s="29"/>
      <c r="B155" s="75"/>
      <c r="C155" s="29"/>
      <c r="D155" s="29"/>
      <c r="E155" s="29"/>
      <c r="F155" s="325"/>
      <c r="G155" s="29"/>
      <c r="H155" s="29"/>
      <c r="I155" s="29"/>
      <c r="J155" s="29"/>
      <c r="K155" s="29"/>
      <c r="L155" s="29"/>
      <c r="M155" s="29"/>
      <c r="N155" s="29"/>
      <c r="O155" s="29"/>
      <c r="P155" s="29"/>
      <c r="Q155" s="29"/>
      <c r="R155" s="29"/>
      <c r="S155" s="29"/>
      <c r="T155" s="325"/>
      <c r="U155" s="29"/>
      <c r="V155" s="29"/>
      <c r="W155" s="29"/>
      <c r="X155" s="29"/>
      <c r="Y155" s="29"/>
      <c r="Z155" s="29"/>
      <c r="AA155" s="29"/>
      <c r="AB155" s="29"/>
      <c r="AC155" s="29"/>
      <c r="AD155" s="29"/>
    </row>
    <row r="156" spans="1:30" ht="15.75" customHeight="1">
      <c r="A156" s="29"/>
      <c r="B156" s="75"/>
      <c r="C156" s="29"/>
      <c r="D156" s="29"/>
      <c r="E156" s="29"/>
      <c r="F156" s="325"/>
      <c r="G156" s="29"/>
      <c r="H156" s="29"/>
      <c r="I156" s="29"/>
      <c r="J156" s="29"/>
      <c r="K156" s="29"/>
      <c r="L156" s="29"/>
      <c r="M156" s="29"/>
      <c r="N156" s="29"/>
      <c r="O156" s="29"/>
      <c r="P156" s="29"/>
      <c r="Q156" s="29"/>
      <c r="R156" s="29"/>
      <c r="S156" s="29"/>
      <c r="T156" s="325"/>
      <c r="U156" s="29"/>
      <c r="V156" s="29"/>
      <c r="W156" s="29"/>
      <c r="X156" s="29"/>
      <c r="Y156" s="29"/>
      <c r="Z156" s="29"/>
      <c r="AA156" s="29"/>
      <c r="AB156" s="29"/>
      <c r="AC156" s="29"/>
      <c r="AD156" s="29"/>
    </row>
    <row r="157" spans="1:30" ht="15.75" customHeight="1">
      <c r="A157" s="29"/>
      <c r="B157" s="75"/>
      <c r="C157" s="29"/>
      <c r="D157" s="29"/>
      <c r="E157" s="29"/>
      <c r="F157" s="325"/>
      <c r="G157" s="29"/>
      <c r="H157" s="29"/>
      <c r="I157" s="29"/>
      <c r="J157" s="29"/>
      <c r="K157" s="29"/>
      <c r="L157" s="29"/>
      <c r="M157" s="29"/>
      <c r="N157" s="29"/>
      <c r="O157" s="29"/>
      <c r="P157" s="29"/>
      <c r="Q157" s="29"/>
      <c r="R157" s="29"/>
      <c r="S157" s="29"/>
      <c r="T157" s="325"/>
      <c r="U157" s="29"/>
      <c r="V157" s="29"/>
      <c r="W157" s="29"/>
      <c r="X157" s="29"/>
      <c r="Y157" s="29"/>
      <c r="Z157" s="29"/>
      <c r="AA157" s="29"/>
      <c r="AB157" s="29"/>
      <c r="AC157" s="29"/>
      <c r="AD157" s="29"/>
    </row>
    <row r="158" spans="1:30" ht="15.75" customHeight="1">
      <c r="A158" s="29"/>
      <c r="B158" s="75"/>
      <c r="C158" s="29"/>
      <c r="D158" s="29"/>
      <c r="E158" s="29"/>
      <c r="F158" s="325"/>
      <c r="G158" s="29"/>
      <c r="H158" s="29"/>
      <c r="I158" s="29"/>
      <c r="J158" s="29"/>
      <c r="K158" s="29"/>
      <c r="L158" s="29"/>
      <c r="M158" s="29"/>
      <c r="N158" s="29"/>
      <c r="O158" s="29"/>
      <c r="P158" s="29"/>
      <c r="Q158" s="29"/>
      <c r="R158" s="29"/>
      <c r="S158" s="29"/>
      <c r="T158" s="325"/>
      <c r="U158" s="29"/>
      <c r="V158" s="29"/>
      <c r="W158" s="29"/>
      <c r="X158" s="29"/>
      <c r="Y158" s="29"/>
      <c r="Z158" s="29"/>
      <c r="AA158" s="29"/>
      <c r="AB158" s="29"/>
      <c r="AC158" s="29"/>
      <c r="AD158" s="29"/>
    </row>
    <row r="159" spans="1:30" ht="15.75" customHeight="1">
      <c r="A159" s="29"/>
      <c r="B159" s="75"/>
      <c r="C159" s="29"/>
      <c r="D159" s="29"/>
      <c r="E159" s="29"/>
      <c r="F159" s="325"/>
      <c r="G159" s="29"/>
      <c r="H159" s="29"/>
      <c r="I159" s="29"/>
      <c r="J159" s="29"/>
      <c r="K159" s="29"/>
      <c r="L159" s="29"/>
      <c r="M159" s="29"/>
      <c r="N159" s="29"/>
      <c r="O159" s="29"/>
      <c r="P159" s="29"/>
      <c r="Q159" s="29"/>
      <c r="R159" s="29"/>
      <c r="S159" s="29"/>
      <c r="T159" s="325"/>
      <c r="U159" s="29"/>
      <c r="V159" s="29"/>
      <c r="W159" s="29"/>
      <c r="X159" s="29"/>
      <c r="Y159" s="29"/>
      <c r="Z159" s="29"/>
      <c r="AA159" s="29"/>
      <c r="AB159" s="29"/>
      <c r="AC159" s="29"/>
      <c r="AD159" s="29"/>
    </row>
    <row r="160" spans="1:30" ht="15.75" customHeight="1">
      <c r="A160" s="29"/>
      <c r="B160" s="75"/>
      <c r="C160" s="29"/>
      <c r="D160" s="29"/>
      <c r="E160" s="29"/>
      <c r="F160" s="325"/>
      <c r="G160" s="29"/>
      <c r="H160" s="29"/>
      <c r="I160" s="29"/>
      <c r="J160" s="29"/>
      <c r="K160" s="29"/>
      <c r="L160" s="29"/>
      <c r="M160" s="29"/>
      <c r="N160" s="29"/>
      <c r="O160" s="29"/>
      <c r="P160" s="29"/>
      <c r="Q160" s="29"/>
      <c r="R160" s="29"/>
      <c r="S160" s="29"/>
      <c r="T160" s="325"/>
      <c r="U160" s="29"/>
      <c r="V160" s="29"/>
      <c r="W160" s="29"/>
      <c r="X160" s="29"/>
      <c r="Y160" s="29"/>
      <c r="Z160" s="29"/>
      <c r="AA160" s="29"/>
      <c r="AB160" s="29"/>
      <c r="AC160" s="29"/>
      <c r="AD160" s="29"/>
    </row>
    <row r="161" spans="1:30" ht="15.75" customHeight="1">
      <c r="A161" s="29"/>
      <c r="B161" s="75"/>
      <c r="C161" s="29"/>
      <c r="D161" s="29"/>
      <c r="E161" s="29"/>
      <c r="F161" s="325"/>
      <c r="G161" s="29"/>
      <c r="H161" s="29"/>
      <c r="I161" s="29"/>
      <c r="J161" s="29"/>
      <c r="K161" s="29"/>
      <c r="L161" s="29"/>
      <c r="M161" s="29"/>
      <c r="N161" s="29"/>
      <c r="O161" s="29"/>
      <c r="P161" s="29"/>
      <c r="Q161" s="29"/>
      <c r="R161" s="29"/>
      <c r="S161" s="29"/>
      <c r="T161" s="325"/>
      <c r="U161" s="29"/>
      <c r="V161" s="29"/>
      <c r="W161" s="29"/>
      <c r="X161" s="29"/>
      <c r="Y161" s="29"/>
      <c r="Z161" s="29"/>
      <c r="AA161" s="29"/>
      <c r="AB161" s="29"/>
      <c r="AC161" s="29"/>
      <c r="AD161" s="29"/>
    </row>
    <row r="162" spans="1:30" ht="15.75" customHeight="1">
      <c r="A162" s="29"/>
      <c r="B162" s="75"/>
      <c r="C162" s="29"/>
      <c r="D162" s="29"/>
      <c r="E162" s="29"/>
      <c r="F162" s="325"/>
      <c r="G162" s="29"/>
      <c r="H162" s="29"/>
      <c r="I162" s="29"/>
      <c r="J162" s="29"/>
      <c r="K162" s="29"/>
      <c r="L162" s="29"/>
      <c r="M162" s="29"/>
      <c r="N162" s="29"/>
      <c r="O162" s="29"/>
      <c r="P162" s="29"/>
      <c r="Q162" s="29"/>
      <c r="R162" s="29"/>
      <c r="S162" s="29"/>
      <c r="T162" s="325"/>
      <c r="U162" s="29"/>
      <c r="V162" s="29"/>
      <c r="W162" s="29"/>
      <c r="X162" s="29"/>
      <c r="Y162" s="29"/>
      <c r="Z162" s="29"/>
      <c r="AA162" s="29"/>
      <c r="AB162" s="29"/>
      <c r="AC162" s="29"/>
      <c r="AD162" s="29"/>
    </row>
    <row r="163" spans="1:30" ht="15.75" customHeight="1">
      <c r="A163" s="29"/>
      <c r="B163" s="75"/>
      <c r="C163" s="29"/>
      <c r="D163" s="29"/>
      <c r="E163" s="29"/>
      <c r="F163" s="325"/>
      <c r="G163" s="29"/>
      <c r="H163" s="29"/>
      <c r="I163" s="29"/>
      <c r="J163" s="29"/>
      <c r="K163" s="29"/>
      <c r="L163" s="29"/>
      <c r="M163" s="29"/>
      <c r="N163" s="29"/>
      <c r="O163" s="29"/>
      <c r="P163" s="29"/>
      <c r="Q163" s="29"/>
      <c r="R163" s="29"/>
      <c r="S163" s="29"/>
      <c r="T163" s="325"/>
      <c r="U163" s="29"/>
      <c r="V163" s="29"/>
      <c r="W163" s="29"/>
      <c r="X163" s="29"/>
      <c r="Y163" s="29"/>
      <c r="Z163" s="29"/>
      <c r="AA163" s="29"/>
      <c r="AB163" s="29"/>
      <c r="AC163" s="29"/>
      <c r="AD163" s="29"/>
    </row>
    <row r="164" spans="1:30" ht="15.75" customHeight="1">
      <c r="A164" s="29"/>
      <c r="B164" s="75"/>
      <c r="C164" s="29"/>
      <c r="D164" s="29"/>
      <c r="E164" s="29"/>
      <c r="F164" s="325"/>
      <c r="G164" s="29"/>
      <c r="H164" s="29"/>
      <c r="I164" s="29"/>
      <c r="J164" s="29"/>
      <c r="K164" s="29"/>
      <c r="L164" s="29"/>
      <c r="M164" s="29"/>
      <c r="N164" s="29"/>
      <c r="O164" s="29"/>
      <c r="P164" s="29"/>
      <c r="Q164" s="29"/>
      <c r="R164" s="29"/>
      <c r="S164" s="29"/>
      <c r="T164" s="325"/>
      <c r="U164" s="29"/>
      <c r="V164" s="29"/>
      <c r="W164" s="29"/>
      <c r="X164" s="29"/>
      <c r="Y164" s="29"/>
      <c r="Z164" s="29"/>
      <c r="AA164" s="29"/>
      <c r="AB164" s="29"/>
      <c r="AC164" s="29"/>
      <c r="AD164" s="29"/>
    </row>
    <row r="165" spans="1:30" ht="15.75" customHeight="1">
      <c r="A165" s="29"/>
      <c r="B165" s="75"/>
      <c r="C165" s="29"/>
      <c r="D165" s="29"/>
      <c r="E165" s="29"/>
      <c r="F165" s="325"/>
      <c r="G165" s="29"/>
      <c r="H165" s="29"/>
      <c r="I165" s="29"/>
      <c r="J165" s="29"/>
      <c r="K165" s="29"/>
      <c r="L165" s="29"/>
      <c r="M165" s="29"/>
      <c r="N165" s="29"/>
      <c r="O165" s="29"/>
      <c r="P165" s="29"/>
      <c r="Q165" s="29"/>
      <c r="R165" s="29"/>
      <c r="S165" s="29"/>
      <c r="T165" s="325"/>
      <c r="U165" s="29"/>
      <c r="V165" s="29"/>
      <c r="W165" s="29"/>
      <c r="X165" s="29"/>
      <c r="Y165" s="29"/>
      <c r="Z165" s="29"/>
      <c r="AA165" s="29"/>
      <c r="AB165" s="29"/>
      <c r="AC165" s="29"/>
      <c r="AD165" s="29"/>
    </row>
    <row r="166" spans="1:30" ht="15.75" customHeight="1">
      <c r="A166" s="29"/>
      <c r="B166" s="75"/>
      <c r="C166" s="29"/>
      <c r="D166" s="29"/>
      <c r="E166" s="29"/>
      <c r="F166" s="325"/>
      <c r="G166" s="29"/>
      <c r="H166" s="29"/>
      <c r="I166" s="29"/>
      <c r="J166" s="29"/>
      <c r="K166" s="29"/>
      <c r="L166" s="29"/>
      <c r="M166" s="29"/>
      <c r="N166" s="29"/>
      <c r="O166" s="29"/>
      <c r="P166" s="29"/>
      <c r="Q166" s="29"/>
      <c r="R166" s="29"/>
      <c r="S166" s="29"/>
      <c r="T166" s="325"/>
      <c r="U166" s="29"/>
      <c r="V166" s="29"/>
      <c r="W166" s="29"/>
      <c r="X166" s="29"/>
      <c r="Y166" s="29"/>
      <c r="Z166" s="29"/>
      <c r="AA166" s="29"/>
      <c r="AB166" s="29"/>
      <c r="AC166" s="29"/>
      <c r="AD166" s="29"/>
    </row>
    <row r="167" spans="1:30" ht="15.75" customHeight="1">
      <c r="A167" s="29"/>
      <c r="B167" s="75"/>
      <c r="C167" s="29"/>
      <c r="D167" s="29"/>
      <c r="E167" s="29"/>
      <c r="F167" s="325"/>
      <c r="G167" s="29"/>
      <c r="H167" s="29"/>
      <c r="I167" s="29"/>
      <c r="J167" s="29"/>
      <c r="K167" s="29"/>
      <c r="L167" s="29"/>
      <c r="M167" s="29"/>
      <c r="N167" s="29"/>
      <c r="O167" s="29"/>
      <c r="P167" s="29"/>
      <c r="Q167" s="29"/>
      <c r="R167" s="29"/>
      <c r="S167" s="29"/>
      <c r="T167" s="325"/>
      <c r="U167" s="29"/>
      <c r="V167" s="29"/>
      <c r="W167" s="29"/>
      <c r="X167" s="29"/>
      <c r="Y167" s="29"/>
      <c r="Z167" s="29"/>
      <c r="AA167" s="29"/>
      <c r="AB167" s="29"/>
      <c r="AC167" s="29"/>
      <c r="AD167" s="29"/>
    </row>
    <row r="168" spans="1:30" ht="15.75" customHeight="1">
      <c r="A168" s="29"/>
      <c r="B168" s="75"/>
      <c r="C168" s="29"/>
      <c r="D168" s="29"/>
      <c r="E168" s="29"/>
      <c r="F168" s="325"/>
      <c r="G168" s="29"/>
      <c r="H168" s="29"/>
      <c r="I168" s="29"/>
      <c r="J168" s="29"/>
      <c r="K168" s="29"/>
      <c r="L168" s="29"/>
      <c r="M168" s="29"/>
      <c r="N168" s="29"/>
      <c r="O168" s="29"/>
      <c r="P168" s="29"/>
      <c r="Q168" s="29"/>
      <c r="R168" s="29"/>
      <c r="S168" s="29"/>
      <c r="T168" s="325"/>
      <c r="U168" s="29"/>
      <c r="V168" s="29"/>
      <c r="W168" s="29"/>
      <c r="X168" s="29"/>
      <c r="Y168" s="29"/>
      <c r="Z168" s="29"/>
      <c r="AA168" s="29"/>
      <c r="AB168" s="29"/>
      <c r="AC168" s="29"/>
      <c r="AD168" s="29"/>
    </row>
    <row r="169" spans="1:30" ht="15.75" customHeight="1">
      <c r="A169" s="29"/>
      <c r="B169" s="75"/>
      <c r="C169" s="29"/>
      <c r="D169" s="29"/>
      <c r="E169" s="29"/>
      <c r="F169" s="325"/>
      <c r="G169" s="29"/>
      <c r="H169" s="29"/>
      <c r="I169" s="29"/>
      <c r="J169" s="29"/>
      <c r="K169" s="29"/>
      <c r="L169" s="29"/>
      <c r="M169" s="29"/>
      <c r="N169" s="29"/>
      <c r="O169" s="29"/>
      <c r="P169" s="29"/>
      <c r="Q169" s="29"/>
      <c r="R169" s="29"/>
      <c r="S169" s="29"/>
      <c r="T169" s="325"/>
      <c r="U169" s="29"/>
      <c r="V169" s="29"/>
      <c r="W169" s="29"/>
      <c r="X169" s="29"/>
      <c r="Y169" s="29"/>
      <c r="Z169" s="29"/>
      <c r="AA169" s="29"/>
      <c r="AB169" s="29"/>
      <c r="AC169" s="29"/>
      <c r="AD169" s="29"/>
    </row>
    <row r="170" spans="1:30" ht="15.75" customHeight="1">
      <c r="A170" s="29"/>
      <c r="B170" s="75"/>
      <c r="C170" s="29"/>
      <c r="D170" s="29"/>
      <c r="E170" s="29"/>
      <c r="F170" s="325"/>
      <c r="G170" s="29"/>
      <c r="H170" s="29"/>
      <c r="I170" s="29"/>
      <c r="J170" s="29"/>
      <c r="K170" s="29"/>
      <c r="L170" s="29"/>
      <c r="M170" s="29"/>
      <c r="N170" s="29"/>
      <c r="O170" s="29"/>
      <c r="P170" s="29"/>
      <c r="Q170" s="29"/>
      <c r="R170" s="29"/>
      <c r="S170" s="29"/>
      <c r="T170" s="325"/>
      <c r="U170" s="29"/>
      <c r="V170" s="29"/>
      <c r="W170" s="29"/>
      <c r="X170" s="29"/>
      <c r="Y170" s="29"/>
      <c r="Z170" s="29"/>
      <c r="AA170" s="29"/>
      <c r="AB170" s="29"/>
      <c r="AC170" s="29"/>
      <c r="AD170" s="29"/>
    </row>
    <row r="171" spans="1:30" ht="15.75" customHeight="1">
      <c r="A171" s="29"/>
      <c r="B171" s="75"/>
      <c r="C171" s="29"/>
      <c r="D171" s="29"/>
      <c r="E171" s="29"/>
      <c r="F171" s="325"/>
      <c r="G171" s="29"/>
      <c r="H171" s="29"/>
      <c r="I171" s="29"/>
      <c r="J171" s="29"/>
      <c r="K171" s="29"/>
      <c r="L171" s="29"/>
      <c r="M171" s="29"/>
      <c r="N171" s="29"/>
      <c r="O171" s="29"/>
      <c r="P171" s="29"/>
      <c r="Q171" s="29"/>
      <c r="R171" s="29"/>
      <c r="S171" s="29"/>
      <c r="T171" s="325"/>
      <c r="U171" s="29"/>
      <c r="V171" s="29"/>
      <c r="W171" s="29"/>
      <c r="X171" s="29"/>
      <c r="Y171" s="29"/>
      <c r="Z171" s="29"/>
      <c r="AA171" s="29"/>
      <c r="AB171" s="29"/>
      <c r="AC171" s="29"/>
      <c r="AD171" s="29"/>
    </row>
    <row r="172" spans="1:30" ht="15.75" customHeight="1">
      <c r="A172" s="29"/>
      <c r="B172" s="75"/>
      <c r="C172" s="29"/>
      <c r="D172" s="29"/>
      <c r="E172" s="29"/>
      <c r="F172" s="325"/>
      <c r="G172" s="29"/>
      <c r="H172" s="29"/>
      <c r="I172" s="29"/>
      <c r="J172" s="29"/>
      <c r="K172" s="29"/>
      <c r="L172" s="29"/>
      <c r="M172" s="29"/>
      <c r="N172" s="29"/>
      <c r="O172" s="29"/>
      <c r="P172" s="29"/>
      <c r="Q172" s="29"/>
      <c r="R172" s="29"/>
      <c r="S172" s="29"/>
      <c r="T172" s="325"/>
      <c r="U172" s="29"/>
      <c r="V172" s="29"/>
      <c r="W172" s="29"/>
      <c r="X172" s="29"/>
      <c r="Y172" s="29"/>
      <c r="Z172" s="29"/>
      <c r="AA172" s="29"/>
      <c r="AB172" s="29"/>
      <c r="AC172" s="29"/>
      <c r="AD172" s="29"/>
    </row>
    <row r="173" spans="1:30" ht="15.75" customHeight="1">
      <c r="A173" s="29"/>
      <c r="B173" s="75"/>
      <c r="C173" s="29"/>
      <c r="D173" s="29"/>
      <c r="E173" s="29"/>
      <c r="F173" s="325"/>
      <c r="G173" s="29"/>
      <c r="H173" s="29"/>
      <c r="I173" s="29"/>
      <c r="J173" s="29"/>
      <c r="K173" s="29"/>
      <c r="L173" s="29"/>
      <c r="M173" s="29"/>
      <c r="N173" s="29"/>
      <c r="O173" s="29"/>
      <c r="P173" s="29"/>
      <c r="Q173" s="29"/>
      <c r="R173" s="29"/>
      <c r="S173" s="29"/>
      <c r="T173" s="325"/>
      <c r="U173" s="29"/>
      <c r="V173" s="29"/>
      <c r="W173" s="29"/>
      <c r="X173" s="29"/>
      <c r="Y173" s="29"/>
      <c r="Z173" s="29"/>
      <c r="AA173" s="29"/>
      <c r="AB173" s="29"/>
      <c r="AC173" s="29"/>
      <c r="AD173" s="29"/>
    </row>
    <row r="174" spans="1:30" ht="15.75" customHeight="1">
      <c r="A174" s="29"/>
      <c r="B174" s="75"/>
      <c r="C174" s="29"/>
      <c r="D174" s="29"/>
      <c r="E174" s="29"/>
      <c r="F174" s="325"/>
      <c r="G174" s="29"/>
      <c r="H174" s="29"/>
      <c r="I174" s="29"/>
      <c r="J174" s="29"/>
      <c r="K174" s="29"/>
      <c r="L174" s="29"/>
      <c r="M174" s="29"/>
      <c r="N174" s="29"/>
      <c r="O174" s="29"/>
      <c r="P174" s="29"/>
      <c r="Q174" s="29"/>
      <c r="R174" s="29"/>
      <c r="S174" s="29"/>
      <c r="T174" s="325"/>
      <c r="U174" s="29"/>
      <c r="V174" s="29"/>
      <c r="W174" s="29"/>
      <c r="X174" s="29"/>
      <c r="Y174" s="29"/>
      <c r="Z174" s="29"/>
      <c r="AA174" s="29"/>
      <c r="AB174" s="29"/>
      <c r="AC174" s="29"/>
      <c r="AD174" s="29"/>
    </row>
    <row r="175" spans="1:30" ht="15.75" customHeight="1">
      <c r="A175" s="29"/>
      <c r="B175" s="75"/>
      <c r="C175" s="29"/>
      <c r="D175" s="29"/>
      <c r="E175" s="29"/>
      <c r="F175" s="325"/>
      <c r="G175" s="29"/>
      <c r="H175" s="29"/>
      <c r="I175" s="29"/>
      <c r="J175" s="29"/>
      <c r="K175" s="29"/>
      <c r="L175" s="29"/>
      <c r="M175" s="29"/>
      <c r="N175" s="29"/>
      <c r="O175" s="29"/>
      <c r="P175" s="29"/>
      <c r="Q175" s="29"/>
      <c r="R175" s="29"/>
      <c r="S175" s="29"/>
      <c r="T175" s="325"/>
      <c r="U175" s="29"/>
      <c r="V175" s="29"/>
      <c r="W175" s="29"/>
      <c r="X175" s="29"/>
      <c r="Y175" s="29"/>
      <c r="Z175" s="29"/>
      <c r="AA175" s="29"/>
      <c r="AB175" s="29"/>
      <c r="AC175" s="29"/>
      <c r="AD175" s="29"/>
    </row>
    <row r="176" spans="1:30" ht="15.75" customHeight="1">
      <c r="A176" s="29"/>
      <c r="B176" s="75"/>
      <c r="C176" s="29"/>
      <c r="D176" s="29"/>
      <c r="E176" s="29"/>
      <c r="F176" s="325"/>
      <c r="G176" s="29"/>
      <c r="H176" s="29"/>
      <c r="I176" s="29"/>
      <c r="J176" s="29"/>
      <c r="K176" s="29"/>
      <c r="L176" s="29"/>
      <c r="M176" s="29"/>
      <c r="N176" s="29"/>
      <c r="O176" s="29"/>
      <c r="P176" s="29"/>
      <c r="Q176" s="29"/>
      <c r="R176" s="29"/>
      <c r="S176" s="29"/>
      <c r="T176" s="325"/>
      <c r="U176" s="29"/>
      <c r="V176" s="29"/>
      <c r="W176" s="29"/>
      <c r="X176" s="29"/>
      <c r="Y176" s="29"/>
      <c r="Z176" s="29"/>
      <c r="AA176" s="29"/>
      <c r="AB176" s="29"/>
      <c r="AC176" s="29"/>
      <c r="AD176" s="29"/>
    </row>
    <row r="177" spans="1:30" ht="15.75" customHeight="1">
      <c r="A177" s="29"/>
      <c r="B177" s="75"/>
      <c r="C177" s="29"/>
      <c r="D177" s="29"/>
      <c r="E177" s="29"/>
      <c r="F177" s="325"/>
      <c r="G177" s="29"/>
      <c r="H177" s="29"/>
      <c r="I177" s="29"/>
      <c r="J177" s="29"/>
      <c r="K177" s="29"/>
      <c r="L177" s="29"/>
      <c r="M177" s="29"/>
      <c r="N177" s="29"/>
      <c r="O177" s="29"/>
      <c r="P177" s="29"/>
      <c r="Q177" s="29"/>
      <c r="R177" s="29"/>
      <c r="S177" s="29"/>
      <c r="T177" s="325"/>
      <c r="U177" s="29"/>
      <c r="V177" s="29"/>
      <c r="W177" s="29"/>
      <c r="X177" s="29"/>
      <c r="Y177" s="29"/>
      <c r="Z177" s="29"/>
      <c r="AA177" s="29"/>
      <c r="AB177" s="29"/>
      <c r="AC177" s="29"/>
      <c r="AD177" s="29"/>
    </row>
    <row r="178" spans="1:30" ht="15.75" customHeight="1">
      <c r="A178" s="29"/>
      <c r="B178" s="75"/>
      <c r="C178" s="29"/>
      <c r="D178" s="29"/>
      <c r="E178" s="29"/>
      <c r="F178" s="325"/>
      <c r="G178" s="29"/>
      <c r="H178" s="29"/>
      <c r="I178" s="29"/>
      <c r="J178" s="29"/>
      <c r="K178" s="29"/>
      <c r="L178" s="29"/>
      <c r="M178" s="29"/>
      <c r="N178" s="29"/>
      <c r="O178" s="29"/>
      <c r="P178" s="29"/>
      <c r="Q178" s="29"/>
      <c r="R178" s="29"/>
      <c r="S178" s="29"/>
      <c r="T178" s="325"/>
      <c r="U178" s="29"/>
      <c r="V178" s="29"/>
      <c r="W178" s="29"/>
      <c r="X178" s="29"/>
      <c r="Y178" s="29"/>
      <c r="Z178" s="29"/>
      <c r="AA178" s="29"/>
      <c r="AB178" s="29"/>
      <c r="AC178" s="29"/>
      <c r="AD178" s="29"/>
    </row>
    <row r="179" spans="1:30" ht="15.75" customHeight="1">
      <c r="A179" s="29"/>
      <c r="B179" s="75"/>
      <c r="C179" s="29"/>
      <c r="D179" s="29"/>
      <c r="E179" s="29"/>
      <c r="F179" s="325"/>
      <c r="G179" s="29"/>
      <c r="H179" s="29"/>
      <c r="I179" s="29"/>
      <c r="J179" s="29"/>
      <c r="K179" s="29"/>
      <c r="L179" s="29"/>
      <c r="M179" s="29"/>
      <c r="N179" s="29"/>
      <c r="O179" s="29"/>
      <c r="P179" s="29"/>
      <c r="Q179" s="29"/>
      <c r="R179" s="29"/>
      <c r="S179" s="29"/>
      <c r="T179" s="325"/>
      <c r="U179" s="29"/>
      <c r="V179" s="29"/>
      <c r="W179" s="29"/>
      <c r="X179" s="29"/>
      <c r="Y179" s="29"/>
      <c r="Z179" s="29"/>
      <c r="AA179" s="29"/>
      <c r="AB179" s="29"/>
      <c r="AC179" s="29"/>
      <c r="AD179" s="29"/>
    </row>
    <row r="180" spans="1:30" ht="15.75" customHeight="1">
      <c r="A180" s="29"/>
      <c r="B180" s="75"/>
      <c r="C180" s="29"/>
      <c r="D180" s="29"/>
      <c r="E180" s="29"/>
      <c r="F180" s="325"/>
      <c r="G180" s="29"/>
      <c r="H180" s="29"/>
      <c r="I180" s="29"/>
      <c r="J180" s="29"/>
      <c r="K180" s="29"/>
      <c r="L180" s="29"/>
      <c r="M180" s="29"/>
      <c r="N180" s="29"/>
      <c r="O180" s="29"/>
      <c r="P180" s="29"/>
      <c r="Q180" s="29"/>
      <c r="R180" s="29"/>
      <c r="S180" s="29"/>
      <c r="T180" s="325"/>
      <c r="U180" s="29"/>
      <c r="V180" s="29"/>
      <c r="W180" s="29"/>
      <c r="X180" s="29"/>
      <c r="Y180" s="29"/>
      <c r="Z180" s="29"/>
      <c r="AA180" s="29"/>
      <c r="AB180" s="29"/>
      <c r="AC180" s="29"/>
      <c r="AD180" s="29"/>
    </row>
    <row r="181" spans="1:30" ht="15.75" customHeight="1">
      <c r="A181" s="29"/>
      <c r="B181" s="75"/>
      <c r="C181" s="29"/>
      <c r="D181" s="29"/>
      <c r="E181" s="29"/>
      <c r="F181" s="325"/>
      <c r="G181" s="29"/>
      <c r="H181" s="29"/>
      <c r="I181" s="29"/>
      <c r="J181" s="29"/>
      <c r="K181" s="29"/>
      <c r="L181" s="29"/>
      <c r="M181" s="29"/>
      <c r="N181" s="29"/>
      <c r="O181" s="29"/>
      <c r="P181" s="29"/>
      <c r="Q181" s="29"/>
      <c r="R181" s="29"/>
      <c r="S181" s="29"/>
      <c r="T181" s="325"/>
      <c r="U181" s="29"/>
      <c r="V181" s="29"/>
      <c r="W181" s="29"/>
      <c r="X181" s="29"/>
      <c r="Y181" s="29"/>
      <c r="Z181" s="29"/>
      <c r="AA181" s="29"/>
      <c r="AB181" s="29"/>
      <c r="AC181" s="29"/>
      <c r="AD181" s="29"/>
    </row>
    <row r="182" spans="1:30" ht="15.75" customHeight="1">
      <c r="A182" s="29"/>
      <c r="B182" s="75"/>
      <c r="C182" s="29"/>
      <c r="D182" s="29"/>
      <c r="E182" s="29"/>
      <c r="F182" s="325"/>
      <c r="G182" s="29"/>
      <c r="H182" s="29"/>
      <c r="I182" s="29"/>
      <c r="J182" s="29"/>
      <c r="K182" s="29"/>
      <c r="L182" s="29"/>
      <c r="M182" s="29"/>
      <c r="N182" s="29"/>
      <c r="O182" s="29"/>
      <c r="P182" s="29"/>
      <c r="Q182" s="29"/>
      <c r="R182" s="29"/>
      <c r="S182" s="29"/>
      <c r="T182" s="325"/>
      <c r="U182" s="29"/>
      <c r="V182" s="29"/>
      <c r="W182" s="29"/>
      <c r="X182" s="29"/>
      <c r="Y182" s="29"/>
      <c r="Z182" s="29"/>
      <c r="AA182" s="29"/>
      <c r="AB182" s="29"/>
      <c r="AC182" s="29"/>
      <c r="AD182" s="29"/>
    </row>
    <row r="183" spans="1:30" ht="15.75" customHeight="1">
      <c r="A183" s="29"/>
      <c r="B183" s="75"/>
      <c r="C183" s="29"/>
      <c r="D183" s="29"/>
      <c r="E183" s="29"/>
      <c r="F183" s="325"/>
      <c r="G183" s="29"/>
      <c r="H183" s="29"/>
      <c r="I183" s="29"/>
      <c r="J183" s="29"/>
      <c r="K183" s="29"/>
      <c r="L183" s="29"/>
      <c r="M183" s="29"/>
      <c r="N183" s="29"/>
      <c r="O183" s="29"/>
      <c r="P183" s="29"/>
      <c r="Q183" s="29"/>
      <c r="R183" s="29"/>
      <c r="S183" s="29"/>
      <c r="T183" s="325"/>
      <c r="U183" s="29"/>
      <c r="V183" s="29"/>
      <c r="W183" s="29"/>
      <c r="X183" s="29"/>
      <c r="Y183" s="29"/>
      <c r="Z183" s="29"/>
      <c r="AA183" s="29"/>
      <c r="AB183" s="29"/>
      <c r="AC183" s="29"/>
      <c r="AD183" s="29"/>
    </row>
    <row r="184" spans="1:30" ht="15.75" customHeight="1">
      <c r="A184" s="29"/>
      <c r="B184" s="75"/>
      <c r="C184" s="29"/>
      <c r="D184" s="29"/>
      <c r="E184" s="29"/>
      <c r="F184" s="325"/>
      <c r="G184" s="29"/>
      <c r="H184" s="29"/>
      <c r="I184" s="29"/>
      <c r="J184" s="29"/>
      <c r="K184" s="29"/>
      <c r="L184" s="29"/>
      <c r="M184" s="29"/>
      <c r="N184" s="29"/>
      <c r="O184" s="29"/>
      <c r="P184" s="29"/>
      <c r="Q184" s="29"/>
      <c r="R184" s="29"/>
      <c r="S184" s="29"/>
      <c r="T184" s="325"/>
      <c r="U184" s="29"/>
      <c r="V184" s="29"/>
      <c r="W184" s="29"/>
      <c r="X184" s="29"/>
      <c r="Y184" s="29"/>
      <c r="Z184" s="29"/>
      <c r="AA184" s="29"/>
      <c r="AB184" s="29"/>
      <c r="AC184" s="29"/>
      <c r="AD184" s="29"/>
    </row>
    <row r="185" spans="1:30" ht="15.75" customHeight="1">
      <c r="A185" s="29"/>
      <c r="B185" s="75"/>
      <c r="C185" s="29"/>
      <c r="D185" s="29"/>
      <c r="E185" s="29"/>
      <c r="F185" s="325"/>
      <c r="G185" s="29"/>
      <c r="H185" s="29"/>
      <c r="I185" s="29"/>
      <c r="J185" s="29"/>
      <c r="K185" s="29"/>
      <c r="L185" s="29"/>
      <c r="M185" s="29"/>
      <c r="N185" s="29"/>
      <c r="O185" s="29"/>
      <c r="P185" s="29"/>
      <c r="Q185" s="29"/>
      <c r="R185" s="29"/>
      <c r="S185" s="29"/>
      <c r="T185" s="325"/>
      <c r="U185" s="29"/>
      <c r="V185" s="29"/>
      <c r="W185" s="29"/>
      <c r="X185" s="29"/>
      <c r="Y185" s="29"/>
      <c r="Z185" s="29"/>
      <c r="AA185" s="29"/>
      <c r="AB185" s="29"/>
      <c r="AC185" s="29"/>
      <c r="AD185" s="29"/>
    </row>
    <row r="186" spans="1:30" ht="15.75" customHeight="1">
      <c r="A186" s="29"/>
      <c r="B186" s="75"/>
      <c r="C186" s="29"/>
      <c r="D186" s="29"/>
      <c r="E186" s="29"/>
      <c r="F186" s="325"/>
      <c r="G186" s="29"/>
      <c r="H186" s="29"/>
      <c r="I186" s="29"/>
      <c r="J186" s="29"/>
      <c r="K186" s="29"/>
      <c r="L186" s="29"/>
      <c r="M186" s="29"/>
      <c r="N186" s="29"/>
      <c r="O186" s="29"/>
      <c r="P186" s="29"/>
      <c r="Q186" s="29"/>
      <c r="R186" s="29"/>
      <c r="S186" s="29"/>
      <c r="T186" s="325"/>
      <c r="U186" s="29"/>
      <c r="V186" s="29"/>
      <c r="W186" s="29"/>
      <c r="X186" s="29"/>
      <c r="Y186" s="29"/>
      <c r="Z186" s="29"/>
      <c r="AA186" s="29"/>
      <c r="AB186" s="29"/>
      <c r="AC186" s="29"/>
      <c r="AD186" s="29"/>
    </row>
    <row r="187" spans="1:30" ht="15.75" customHeight="1">
      <c r="A187" s="29"/>
      <c r="B187" s="75"/>
      <c r="C187" s="29"/>
      <c r="D187" s="29"/>
      <c r="E187" s="29"/>
      <c r="F187" s="325"/>
      <c r="G187" s="29"/>
      <c r="H187" s="29"/>
      <c r="I187" s="29"/>
      <c r="J187" s="29"/>
      <c r="K187" s="29"/>
      <c r="L187" s="29"/>
      <c r="M187" s="29"/>
      <c r="N187" s="29"/>
      <c r="O187" s="29"/>
      <c r="P187" s="29"/>
      <c r="Q187" s="29"/>
      <c r="R187" s="29"/>
      <c r="S187" s="29"/>
      <c r="T187" s="325"/>
      <c r="U187" s="29"/>
      <c r="V187" s="29"/>
      <c r="W187" s="29"/>
      <c r="X187" s="29"/>
      <c r="Y187" s="29"/>
      <c r="Z187" s="29"/>
      <c r="AA187" s="29"/>
      <c r="AB187" s="29"/>
      <c r="AC187" s="29"/>
      <c r="AD187" s="29"/>
    </row>
    <row r="188" spans="1:30" ht="15.75" customHeight="1">
      <c r="A188" s="29"/>
      <c r="B188" s="75"/>
      <c r="C188" s="29"/>
      <c r="D188" s="29"/>
      <c r="E188" s="29"/>
      <c r="F188" s="325"/>
      <c r="G188" s="29"/>
      <c r="H188" s="29"/>
      <c r="I188" s="29"/>
      <c r="J188" s="29"/>
      <c r="K188" s="29"/>
      <c r="L188" s="29"/>
      <c r="M188" s="29"/>
      <c r="N188" s="29"/>
      <c r="O188" s="29"/>
      <c r="P188" s="29"/>
      <c r="Q188" s="29"/>
      <c r="R188" s="29"/>
      <c r="S188" s="29"/>
      <c r="T188" s="325"/>
      <c r="U188" s="29"/>
      <c r="V188" s="29"/>
      <c r="W188" s="29"/>
      <c r="X188" s="29"/>
      <c r="Y188" s="29"/>
      <c r="Z188" s="29"/>
      <c r="AA188" s="29"/>
      <c r="AB188" s="29"/>
      <c r="AC188" s="29"/>
      <c r="AD188" s="29"/>
    </row>
    <row r="189" spans="1:30" ht="15.75" customHeight="1">
      <c r="A189" s="29"/>
      <c r="B189" s="75"/>
      <c r="C189" s="29"/>
      <c r="D189" s="29"/>
      <c r="E189" s="29"/>
      <c r="F189" s="325"/>
      <c r="G189" s="29"/>
      <c r="H189" s="29"/>
      <c r="I189" s="29"/>
      <c r="J189" s="29"/>
      <c r="K189" s="29"/>
      <c r="L189" s="29"/>
      <c r="M189" s="29"/>
      <c r="N189" s="29"/>
      <c r="O189" s="29"/>
      <c r="P189" s="29"/>
      <c r="Q189" s="29"/>
      <c r="R189" s="29"/>
      <c r="S189" s="29"/>
      <c r="T189" s="325"/>
      <c r="U189" s="29"/>
      <c r="V189" s="29"/>
      <c r="W189" s="29"/>
      <c r="X189" s="29"/>
      <c r="Y189" s="29"/>
      <c r="Z189" s="29"/>
      <c r="AA189" s="29"/>
      <c r="AB189" s="29"/>
      <c r="AC189" s="29"/>
      <c r="AD189" s="29"/>
    </row>
    <row r="190" spans="1:30" ht="15.75" customHeight="1">
      <c r="A190" s="29"/>
      <c r="B190" s="75"/>
      <c r="C190" s="29"/>
      <c r="D190" s="29"/>
      <c r="E190" s="29"/>
      <c r="F190" s="325"/>
      <c r="G190" s="29"/>
      <c r="H190" s="29"/>
      <c r="I190" s="29"/>
      <c r="J190" s="29"/>
      <c r="K190" s="29"/>
      <c r="L190" s="29"/>
      <c r="M190" s="29"/>
      <c r="N190" s="29"/>
      <c r="O190" s="29"/>
      <c r="P190" s="29"/>
      <c r="Q190" s="29"/>
      <c r="R190" s="29"/>
      <c r="S190" s="29"/>
      <c r="T190" s="325"/>
      <c r="U190" s="29"/>
      <c r="V190" s="29"/>
      <c r="W190" s="29"/>
      <c r="X190" s="29"/>
      <c r="Y190" s="29"/>
      <c r="Z190" s="29"/>
      <c r="AA190" s="29"/>
      <c r="AB190" s="29"/>
      <c r="AC190" s="29"/>
      <c r="AD190" s="29"/>
    </row>
    <row r="191" spans="1:30" ht="15.75" customHeight="1">
      <c r="A191" s="29"/>
      <c r="B191" s="75"/>
      <c r="C191" s="29"/>
      <c r="D191" s="29"/>
      <c r="E191" s="29"/>
      <c r="F191" s="325"/>
      <c r="G191" s="29"/>
      <c r="H191" s="29"/>
      <c r="I191" s="29"/>
      <c r="J191" s="29"/>
      <c r="K191" s="29"/>
      <c r="L191" s="29"/>
      <c r="M191" s="29"/>
      <c r="N191" s="29"/>
      <c r="O191" s="29"/>
      <c r="P191" s="29"/>
      <c r="Q191" s="29"/>
      <c r="R191" s="29"/>
      <c r="S191" s="29"/>
      <c r="T191" s="325"/>
      <c r="U191" s="29"/>
      <c r="V191" s="29"/>
      <c r="W191" s="29"/>
      <c r="X191" s="29"/>
      <c r="Y191" s="29"/>
      <c r="Z191" s="29"/>
      <c r="AA191" s="29"/>
      <c r="AB191" s="29"/>
      <c r="AC191" s="29"/>
      <c r="AD191" s="29"/>
    </row>
    <row r="192" spans="1:30" ht="15.75" customHeight="1">
      <c r="A192" s="29"/>
      <c r="B192" s="75"/>
      <c r="C192" s="29"/>
      <c r="D192" s="29"/>
      <c r="E192" s="29"/>
      <c r="F192" s="325"/>
      <c r="G192" s="29"/>
      <c r="H192" s="29"/>
      <c r="I192" s="29"/>
      <c r="J192" s="29"/>
      <c r="K192" s="29"/>
      <c r="L192" s="29"/>
      <c r="M192" s="29"/>
      <c r="N192" s="29"/>
      <c r="O192" s="29"/>
      <c r="P192" s="29"/>
      <c r="Q192" s="29"/>
      <c r="R192" s="29"/>
      <c r="S192" s="29"/>
      <c r="T192" s="325"/>
      <c r="U192" s="29"/>
      <c r="V192" s="29"/>
      <c r="W192" s="29"/>
      <c r="X192" s="29"/>
      <c r="Y192" s="29"/>
      <c r="Z192" s="29"/>
      <c r="AA192" s="29"/>
      <c r="AB192" s="29"/>
      <c r="AC192" s="29"/>
      <c r="AD192" s="29"/>
    </row>
    <row r="193" spans="1:30" ht="15.75" customHeight="1">
      <c r="A193" s="29"/>
      <c r="B193" s="75"/>
      <c r="C193" s="29"/>
      <c r="D193" s="29"/>
      <c r="E193" s="29"/>
      <c r="F193" s="325"/>
      <c r="G193" s="29"/>
      <c r="H193" s="29"/>
      <c r="I193" s="29"/>
      <c r="J193" s="29"/>
      <c r="K193" s="29"/>
      <c r="L193" s="29"/>
      <c r="M193" s="29"/>
      <c r="N193" s="29"/>
      <c r="O193" s="29"/>
      <c r="P193" s="29"/>
      <c r="Q193" s="29"/>
      <c r="R193" s="29"/>
      <c r="S193" s="29"/>
      <c r="T193" s="325"/>
      <c r="U193" s="29"/>
      <c r="V193" s="29"/>
      <c r="W193" s="29"/>
      <c r="X193" s="29"/>
      <c r="Y193" s="29"/>
      <c r="Z193" s="29"/>
      <c r="AA193" s="29"/>
      <c r="AB193" s="29"/>
      <c r="AC193" s="29"/>
      <c r="AD193" s="29"/>
    </row>
    <row r="194" spans="1:30" ht="15.75" customHeight="1">
      <c r="A194" s="29"/>
      <c r="B194" s="75"/>
      <c r="C194" s="29"/>
      <c r="D194" s="29"/>
      <c r="E194" s="29"/>
      <c r="F194" s="325"/>
      <c r="G194" s="29"/>
      <c r="H194" s="29"/>
      <c r="I194" s="29"/>
      <c r="J194" s="29"/>
      <c r="K194" s="29"/>
      <c r="L194" s="29"/>
      <c r="M194" s="29"/>
      <c r="N194" s="29"/>
      <c r="O194" s="29"/>
      <c r="P194" s="29"/>
      <c r="Q194" s="29"/>
      <c r="R194" s="29"/>
      <c r="S194" s="29"/>
      <c r="T194" s="325"/>
      <c r="U194" s="29"/>
      <c r="V194" s="29"/>
      <c r="W194" s="29"/>
      <c r="X194" s="29"/>
      <c r="Y194" s="29"/>
      <c r="Z194" s="29"/>
      <c r="AA194" s="29"/>
      <c r="AB194" s="29"/>
      <c r="AC194" s="29"/>
      <c r="AD194" s="29"/>
    </row>
    <row r="195" spans="1:30" ht="15.75" customHeight="1">
      <c r="A195" s="29"/>
      <c r="B195" s="75"/>
      <c r="C195" s="29"/>
      <c r="D195" s="29"/>
      <c r="E195" s="29"/>
      <c r="F195" s="325"/>
      <c r="G195" s="29"/>
      <c r="H195" s="29"/>
      <c r="I195" s="29"/>
      <c r="J195" s="29"/>
      <c r="K195" s="29"/>
      <c r="L195" s="29"/>
      <c r="M195" s="29"/>
      <c r="N195" s="29"/>
      <c r="O195" s="29"/>
      <c r="P195" s="29"/>
      <c r="Q195" s="29"/>
      <c r="R195" s="29"/>
      <c r="S195" s="29"/>
      <c r="T195" s="325"/>
      <c r="U195" s="29"/>
      <c r="V195" s="29"/>
      <c r="W195" s="29"/>
      <c r="X195" s="29"/>
      <c r="Y195" s="29"/>
      <c r="Z195" s="29"/>
      <c r="AA195" s="29"/>
      <c r="AB195" s="29"/>
      <c r="AC195" s="29"/>
      <c r="AD195" s="29"/>
    </row>
    <row r="196" spans="1:30" ht="15.75" customHeight="1">
      <c r="A196" s="29"/>
      <c r="B196" s="75"/>
      <c r="C196" s="29"/>
      <c r="D196" s="29"/>
      <c r="E196" s="29"/>
      <c r="F196" s="325"/>
      <c r="G196" s="29"/>
      <c r="H196" s="29"/>
      <c r="I196" s="29"/>
      <c r="J196" s="29"/>
      <c r="K196" s="29"/>
      <c r="L196" s="29"/>
      <c r="M196" s="29"/>
      <c r="N196" s="29"/>
      <c r="O196" s="29"/>
      <c r="P196" s="29"/>
      <c r="Q196" s="29"/>
      <c r="R196" s="29"/>
      <c r="S196" s="29"/>
      <c r="T196" s="325"/>
      <c r="U196" s="29"/>
      <c r="V196" s="29"/>
      <c r="W196" s="29"/>
      <c r="X196" s="29"/>
      <c r="Y196" s="29"/>
      <c r="Z196" s="29"/>
      <c r="AA196" s="29"/>
      <c r="AB196" s="29"/>
      <c r="AC196" s="29"/>
      <c r="AD196" s="29"/>
    </row>
    <row r="197" spans="1:30" ht="15.75" customHeight="1">
      <c r="A197" s="29"/>
      <c r="B197" s="75"/>
      <c r="C197" s="29"/>
      <c r="D197" s="29"/>
      <c r="E197" s="29"/>
      <c r="F197" s="325"/>
      <c r="G197" s="29"/>
      <c r="H197" s="29"/>
      <c r="I197" s="29"/>
      <c r="J197" s="29"/>
      <c r="K197" s="29"/>
      <c r="L197" s="29"/>
      <c r="M197" s="29"/>
      <c r="N197" s="29"/>
      <c r="O197" s="29"/>
      <c r="P197" s="29"/>
      <c r="Q197" s="29"/>
      <c r="R197" s="29"/>
      <c r="S197" s="29"/>
      <c r="T197" s="325"/>
      <c r="U197" s="29"/>
      <c r="V197" s="29"/>
      <c r="W197" s="29"/>
      <c r="X197" s="29"/>
      <c r="Y197" s="29"/>
      <c r="Z197" s="29"/>
      <c r="AA197" s="29"/>
      <c r="AB197" s="29"/>
      <c r="AC197" s="29"/>
      <c r="AD197" s="29"/>
    </row>
    <row r="198" spans="1:30" ht="15.75" customHeight="1">
      <c r="A198" s="29"/>
      <c r="B198" s="75"/>
      <c r="C198" s="29"/>
      <c r="D198" s="29"/>
      <c r="E198" s="29"/>
      <c r="F198" s="325"/>
      <c r="G198" s="29"/>
      <c r="H198" s="29"/>
      <c r="I198" s="29"/>
      <c r="J198" s="29"/>
      <c r="K198" s="29"/>
      <c r="L198" s="29"/>
      <c r="M198" s="29"/>
      <c r="N198" s="29"/>
      <c r="O198" s="29"/>
      <c r="P198" s="29"/>
      <c r="Q198" s="29"/>
      <c r="R198" s="29"/>
      <c r="S198" s="29"/>
      <c r="T198" s="325"/>
      <c r="U198" s="29"/>
      <c r="V198" s="29"/>
      <c r="W198" s="29"/>
      <c r="X198" s="29"/>
      <c r="Y198" s="29"/>
      <c r="Z198" s="29"/>
      <c r="AA198" s="29"/>
      <c r="AB198" s="29"/>
      <c r="AC198" s="29"/>
      <c r="AD198" s="29"/>
    </row>
    <row r="199" spans="1:30" ht="15.75" customHeight="1">
      <c r="A199" s="29"/>
      <c r="B199" s="75"/>
      <c r="C199" s="29"/>
      <c r="D199" s="29"/>
      <c r="E199" s="29"/>
      <c r="F199" s="325"/>
      <c r="G199" s="29"/>
      <c r="H199" s="29"/>
      <c r="I199" s="29"/>
      <c r="J199" s="29"/>
      <c r="K199" s="29"/>
      <c r="L199" s="29"/>
      <c r="M199" s="29"/>
      <c r="N199" s="29"/>
      <c r="O199" s="29"/>
      <c r="P199" s="29"/>
      <c r="Q199" s="29"/>
      <c r="R199" s="29"/>
      <c r="S199" s="29"/>
      <c r="T199" s="325"/>
      <c r="U199" s="29"/>
      <c r="V199" s="29"/>
      <c r="W199" s="29"/>
      <c r="X199" s="29"/>
      <c r="Y199" s="29"/>
      <c r="Z199" s="29"/>
      <c r="AA199" s="29"/>
      <c r="AB199" s="29"/>
      <c r="AC199" s="29"/>
      <c r="AD199" s="29"/>
    </row>
    <row r="200" spans="1:30" ht="15.75" customHeight="1">
      <c r="A200" s="29"/>
      <c r="B200" s="75"/>
      <c r="C200" s="29"/>
      <c r="D200" s="29"/>
      <c r="E200" s="29"/>
      <c r="F200" s="325"/>
      <c r="G200" s="29"/>
      <c r="H200" s="29"/>
      <c r="I200" s="29"/>
      <c r="J200" s="29"/>
      <c r="K200" s="29"/>
      <c r="L200" s="29"/>
      <c r="M200" s="29"/>
      <c r="N200" s="29"/>
      <c r="O200" s="29"/>
      <c r="P200" s="29"/>
      <c r="Q200" s="29"/>
      <c r="R200" s="29"/>
      <c r="S200" s="29"/>
      <c r="T200" s="325"/>
      <c r="U200" s="29"/>
      <c r="V200" s="29"/>
      <c r="W200" s="29"/>
      <c r="X200" s="29"/>
      <c r="Y200" s="29"/>
      <c r="Z200" s="29"/>
      <c r="AA200" s="29"/>
      <c r="AB200" s="29"/>
      <c r="AC200" s="29"/>
      <c r="AD200" s="29"/>
    </row>
    <row r="201" spans="1:30" ht="15.75" customHeight="1">
      <c r="A201" s="29"/>
      <c r="B201" s="75"/>
      <c r="C201" s="29"/>
      <c r="D201" s="29"/>
      <c r="E201" s="29"/>
      <c r="F201" s="325"/>
      <c r="G201" s="29"/>
      <c r="H201" s="29"/>
      <c r="I201" s="29"/>
      <c r="J201" s="29"/>
      <c r="K201" s="29"/>
      <c r="L201" s="29"/>
      <c r="M201" s="29"/>
      <c r="N201" s="29"/>
      <c r="O201" s="29"/>
      <c r="P201" s="29"/>
      <c r="Q201" s="29"/>
      <c r="R201" s="29"/>
      <c r="S201" s="29"/>
      <c r="T201" s="325"/>
      <c r="U201" s="29"/>
      <c r="V201" s="29"/>
      <c r="W201" s="29"/>
      <c r="X201" s="29"/>
      <c r="Y201" s="29"/>
      <c r="Z201" s="29"/>
      <c r="AA201" s="29"/>
      <c r="AB201" s="29"/>
      <c r="AC201" s="29"/>
      <c r="AD201" s="29"/>
    </row>
    <row r="202" spans="1:30" ht="15.75" customHeight="1">
      <c r="A202" s="29"/>
      <c r="B202" s="75"/>
      <c r="C202" s="29"/>
      <c r="D202" s="29"/>
      <c r="E202" s="29"/>
      <c r="F202" s="325"/>
      <c r="G202" s="29"/>
      <c r="H202" s="29"/>
      <c r="I202" s="29"/>
      <c r="J202" s="29"/>
      <c r="K202" s="29"/>
      <c r="L202" s="29"/>
      <c r="M202" s="29"/>
      <c r="N202" s="29"/>
      <c r="O202" s="29"/>
      <c r="P202" s="29"/>
      <c r="Q202" s="29"/>
      <c r="R202" s="29"/>
      <c r="S202" s="29"/>
      <c r="T202" s="325"/>
      <c r="U202" s="29"/>
      <c r="V202" s="29"/>
      <c r="W202" s="29"/>
      <c r="X202" s="29"/>
      <c r="Y202" s="29"/>
      <c r="Z202" s="29"/>
      <c r="AA202" s="29"/>
      <c r="AB202" s="29"/>
      <c r="AC202" s="29"/>
      <c r="AD202" s="29"/>
    </row>
    <row r="203" spans="1:30" ht="15.75" customHeight="1">
      <c r="A203" s="29"/>
      <c r="B203" s="75"/>
      <c r="C203" s="29"/>
      <c r="D203" s="29"/>
      <c r="E203" s="29"/>
      <c r="F203" s="325"/>
      <c r="G203" s="29"/>
      <c r="H203" s="29"/>
      <c r="I203" s="29"/>
      <c r="J203" s="29"/>
      <c r="K203" s="29"/>
      <c r="L203" s="29"/>
      <c r="M203" s="29"/>
      <c r="N203" s="29"/>
      <c r="O203" s="29"/>
      <c r="P203" s="29"/>
      <c r="Q203" s="29"/>
      <c r="R203" s="29"/>
      <c r="S203" s="29"/>
      <c r="T203" s="325"/>
      <c r="U203" s="29"/>
      <c r="V203" s="29"/>
      <c r="W203" s="29"/>
      <c r="X203" s="29"/>
      <c r="Y203" s="29"/>
      <c r="Z203" s="29"/>
      <c r="AA203" s="29"/>
      <c r="AB203" s="29"/>
      <c r="AC203" s="29"/>
      <c r="AD203" s="29"/>
    </row>
    <row r="204" spans="1:30" ht="15.75" customHeight="1">
      <c r="A204" s="29"/>
      <c r="B204" s="75"/>
      <c r="C204" s="29"/>
      <c r="D204" s="29"/>
      <c r="E204" s="29"/>
      <c r="F204" s="325"/>
      <c r="G204" s="29"/>
      <c r="H204" s="29"/>
      <c r="I204" s="29"/>
      <c r="J204" s="29"/>
      <c r="K204" s="29"/>
      <c r="L204" s="29"/>
      <c r="M204" s="29"/>
      <c r="N204" s="29"/>
      <c r="O204" s="29"/>
      <c r="P204" s="29"/>
      <c r="Q204" s="29"/>
      <c r="R204" s="29"/>
      <c r="S204" s="29"/>
      <c r="T204" s="325"/>
      <c r="U204" s="29"/>
      <c r="V204" s="29"/>
      <c r="W204" s="29"/>
      <c r="X204" s="29"/>
      <c r="Y204" s="29"/>
      <c r="Z204" s="29"/>
      <c r="AA204" s="29"/>
      <c r="AB204" s="29"/>
      <c r="AC204" s="29"/>
      <c r="AD204" s="29"/>
    </row>
    <row r="205" spans="1:30" ht="15.75" customHeight="1">
      <c r="A205" s="29"/>
      <c r="B205" s="75"/>
      <c r="C205" s="29"/>
      <c r="D205" s="29"/>
      <c r="E205" s="29"/>
      <c r="F205" s="325"/>
      <c r="G205" s="29"/>
      <c r="H205" s="29"/>
      <c r="I205" s="29"/>
      <c r="J205" s="29"/>
      <c r="K205" s="29"/>
      <c r="L205" s="29"/>
      <c r="M205" s="29"/>
      <c r="N205" s="29"/>
      <c r="O205" s="29"/>
      <c r="P205" s="29"/>
      <c r="Q205" s="29"/>
      <c r="R205" s="29"/>
      <c r="S205" s="29"/>
      <c r="T205" s="325"/>
      <c r="U205" s="29"/>
      <c r="V205" s="29"/>
      <c r="W205" s="29"/>
      <c r="X205" s="29"/>
      <c r="Y205" s="29"/>
      <c r="Z205" s="29"/>
      <c r="AA205" s="29"/>
      <c r="AB205" s="29"/>
      <c r="AC205" s="29"/>
      <c r="AD205" s="29"/>
    </row>
    <row r="206" spans="1:30" ht="15.75" customHeight="1">
      <c r="A206" s="29"/>
      <c r="B206" s="75"/>
      <c r="C206" s="29"/>
      <c r="D206" s="29"/>
      <c r="E206" s="29"/>
      <c r="F206" s="325"/>
      <c r="G206" s="29"/>
      <c r="H206" s="29"/>
      <c r="I206" s="29"/>
      <c r="J206" s="29"/>
      <c r="K206" s="29"/>
      <c r="L206" s="29"/>
      <c r="M206" s="29"/>
      <c r="N206" s="29"/>
      <c r="O206" s="29"/>
      <c r="P206" s="29"/>
      <c r="Q206" s="29"/>
      <c r="R206" s="29"/>
      <c r="S206" s="29"/>
      <c r="T206" s="325"/>
      <c r="U206" s="29"/>
      <c r="V206" s="29"/>
      <c r="W206" s="29"/>
      <c r="X206" s="29"/>
      <c r="Y206" s="29"/>
      <c r="Z206" s="29"/>
      <c r="AA206" s="29"/>
      <c r="AB206" s="29"/>
      <c r="AC206" s="29"/>
      <c r="AD206" s="29"/>
    </row>
    <row r="207" spans="1:30" ht="15.75" customHeight="1">
      <c r="A207" s="29"/>
      <c r="B207" s="75"/>
      <c r="C207" s="29"/>
      <c r="D207" s="29"/>
      <c r="E207" s="29"/>
      <c r="F207" s="325"/>
      <c r="G207" s="29"/>
      <c r="H207" s="29"/>
      <c r="I207" s="29"/>
      <c r="J207" s="29"/>
      <c r="K207" s="29"/>
      <c r="L207" s="29"/>
      <c r="M207" s="29"/>
      <c r="N207" s="29"/>
      <c r="O207" s="29"/>
      <c r="P207" s="29"/>
      <c r="Q207" s="29"/>
      <c r="R207" s="29"/>
      <c r="S207" s="29"/>
      <c r="T207" s="325"/>
      <c r="U207" s="29"/>
      <c r="V207" s="29"/>
      <c r="W207" s="29"/>
      <c r="X207" s="29"/>
      <c r="Y207" s="29"/>
      <c r="Z207" s="29"/>
      <c r="AA207" s="29"/>
      <c r="AB207" s="29"/>
      <c r="AC207" s="29"/>
      <c r="AD207" s="29"/>
    </row>
    <row r="208" spans="1:30" ht="15.75" customHeight="1">
      <c r="A208" s="29"/>
      <c r="B208" s="75"/>
      <c r="C208" s="29"/>
      <c r="D208" s="29"/>
      <c r="E208" s="29"/>
      <c r="F208" s="325"/>
      <c r="G208" s="29"/>
      <c r="H208" s="29"/>
      <c r="I208" s="29"/>
      <c r="J208" s="29"/>
      <c r="K208" s="29"/>
      <c r="L208" s="29"/>
      <c r="M208" s="29"/>
      <c r="N208" s="29"/>
      <c r="O208" s="29"/>
      <c r="P208" s="29"/>
      <c r="Q208" s="29"/>
      <c r="R208" s="29"/>
      <c r="S208" s="29"/>
      <c r="T208" s="325"/>
      <c r="U208" s="29"/>
      <c r="V208" s="29"/>
      <c r="W208" s="29"/>
      <c r="X208" s="29"/>
      <c r="Y208" s="29"/>
      <c r="Z208" s="29"/>
      <c r="AA208" s="29"/>
      <c r="AB208" s="29"/>
      <c r="AC208" s="29"/>
      <c r="AD208" s="29"/>
    </row>
    <row r="209" spans="1:30" ht="15.75" customHeight="1">
      <c r="A209" s="29"/>
      <c r="B209" s="75"/>
      <c r="C209" s="29"/>
      <c r="D209" s="29"/>
      <c r="E209" s="29"/>
      <c r="F209" s="325"/>
      <c r="G209" s="29"/>
      <c r="H209" s="29"/>
      <c r="I209" s="29"/>
      <c r="J209" s="29"/>
      <c r="K209" s="29"/>
      <c r="L209" s="29"/>
      <c r="M209" s="29"/>
      <c r="N209" s="29"/>
      <c r="O209" s="29"/>
      <c r="P209" s="29"/>
      <c r="Q209" s="29"/>
      <c r="R209" s="29"/>
      <c r="S209" s="29"/>
      <c r="T209" s="325"/>
      <c r="U209" s="29"/>
      <c r="V209" s="29"/>
      <c r="W209" s="29"/>
      <c r="X209" s="29"/>
      <c r="Y209" s="29"/>
      <c r="Z209" s="29"/>
      <c r="AA209" s="29"/>
      <c r="AB209" s="29"/>
      <c r="AC209" s="29"/>
      <c r="AD209" s="29"/>
    </row>
    <row r="210" spans="1:30" ht="15.75" customHeight="1">
      <c r="A210" s="29"/>
      <c r="B210" s="75"/>
      <c r="C210" s="29"/>
      <c r="D210" s="29"/>
      <c r="E210" s="29"/>
      <c r="F210" s="325"/>
      <c r="G210" s="29"/>
      <c r="H210" s="29"/>
      <c r="I210" s="29"/>
      <c r="J210" s="29"/>
      <c r="K210" s="29"/>
      <c r="L210" s="29"/>
      <c r="M210" s="29"/>
      <c r="N210" s="29"/>
      <c r="O210" s="29"/>
      <c r="P210" s="29"/>
      <c r="Q210" s="29"/>
      <c r="R210" s="29"/>
      <c r="S210" s="29"/>
      <c r="T210" s="325"/>
      <c r="U210" s="29"/>
      <c r="V210" s="29"/>
      <c r="W210" s="29"/>
      <c r="X210" s="29"/>
      <c r="Y210" s="29"/>
      <c r="Z210" s="29"/>
      <c r="AA210" s="29"/>
      <c r="AB210" s="29"/>
      <c r="AC210" s="29"/>
      <c r="AD210" s="29"/>
    </row>
    <row r="211" spans="1:30" ht="15.75" customHeight="1">
      <c r="A211" s="29"/>
      <c r="B211" s="75"/>
      <c r="C211" s="29"/>
      <c r="D211" s="29"/>
      <c r="E211" s="29"/>
      <c r="F211" s="325"/>
      <c r="G211" s="29"/>
      <c r="H211" s="29"/>
      <c r="I211" s="29"/>
      <c r="J211" s="29"/>
      <c r="K211" s="29"/>
      <c r="L211" s="29"/>
      <c r="M211" s="29"/>
      <c r="N211" s="29"/>
      <c r="O211" s="29"/>
      <c r="P211" s="29"/>
      <c r="Q211" s="29"/>
      <c r="R211" s="29"/>
      <c r="S211" s="29"/>
      <c r="T211" s="325"/>
      <c r="U211" s="29"/>
      <c r="V211" s="29"/>
      <c r="W211" s="29"/>
      <c r="X211" s="29"/>
      <c r="Y211" s="29"/>
      <c r="Z211" s="29"/>
      <c r="AA211" s="29"/>
      <c r="AB211" s="29"/>
      <c r="AC211" s="29"/>
      <c r="AD211" s="29"/>
    </row>
    <row r="212" spans="1:30" ht="15.75" customHeight="1">
      <c r="A212" s="29"/>
      <c r="B212" s="75"/>
      <c r="C212" s="29"/>
      <c r="D212" s="29"/>
      <c r="E212" s="29"/>
      <c r="F212" s="325"/>
      <c r="G212" s="29"/>
      <c r="H212" s="29"/>
      <c r="I212" s="29"/>
      <c r="J212" s="29"/>
      <c r="K212" s="29"/>
      <c r="L212" s="29"/>
      <c r="M212" s="29"/>
      <c r="N212" s="29"/>
      <c r="O212" s="29"/>
      <c r="P212" s="29"/>
      <c r="Q212" s="29"/>
      <c r="R212" s="29"/>
      <c r="S212" s="29"/>
      <c r="T212" s="325"/>
      <c r="U212" s="29"/>
      <c r="V212" s="29"/>
      <c r="W212" s="29"/>
      <c r="X212" s="29"/>
      <c r="Y212" s="29"/>
      <c r="Z212" s="29"/>
      <c r="AA212" s="29"/>
      <c r="AB212" s="29"/>
      <c r="AC212" s="29"/>
      <c r="AD212" s="29"/>
    </row>
    <row r="213" spans="1:30" ht="15.75" customHeight="1">
      <c r="A213" s="29"/>
      <c r="B213" s="75"/>
      <c r="C213" s="29"/>
      <c r="D213" s="29"/>
      <c r="E213" s="29"/>
      <c r="F213" s="325"/>
      <c r="G213" s="29"/>
      <c r="H213" s="29"/>
      <c r="I213" s="29"/>
      <c r="J213" s="29"/>
      <c r="K213" s="29"/>
      <c r="L213" s="29"/>
      <c r="M213" s="29"/>
      <c r="N213" s="29"/>
      <c r="O213" s="29"/>
      <c r="P213" s="29"/>
      <c r="Q213" s="29"/>
      <c r="R213" s="29"/>
      <c r="S213" s="29"/>
      <c r="T213" s="325"/>
      <c r="U213" s="29"/>
      <c r="V213" s="29"/>
      <c r="W213" s="29"/>
      <c r="X213" s="29"/>
      <c r="Y213" s="29"/>
      <c r="Z213" s="29"/>
      <c r="AA213" s="29"/>
      <c r="AB213" s="29"/>
      <c r="AC213" s="29"/>
      <c r="AD213" s="29"/>
    </row>
    <row r="214" spans="1:30" ht="15.75" customHeight="1">
      <c r="A214" s="29"/>
      <c r="B214" s="75"/>
      <c r="C214" s="29"/>
      <c r="D214" s="29"/>
      <c r="E214" s="29"/>
      <c r="F214" s="325"/>
      <c r="G214" s="29"/>
      <c r="H214" s="29"/>
      <c r="I214" s="29"/>
      <c r="J214" s="29"/>
      <c r="K214" s="29"/>
      <c r="L214" s="29"/>
      <c r="M214" s="29"/>
      <c r="N214" s="29"/>
      <c r="O214" s="29"/>
      <c r="P214" s="29"/>
      <c r="Q214" s="29"/>
      <c r="R214" s="29"/>
      <c r="S214" s="29"/>
      <c r="T214" s="325"/>
      <c r="U214" s="29"/>
      <c r="V214" s="29"/>
      <c r="W214" s="29"/>
      <c r="X214" s="29"/>
      <c r="Y214" s="29"/>
      <c r="Z214" s="29"/>
      <c r="AA214" s="29"/>
      <c r="AB214" s="29"/>
      <c r="AC214" s="29"/>
      <c r="AD214" s="29"/>
    </row>
    <row r="215" spans="1:30" ht="15.75" customHeight="1">
      <c r="A215" s="29"/>
      <c r="B215" s="75"/>
      <c r="C215" s="29"/>
      <c r="D215" s="29"/>
      <c r="E215" s="29"/>
      <c r="F215" s="325"/>
      <c r="G215" s="29"/>
      <c r="H215" s="29"/>
      <c r="I215" s="29"/>
      <c r="J215" s="29"/>
      <c r="K215" s="29"/>
      <c r="L215" s="29"/>
      <c r="M215" s="29"/>
      <c r="N215" s="29"/>
      <c r="O215" s="29"/>
      <c r="P215" s="29"/>
      <c r="Q215" s="29"/>
      <c r="R215" s="29"/>
      <c r="S215" s="29"/>
      <c r="T215" s="325"/>
      <c r="U215" s="29"/>
      <c r="V215" s="29"/>
      <c r="W215" s="29"/>
      <c r="X215" s="29"/>
      <c r="Y215" s="29"/>
      <c r="Z215" s="29"/>
      <c r="AA215" s="29"/>
      <c r="AB215" s="29"/>
      <c r="AC215" s="29"/>
      <c r="AD215" s="29"/>
    </row>
    <row r="216" spans="1:30" ht="15.75" customHeight="1">
      <c r="A216" s="29"/>
      <c r="B216" s="75"/>
      <c r="C216" s="29"/>
      <c r="D216" s="29"/>
      <c r="E216" s="29"/>
      <c r="F216" s="325"/>
      <c r="G216" s="29"/>
      <c r="H216" s="29"/>
      <c r="I216" s="29"/>
      <c r="J216" s="29"/>
      <c r="K216" s="29"/>
      <c r="L216" s="29"/>
      <c r="M216" s="29"/>
      <c r="N216" s="29"/>
      <c r="O216" s="29"/>
      <c r="P216" s="29"/>
      <c r="Q216" s="29"/>
      <c r="R216" s="29"/>
      <c r="S216" s="29"/>
      <c r="T216" s="325"/>
      <c r="U216" s="29"/>
      <c r="V216" s="29"/>
      <c r="W216" s="29"/>
      <c r="X216" s="29"/>
      <c r="Y216" s="29"/>
      <c r="Z216" s="29"/>
      <c r="AA216" s="29"/>
      <c r="AB216" s="29"/>
      <c r="AC216" s="29"/>
      <c r="AD216" s="29"/>
    </row>
    <row r="217" spans="1:30" ht="15.75" customHeight="1">
      <c r="A217" s="29"/>
      <c r="B217" s="75"/>
      <c r="C217" s="29"/>
      <c r="D217" s="29"/>
      <c r="E217" s="29"/>
      <c r="F217" s="325"/>
      <c r="G217" s="29"/>
      <c r="H217" s="29"/>
      <c r="I217" s="29"/>
      <c r="J217" s="29"/>
      <c r="K217" s="29"/>
      <c r="L217" s="29"/>
      <c r="M217" s="29"/>
      <c r="N217" s="29"/>
      <c r="O217" s="29"/>
      <c r="P217" s="29"/>
      <c r="Q217" s="29"/>
      <c r="R217" s="29"/>
      <c r="S217" s="29"/>
      <c r="T217" s="325"/>
      <c r="U217" s="29"/>
      <c r="V217" s="29"/>
      <c r="W217" s="29"/>
      <c r="X217" s="29"/>
      <c r="Y217" s="29"/>
      <c r="Z217" s="29"/>
      <c r="AA217" s="29"/>
      <c r="AB217" s="29"/>
      <c r="AC217" s="29"/>
      <c r="AD217" s="29"/>
    </row>
    <row r="218" spans="1:30" ht="15.75" customHeight="1">
      <c r="A218" s="29"/>
      <c r="B218" s="75"/>
      <c r="C218" s="29"/>
      <c r="D218" s="29"/>
      <c r="E218" s="29"/>
      <c r="F218" s="325"/>
      <c r="G218" s="29"/>
      <c r="H218" s="29"/>
      <c r="I218" s="29"/>
      <c r="J218" s="29"/>
      <c r="K218" s="29"/>
      <c r="L218" s="29"/>
      <c r="M218" s="29"/>
      <c r="N218" s="29"/>
      <c r="O218" s="29"/>
      <c r="P218" s="29"/>
      <c r="Q218" s="29"/>
      <c r="R218" s="29"/>
      <c r="S218" s="29"/>
      <c r="T218" s="325"/>
      <c r="U218" s="29"/>
      <c r="V218" s="29"/>
      <c r="W218" s="29"/>
      <c r="X218" s="29"/>
      <c r="Y218" s="29"/>
      <c r="Z218" s="29"/>
      <c r="AA218" s="29"/>
      <c r="AB218" s="29"/>
      <c r="AC218" s="29"/>
      <c r="AD218" s="29"/>
    </row>
    <row r="219" spans="1:30" ht="15.75" customHeight="1">
      <c r="A219" s="29"/>
      <c r="B219" s="75"/>
      <c r="C219" s="29"/>
      <c r="D219" s="29"/>
      <c r="E219" s="29"/>
      <c r="F219" s="325"/>
      <c r="G219" s="29"/>
      <c r="H219" s="29"/>
      <c r="I219" s="29"/>
      <c r="J219" s="29"/>
      <c r="K219" s="29"/>
      <c r="L219" s="29"/>
      <c r="M219" s="29"/>
      <c r="N219" s="29"/>
      <c r="O219" s="29"/>
      <c r="P219" s="29"/>
      <c r="Q219" s="29"/>
      <c r="R219" s="29"/>
      <c r="S219" s="29"/>
      <c r="T219" s="325"/>
      <c r="U219" s="29"/>
      <c r="V219" s="29"/>
      <c r="W219" s="29"/>
      <c r="X219" s="29"/>
      <c r="Y219" s="29"/>
      <c r="Z219" s="29"/>
      <c r="AA219" s="29"/>
      <c r="AB219" s="29"/>
      <c r="AC219" s="29"/>
      <c r="AD219" s="29"/>
    </row>
    <row r="220" spans="1:30" ht="15.75" customHeight="1">
      <c r="A220" s="29"/>
      <c r="B220" s="75"/>
      <c r="C220" s="29"/>
      <c r="D220" s="29"/>
      <c r="E220" s="29"/>
      <c r="F220" s="325"/>
      <c r="G220" s="29"/>
      <c r="H220" s="29"/>
      <c r="I220" s="29"/>
      <c r="J220" s="29"/>
      <c r="K220" s="29"/>
      <c r="L220" s="29"/>
      <c r="M220" s="29"/>
      <c r="N220" s="29"/>
      <c r="O220" s="29"/>
      <c r="P220" s="29"/>
      <c r="Q220" s="29"/>
      <c r="R220" s="29"/>
      <c r="S220" s="29"/>
      <c r="T220" s="325"/>
      <c r="U220" s="29"/>
      <c r="V220" s="29"/>
      <c r="W220" s="29"/>
      <c r="X220" s="29"/>
      <c r="Y220" s="29"/>
      <c r="Z220" s="29"/>
      <c r="AA220" s="29"/>
      <c r="AB220" s="29"/>
      <c r="AC220" s="29"/>
      <c r="AD220" s="29"/>
    </row>
    <row r="221" spans="1:30" ht="15.75" customHeight="1">
      <c r="A221" s="29"/>
      <c r="B221" s="75"/>
      <c r="C221" s="29"/>
      <c r="D221" s="29"/>
      <c r="E221" s="29"/>
      <c r="F221" s="325"/>
      <c r="G221" s="29"/>
      <c r="H221" s="29"/>
      <c r="I221" s="29"/>
      <c r="J221" s="29"/>
      <c r="K221" s="29"/>
      <c r="L221" s="29"/>
      <c r="M221" s="29"/>
      <c r="N221" s="29"/>
      <c r="O221" s="29"/>
      <c r="P221" s="29"/>
      <c r="Q221" s="29"/>
      <c r="R221" s="29"/>
      <c r="S221" s="29"/>
      <c r="T221" s="325"/>
      <c r="U221" s="29"/>
      <c r="V221" s="29"/>
      <c r="W221" s="29"/>
      <c r="X221" s="29"/>
      <c r="Y221" s="29"/>
      <c r="Z221" s="29"/>
      <c r="AA221" s="29"/>
      <c r="AB221" s="29"/>
      <c r="AC221" s="29"/>
      <c r="AD221" s="29"/>
    </row>
    <row r="222" spans="1:30" ht="15.75" customHeight="1">
      <c r="A222" s="29"/>
      <c r="B222" s="75"/>
      <c r="C222" s="29"/>
      <c r="D222" s="29"/>
      <c r="E222" s="29"/>
      <c r="F222" s="325"/>
      <c r="G222" s="29"/>
      <c r="H222" s="29"/>
      <c r="I222" s="29"/>
      <c r="J222" s="29"/>
      <c r="K222" s="29"/>
      <c r="L222" s="29"/>
      <c r="M222" s="29"/>
      <c r="N222" s="29"/>
      <c r="O222" s="29"/>
      <c r="P222" s="29"/>
      <c r="Q222" s="29"/>
      <c r="R222" s="29"/>
      <c r="S222" s="29"/>
      <c r="T222" s="325"/>
      <c r="U222" s="29"/>
      <c r="V222" s="29"/>
      <c r="W222" s="29"/>
      <c r="X222" s="29"/>
      <c r="Y222" s="29"/>
      <c r="Z222" s="29"/>
      <c r="AA222" s="29"/>
      <c r="AB222" s="29"/>
      <c r="AC222" s="29"/>
      <c r="AD222" s="29"/>
    </row>
    <row r="223" spans="1:30" ht="15.75" customHeight="1">
      <c r="A223" s="29"/>
      <c r="B223" s="75"/>
      <c r="C223" s="29"/>
      <c r="D223" s="29"/>
      <c r="E223" s="29"/>
      <c r="F223" s="325"/>
      <c r="G223" s="29"/>
      <c r="H223" s="29"/>
      <c r="I223" s="29"/>
      <c r="J223" s="29"/>
      <c r="K223" s="29"/>
      <c r="L223" s="29"/>
      <c r="M223" s="29"/>
      <c r="N223" s="29"/>
      <c r="O223" s="29"/>
      <c r="P223" s="29"/>
      <c r="Q223" s="29"/>
      <c r="R223" s="29"/>
      <c r="S223" s="29"/>
      <c r="T223" s="325"/>
      <c r="U223" s="29"/>
      <c r="V223" s="29"/>
      <c r="W223" s="29"/>
      <c r="X223" s="29"/>
      <c r="Y223" s="29"/>
      <c r="Z223" s="29"/>
      <c r="AA223" s="29"/>
      <c r="AB223" s="29"/>
      <c r="AC223" s="29"/>
      <c r="AD223" s="29"/>
    </row>
    <row r="224" spans="1:30" ht="15.75" customHeight="1">
      <c r="A224" s="29"/>
      <c r="B224" s="75"/>
      <c r="C224" s="29"/>
      <c r="D224" s="29"/>
      <c r="E224" s="29"/>
      <c r="F224" s="325"/>
      <c r="G224" s="29"/>
      <c r="H224" s="29"/>
      <c r="I224" s="29"/>
      <c r="J224" s="29"/>
      <c r="K224" s="29"/>
      <c r="L224" s="29"/>
      <c r="M224" s="29"/>
      <c r="N224" s="29"/>
      <c r="O224" s="29"/>
      <c r="P224" s="29"/>
      <c r="Q224" s="29"/>
      <c r="R224" s="29"/>
      <c r="S224" s="29"/>
      <c r="T224" s="325"/>
      <c r="U224" s="29"/>
      <c r="V224" s="29"/>
      <c r="W224" s="29"/>
      <c r="X224" s="29"/>
      <c r="Y224" s="29"/>
      <c r="Z224" s="29"/>
      <c r="AA224" s="29"/>
      <c r="AB224" s="29"/>
      <c r="AC224" s="29"/>
      <c r="AD224" s="29"/>
    </row>
    <row r="225" spans="1:30" ht="15.75" customHeight="1">
      <c r="A225" s="29"/>
      <c r="B225" s="75"/>
      <c r="C225" s="29"/>
      <c r="D225" s="29"/>
      <c r="E225" s="29"/>
      <c r="F225" s="325"/>
      <c r="G225" s="29"/>
      <c r="H225" s="29"/>
      <c r="I225" s="29"/>
      <c r="J225" s="29"/>
      <c r="K225" s="29"/>
      <c r="L225" s="29"/>
      <c r="M225" s="29"/>
      <c r="N225" s="29"/>
      <c r="O225" s="29"/>
      <c r="P225" s="29"/>
      <c r="Q225" s="29"/>
      <c r="R225" s="29"/>
      <c r="S225" s="29"/>
      <c r="T225" s="325"/>
      <c r="U225" s="29"/>
      <c r="V225" s="29"/>
      <c r="W225" s="29"/>
      <c r="X225" s="29"/>
      <c r="Y225" s="29"/>
      <c r="Z225" s="29"/>
      <c r="AA225" s="29"/>
      <c r="AB225" s="29"/>
      <c r="AC225" s="29"/>
      <c r="AD225" s="29"/>
    </row>
    <row r="226" spans="1:30" ht="15.75" customHeight="1">
      <c r="A226" s="29"/>
      <c r="B226" s="75"/>
      <c r="C226" s="29"/>
      <c r="D226" s="29"/>
      <c r="E226" s="29"/>
      <c r="F226" s="325"/>
      <c r="G226" s="29"/>
      <c r="H226" s="29"/>
      <c r="I226" s="29"/>
      <c r="J226" s="29"/>
      <c r="K226" s="29"/>
      <c r="L226" s="29"/>
      <c r="M226" s="29"/>
      <c r="N226" s="29"/>
      <c r="O226" s="29"/>
      <c r="P226" s="29"/>
      <c r="Q226" s="29"/>
      <c r="R226" s="29"/>
      <c r="S226" s="29"/>
      <c r="T226" s="325"/>
      <c r="U226" s="29"/>
      <c r="V226" s="29"/>
      <c r="W226" s="29"/>
      <c r="X226" s="29"/>
      <c r="Y226" s="29"/>
      <c r="Z226" s="29"/>
      <c r="AA226" s="29"/>
      <c r="AB226" s="29"/>
      <c r="AC226" s="29"/>
      <c r="AD226" s="29"/>
    </row>
    <row r="227" spans="1:30" ht="15.75" customHeight="1">
      <c r="A227" s="29"/>
      <c r="B227" s="75"/>
      <c r="C227" s="29"/>
      <c r="D227" s="29"/>
      <c r="E227" s="29"/>
      <c r="F227" s="325"/>
      <c r="G227" s="29"/>
      <c r="H227" s="29"/>
      <c r="I227" s="29"/>
      <c r="J227" s="29"/>
      <c r="K227" s="29"/>
      <c r="L227" s="29"/>
      <c r="M227" s="29"/>
      <c r="N227" s="29"/>
      <c r="O227" s="29"/>
      <c r="P227" s="29"/>
      <c r="Q227" s="29"/>
      <c r="R227" s="29"/>
      <c r="S227" s="29"/>
      <c r="T227" s="325"/>
      <c r="U227" s="29"/>
      <c r="V227" s="29"/>
      <c r="W227" s="29"/>
      <c r="X227" s="29"/>
      <c r="Y227" s="29"/>
      <c r="Z227" s="29"/>
      <c r="AA227" s="29"/>
      <c r="AB227" s="29"/>
      <c r="AC227" s="29"/>
      <c r="AD227" s="29"/>
    </row>
    <row r="228" spans="1:30" ht="15.75" customHeight="1">
      <c r="A228" s="29"/>
      <c r="B228" s="75"/>
      <c r="C228" s="29"/>
      <c r="D228" s="29"/>
      <c r="E228" s="29"/>
      <c r="F228" s="325"/>
      <c r="G228" s="29"/>
      <c r="H228" s="29"/>
      <c r="I228" s="29"/>
      <c r="J228" s="29"/>
      <c r="K228" s="29"/>
      <c r="L228" s="29"/>
      <c r="M228" s="29"/>
      <c r="N228" s="29"/>
      <c r="O228" s="29"/>
      <c r="P228" s="29"/>
      <c r="Q228" s="29"/>
      <c r="R228" s="29"/>
      <c r="S228" s="29"/>
      <c r="T228" s="325"/>
      <c r="U228" s="29"/>
      <c r="V228" s="29"/>
      <c r="W228" s="29"/>
      <c r="X228" s="29"/>
      <c r="Y228" s="29"/>
      <c r="Z228" s="29"/>
      <c r="AA228" s="29"/>
      <c r="AB228" s="29"/>
      <c r="AC228" s="29"/>
      <c r="AD228" s="29"/>
    </row>
    <row r="229" spans="1:30" ht="15.75" customHeight="1">
      <c r="A229" s="29"/>
      <c r="B229" s="75"/>
      <c r="C229" s="29"/>
      <c r="D229" s="29"/>
      <c r="E229" s="29"/>
      <c r="F229" s="325"/>
      <c r="G229" s="29"/>
      <c r="H229" s="29"/>
      <c r="I229" s="29"/>
      <c r="J229" s="29"/>
      <c r="K229" s="29"/>
      <c r="L229" s="29"/>
      <c r="M229" s="29"/>
      <c r="N229" s="29"/>
      <c r="O229" s="29"/>
      <c r="P229" s="29"/>
      <c r="Q229" s="29"/>
      <c r="R229" s="29"/>
      <c r="S229" s="29"/>
      <c r="T229" s="325"/>
      <c r="U229" s="29"/>
      <c r="V229" s="29"/>
      <c r="W229" s="29"/>
      <c r="X229" s="29"/>
      <c r="Y229" s="29"/>
      <c r="Z229" s="29"/>
      <c r="AA229" s="29"/>
      <c r="AB229" s="29"/>
      <c r="AC229" s="29"/>
      <c r="AD229" s="29"/>
    </row>
    <row r="230" spans="1:30" ht="15.75" customHeight="1">
      <c r="A230" s="29"/>
      <c r="B230" s="75"/>
      <c r="C230" s="29"/>
      <c r="D230" s="29"/>
      <c r="E230" s="29"/>
      <c r="F230" s="325"/>
      <c r="G230" s="29"/>
      <c r="H230" s="29"/>
      <c r="I230" s="29"/>
      <c r="J230" s="29"/>
      <c r="K230" s="29"/>
      <c r="L230" s="29"/>
      <c r="M230" s="29"/>
      <c r="N230" s="29"/>
      <c r="O230" s="29"/>
      <c r="P230" s="29"/>
      <c r="Q230" s="29"/>
      <c r="R230" s="29"/>
      <c r="S230" s="29"/>
      <c r="T230" s="325"/>
      <c r="U230" s="29"/>
      <c r="V230" s="29"/>
      <c r="W230" s="29"/>
      <c r="X230" s="29"/>
      <c r="Y230" s="29"/>
      <c r="Z230" s="29"/>
      <c r="AA230" s="29"/>
      <c r="AB230" s="29"/>
      <c r="AC230" s="29"/>
      <c r="AD230" s="29"/>
    </row>
    <row r="231" spans="1:30" ht="15.75" customHeight="1">
      <c r="A231" s="29"/>
      <c r="B231" s="75"/>
      <c r="C231" s="29"/>
      <c r="D231" s="29"/>
      <c r="E231" s="29"/>
      <c r="F231" s="325"/>
      <c r="G231" s="29"/>
      <c r="H231" s="29"/>
      <c r="I231" s="29"/>
      <c r="J231" s="29"/>
      <c r="K231" s="29"/>
      <c r="L231" s="29"/>
      <c r="M231" s="29"/>
      <c r="N231" s="29"/>
      <c r="O231" s="29"/>
      <c r="P231" s="29"/>
      <c r="Q231" s="29"/>
      <c r="R231" s="29"/>
      <c r="S231" s="29"/>
      <c r="T231" s="325"/>
      <c r="U231" s="29"/>
      <c r="V231" s="29"/>
      <c r="W231" s="29"/>
      <c r="X231" s="29"/>
      <c r="Y231" s="29"/>
      <c r="Z231" s="29"/>
      <c r="AA231" s="29"/>
      <c r="AB231" s="29"/>
      <c r="AC231" s="29"/>
      <c r="AD231" s="29"/>
    </row>
    <row r="232" spans="1:30" ht="15.75" customHeight="1">
      <c r="A232" s="29"/>
      <c r="B232" s="75"/>
      <c r="C232" s="29"/>
      <c r="D232" s="29"/>
      <c r="E232" s="29"/>
      <c r="F232" s="325"/>
      <c r="G232" s="29"/>
      <c r="H232" s="29"/>
      <c r="I232" s="29"/>
      <c r="J232" s="29"/>
      <c r="K232" s="29"/>
      <c r="L232" s="29"/>
      <c r="M232" s="29"/>
      <c r="N232" s="29"/>
      <c r="O232" s="29"/>
      <c r="P232" s="29"/>
      <c r="Q232" s="29"/>
      <c r="R232" s="29"/>
      <c r="S232" s="29"/>
      <c r="T232" s="325"/>
      <c r="U232" s="29"/>
      <c r="V232" s="29"/>
      <c r="W232" s="29"/>
      <c r="X232" s="29"/>
      <c r="Y232" s="29"/>
      <c r="Z232" s="29"/>
      <c r="AA232" s="29"/>
      <c r="AB232" s="29"/>
      <c r="AC232" s="29"/>
      <c r="AD232" s="29"/>
    </row>
    <row r="233" spans="1:30" ht="15.75" customHeight="1">
      <c r="A233" s="29"/>
      <c r="B233" s="75"/>
      <c r="C233" s="29"/>
      <c r="D233" s="29"/>
      <c r="E233" s="29"/>
      <c r="F233" s="325"/>
      <c r="G233" s="29"/>
      <c r="H233" s="29"/>
      <c r="I233" s="29"/>
      <c r="J233" s="29"/>
      <c r="K233" s="29"/>
      <c r="L233" s="29"/>
      <c r="M233" s="29"/>
      <c r="N233" s="29"/>
      <c r="O233" s="29"/>
      <c r="P233" s="29"/>
      <c r="Q233" s="29"/>
      <c r="R233" s="29"/>
      <c r="S233" s="29"/>
      <c r="T233" s="325"/>
      <c r="U233" s="29"/>
      <c r="V233" s="29"/>
      <c r="W233" s="29"/>
      <c r="X233" s="29"/>
      <c r="Y233" s="29"/>
      <c r="Z233" s="29"/>
      <c r="AA233" s="29"/>
      <c r="AB233" s="29"/>
      <c r="AC233" s="29"/>
      <c r="AD233" s="29"/>
    </row>
    <row r="234" spans="1:30" ht="15.75" customHeight="1">
      <c r="A234" s="29"/>
      <c r="B234" s="75"/>
      <c r="C234" s="29"/>
      <c r="D234" s="29"/>
      <c r="E234" s="29"/>
      <c r="F234" s="325"/>
      <c r="G234" s="29"/>
      <c r="H234" s="29"/>
      <c r="I234" s="29"/>
      <c r="J234" s="29"/>
      <c r="K234" s="29"/>
      <c r="L234" s="29"/>
      <c r="M234" s="29"/>
      <c r="N234" s="29"/>
      <c r="O234" s="29"/>
      <c r="P234" s="29"/>
      <c r="Q234" s="29"/>
      <c r="R234" s="29"/>
      <c r="S234" s="29"/>
      <c r="T234" s="325"/>
      <c r="U234" s="29"/>
      <c r="V234" s="29"/>
      <c r="W234" s="29"/>
      <c r="X234" s="29"/>
      <c r="Y234" s="29"/>
      <c r="Z234" s="29"/>
      <c r="AA234" s="29"/>
      <c r="AB234" s="29"/>
      <c r="AC234" s="29"/>
      <c r="AD234" s="29"/>
    </row>
    <row r="235" spans="1:30" ht="15.75" customHeight="1">
      <c r="A235" s="29"/>
      <c r="B235" s="75"/>
      <c r="C235" s="29"/>
      <c r="D235" s="29"/>
      <c r="E235" s="29"/>
      <c r="F235" s="325"/>
      <c r="G235" s="29"/>
      <c r="H235" s="29"/>
      <c r="I235" s="29"/>
      <c r="J235" s="29"/>
      <c r="K235" s="29"/>
      <c r="L235" s="29"/>
      <c r="M235" s="29"/>
      <c r="N235" s="29"/>
      <c r="O235" s="29"/>
      <c r="P235" s="29"/>
      <c r="Q235" s="29"/>
      <c r="R235" s="29"/>
      <c r="S235" s="29"/>
      <c r="T235" s="325"/>
      <c r="U235" s="29"/>
      <c r="V235" s="29"/>
      <c r="W235" s="29"/>
      <c r="X235" s="29"/>
      <c r="Y235" s="29"/>
      <c r="Z235" s="29"/>
      <c r="AA235" s="29"/>
      <c r="AB235" s="29"/>
      <c r="AC235" s="29"/>
      <c r="AD235" s="29"/>
    </row>
    <row r="236" spans="1:30" ht="15.75" customHeight="1">
      <c r="A236" s="29"/>
      <c r="B236" s="75"/>
      <c r="C236" s="29"/>
      <c r="D236" s="29"/>
      <c r="E236" s="29"/>
      <c r="F236" s="325"/>
      <c r="G236" s="29"/>
      <c r="H236" s="29"/>
      <c r="I236" s="29"/>
      <c r="J236" s="29"/>
      <c r="K236" s="29"/>
      <c r="L236" s="29"/>
      <c r="M236" s="29"/>
      <c r="N236" s="29"/>
      <c r="O236" s="29"/>
      <c r="P236" s="29"/>
      <c r="Q236" s="29"/>
      <c r="R236" s="29"/>
      <c r="S236" s="29"/>
      <c r="T236" s="325"/>
      <c r="U236" s="29"/>
      <c r="V236" s="29"/>
      <c r="W236" s="29"/>
      <c r="X236" s="29"/>
      <c r="Y236" s="29"/>
      <c r="Z236" s="29"/>
      <c r="AA236" s="29"/>
      <c r="AB236" s="29"/>
      <c r="AC236" s="29"/>
      <c r="AD236" s="29"/>
    </row>
    <row r="237" spans="1:30" ht="15.75" customHeight="1">
      <c r="A237" s="29"/>
      <c r="B237" s="75"/>
      <c r="C237" s="29"/>
      <c r="D237" s="29"/>
      <c r="E237" s="29"/>
      <c r="F237" s="325"/>
      <c r="G237" s="29"/>
      <c r="H237" s="29"/>
      <c r="I237" s="29"/>
      <c r="J237" s="29"/>
      <c r="K237" s="29"/>
      <c r="L237" s="29"/>
      <c r="M237" s="29"/>
      <c r="N237" s="29"/>
      <c r="O237" s="29"/>
      <c r="P237" s="29"/>
      <c r="Q237" s="29"/>
      <c r="R237" s="29"/>
      <c r="S237" s="29"/>
      <c r="T237" s="325"/>
      <c r="U237" s="29"/>
      <c r="V237" s="29"/>
      <c r="W237" s="29"/>
      <c r="X237" s="29"/>
      <c r="Y237" s="29"/>
      <c r="Z237" s="29"/>
      <c r="AA237" s="29"/>
      <c r="AB237" s="29"/>
      <c r="AC237" s="29"/>
      <c r="AD237" s="29"/>
    </row>
    <row r="238" spans="1:30" ht="15.75" customHeight="1">
      <c r="A238" s="29"/>
      <c r="B238" s="75"/>
      <c r="C238" s="29"/>
      <c r="D238" s="29"/>
      <c r="E238" s="29"/>
      <c r="F238" s="325"/>
      <c r="G238" s="29"/>
      <c r="H238" s="29"/>
      <c r="I238" s="29"/>
      <c r="J238" s="29"/>
      <c r="K238" s="29"/>
      <c r="L238" s="29"/>
      <c r="M238" s="29"/>
      <c r="N238" s="29"/>
      <c r="O238" s="29"/>
      <c r="P238" s="29"/>
      <c r="Q238" s="29"/>
      <c r="R238" s="29"/>
      <c r="S238" s="29"/>
      <c r="T238" s="325"/>
      <c r="U238" s="29"/>
      <c r="V238" s="29"/>
      <c r="W238" s="29"/>
      <c r="X238" s="29"/>
      <c r="Y238" s="29"/>
      <c r="Z238" s="29"/>
      <c r="AA238" s="29"/>
      <c r="AB238" s="29"/>
      <c r="AC238" s="29"/>
      <c r="AD238" s="29"/>
    </row>
    <row r="239" spans="1:30" ht="15.75" customHeight="1">
      <c r="A239" s="29"/>
      <c r="B239" s="75"/>
      <c r="C239" s="29"/>
      <c r="D239" s="29"/>
      <c r="E239" s="29"/>
      <c r="F239" s="325"/>
      <c r="G239" s="29"/>
      <c r="H239" s="29"/>
      <c r="I239" s="29"/>
      <c r="J239" s="29"/>
      <c r="K239" s="29"/>
      <c r="L239" s="29"/>
      <c r="M239" s="29"/>
      <c r="N239" s="29"/>
      <c r="O239" s="29"/>
      <c r="P239" s="29"/>
      <c r="Q239" s="29"/>
      <c r="R239" s="29"/>
      <c r="S239" s="29"/>
      <c r="T239" s="325"/>
      <c r="U239" s="29"/>
      <c r="V239" s="29"/>
      <c r="W239" s="29"/>
      <c r="X239" s="29"/>
      <c r="Y239" s="29"/>
      <c r="Z239" s="29"/>
      <c r="AA239" s="29"/>
      <c r="AB239" s="29"/>
      <c r="AC239" s="29"/>
      <c r="AD239" s="29"/>
    </row>
    <row r="240" spans="1:30" ht="15.75" customHeight="1">
      <c r="A240" s="29"/>
      <c r="B240" s="75"/>
      <c r="C240" s="29"/>
      <c r="D240" s="29"/>
      <c r="E240" s="29"/>
      <c r="F240" s="325"/>
      <c r="G240" s="29"/>
      <c r="H240" s="29"/>
      <c r="I240" s="29"/>
      <c r="J240" s="29"/>
      <c r="K240" s="29"/>
      <c r="L240" s="29"/>
      <c r="M240" s="29"/>
      <c r="N240" s="29"/>
      <c r="O240" s="29"/>
      <c r="P240" s="29"/>
      <c r="Q240" s="29"/>
      <c r="R240" s="29"/>
      <c r="S240" s="29"/>
      <c r="T240" s="325"/>
      <c r="U240" s="29"/>
      <c r="V240" s="29"/>
      <c r="W240" s="29"/>
      <c r="X240" s="29"/>
      <c r="Y240" s="29"/>
      <c r="Z240" s="29"/>
      <c r="AA240" s="29"/>
      <c r="AB240" s="29"/>
      <c r="AC240" s="29"/>
      <c r="AD240" s="29"/>
    </row>
    <row r="241" spans="1:30" ht="15.75" customHeight="1">
      <c r="A241" s="29"/>
      <c r="B241" s="75"/>
      <c r="C241" s="29"/>
      <c r="D241" s="29"/>
      <c r="E241" s="29"/>
      <c r="F241" s="325"/>
      <c r="G241" s="29"/>
      <c r="H241" s="29"/>
      <c r="I241" s="29"/>
      <c r="J241" s="29"/>
      <c r="K241" s="29"/>
      <c r="L241" s="29"/>
      <c r="M241" s="29"/>
      <c r="N241" s="29"/>
      <c r="O241" s="29"/>
      <c r="P241" s="29"/>
      <c r="Q241" s="29"/>
      <c r="R241" s="29"/>
      <c r="S241" s="29"/>
      <c r="T241" s="325"/>
      <c r="U241" s="29"/>
      <c r="V241" s="29"/>
      <c r="W241" s="29"/>
      <c r="X241" s="29"/>
      <c r="Y241" s="29"/>
      <c r="Z241" s="29"/>
      <c r="AA241" s="29"/>
      <c r="AB241" s="29"/>
      <c r="AC241" s="29"/>
      <c r="AD241" s="29"/>
    </row>
    <row r="242" spans="1:30" ht="15.75" customHeight="1">
      <c r="A242" s="29"/>
      <c r="B242" s="75"/>
      <c r="C242" s="29"/>
      <c r="D242" s="29"/>
      <c r="E242" s="29"/>
      <c r="F242" s="325"/>
      <c r="G242" s="29"/>
      <c r="H242" s="29"/>
      <c r="I242" s="29"/>
      <c r="J242" s="29"/>
      <c r="K242" s="29"/>
      <c r="L242" s="29"/>
      <c r="M242" s="29"/>
      <c r="N242" s="29"/>
      <c r="O242" s="29"/>
      <c r="P242" s="29"/>
      <c r="Q242" s="29"/>
      <c r="R242" s="29"/>
      <c r="S242" s="29"/>
      <c r="T242" s="325"/>
      <c r="U242" s="29"/>
      <c r="V242" s="29"/>
      <c r="W242" s="29"/>
      <c r="X242" s="29"/>
      <c r="Y242" s="29"/>
      <c r="Z242" s="29"/>
      <c r="AA242" s="29"/>
      <c r="AB242" s="29"/>
      <c r="AC242" s="29"/>
      <c r="AD242" s="29"/>
    </row>
    <row r="243" spans="1:30" ht="15.75" customHeight="1">
      <c r="A243" s="29"/>
      <c r="B243" s="75"/>
      <c r="C243" s="29"/>
      <c r="D243" s="29"/>
      <c r="E243" s="29"/>
      <c r="F243" s="325"/>
      <c r="G243" s="29"/>
      <c r="H243" s="29"/>
      <c r="I243" s="29"/>
      <c r="J243" s="29"/>
      <c r="K243" s="29"/>
      <c r="L243" s="29"/>
      <c r="M243" s="29"/>
      <c r="N243" s="29"/>
      <c r="O243" s="29"/>
      <c r="P243" s="29"/>
      <c r="Q243" s="29"/>
      <c r="R243" s="29"/>
      <c r="S243" s="29"/>
      <c r="T243" s="325"/>
      <c r="U243" s="29"/>
      <c r="V243" s="29"/>
      <c r="W243" s="29"/>
      <c r="X243" s="29"/>
      <c r="Y243" s="29"/>
      <c r="Z243" s="29"/>
      <c r="AA243" s="29"/>
      <c r="AB243" s="29"/>
      <c r="AC243" s="29"/>
      <c r="AD243" s="29"/>
    </row>
    <row r="244" spans="1:30" ht="15.75" customHeight="1">
      <c r="A244" s="29"/>
      <c r="B244" s="75"/>
      <c r="C244" s="29"/>
      <c r="D244" s="29"/>
      <c r="E244" s="29"/>
      <c r="F244" s="325"/>
      <c r="G244" s="29"/>
      <c r="H244" s="29"/>
      <c r="I244" s="29"/>
      <c r="J244" s="29"/>
      <c r="K244" s="29"/>
      <c r="L244" s="29"/>
      <c r="M244" s="29"/>
      <c r="N244" s="29"/>
      <c r="O244" s="29"/>
      <c r="P244" s="29"/>
      <c r="Q244" s="29"/>
      <c r="R244" s="29"/>
      <c r="S244" s="29"/>
      <c r="T244" s="325"/>
      <c r="U244" s="29"/>
      <c r="V244" s="29"/>
      <c r="W244" s="29"/>
      <c r="X244" s="29"/>
      <c r="Y244" s="29"/>
      <c r="Z244" s="29"/>
      <c r="AA244" s="29"/>
      <c r="AB244" s="29"/>
      <c r="AC244" s="29"/>
      <c r="AD244" s="29"/>
    </row>
    <row r="245" spans="1:30" ht="15.75" customHeight="1">
      <c r="A245" s="29"/>
      <c r="B245" s="75"/>
      <c r="C245" s="29"/>
      <c r="D245" s="29"/>
      <c r="E245" s="29"/>
      <c r="F245" s="325"/>
      <c r="G245" s="29"/>
      <c r="H245" s="29"/>
      <c r="I245" s="29"/>
      <c r="J245" s="29"/>
      <c r="K245" s="29"/>
      <c r="L245" s="29"/>
      <c r="M245" s="29"/>
      <c r="N245" s="29"/>
      <c r="O245" s="29"/>
      <c r="P245" s="29"/>
      <c r="Q245" s="29"/>
      <c r="R245" s="29"/>
      <c r="S245" s="29"/>
      <c r="T245" s="325"/>
      <c r="U245" s="29"/>
      <c r="V245" s="29"/>
      <c r="W245" s="29"/>
      <c r="X245" s="29"/>
      <c r="Y245" s="29"/>
      <c r="Z245" s="29"/>
      <c r="AA245" s="29"/>
      <c r="AB245" s="29"/>
      <c r="AC245" s="29"/>
      <c r="AD245" s="29"/>
    </row>
    <row r="246" spans="1:30" ht="15.75" customHeight="1">
      <c r="A246" s="29"/>
      <c r="B246" s="75"/>
      <c r="C246" s="29"/>
      <c r="D246" s="29"/>
      <c r="E246" s="29"/>
      <c r="F246" s="325"/>
      <c r="G246" s="29"/>
      <c r="H246" s="29"/>
      <c r="I246" s="29"/>
      <c r="J246" s="29"/>
      <c r="K246" s="29"/>
      <c r="L246" s="29"/>
      <c r="M246" s="29"/>
      <c r="N246" s="29"/>
      <c r="O246" s="29"/>
      <c r="P246" s="29"/>
      <c r="Q246" s="29"/>
      <c r="R246" s="29"/>
      <c r="S246" s="29"/>
      <c r="T246" s="325"/>
      <c r="U246" s="29"/>
      <c r="V246" s="29"/>
      <c r="W246" s="29"/>
      <c r="X246" s="29"/>
      <c r="Y246" s="29"/>
      <c r="Z246" s="29"/>
      <c r="AA246" s="29"/>
      <c r="AB246" s="29"/>
      <c r="AC246" s="29"/>
      <c r="AD246" s="29"/>
    </row>
    <row r="247" spans="1:30" ht="15.75" customHeight="1">
      <c r="A247" s="29"/>
      <c r="B247" s="75"/>
      <c r="C247" s="29"/>
      <c r="D247" s="29"/>
      <c r="E247" s="29"/>
      <c r="F247" s="325"/>
      <c r="G247" s="29"/>
      <c r="H247" s="29"/>
      <c r="I247" s="29"/>
      <c r="J247" s="29"/>
      <c r="K247" s="29"/>
      <c r="L247" s="29"/>
      <c r="M247" s="29"/>
      <c r="N247" s="29"/>
      <c r="O247" s="29"/>
      <c r="P247" s="29"/>
      <c r="Q247" s="29"/>
      <c r="R247" s="29"/>
      <c r="S247" s="29"/>
      <c r="T247" s="325"/>
      <c r="U247" s="29"/>
      <c r="V247" s="29"/>
      <c r="W247" s="29"/>
      <c r="X247" s="29"/>
      <c r="Y247" s="29"/>
      <c r="Z247" s="29"/>
      <c r="AA247" s="29"/>
      <c r="AB247" s="29"/>
      <c r="AC247" s="29"/>
      <c r="AD247" s="29"/>
    </row>
    <row r="248" spans="1:30" ht="15.75" customHeight="1">
      <c r="A248" s="29"/>
      <c r="B248" s="75"/>
      <c r="C248" s="29"/>
      <c r="D248" s="29"/>
      <c r="E248" s="29"/>
      <c r="F248" s="325"/>
      <c r="G248" s="29"/>
      <c r="H248" s="29"/>
      <c r="I248" s="29"/>
      <c r="J248" s="29"/>
      <c r="K248" s="29"/>
      <c r="L248" s="29"/>
      <c r="M248" s="29"/>
      <c r="N248" s="29"/>
      <c r="O248" s="29"/>
      <c r="P248" s="29"/>
      <c r="Q248" s="29"/>
      <c r="R248" s="29"/>
      <c r="S248" s="29"/>
      <c r="T248" s="325"/>
      <c r="U248" s="29"/>
      <c r="V248" s="29"/>
      <c r="W248" s="29"/>
      <c r="X248" s="29"/>
      <c r="Y248" s="29"/>
      <c r="Z248" s="29"/>
      <c r="AA248" s="29"/>
      <c r="AB248" s="29"/>
      <c r="AC248" s="29"/>
      <c r="AD248" s="29"/>
    </row>
    <row r="249" spans="1:30" ht="15.75" customHeight="1">
      <c r="A249" s="29"/>
      <c r="B249" s="75"/>
      <c r="C249" s="29"/>
      <c r="D249" s="29"/>
      <c r="E249" s="29"/>
      <c r="F249" s="325"/>
      <c r="G249" s="29"/>
      <c r="H249" s="29"/>
      <c r="I249" s="29"/>
      <c r="J249" s="29"/>
      <c r="K249" s="29"/>
      <c r="L249" s="29"/>
      <c r="M249" s="29"/>
      <c r="N249" s="29"/>
      <c r="O249" s="29"/>
      <c r="P249" s="29"/>
      <c r="Q249" s="29"/>
      <c r="R249" s="29"/>
      <c r="S249" s="29"/>
      <c r="T249" s="325"/>
      <c r="U249" s="29"/>
      <c r="V249" s="29"/>
      <c r="W249" s="29"/>
      <c r="X249" s="29"/>
      <c r="Y249" s="29"/>
      <c r="Z249" s="29"/>
      <c r="AA249" s="29"/>
      <c r="AB249" s="29"/>
      <c r="AC249" s="29"/>
      <c r="AD249" s="29"/>
    </row>
    <row r="250" spans="1:30" ht="15.75" customHeight="1">
      <c r="A250" s="29"/>
      <c r="B250" s="75"/>
      <c r="C250" s="29"/>
      <c r="D250" s="29"/>
      <c r="E250" s="29"/>
      <c r="F250" s="325"/>
      <c r="G250" s="29"/>
      <c r="H250" s="29"/>
      <c r="I250" s="29"/>
      <c r="J250" s="29"/>
      <c r="K250" s="29"/>
      <c r="L250" s="29"/>
      <c r="M250" s="29"/>
      <c r="N250" s="29"/>
      <c r="O250" s="29"/>
      <c r="P250" s="29"/>
      <c r="Q250" s="29"/>
      <c r="R250" s="29"/>
      <c r="S250" s="29"/>
      <c r="T250" s="325"/>
      <c r="U250" s="29"/>
      <c r="V250" s="29"/>
      <c r="W250" s="29"/>
      <c r="X250" s="29"/>
      <c r="Y250" s="29"/>
      <c r="Z250" s="29"/>
      <c r="AA250" s="29"/>
      <c r="AB250" s="29"/>
      <c r="AC250" s="29"/>
      <c r="AD250" s="29"/>
    </row>
    <row r="251" spans="1:30" ht="15.75" customHeight="1">
      <c r="A251" s="29"/>
      <c r="B251" s="75"/>
      <c r="C251" s="29"/>
      <c r="D251" s="29"/>
      <c r="E251" s="29"/>
      <c r="F251" s="325"/>
      <c r="G251" s="29"/>
      <c r="H251" s="29"/>
      <c r="I251" s="29"/>
      <c r="J251" s="29"/>
      <c r="K251" s="29"/>
      <c r="L251" s="29"/>
      <c r="M251" s="29"/>
      <c r="N251" s="29"/>
      <c r="O251" s="29"/>
      <c r="P251" s="29"/>
      <c r="Q251" s="29"/>
      <c r="R251" s="29"/>
      <c r="S251" s="29"/>
      <c r="T251" s="325"/>
      <c r="U251" s="29"/>
      <c r="V251" s="29"/>
      <c r="W251" s="29"/>
      <c r="X251" s="29"/>
      <c r="Y251" s="29"/>
      <c r="Z251" s="29"/>
      <c r="AA251" s="29"/>
      <c r="AB251" s="29"/>
      <c r="AC251" s="29"/>
      <c r="AD251" s="29"/>
    </row>
    <row r="252" spans="1:30" ht="15.75" customHeight="1">
      <c r="A252" s="29"/>
      <c r="B252" s="75"/>
      <c r="C252" s="29"/>
      <c r="D252" s="29"/>
      <c r="E252" s="29"/>
      <c r="F252" s="325"/>
      <c r="G252" s="29"/>
      <c r="H252" s="29"/>
      <c r="I252" s="29"/>
      <c r="J252" s="29"/>
      <c r="K252" s="29"/>
      <c r="L252" s="29"/>
      <c r="M252" s="29"/>
      <c r="N252" s="29"/>
      <c r="O252" s="29"/>
      <c r="P252" s="29"/>
      <c r="Q252" s="29"/>
      <c r="R252" s="29"/>
      <c r="S252" s="29"/>
      <c r="T252" s="325"/>
      <c r="U252" s="29"/>
      <c r="V252" s="29"/>
      <c r="W252" s="29"/>
      <c r="X252" s="29"/>
      <c r="Y252" s="29"/>
      <c r="Z252" s="29"/>
      <c r="AA252" s="29"/>
      <c r="AB252" s="29"/>
      <c r="AC252" s="29"/>
      <c r="AD252" s="29"/>
    </row>
    <row r="253" spans="1:30" ht="15.75" customHeight="1">
      <c r="A253" s="29"/>
      <c r="B253" s="75"/>
      <c r="C253" s="29"/>
      <c r="D253" s="29"/>
      <c r="E253" s="29"/>
      <c r="F253" s="325"/>
      <c r="G253" s="29"/>
      <c r="H253" s="29"/>
      <c r="I253" s="29"/>
      <c r="J253" s="29"/>
      <c r="K253" s="29"/>
      <c r="L253" s="29"/>
      <c r="M253" s="29"/>
      <c r="N253" s="29"/>
      <c r="O253" s="29"/>
      <c r="P253" s="29"/>
      <c r="Q253" s="29"/>
      <c r="R253" s="29"/>
      <c r="S253" s="29"/>
      <c r="T253" s="325"/>
      <c r="U253" s="29"/>
      <c r="V253" s="29"/>
      <c r="W253" s="29"/>
      <c r="X253" s="29"/>
      <c r="Y253" s="29"/>
      <c r="Z253" s="29"/>
      <c r="AA253" s="29"/>
      <c r="AB253" s="29"/>
      <c r="AC253" s="29"/>
      <c r="AD253" s="29"/>
    </row>
    <row r="254" spans="1:30" ht="15.75" customHeight="1">
      <c r="A254" s="29"/>
      <c r="B254" s="75"/>
      <c r="C254" s="29"/>
      <c r="D254" s="29"/>
      <c r="E254" s="29"/>
      <c r="F254" s="325"/>
      <c r="G254" s="29"/>
      <c r="H254" s="29"/>
      <c r="I254" s="29"/>
      <c r="J254" s="29"/>
      <c r="K254" s="29"/>
      <c r="L254" s="29"/>
      <c r="M254" s="29"/>
      <c r="N254" s="29"/>
      <c r="O254" s="29"/>
      <c r="P254" s="29"/>
      <c r="Q254" s="29"/>
      <c r="R254" s="29"/>
      <c r="S254" s="29"/>
      <c r="T254" s="325"/>
      <c r="U254" s="29"/>
      <c r="V254" s="29"/>
      <c r="W254" s="29"/>
      <c r="X254" s="29"/>
      <c r="Y254" s="29"/>
      <c r="Z254" s="29"/>
      <c r="AA254" s="29"/>
      <c r="AB254" s="29"/>
      <c r="AC254" s="29"/>
      <c r="AD254" s="29"/>
    </row>
    <row r="255" spans="1:30" ht="15.75" customHeight="1">
      <c r="A255" s="29"/>
      <c r="B255" s="75"/>
      <c r="C255" s="29"/>
      <c r="D255" s="29"/>
      <c r="E255" s="29"/>
      <c r="F255" s="325"/>
      <c r="G255" s="29"/>
      <c r="H255" s="29"/>
      <c r="I255" s="29"/>
      <c r="J255" s="29"/>
      <c r="K255" s="29"/>
      <c r="L255" s="29"/>
      <c r="M255" s="29"/>
      <c r="N255" s="29"/>
      <c r="O255" s="29"/>
      <c r="P255" s="29"/>
      <c r="Q255" s="29"/>
      <c r="R255" s="29"/>
      <c r="S255" s="29"/>
      <c r="T255" s="325"/>
      <c r="U255" s="29"/>
      <c r="V255" s="29"/>
      <c r="W255" s="29"/>
      <c r="X255" s="29"/>
      <c r="Y255" s="29"/>
      <c r="Z255" s="29"/>
      <c r="AA255" s="29"/>
      <c r="AB255" s="29"/>
      <c r="AC255" s="29"/>
      <c r="AD255" s="29"/>
    </row>
    <row r="256" spans="1:30" ht="15.75" customHeight="1">
      <c r="A256" s="29"/>
      <c r="B256" s="75"/>
      <c r="C256" s="29"/>
      <c r="D256" s="29"/>
      <c r="E256" s="29"/>
      <c r="F256" s="325"/>
      <c r="G256" s="29"/>
      <c r="H256" s="29"/>
      <c r="I256" s="29"/>
      <c r="J256" s="29"/>
      <c r="K256" s="29"/>
      <c r="L256" s="29"/>
      <c r="M256" s="29"/>
      <c r="N256" s="29"/>
      <c r="O256" s="29"/>
      <c r="P256" s="29"/>
      <c r="Q256" s="29"/>
      <c r="R256" s="29"/>
      <c r="S256" s="29"/>
      <c r="T256" s="325"/>
      <c r="U256" s="29"/>
      <c r="V256" s="29"/>
      <c r="W256" s="29"/>
      <c r="X256" s="29"/>
      <c r="Y256" s="29"/>
      <c r="Z256" s="29"/>
      <c r="AA256" s="29"/>
      <c r="AB256" s="29"/>
      <c r="AC256" s="29"/>
      <c r="AD256" s="29"/>
    </row>
    <row r="257" spans="1:30" ht="15.75" customHeight="1">
      <c r="A257" s="29"/>
      <c r="B257" s="75"/>
      <c r="C257" s="29"/>
      <c r="D257" s="29"/>
      <c r="E257" s="29"/>
      <c r="F257" s="325"/>
      <c r="G257" s="29"/>
      <c r="H257" s="29"/>
      <c r="I257" s="29"/>
      <c r="J257" s="29"/>
      <c r="K257" s="29"/>
      <c r="L257" s="29"/>
      <c r="M257" s="29"/>
      <c r="N257" s="29"/>
      <c r="O257" s="29"/>
      <c r="P257" s="29"/>
      <c r="Q257" s="29"/>
      <c r="R257" s="29"/>
      <c r="S257" s="29"/>
      <c r="T257" s="325"/>
      <c r="U257" s="29"/>
      <c r="V257" s="29"/>
      <c r="W257" s="29"/>
      <c r="X257" s="29"/>
      <c r="Y257" s="29"/>
      <c r="Z257" s="29"/>
      <c r="AA257" s="29"/>
      <c r="AB257" s="29"/>
      <c r="AC257" s="29"/>
      <c r="AD257" s="29"/>
    </row>
    <row r="258" spans="1:30" ht="15.75" customHeight="1">
      <c r="A258" s="29"/>
      <c r="B258" s="75"/>
      <c r="C258" s="29"/>
      <c r="D258" s="29"/>
      <c r="E258" s="29"/>
      <c r="F258" s="325"/>
      <c r="G258" s="29"/>
      <c r="H258" s="29"/>
      <c r="I258" s="29"/>
      <c r="J258" s="29"/>
      <c r="K258" s="29"/>
      <c r="L258" s="29"/>
      <c r="M258" s="29"/>
      <c r="N258" s="29"/>
      <c r="O258" s="29"/>
      <c r="P258" s="29"/>
      <c r="Q258" s="29"/>
      <c r="R258" s="29"/>
      <c r="S258" s="29"/>
      <c r="T258" s="325"/>
      <c r="U258" s="29"/>
      <c r="V258" s="29"/>
      <c r="W258" s="29"/>
      <c r="X258" s="29"/>
      <c r="Y258" s="29"/>
      <c r="Z258" s="29"/>
      <c r="AA258" s="29"/>
      <c r="AB258" s="29"/>
      <c r="AC258" s="29"/>
      <c r="AD258" s="29"/>
    </row>
    <row r="259" spans="1:30" ht="15.75" customHeight="1">
      <c r="A259" s="29"/>
      <c r="B259" s="75"/>
      <c r="C259" s="29"/>
      <c r="D259" s="29"/>
      <c r="E259" s="29"/>
      <c r="F259" s="325"/>
      <c r="G259" s="29"/>
      <c r="H259" s="29"/>
      <c r="I259" s="29"/>
      <c r="J259" s="29"/>
      <c r="K259" s="29"/>
      <c r="L259" s="29"/>
      <c r="M259" s="29"/>
      <c r="N259" s="29"/>
      <c r="O259" s="29"/>
      <c r="P259" s="29"/>
      <c r="Q259" s="29"/>
      <c r="R259" s="29"/>
      <c r="S259" s="29"/>
      <c r="T259" s="325"/>
      <c r="U259" s="29"/>
      <c r="V259" s="29"/>
      <c r="W259" s="29"/>
      <c r="X259" s="29"/>
      <c r="Y259" s="29"/>
      <c r="Z259" s="29"/>
      <c r="AA259" s="29"/>
      <c r="AB259" s="29"/>
      <c r="AC259" s="29"/>
      <c r="AD259" s="29"/>
    </row>
    <row r="260" spans="1:30" ht="15.75" customHeight="1">
      <c r="A260" s="29"/>
      <c r="B260" s="75"/>
      <c r="C260" s="29"/>
      <c r="D260" s="29"/>
      <c r="E260" s="29"/>
      <c r="F260" s="325"/>
      <c r="G260" s="29"/>
      <c r="H260" s="29"/>
      <c r="I260" s="29"/>
      <c r="J260" s="29"/>
      <c r="K260" s="29"/>
      <c r="L260" s="29"/>
      <c r="M260" s="29"/>
      <c r="N260" s="29"/>
      <c r="O260" s="29"/>
      <c r="P260" s="29"/>
      <c r="Q260" s="29"/>
      <c r="R260" s="29"/>
      <c r="S260" s="29"/>
      <c r="T260" s="325"/>
      <c r="U260" s="29"/>
      <c r="V260" s="29"/>
      <c r="W260" s="29"/>
      <c r="X260" s="29"/>
      <c r="Y260" s="29"/>
      <c r="Z260" s="29"/>
      <c r="AA260" s="29"/>
      <c r="AB260" s="29"/>
      <c r="AC260" s="29"/>
      <c r="AD260" s="29"/>
    </row>
    <row r="261" spans="1:30" ht="15.75" customHeight="1">
      <c r="A261" s="29"/>
      <c r="B261" s="75"/>
      <c r="C261" s="29"/>
      <c r="D261" s="29"/>
      <c r="E261" s="29"/>
      <c r="F261" s="325"/>
      <c r="G261" s="29"/>
      <c r="H261" s="29"/>
      <c r="I261" s="29"/>
      <c r="J261" s="29"/>
      <c r="K261" s="29"/>
      <c r="L261" s="29"/>
      <c r="M261" s="29"/>
      <c r="N261" s="29"/>
      <c r="O261" s="29"/>
      <c r="P261" s="29"/>
      <c r="Q261" s="29"/>
      <c r="R261" s="29"/>
      <c r="S261" s="29"/>
      <c r="T261" s="325"/>
      <c r="U261" s="29"/>
      <c r="V261" s="29"/>
      <c r="W261" s="29"/>
      <c r="X261" s="29"/>
      <c r="Y261" s="29"/>
      <c r="Z261" s="29"/>
      <c r="AA261" s="29"/>
      <c r="AB261" s="29"/>
      <c r="AC261" s="29"/>
      <c r="AD261" s="29"/>
    </row>
    <row r="262" spans="1:30" ht="15.75" customHeight="1">
      <c r="A262" s="29"/>
      <c r="B262" s="75"/>
      <c r="C262" s="29"/>
      <c r="D262" s="29"/>
      <c r="E262" s="29"/>
      <c r="F262" s="325"/>
      <c r="G262" s="29"/>
      <c r="H262" s="29"/>
      <c r="I262" s="29"/>
      <c r="J262" s="29"/>
      <c r="K262" s="29"/>
      <c r="L262" s="29"/>
      <c r="M262" s="29"/>
      <c r="N262" s="29"/>
      <c r="O262" s="29"/>
      <c r="P262" s="29"/>
      <c r="Q262" s="29"/>
      <c r="R262" s="29"/>
      <c r="S262" s="29"/>
      <c r="T262" s="325"/>
      <c r="U262" s="29"/>
      <c r="V262" s="29"/>
      <c r="W262" s="29"/>
      <c r="X262" s="29"/>
      <c r="Y262" s="29"/>
      <c r="Z262" s="29"/>
      <c r="AA262" s="29"/>
      <c r="AB262" s="29"/>
      <c r="AC262" s="29"/>
      <c r="AD262" s="29"/>
    </row>
    <row r="263" spans="1:30" ht="15.75" customHeight="1">
      <c r="A263" s="29"/>
      <c r="B263" s="75"/>
      <c r="C263" s="29"/>
      <c r="D263" s="29"/>
      <c r="E263" s="29"/>
      <c r="F263" s="325"/>
      <c r="G263" s="29"/>
      <c r="H263" s="29"/>
      <c r="I263" s="29"/>
      <c r="J263" s="29"/>
      <c r="K263" s="29"/>
      <c r="L263" s="29"/>
      <c r="M263" s="29"/>
      <c r="N263" s="29"/>
      <c r="O263" s="29"/>
      <c r="P263" s="29"/>
      <c r="Q263" s="29"/>
      <c r="R263" s="29"/>
      <c r="S263" s="29"/>
      <c r="T263" s="325"/>
      <c r="U263" s="29"/>
      <c r="V263" s="29"/>
      <c r="W263" s="29"/>
      <c r="X263" s="29"/>
      <c r="Y263" s="29"/>
      <c r="Z263" s="29"/>
      <c r="AA263" s="29"/>
      <c r="AB263" s="29"/>
      <c r="AC263" s="29"/>
      <c r="AD263" s="29"/>
    </row>
    <row r="264" spans="1:30" ht="15.75" customHeight="1">
      <c r="A264" s="29"/>
      <c r="B264" s="75"/>
      <c r="C264" s="29"/>
      <c r="D264" s="29"/>
      <c r="E264" s="29"/>
      <c r="F264" s="325"/>
      <c r="G264" s="29"/>
      <c r="H264" s="29"/>
      <c r="I264" s="29"/>
      <c r="J264" s="29"/>
      <c r="K264" s="29"/>
      <c r="L264" s="29"/>
      <c r="M264" s="29"/>
      <c r="N264" s="29"/>
      <c r="O264" s="29"/>
      <c r="P264" s="29"/>
      <c r="Q264" s="29"/>
      <c r="R264" s="29"/>
      <c r="S264" s="29"/>
      <c r="T264" s="325"/>
      <c r="U264" s="29"/>
      <c r="V264" s="29"/>
      <c r="W264" s="29"/>
      <c r="X264" s="29"/>
      <c r="Y264" s="29"/>
      <c r="Z264" s="29"/>
      <c r="AA264" s="29"/>
      <c r="AB264" s="29"/>
      <c r="AC264" s="29"/>
      <c r="AD264" s="29"/>
    </row>
    <row r="265" spans="1:30" ht="15.75" customHeight="1">
      <c r="A265" s="29"/>
      <c r="B265" s="75"/>
      <c r="C265" s="29"/>
      <c r="D265" s="29"/>
      <c r="E265" s="29"/>
      <c r="F265" s="325"/>
      <c r="G265" s="29"/>
      <c r="H265" s="29"/>
      <c r="I265" s="29"/>
      <c r="J265" s="29"/>
      <c r="K265" s="29"/>
      <c r="L265" s="29"/>
      <c r="M265" s="29"/>
      <c r="N265" s="29"/>
      <c r="O265" s="29"/>
      <c r="P265" s="29"/>
      <c r="Q265" s="29"/>
      <c r="R265" s="29"/>
      <c r="S265" s="29"/>
      <c r="T265" s="325"/>
      <c r="U265" s="29"/>
      <c r="V265" s="29"/>
      <c r="W265" s="29"/>
      <c r="X265" s="29"/>
      <c r="Y265" s="29"/>
      <c r="Z265" s="29"/>
      <c r="AA265" s="29"/>
      <c r="AB265" s="29"/>
      <c r="AC265" s="29"/>
      <c r="AD265" s="29"/>
    </row>
    <row r="266" spans="1:30" ht="15.75" customHeight="1">
      <c r="A266" s="29"/>
      <c r="B266" s="75"/>
      <c r="C266" s="29"/>
      <c r="D266" s="29"/>
      <c r="E266" s="29"/>
      <c r="F266" s="325"/>
      <c r="G266" s="29"/>
      <c r="H266" s="29"/>
      <c r="I266" s="29"/>
      <c r="J266" s="29"/>
      <c r="K266" s="29"/>
      <c r="L266" s="29"/>
      <c r="M266" s="29"/>
      <c r="N266" s="29"/>
      <c r="O266" s="29"/>
      <c r="P266" s="29"/>
      <c r="Q266" s="29"/>
      <c r="R266" s="29"/>
      <c r="S266" s="29"/>
      <c r="T266" s="325"/>
      <c r="U266" s="29"/>
      <c r="V266" s="29"/>
      <c r="W266" s="29"/>
      <c r="X266" s="29"/>
      <c r="Y266" s="29"/>
      <c r="Z266" s="29"/>
      <c r="AA266" s="29"/>
      <c r="AB266" s="29"/>
      <c r="AC266" s="29"/>
      <c r="AD266" s="29"/>
    </row>
    <row r="267" spans="1:30" ht="15.75" customHeight="1">
      <c r="A267" s="29"/>
      <c r="B267" s="75"/>
      <c r="C267" s="29"/>
      <c r="D267" s="29"/>
      <c r="E267" s="29"/>
      <c r="F267" s="325"/>
      <c r="G267" s="29"/>
      <c r="H267" s="29"/>
      <c r="I267" s="29"/>
      <c r="J267" s="29"/>
      <c r="K267" s="29"/>
      <c r="L267" s="29"/>
      <c r="M267" s="29"/>
      <c r="N267" s="29"/>
      <c r="O267" s="29"/>
      <c r="P267" s="29"/>
      <c r="Q267" s="29"/>
      <c r="R267" s="29"/>
      <c r="S267" s="29"/>
      <c r="T267" s="325"/>
      <c r="U267" s="29"/>
      <c r="V267" s="29"/>
      <c r="W267" s="29"/>
      <c r="X267" s="29"/>
      <c r="Y267" s="29"/>
      <c r="Z267" s="29"/>
      <c r="AA267" s="29"/>
      <c r="AB267" s="29"/>
      <c r="AC267" s="29"/>
      <c r="AD267" s="29"/>
    </row>
    <row r="268" spans="1:30" ht="15.75" customHeight="1">
      <c r="A268" s="29"/>
      <c r="B268" s="75"/>
      <c r="C268" s="29"/>
      <c r="D268" s="29"/>
      <c r="E268" s="29"/>
      <c r="F268" s="325"/>
      <c r="G268" s="29"/>
      <c r="H268" s="29"/>
      <c r="I268" s="29"/>
      <c r="J268" s="29"/>
      <c r="K268" s="29"/>
      <c r="L268" s="29"/>
      <c r="M268" s="29"/>
      <c r="N268" s="29"/>
      <c r="O268" s="29"/>
      <c r="P268" s="29"/>
      <c r="Q268" s="29"/>
      <c r="R268" s="29"/>
      <c r="S268" s="29"/>
      <c r="T268" s="325"/>
      <c r="U268" s="29"/>
      <c r="V268" s="29"/>
      <c r="W268" s="29"/>
      <c r="X268" s="29"/>
      <c r="Y268" s="29"/>
      <c r="Z268" s="29"/>
      <c r="AA268" s="29"/>
      <c r="AB268" s="29"/>
      <c r="AC268" s="29"/>
      <c r="AD268" s="29"/>
    </row>
    <row r="269" spans="1:30" ht="15.75" customHeight="1">
      <c r="A269" s="29"/>
      <c r="B269" s="75"/>
      <c r="C269" s="29"/>
      <c r="D269" s="29"/>
      <c r="E269" s="29"/>
      <c r="F269" s="325"/>
      <c r="G269" s="29"/>
      <c r="H269" s="29"/>
      <c r="I269" s="29"/>
      <c r="J269" s="29"/>
      <c r="K269" s="29"/>
      <c r="L269" s="29"/>
      <c r="M269" s="29"/>
      <c r="N269" s="29"/>
      <c r="O269" s="29"/>
      <c r="P269" s="29"/>
      <c r="Q269" s="29"/>
      <c r="R269" s="29"/>
      <c r="S269" s="29"/>
      <c r="T269" s="325"/>
      <c r="U269" s="29"/>
      <c r="V269" s="29"/>
      <c r="W269" s="29"/>
      <c r="X269" s="29"/>
      <c r="Y269" s="29"/>
      <c r="Z269" s="29"/>
      <c r="AA269" s="29"/>
      <c r="AB269" s="29"/>
      <c r="AC269" s="29"/>
      <c r="AD269" s="29"/>
    </row>
    <row r="270" spans="1:30" ht="15.75" customHeight="1">
      <c r="A270" s="29"/>
      <c r="B270" s="75"/>
      <c r="C270" s="29"/>
      <c r="D270" s="29"/>
      <c r="E270" s="29"/>
      <c r="F270" s="325"/>
      <c r="G270" s="29"/>
      <c r="H270" s="29"/>
      <c r="I270" s="29"/>
      <c r="J270" s="29"/>
      <c r="K270" s="29"/>
      <c r="L270" s="29"/>
      <c r="M270" s="29"/>
      <c r="N270" s="29"/>
      <c r="O270" s="29"/>
      <c r="P270" s="29"/>
      <c r="Q270" s="29"/>
      <c r="R270" s="29"/>
      <c r="S270" s="29"/>
      <c r="T270" s="325"/>
      <c r="U270" s="29"/>
      <c r="V270" s="29"/>
      <c r="W270" s="29"/>
      <c r="X270" s="29"/>
      <c r="Y270" s="29"/>
      <c r="Z270" s="29"/>
      <c r="AA270" s="29"/>
      <c r="AB270" s="29"/>
      <c r="AC270" s="29"/>
      <c r="AD270" s="29"/>
    </row>
    <row r="271" spans="1:30" ht="15.75" customHeight="1">
      <c r="A271" s="29"/>
      <c r="B271" s="75"/>
      <c r="C271" s="29"/>
      <c r="D271" s="29"/>
      <c r="E271" s="29"/>
      <c r="F271" s="325"/>
      <c r="G271" s="29"/>
      <c r="H271" s="29"/>
      <c r="I271" s="29"/>
      <c r="J271" s="29"/>
      <c r="K271" s="29"/>
      <c r="L271" s="29"/>
      <c r="M271" s="29"/>
      <c r="N271" s="29"/>
      <c r="O271" s="29"/>
      <c r="P271" s="29"/>
      <c r="Q271" s="29"/>
      <c r="R271" s="29"/>
      <c r="S271" s="29"/>
      <c r="T271" s="325"/>
      <c r="U271" s="29"/>
      <c r="V271" s="29"/>
      <c r="W271" s="29"/>
      <c r="X271" s="29"/>
      <c r="Y271" s="29"/>
      <c r="Z271" s="29"/>
      <c r="AA271" s="29"/>
      <c r="AB271" s="29"/>
      <c r="AC271" s="29"/>
      <c r="AD271" s="29"/>
    </row>
    <row r="272" spans="1:30" ht="15.75" customHeight="1">
      <c r="A272" s="29"/>
      <c r="B272" s="75"/>
      <c r="C272" s="29"/>
      <c r="D272" s="29"/>
      <c r="E272" s="29"/>
      <c r="F272" s="325"/>
      <c r="G272" s="29"/>
      <c r="H272" s="29"/>
      <c r="I272" s="29"/>
      <c r="J272" s="29"/>
      <c r="K272" s="29"/>
      <c r="L272" s="29"/>
      <c r="M272" s="29"/>
      <c r="N272" s="29"/>
      <c r="O272" s="29"/>
      <c r="P272" s="29"/>
      <c r="Q272" s="29"/>
      <c r="R272" s="29"/>
      <c r="S272" s="29"/>
      <c r="T272" s="325"/>
      <c r="U272" s="29"/>
      <c r="V272" s="29"/>
      <c r="W272" s="29"/>
      <c r="X272" s="29"/>
      <c r="Y272" s="29"/>
      <c r="Z272" s="29"/>
      <c r="AA272" s="29"/>
      <c r="AB272" s="29"/>
      <c r="AC272" s="29"/>
      <c r="AD272" s="29"/>
    </row>
    <row r="273" spans="1:30" ht="15.75" customHeight="1">
      <c r="A273" s="29"/>
      <c r="B273" s="75"/>
      <c r="C273" s="29"/>
      <c r="D273" s="29"/>
      <c r="E273" s="29"/>
      <c r="F273" s="325"/>
      <c r="G273" s="29"/>
      <c r="H273" s="29"/>
      <c r="I273" s="29"/>
      <c r="J273" s="29"/>
      <c r="K273" s="29"/>
      <c r="L273" s="29"/>
      <c r="M273" s="29"/>
      <c r="N273" s="29"/>
      <c r="O273" s="29"/>
      <c r="P273" s="29"/>
      <c r="Q273" s="29"/>
      <c r="R273" s="29"/>
      <c r="S273" s="29"/>
      <c r="T273" s="325"/>
      <c r="U273" s="29"/>
      <c r="V273" s="29"/>
      <c r="W273" s="29"/>
      <c r="X273" s="29"/>
      <c r="Y273" s="29"/>
      <c r="Z273" s="29"/>
      <c r="AA273" s="29"/>
      <c r="AB273" s="29"/>
      <c r="AC273" s="29"/>
      <c r="AD273" s="29"/>
    </row>
    <row r="274" spans="1:30" ht="15.75" customHeight="1">
      <c r="A274" s="29"/>
      <c r="B274" s="75"/>
      <c r="C274" s="29"/>
      <c r="D274" s="29"/>
      <c r="E274" s="29"/>
      <c r="F274" s="325"/>
      <c r="G274" s="29"/>
      <c r="H274" s="29"/>
      <c r="I274" s="29"/>
      <c r="J274" s="29"/>
      <c r="K274" s="29"/>
      <c r="L274" s="29"/>
      <c r="M274" s="29"/>
      <c r="N274" s="29"/>
      <c r="O274" s="29"/>
      <c r="P274" s="29"/>
      <c r="Q274" s="29"/>
      <c r="R274" s="29"/>
      <c r="S274" s="29"/>
      <c r="T274" s="325"/>
      <c r="U274" s="29"/>
      <c r="V274" s="29"/>
      <c r="W274" s="29"/>
      <c r="X274" s="29"/>
      <c r="Y274" s="29"/>
      <c r="Z274" s="29"/>
      <c r="AA274" s="29"/>
      <c r="AB274" s="29"/>
      <c r="AC274" s="29"/>
      <c r="AD274" s="29"/>
    </row>
    <row r="275" spans="1:30" ht="15.75" customHeight="1">
      <c r="A275" s="29"/>
      <c r="B275" s="75"/>
      <c r="C275" s="29"/>
      <c r="D275" s="29"/>
      <c r="E275" s="29"/>
      <c r="F275" s="325"/>
      <c r="G275" s="29"/>
      <c r="H275" s="29"/>
      <c r="I275" s="29"/>
      <c r="J275" s="29"/>
      <c r="K275" s="29"/>
      <c r="L275" s="29"/>
      <c r="M275" s="29"/>
      <c r="N275" s="29"/>
      <c r="O275" s="29"/>
      <c r="P275" s="29"/>
      <c r="Q275" s="29"/>
      <c r="R275" s="29"/>
      <c r="S275" s="29"/>
      <c r="T275" s="325"/>
      <c r="U275" s="29"/>
      <c r="V275" s="29"/>
      <c r="W275" s="29"/>
      <c r="X275" s="29"/>
      <c r="Y275" s="29"/>
      <c r="Z275" s="29"/>
      <c r="AA275" s="29"/>
      <c r="AB275" s="29"/>
      <c r="AC275" s="29"/>
      <c r="AD275" s="29"/>
    </row>
    <row r="276" spans="1:30" ht="15.75" customHeight="1">
      <c r="A276" s="29"/>
      <c r="B276" s="75"/>
      <c r="C276" s="29"/>
      <c r="D276" s="29"/>
      <c r="E276" s="29"/>
      <c r="F276" s="325"/>
      <c r="G276" s="29"/>
      <c r="H276" s="29"/>
      <c r="I276" s="29"/>
      <c r="J276" s="29"/>
      <c r="K276" s="29"/>
      <c r="L276" s="29"/>
      <c r="M276" s="29"/>
      <c r="N276" s="29"/>
      <c r="O276" s="29"/>
      <c r="P276" s="29"/>
      <c r="Q276" s="29"/>
      <c r="R276" s="29"/>
      <c r="S276" s="29"/>
      <c r="T276" s="325"/>
      <c r="U276" s="29"/>
      <c r="V276" s="29"/>
      <c r="W276" s="29"/>
      <c r="X276" s="29"/>
      <c r="Y276" s="29"/>
      <c r="Z276" s="29"/>
      <c r="AA276" s="29"/>
      <c r="AB276" s="29"/>
      <c r="AC276" s="29"/>
      <c r="AD276" s="29"/>
    </row>
    <row r="277" spans="1:30" ht="15.75" customHeight="1">
      <c r="A277" s="29"/>
      <c r="B277" s="75"/>
      <c r="C277" s="29"/>
      <c r="D277" s="29"/>
      <c r="E277" s="29"/>
      <c r="F277" s="325"/>
      <c r="G277" s="29"/>
      <c r="H277" s="29"/>
      <c r="I277" s="29"/>
      <c r="J277" s="29"/>
      <c r="K277" s="29"/>
      <c r="L277" s="29"/>
      <c r="M277" s="29"/>
      <c r="N277" s="29"/>
      <c r="O277" s="29"/>
      <c r="P277" s="29"/>
      <c r="Q277" s="29"/>
      <c r="R277" s="29"/>
      <c r="S277" s="29"/>
      <c r="T277" s="325"/>
      <c r="U277" s="29"/>
      <c r="V277" s="29"/>
      <c r="W277" s="29"/>
      <c r="X277" s="29"/>
      <c r="Y277" s="29"/>
      <c r="Z277" s="29"/>
      <c r="AA277" s="29"/>
      <c r="AB277" s="29"/>
      <c r="AC277" s="29"/>
      <c r="AD277" s="29"/>
    </row>
    <row r="278" spans="1:30" ht="15.75" customHeight="1">
      <c r="A278" s="29"/>
      <c r="B278" s="75"/>
      <c r="C278" s="29"/>
      <c r="D278" s="29"/>
      <c r="E278" s="29"/>
      <c r="F278" s="325"/>
      <c r="G278" s="29"/>
      <c r="H278" s="29"/>
      <c r="I278" s="29"/>
      <c r="J278" s="29"/>
      <c r="K278" s="29"/>
      <c r="L278" s="29"/>
      <c r="M278" s="29"/>
      <c r="N278" s="29"/>
      <c r="O278" s="29"/>
      <c r="P278" s="29"/>
      <c r="Q278" s="29"/>
      <c r="R278" s="29"/>
      <c r="S278" s="29"/>
      <c r="T278" s="325"/>
      <c r="U278" s="29"/>
      <c r="V278" s="29"/>
      <c r="W278" s="29"/>
      <c r="X278" s="29"/>
      <c r="Y278" s="29"/>
      <c r="Z278" s="29"/>
      <c r="AA278" s="29"/>
      <c r="AB278" s="29"/>
      <c r="AC278" s="29"/>
      <c r="AD278" s="29"/>
    </row>
    <row r="279" spans="1:30" ht="15.75" customHeight="1">
      <c r="A279" s="29"/>
      <c r="B279" s="75"/>
      <c r="C279" s="29"/>
      <c r="D279" s="29"/>
      <c r="E279" s="29"/>
      <c r="F279" s="325"/>
      <c r="G279" s="29"/>
      <c r="H279" s="29"/>
      <c r="I279" s="29"/>
      <c r="J279" s="29"/>
      <c r="K279" s="29"/>
      <c r="L279" s="29"/>
      <c r="M279" s="29"/>
      <c r="N279" s="29"/>
      <c r="O279" s="29"/>
      <c r="P279" s="29"/>
      <c r="Q279" s="29"/>
      <c r="R279" s="29"/>
      <c r="S279" s="29"/>
      <c r="T279" s="325"/>
      <c r="U279" s="29"/>
      <c r="V279" s="29"/>
      <c r="W279" s="29"/>
      <c r="X279" s="29"/>
      <c r="Y279" s="29"/>
      <c r="Z279" s="29"/>
      <c r="AA279" s="29"/>
      <c r="AB279" s="29"/>
      <c r="AC279" s="29"/>
      <c r="AD279" s="29"/>
    </row>
    <row r="280" spans="1:30" ht="15.75" customHeight="1">
      <c r="A280" s="29"/>
      <c r="B280" s="75"/>
      <c r="C280" s="29"/>
      <c r="D280" s="29"/>
      <c r="E280" s="29"/>
      <c r="F280" s="325"/>
      <c r="G280" s="29"/>
      <c r="H280" s="29"/>
      <c r="I280" s="29"/>
      <c r="J280" s="29"/>
      <c r="K280" s="29"/>
      <c r="L280" s="29"/>
      <c r="M280" s="29"/>
      <c r="N280" s="29"/>
      <c r="O280" s="29"/>
      <c r="P280" s="29"/>
      <c r="Q280" s="29"/>
      <c r="R280" s="29"/>
      <c r="S280" s="29"/>
      <c r="T280" s="325"/>
      <c r="U280" s="29"/>
      <c r="V280" s="29"/>
      <c r="W280" s="29"/>
      <c r="X280" s="29"/>
      <c r="Y280" s="29"/>
      <c r="Z280" s="29"/>
      <c r="AA280" s="29"/>
      <c r="AB280" s="29"/>
      <c r="AC280" s="29"/>
      <c r="AD280" s="29"/>
    </row>
    <row r="281" spans="1:30" ht="15.75" customHeight="1">
      <c r="A281" s="29"/>
      <c r="B281" s="75"/>
      <c r="C281" s="29"/>
      <c r="D281" s="29"/>
      <c r="E281" s="29"/>
      <c r="F281" s="325"/>
      <c r="G281" s="29"/>
      <c r="H281" s="29"/>
      <c r="I281" s="29"/>
      <c r="J281" s="29"/>
      <c r="K281" s="29"/>
      <c r="L281" s="29"/>
      <c r="M281" s="29"/>
      <c r="N281" s="29"/>
      <c r="O281" s="29"/>
      <c r="P281" s="29"/>
      <c r="Q281" s="29"/>
      <c r="R281" s="29"/>
      <c r="S281" s="29"/>
      <c r="T281" s="325"/>
      <c r="U281" s="29"/>
      <c r="V281" s="29"/>
      <c r="W281" s="29"/>
      <c r="X281" s="29"/>
      <c r="Y281" s="29"/>
      <c r="Z281" s="29"/>
      <c r="AA281" s="29"/>
      <c r="AB281" s="29"/>
      <c r="AC281" s="29"/>
      <c r="AD281" s="29"/>
    </row>
    <row r="282" spans="1:30" ht="15.75" customHeight="1">
      <c r="A282" s="29"/>
      <c r="B282" s="75"/>
      <c r="C282" s="29"/>
      <c r="D282" s="29"/>
      <c r="E282" s="29"/>
      <c r="F282" s="325"/>
      <c r="G282" s="29"/>
      <c r="H282" s="29"/>
      <c r="I282" s="29"/>
      <c r="J282" s="29"/>
      <c r="K282" s="29"/>
      <c r="L282" s="29"/>
      <c r="M282" s="29"/>
      <c r="N282" s="29"/>
      <c r="O282" s="29"/>
      <c r="P282" s="29"/>
      <c r="Q282" s="29"/>
      <c r="R282" s="29"/>
      <c r="S282" s="29"/>
      <c r="T282" s="325"/>
      <c r="U282" s="29"/>
      <c r="V282" s="29"/>
      <c r="W282" s="29"/>
      <c r="X282" s="29"/>
      <c r="Y282" s="29"/>
      <c r="Z282" s="29"/>
      <c r="AA282" s="29"/>
      <c r="AB282" s="29"/>
      <c r="AC282" s="29"/>
      <c r="AD282" s="29"/>
    </row>
    <row r="283" spans="1:30" ht="15.75" customHeight="1">
      <c r="A283" s="29"/>
      <c r="B283" s="75"/>
      <c r="C283" s="29"/>
      <c r="D283" s="29"/>
      <c r="E283" s="29"/>
      <c r="F283" s="325"/>
      <c r="G283" s="29"/>
      <c r="H283" s="29"/>
      <c r="I283" s="29"/>
      <c r="J283" s="29"/>
      <c r="K283" s="29"/>
      <c r="L283" s="29"/>
      <c r="M283" s="29"/>
      <c r="N283" s="29"/>
      <c r="O283" s="29"/>
      <c r="P283" s="29"/>
      <c r="Q283" s="29"/>
      <c r="R283" s="29"/>
      <c r="S283" s="29"/>
      <c r="T283" s="325"/>
      <c r="U283" s="29"/>
      <c r="V283" s="29"/>
      <c r="W283" s="29"/>
      <c r="X283" s="29"/>
      <c r="Y283" s="29"/>
      <c r="Z283" s="29"/>
      <c r="AA283" s="29"/>
      <c r="AB283" s="29"/>
      <c r="AC283" s="29"/>
      <c r="AD283" s="29"/>
    </row>
    <row r="284" spans="1:30" ht="15.75" customHeight="1">
      <c r="A284" s="29"/>
      <c r="B284" s="75"/>
      <c r="C284" s="29"/>
      <c r="D284" s="29"/>
      <c r="E284" s="29"/>
      <c r="F284" s="325"/>
      <c r="G284" s="29"/>
      <c r="H284" s="29"/>
      <c r="I284" s="29"/>
      <c r="J284" s="29"/>
      <c r="K284" s="29"/>
      <c r="L284" s="29"/>
      <c r="M284" s="29"/>
      <c r="N284" s="29"/>
      <c r="O284" s="29"/>
      <c r="P284" s="29"/>
      <c r="Q284" s="29"/>
      <c r="R284" s="29"/>
      <c r="S284" s="29"/>
      <c r="T284" s="325"/>
      <c r="U284" s="29"/>
      <c r="V284" s="29"/>
      <c r="W284" s="29"/>
      <c r="X284" s="29"/>
      <c r="Y284" s="29"/>
      <c r="Z284" s="29"/>
      <c r="AA284" s="29"/>
      <c r="AB284" s="29"/>
      <c r="AC284" s="29"/>
      <c r="AD284" s="29"/>
    </row>
    <row r="285" spans="1:30" ht="15.75" customHeight="1">
      <c r="A285" s="29"/>
      <c r="B285" s="75"/>
      <c r="C285" s="29"/>
      <c r="D285" s="29"/>
      <c r="E285" s="29"/>
      <c r="F285" s="325"/>
      <c r="G285" s="29"/>
      <c r="H285" s="29"/>
      <c r="I285" s="29"/>
      <c r="J285" s="29"/>
      <c r="K285" s="29"/>
      <c r="L285" s="29"/>
      <c r="M285" s="29"/>
      <c r="N285" s="29"/>
      <c r="O285" s="29"/>
      <c r="P285" s="29"/>
      <c r="Q285" s="29"/>
      <c r="R285" s="29"/>
      <c r="S285" s="29"/>
      <c r="T285" s="325"/>
      <c r="U285" s="29"/>
      <c r="V285" s="29"/>
      <c r="W285" s="29"/>
      <c r="X285" s="29"/>
      <c r="Y285" s="29"/>
      <c r="Z285" s="29"/>
      <c r="AA285" s="29"/>
      <c r="AB285" s="29"/>
      <c r="AC285" s="29"/>
      <c r="AD285" s="29"/>
    </row>
    <row r="286" spans="1:30" ht="15.75" customHeight="1">
      <c r="A286" s="29"/>
      <c r="B286" s="75"/>
      <c r="C286" s="29"/>
      <c r="D286" s="29"/>
      <c r="E286" s="29"/>
      <c r="F286" s="325"/>
      <c r="G286" s="29"/>
      <c r="H286" s="29"/>
      <c r="I286" s="29"/>
      <c r="J286" s="29"/>
      <c r="K286" s="29"/>
      <c r="L286" s="29"/>
      <c r="M286" s="29"/>
      <c r="N286" s="29"/>
      <c r="O286" s="29"/>
      <c r="P286" s="29"/>
      <c r="Q286" s="29"/>
      <c r="R286" s="29"/>
      <c r="S286" s="29"/>
      <c r="T286" s="325"/>
      <c r="U286" s="29"/>
      <c r="V286" s="29"/>
      <c r="W286" s="29"/>
      <c r="X286" s="29"/>
      <c r="Y286" s="29"/>
      <c r="Z286" s="29"/>
      <c r="AA286" s="29"/>
      <c r="AB286" s="29"/>
      <c r="AC286" s="29"/>
      <c r="AD286" s="29"/>
    </row>
    <row r="287" spans="1:30" ht="15.75" customHeight="1">
      <c r="A287" s="29"/>
      <c r="B287" s="75"/>
      <c r="C287" s="29"/>
      <c r="D287" s="29"/>
      <c r="E287" s="29"/>
      <c r="F287" s="325"/>
      <c r="G287" s="29"/>
      <c r="H287" s="29"/>
      <c r="I287" s="29"/>
      <c r="J287" s="29"/>
      <c r="K287" s="29"/>
      <c r="L287" s="29"/>
      <c r="M287" s="29"/>
      <c r="N287" s="29"/>
      <c r="O287" s="29"/>
      <c r="P287" s="29"/>
      <c r="Q287" s="29"/>
      <c r="R287" s="29"/>
      <c r="S287" s="29"/>
      <c r="T287" s="325"/>
      <c r="U287" s="29"/>
      <c r="V287" s="29"/>
      <c r="W287" s="29"/>
      <c r="X287" s="29"/>
      <c r="Y287" s="29"/>
      <c r="Z287" s="29"/>
      <c r="AA287" s="29"/>
      <c r="AB287" s="29"/>
      <c r="AC287" s="29"/>
      <c r="AD287" s="29"/>
    </row>
    <row r="288" spans="1:30" ht="15.75" customHeight="1">
      <c r="A288" s="29"/>
      <c r="B288" s="75"/>
      <c r="C288" s="29"/>
      <c r="D288" s="29"/>
      <c r="E288" s="29"/>
      <c r="F288" s="325"/>
      <c r="G288" s="29"/>
      <c r="H288" s="29"/>
      <c r="I288" s="29"/>
      <c r="J288" s="29"/>
      <c r="K288" s="29"/>
      <c r="L288" s="29"/>
      <c r="M288" s="29"/>
      <c r="N288" s="29"/>
      <c r="O288" s="29"/>
      <c r="P288" s="29"/>
      <c r="Q288" s="29"/>
      <c r="R288" s="29"/>
      <c r="S288" s="29"/>
      <c r="T288" s="325"/>
      <c r="U288" s="29"/>
      <c r="V288" s="29"/>
      <c r="W288" s="29"/>
      <c r="X288" s="29"/>
      <c r="Y288" s="29"/>
      <c r="Z288" s="29"/>
      <c r="AA288" s="29"/>
      <c r="AB288" s="29"/>
      <c r="AC288" s="29"/>
      <c r="AD288" s="29"/>
    </row>
    <row r="289" spans="1:30" ht="15.75" customHeight="1">
      <c r="A289" s="29"/>
      <c r="B289" s="75"/>
      <c r="C289" s="29"/>
      <c r="D289" s="29"/>
      <c r="E289" s="29"/>
      <c r="F289" s="325"/>
      <c r="G289" s="29"/>
      <c r="H289" s="29"/>
      <c r="I289" s="29"/>
      <c r="J289" s="29"/>
      <c r="K289" s="29"/>
      <c r="L289" s="29"/>
      <c r="M289" s="29"/>
      <c r="N289" s="29"/>
      <c r="O289" s="29"/>
      <c r="P289" s="29"/>
      <c r="Q289" s="29"/>
      <c r="R289" s="29"/>
      <c r="S289" s="29"/>
      <c r="T289" s="325"/>
      <c r="U289" s="29"/>
      <c r="V289" s="29"/>
      <c r="W289" s="29"/>
      <c r="X289" s="29"/>
      <c r="Y289" s="29"/>
      <c r="Z289" s="29"/>
      <c r="AA289" s="29"/>
      <c r="AB289" s="29"/>
      <c r="AC289" s="29"/>
      <c r="AD289" s="29"/>
    </row>
    <row r="290" spans="1:30" ht="15.75" customHeight="1">
      <c r="A290" s="29"/>
      <c r="B290" s="75"/>
      <c r="C290" s="29"/>
      <c r="D290" s="29"/>
      <c r="E290" s="29"/>
      <c r="F290" s="325"/>
      <c r="G290" s="29"/>
      <c r="H290" s="29"/>
      <c r="I290" s="29"/>
      <c r="J290" s="29"/>
      <c r="K290" s="29"/>
      <c r="L290" s="29"/>
      <c r="M290" s="29"/>
      <c r="N290" s="29"/>
      <c r="O290" s="29"/>
      <c r="P290" s="29"/>
      <c r="Q290" s="29"/>
      <c r="R290" s="29"/>
      <c r="S290" s="29"/>
      <c r="T290" s="325"/>
      <c r="U290" s="29"/>
      <c r="V290" s="29"/>
      <c r="W290" s="29"/>
      <c r="X290" s="29"/>
      <c r="Y290" s="29"/>
      <c r="Z290" s="29"/>
      <c r="AA290" s="29"/>
      <c r="AB290" s="29"/>
      <c r="AC290" s="29"/>
      <c r="AD290" s="29"/>
    </row>
    <row r="291" spans="1:30" ht="15.75" customHeight="1">
      <c r="A291" s="29"/>
      <c r="B291" s="75"/>
      <c r="C291" s="29"/>
      <c r="D291" s="29"/>
      <c r="E291" s="29"/>
      <c r="F291" s="325"/>
      <c r="G291" s="29"/>
      <c r="H291" s="29"/>
      <c r="I291" s="29"/>
      <c r="J291" s="29"/>
      <c r="K291" s="29"/>
      <c r="L291" s="29"/>
      <c r="M291" s="29"/>
      <c r="N291" s="29"/>
      <c r="O291" s="29"/>
      <c r="P291" s="29"/>
      <c r="Q291" s="29"/>
      <c r="R291" s="29"/>
      <c r="S291" s="29"/>
      <c r="T291" s="325"/>
      <c r="U291" s="29"/>
      <c r="V291" s="29"/>
      <c r="W291" s="29"/>
      <c r="X291" s="29"/>
      <c r="Y291" s="29"/>
      <c r="Z291" s="29"/>
      <c r="AA291" s="29"/>
      <c r="AB291" s="29"/>
      <c r="AC291" s="29"/>
      <c r="AD291" s="29"/>
    </row>
    <row r="292" spans="1:30" ht="15.75" customHeight="1">
      <c r="A292" s="29"/>
      <c r="B292" s="75"/>
      <c r="C292" s="29"/>
      <c r="D292" s="29"/>
      <c r="E292" s="29"/>
      <c r="F292" s="325"/>
      <c r="G292" s="29"/>
      <c r="H292" s="29"/>
      <c r="I292" s="29"/>
      <c r="J292" s="29"/>
      <c r="K292" s="29"/>
      <c r="L292" s="29"/>
      <c r="M292" s="29"/>
      <c r="N292" s="29"/>
      <c r="O292" s="29"/>
      <c r="P292" s="29"/>
      <c r="Q292" s="29"/>
      <c r="R292" s="29"/>
      <c r="S292" s="29"/>
      <c r="T292" s="325"/>
      <c r="U292" s="29"/>
      <c r="V292" s="29"/>
      <c r="W292" s="29"/>
      <c r="X292" s="29"/>
      <c r="Y292" s="29"/>
      <c r="Z292" s="29"/>
      <c r="AA292" s="29"/>
      <c r="AB292" s="29"/>
      <c r="AC292" s="29"/>
      <c r="AD292" s="29"/>
    </row>
    <row r="293" spans="1:30" ht="15.75" customHeight="1">
      <c r="A293" s="29"/>
      <c r="B293" s="75"/>
      <c r="C293" s="29"/>
      <c r="D293" s="29"/>
      <c r="E293" s="29"/>
      <c r="F293" s="325"/>
      <c r="G293" s="29"/>
      <c r="H293" s="29"/>
      <c r="I293" s="29"/>
      <c r="J293" s="29"/>
      <c r="K293" s="29"/>
      <c r="L293" s="29"/>
      <c r="M293" s="29"/>
      <c r="N293" s="29"/>
      <c r="O293" s="29"/>
      <c r="P293" s="29"/>
      <c r="Q293" s="29"/>
      <c r="R293" s="29"/>
      <c r="S293" s="29"/>
      <c r="T293" s="325"/>
      <c r="U293" s="29"/>
      <c r="V293" s="29"/>
      <c r="W293" s="29"/>
      <c r="X293" s="29"/>
      <c r="Y293" s="29"/>
      <c r="Z293" s="29"/>
      <c r="AA293" s="29"/>
      <c r="AB293" s="29"/>
      <c r="AC293" s="29"/>
      <c r="AD293" s="29"/>
    </row>
    <row r="294" spans="1:30" ht="15.75" customHeight="1">
      <c r="A294" s="29"/>
      <c r="B294" s="75"/>
      <c r="C294" s="29"/>
      <c r="D294" s="29"/>
      <c r="E294" s="29"/>
      <c r="F294" s="325"/>
      <c r="G294" s="29"/>
      <c r="H294" s="29"/>
      <c r="I294" s="29"/>
      <c r="J294" s="29"/>
      <c r="K294" s="29"/>
      <c r="L294" s="29"/>
      <c r="M294" s="29"/>
      <c r="N294" s="29"/>
      <c r="O294" s="29"/>
      <c r="P294" s="29"/>
      <c r="Q294" s="29"/>
      <c r="R294" s="29"/>
      <c r="S294" s="29"/>
      <c r="T294" s="325"/>
      <c r="U294" s="29"/>
      <c r="V294" s="29"/>
      <c r="W294" s="29"/>
      <c r="X294" s="29"/>
      <c r="Y294" s="29"/>
      <c r="Z294" s="29"/>
      <c r="AA294" s="29"/>
      <c r="AB294" s="29"/>
      <c r="AC294" s="29"/>
      <c r="AD294" s="29"/>
    </row>
    <row r="295" spans="1:30" ht="15.75" customHeight="1">
      <c r="A295" s="29"/>
      <c r="B295" s="75"/>
      <c r="C295" s="29"/>
      <c r="D295" s="29"/>
      <c r="E295" s="29"/>
      <c r="F295" s="325"/>
      <c r="G295" s="29"/>
      <c r="H295" s="29"/>
      <c r="I295" s="29"/>
      <c r="J295" s="29"/>
      <c r="K295" s="29"/>
      <c r="L295" s="29"/>
      <c r="M295" s="29"/>
      <c r="N295" s="29"/>
      <c r="O295" s="29"/>
      <c r="P295" s="29"/>
      <c r="Q295" s="29"/>
      <c r="R295" s="29"/>
      <c r="S295" s="29"/>
      <c r="T295" s="325"/>
      <c r="U295" s="29"/>
      <c r="V295" s="29"/>
      <c r="W295" s="29"/>
      <c r="X295" s="29"/>
      <c r="Y295" s="29"/>
      <c r="Z295" s="29"/>
      <c r="AA295" s="29"/>
      <c r="AB295" s="29"/>
      <c r="AC295" s="29"/>
      <c r="AD295" s="29"/>
    </row>
    <row r="296" spans="1:30" ht="15.75" customHeight="1">
      <c r="A296" s="29"/>
      <c r="B296" s="75"/>
      <c r="C296" s="29"/>
      <c r="D296" s="29"/>
      <c r="E296" s="29"/>
      <c r="F296" s="325"/>
      <c r="G296" s="29"/>
      <c r="H296" s="29"/>
      <c r="I296" s="29"/>
      <c r="J296" s="29"/>
      <c r="K296" s="29"/>
      <c r="L296" s="29"/>
      <c r="M296" s="29"/>
      <c r="N296" s="29"/>
      <c r="O296" s="29"/>
      <c r="P296" s="29"/>
      <c r="Q296" s="29"/>
      <c r="R296" s="29"/>
      <c r="S296" s="29"/>
      <c r="T296" s="325"/>
      <c r="U296" s="29"/>
      <c r="V296" s="29"/>
      <c r="W296" s="29"/>
      <c r="X296" s="29"/>
      <c r="Y296" s="29"/>
      <c r="Z296" s="29"/>
      <c r="AA296" s="29"/>
      <c r="AB296" s="29"/>
      <c r="AC296" s="29"/>
      <c r="AD296" s="29"/>
    </row>
    <row r="297" spans="1:30" ht="15.75" customHeight="1">
      <c r="A297" s="29"/>
      <c r="B297" s="75"/>
      <c r="C297" s="29"/>
      <c r="D297" s="29"/>
      <c r="E297" s="29"/>
      <c r="F297" s="325"/>
      <c r="G297" s="29"/>
      <c r="H297" s="29"/>
      <c r="I297" s="29"/>
      <c r="J297" s="29"/>
      <c r="K297" s="29"/>
      <c r="L297" s="29"/>
      <c r="M297" s="29"/>
      <c r="N297" s="29"/>
      <c r="O297" s="29"/>
      <c r="P297" s="29"/>
      <c r="Q297" s="29"/>
      <c r="R297" s="29"/>
      <c r="S297" s="29"/>
      <c r="T297" s="325"/>
      <c r="U297" s="29"/>
      <c r="V297" s="29"/>
      <c r="W297" s="29"/>
      <c r="X297" s="29"/>
      <c r="Y297" s="29"/>
      <c r="Z297" s="29"/>
      <c r="AA297" s="29"/>
      <c r="AB297" s="29"/>
      <c r="AC297" s="29"/>
      <c r="AD297" s="29"/>
    </row>
    <row r="298" spans="1:30" ht="15.75" customHeight="1">
      <c r="A298" s="29"/>
      <c r="B298" s="75"/>
      <c r="C298" s="29"/>
      <c r="D298" s="29"/>
      <c r="E298" s="29"/>
      <c r="F298" s="325"/>
      <c r="G298" s="29"/>
      <c r="H298" s="29"/>
      <c r="I298" s="29"/>
      <c r="J298" s="29"/>
      <c r="K298" s="29"/>
      <c r="L298" s="29"/>
      <c r="M298" s="29"/>
      <c r="N298" s="29"/>
      <c r="O298" s="29"/>
      <c r="P298" s="29"/>
      <c r="Q298" s="29"/>
      <c r="R298" s="29"/>
      <c r="S298" s="29"/>
      <c r="T298" s="325"/>
      <c r="U298" s="29"/>
      <c r="V298" s="29"/>
      <c r="W298" s="29"/>
      <c r="X298" s="29"/>
      <c r="Y298" s="29"/>
      <c r="Z298" s="29"/>
      <c r="AA298" s="29"/>
      <c r="AB298" s="29"/>
      <c r="AC298" s="29"/>
      <c r="AD298" s="29"/>
    </row>
    <row r="299" spans="1:30" ht="15.75" customHeight="1">
      <c r="A299" s="29"/>
      <c r="B299" s="75"/>
      <c r="C299" s="29"/>
      <c r="D299" s="29"/>
      <c r="E299" s="29"/>
      <c r="F299" s="325"/>
      <c r="G299" s="29"/>
      <c r="H299" s="29"/>
      <c r="I299" s="29"/>
      <c r="J299" s="29"/>
      <c r="K299" s="29"/>
      <c r="L299" s="29"/>
      <c r="M299" s="29"/>
      <c r="N299" s="29"/>
      <c r="O299" s="29"/>
      <c r="P299" s="29"/>
      <c r="Q299" s="29"/>
      <c r="R299" s="29"/>
      <c r="S299" s="29"/>
      <c r="T299" s="325"/>
      <c r="U299" s="29"/>
      <c r="V299" s="29"/>
      <c r="W299" s="29"/>
      <c r="X299" s="29"/>
      <c r="Y299" s="29"/>
      <c r="Z299" s="29"/>
      <c r="AA299" s="29"/>
      <c r="AB299" s="29"/>
      <c r="AC299" s="29"/>
      <c r="AD299" s="29"/>
    </row>
    <row r="300" spans="1:30" ht="15.75" customHeight="1">
      <c r="A300" s="29"/>
      <c r="B300" s="75"/>
      <c r="C300" s="29"/>
      <c r="D300" s="29"/>
      <c r="E300" s="29"/>
      <c r="F300" s="325"/>
      <c r="G300" s="29"/>
      <c r="H300" s="29"/>
      <c r="I300" s="29"/>
      <c r="J300" s="29"/>
      <c r="K300" s="29"/>
      <c r="L300" s="29"/>
      <c r="M300" s="29"/>
      <c r="N300" s="29"/>
      <c r="O300" s="29"/>
      <c r="P300" s="29"/>
      <c r="Q300" s="29"/>
      <c r="R300" s="29"/>
      <c r="S300" s="29"/>
      <c r="T300" s="325"/>
      <c r="U300" s="29"/>
      <c r="V300" s="29"/>
      <c r="W300" s="29"/>
      <c r="X300" s="29"/>
      <c r="Y300" s="29"/>
      <c r="Z300" s="29"/>
      <c r="AA300" s="29"/>
      <c r="AB300" s="29"/>
      <c r="AC300" s="29"/>
      <c r="AD300" s="29"/>
    </row>
    <row r="301" spans="1:30" ht="15.75" customHeight="1">
      <c r="A301" s="29"/>
      <c r="B301" s="75"/>
      <c r="C301" s="29"/>
      <c r="D301" s="29"/>
      <c r="E301" s="29"/>
      <c r="F301" s="325"/>
      <c r="G301" s="29"/>
      <c r="H301" s="29"/>
      <c r="I301" s="29"/>
      <c r="J301" s="29"/>
      <c r="K301" s="29"/>
      <c r="L301" s="29"/>
      <c r="M301" s="29"/>
      <c r="N301" s="29"/>
      <c r="O301" s="29"/>
      <c r="P301" s="29"/>
      <c r="Q301" s="29"/>
      <c r="R301" s="29"/>
      <c r="S301" s="29"/>
      <c r="T301" s="325"/>
      <c r="U301" s="29"/>
      <c r="V301" s="29"/>
      <c r="W301" s="29"/>
      <c r="X301" s="29"/>
      <c r="Y301" s="29"/>
      <c r="Z301" s="29"/>
      <c r="AA301" s="29"/>
      <c r="AB301" s="29"/>
      <c r="AC301" s="29"/>
      <c r="AD301" s="29"/>
    </row>
    <row r="302" spans="1:30" ht="15.75" customHeight="1">
      <c r="A302" s="29"/>
      <c r="B302" s="75"/>
      <c r="C302" s="29"/>
      <c r="D302" s="29"/>
      <c r="E302" s="29"/>
      <c r="F302" s="325"/>
      <c r="G302" s="29"/>
      <c r="H302" s="29"/>
      <c r="I302" s="29"/>
      <c r="J302" s="29"/>
      <c r="K302" s="29"/>
      <c r="L302" s="29"/>
      <c r="M302" s="29"/>
      <c r="N302" s="29"/>
      <c r="O302" s="29"/>
      <c r="P302" s="29"/>
      <c r="Q302" s="29"/>
      <c r="R302" s="29"/>
      <c r="S302" s="29"/>
      <c r="T302" s="325"/>
      <c r="U302" s="29"/>
      <c r="V302" s="29"/>
      <c r="W302" s="29"/>
      <c r="X302" s="29"/>
      <c r="Y302" s="29"/>
      <c r="Z302" s="29"/>
      <c r="AA302" s="29"/>
      <c r="AB302" s="29"/>
      <c r="AC302" s="29"/>
      <c r="AD302" s="29"/>
    </row>
    <row r="303" spans="1:30" ht="15.75" customHeight="1">
      <c r="A303" s="29"/>
      <c r="B303" s="75"/>
      <c r="C303" s="29"/>
      <c r="D303" s="29"/>
      <c r="E303" s="29"/>
      <c r="F303" s="325"/>
      <c r="G303" s="29"/>
      <c r="H303" s="29"/>
      <c r="I303" s="29"/>
      <c r="J303" s="29"/>
      <c r="K303" s="29"/>
      <c r="L303" s="29"/>
      <c r="M303" s="29"/>
      <c r="N303" s="29"/>
      <c r="O303" s="29"/>
      <c r="P303" s="29"/>
      <c r="Q303" s="29"/>
      <c r="R303" s="29"/>
      <c r="S303" s="29"/>
      <c r="T303" s="325"/>
      <c r="U303" s="29"/>
      <c r="V303" s="29"/>
      <c r="W303" s="29"/>
      <c r="X303" s="29"/>
      <c r="Y303" s="29"/>
      <c r="Z303" s="29"/>
      <c r="AA303" s="29"/>
      <c r="AB303" s="29"/>
      <c r="AC303" s="29"/>
      <c r="AD303" s="29"/>
    </row>
    <row r="304" spans="1:30" ht="15.75" customHeight="1">
      <c r="A304" s="29"/>
      <c r="B304" s="75"/>
      <c r="C304" s="29"/>
      <c r="D304" s="29"/>
      <c r="E304" s="29"/>
      <c r="F304" s="325"/>
      <c r="G304" s="29"/>
      <c r="H304" s="29"/>
      <c r="I304" s="29"/>
      <c r="J304" s="29"/>
      <c r="K304" s="29"/>
      <c r="L304" s="29"/>
      <c r="M304" s="29"/>
      <c r="N304" s="29"/>
      <c r="O304" s="29"/>
      <c r="P304" s="29"/>
      <c r="Q304" s="29"/>
      <c r="R304" s="29"/>
      <c r="S304" s="29"/>
      <c r="T304" s="325"/>
      <c r="U304" s="29"/>
      <c r="V304" s="29"/>
      <c r="W304" s="29"/>
      <c r="X304" s="29"/>
      <c r="Y304" s="29"/>
      <c r="Z304" s="29"/>
      <c r="AA304" s="29"/>
      <c r="AB304" s="29"/>
      <c r="AC304" s="29"/>
      <c r="AD304" s="29"/>
    </row>
    <row r="305" spans="1:30" ht="15.75" customHeight="1">
      <c r="A305" s="29"/>
      <c r="B305" s="75"/>
      <c r="C305" s="29"/>
      <c r="D305" s="29"/>
      <c r="E305" s="29"/>
      <c r="F305" s="325"/>
      <c r="G305" s="29"/>
      <c r="H305" s="29"/>
      <c r="I305" s="29"/>
      <c r="J305" s="29"/>
      <c r="K305" s="29"/>
      <c r="L305" s="29"/>
      <c r="M305" s="29"/>
      <c r="N305" s="29"/>
      <c r="O305" s="29"/>
      <c r="P305" s="29"/>
      <c r="Q305" s="29"/>
      <c r="R305" s="29"/>
      <c r="S305" s="29"/>
      <c r="T305" s="325"/>
      <c r="U305" s="29"/>
      <c r="V305" s="29"/>
      <c r="W305" s="29"/>
      <c r="X305" s="29"/>
      <c r="Y305" s="29"/>
      <c r="Z305" s="29"/>
      <c r="AA305" s="29"/>
      <c r="AB305" s="29"/>
      <c r="AC305" s="29"/>
      <c r="AD305" s="29"/>
    </row>
    <row r="306" spans="1:30" ht="15.75" customHeight="1">
      <c r="A306" s="29"/>
      <c r="B306" s="75"/>
      <c r="C306" s="29"/>
      <c r="D306" s="29"/>
      <c r="E306" s="29"/>
      <c r="F306" s="325"/>
      <c r="G306" s="29"/>
      <c r="H306" s="29"/>
      <c r="I306" s="29"/>
      <c r="J306" s="29"/>
      <c r="K306" s="29"/>
      <c r="L306" s="29"/>
      <c r="M306" s="29"/>
      <c r="N306" s="29"/>
      <c r="O306" s="29"/>
      <c r="P306" s="29"/>
      <c r="Q306" s="29"/>
      <c r="R306" s="29"/>
      <c r="S306" s="29"/>
      <c r="T306" s="325"/>
      <c r="U306" s="29"/>
      <c r="V306" s="29"/>
      <c r="W306" s="29"/>
      <c r="X306" s="29"/>
      <c r="Y306" s="29"/>
      <c r="Z306" s="29"/>
      <c r="AA306" s="29"/>
      <c r="AB306" s="29"/>
      <c r="AC306" s="29"/>
      <c r="AD306" s="29"/>
    </row>
    <row r="307" spans="1:30" ht="15.75" customHeight="1">
      <c r="A307" s="29"/>
      <c r="B307" s="75"/>
      <c r="C307" s="29"/>
      <c r="D307" s="29"/>
      <c r="E307" s="29"/>
      <c r="F307" s="325"/>
      <c r="G307" s="29"/>
      <c r="H307" s="29"/>
      <c r="I307" s="29"/>
      <c r="J307" s="29"/>
      <c r="K307" s="29"/>
      <c r="L307" s="29"/>
      <c r="M307" s="29"/>
      <c r="N307" s="29"/>
      <c r="O307" s="29"/>
      <c r="P307" s="29"/>
      <c r="Q307" s="29"/>
      <c r="R307" s="29"/>
      <c r="S307" s="29"/>
      <c r="T307" s="325"/>
      <c r="U307" s="29"/>
      <c r="V307" s="29"/>
      <c r="W307" s="29"/>
      <c r="X307" s="29"/>
      <c r="Y307" s="29"/>
      <c r="Z307" s="29"/>
      <c r="AA307" s="29"/>
      <c r="AB307" s="29"/>
      <c r="AC307" s="29"/>
      <c r="AD307" s="29"/>
    </row>
    <row r="308" spans="1:30" ht="15.75" customHeight="1">
      <c r="A308" s="29"/>
      <c r="B308" s="75"/>
      <c r="C308" s="29"/>
      <c r="D308" s="29"/>
      <c r="E308" s="29"/>
      <c r="F308" s="325"/>
      <c r="G308" s="29"/>
      <c r="H308" s="29"/>
      <c r="I308" s="29"/>
      <c r="J308" s="29"/>
      <c r="K308" s="29"/>
      <c r="L308" s="29"/>
      <c r="M308" s="29"/>
      <c r="N308" s="29"/>
      <c r="O308" s="29"/>
      <c r="P308" s="29"/>
      <c r="Q308" s="29"/>
      <c r="R308" s="29"/>
      <c r="S308" s="29"/>
      <c r="T308" s="325"/>
      <c r="U308" s="29"/>
      <c r="V308" s="29"/>
      <c r="W308" s="29"/>
      <c r="X308" s="29"/>
      <c r="Y308" s="29"/>
      <c r="Z308" s="29"/>
      <c r="AA308" s="29"/>
      <c r="AB308" s="29"/>
      <c r="AC308" s="29"/>
      <c r="AD308" s="29"/>
    </row>
    <row r="309" spans="1:30" ht="15.75" customHeight="1">
      <c r="A309" s="29"/>
      <c r="B309" s="75"/>
      <c r="C309" s="29"/>
      <c r="D309" s="29"/>
      <c r="E309" s="29"/>
      <c r="F309" s="325"/>
      <c r="G309" s="29"/>
      <c r="H309" s="29"/>
      <c r="I309" s="29"/>
      <c r="J309" s="29"/>
      <c r="K309" s="29"/>
      <c r="L309" s="29"/>
      <c r="M309" s="29"/>
      <c r="N309" s="29"/>
      <c r="O309" s="29"/>
      <c r="P309" s="29"/>
      <c r="Q309" s="29"/>
      <c r="R309" s="29"/>
      <c r="S309" s="29"/>
      <c r="T309" s="325"/>
      <c r="U309" s="29"/>
      <c r="V309" s="29"/>
      <c r="W309" s="29"/>
      <c r="X309" s="29"/>
      <c r="Y309" s="29"/>
      <c r="Z309" s="29"/>
      <c r="AA309" s="29"/>
      <c r="AB309" s="29"/>
      <c r="AC309" s="29"/>
      <c r="AD309" s="29"/>
    </row>
    <row r="310" spans="1:30" ht="15.75" customHeight="1">
      <c r="A310" s="29"/>
      <c r="B310" s="75"/>
      <c r="C310" s="29"/>
      <c r="D310" s="29"/>
      <c r="E310" s="29"/>
      <c r="F310" s="325"/>
      <c r="G310" s="29"/>
      <c r="H310" s="29"/>
      <c r="I310" s="29"/>
      <c r="J310" s="29"/>
      <c r="K310" s="29"/>
      <c r="L310" s="29"/>
      <c r="M310" s="29"/>
      <c r="N310" s="29"/>
      <c r="O310" s="29"/>
      <c r="P310" s="29"/>
      <c r="Q310" s="29"/>
      <c r="R310" s="29"/>
      <c r="S310" s="29"/>
      <c r="T310" s="325"/>
      <c r="U310" s="29"/>
      <c r="V310" s="29"/>
      <c r="W310" s="29"/>
      <c r="X310" s="29"/>
      <c r="Y310" s="29"/>
      <c r="Z310" s="29"/>
      <c r="AA310" s="29"/>
      <c r="AB310" s="29"/>
      <c r="AC310" s="29"/>
      <c r="AD310" s="29"/>
    </row>
    <row r="311" spans="1:30" ht="15.75" customHeight="1">
      <c r="A311" s="29"/>
      <c r="B311" s="75"/>
      <c r="C311" s="29"/>
      <c r="D311" s="29"/>
      <c r="E311" s="29"/>
      <c r="F311" s="325"/>
      <c r="G311" s="29"/>
      <c r="H311" s="29"/>
      <c r="I311" s="29"/>
      <c r="J311" s="29"/>
      <c r="K311" s="29"/>
      <c r="L311" s="29"/>
      <c r="M311" s="29"/>
      <c r="N311" s="29"/>
      <c r="O311" s="29"/>
      <c r="P311" s="29"/>
      <c r="Q311" s="29"/>
      <c r="R311" s="29"/>
      <c r="S311" s="29"/>
      <c r="T311" s="325"/>
      <c r="U311" s="29"/>
      <c r="V311" s="29"/>
      <c r="W311" s="29"/>
      <c r="X311" s="29"/>
      <c r="Y311" s="29"/>
      <c r="Z311" s="29"/>
      <c r="AA311" s="29"/>
      <c r="AB311" s="29"/>
      <c r="AC311" s="29"/>
      <c r="AD311" s="29"/>
    </row>
    <row r="312" spans="1:30" ht="15.75" customHeight="1">
      <c r="A312" s="29"/>
      <c r="B312" s="75"/>
      <c r="C312" s="29"/>
      <c r="D312" s="29"/>
      <c r="E312" s="29"/>
      <c r="F312" s="325"/>
      <c r="G312" s="29"/>
      <c r="H312" s="29"/>
      <c r="I312" s="29"/>
      <c r="J312" s="29"/>
      <c r="K312" s="29"/>
      <c r="L312" s="29"/>
      <c r="M312" s="29"/>
      <c r="N312" s="29"/>
      <c r="O312" s="29"/>
      <c r="P312" s="29"/>
      <c r="Q312" s="29"/>
      <c r="R312" s="29"/>
      <c r="S312" s="29"/>
      <c r="T312" s="325"/>
      <c r="U312" s="29"/>
      <c r="V312" s="29"/>
      <c r="W312" s="29"/>
      <c r="X312" s="29"/>
      <c r="Y312" s="29"/>
      <c r="Z312" s="29"/>
      <c r="AA312" s="29"/>
      <c r="AB312" s="29"/>
      <c r="AC312" s="29"/>
      <c r="AD312" s="29"/>
    </row>
    <row r="313" spans="1:30" ht="15.75" customHeight="1">
      <c r="A313" s="29"/>
      <c r="B313" s="75"/>
      <c r="C313" s="29"/>
      <c r="D313" s="29"/>
      <c r="E313" s="29"/>
      <c r="F313" s="325"/>
      <c r="G313" s="29"/>
      <c r="H313" s="29"/>
      <c r="I313" s="29"/>
      <c r="J313" s="29"/>
      <c r="K313" s="29"/>
      <c r="L313" s="29"/>
      <c r="M313" s="29"/>
      <c r="N313" s="29"/>
      <c r="O313" s="29"/>
      <c r="P313" s="29"/>
      <c r="Q313" s="29"/>
      <c r="R313" s="29"/>
      <c r="S313" s="29"/>
      <c r="T313" s="325"/>
      <c r="U313" s="29"/>
      <c r="V313" s="29"/>
      <c r="W313" s="29"/>
      <c r="X313" s="29"/>
      <c r="Y313" s="29"/>
      <c r="Z313" s="29"/>
      <c r="AA313" s="29"/>
      <c r="AB313" s="29"/>
      <c r="AC313" s="29"/>
      <c r="AD313" s="29"/>
    </row>
    <row r="314" spans="1:30" ht="15.75" customHeight="1">
      <c r="A314" s="29"/>
      <c r="B314" s="75"/>
      <c r="C314" s="29"/>
      <c r="D314" s="29"/>
      <c r="E314" s="29"/>
      <c r="F314" s="325"/>
      <c r="G314" s="29"/>
      <c r="H314" s="29"/>
      <c r="I314" s="29"/>
      <c r="J314" s="29"/>
      <c r="K314" s="29"/>
      <c r="L314" s="29"/>
      <c r="M314" s="29"/>
      <c r="N314" s="29"/>
      <c r="O314" s="29"/>
      <c r="P314" s="29"/>
      <c r="Q314" s="29"/>
      <c r="R314" s="29"/>
      <c r="S314" s="29"/>
      <c r="T314" s="325"/>
      <c r="U314" s="29"/>
      <c r="V314" s="29"/>
      <c r="W314" s="29"/>
      <c r="X314" s="29"/>
      <c r="Y314" s="29"/>
      <c r="Z314" s="29"/>
      <c r="AA314" s="29"/>
      <c r="AB314" s="29"/>
      <c r="AC314" s="29"/>
      <c r="AD314" s="29"/>
    </row>
    <row r="315" spans="1:30" ht="15.75" customHeight="1">
      <c r="A315" s="29"/>
      <c r="B315" s="75"/>
      <c r="C315" s="29"/>
      <c r="D315" s="29"/>
      <c r="E315" s="29"/>
      <c r="F315" s="325"/>
      <c r="G315" s="29"/>
      <c r="H315" s="29"/>
      <c r="I315" s="29"/>
      <c r="J315" s="29"/>
      <c r="K315" s="29"/>
      <c r="L315" s="29"/>
      <c r="M315" s="29"/>
      <c r="N315" s="29"/>
      <c r="O315" s="29"/>
      <c r="P315" s="29"/>
      <c r="Q315" s="29"/>
      <c r="R315" s="29"/>
      <c r="S315" s="29"/>
      <c r="T315" s="325"/>
      <c r="U315" s="29"/>
      <c r="V315" s="29"/>
      <c r="W315" s="29"/>
      <c r="X315" s="29"/>
      <c r="Y315" s="29"/>
      <c r="Z315" s="29"/>
      <c r="AA315" s="29"/>
      <c r="AB315" s="29"/>
      <c r="AC315" s="29"/>
      <c r="AD315" s="29"/>
    </row>
    <row r="316" spans="1:30" ht="15.75" customHeight="1">
      <c r="A316" s="29"/>
      <c r="B316" s="75"/>
      <c r="C316" s="29"/>
      <c r="D316" s="29"/>
      <c r="E316" s="29"/>
      <c r="F316" s="325"/>
      <c r="G316" s="29"/>
      <c r="H316" s="29"/>
      <c r="I316" s="29"/>
      <c r="J316" s="29"/>
      <c r="K316" s="29"/>
      <c r="L316" s="29"/>
      <c r="M316" s="29"/>
      <c r="N316" s="29"/>
      <c r="O316" s="29"/>
      <c r="P316" s="29"/>
      <c r="Q316" s="29"/>
      <c r="R316" s="29"/>
      <c r="S316" s="29"/>
      <c r="T316" s="325"/>
      <c r="U316" s="29"/>
      <c r="V316" s="29"/>
      <c r="W316" s="29"/>
      <c r="X316" s="29"/>
      <c r="Y316" s="29"/>
      <c r="Z316" s="29"/>
      <c r="AA316" s="29"/>
      <c r="AB316" s="29"/>
      <c r="AC316" s="29"/>
      <c r="AD316" s="29"/>
    </row>
    <row r="317" spans="1:30" ht="15.75" customHeight="1">
      <c r="A317" s="29"/>
      <c r="B317" s="75"/>
      <c r="C317" s="29"/>
      <c r="D317" s="29"/>
      <c r="E317" s="29"/>
      <c r="F317" s="325"/>
      <c r="G317" s="29"/>
      <c r="H317" s="29"/>
      <c r="I317" s="29"/>
      <c r="J317" s="29"/>
      <c r="K317" s="29"/>
      <c r="L317" s="29"/>
      <c r="M317" s="29"/>
      <c r="N317" s="29"/>
      <c r="O317" s="29"/>
      <c r="P317" s="29"/>
      <c r="Q317" s="29"/>
      <c r="R317" s="29"/>
      <c r="S317" s="29"/>
      <c r="T317" s="325"/>
      <c r="U317" s="29"/>
      <c r="V317" s="29"/>
      <c r="W317" s="29"/>
      <c r="X317" s="29"/>
      <c r="Y317" s="29"/>
      <c r="Z317" s="29"/>
      <c r="AA317" s="29"/>
      <c r="AB317" s="29"/>
      <c r="AC317" s="29"/>
      <c r="AD317" s="29"/>
    </row>
    <row r="318" spans="1:30" ht="15.75" customHeight="1">
      <c r="A318" s="29"/>
      <c r="B318" s="75"/>
      <c r="C318" s="29"/>
      <c r="D318" s="29"/>
      <c r="E318" s="29"/>
      <c r="F318" s="325"/>
      <c r="G318" s="29"/>
      <c r="H318" s="29"/>
      <c r="I318" s="29"/>
      <c r="J318" s="29"/>
      <c r="K318" s="29"/>
      <c r="L318" s="29"/>
      <c r="M318" s="29"/>
      <c r="N318" s="29"/>
      <c r="O318" s="29"/>
      <c r="P318" s="29"/>
      <c r="Q318" s="29"/>
      <c r="R318" s="29"/>
      <c r="S318" s="29"/>
      <c r="T318" s="325"/>
      <c r="U318" s="29"/>
      <c r="V318" s="29"/>
      <c r="W318" s="29"/>
      <c r="X318" s="29"/>
      <c r="Y318" s="29"/>
      <c r="Z318" s="29"/>
      <c r="AA318" s="29"/>
      <c r="AB318" s="29"/>
      <c r="AC318" s="29"/>
      <c r="AD318" s="29"/>
    </row>
    <row r="319" spans="1:30" ht="15.75" customHeight="1">
      <c r="A319" s="29"/>
      <c r="B319" s="75"/>
      <c r="C319" s="29"/>
      <c r="D319" s="29"/>
      <c r="E319" s="29"/>
      <c r="F319" s="325"/>
      <c r="G319" s="29"/>
      <c r="H319" s="29"/>
      <c r="I319" s="29"/>
      <c r="J319" s="29"/>
      <c r="K319" s="29"/>
      <c r="L319" s="29"/>
      <c r="M319" s="29"/>
      <c r="N319" s="29"/>
      <c r="O319" s="29"/>
      <c r="P319" s="29"/>
      <c r="Q319" s="29"/>
      <c r="R319" s="29"/>
      <c r="S319" s="29"/>
      <c r="T319" s="325"/>
      <c r="U319" s="29"/>
      <c r="V319" s="29"/>
      <c r="W319" s="29"/>
      <c r="X319" s="29"/>
      <c r="Y319" s="29"/>
      <c r="Z319" s="29"/>
      <c r="AA319" s="29"/>
      <c r="AB319" s="29"/>
      <c r="AC319" s="29"/>
      <c r="AD319" s="29"/>
    </row>
    <row r="320" spans="1:30" ht="15.75" customHeight="1">
      <c r="A320" s="29"/>
      <c r="B320" s="75"/>
      <c r="C320" s="29"/>
      <c r="D320" s="29"/>
      <c r="E320" s="29"/>
      <c r="F320" s="325"/>
      <c r="G320" s="29"/>
      <c r="H320" s="29"/>
      <c r="I320" s="29"/>
      <c r="J320" s="29"/>
      <c r="K320" s="29"/>
      <c r="L320" s="29"/>
      <c r="M320" s="29"/>
      <c r="N320" s="29"/>
      <c r="O320" s="29"/>
      <c r="P320" s="29"/>
      <c r="Q320" s="29"/>
      <c r="R320" s="29"/>
      <c r="S320" s="29"/>
      <c r="T320" s="325"/>
      <c r="U320" s="29"/>
      <c r="V320" s="29"/>
      <c r="W320" s="29"/>
      <c r="X320" s="29"/>
      <c r="Y320" s="29"/>
      <c r="Z320" s="29"/>
      <c r="AA320" s="29"/>
      <c r="AB320" s="29"/>
      <c r="AC320" s="29"/>
      <c r="AD320" s="29"/>
    </row>
    <row r="321" spans="1:30" ht="15.75" customHeight="1">
      <c r="A321" s="29"/>
      <c r="B321" s="75"/>
      <c r="C321" s="29"/>
      <c r="D321" s="29"/>
      <c r="E321" s="29"/>
      <c r="F321" s="325"/>
      <c r="G321" s="29"/>
      <c r="H321" s="29"/>
      <c r="I321" s="29"/>
      <c r="J321" s="29"/>
      <c r="K321" s="29"/>
      <c r="L321" s="29"/>
      <c r="M321" s="29"/>
      <c r="N321" s="29"/>
      <c r="O321" s="29"/>
      <c r="P321" s="29"/>
      <c r="Q321" s="29"/>
      <c r="R321" s="29"/>
      <c r="S321" s="29"/>
      <c r="T321" s="325"/>
      <c r="U321" s="29"/>
      <c r="V321" s="29"/>
      <c r="W321" s="29"/>
      <c r="X321" s="29"/>
      <c r="Y321" s="29"/>
      <c r="Z321" s="29"/>
      <c r="AA321" s="29"/>
      <c r="AB321" s="29"/>
      <c r="AC321" s="29"/>
      <c r="AD321" s="29"/>
    </row>
    <row r="322" spans="1:30" ht="15.75" customHeight="1">
      <c r="A322" s="29"/>
      <c r="B322" s="75"/>
      <c r="C322" s="29"/>
      <c r="D322" s="29"/>
      <c r="E322" s="29"/>
      <c r="F322" s="325"/>
      <c r="G322" s="29"/>
      <c r="H322" s="29"/>
      <c r="I322" s="29"/>
      <c r="J322" s="29"/>
      <c r="K322" s="29"/>
      <c r="L322" s="29"/>
      <c r="M322" s="29"/>
      <c r="N322" s="29"/>
      <c r="O322" s="29"/>
      <c r="P322" s="29"/>
      <c r="Q322" s="29"/>
      <c r="R322" s="29"/>
      <c r="S322" s="29"/>
      <c r="T322" s="325"/>
      <c r="U322" s="29"/>
      <c r="V322" s="29"/>
      <c r="W322" s="29"/>
      <c r="X322" s="29"/>
      <c r="Y322" s="29"/>
      <c r="Z322" s="29"/>
      <c r="AA322" s="29"/>
      <c r="AB322" s="29"/>
      <c r="AC322" s="29"/>
      <c r="AD322" s="29"/>
    </row>
    <row r="323" spans="1:30" ht="15.75" customHeight="1">
      <c r="A323" s="29"/>
      <c r="B323" s="75"/>
      <c r="C323" s="29"/>
      <c r="D323" s="29"/>
      <c r="E323" s="29"/>
      <c r="F323" s="325"/>
      <c r="G323" s="29"/>
      <c r="H323" s="29"/>
      <c r="I323" s="29"/>
      <c r="J323" s="29"/>
      <c r="K323" s="29"/>
      <c r="L323" s="29"/>
      <c r="M323" s="29"/>
      <c r="N323" s="29"/>
      <c r="O323" s="29"/>
      <c r="P323" s="29"/>
      <c r="Q323" s="29"/>
      <c r="R323" s="29"/>
      <c r="S323" s="29"/>
      <c r="T323" s="325"/>
      <c r="U323" s="29"/>
      <c r="V323" s="29"/>
      <c r="W323" s="29"/>
      <c r="X323" s="29"/>
      <c r="Y323" s="29"/>
      <c r="Z323" s="29"/>
      <c r="AA323" s="29"/>
      <c r="AB323" s="29"/>
      <c r="AC323" s="29"/>
      <c r="AD323" s="29"/>
    </row>
    <row r="324" spans="1:30" ht="15.75" customHeight="1">
      <c r="A324" s="29"/>
      <c r="B324" s="75"/>
      <c r="C324" s="29"/>
      <c r="D324" s="29"/>
      <c r="E324" s="29"/>
      <c r="F324" s="325"/>
      <c r="G324" s="29"/>
      <c r="H324" s="29"/>
      <c r="I324" s="29"/>
      <c r="J324" s="29"/>
      <c r="K324" s="29"/>
      <c r="L324" s="29"/>
      <c r="M324" s="29"/>
      <c r="N324" s="29"/>
      <c r="O324" s="29"/>
      <c r="P324" s="29"/>
      <c r="Q324" s="29"/>
      <c r="R324" s="29"/>
      <c r="S324" s="29"/>
      <c r="T324" s="325"/>
      <c r="U324" s="29"/>
      <c r="V324" s="29"/>
      <c r="W324" s="29"/>
      <c r="X324" s="29"/>
      <c r="Y324" s="29"/>
      <c r="Z324" s="29"/>
      <c r="AA324" s="29"/>
      <c r="AB324" s="29"/>
      <c r="AC324" s="29"/>
      <c r="AD324" s="29"/>
    </row>
    <row r="325" spans="1:30" ht="15.75" customHeight="1">
      <c r="A325" s="29"/>
      <c r="B325" s="75"/>
      <c r="C325" s="29"/>
      <c r="D325" s="29"/>
      <c r="E325" s="29"/>
      <c r="F325" s="325"/>
      <c r="G325" s="29"/>
      <c r="H325" s="29"/>
      <c r="I325" s="29"/>
      <c r="J325" s="29"/>
      <c r="K325" s="29"/>
      <c r="L325" s="29"/>
      <c r="M325" s="29"/>
      <c r="N325" s="29"/>
      <c r="O325" s="29"/>
      <c r="P325" s="29"/>
      <c r="Q325" s="29"/>
      <c r="R325" s="29"/>
      <c r="S325" s="29"/>
      <c r="T325" s="325"/>
      <c r="U325" s="29"/>
      <c r="V325" s="29"/>
      <c r="W325" s="29"/>
      <c r="X325" s="29"/>
      <c r="Y325" s="29"/>
      <c r="Z325" s="29"/>
      <c r="AA325" s="29"/>
      <c r="AB325" s="29"/>
      <c r="AC325" s="29"/>
      <c r="AD325" s="29"/>
    </row>
    <row r="326" spans="1:30" ht="15.75" customHeight="1">
      <c r="A326" s="29"/>
      <c r="B326" s="75"/>
      <c r="C326" s="29"/>
      <c r="D326" s="29"/>
      <c r="E326" s="29"/>
      <c r="F326" s="325"/>
      <c r="G326" s="29"/>
      <c r="H326" s="29"/>
      <c r="I326" s="29"/>
      <c r="J326" s="29"/>
      <c r="K326" s="29"/>
      <c r="L326" s="29"/>
      <c r="M326" s="29"/>
      <c r="N326" s="29"/>
      <c r="O326" s="29"/>
      <c r="P326" s="29"/>
      <c r="Q326" s="29"/>
      <c r="R326" s="29"/>
      <c r="S326" s="29"/>
      <c r="T326" s="325"/>
      <c r="U326" s="29"/>
      <c r="V326" s="29"/>
      <c r="W326" s="29"/>
      <c r="X326" s="29"/>
      <c r="Y326" s="29"/>
      <c r="Z326" s="29"/>
      <c r="AA326" s="29"/>
      <c r="AB326" s="29"/>
      <c r="AC326" s="29"/>
      <c r="AD326" s="29"/>
    </row>
    <row r="327" spans="1:30" ht="15.75" customHeight="1">
      <c r="A327" s="29"/>
      <c r="B327" s="75"/>
      <c r="C327" s="29"/>
      <c r="D327" s="29"/>
      <c r="E327" s="29"/>
      <c r="F327" s="325"/>
      <c r="G327" s="29"/>
      <c r="H327" s="29"/>
      <c r="I327" s="29"/>
      <c r="J327" s="29"/>
      <c r="K327" s="29"/>
      <c r="L327" s="29"/>
      <c r="M327" s="29"/>
      <c r="N327" s="29"/>
      <c r="O327" s="29"/>
      <c r="P327" s="29"/>
      <c r="Q327" s="29"/>
      <c r="R327" s="29"/>
      <c r="S327" s="29"/>
      <c r="T327" s="325"/>
      <c r="U327" s="29"/>
      <c r="V327" s="29"/>
      <c r="W327" s="29"/>
      <c r="X327" s="29"/>
      <c r="Y327" s="29"/>
      <c r="Z327" s="29"/>
      <c r="AA327" s="29"/>
      <c r="AB327" s="29"/>
      <c r="AC327" s="29"/>
      <c r="AD327" s="29"/>
    </row>
    <row r="328" spans="1:30" ht="15.75" customHeight="1">
      <c r="A328" s="29"/>
      <c r="B328" s="75"/>
      <c r="C328" s="29"/>
      <c r="D328" s="29"/>
      <c r="E328" s="29"/>
      <c r="F328" s="325"/>
      <c r="G328" s="29"/>
      <c r="H328" s="29"/>
      <c r="I328" s="29"/>
      <c r="J328" s="29"/>
      <c r="K328" s="29"/>
      <c r="L328" s="29"/>
      <c r="M328" s="29"/>
      <c r="N328" s="29"/>
      <c r="O328" s="29"/>
      <c r="P328" s="29"/>
      <c r="Q328" s="29"/>
      <c r="R328" s="29"/>
      <c r="S328" s="29"/>
      <c r="T328" s="325"/>
      <c r="U328" s="29"/>
      <c r="V328" s="29"/>
      <c r="W328" s="29"/>
      <c r="X328" s="29"/>
      <c r="Y328" s="29"/>
      <c r="Z328" s="29"/>
      <c r="AA328" s="29"/>
      <c r="AB328" s="29"/>
      <c r="AC328" s="29"/>
      <c r="AD328" s="29"/>
    </row>
    <row r="329" spans="1:30" ht="15.75" customHeight="1">
      <c r="A329" s="29"/>
      <c r="B329" s="75"/>
      <c r="C329" s="29"/>
      <c r="D329" s="29"/>
      <c r="E329" s="29"/>
      <c r="F329" s="325"/>
      <c r="G329" s="29"/>
      <c r="H329" s="29"/>
      <c r="I329" s="29"/>
      <c r="J329" s="29"/>
      <c r="K329" s="29"/>
      <c r="L329" s="29"/>
      <c r="M329" s="29"/>
      <c r="N329" s="29"/>
      <c r="O329" s="29"/>
      <c r="P329" s="29"/>
      <c r="Q329" s="29"/>
      <c r="R329" s="29"/>
      <c r="S329" s="29"/>
      <c r="T329" s="325"/>
      <c r="U329" s="29"/>
      <c r="V329" s="29"/>
      <c r="W329" s="29"/>
      <c r="X329" s="29"/>
      <c r="Y329" s="29"/>
      <c r="Z329" s="29"/>
      <c r="AA329" s="29"/>
      <c r="AB329" s="29"/>
      <c r="AC329" s="29"/>
      <c r="AD329" s="29"/>
    </row>
    <row r="330" spans="1:30" ht="15.75" customHeight="1">
      <c r="A330" s="29"/>
      <c r="B330" s="75"/>
      <c r="C330" s="29"/>
      <c r="D330" s="29"/>
      <c r="E330" s="29"/>
      <c r="F330" s="325"/>
      <c r="G330" s="29"/>
      <c r="H330" s="29"/>
      <c r="I330" s="29"/>
      <c r="J330" s="29"/>
      <c r="K330" s="29"/>
      <c r="L330" s="29"/>
      <c r="M330" s="29"/>
      <c r="N330" s="29"/>
      <c r="O330" s="29"/>
      <c r="P330" s="29"/>
      <c r="Q330" s="29"/>
      <c r="R330" s="29"/>
      <c r="S330" s="29"/>
      <c r="T330" s="325"/>
      <c r="U330" s="29"/>
      <c r="V330" s="29"/>
      <c r="W330" s="29"/>
      <c r="X330" s="29"/>
      <c r="Y330" s="29"/>
      <c r="Z330" s="29"/>
      <c r="AA330" s="29"/>
      <c r="AB330" s="29"/>
      <c r="AC330" s="29"/>
      <c r="AD330" s="29"/>
    </row>
    <row r="331" spans="1:30" ht="15.75" customHeight="1">
      <c r="A331" s="29"/>
      <c r="B331" s="75"/>
      <c r="C331" s="29"/>
      <c r="D331" s="29"/>
      <c r="E331" s="29"/>
      <c r="F331" s="325"/>
      <c r="G331" s="29"/>
      <c r="H331" s="29"/>
      <c r="I331" s="29"/>
      <c r="J331" s="29"/>
      <c r="K331" s="29"/>
      <c r="L331" s="29"/>
      <c r="M331" s="29"/>
      <c r="N331" s="29"/>
      <c r="O331" s="29"/>
      <c r="P331" s="29"/>
      <c r="Q331" s="29"/>
      <c r="R331" s="29"/>
      <c r="S331" s="29"/>
      <c r="T331" s="325"/>
      <c r="U331" s="29"/>
      <c r="V331" s="29"/>
      <c r="W331" s="29"/>
      <c r="X331" s="29"/>
      <c r="Y331" s="29"/>
      <c r="Z331" s="29"/>
      <c r="AA331" s="29"/>
      <c r="AB331" s="29"/>
      <c r="AC331" s="29"/>
      <c r="AD331" s="29"/>
    </row>
    <row r="332" spans="1:30" ht="15.75" customHeight="1">
      <c r="A332" s="29"/>
      <c r="B332" s="75"/>
      <c r="C332" s="29"/>
      <c r="D332" s="29"/>
      <c r="E332" s="29"/>
      <c r="F332" s="325"/>
      <c r="G332" s="29"/>
      <c r="H332" s="29"/>
      <c r="I332" s="29"/>
      <c r="J332" s="29"/>
      <c r="K332" s="29"/>
      <c r="L332" s="29"/>
      <c r="M332" s="29"/>
      <c r="N332" s="29"/>
      <c r="O332" s="29"/>
      <c r="P332" s="29"/>
      <c r="Q332" s="29"/>
      <c r="R332" s="29"/>
      <c r="S332" s="29"/>
      <c r="T332" s="325"/>
      <c r="U332" s="29"/>
      <c r="V332" s="29"/>
      <c r="W332" s="29"/>
      <c r="X332" s="29"/>
      <c r="Y332" s="29"/>
      <c r="Z332" s="29"/>
      <c r="AA332" s="29"/>
      <c r="AB332" s="29"/>
      <c r="AC332" s="29"/>
      <c r="AD332" s="29"/>
    </row>
    <row r="333" spans="1:30" ht="15.75" customHeight="1">
      <c r="A333" s="29"/>
      <c r="B333" s="75"/>
      <c r="C333" s="29"/>
      <c r="D333" s="29"/>
      <c r="E333" s="29"/>
      <c r="F333" s="325"/>
      <c r="G333" s="29"/>
      <c r="H333" s="29"/>
      <c r="I333" s="29"/>
      <c r="J333" s="29"/>
      <c r="K333" s="29"/>
      <c r="L333" s="29"/>
      <c r="M333" s="29"/>
      <c r="N333" s="29"/>
      <c r="O333" s="29"/>
      <c r="P333" s="29"/>
      <c r="Q333" s="29"/>
      <c r="R333" s="29"/>
      <c r="S333" s="29"/>
      <c r="T333" s="325"/>
      <c r="U333" s="29"/>
      <c r="V333" s="29"/>
      <c r="W333" s="29"/>
      <c r="X333" s="29"/>
      <c r="Y333" s="29"/>
      <c r="Z333" s="29"/>
      <c r="AA333" s="29"/>
      <c r="AB333" s="29"/>
      <c r="AC333" s="29"/>
      <c r="AD333" s="29"/>
    </row>
    <row r="334" spans="1:30" ht="15.75" customHeight="1">
      <c r="A334" s="29"/>
      <c r="B334" s="75"/>
      <c r="C334" s="29"/>
      <c r="D334" s="29"/>
      <c r="E334" s="29"/>
      <c r="F334" s="325"/>
      <c r="G334" s="29"/>
      <c r="H334" s="29"/>
      <c r="I334" s="29"/>
      <c r="J334" s="29"/>
      <c r="K334" s="29"/>
      <c r="L334" s="29"/>
      <c r="M334" s="29"/>
      <c r="N334" s="29"/>
      <c r="O334" s="29"/>
      <c r="P334" s="29"/>
      <c r="Q334" s="29"/>
      <c r="R334" s="29"/>
      <c r="S334" s="29"/>
      <c r="T334" s="325"/>
      <c r="U334" s="29"/>
      <c r="V334" s="29"/>
      <c r="W334" s="29"/>
      <c r="X334" s="29"/>
      <c r="Y334" s="29"/>
      <c r="Z334" s="29"/>
      <c r="AA334" s="29"/>
      <c r="AB334" s="29"/>
      <c r="AC334" s="29"/>
      <c r="AD334" s="29"/>
    </row>
    <row r="335" spans="1:30" ht="15.75" customHeight="1">
      <c r="A335" s="29"/>
      <c r="B335" s="75"/>
      <c r="C335" s="29"/>
      <c r="D335" s="29"/>
      <c r="E335" s="29"/>
      <c r="F335" s="325"/>
      <c r="G335" s="29"/>
      <c r="H335" s="29"/>
      <c r="I335" s="29"/>
      <c r="J335" s="29"/>
      <c r="K335" s="29"/>
      <c r="L335" s="29"/>
      <c r="M335" s="29"/>
      <c r="N335" s="29"/>
      <c r="O335" s="29"/>
      <c r="P335" s="29"/>
      <c r="Q335" s="29"/>
      <c r="R335" s="29"/>
      <c r="S335" s="29"/>
      <c r="T335" s="325"/>
      <c r="U335" s="29"/>
      <c r="V335" s="29"/>
      <c r="W335" s="29"/>
      <c r="X335" s="29"/>
      <c r="Y335" s="29"/>
      <c r="Z335" s="29"/>
      <c r="AA335" s="29"/>
      <c r="AB335" s="29"/>
      <c r="AC335" s="29"/>
      <c r="AD335" s="29"/>
    </row>
    <row r="336" spans="1:30" ht="15.75" customHeight="1">
      <c r="A336" s="29"/>
      <c r="B336" s="75"/>
      <c r="C336" s="29"/>
      <c r="D336" s="29"/>
      <c r="E336" s="29"/>
      <c r="F336" s="325"/>
      <c r="G336" s="29"/>
      <c r="H336" s="29"/>
      <c r="I336" s="29"/>
      <c r="J336" s="29"/>
      <c r="K336" s="29"/>
      <c r="L336" s="29"/>
      <c r="M336" s="29"/>
      <c r="N336" s="29"/>
      <c r="O336" s="29"/>
      <c r="P336" s="29"/>
      <c r="Q336" s="29"/>
      <c r="R336" s="29"/>
      <c r="S336" s="29"/>
      <c r="T336" s="325"/>
      <c r="U336" s="29"/>
      <c r="V336" s="29"/>
      <c r="W336" s="29"/>
      <c r="X336" s="29"/>
      <c r="Y336" s="29"/>
      <c r="Z336" s="29"/>
      <c r="AA336" s="29"/>
      <c r="AB336" s="29"/>
      <c r="AC336" s="29"/>
      <c r="AD336" s="29"/>
    </row>
    <row r="337" spans="1:30" ht="15.75" customHeight="1">
      <c r="A337" s="29"/>
      <c r="B337" s="75"/>
      <c r="C337" s="29"/>
      <c r="D337" s="29"/>
      <c r="E337" s="29"/>
      <c r="F337" s="325"/>
      <c r="G337" s="29"/>
      <c r="H337" s="29"/>
      <c r="I337" s="29"/>
      <c r="J337" s="29"/>
      <c r="K337" s="29"/>
      <c r="L337" s="29"/>
      <c r="M337" s="29"/>
      <c r="N337" s="29"/>
      <c r="O337" s="29"/>
      <c r="P337" s="29"/>
      <c r="Q337" s="29"/>
      <c r="R337" s="29"/>
      <c r="S337" s="29"/>
      <c r="T337" s="325"/>
      <c r="U337" s="29"/>
      <c r="V337" s="29"/>
      <c r="W337" s="29"/>
      <c r="X337" s="29"/>
      <c r="Y337" s="29"/>
      <c r="Z337" s="29"/>
      <c r="AA337" s="29"/>
      <c r="AB337" s="29"/>
      <c r="AC337" s="29"/>
      <c r="AD337" s="29"/>
    </row>
    <row r="338" spans="1:30" ht="15.75" customHeight="1">
      <c r="A338" s="29"/>
      <c r="B338" s="75"/>
      <c r="C338" s="29"/>
      <c r="D338" s="29"/>
      <c r="E338" s="29"/>
      <c r="F338" s="325"/>
      <c r="G338" s="29"/>
      <c r="H338" s="29"/>
      <c r="I338" s="29"/>
      <c r="J338" s="29"/>
      <c r="K338" s="29"/>
      <c r="L338" s="29"/>
      <c r="M338" s="29"/>
      <c r="N338" s="29"/>
      <c r="O338" s="29"/>
      <c r="P338" s="29"/>
      <c r="Q338" s="29"/>
      <c r="R338" s="29"/>
      <c r="S338" s="29"/>
      <c r="T338" s="325"/>
      <c r="U338" s="29"/>
      <c r="V338" s="29"/>
      <c r="W338" s="29"/>
      <c r="X338" s="29"/>
      <c r="Y338" s="29"/>
      <c r="Z338" s="29"/>
      <c r="AA338" s="29"/>
      <c r="AB338" s="29"/>
      <c r="AC338" s="29"/>
      <c r="AD338" s="29"/>
    </row>
    <row r="339" spans="1:30" ht="15.75" customHeight="1">
      <c r="A339" s="29"/>
      <c r="B339" s="75"/>
      <c r="C339" s="29"/>
      <c r="D339" s="29"/>
      <c r="E339" s="29"/>
      <c r="F339" s="325"/>
      <c r="G339" s="29"/>
      <c r="H339" s="29"/>
      <c r="I339" s="29"/>
      <c r="J339" s="29"/>
      <c r="K339" s="29"/>
      <c r="L339" s="29"/>
      <c r="M339" s="29"/>
      <c r="N339" s="29"/>
      <c r="O339" s="29"/>
      <c r="P339" s="29"/>
      <c r="Q339" s="29"/>
      <c r="R339" s="29"/>
      <c r="S339" s="29"/>
      <c r="T339" s="325"/>
      <c r="U339" s="29"/>
      <c r="V339" s="29"/>
      <c r="W339" s="29"/>
      <c r="X339" s="29"/>
      <c r="Y339" s="29"/>
      <c r="Z339" s="29"/>
      <c r="AA339" s="29"/>
      <c r="AB339" s="29"/>
      <c r="AC339" s="29"/>
      <c r="AD339" s="29"/>
    </row>
    <row r="340" spans="1:30" ht="15.75" customHeight="1">
      <c r="A340" s="29"/>
      <c r="B340" s="75"/>
      <c r="C340" s="29"/>
      <c r="D340" s="29"/>
      <c r="E340" s="29"/>
      <c r="F340" s="325"/>
      <c r="G340" s="29"/>
      <c r="H340" s="29"/>
      <c r="I340" s="29"/>
      <c r="J340" s="29"/>
      <c r="K340" s="29"/>
      <c r="L340" s="29"/>
      <c r="M340" s="29"/>
      <c r="N340" s="29"/>
      <c r="O340" s="29"/>
      <c r="P340" s="29"/>
      <c r="Q340" s="29"/>
      <c r="R340" s="29"/>
      <c r="S340" s="29"/>
      <c r="T340" s="325"/>
      <c r="U340" s="29"/>
      <c r="V340" s="29"/>
      <c r="W340" s="29"/>
      <c r="X340" s="29"/>
      <c r="Y340" s="29"/>
      <c r="Z340" s="29"/>
      <c r="AA340" s="29"/>
      <c r="AB340" s="29"/>
      <c r="AC340" s="29"/>
      <c r="AD340" s="29"/>
    </row>
    <row r="341" spans="1:30" ht="15.75" customHeight="1">
      <c r="A341" s="29"/>
      <c r="B341" s="75"/>
      <c r="C341" s="29"/>
      <c r="D341" s="29"/>
      <c r="E341" s="29"/>
      <c r="F341" s="325"/>
      <c r="G341" s="29"/>
      <c r="H341" s="29"/>
      <c r="I341" s="29"/>
      <c r="J341" s="29"/>
      <c r="K341" s="29"/>
      <c r="L341" s="29"/>
      <c r="M341" s="29"/>
      <c r="N341" s="29"/>
      <c r="O341" s="29"/>
      <c r="P341" s="29"/>
      <c r="Q341" s="29"/>
      <c r="R341" s="29"/>
      <c r="S341" s="29"/>
      <c r="T341" s="325"/>
      <c r="U341" s="29"/>
      <c r="V341" s="29"/>
      <c r="W341" s="29"/>
      <c r="X341" s="29"/>
      <c r="Y341" s="29"/>
      <c r="Z341" s="29"/>
      <c r="AA341" s="29"/>
      <c r="AB341" s="29"/>
      <c r="AC341" s="29"/>
      <c r="AD341" s="29"/>
    </row>
    <row r="342" spans="1:30" ht="15.75" customHeight="1">
      <c r="A342" s="29"/>
      <c r="B342" s="75"/>
      <c r="C342" s="29"/>
      <c r="D342" s="29"/>
      <c r="E342" s="29"/>
      <c r="F342" s="325"/>
      <c r="G342" s="29"/>
      <c r="H342" s="29"/>
      <c r="I342" s="29"/>
      <c r="J342" s="29"/>
      <c r="K342" s="29"/>
      <c r="L342" s="29"/>
      <c r="M342" s="29"/>
      <c r="N342" s="29"/>
      <c r="O342" s="29"/>
      <c r="P342" s="29"/>
      <c r="Q342" s="29"/>
      <c r="R342" s="29"/>
      <c r="S342" s="29"/>
      <c r="T342" s="325"/>
      <c r="U342" s="29"/>
      <c r="V342" s="29"/>
      <c r="W342" s="29"/>
      <c r="X342" s="29"/>
      <c r="Y342" s="29"/>
      <c r="Z342" s="29"/>
      <c r="AA342" s="29"/>
      <c r="AB342" s="29"/>
      <c r="AC342" s="29"/>
      <c r="AD342" s="29"/>
    </row>
    <row r="343" spans="1:30" ht="15.75" customHeight="1">
      <c r="A343" s="29"/>
      <c r="B343" s="75"/>
      <c r="C343" s="29"/>
      <c r="D343" s="29"/>
      <c r="E343" s="29"/>
      <c r="F343" s="325"/>
      <c r="G343" s="29"/>
      <c r="H343" s="29"/>
      <c r="I343" s="29"/>
      <c r="J343" s="29"/>
      <c r="K343" s="29"/>
      <c r="L343" s="29"/>
      <c r="M343" s="29"/>
      <c r="N343" s="29"/>
      <c r="O343" s="29"/>
      <c r="P343" s="29"/>
      <c r="Q343" s="29"/>
      <c r="R343" s="29"/>
      <c r="S343" s="29"/>
      <c r="T343" s="325"/>
      <c r="U343" s="29"/>
      <c r="V343" s="29"/>
      <c r="W343" s="29"/>
      <c r="X343" s="29"/>
      <c r="Y343" s="29"/>
      <c r="Z343" s="29"/>
      <c r="AA343" s="29"/>
      <c r="AB343" s="29"/>
      <c r="AC343" s="29"/>
      <c r="AD343" s="29"/>
    </row>
    <row r="344" spans="1:30" ht="15.75" customHeight="1">
      <c r="A344" s="29"/>
      <c r="B344" s="75"/>
      <c r="C344" s="29"/>
      <c r="D344" s="29"/>
      <c r="E344" s="29"/>
      <c r="F344" s="325"/>
      <c r="G344" s="29"/>
      <c r="H344" s="29"/>
      <c r="I344" s="29"/>
      <c r="J344" s="29"/>
      <c r="K344" s="29"/>
      <c r="L344" s="29"/>
      <c r="M344" s="29"/>
      <c r="N344" s="29"/>
      <c r="O344" s="29"/>
      <c r="P344" s="29"/>
      <c r="Q344" s="29"/>
      <c r="R344" s="29"/>
      <c r="S344" s="29"/>
      <c r="T344" s="325"/>
      <c r="U344" s="29"/>
      <c r="V344" s="29"/>
      <c r="W344" s="29"/>
      <c r="X344" s="29"/>
      <c r="Y344" s="29"/>
      <c r="Z344" s="29"/>
      <c r="AA344" s="29"/>
      <c r="AB344" s="29"/>
      <c r="AC344" s="29"/>
      <c r="AD344" s="29"/>
    </row>
    <row r="345" spans="1:30" ht="15.75" customHeight="1">
      <c r="A345" s="29"/>
      <c r="B345" s="75"/>
      <c r="C345" s="29"/>
      <c r="D345" s="29"/>
      <c r="E345" s="29"/>
      <c r="F345" s="325"/>
      <c r="G345" s="29"/>
      <c r="H345" s="29"/>
      <c r="I345" s="29"/>
      <c r="J345" s="29"/>
      <c r="K345" s="29"/>
      <c r="L345" s="29"/>
      <c r="M345" s="29"/>
      <c r="N345" s="29"/>
      <c r="O345" s="29"/>
      <c r="P345" s="29"/>
      <c r="Q345" s="29"/>
      <c r="R345" s="29"/>
      <c r="S345" s="29"/>
      <c r="T345" s="325"/>
      <c r="U345" s="29"/>
      <c r="V345" s="29"/>
      <c r="W345" s="29"/>
      <c r="X345" s="29"/>
      <c r="Y345" s="29"/>
      <c r="Z345" s="29"/>
      <c r="AA345" s="29"/>
      <c r="AB345" s="29"/>
      <c r="AC345" s="29"/>
      <c r="AD345" s="29"/>
    </row>
    <row r="346" spans="1:30" ht="15.75" customHeight="1">
      <c r="A346" s="29"/>
      <c r="B346" s="75"/>
      <c r="C346" s="29"/>
      <c r="D346" s="29"/>
      <c r="E346" s="29"/>
      <c r="F346" s="325"/>
      <c r="G346" s="29"/>
      <c r="H346" s="29"/>
      <c r="I346" s="29"/>
      <c r="J346" s="29"/>
      <c r="K346" s="29"/>
      <c r="L346" s="29"/>
      <c r="M346" s="29"/>
      <c r="N346" s="29"/>
      <c r="O346" s="29"/>
      <c r="P346" s="29"/>
      <c r="Q346" s="29"/>
      <c r="R346" s="29"/>
      <c r="S346" s="29"/>
      <c r="T346" s="325"/>
      <c r="U346" s="29"/>
      <c r="V346" s="29"/>
      <c r="W346" s="29"/>
      <c r="X346" s="29"/>
      <c r="Y346" s="29"/>
      <c r="Z346" s="29"/>
      <c r="AA346" s="29"/>
      <c r="AB346" s="29"/>
      <c r="AC346" s="29"/>
      <c r="AD346" s="29"/>
    </row>
    <row r="347" spans="1:30" ht="15.75" customHeight="1">
      <c r="A347" s="29"/>
      <c r="B347" s="75"/>
      <c r="C347" s="29"/>
      <c r="D347" s="29"/>
      <c r="E347" s="29"/>
      <c r="F347" s="325"/>
      <c r="G347" s="29"/>
      <c r="H347" s="29"/>
      <c r="I347" s="29"/>
      <c r="J347" s="29"/>
      <c r="K347" s="29"/>
      <c r="L347" s="29"/>
      <c r="M347" s="29"/>
      <c r="N347" s="29"/>
      <c r="O347" s="29"/>
      <c r="P347" s="29"/>
      <c r="Q347" s="29"/>
      <c r="R347" s="29"/>
      <c r="S347" s="29"/>
      <c r="T347" s="325"/>
      <c r="U347" s="29"/>
      <c r="V347" s="29"/>
      <c r="W347" s="29"/>
      <c r="X347" s="29"/>
      <c r="Y347" s="29"/>
      <c r="Z347" s="29"/>
      <c r="AA347" s="29"/>
      <c r="AB347" s="29"/>
      <c r="AC347" s="29"/>
      <c r="AD347" s="29"/>
    </row>
    <row r="348" spans="1:30" ht="15.75" customHeight="1">
      <c r="A348" s="29"/>
      <c r="B348" s="75"/>
      <c r="C348" s="29"/>
      <c r="D348" s="29"/>
      <c r="E348" s="29"/>
      <c r="F348" s="325"/>
      <c r="G348" s="29"/>
      <c r="H348" s="29"/>
      <c r="I348" s="29"/>
      <c r="J348" s="29"/>
      <c r="K348" s="29"/>
      <c r="L348" s="29"/>
      <c r="M348" s="29"/>
      <c r="N348" s="29"/>
      <c r="O348" s="29"/>
      <c r="P348" s="29"/>
      <c r="Q348" s="29"/>
      <c r="R348" s="29"/>
      <c r="S348" s="29"/>
      <c r="T348" s="325"/>
      <c r="U348" s="29"/>
      <c r="V348" s="29"/>
      <c r="W348" s="29"/>
      <c r="X348" s="29"/>
      <c r="Y348" s="29"/>
      <c r="Z348" s="29"/>
      <c r="AA348" s="29"/>
      <c r="AB348" s="29"/>
      <c r="AC348" s="29"/>
      <c r="AD348" s="29"/>
    </row>
    <row r="349" spans="1:30" ht="15.75" customHeight="1">
      <c r="A349" s="29"/>
      <c r="B349" s="75"/>
      <c r="C349" s="29"/>
      <c r="D349" s="29"/>
      <c r="E349" s="29"/>
      <c r="F349" s="325"/>
      <c r="G349" s="29"/>
      <c r="H349" s="29"/>
      <c r="I349" s="29"/>
      <c r="J349" s="29"/>
      <c r="K349" s="29"/>
      <c r="L349" s="29"/>
      <c r="M349" s="29"/>
      <c r="N349" s="29"/>
      <c r="O349" s="29"/>
      <c r="P349" s="29"/>
      <c r="Q349" s="29"/>
      <c r="R349" s="29"/>
      <c r="S349" s="29"/>
      <c r="T349" s="325"/>
      <c r="U349" s="29"/>
      <c r="V349" s="29"/>
      <c r="W349" s="29"/>
      <c r="X349" s="29"/>
      <c r="Y349" s="29"/>
      <c r="Z349" s="29"/>
      <c r="AA349" s="29"/>
      <c r="AB349" s="29"/>
      <c r="AC349" s="29"/>
      <c r="AD349" s="29"/>
    </row>
    <row r="350" spans="1:30" ht="15.75" customHeight="1">
      <c r="A350" s="29"/>
      <c r="B350" s="75"/>
      <c r="C350" s="29"/>
      <c r="D350" s="29"/>
      <c r="E350" s="29"/>
      <c r="F350" s="325"/>
      <c r="G350" s="29"/>
      <c r="H350" s="29"/>
      <c r="I350" s="29"/>
      <c r="J350" s="29"/>
      <c r="K350" s="29"/>
      <c r="L350" s="29"/>
      <c r="M350" s="29"/>
      <c r="N350" s="29"/>
      <c r="O350" s="29"/>
      <c r="P350" s="29"/>
      <c r="Q350" s="29"/>
      <c r="R350" s="29"/>
      <c r="S350" s="29"/>
      <c r="T350" s="325"/>
      <c r="U350" s="29"/>
      <c r="V350" s="29"/>
      <c r="W350" s="29"/>
      <c r="X350" s="29"/>
      <c r="Y350" s="29"/>
      <c r="Z350" s="29"/>
      <c r="AA350" s="29"/>
      <c r="AB350" s="29"/>
      <c r="AC350" s="29"/>
      <c r="AD350" s="29"/>
    </row>
    <row r="351" spans="1:30" ht="15.75" customHeight="1">
      <c r="A351" s="29"/>
      <c r="B351" s="75"/>
      <c r="C351" s="29"/>
      <c r="D351" s="29"/>
      <c r="E351" s="29"/>
      <c r="F351" s="325"/>
      <c r="G351" s="29"/>
      <c r="H351" s="29"/>
      <c r="I351" s="29"/>
      <c r="J351" s="29"/>
      <c r="K351" s="29"/>
      <c r="L351" s="29"/>
      <c r="M351" s="29"/>
      <c r="N351" s="29"/>
      <c r="O351" s="29"/>
      <c r="P351" s="29"/>
      <c r="Q351" s="29"/>
      <c r="R351" s="29"/>
      <c r="S351" s="29"/>
      <c r="T351" s="325"/>
      <c r="U351" s="29"/>
      <c r="V351" s="29"/>
      <c r="W351" s="29"/>
      <c r="X351" s="29"/>
      <c r="Y351" s="29"/>
      <c r="Z351" s="29"/>
      <c r="AA351" s="29"/>
      <c r="AB351" s="29"/>
      <c r="AC351" s="29"/>
      <c r="AD351" s="29"/>
    </row>
    <row r="352" spans="1:30" ht="15.75" customHeight="1">
      <c r="A352" s="29"/>
      <c r="B352" s="75"/>
      <c r="C352" s="29"/>
      <c r="D352" s="29"/>
      <c r="E352" s="29"/>
      <c r="F352" s="325"/>
      <c r="G352" s="29"/>
      <c r="H352" s="29"/>
      <c r="I352" s="29"/>
      <c r="J352" s="29"/>
      <c r="K352" s="29"/>
      <c r="L352" s="29"/>
      <c r="M352" s="29"/>
      <c r="N352" s="29"/>
      <c r="O352" s="29"/>
      <c r="P352" s="29"/>
      <c r="Q352" s="29"/>
      <c r="R352" s="29"/>
      <c r="S352" s="29"/>
      <c r="T352" s="325"/>
      <c r="U352" s="29"/>
      <c r="V352" s="29"/>
      <c r="W352" s="29"/>
      <c r="X352" s="29"/>
      <c r="Y352" s="29"/>
      <c r="Z352" s="29"/>
      <c r="AA352" s="29"/>
      <c r="AB352" s="29"/>
      <c r="AC352" s="29"/>
      <c r="AD352" s="29"/>
    </row>
    <row r="353" spans="1:30" ht="15.75" customHeight="1">
      <c r="A353" s="29"/>
      <c r="B353" s="75"/>
      <c r="C353" s="29"/>
      <c r="D353" s="29"/>
      <c r="E353" s="29"/>
      <c r="F353" s="325"/>
      <c r="G353" s="29"/>
      <c r="H353" s="29"/>
      <c r="I353" s="29"/>
      <c r="J353" s="29"/>
      <c r="K353" s="29"/>
      <c r="L353" s="29"/>
      <c r="M353" s="29"/>
      <c r="N353" s="29"/>
      <c r="O353" s="29"/>
      <c r="P353" s="29"/>
      <c r="Q353" s="29"/>
      <c r="R353" s="29"/>
      <c r="S353" s="29"/>
      <c r="T353" s="325"/>
      <c r="U353" s="29"/>
      <c r="V353" s="29"/>
      <c r="W353" s="29"/>
      <c r="X353" s="29"/>
      <c r="Y353" s="29"/>
      <c r="Z353" s="29"/>
      <c r="AA353" s="29"/>
      <c r="AB353" s="29"/>
      <c r="AC353" s="29"/>
      <c r="AD353" s="29"/>
    </row>
    <row r="354" spans="1:30" ht="15.75" customHeight="1">
      <c r="A354" s="29"/>
      <c r="B354" s="75"/>
      <c r="C354" s="29"/>
      <c r="D354" s="29"/>
      <c r="E354" s="29"/>
      <c r="F354" s="325"/>
      <c r="G354" s="29"/>
      <c r="H354" s="29"/>
      <c r="I354" s="29"/>
      <c r="J354" s="29"/>
      <c r="K354" s="29"/>
      <c r="L354" s="29"/>
      <c r="M354" s="29"/>
      <c r="N354" s="29"/>
      <c r="O354" s="29"/>
      <c r="P354" s="29"/>
      <c r="Q354" s="29"/>
      <c r="R354" s="29"/>
      <c r="S354" s="29"/>
      <c r="T354" s="325"/>
      <c r="U354" s="29"/>
      <c r="V354" s="29"/>
      <c r="W354" s="29"/>
      <c r="X354" s="29"/>
      <c r="Y354" s="29"/>
      <c r="Z354" s="29"/>
      <c r="AA354" s="29"/>
      <c r="AB354" s="29"/>
      <c r="AC354" s="29"/>
      <c r="AD354" s="29"/>
    </row>
    <row r="355" spans="1:30" ht="15.75" customHeight="1">
      <c r="A355" s="29"/>
      <c r="B355" s="75"/>
      <c r="C355" s="29"/>
      <c r="D355" s="29"/>
      <c r="E355" s="29"/>
      <c r="F355" s="325"/>
      <c r="G355" s="29"/>
      <c r="H355" s="29"/>
      <c r="I355" s="29"/>
      <c r="J355" s="29"/>
      <c r="K355" s="29"/>
      <c r="L355" s="29"/>
      <c r="M355" s="29"/>
      <c r="N355" s="29"/>
      <c r="O355" s="29"/>
      <c r="P355" s="29"/>
      <c r="Q355" s="29"/>
      <c r="R355" s="29"/>
      <c r="S355" s="29"/>
      <c r="T355" s="325"/>
      <c r="U355" s="29"/>
      <c r="V355" s="29"/>
      <c r="W355" s="29"/>
      <c r="X355" s="29"/>
      <c r="Y355" s="29"/>
      <c r="Z355" s="29"/>
      <c r="AA355" s="29"/>
      <c r="AB355" s="29"/>
      <c r="AC355" s="29"/>
      <c r="AD355" s="29"/>
    </row>
    <row r="356" spans="1:30" ht="15.75" customHeight="1">
      <c r="A356" s="29"/>
      <c r="B356" s="75"/>
      <c r="C356" s="29"/>
      <c r="D356" s="29"/>
      <c r="E356" s="29"/>
      <c r="F356" s="325"/>
      <c r="G356" s="29"/>
      <c r="H356" s="29"/>
      <c r="I356" s="29"/>
      <c r="J356" s="29"/>
      <c r="K356" s="29"/>
      <c r="L356" s="29"/>
      <c r="M356" s="29"/>
      <c r="N356" s="29"/>
      <c r="O356" s="29"/>
      <c r="P356" s="29"/>
      <c r="Q356" s="29"/>
      <c r="R356" s="29"/>
      <c r="S356" s="29"/>
      <c r="T356" s="325"/>
      <c r="U356" s="29"/>
      <c r="V356" s="29"/>
      <c r="W356" s="29"/>
      <c r="X356" s="29"/>
      <c r="Y356" s="29"/>
      <c r="Z356" s="29"/>
      <c r="AA356" s="29"/>
      <c r="AB356" s="29"/>
      <c r="AC356" s="29"/>
      <c r="AD356" s="29"/>
    </row>
    <row r="357" spans="1:30" ht="15.75" customHeight="1">
      <c r="A357" s="29"/>
      <c r="B357" s="75"/>
      <c r="C357" s="29"/>
      <c r="D357" s="29"/>
      <c r="E357" s="29"/>
      <c r="F357" s="325"/>
      <c r="G357" s="29"/>
      <c r="H357" s="29"/>
      <c r="I357" s="29"/>
      <c r="J357" s="29"/>
      <c r="K357" s="29"/>
      <c r="L357" s="29"/>
      <c r="M357" s="29"/>
      <c r="N357" s="29"/>
      <c r="O357" s="29"/>
      <c r="P357" s="29"/>
      <c r="Q357" s="29"/>
      <c r="R357" s="29"/>
      <c r="S357" s="29"/>
      <c r="T357" s="325"/>
      <c r="U357" s="29"/>
      <c r="V357" s="29"/>
      <c r="W357" s="29"/>
      <c r="X357" s="29"/>
      <c r="Y357" s="29"/>
      <c r="Z357" s="29"/>
      <c r="AA357" s="29"/>
      <c r="AB357" s="29"/>
      <c r="AC357" s="29"/>
      <c r="AD357" s="29"/>
    </row>
    <row r="358" spans="1:30" ht="15.75" customHeight="1">
      <c r="A358" s="29"/>
      <c r="B358" s="75"/>
      <c r="C358" s="29"/>
      <c r="D358" s="29"/>
      <c r="E358" s="29"/>
      <c r="F358" s="325"/>
      <c r="G358" s="29"/>
      <c r="H358" s="29"/>
      <c r="I358" s="29"/>
      <c r="J358" s="29"/>
      <c r="K358" s="29"/>
      <c r="L358" s="29"/>
      <c r="M358" s="29"/>
      <c r="N358" s="29"/>
      <c r="O358" s="29"/>
      <c r="P358" s="29"/>
      <c r="Q358" s="29"/>
      <c r="R358" s="29"/>
      <c r="S358" s="29"/>
      <c r="T358" s="325"/>
      <c r="U358" s="29"/>
      <c r="V358" s="29"/>
      <c r="W358" s="29"/>
      <c r="X358" s="29"/>
      <c r="Y358" s="29"/>
      <c r="Z358" s="29"/>
      <c r="AA358" s="29"/>
      <c r="AB358" s="29"/>
      <c r="AC358" s="29"/>
      <c r="AD358" s="29"/>
    </row>
    <row r="359" spans="1:30" ht="15.75" customHeight="1">
      <c r="A359" s="29"/>
      <c r="B359" s="75"/>
      <c r="C359" s="29"/>
      <c r="D359" s="29"/>
      <c r="E359" s="29"/>
      <c r="F359" s="325"/>
      <c r="G359" s="29"/>
      <c r="H359" s="29"/>
      <c r="I359" s="29"/>
      <c r="J359" s="29"/>
      <c r="K359" s="29"/>
      <c r="L359" s="29"/>
      <c r="M359" s="29"/>
      <c r="N359" s="29"/>
      <c r="O359" s="29"/>
      <c r="P359" s="29"/>
      <c r="Q359" s="29"/>
      <c r="R359" s="29"/>
      <c r="S359" s="29"/>
      <c r="T359" s="325"/>
      <c r="U359" s="29"/>
      <c r="V359" s="29"/>
      <c r="W359" s="29"/>
      <c r="X359" s="29"/>
      <c r="Y359" s="29"/>
      <c r="Z359" s="29"/>
      <c r="AA359" s="29"/>
      <c r="AB359" s="29"/>
      <c r="AC359" s="29"/>
      <c r="AD359" s="29"/>
    </row>
    <row r="360" spans="1:30" ht="15.75" customHeight="1">
      <c r="A360" s="29"/>
      <c r="B360" s="75"/>
      <c r="C360" s="29"/>
      <c r="D360" s="29"/>
      <c r="E360" s="29"/>
      <c r="F360" s="325"/>
      <c r="G360" s="29"/>
      <c r="H360" s="29"/>
      <c r="I360" s="29"/>
      <c r="J360" s="29"/>
      <c r="K360" s="29"/>
      <c r="L360" s="29"/>
      <c r="M360" s="29"/>
      <c r="N360" s="29"/>
      <c r="O360" s="29"/>
      <c r="P360" s="29"/>
      <c r="Q360" s="29"/>
      <c r="R360" s="29"/>
      <c r="S360" s="29"/>
      <c r="T360" s="325"/>
      <c r="U360" s="29"/>
      <c r="V360" s="29"/>
      <c r="W360" s="29"/>
      <c r="X360" s="29"/>
      <c r="Y360" s="29"/>
      <c r="Z360" s="29"/>
      <c r="AA360" s="29"/>
      <c r="AB360" s="29"/>
      <c r="AC360" s="29"/>
      <c r="AD360" s="29"/>
    </row>
    <row r="361" spans="1:30" ht="15.75" customHeight="1">
      <c r="A361" s="29"/>
      <c r="B361" s="75"/>
      <c r="C361" s="29"/>
      <c r="D361" s="29"/>
      <c r="E361" s="29"/>
      <c r="F361" s="325"/>
      <c r="G361" s="29"/>
      <c r="H361" s="29"/>
      <c r="I361" s="29"/>
      <c r="J361" s="29"/>
      <c r="K361" s="29"/>
      <c r="L361" s="29"/>
      <c r="M361" s="29"/>
      <c r="N361" s="29"/>
      <c r="O361" s="29"/>
      <c r="P361" s="29"/>
      <c r="Q361" s="29"/>
      <c r="R361" s="29"/>
      <c r="S361" s="29"/>
      <c r="T361" s="325"/>
      <c r="U361" s="29"/>
      <c r="V361" s="29"/>
      <c r="W361" s="29"/>
      <c r="X361" s="29"/>
      <c r="Y361" s="29"/>
      <c r="Z361" s="29"/>
      <c r="AA361" s="29"/>
      <c r="AB361" s="29"/>
      <c r="AC361" s="29"/>
      <c r="AD361" s="29"/>
    </row>
    <row r="362" spans="1:30" ht="15.75" customHeight="1">
      <c r="A362" s="29"/>
      <c r="B362" s="75"/>
      <c r="C362" s="29"/>
      <c r="D362" s="29"/>
      <c r="E362" s="29"/>
      <c r="F362" s="325"/>
      <c r="G362" s="29"/>
      <c r="H362" s="29"/>
      <c r="I362" s="29"/>
      <c r="J362" s="29"/>
      <c r="K362" s="29"/>
      <c r="L362" s="29"/>
      <c r="M362" s="29"/>
      <c r="N362" s="29"/>
      <c r="O362" s="29"/>
      <c r="P362" s="29"/>
      <c r="Q362" s="29"/>
      <c r="R362" s="29"/>
      <c r="S362" s="29"/>
      <c r="T362" s="325"/>
      <c r="U362" s="29"/>
      <c r="V362" s="29"/>
      <c r="W362" s="29"/>
      <c r="X362" s="29"/>
      <c r="Y362" s="29"/>
      <c r="Z362" s="29"/>
      <c r="AA362" s="29"/>
      <c r="AB362" s="29"/>
      <c r="AC362" s="29"/>
      <c r="AD362" s="29"/>
    </row>
    <row r="363" spans="1:30" ht="15.75" customHeight="1">
      <c r="A363" s="29"/>
      <c r="B363" s="75"/>
      <c r="C363" s="29"/>
      <c r="D363" s="29"/>
      <c r="E363" s="29"/>
      <c r="F363" s="325"/>
      <c r="G363" s="29"/>
      <c r="H363" s="29"/>
      <c r="I363" s="29"/>
      <c r="J363" s="29"/>
      <c r="K363" s="29"/>
      <c r="L363" s="29"/>
      <c r="M363" s="29"/>
      <c r="N363" s="29"/>
      <c r="O363" s="29"/>
      <c r="P363" s="29"/>
      <c r="Q363" s="29"/>
      <c r="R363" s="29"/>
      <c r="S363" s="29"/>
      <c r="T363" s="325"/>
      <c r="U363" s="29"/>
      <c r="V363" s="29"/>
      <c r="W363" s="29"/>
      <c r="X363" s="29"/>
      <c r="Y363" s="29"/>
      <c r="Z363" s="29"/>
      <c r="AA363" s="29"/>
      <c r="AB363" s="29"/>
      <c r="AC363" s="29"/>
      <c r="AD363" s="29"/>
    </row>
    <row r="364" spans="1:30" ht="15.75" customHeight="1">
      <c r="A364" s="29"/>
      <c r="B364" s="75"/>
      <c r="C364" s="29"/>
      <c r="D364" s="29"/>
      <c r="E364" s="29"/>
      <c r="F364" s="325"/>
      <c r="G364" s="29"/>
      <c r="H364" s="29"/>
      <c r="I364" s="29"/>
      <c r="J364" s="29"/>
      <c r="K364" s="29"/>
      <c r="L364" s="29"/>
      <c r="M364" s="29"/>
      <c r="N364" s="29"/>
      <c r="O364" s="29"/>
      <c r="P364" s="29"/>
      <c r="Q364" s="29"/>
      <c r="R364" s="29"/>
      <c r="S364" s="29"/>
      <c r="T364" s="325"/>
      <c r="U364" s="29"/>
      <c r="V364" s="29"/>
      <c r="W364" s="29"/>
      <c r="X364" s="29"/>
      <c r="Y364" s="29"/>
      <c r="Z364" s="29"/>
      <c r="AA364" s="29"/>
      <c r="AB364" s="29"/>
      <c r="AC364" s="29"/>
      <c r="AD364" s="29"/>
    </row>
    <row r="365" spans="1:30" ht="15.75" customHeight="1">
      <c r="A365" s="29"/>
      <c r="B365" s="75"/>
      <c r="C365" s="29"/>
      <c r="D365" s="29"/>
      <c r="E365" s="29"/>
      <c r="F365" s="325"/>
      <c r="G365" s="29"/>
      <c r="H365" s="29"/>
      <c r="I365" s="29"/>
      <c r="J365" s="29"/>
      <c r="K365" s="29"/>
      <c r="L365" s="29"/>
      <c r="M365" s="29"/>
      <c r="N365" s="29"/>
      <c r="O365" s="29"/>
      <c r="P365" s="29"/>
      <c r="Q365" s="29"/>
      <c r="R365" s="29"/>
      <c r="S365" s="29"/>
      <c r="T365" s="325"/>
      <c r="U365" s="29"/>
      <c r="V365" s="29"/>
      <c r="W365" s="29"/>
      <c r="X365" s="29"/>
      <c r="Y365" s="29"/>
      <c r="Z365" s="29"/>
      <c r="AA365" s="29"/>
      <c r="AB365" s="29"/>
      <c r="AC365" s="29"/>
      <c r="AD365" s="29"/>
    </row>
    <row r="366" spans="1:30" ht="15.75" customHeight="1">
      <c r="A366" s="29"/>
      <c r="B366" s="75"/>
      <c r="C366" s="29"/>
      <c r="D366" s="29"/>
      <c r="E366" s="29"/>
      <c r="F366" s="325"/>
      <c r="G366" s="29"/>
      <c r="H366" s="29"/>
      <c r="I366" s="29"/>
      <c r="J366" s="29"/>
      <c r="K366" s="29"/>
      <c r="L366" s="29"/>
      <c r="M366" s="29"/>
      <c r="N366" s="29"/>
      <c r="O366" s="29"/>
      <c r="P366" s="29"/>
      <c r="Q366" s="29"/>
      <c r="R366" s="29"/>
      <c r="S366" s="29"/>
      <c r="T366" s="325"/>
      <c r="U366" s="29"/>
      <c r="V366" s="29"/>
      <c r="W366" s="29"/>
      <c r="X366" s="29"/>
      <c r="Y366" s="29"/>
      <c r="Z366" s="29"/>
      <c r="AA366" s="29"/>
      <c r="AB366" s="29"/>
      <c r="AC366" s="29"/>
      <c r="AD366" s="29"/>
    </row>
    <row r="367" spans="1:30" ht="15.75" customHeight="1">
      <c r="A367" s="29"/>
      <c r="B367" s="75"/>
      <c r="C367" s="29"/>
      <c r="D367" s="29"/>
      <c r="E367" s="29"/>
      <c r="F367" s="325"/>
      <c r="G367" s="29"/>
      <c r="H367" s="29"/>
      <c r="I367" s="29"/>
      <c r="J367" s="29"/>
      <c r="K367" s="29"/>
      <c r="L367" s="29"/>
      <c r="M367" s="29"/>
      <c r="N367" s="29"/>
      <c r="O367" s="29"/>
      <c r="P367" s="29"/>
      <c r="Q367" s="29"/>
      <c r="R367" s="29"/>
      <c r="S367" s="29"/>
      <c r="T367" s="325"/>
      <c r="U367" s="29"/>
      <c r="V367" s="29"/>
      <c r="W367" s="29"/>
      <c r="X367" s="29"/>
      <c r="Y367" s="29"/>
      <c r="Z367" s="29"/>
      <c r="AA367" s="29"/>
      <c r="AB367" s="29"/>
      <c r="AC367" s="29"/>
      <c r="AD367" s="29"/>
    </row>
    <row r="368" spans="1:30" ht="15.75" customHeight="1">
      <c r="A368" s="29"/>
      <c r="B368" s="75"/>
      <c r="C368" s="29"/>
      <c r="D368" s="29"/>
      <c r="E368" s="29"/>
      <c r="F368" s="325"/>
      <c r="G368" s="29"/>
      <c r="H368" s="29"/>
      <c r="I368" s="29"/>
      <c r="J368" s="29"/>
      <c r="K368" s="29"/>
      <c r="L368" s="29"/>
      <c r="M368" s="29"/>
      <c r="N368" s="29"/>
      <c r="O368" s="29"/>
      <c r="P368" s="29"/>
      <c r="Q368" s="29"/>
      <c r="R368" s="29"/>
      <c r="S368" s="29"/>
      <c r="T368" s="325"/>
      <c r="U368" s="29"/>
      <c r="V368" s="29"/>
      <c r="W368" s="29"/>
      <c r="X368" s="29"/>
      <c r="Y368" s="29"/>
      <c r="Z368" s="29"/>
      <c r="AA368" s="29"/>
      <c r="AB368" s="29"/>
      <c r="AC368" s="29"/>
      <c r="AD368" s="29"/>
    </row>
    <row r="369" spans="1:30" ht="15.75" customHeight="1">
      <c r="A369" s="29"/>
      <c r="B369" s="75"/>
      <c r="C369" s="29"/>
      <c r="D369" s="29"/>
      <c r="E369" s="29"/>
      <c r="F369" s="325"/>
      <c r="G369" s="29"/>
      <c r="H369" s="29"/>
      <c r="I369" s="29"/>
      <c r="J369" s="29"/>
      <c r="K369" s="29"/>
      <c r="L369" s="29"/>
      <c r="M369" s="29"/>
      <c r="N369" s="29"/>
      <c r="O369" s="29"/>
      <c r="P369" s="29"/>
      <c r="Q369" s="29"/>
      <c r="R369" s="29"/>
      <c r="S369" s="29"/>
      <c r="T369" s="325"/>
      <c r="U369" s="29"/>
      <c r="V369" s="29"/>
      <c r="W369" s="29"/>
      <c r="X369" s="29"/>
      <c r="Y369" s="29"/>
      <c r="Z369" s="29"/>
      <c r="AA369" s="29"/>
      <c r="AB369" s="29"/>
      <c r="AC369" s="29"/>
      <c r="AD369" s="29"/>
    </row>
    <row r="370" spans="1:30" ht="15.75" customHeight="1">
      <c r="A370" s="29"/>
      <c r="B370" s="75"/>
      <c r="C370" s="29"/>
      <c r="D370" s="29"/>
      <c r="E370" s="29"/>
      <c r="F370" s="325"/>
      <c r="G370" s="29"/>
      <c r="H370" s="29"/>
      <c r="I370" s="29"/>
      <c r="J370" s="29"/>
      <c r="K370" s="29"/>
      <c r="L370" s="29"/>
      <c r="M370" s="29"/>
      <c r="N370" s="29"/>
      <c r="O370" s="29"/>
      <c r="P370" s="29"/>
      <c r="Q370" s="29"/>
      <c r="R370" s="29"/>
      <c r="S370" s="29"/>
      <c r="T370" s="325"/>
      <c r="U370" s="29"/>
      <c r="V370" s="29"/>
      <c r="W370" s="29"/>
      <c r="X370" s="29"/>
      <c r="Y370" s="29"/>
      <c r="Z370" s="29"/>
      <c r="AA370" s="29"/>
      <c r="AB370" s="29"/>
      <c r="AC370" s="29"/>
      <c r="AD370" s="29"/>
    </row>
    <row r="371" spans="1:30" ht="15.75" customHeight="1">
      <c r="A371" s="29"/>
      <c r="B371" s="75"/>
      <c r="C371" s="29"/>
      <c r="D371" s="29"/>
      <c r="E371" s="29"/>
      <c r="F371" s="325"/>
      <c r="G371" s="29"/>
      <c r="H371" s="29"/>
      <c r="I371" s="29"/>
      <c r="J371" s="29"/>
      <c r="K371" s="29"/>
      <c r="L371" s="29"/>
      <c r="M371" s="29"/>
      <c r="N371" s="29"/>
      <c r="O371" s="29"/>
      <c r="P371" s="29"/>
      <c r="Q371" s="29"/>
      <c r="R371" s="29"/>
      <c r="S371" s="29"/>
      <c r="T371" s="325"/>
      <c r="U371" s="29"/>
      <c r="V371" s="29"/>
      <c r="W371" s="29"/>
      <c r="X371" s="29"/>
      <c r="Y371" s="29"/>
      <c r="Z371" s="29"/>
      <c r="AA371" s="29"/>
      <c r="AB371" s="29"/>
      <c r="AC371" s="29"/>
      <c r="AD371" s="29"/>
    </row>
    <row r="372" spans="1:30" ht="15.75" customHeight="1">
      <c r="A372" s="29"/>
      <c r="B372" s="75"/>
      <c r="C372" s="29"/>
      <c r="D372" s="29"/>
      <c r="E372" s="29"/>
      <c r="F372" s="325"/>
      <c r="G372" s="29"/>
      <c r="H372" s="29"/>
      <c r="I372" s="29"/>
      <c r="J372" s="29"/>
      <c r="K372" s="29"/>
      <c r="L372" s="29"/>
      <c r="M372" s="29"/>
      <c r="N372" s="29"/>
      <c r="O372" s="29"/>
      <c r="P372" s="29"/>
      <c r="Q372" s="29"/>
      <c r="R372" s="29"/>
      <c r="S372" s="29"/>
      <c r="T372" s="325"/>
      <c r="U372" s="29"/>
      <c r="V372" s="29"/>
      <c r="W372" s="29"/>
      <c r="X372" s="29"/>
      <c r="Y372" s="29"/>
      <c r="Z372" s="29"/>
      <c r="AA372" s="29"/>
      <c r="AB372" s="29"/>
      <c r="AC372" s="29"/>
      <c r="AD372" s="29"/>
    </row>
    <row r="373" spans="1:30" ht="15.75" customHeight="1">
      <c r="A373" s="29"/>
      <c r="B373" s="75"/>
      <c r="C373" s="29"/>
      <c r="D373" s="29"/>
      <c r="E373" s="29"/>
      <c r="F373" s="325"/>
      <c r="G373" s="29"/>
      <c r="H373" s="29"/>
      <c r="I373" s="29"/>
      <c r="J373" s="29"/>
      <c r="K373" s="29"/>
      <c r="L373" s="29"/>
      <c r="M373" s="29"/>
      <c r="N373" s="29"/>
      <c r="O373" s="29"/>
      <c r="P373" s="29"/>
      <c r="Q373" s="29"/>
      <c r="R373" s="29"/>
      <c r="S373" s="29"/>
      <c r="T373" s="325"/>
      <c r="U373" s="29"/>
      <c r="V373" s="29"/>
      <c r="W373" s="29"/>
      <c r="X373" s="29"/>
      <c r="Y373" s="29"/>
      <c r="Z373" s="29"/>
      <c r="AA373" s="29"/>
      <c r="AB373" s="29"/>
      <c r="AC373" s="29"/>
      <c r="AD373" s="29"/>
    </row>
    <row r="374" spans="1:30" ht="15.75" customHeight="1">
      <c r="A374" s="29"/>
      <c r="B374" s="75"/>
      <c r="C374" s="29"/>
      <c r="D374" s="29"/>
      <c r="E374" s="29"/>
      <c r="F374" s="325"/>
      <c r="G374" s="29"/>
      <c r="H374" s="29"/>
      <c r="I374" s="29"/>
      <c r="J374" s="29"/>
      <c r="K374" s="29"/>
      <c r="L374" s="29"/>
      <c r="M374" s="29"/>
      <c r="N374" s="29"/>
      <c r="O374" s="29"/>
      <c r="P374" s="29"/>
      <c r="Q374" s="29"/>
      <c r="R374" s="29"/>
      <c r="S374" s="29"/>
      <c r="T374" s="325"/>
      <c r="U374" s="29"/>
      <c r="V374" s="29"/>
      <c r="W374" s="29"/>
      <c r="X374" s="29"/>
      <c r="Y374" s="29"/>
      <c r="Z374" s="29"/>
      <c r="AA374" s="29"/>
      <c r="AB374" s="29"/>
      <c r="AC374" s="29"/>
      <c r="AD374" s="29"/>
    </row>
    <row r="375" spans="1:30" ht="15.75" customHeight="1">
      <c r="A375" s="29"/>
      <c r="B375" s="75"/>
      <c r="C375" s="29"/>
      <c r="D375" s="29"/>
      <c r="E375" s="29"/>
      <c r="F375" s="325"/>
      <c r="G375" s="29"/>
      <c r="H375" s="29"/>
      <c r="I375" s="29"/>
      <c r="J375" s="29"/>
      <c r="K375" s="29"/>
      <c r="L375" s="29"/>
      <c r="M375" s="29"/>
      <c r="N375" s="29"/>
      <c r="O375" s="29"/>
      <c r="P375" s="29"/>
      <c r="Q375" s="29"/>
      <c r="R375" s="29"/>
      <c r="S375" s="29"/>
      <c r="T375" s="325"/>
      <c r="U375" s="29"/>
      <c r="V375" s="29"/>
      <c r="W375" s="29"/>
      <c r="X375" s="29"/>
      <c r="Y375" s="29"/>
      <c r="Z375" s="29"/>
      <c r="AA375" s="29"/>
      <c r="AB375" s="29"/>
      <c r="AC375" s="29"/>
      <c r="AD375" s="29"/>
    </row>
    <row r="376" spans="1:30" ht="15.75" customHeight="1">
      <c r="A376" s="29"/>
      <c r="B376" s="75"/>
      <c r="C376" s="29"/>
      <c r="D376" s="29"/>
      <c r="E376" s="29"/>
      <c r="F376" s="325"/>
      <c r="G376" s="29"/>
      <c r="H376" s="29"/>
      <c r="I376" s="29"/>
      <c r="J376" s="29"/>
      <c r="K376" s="29"/>
      <c r="L376" s="29"/>
      <c r="M376" s="29"/>
      <c r="N376" s="29"/>
      <c r="O376" s="29"/>
      <c r="P376" s="29"/>
      <c r="Q376" s="29"/>
      <c r="R376" s="29"/>
      <c r="S376" s="29"/>
      <c r="T376" s="325"/>
      <c r="U376" s="29"/>
      <c r="V376" s="29"/>
      <c r="W376" s="29"/>
      <c r="X376" s="29"/>
      <c r="Y376" s="29"/>
      <c r="Z376" s="29"/>
      <c r="AA376" s="29"/>
      <c r="AB376" s="29"/>
      <c r="AC376" s="29"/>
      <c r="AD376" s="29"/>
    </row>
    <row r="377" spans="1:30" ht="15.75" customHeight="1">
      <c r="A377" s="29"/>
      <c r="B377" s="75"/>
      <c r="C377" s="29"/>
      <c r="D377" s="29"/>
      <c r="E377" s="29"/>
      <c r="F377" s="325"/>
      <c r="G377" s="29"/>
      <c r="H377" s="29"/>
      <c r="I377" s="29"/>
      <c r="J377" s="29"/>
      <c r="K377" s="29"/>
      <c r="L377" s="29"/>
      <c r="M377" s="29"/>
      <c r="N377" s="29"/>
      <c r="O377" s="29"/>
      <c r="P377" s="29"/>
      <c r="Q377" s="29"/>
      <c r="R377" s="29"/>
      <c r="S377" s="29"/>
      <c r="T377" s="325"/>
      <c r="U377" s="29"/>
      <c r="V377" s="29"/>
      <c r="W377" s="29"/>
      <c r="X377" s="29"/>
      <c r="Y377" s="29"/>
      <c r="Z377" s="29"/>
      <c r="AA377" s="29"/>
      <c r="AB377" s="29"/>
      <c r="AC377" s="29"/>
      <c r="AD377" s="29"/>
    </row>
    <row r="378" spans="1:30" ht="15.75" customHeight="1">
      <c r="A378" s="29"/>
      <c r="B378" s="75"/>
      <c r="C378" s="29"/>
      <c r="D378" s="29"/>
      <c r="E378" s="29"/>
      <c r="F378" s="325"/>
      <c r="G378" s="29"/>
      <c r="H378" s="29"/>
      <c r="I378" s="29"/>
      <c r="J378" s="29"/>
      <c r="K378" s="29"/>
      <c r="L378" s="29"/>
      <c r="M378" s="29"/>
      <c r="N378" s="29"/>
      <c r="O378" s="29"/>
      <c r="P378" s="29"/>
      <c r="Q378" s="29"/>
      <c r="R378" s="29"/>
      <c r="S378" s="29"/>
      <c r="T378" s="325"/>
      <c r="U378" s="29"/>
      <c r="V378" s="29"/>
      <c r="W378" s="29"/>
      <c r="X378" s="29"/>
      <c r="Y378" s="29"/>
      <c r="Z378" s="29"/>
      <c r="AA378" s="29"/>
      <c r="AB378" s="29"/>
      <c r="AC378" s="29"/>
      <c r="AD378" s="29"/>
    </row>
    <row r="379" spans="1:30" ht="15.75" customHeight="1">
      <c r="A379" s="29"/>
      <c r="B379" s="75"/>
      <c r="C379" s="29"/>
      <c r="D379" s="29"/>
      <c r="E379" s="29"/>
      <c r="F379" s="325"/>
      <c r="G379" s="29"/>
      <c r="H379" s="29"/>
      <c r="I379" s="29"/>
      <c r="J379" s="29"/>
      <c r="K379" s="29"/>
      <c r="L379" s="29"/>
      <c r="M379" s="29"/>
      <c r="N379" s="29"/>
      <c r="O379" s="29"/>
      <c r="P379" s="29"/>
      <c r="Q379" s="29"/>
      <c r="R379" s="29"/>
      <c r="S379" s="29"/>
      <c r="T379" s="325"/>
      <c r="U379" s="29"/>
      <c r="V379" s="29"/>
      <c r="W379" s="29"/>
      <c r="X379" s="29"/>
      <c r="Y379" s="29"/>
      <c r="Z379" s="29"/>
      <c r="AA379" s="29"/>
      <c r="AB379" s="29"/>
      <c r="AC379" s="29"/>
      <c r="AD379" s="29"/>
    </row>
    <row r="380" spans="1:30" ht="15.75" customHeight="1">
      <c r="A380" s="29"/>
      <c r="B380" s="75"/>
      <c r="C380" s="29"/>
      <c r="D380" s="29"/>
      <c r="E380" s="29"/>
      <c r="F380" s="325"/>
      <c r="G380" s="29"/>
      <c r="H380" s="29"/>
      <c r="I380" s="29"/>
      <c r="J380" s="29"/>
      <c r="K380" s="29"/>
      <c r="L380" s="29"/>
      <c r="M380" s="29"/>
      <c r="N380" s="29"/>
      <c r="O380" s="29"/>
      <c r="P380" s="29"/>
      <c r="Q380" s="29"/>
      <c r="R380" s="29"/>
      <c r="S380" s="29"/>
      <c r="T380" s="325"/>
      <c r="U380" s="29"/>
      <c r="V380" s="29"/>
      <c r="W380" s="29"/>
      <c r="X380" s="29"/>
      <c r="Y380" s="29"/>
      <c r="Z380" s="29"/>
      <c r="AA380" s="29"/>
      <c r="AB380" s="29"/>
      <c r="AC380" s="29"/>
      <c r="AD380" s="29"/>
    </row>
    <row r="381" spans="1:30" ht="15.75" customHeight="1">
      <c r="A381" s="29"/>
      <c r="B381" s="75"/>
      <c r="C381" s="29"/>
      <c r="D381" s="29"/>
      <c r="E381" s="29"/>
      <c r="F381" s="325"/>
      <c r="G381" s="29"/>
      <c r="H381" s="29"/>
      <c r="I381" s="29"/>
      <c r="J381" s="29"/>
      <c r="K381" s="29"/>
      <c r="L381" s="29"/>
      <c r="M381" s="29"/>
      <c r="N381" s="29"/>
      <c r="O381" s="29"/>
      <c r="P381" s="29"/>
      <c r="Q381" s="29"/>
      <c r="R381" s="29"/>
      <c r="S381" s="29"/>
      <c r="T381" s="325"/>
      <c r="U381" s="29"/>
      <c r="V381" s="29"/>
      <c r="W381" s="29"/>
      <c r="X381" s="29"/>
      <c r="Y381" s="29"/>
      <c r="Z381" s="29"/>
      <c r="AA381" s="29"/>
      <c r="AB381" s="29"/>
      <c r="AC381" s="29"/>
      <c r="AD381" s="29"/>
    </row>
    <row r="382" spans="1:30" ht="15.75" customHeight="1">
      <c r="A382" s="29"/>
      <c r="B382" s="75"/>
      <c r="C382" s="29"/>
      <c r="D382" s="29"/>
      <c r="E382" s="29"/>
      <c r="F382" s="325"/>
      <c r="G382" s="29"/>
      <c r="H382" s="29"/>
      <c r="I382" s="29"/>
      <c r="J382" s="29"/>
      <c r="K382" s="29"/>
      <c r="L382" s="29"/>
      <c r="M382" s="29"/>
      <c r="N382" s="29"/>
      <c r="O382" s="29"/>
      <c r="P382" s="29"/>
      <c r="Q382" s="29"/>
      <c r="R382" s="29"/>
      <c r="S382" s="29"/>
      <c r="T382" s="325"/>
      <c r="U382" s="29"/>
      <c r="V382" s="29"/>
      <c r="W382" s="29"/>
      <c r="X382" s="29"/>
      <c r="Y382" s="29"/>
      <c r="Z382" s="29"/>
      <c r="AA382" s="29"/>
      <c r="AB382" s="29"/>
      <c r="AC382" s="29"/>
      <c r="AD382" s="29"/>
    </row>
    <row r="383" spans="1:30" ht="15.75" customHeight="1">
      <c r="A383" s="29"/>
      <c r="B383" s="75"/>
      <c r="C383" s="29"/>
      <c r="D383" s="29"/>
      <c r="E383" s="29"/>
      <c r="F383" s="325"/>
      <c r="G383" s="29"/>
      <c r="H383" s="29"/>
      <c r="I383" s="29"/>
      <c r="J383" s="29"/>
      <c r="K383" s="29"/>
      <c r="L383" s="29"/>
      <c r="M383" s="29"/>
      <c r="N383" s="29"/>
      <c r="O383" s="29"/>
      <c r="P383" s="29"/>
      <c r="Q383" s="29"/>
      <c r="R383" s="29"/>
      <c r="S383" s="29"/>
      <c r="T383" s="325"/>
      <c r="U383" s="29"/>
      <c r="V383" s="29"/>
      <c r="W383" s="29"/>
      <c r="X383" s="29"/>
      <c r="Y383" s="29"/>
      <c r="Z383" s="29"/>
      <c r="AA383" s="29"/>
      <c r="AB383" s="29"/>
      <c r="AC383" s="29"/>
      <c r="AD383" s="29"/>
    </row>
    <row r="384" spans="1:30" ht="15.75" customHeight="1">
      <c r="A384" s="29"/>
      <c r="B384" s="75"/>
      <c r="C384" s="29"/>
      <c r="D384" s="29"/>
      <c r="E384" s="29"/>
      <c r="F384" s="325"/>
      <c r="G384" s="29"/>
      <c r="H384" s="29"/>
      <c r="I384" s="29"/>
      <c r="J384" s="29"/>
      <c r="K384" s="29"/>
      <c r="L384" s="29"/>
      <c r="M384" s="29"/>
      <c r="N384" s="29"/>
      <c r="O384" s="29"/>
      <c r="P384" s="29"/>
      <c r="Q384" s="29"/>
      <c r="R384" s="29"/>
      <c r="S384" s="29"/>
      <c r="T384" s="325"/>
      <c r="U384" s="29"/>
      <c r="V384" s="29"/>
      <c r="W384" s="29"/>
      <c r="X384" s="29"/>
      <c r="Y384" s="29"/>
      <c r="Z384" s="29"/>
      <c r="AA384" s="29"/>
      <c r="AB384" s="29"/>
      <c r="AC384" s="29"/>
      <c r="AD384" s="29"/>
    </row>
    <row r="385" spans="1:30" ht="15.75" customHeight="1">
      <c r="A385" s="29"/>
      <c r="B385" s="75"/>
      <c r="C385" s="29"/>
      <c r="D385" s="29"/>
      <c r="E385" s="29"/>
      <c r="F385" s="325"/>
      <c r="G385" s="29"/>
      <c r="H385" s="29"/>
      <c r="I385" s="29"/>
      <c r="J385" s="29"/>
      <c r="K385" s="29"/>
      <c r="L385" s="29"/>
      <c r="M385" s="29"/>
      <c r="N385" s="29"/>
      <c r="O385" s="29"/>
      <c r="P385" s="29"/>
      <c r="Q385" s="29"/>
      <c r="R385" s="29"/>
      <c r="S385" s="29"/>
      <c r="T385" s="325"/>
      <c r="U385" s="29"/>
      <c r="V385" s="29"/>
      <c r="W385" s="29"/>
      <c r="X385" s="29"/>
      <c r="Y385" s="29"/>
      <c r="Z385" s="29"/>
      <c r="AA385" s="29"/>
      <c r="AB385" s="29"/>
      <c r="AC385" s="29"/>
      <c r="AD385" s="29"/>
    </row>
    <row r="386" spans="1:30" ht="15.75" customHeight="1">
      <c r="A386" s="29"/>
      <c r="B386" s="75"/>
      <c r="C386" s="29"/>
      <c r="D386" s="29"/>
      <c r="E386" s="29"/>
      <c r="F386" s="325"/>
      <c r="G386" s="29"/>
      <c r="H386" s="29"/>
      <c r="I386" s="29"/>
      <c r="J386" s="29"/>
      <c r="K386" s="29"/>
      <c r="L386" s="29"/>
      <c r="M386" s="29"/>
      <c r="N386" s="29"/>
      <c r="O386" s="29"/>
      <c r="P386" s="29"/>
      <c r="Q386" s="29"/>
      <c r="R386" s="29"/>
      <c r="S386" s="29"/>
      <c r="T386" s="325"/>
      <c r="U386" s="29"/>
      <c r="V386" s="29"/>
      <c r="W386" s="29"/>
      <c r="X386" s="29"/>
      <c r="Y386" s="29"/>
      <c r="Z386" s="29"/>
      <c r="AA386" s="29"/>
      <c r="AB386" s="29"/>
      <c r="AC386" s="29"/>
      <c r="AD386" s="29"/>
    </row>
    <row r="387" spans="1:30" ht="15.75" customHeight="1">
      <c r="A387" s="29"/>
      <c r="B387" s="75"/>
      <c r="C387" s="29"/>
      <c r="D387" s="29"/>
      <c r="E387" s="29"/>
      <c r="F387" s="325"/>
      <c r="G387" s="29"/>
      <c r="H387" s="29"/>
      <c r="I387" s="29"/>
      <c r="J387" s="29"/>
      <c r="K387" s="29"/>
      <c r="L387" s="29"/>
      <c r="M387" s="29"/>
      <c r="N387" s="29"/>
      <c r="O387" s="29"/>
      <c r="P387" s="29"/>
      <c r="Q387" s="29"/>
      <c r="R387" s="29"/>
      <c r="S387" s="29"/>
      <c r="T387" s="325"/>
      <c r="U387" s="29"/>
      <c r="V387" s="29"/>
      <c r="W387" s="29"/>
      <c r="X387" s="29"/>
      <c r="Y387" s="29"/>
      <c r="Z387" s="29"/>
      <c r="AA387" s="29"/>
      <c r="AB387" s="29"/>
      <c r="AC387" s="29"/>
      <c r="AD387" s="29"/>
    </row>
    <row r="388" spans="1:30" ht="15.75" customHeight="1">
      <c r="A388" s="29"/>
      <c r="B388" s="75"/>
      <c r="C388" s="29"/>
      <c r="D388" s="29"/>
      <c r="E388" s="29"/>
      <c r="F388" s="325"/>
      <c r="G388" s="29"/>
      <c r="H388" s="29"/>
      <c r="I388" s="29"/>
      <c r="J388" s="29"/>
      <c r="K388" s="29"/>
      <c r="L388" s="29"/>
      <c r="M388" s="29"/>
      <c r="N388" s="29"/>
      <c r="O388" s="29"/>
      <c r="P388" s="29"/>
      <c r="Q388" s="29"/>
      <c r="R388" s="29"/>
      <c r="S388" s="29"/>
      <c r="T388" s="325"/>
      <c r="U388" s="29"/>
      <c r="V388" s="29"/>
      <c r="W388" s="29"/>
      <c r="X388" s="29"/>
      <c r="Y388" s="29"/>
      <c r="Z388" s="29"/>
      <c r="AA388" s="29"/>
      <c r="AB388" s="29"/>
      <c r="AC388" s="29"/>
      <c r="AD388" s="29"/>
    </row>
    <row r="389" spans="1:30" ht="15.75" customHeight="1">
      <c r="A389" s="29"/>
      <c r="B389" s="75"/>
      <c r="C389" s="29"/>
      <c r="D389" s="29"/>
      <c r="E389" s="29"/>
      <c r="F389" s="325"/>
      <c r="G389" s="29"/>
      <c r="H389" s="29"/>
      <c r="I389" s="29"/>
      <c r="J389" s="29"/>
      <c r="K389" s="29"/>
      <c r="L389" s="29"/>
      <c r="M389" s="29"/>
      <c r="N389" s="29"/>
      <c r="O389" s="29"/>
      <c r="P389" s="29"/>
      <c r="Q389" s="29"/>
      <c r="R389" s="29"/>
      <c r="S389" s="29"/>
      <c r="T389" s="325"/>
      <c r="U389" s="29"/>
      <c r="V389" s="29"/>
      <c r="W389" s="29"/>
      <c r="X389" s="29"/>
      <c r="Y389" s="29"/>
      <c r="Z389" s="29"/>
      <c r="AA389" s="29"/>
      <c r="AB389" s="29"/>
      <c r="AC389" s="29"/>
      <c r="AD389" s="29"/>
    </row>
    <row r="390" spans="1:30" ht="15.75" customHeight="1">
      <c r="A390" s="29"/>
      <c r="B390" s="75"/>
      <c r="C390" s="29"/>
      <c r="D390" s="29"/>
      <c r="E390" s="29"/>
      <c r="F390" s="325"/>
      <c r="G390" s="29"/>
      <c r="H390" s="29"/>
      <c r="I390" s="29"/>
      <c r="J390" s="29"/>
      <c r="K390" s="29"/>
      <c r="L390" s="29"/>
      <c r="M390" s="29"/>
      <c r="N390" s="29"/>
      <c r="O390" s="29"/>
      <c r="P390" s="29"/>
      <c r="Q390" s="29"/>
      <c r="R390" s="29"/>
      <c r="S390" s="29"/>
      <c r="T390" s="325"/>
      <c r="U390" s="29"/>
      <c r="V390" s="29"/>
      <c r="W390" s="29"/>
      <c r="X390" s="29"/>
      <c r="Y390" s="29"/>
      <c r="Z390" s="29"/>
      <c r="AA390" s="29"/>
      <c r="AB390" s="29"/>
      <c r="AC390" s="29"/>
      <c r="AD390" s="29"/>
    </row>
    <row r="391" spans="1:30" ht="15.75" customHeight="1">
      <c r="A391" s="29"/>
      <c r="B391" s="75"/>
      <c r="C391" s="29"/>
      <c r="D391" s="29"/>
      <c r="E391" s="29"/>
      <c r="F391" s="325"/>
      <c r="G391" s="29"/>
      <c r="H391" s="29"/>
      <c r="I391" s="29"/>
      <c r="J391" s="29"/>
      <c r="K391" s="29"/>
      <c r="L391" s="29"/>
      <c r="M391" s="29"/>
      <c r="N391" s="29"/>
      <c r="O391" s="29"/>
      <c r="P391" s="29"/>
      <c r="Q391" s="29"/>
      <c r="R391" s="29"/>
      <c r="S391" s="29"/>
      <c r="T391" s="325"/>
      <c r="U391" s="29"/>
      <c r="V391" s="29"/>
      <c r="W391" s="29"/>
      <c r="X391" s="29"/>
      <c r="Y391" s="29"/>
      <c r="Z391" s="29"/>
      <c r="AA391" s="29"/>
      <c r="AB391" s="29"/>
      <c r="AC391" s="29"/>
      <c r="AD391" s="29"/>
    </row>
    <row r="392" spans="1:30" ht="15.75" customHeight="1">
      <c r="A392" s="29"/>
      <c r="B392" s="75"/>
      <c r="C392" s="29"/>
      <c r="D392" s="29"/>
      <c r="E392" s="29"/>
      <c r="F392" s="325"/>
      <c r="G392" s="29"/>
      <c r="H392" s="29"/>
      <c r="I392" s="29"/>
      <c r="J392" s="29"/>
      <c r="K392" s="29"/>
      <c r="L392" s="29"/>
      <c r="M392" s="29"/>
      <c r="N392" s="29"/>
      <c r="O392" s="29"/>
      <c r="P392" s="29"/>
      <c r="Q392" s="29"/>
      <c r="R392" s="29"/>
      <c r="S392" s="29"/>
      <c r="T392" s="325"/>
      <c r="U392" s="29"/>
      <c r="V392" s="29"/>
      <c r="W392" s="29"/>
      <c r="X392" s="29"/>
      <c r="Y392" s="29"/>
      <c r="Z392" s="29"/>
      <c r="AA392" s="29"/>
      <c r="AB392" s="29"/>
      <c r="AC392" s="29"/>
      <c r="AD392" s="29"/>
    </row>
    <row r="393" spans="1:30" ht="15.75" customHeight="1">
      <c r="A393" s="29"/>
      <c r="B393" s="75"/>
      <c r="C393" s="29"/>
      <c r="D393" s="29"/>
      <c r="E393" s="29"/>
      <c r="F393" s="325"/>
      <c r="G393" s="29"/>
      <c r="H393" s="29"/>
      <c r="I393" s="29"/>
      <c r="J393" s="29"/>
      <c r="K393" s="29"/>
      <c r="L393" s="29"/>
      <c r="M393" s="29"/>
      <c r="N393" s="29"/>
      <c r="O393" s="29"/>
      <c r="P393" s="29"/>
      <c r="Q393" s="29"/>
      <c r="R393" s="29"/>
      <c r="S393" s="29"/>
      <c r="T393" s="325"/>
      <c r="U393" s="29"/>
      <c r="V393" s="29"/>
      <c r="W393" s="29"/>
      <c r="X393" s="29"/>
      <c r="Y393" s="29"/>
      <c r="Z393" s="29"/>
      <c r="AA393" s="29"/>
      <c r="AB393" s="29"/>
      <c r="AC393" s="29"/>
      <c r="AD393" s="29"/>
    </row>
    <row r="394" spans="1:30" ht="15.75" customHeight="1">
      <c r="A394" s="29"/>
      <c r="B394" s="75"/>
      <c r="C394" s="29"/>
      <c r="D394" s="29"/>
      <c r="E394" s="29"/>
      <c r="F394" s="325"/>
      <c r="G394" s="29"/>
      <c r="H394" s="29"/>
      <c r="I394" s="29"/>
      <c r="J394" s="29"/>
      <c r="K394" s="29"/>
      <c r="L394" s="29"/>
      <c r="M394" s="29"/>
      <c r="N394" s="29"/>
      <c r="O394" s="29"/>
      <c r="P394" s="29"/>
      <c r="Q394" s="29"/>
      <c r="R394" s="29"/>
      <c r="S394" s="29"/>
      <c r="T394" s="325"/>
      <c r="U394" s="29"/>
      <c r="V394" s="29"/>
      <c r="W394" s="29"/>
      <c r="X394" s="29"/>
      <c r="Y394" s="29"/>
      <c r="Z394" s="29"/>
      <c r="AA394" s="29"/>
      <c r="AB394" s="29"/>
      <c r="AC394" s="29"/>
      <c r="AD394" s="29"/>
    </row>
    <row r="395" spans="1:30" ht="15.75" customHeight="1">
      <c r="A395" s="29"/>
      <c r="B395" s="75"/>
      <c r="C395" s="29"/>
      <c r="D395" s="29"/>
      <c r="E395" s="29"/>
      <c r="F395" s="325"/>
      <c r="G395" s="29"/>
      <c r="H395" s="29"/>
      <c r="I395" s="29"/>
      <c r="J395" s="29"/>
      <c r="K395" s="29"/>
      <c r="L395" s="29"/>
      <c r="M395" s="29"/>
      <c r="N395" s="29"/>
      <c r="O395" s="29"/>
      <c r="P395" s="29"/>
      <c r="Q395" s="29"/>
      <c r="R395" s="29"/>
      <c r="S395" s="29"/>
      <c r="T395" s="325"/>
      <c r="U395" s="29"/>
      <c r="V395" s="29"/>
      <c r="W395" s="29"/>
      <c r="X395" s="29"/>
      <c r="Y395" s="29"/>
      <c r="Z395" s="29"/>
      <c r="AA395" s="29"/>
      <c r="AB395" s="29"/>
      <c r="AC395" s="29"/>
      <c r="AD395" s="29"/>
    </row>
    <row r="396" spans="1:30" ht="15.75" customHeight="1">
      <c r="A396" s="29"/>
      <c r="B396" s="75"/>
      <c r="C396" s="29"/>
      <c r="D396" s="29"/>
      <c r="E396" s="29"/>
      <c r="F396" s="325"/>
      <c r="G396" s="29"/>
      <c r="H396" s="29"/>
      <c r="I396" s="29"/>
      <c r="J396" s="29"/>
      <c r="K396" s="29"/>
      <c r="L396" s="29"/>
      <c r="M396" s="29"/>
      <c r="N396" s="29"/>
      <c r="O396" s="29"/>
      <c r="P396" s="29"/>
      <c r="Q396" s="29"/>
      <c r="R396" s="29"/>
      <c r="S396" s="29"/>
      <c r="T396" s="325"/>
      <c r="U396" s="29"/>
      <c r="V396" s="29"/>
      <c r="W396" s="29"/>
      <c r="X396" s="29"/>
      <c r="Y396" s="29"/>
      <c r="Z396" s="29"/>
      <c r="AA396" s="29"/>
      <c r="AB396" s="29"/>
      <c r="AC396" s="29"/>
      <c r="AD396" s="29"/>
    </row>
    <row r="397" spans="1:30" ht="15.75" customHeight="1">
      <c r="A397" s="29"/>
      <c r="B397" s="75"/>
      <c r="C397" s="29"/>
      <c r="D397" s="29"/>
      <c r="E397" s="29"/>
      <c r="F397" s="325"/>
      <c r="G397" s="29"/>
      <c r="H397" s="29"/>
      <c r="I397" s="29"/>
      <c r="J397" s="29"/>
      <c r="K397" s="29"/>
      <c r="L397" s="29"/>
      <c r="M397" s="29"/>
      <c r="N397" s="29"/>
      <c r="O397" s="29"/>
      <c r="P397" s="29"/>
      <c r="Q397" s="29"/>
      <c r="R397" s="29"/>
      <c r="S397" s="29"/>
      <c r="T397" s="325"/>
      <c r="U397" s="29"/>
      <c r="V397" s="29"/>
      <c r="W397" s="29"/>
      <c r="X397" s="29"/>
      <c r="Y397" s="29"/>
      <c r="Z397" s="29"/>
      <c r="AA397" s="29"/>
      <c r="AB397" s="29"/>
      <c r="AC397" s="29"/>
      <c r="AD397" s="29"/>
    </row>
    <row r="398" spans="1:30" ht="15.75" customHeight="1">
      <c r="A398" s="29"/>
      <c r="B398" s="75"/>
      <c r="C398" s="29"/>
      <c r="D398" s="29"/>
      <c r="E398" s="29"/>
      <c r="F398" s="325"/>
      <c r="G398" s="29"/>
      <c r="H398" s="29"/>
      <c r="I398" s="29"/>
      <c r="J398" s="29"/>
      <c r="K398" s="29"/>
      <c r="L398" s="29"/>
      <c r="M398" s="29"/>
      <c r="N398" s="29"/>
      <c r="O398" s="29"/>
      <c r="P398" s="29"/>
      <c r="Q398" s="29"/>
      <c r="R398" s="29"/>
      <c r="S398" s="29"/>
      <c r="T398" s="325"/>
      <c r="U398" s="29"/>
      <c r="V398" s="29"/>
      <c r="W398" s="29"/>
      <c r="X398" s="29"/>
      <c r="Y398" s="29"/>
      <c r="Z398" s="29"/>
      <c r="AA398" s="29"/>
      <c r="AB398" s="29"/>
      <c r="AC398" s="29"/>
      <c r="AD398" s="29"/>
    </row>
    <row r="399" spans="1:30" ht="15.75" customHeight="1">
      <c r="A399" s="29"/>
      <c r="B399" s="75"/>
      <c r="C399" s="29"/>
      <c r="D399" s="29"/>
      <c r="E399" s="29"/>
      <c r="F399" s="325"/>
      <c r="G399" s="29"/>
      <c r="H399" s="29"/>
      <c r="I399" s="29"/>
      <c r="J399" s="29"/>
      <c r="K399" s="29"/>
      <c r="L399" s="29"/>
      <c r="M399" s="29"/>
      <c r="N399" s="29"/>
      <c r="O399" s="29"/>
      <c r="P399" s="29"/>
      <c r="Q399" s="29"/>
      <c r="R399" s="29"/>
      <c r="S399" s="29"/>
      <c r="T399" s="325"/>
      <c r="U399" s="29"/>
      <c r="V399" s="29"/>
      <c r="W399" s="29"/>
      <c r="X399" s="29"/>
      <c r="Y399" s="29"/>
      <c r="Z399" s="29"/>
      <c r="AA399" s="29"/>
      <c r="AB399" s="29"/>
      <c r="AC399" s="29"/>
      <c r="AD399" s="29"/>
    </row>
    <row r="400" spans="1:30" ht="15.75" customHeight="1">
      <c r="A400" s="29"/>
      <c r="B400" s="75"/>
      <c r="C400" s="29"/>
      <c r="D400" s="29"/>
      <c r="E400" s="29"/>
      <c r="F400" s="325"/>
      <c r="G400" s="29"/>
      <c r="H400" s="29"/>
      <c r="I400" s="29"/>
      <c r="J400" s="29"/>
      <c r="K400" s="29"/>
      <c r="L400" s="29"/>
      <c r="M400" s="29"/>
      <c r="N400" s="29"/>
      <c r="O400" s="29"/>
      <c r="P400" s="29"/>
      <c r="Q400" s="29"/>
      <c r="R400" s="29"/>
      <c r="S400" s="29"/>
      <c r="T400" s="325"/>
      <c r="U400" s="29"/>
      <c r="V400" s="29"/>
      <c r="W400" s="29"/>
      <c r="X400" s="29"/>
      <c r="Y400" s="29"/>
      <c r="Z400" s="29"/>
      <c r="AA400" s="29"/>
      <c r="AB400" s="29"/>
      <c r="AC400" s="29"/>
      <c r="AD400" s="29"/>
    </row>
    <row r="401" spans="1:30" ht="15.75" customHeight="1">
      <c r="A401" s="29"/>
      <c r="B401" s="75"/>
      <c r="C401" s="29"/>
      <c r="D401" s="29"/>
      <c r="E401" s="29"/>
      <c r="F401" s="325"/>
      <c r="G401" s="29"/>
      <c r="H401" s="29"/>
      <c r="I401" s="29"/>
      <c r="J401" s="29"/>
      <c r="K401" s="29"/>
      <c r="L401" s="29"/>
      <c r="M401" s="29"/>
      <c r="N401" s="29"/>
      <c r="O401" s="29"/>
      <c r="P401" s="29"/>
      <c r="Q401" s="29"/>
      <c r="R401" s="29"/>
      <c r="S401" s="29"/>
      <c r="T401" s="325"/>
      <c r="U401" s="29"/>
      <c r="V401" s="29"/>
      <c r="W401" s="29"/>
      <c r="X401" s="29"/>
      <c r="Y401" s="29"/>
      <c r="Z401" s="29"/>
      <c r="AA401" s="29"/>
      <c r="AB401" s="29"/>
      <c r="AC401" s="29"/>
      <c r="AD401" s="29"/>
    </row>
    <row r="402" spans="1:30" ht="15.75" customHeight="1">
      <c r="A402" s="29"/>
      <c r="B402" s="75"/>
      <c r="C402" s="29"/>
      <c r="D402" s="29"/>
      <c r="E402" s="29"/>
      <c r="F402" s="325"/>
      <c r="G402" s="29"/>
      <c r="H402" s="29"/>
      <c r="I402" s="29"/>
      <c r="J402" s="29"/>
      <c r="K402" s="29"/>
      <c r="L402" s="29"/>
      <c r="M402" s="29"/>
      <c r="N402" s="29"/>
      <c r="O402" s="29"/>
      <c r="P402" s="29"/>
      <c r="Q402" s="29"/>
      <c r="R402" s="29"/>
      <c r="S402" s="29"/>
      <c r="T402" s="325"/>
      <c r="U402" s="29"/>
      <c r="V402" s="29"/>
      <c r="W402" s="29"/>
      <c r="X402" s="29"/>
      <c r="Y402" s="29"/>
      <c r="Z402" s="29"/>
      <c r="AA402" s="29"/>
      <c r="AB402" s="29"/>
      <c r="AC402" s="29"/>
      <c r="AD402" s="29"/>
    </row>
    <row r="403" spans="1:30" ht="15.75" customHeight="1">
      <c r="A403" s="29"/>
      <c r="B403" s="75"/>
      <c r="C403" s="29"/>
      <c r="D403" s="29"/>
      <c r="E403" s="29"/>
      <c r="F403" s="325"/>
      <c r="G403" s="29"/>
      <c r="H403" s="29"/>
      <c r="I403" s="29"/>
      <c r="J403" s="29"/>
      <c r="K403" s="29"/>
      <c r="L403" s="29"/>
      <c r="M403" s="29"/>
      <c r="N403" s="29"/>
      <c r="O403" s="29"/>
      <c r="P403" s="29"/>
      <c r="Q403" s="29"/>
      <c r="R403" s="29"/>
      <c r="S403" s="29"/>
      <c r="T403" s="325"/>
      <c r="U403" s="29"/>
      <c r="V403" s="29"/>
      <c r="W403" s="29"/>
      <c r="X403" s="29"/>
      <c r="Y403" s="29"/>
      <c r="Z403" s="29"/>
      <c r="AA403" s="29"/>
      <c r="AB403" s="29"/>
      <c r="AC403" s="29"/>
      <c r="AD403" s="29"/>
    </row>
    <row r="404" spans="1:30" ht="15.75" customHeight="1">
      <c r="A404" s="29"/>
      <c r="B404" s="75"/>
      <c r="C404" s="29"/>
      <c r="D404" s="29"/>
      <c r="E404" s="29"/>
      <c r="F404" s="325"/>
      <c r="G404" s="29"/>
      <c r="H404" s="29"/>
      <c r="I404" s="29"/>
      <c r="J404" s="29"/>
      <c r="K404" s="29"/>
      <c r="L404" s="29"/>
      <c r="M404" s="29"/>
      <c r="N404" s="29"/>
      <c r="O404" s="29"/>
      <c r="P404" s="29"/>
      <c r="Q404" s="29"/>
      <c r="R404" s="29"/>
      <c r="S404" s="29"/>
      <c r="T404" s="325"/>
      <c r="U404" s="29"/>
      <c r="V404" s="29"/>
      <c r="W404" s="29"/>
      <c r="X404" s="29"/>
      <c r="Y404" s="29"/>
      <c r="Z404" s="29"/>
      <c r="AA404" s="29"/>
      <c r="AB404" s="29"/>
      <c r="AC404" s="29"/>
      <c r="AD404" s="29"/>
    </row>
    <row r="405" spans="1:30" ht="15.75" customHeight="1">
      <c r="A405" s="29"/>
      <c r="B405" s="75"/>
      <c r="C405" s="29"/>
      <c r="D405" s="29"/>
      <c r="E405" s="29"/>
      <c r="F405" s="325"/>
      <c r="G405" s="29"/>
      <c r="H405" s="29"/>
      <c r="I405" s="29"/>
      <c r="J405" s="29"/>
      <c r="K405" s="29"/>
      <c r="L405" s="29"/>
      <c r="M405" s="29"/>
      <c r="N405" s="29"/>
      <c r="O405" s="29"/>
      <c r="P405" s="29"/>
      <c r="Q405" s="29"/>
      <c r="R405" s="29"/>
      <c r="S405" s="29"/>
      <c r="T405" s="325"/>
      <c r="U405" s="29"/>
      <c r="V405" s="29"/>
      <c r="W405" s="29"/>
      <c r="X405" s="29"/>
      <c r="Y405" s="29"/>
      <c r="Z405" s="29"/>
      <c r="AA405" s="29"/>
      <c r="AB405" s="29"/>
      <c r="AC405" s="29"/>
      <c r="AD405" s="29"/>
    </row>
    <row r="406" spans="1:30" ht="15.75" customHeight="1">
      <c r="A406" s="29"/>
      <c r="B406" s="75"/>
      <c r="C406" s="29"/>
      <c r="D406" s="29"/>
      <c r="E406" s="29"/>
      <c r="F406" s="325"/>
      <c r="G406" s="29"/>
      <c r="H406" s="29"/>
      <c r="I406" s="29"/>
      <c r="J406" s="29"/>
      <c r="K406" s="29"/>
      <c r="L406" s="29"/>
      <c r="M406" s="29"/>
      <c r="N406" s="29"/>
      <c r="O406" s="29"/>
      <c r="P406" s="29"/>
      <c r="Q406" s="29"/>
      <c r="R406" s="29"/>
      <c r="S406" s="29"/>
      <c r="T406" s="325"/>
      <c r="U406" s="29"/>
      <c r="V406" s="29"/>
      <c r="W406" s="29"/>
      <c r="X406" s="29"/>
      <c r="Y406" s="29"/>
      <c r="Z406" s="29"/>
      <c r="AA406" s="29"/>
      <c r="AB406" s="29"/>
      <c r="AC406" s="29"/>
      <c r="AD406" s="29"/>
    </row>
    <row r="407" spans="1:30" ht="15.75" customHeight="1">
      <c r="A407" s="29"/>
      <c r="B407" s="75"/>
      <c r="C407" s="29"/>
      <c r="D407" s="29"/>
      <c r="E407" s="29"/>
      <c r="F407" s="325"/>
      <c r="G407" s="29"/>
      <c r="H407" s="29"/>
      <c r="I407" s="29"/>
      <c r="J407" s="29"/>
      <c r="K407" s="29"/>
      <c r="L407" s="29"/>
      <c r="M407" s="29"/>
      <c r="N407" s="29"/>
      <c r="O407" s="29"/>
      <c r="P407" s="29"/>
      <c r="Q407" s="29"/>
      <c r="R407" s="29"/>
      <c r="S407" s="29"/>
      <c r="T407" s="325"/>
      <c r="U407" s="29"/>
      <c r="V407" s="29"/>
      <c r="W407" s="29"/>
      <c r="X407" s="29"/>
      <c r="Y407" s="29"/>
      <c r="Z407" s="29"/>
      <c r="AA407" s="29"/>
      <c r="AB407" s="29"/>
      <c r="AC407" s="29"/>
      <c r="AD407" s="29"/>
    </row>
    <row r="408" spans="1:30" ht="15.75" customHeight="1">
      <c r="A408" s="29"/>
      <c r="B408" s="75"/>
      <c r="C408" s="29"/>
      <c r="D408" s="29"/>
      <c r="E408" s="29"/>
      <c r="F408" s="325"/>
      <c r="G408" s="29"/>
      <c r="H408" s="29"/>
      <c r="I408" s="29"/>
      <c r="J408" s="29"/>
      <c r="K408" s="29"/>
      <c r="L408" s="29"/>
      <c r="M408" s="29"/>
      <c r="N408" s="29"/>
      <c r="O408" s="29"/>
      <c r="P408" s="29"/>
      <c r="Q408" s="29"/>
      <c r="R408" s="29"/>
      <c r="S408" s="29"/>
      <c r="T408" s="325"/>
      <c r="U408" s="29"/>
      <c r="V408" s="29"/>
      <c r="W408" s="29"/>
      <c r="X408" s="29"/>
      <c r="Y408" s="29"/>
      <c r="Z408" s="29"/>
      <c r="AA408" s="29"/>
      <c r="AB408" s="29"/>
      <c r="AC408" s="29"/>
      <c r="AD408" s="29"/>
    </row>
    <row r="409" spans="1:30" ht="15.75" customHeight="1">
      <c r="A409" s="29"/>
      <c r="B409" s="75"/>
      <c r="C409" s="29"/>
      <c r="D409" s="29"/>
      <c r="E409" s="29"/>
      <c r="F409" s="325"/>
      <c r="G409" s="29"/>
      <c r="H409" s="29"/>
      <c r="I409" s="29"/>
      <c r="J409" s="29"/>
      <c r="K409" s="29"/>
      <c r="L409" s="29"/>
      <c r="M409" s="29"/>
      <c r="N409" s="29"/>
      <c r="O409" s="29"/>
      <c r="P409" s="29"/>
      <c r="Q409" s="29"/>
      <c r="R409" s="29"/>
      <c r="S409" s="29"/>
      <c r="T409" s="325"/>
      <c r="U409" s="29"/>
      <c r="V409" s="29"/>
      <c r="W409" s="29"/>
      <c r="X409" s="29"/>
      <c r="Y409" s="29"/>
      <c r="Z409" s="29"/>
      <c r="AA409" s="29"/>
      <c r="AB409" s="29"/>
      <c r="AC409" s="29"/>
      <c r="AD409" s="29"/>
    </row>
    <row r="410" spans="1:30" ht="15.75" customHeight="1">
      <c r="A410" s="29"/>
      <c r="B410" s="75"/>
      <c r="C410" s="29"/>
      <c r="D410" s="29"/>
      <c r="E410" s="29"/>
      <c r="F410" s="325"/>
      <c r="G410" s="29"/>
      <c r="H410" s="29"/>
      <c r="I410" s="29"/>
      <c r="J410" s="29"/>
      <c r="K410" s="29"/>
      <c r="L410" s="29"/>
      <c r="M410" s="29"/>
      <c r="N410" s="29"/>
      <c r="O410" s="29"/>
      <c r="P410" s="29"/>
      <c r="Q410" s="29"/>
      <c r="R410" s="29"/>
      <c r="S410" s="29"/>
      <c r="T410" s="325"/>
      <c r="U410" s="29"/>
      <c r="V410" s="29"/>
      <c r="W410" s="29"/>
      <c r="X410" s="29"/>
      <c r="Y410" s="29"/>
      <c r="Z410" s="29"/>
      <c r="AA410" s="29"/>
      <c r="AB410" s="29"/>
      <c r="AC410" s="29"/>
      <c r="AD410" s="29"/>
    </row>
    <row r="411" spans="1:30" ht="15.75" customHeight="1">
      <c r="A411" s="29"/>
      <c r="B411" s="75"/>
      <c r="C411" s="29"/>
      <c r="D411" s="29"/>
      <c r="E411" s="29"/>
      <c r="F411" s="325"/>
      <c r="G411" s="29"/>
      <c r="H411" s="29"/>
      <c r="I411" s="29"/>
      <c r="J411" s="29"/>
      <c r="K411" s="29"/>
      <c r="L411" s="29"/>
      <c r="M411" s="29"/>
      <c r="N411" s="29"/>
      <c r="O411" s="29"/>
      <c r="P411" s="29"/>
      <c r="Q411" s="29"/>
      <c r="R411" s="29"/>
      <c r="S411" s="29"/>
      <c r="T411" s="325"/>
      <c r="U411" s="29"/>
      <c r="V411" s="29"/>
      <c r="W411" s="29"/>
      <c r="X411" s="29"/>
      <c r="Y411" s="29"/>
      <c r="Z411" s="29"/>
      <c r="AA411" s="29"/>
      <c r="AB411" s="29"/>
      <c r="AC411" s="29"/>
      <c r="AD411" s="29"/>
    </row>
    <row r="412" spans="1:30" ht="15.75" customHeight="1">
      <c r="A412" s="29"/>
      <c r="B412" s="75"/>
      <c r="C412" s="29"/>
      <c r="D412" s="29"/>
      <c r="E412" s="29"/>
      <c r="F412" s="325"/>
      <c r="G412" s="29"/>
      <c r="H412" s="29"/>
      <c r="I412" s="29"/>
      <c r="J412" s="29"/>
      <c r="K412" s="29"/>
      <c r="L412" s="29"/>
      <c r="M412" s="29"/>
      <c r="N412" s="29"/>
      <c r="O412" s="29"/>
      <c r="P412" s="29"/>
      <c r="Q412" s="29"/>
      <c r="R412" s="29"/>
      <c r="S412" s="29"/>
      <c r="T412" s="325"/>
      <c r="U412" s="29"/>
      <c r="V412" s="29"/>
      <c r="W412" s="29"/>
      <c r="X412" s="29"/>
      <c r="Y412" s="29"/>
      <c r="Z412" s="29"/>
      <c r="AA412" s="29"/>
      <c r="AB412" s="29"/>
      <c r="AC412" s="29"/>
      <c r="AD412" s="29"/>
    </row>
    <row r="413" spans="1:30" ht="15.75" customHeight="1">
      <c r="A413" s="29"/>
      <c r="B413" s="75"/>
      <c r="C413" s="29"/>
      <c r="D413" s="29"/>
      <c r="E413" s="29"/>
      <c r="F413" s="325"/>
      <c r="G413" s="29"/>
      <c r="H413" s="29"/>
      <c r="I413" s="29"/>
      <c r="J413" s="29"/>
      <c r="K413" s="29"/>
      <c r="L413" s="29"/>
      <c r="M413" s="29"/>
      <c r="N413" s="29"/>
      <c r="O413" s="29"/>
      <c r="P413" s="29"/>
      <c r="Q413" s="29"/>
      <c r="R413" s="29"/>
      <c r="S413" s="29"/>
      <c r="T413" s="325"/>
      <c r="U413" s="29"/>
      <c r="V413" s="29"/>
      <c r="W413" s="29"/>
      <c r="X413" s="29"/>
      <c r="Y413" s="29"/>
      <c r="Z413" s="29"/>
      <c r="AA413" s="29"/>
      <c r="AB413" s="29"/>
      <c r="AC413" s="29"/>
      <c r="AD413" s="29"/>
    </row>
    <row r="414" spans="1:30" ht="15.75" customHeight="1">
      <c r="A414" s="29"/>
      <c r="B414" s="75"/>
      <c r="C414" s="29"/>
      <c r="D414" s="29"/>
      <c r="E414" s="29"/>
      <c r="F414" s="325"/>
      <c r="G414" s="29"/>
      <c r="H414" s="29"/>
      <c r="I414" s="29"/>
      <c r="J414" s="29"/>
      <c r="K414" s="29"/>
      <c r="L414" s="29"/>
      <c r="M414" s="29"/>
      <c r="N414" s="29"/>
      <c r="O414" s="29"/>
      <c r="P414" s="29"/>
      <c r="Q414" s="29"/>
      <c r="R414" s="29"/>
      <c r="S414" s="29"/>
      <c r="T414" s="325"/>
      <c r="U414" s="29"/>
      <c r="V414" s="29"/>
      <c r="W414" s="29"/>
      <c r="X414" s="29"/>
      <c r="Y414" s="29"/>
      <c r="Z414" s="29"/>
      <c r="AA414" s="29"/>
      <c r="AB414" s="29"/>
      <c r="AC414" s="29"/>
      <c r="AD414" s="29"/>
    </row>
    <row r="415" spans="1:30" ht="15.75" customHeight="1">
      <c r="A415" s="29"/>
      <c r="B415" s="75"/>
      <c r="C415" s="29"/>
      <c r="D415" s="29"/>
      <c r="E415" s="29"/>
      <c r="F415" s="325"/>
      <c r="G415" s="29"/>
      <c r="H415" s="29"/>
      <c r="I415" s="29"/>
      <c r="J415" s="29"/>
      <c r="K415" s="29"/>
      <c r="L415" s="29"/>
      <c r="M415" s="29"/>
      <c r="N415" s="29"/>
      <c r="O415" s="29"/>
      <c r="P415" s="29"/>
      <c r="Q415" s="29"/>
      <c r="R415" s="29"/>
      <c r="S415" s="29"/>
      <c r="T415" s="325"/>
      <c r="U415" s="29"/>
      <c r="V415" s="29"/>
      <c r="W415" s="29"/>
      <c r="X415" s="29"/>
      <c r="Y415" s="29"/>
      <c r="Z415" s="29"/>
      <c r="AA415" s="29"/>
      <c r="AB415" s="29"/>
      <c r="AC415" s="29"/>
      <c r="AD415" s="29"/>
    </row>
    <row r="416" spans="1:30" ht="15.75" customHeight="1">
      <c r="A416" s="29"/>
      <c r="B416" s="75"/>
      <c r="C416" s="29"/>
      <c r="D416" s="29"/>
      <c r="E416" s="29"/>
      <c r="F416" s="325"/>
      <c r="G416" s="29"/>
      <c r="H416" s="29"/>
      <c r="I416" s="29"/>
      <c r="J416" s="29"/>
      <c r="K416" s="29"/>
      <c r="L416" s="29"/>
      <c r="M416" s="29"/>
      <c r="N416" s="29"/>
      <c r="O416" s="29"/>
      <c r="P416" s="29"/>
      <c r="Q416" s="29"/>
      <c r="R416" s="29"/>
      <c r="S416" s="29"/>
      <c r="T416" s="325"/>
      <c r="U416" s="29"/>
      <c r="V416" s="29"/>
      <c r="W416" s="29"/>
      <c r="X416" s="29"/>
      <c r="Y416" s="29"/>
      <c r="Z416" s="29"/>
      <c r="AA416" s="29"/>
      <c r="AB416" s="29"/>
      <c r="AC416" s="29"/>
      <c r="AD416" s="29"/>
    </row>
    <row r="417" spans="1:30" ht="15.75" customHeight="1">
      <c r="A417" s="29"/>
      <c r="B417" s="75"/>
      <c r="C417" s="29"/>
      <c r="D417" s="29"/>
      <c r="E417" s="29"/>
      <c r="F417" s="325"/>
      <c r="G417" s="29"/>
      <c r="H417" s="29"/>
      <c r="I417" s="29"/>
      <c r="J417" s="29"/>
      <c r="K417" s="29"/>
      <c r="L417" s="29"/>
      <c r="M417" s="29"/>
      <c r="N417" s="29"/>
      <c r="O417" s="29"/>
      <c r="P417" s="29"/>
      <c r="Q417" s="29"/>
      <c r="R417" s="29"/>
      <c r="S417" s="29"/>
      <c r="T417" s="325"/>
      <c r="U417" s="29"/>
      <c r="V417" s="29"/>
      <c r="W417" s="29"/>
      <c r="X417" s="29"/>
      <c r="Y417" s="29"/>
      <c r="Z417" s="29"/>
      <c r="AA417" s="29"/>
      <c r="AB417" s="29"/>
      <c r="AC417" s="29"/>
      <c r="AD417" s="29"/>
    </row>
    <row r="418" spans="1:30" ht="15.75" customHeight="1">
      <c r="A418" s="29"/>
      <c r="B418" s="75"/>
      <c r="C418" s="29"/>
      <c r="D418" s="29"/>
      <c r="E418" s="29"/>
      <c r="F418" s="325"/>
      <c r="G418" s="29"/>
      <c r="H418" s="29"/>
      <c r="I418" s="29"/>
      <c r="J418" s="29"/>
      <c r="K418" s="29"/>
      <c r="L418" s="29"/>
      <c r="M418" s="29"/>
      <c r="N418" s="29"/>
      <c r="O418" s="29"/>
      <c r="P418" s="29"/>
      <c r="Q418" s="29"/>
      <c r="R418" s="29"/>
      <c r="S418" s="29"/>
      <c r="T418" s="325"/>
      <c r="U418" s="29"/>
      <c r="V418" s="29"/>
      <c r="W418" s="29"/>
      <c r="X418" s="29"/>
      <c r="Y418" s="29"/>
      <c r="Z418" s="29"/>
      <c r="AA418" s="29"/>
      <c r="AB418" s="29"/>
      <c r="AC418" s="29"/>
      <c r="AD418" s="29"/>
    </row>
    <row r="419" spans="1:30" ht="15.75" customHeight="1">
      <c r="A419" s="29"/>
      <c r="B419" s="75"/>
      <c r="C419" s="29"/>
      <c r="D419" s="29"/>
      <c r="E419" s="29"/>
      <c r="F419" s="325"/>
      <c r="G419" s="29"/>
      <c r="H419" s="29"/>
      <c r="I419" s="29"/>
      <c r="J419" s="29"/>
      <c r="K419" s="29"/>
      <c r="L419" s="29"/>
      <c r="M419" s="29"/>
      <c r="N419" s="29"/>
      <c r="O419" s="29"/>
      <c r="P419" s="29"/>
      <c r="Q419" s="29"/>
      <c r="R419" s="29"/>
      <c r="S419" s="29"/>
      <c r="T419" s="325"/>
      <c r="U419" s="29"/>
      <c r="V419" s="29"/>
      <c r="W419" s="29"/>
      <c r="X419" s="29"/>
      <c r="Y419" s="29"/>
      <c r="Z419" s="29"/>
      <c r="AA419" s="29"/>
      <c r="AB419" s="29"/>
      <c r="AC419" s="29"/>
      <c r="AD419" s="29"/>
    </row>
    <row r="420" spans="1:30" ht="15.75" customHeight="1">
      <c r="A420" s="29"/>
      <c r="B420" s="75"/>
      <c r="C420" s="29"/>
      <c r="D420" s="29"/>
      <c r="E420" s="29"/>
      <c r="F420" s="325"/>
      <c r="G420" s="29"/>
      <c r="H420" s="29"/>
      <c r="I420" s="29"/>
      <c r="J420" s="29"/>
      <c r="K420" s="29"/>
      <c r="L420" s="29"/>
      <c r="M420" s="29"/>
      <c r="N420" s="29"/>
      <c r="O420" s="29"/>
      <c r="P420" s="29"/>
      <c r="Q420" s="29"/>
      <c r="R420" s="29"/>
      <c r="S420" s="29"/>
      <c r="T420" s="325"/>
      <c r="U420" s="29"/>
      <c r="V420" s="29"/>
      <c r="W420" s="29"/>
      <c r="X420" s="29"/>
      <c r="Y420" s="29"/>
      <c r="Z420" s="29"/>
      <c r="AA420" s="29"/>
      <c r="AB420" s="29"/>
      <c r="AC420" s="29"/>
      <c r="AD420" s="29"/>
    </row>
    <row r="421" spans="1:30" ht="15.75" customHeight="1">
      <c r="A421" s="29"/>
      <c r="B421" s="75"/>
      <c r="C421" s="29"/>
      <c r="D421" s="29"/>
      <c r="E421" s="29"/>
      <c r="F421" s="325"/>
      <c r="G421" s="29"/>
      <c r="H421" s="29"/>
      <c r="I421" s="29"/>
      <c r="J421" s="29"/>
      <c r="K421" s="29"/>
      <c r="L421" s="29"/>
      <c r="M421" s="29"/>
      <c r="N421" s="29"/>
      <c r="O421" s="29"/>
      <c r="P421" s="29"/>
      <c r="Q421" s="29"/>
      <c r="R421" s="29"/>
      <c r="S421" s="29"/>
      <c r="T421" s="325"/>
      <c r="U421" s="29"/>
      <c r="V421" s="29"/>
      <c r="W421" s="29"/>
      <c r="X421" s="29"/>
      <c r="Y421" s="29"/>
      <c r="Z421" s="29"/>
      <c r="AA421" s="29"/>
      <c r="AB421" s="29"/>
      <c r="AC421" s="29"/>
      <c r="AD421" s="29"/>
    </row>
    <row r="422" spans="1:30" ht="15.75" customHeight="1">
      <c r="A422" s="29"/>
      <c r="B422" s="75"/>
      <c r="C422" s="29"/>
      <c r="D422" s="29"/>
      <c r="E422" s="29"/>
      <c r="F422" s="325"/>
      <c r="G422" s="29"/>
      <c r="H422" s="29"/>
      <c r="I422" s="29"/>
      <c r="J422" s="29"/>
      <c r="K422" s="29"/>
      <c r="L422" s="29"/>
      <c r="M422" s="29"/>
      <c r="N422" s="29"/>
      <c r="O422" s="29"/>
      <c r="P422" s="29"/>
      <c r="Q422" s="29"/>
      <c r="R422" s="29"/>
      <c r="S422" s="29"/>
      <c r="T422" s="325"/>
      <c r="U422" s="29"/>
      <c r="V422" s="29"/>
      <c r="W422" s="29"/>
      <c r="X422" s="29"/>
      <c r="Y422" s="29"/>
      <c r="Z422" s="29"/>
      <c r="AA422" s="29"/>
      <c r="AB422" s="29"/>
      <c r="AC422" s="29"/>
      <c r="AD422" s="29"/>
    </row>
    <row r="423" spans="1:30" ht="15.75" customHeight="1">
      <c r="A423" s="29"/>
      <c r="B423" s="75"/>
      <c r="C423" s="29"/>
      <c r="D423" s="29"/>
      <c r="E423" s="29"/>
      <c r="F423" s="325"/>
      <c r="G423" s="29"/>
      <c r="H423" s="29"/>
      <c r="I423" s="29"/>
      <c r="J423" s="29"/>
      <c r="K423" s="29"/>
      <c r="L423" s="29"/>
      <c r="M423" s="29"/>
      <c r="N423" s="29"/>
      <c r="O423" s="29"/>
      <c r="P423" s="29"/>
      <c r="Q423" s="29"/>
      <c r="R423" s="29"/>
      <c r="S423" s="29"/>
      <c r="T423" s="325"/>
      <c r="U423" s="29"/>
      <c r="V423" s="29"/>
      <c r="W423" s="29"/>
      <c r="X423" s="29"/>
      <c r="Y423" s="29"/>
      <c r="Z423" s="29"/>
      <c r="AA423" s="29"/>
      <c r="AB423" s="29"/>
      <c r="AC423" s="29"/>
      <c r="AD423" s="29"/>
    </row>
    <row r="424" spans="1:30" ht="15.75" customHeight="1">
      <c r="A424" s="29"/>
      <c r="B424" s="75"/>
      <c r="C424" s="29"/>
      <c r="D424" s="29"/>
      <c r="E424" s="29"/>
      <c r="F424" s="325"/>
      <c r="G424" s="29"/>
      <c r="H424" s="29"/>
      <c r="I424" s="29"/>
      <c r="J424" s="29"/>
      <c r="K424" s="29"/>
      <c r="L424" s="29"/>
      <c r="M424" s="29"/>
      <c r="N424" s="29"/>
      <c r="O424" s="29"/>
      <c r="P424" s="29"/>
      <c r="Q424" s="29"/>
      <c r="R424" s="29"/>
      <c r="S424" s="29"/>
      <c r="T424" s="325"/>
      <c r="U424" s="29"/>
      <c r="V424" s="29"/>
      <c r="W424" s="29"/>
      <c r="X424" s="29"/>
      <c r="Y424" s="29"/>
      <c r="Z424" s="29"/>
      <c r="AA424" s="29"/>
      <c r="AB424" s="29"/>
      <c r="AC424" s="29"/>
      <c r="AD424" s="29"/>
    </row>
    <row r="425" spans="1:30" ht="15.75" customHeight="1">
      <c r="A425" s="29"/>
      <c r="B425" s="75"/>
      <c r="C425" s="29"/>
      <c r="D425" s="29"/>
      <c r="E425" s="29"/>
      <c r="F425" s="325"/>
      <c r="G425" s="29"/>
      <c r="H425" s="29"/>
      <c r="I425" s="29"/>
      <c r="J425" s="29"/>
      <c r="K425" s="29"/>
      <c r="L425" s="29"/>
      <c r="M425" s="29"/>
      <c r="N425" s="29"/>
      <c r="O425" s="29"/>
      <c r="P425" s="29"/>
      <c r="Q425" s="29"/>
      <c r="R425" s="29"/>
      <c r="S425" s="29"/>
      <c r="T425" s="325"/>
      <c r="U425" s="29"/>
      <c r="V425" s="29"/>
      <c r="W425" s="29"/>
      <c r="X425" s="29"/>
      <c r="Y425" s="29"/>
      <c r="Z425" s="29"/>
      <c r="AA425" s="29"/>
      <c r="AB425" s="29"/>
      <c r="AC425" s="29"/>
      <c r="AD425" s="29"/>
    </row>
    <row r="426" spans="1:30" ht="15.75" customHeight="1">
      <c r="A426" s="29"/>
      <c r="B426" s="75"/>
      <c r="C426" s="29"/>
      <c r="D426" s="29"/>
      <c r="E426" s="29"/>
      <c r="F426" s="325"/>
      <c r="G426" s="29"/>
      <c r="H426" s="29"/>
      <c r="I426" s="29"/>
      <c r="J426" s="29"/>
      <c r="K426" s="29"/>
      <c r="L426" s="29"/>
      <c r="M426" s="29"/>
      <c r="N426" s="29"/>
      <c r="O426" s="29"/>
      <c r="P426" s="29"/>
      <c r="Q426" s="29"/>
      <c r="R426" s="29"/>
      <c r="S426" s="29"/>
      <c r="T426" s="325"/>
      <c r="U426" s="29"/>
      <c r="V426" s="29"/>
      <c r="W426" s="29"/>
      <c r="X426" s="29"/>
      <c r="Y426" s="29"/>
      <c r="Z426" s="29"/>
      <c r="AA426" s="29"/>
      <c r="AB426" s="29"/>
      <c r="AC426" s="29"/>
      <c r="AD426" s="29"/>
    </row>
    <row r="427" spans="1:30" ht="15.75" customHeight="1">
      <c r="A427" s="29"/>
      <c r="B427" s="75"/>
      <c r="C427" s="29"/>
      <c r="D427" s="29"/>
      <c r="E427" s="29"/>
      <c r="F427" s="325"/>
      <c r="G427" s="29"/>
      <c r="H427" s="29"/>
      <c r="I427" s="29"/>
      <c r="J427" s="29"/>
      <c r="K427" s="29"/>
      <c r="L427" s="29"/>
      <c r="M427" s="29"/>
      <c r="N427" s="29"/>
      <c r="O427" s="29"/>
      <c r="P427" s="29"/>
      <c r="Q427" s="29"/>
      <c r="R427" s="29"/>
      <c r="S427" s="29"/>
      <c r="T427" s="325"/>
      <c r="U427" s="29"/>
      <c r="V427" s="29"/>
      <c r="W427" s="29"/>
      <c r="X427" s="29"/>
      <c r="Y427" s="29"/>
      <c r="Z427" s="29"/>
      <c r="AA427" s="29"/>
      <c r="AB427" s="29"/>
      <c r="AC427" s="29"/>
      <c r="AD427" s="29"/>
    </row>
    <row r="428" spans="1:30" ht="15.75" customHeight="1">
      <c r="A428" s="29"/>
      <c r="B428" s="75"/>
      <c r="C428" s="29"/>
      <c r="D428" s="29"/>
      <c r="E428" s="29"/>
      <c r="F428" s="325"/>
      <c r="G428" s="29"/>
      <c r="H428" s="29"/>
      <c r="I428" s="29"/>
      <c r="J428" s="29"/>
      <c r="K428" s="29"/>
      <c r="L428" s="29"/>
      <c r="M428" s="29"/>
      <c r="N428" s="29"/>
      <c r="O428" s="29"/>
      <c r="P428" s="29"/>
      <c r="Q428" s="29"/>
      <c r="R428" s="29"/>
      <c r="S428" s="29"/>
      <c r="T428" s="325"/>
      <c r="U428" s="29"/>
      <c r="V428" s="29"/>
      <c r="W428" s="29"/>
      <c r="X428" s="29"/>
      <c r="Y428" s="29"/>
      <c r="Z428" s="29"/>
      <c r="AA428" s="29"/>
      <c r="AB428" s="29"/>
      <c r="AC428" s="29"/>
      <c r="AD428" s="29"/>
    </row>
    <row r="429" spans="1:30" ht="15.75" customHeight="1">
      <c r="A429" s="29"/>
      <c r="B429" s="75"/>
      <c r="C429" s="29"/>
      <c r="D429" s="29"/>
      <c r="E429" s="29"/>
      <c r="F429" s="325"/>
      <c r="G429" s="29"/>
      <c r="H429" s="29"/>
      <c r="I429" s="29"/>
      <c r="J429" s="29"/>
      <c r="K429" s="29"/>
      <c r="L429" s="29"/>
      <c r="M429" s="29"/>
      <c r="N429" s="29"/>
      <c r="O429" s="29"/>
      <c r="P429" s="29"/>
      <c r="Q429" s="29"/>
      <c r="R429" s="29"/>
      <c r="S429" s="29"/>
      <c r="T429" s="325"/>
      <c r="U429" s="29"/>
      <c r="V429" s="29"/>
      <c r="W429" s="29"/>
      <c r="X429" s="29"/>
      <c r="Y429" s="29"/>
      <c r="Z429" s="29"/>
      <c r="AA429" s="29"/>
      <c r="AB429" s="29"/>
      <c r="AC429" s="29"/>
      <c r="AD429" s="29"/>
    </row>
    <row r="430" spans="1:30" ht="15.75" customHeight="1">
      <c r="A430" s="29"/>
      <c r="B430" s="75"/>
      <c r="C430" s="29"/>
      <c r="D430" s="29"/>
      <c r="E430" s="29"/>
      <c r="F430" s="325"/>
      <c r="G430" s="29"/>
      <c r="H430" s="29"/>
      <c r="I430" s="29"/>
      <c r="J430" s="29"/>
      <c r="K430" s="29"/>
      <c r="L430" s="29"/>
      <c r="M430" s="29"/>
      <c r="N430" s="29"/>
      <c r="O430" s="29"/>
      <c r="P430" s="29"/>
      <c r="Q430" s="29"/>
      <c r="R430" s="29"/>
      <c r="S430" s="29"/>
      <c r="T430" s="325"/>
      <c r="U430" s="29"/>
      <c r="V430" s="29"/>
      <c r="W430" s="29"/>
      <c r="X430" s="29"/>
      <c r="Y430" s="29"/>
      <c r="Z430" s="29"/>
      <c r="AA430" s="29"/>
      <c r="AB430" s="29"/>
      <c r="AC430" s="29"/>
      <c r="AD430" s="29"/>
    </row>
    <row r="431" spans="1:30" ht="15.75" customHeight="1">
      <c r="A431" s="29"/>
      <c r="B431" s="75"/>
      <c r="C431" s="29"/>
      <c r="D431" s="29"/>
      <c r="E431" s="29"/>
      <c r="F431" s="325"/>
      <c r="G431" s="29"/>
      <c r="H431" s="29"/>
      <c r="I431" s="29"/>
      <c r="J431" s="29"/>
      <c r="K431" s="29"/>
      <c r="L431" s="29"/>
      <c r="M431" s="29"/>
      <c r="N431" s="29"/>
      <c r="O431" s="29"/>
      <c r="P431" s="29"/>
      <c r="Q431" s="29"/>
      <c r="R431" s="29"/>
      <c r="S431" s="29"/>
      <c r="T431" s="325"/>
      <c r="U431" s="29"/>
      <c r="V431" s="29"/>
      <c r="W431" s="29"/>
      <c r="X431" s="29"/>
      <c r="Y431" s="29"/>
      <c r="Z431" s="29"/>
      <c r="AA431" s="29"/>
      <c r="AB431" s="29"/>
      <c r="AC431" s="29"/>
      <c r="AD431" s="29"/>
    </row>
    <row r="432" spans="1:30" ht="15.75" customHeight="1">
      <c r="A432" s="29"/>
      <c r="B432" s="75"/>
      <c r="C432" s="29"/>
      <c r="D432" s="29"/>
      <c r="E432" s="29"/>
      <c r="F432" s="325"/>
      <c r="G432" s="29"/>
      <c r="H432" s="29"/>
      <c r="I432" s="29"/>
      <c r="J432" s="29"/>
      <c r="K432" s="29"/>
      <c r="L432" s="29"/>
      <c r="M432" s="29"/>
      <c r="N432" s="29"/>
      <c r="O432" s="29"/>
      <c r="P432" s="29"/>
      <c r="Q432" s="29"/>
      <c r="R432" s="29"/>
      <c r="S432" s="29"/>
      <c r="T432" s="325"/>
      <c r="U432" s="29"/>
      <c r="V432" s="29"/>
      <c r="W432" s="29"/>
      <c r="X432" s="29"/>
      <c r="Y432" s="29"/>
      <c r="Z432" s="29"/>
      <c r="AA432" s="29"/>
      <c r="AB432" s="29"/>
      <c r="AC432" s="29"/>
      <c r="AD432" s="29"/>
    </row>
    <row r="433" spans="1:30" ht="15.75" customHeight="1">
      <c r="A433" s="29"/>
      <c r="B433" s="75"/>
      <c r="C433" s="29"/>
      <c r="D433" s="29"/>
      <c r="E433" s="29"/>
      <c r="F433" s="325"/>
      <c r="G433" s="29"/>
      <c r="H433" s="29"/>
      <c r="I433" s="29"/>
      <c r="J433" s="29"/>
      <c r="K433" s="29"/>
      <c r="L433" s="29"/>
      <c r="M433" s="29"/>
      <c r="N433" s="29"/>
      <c r="O433" s="29"/>
      <c r="P433" s="29"/>
      <c r="Q433" s="29"/>
      <c r="R433" s="29"/>
      <c r="S433" s="29"/>
      <c r="T433" s="325"/>
      <c r="U433" s="29"/>
      <c r="V433" s="29"/>
      <c r="W433" s="29"/>
      <c r="X433" s="29"/>
      <c r="Y433" s="29"/>
      <c r="Z433" s="29"/>
      <c r="AA433" s="29"/>
      <c r="AB433" s="29"/>
      <c r="AC433" s="29"/>
      <c r="AD433" s="29"/>
    </row>
    <row r="434" spans="1:30" ht="15.75" customHeight="1">
      <c r="A434" s="29"/>
      <c r="B434" s="75"/>
      <c r="C434" s="29"/>
      <c r="D434" s="29"/>
      <c r="E434" s="29"/>
      <c r="F434" s="325"/>
      <c r="G434" s="29"/>
      <c r="H434" s="29"/>
      <c r="I434" s="29"/>
      <c r="J434" s="29"/>
      <c r="K434" s="29"/>
      <c r="L434" s="29"/>
      <c r="M434" s="29"/>
      <c r="N434" s="29"/>
      <c r="O434" s="29"/>
      <c r="P434" s="29"/>
      <c r="Q434" s="29"/>
      <c r="R434" s="29"/>
      <c r="S434" s="29"/>
      <c r="T434" s="325"/>
      <c r="U434" s="29"/>
      <c r="V434" s="29"/>
      <c r="W434" s="29"/>
      <c r="X434" s="29"/>
      <c r="Y434" s="29"/>
      <c r="Z434" s="29"/>
      <c r="AA434" s="29"/>
      <c r="AB434" s="29"/>
      <c r="AC434" s="29"/>
      <c r="AD434" s="29"/>
    </row>
    <row r="435" spans="1:30" ht="15.75" customHeight="1">
      <c r="A435" s="29"/>
      <c r="B435" s="75"/>
      <c r="C435" s="29"/>
      <c r="D435" s="29"/>
      <c r="E435" s="29"/>
      <c r="F435" s="325"/>
      <c r="G435" s="29"/>
      <c r="H435" s="29"/>
      <c r="I435" s="29"/>
      <c r="J435" s="29"/>
      <c r="K435" s="29"/>
      <c r="L435" s="29"/>
      <c r="M435" s="29"/>
      <c r="N435" s="29"/>
      <c r="O435" s="29"/>
      <c r="P435" s="29"/>
      <c r="Q435" s="29"/>
      <c r="R435" s="29"/>
      <c r="S435" s="29"/>
      <c r="T435" s="325"/>
      <c r="U435" s="29"/>
      <c r="V435" s="29"/>
      <c r="W435" s="29"/>
      <c r="X435" s="29"/>
      <c r="Y435" s="29"/>
      <c r="Z435" s="29"/>
      <c r="AA435" s="29"/>
      <c r="AB435" s="29"/>
      <c r="AC435" s="29"/>
      <c r="AD435" s="29"/>
    </row>
    <row r="436" spans="1:30" ht="15.75" customHeight="1">
      <c r="A436" s="29"/>
      <c r="B436" s="75"/>
      <c r="C436" s="29"/>
      <c r="D436" s="29"/>
      <c r="E436" s="29"/>
      <c r="F436" s="325"/>
      <c r="G436" s="29"/>
      <c r="H436" s="29"/>
      <c r="I436" s="29"/>
      <c r="J436" s="29"/>
      <c r="K436" s="29"/>
      <c r="L436" s="29"/>
      <c r="M436" s="29"/>
      <c r="N436" s="29"/>
      <c r="O436" s="29"/>
      <c r="P436" s="29"/>
      <c r="Q436" s="29"/>
      <c r="R436" s="29"/>
      <c r="S436" s="29"/>
      <c r="T436" s="325"/>
      <c r="U436" s="29"/>
      <c r="V436" s="29"/>
      <c r="W436" s="29"/>
      <c r="X436" s="29"/>
      <c r="Y436" s="29"/>
      <c r="Z436" s="29"/>
      <c r="AA436" s="29"/>
      <c r="AB436" s="29"/>
      <c r="AC436" s="29"/>
      <c r="AD436" s="29"/>
    </row>
    <row r="437" spans="1:30" ht="15.75" customHeight="1">
      <c r="A437" s="29"/>
      <c r="B437" s="75"/>
      <c r="C437" s="29"/>
      <c r="D437" s="29"/>
      <c r="E437" s="29"/>
      <c r="F437" s="325"/>
      <c r="G437" s="29"/>
      <c r="H437" s="29"/>
      <c r="I437" s="29"/>
      <c r="J437" s="29"/>
      <c r="K437" s="29"/>
      <c r="L437" s="29"/>
      <c r="M437" s="29"/>
      <c r="N437" s="29"/>
      <c r="O437" s="29"/>
      <c r="P437" s="29"/>
      <c r="Q437" s="29"/>
      <c r="R437" s="29"/>
      <c r="S437" s="29"/>
      <c r="T437" s="325"/>
      <c r="U437" s="29"/>
      <c r="V437" s="29"/>
      <c r="W437" s="29"/>
      <c r="X437" s="29"/>
      <c r="Y437" s="29"/>
      <c r="Z437" s="29"/>
      <c r="AA437" s="29"/>
      <c r="AB437" s="29"/>
      <c r="AC437" s="29"/>
      <c r="AD437" s="29"/>
    </row>
    <row r="438" spans="1:30" ht="15.75" customHeight="1">
      <c r="A438" s="29"/>
      <c r="B438" s="75"/>
      <c r="C438" s="29"/>
      <c r="D438" s="29"/>
      <c r="E438" s="29"/>
      <c r="F438" s="325"/>
      <c r="G438" s="29"/>
      <c r="H438" s="29"/>
      <c r="I438" s="29"/>
      <c r="J438" s="29"/>
      <c r="K438" s="29"/>
      <c r="L438" s="29"/>
      <c r="M438" s="29"/>
      <c r="N438" s="29"/>
      <c r="O438" s="29"/>
      <c r="P438" s="29"/>
      <c r="Q438" s="29"/>
      <c r="R438" s="29"/>
      <c r="S438" s="29"/>
      <c r="T438" s="325"/>
      <c r="U438" s="29"/>
      <c r="V438" s="29"/>
      <c r="W438" s="29"/>
      <c r="X438" s="29"/>
      <c r="Y438" s="29"/>
      <c r="Z438" s="29"/>
      <c r="AA438" s="29"/>
      <c r="AB438" s="29"/>
      <c r="AC438" s="29"/>
      <c r="AD438" s="29"/>
    </row>
    <row r="439" spans="1:30" ht="15.75" customHeight="1">
      <c r="A439" s="29"/>
      <c r="B439" s="75"/>
      <c r="C439" s="29"/>
      <c r="D439" s="29"/>
      <c r="E439" s="29"/>
      <c r="F439" s="325"/>
      <c r="G439" s="29"/>
      <c r="H439" s="29"/>
      <c r="I439" s="29"/>
      <c r="J439" s="29"/>
      <c r="K439" s="29"/>
      <c r="L439" s="29"/>
      <c r="M439" s="29"/>
      <c r="N439" s="29"/>
      <c r="O439" s="29"/>
      <c r="P439" s="29"/>
      <c r="Q439" s="29"/>
      <c r="R439" s="29"/>
      <c r="S439" s="29"/>
      <c r="T439" s="325"/>
      <c r="U439" s="29"/>
      <c r="V439" s="29"/>
      <c r="W439" s="29"/>
      <c r="X439" s="29"/>
      <c r="Y439" s="29"/>
      <c r="Z439" s="29"/>
      <c r="AA439" s="29"/>
      <c r="AB439" s="29"/>
      <c r="AC439" s="29"/>
      <c r="AD439" s="29"/>
    </row>
    <row r="440" spans="1:30" ht="15.75" customHeight="1">
      <c r="A440" s="29"/>
      <c r="B440" s="75"/>
      <c r="C440" s="29"/>
      <c r="D440" s="29"/>
      <c r="E440" s="29"/>
      <c r="F440" s="325"/>
      <c r="G440" s="29"/>
      <c r="H440" s="29"/>
      <c r="I440" s="29"/>
      <c r="J440" s="29"/>
      <c r="K440" s="29"/>
      <c r="L440" s="29"/>
      <c r="M440" s="29"/>
      <c r="N440" s="29"/>
      <c r="O440" s="29"/>
      <c r="P440" s="29"/>
      <c r="Q440" s="29"/>
      <c r="R440" s="29"/>
      <c r="S440" s="29"/>
      <c r="T440" s="325"/>
      <c r="U440" s="29"/>
      <c r="V440" s="29"/>
      <c r="W440" s="29"/>
      <c r="X440" s="29"/>
      <c r="Y440" s="29"/>
      <c r="Z440" s="29"/>
      <c r="AA440" s="29"/>
      <c r="AB440" s="29"/>
      <c r="AC440" s="29"/>
      <c r="AD440" s="29"/>
    </row>
    <row r="441" spans="1:30" ht="15.75" customHeight="1">
      <c r="A441" s="29"/>
      <c r="B441" s="75"/>
      <c r="C441" s="29"/>
      <c r="D441" s="29"/>
      <c r="E441" s="29"/>
      <c r="F441" s="325"/>
      <c r="G441" s="29"/>
      <c r="H441" s="29"/>
      <c r="I441" s="29"/>
      <c r="J441" s="29"/>
      <c r="K441" s="29"/>
      <c r="L441" s="29"/>
      <c r="M441" s="29"/>
      <c r="N441" s="29"/>
      <c r="O441" s="29"/>
      <c r="P441" s="29"/>
      <c r="Q441" s="29"/>
      <c r="R441" s="29"/>
      <c r="S441" s="29"/>
      <c r="T441" s="325"/>
      <c r="U441" s="29"/>
      <c r="V441" s="29"/>
      <c r="W441" s="29"/>
      <c r="X441" s="29"/>
      <c r="Y441" s="29"/>
      <c r="Z441" s="29"/>
      <c r="AA441" s="29"/>
      <c r="AB441" s="29"/>
      <c r="AC441" s="29"/>
      <c r="AD441" s="29"/>
    </row>
    <row r="442" spans="1:30" ht="15.75" customHeight="1">
      <c r="A442" s="29"/>
      <c r="B442" s="75"/>
      <c r="C442" s="29"/>
      <c r="D442" s="29"/>
      <c r="E442" s="29"/>
      <c r="F442" s="325"/>
      <c r="G442" s="29"/>
      <c r="H442" s="29"/>
      <c r="I442" s="29"/>
      <c r="J442" s="29"/>
      <c r="K442" s="29"/>
      <c r="L442" s="29"/>
      <c r="M442" s="29"/>
      <c r="N442" s="29"/>
      <c r="O442" s="29"/>
      <c r="P442" s="29"/>
      <c r="Q442" s="29"/>
      <c r="R442" s="29"/>
      <c r="S442" s="29"/>
      <c r="T442" s="325"/>
      <c r="U442" s="29"/>
      <c r="V442" s="29"/>
      <c r="W442" s="29"/>
      <c r="X442" s="29"/>
      <c r="Y442" s="29"/>
      <c r="Z442" s="29"/>
      <c r="AA442" s="29"/>
      <c r="AB442" s="29"/>
      <c r="AC442" s="29"/>
      <c r="AD442" s="29"/>
    </row>
    <row r="443" spans="1:30" ht="15.75" customHeight="1">
      <c r="A443" s="29"/>
      <c r="B443" s="75"/>
      <c r="C443" s="29"/>
      <c r="D443" s="29"/>
      <c r="E443" s="29"/>
      <c r="F443" s="325"/>
      <c r="G443" s="29"/>
      <c r="H443" s="29"/>
      <c r="I443" s="29"/>
      <c r="J443" s="29"/>
      <c r="K443" s="29"/>
      <c r="L443" s="29"/>
      <c r="M443" s="29"/>
      <c r="N443" s="29"/>
      <c r="O443" s="29"/>
      <c r="P443" s="29"/>
      <c r="Q443" s="29"/>
      <c r="R443" s="29"/>
      <c r="S443" s="29"/>
      <c r="T443" s="325"/>
      <c r="U443" s="29"/>
      <c r="V443" s="29"/>
      <c r="W443" s="29"/>
      <c r="X443" s="29"/>
      <c r="Y443" s="29"/>
      <c r="Z443" s="29"/>
      <c r="AA443" s="29"/>
      <c r="AB443" s="29"/>
      <c r="AC443" s="29"/>
      <c r="AD443" s="29"/>
    </row>
    <row r="444" spans="1:30" ht="15.75" customHeight="1">
      <c r="A444" s="29"/>
      <c r="B444" s="75"/>
      <c r="C444" s="29"/>
      <c r="D444" s="29"/>
      <c r="E444" s="29"/>
      <c r="F444" s="325"/>
      <c r="G444" s="29"/>
      <c r="H444" s="29"/>
      <c r="I444" s="29"/>
      <c r="J444" s="29"/>
      <c r="K444" s="29"/>
      <c r="L444" s="29"/>
      <c r="M444" s="29"/>
      <c r="N444" s="29"/>
      <c r="O444" s="29"/>
      <c r="P444" s="29"/>
      <c r="Q444" s="29"/>
      <c r="R444" s="29"/>
      <c r="S444" s="29"/>
      <c r="T444" s="325"/>
      <c r="U444" s="29"/>
      <c r="V444" s="29"/>
      <c r="W444" s="29"/>
      <c r="X444" s="29"/>
      <c r="Y444" s="29"/>
      <c r="Z444" s="29"/>
      <c r="AA444" s="29"/>
      <c r="AB444" s="29"/>
      <c r="AC444" s="29"/>
      <c r="AD444" s="29"/>
    </row>
    <row r="445" spans="1:30" ht="15.75" customHeight="1">
      <c r="A445" s="29"/>
      <c r="B445" s="75"/>
      <c r="C445" s="29"/>
      <c r="D445" s="29"/>
      <c r="E445" s="29"/>
      <c r="F445" s="325"/>
      <c r="G445" s="29"/>
      <c r="H445" s="29"/>
      <c r="I445" s="29"/>
      <c r="J445" s="29"/>
      <c r="K445" s="29"/>
      <c r="L445" s="29"/>
      <c r="M445" s="29"/>
      <c r="N445" s="29"/>
      <c r="O445" s="29"/>
      <c r="P445" s="29"/>
      <c r="Q445" s="29"/>
      <c r="R445" s="29"/>
      <c r="S445" s="29"/>
      <c r="T445" s="325"/>
      <c r="U445" s="29"/>
      <c r="V445" s="29"/>
      <c r="W445" s="29"/>
      <c r="X445" s="29"/>
      <c r="Y445" s="29"/>
      <c r="Z445" s="29"/>
      <c r="AA445" s="29"/>
      <c r="AB445" s="29"/>
      <c r="AC445" s="29"/>
      <c r="AD445" s="29"/>
    </row>
    <row r="446" spans="1:30" ht="15.75" customHeight="1">
      <c r="A446" s="29"/>
      <c r="B446" s="75"/>
      <c r="C446" s="29"/>
      <c r="D446" s="29"/>
      <c r="E446" s="29"/>
      <c r="F446" s="325"/>
      <c r="G446" s="29"/>
      <c r="H446" s="29"/>
      <c r="I446" s="29"/>
      <c r="J446" s="29"/>
      <c r="K446" s="29"/>
      <c r="L446" s="29"/>
      <c r="M446" s="29"/>
      <c r="N446" s="29"/>
      <c r="O446" s="29"/>
      <c r="P446" s="29"/>
      <c r="Q446" s="29"/>
      <c r="R446" s="29"/>
      <c r="S446" s="29"/>
      <c r="T446" s="325"/>
      <c r="U446" s="29"/>
      <c r="V446" s="29"/>
      <c r="W446" s="29"/>
      <c r="X446" s="29"/>
      <c r="Y446" s="29"/>
      <c r="Z446" s="29"/>
      <c r="AA446" s="29"/>
      <c r="AB446" s="29"/>
      <c r="AC446" s="29"/>
      <c r="AD446" s="29"/>
    </row>
    <row r="447" spans="1:30" ht="15.75" customHeight="1">
      <c r="A447" s="29"/>
      <c r="B447" s="75"/>
      <c r="C447" s="29"/>
      <c r="D447" s="29"/>
      <c r="E447" s="29"/>
      <c r="F447" s="325"/>
      <c r="G447" s="29"/>
      <c r="H447" s="29"/>
      <c r="I447" s="29"/>
      <c r="J447" s="29"/>
      <c r="K447" s="29"/>
      <c r="L447" s="29"/>
      <c r="M447" s="29"/>
      <c r="N447" s="29"/>
      <c r="O447" s="29"/>
      <c r="P447" s="29"/>
      <c r="Q447" s="29"/>
      <c r="R447" s="29"/>
      <c r="S447" s="29"/>
      <c r="T447" s="325"/>
      <c r="U447" s="29"/>
      <c r="V447" s="29"/>
      <c r="W447" s="29"/>
      <c r="X447" s="29"/>
      <c r="Y447" s="29"/>
      <c r="Z447" s="29"/>
      <c r="AA447" s="29"/>
      <c r="AB447" s="29"/>
      <c r="AC447" s="29"/>
      <c r="AD447" s="29"/>
    </row>
    <row r="448" spans="1:30" ht="15.75" customHeight="1">
      <c r="A448" s="29"/>
      <c r="B448" s="75"/>
      <c r="C448" s="29"/>
      <c r="D448" s="29"/>
      <c r="E448" s="29"/>
      <c r="F448" s="325"/>
      <c r="G448" s="29"/>
      <c r="H448" s="29"/>
      <c r="I448" s="29"/>
      <c r="J448" s="29"/>
      <c r="K448" s="29"/>
      <c r="L448" s="29"/>
      <c r="M448" s="29"/>
      <c r="N448" s="29"/>
      <c r="O448" s="29"/>
      <c r="P448" s="29"/>
      <c r="Q448" s="29"/>
      <c r="R448" s="29"/>
      <c r="S448" s="29"/>
      <c r="T448" s="325"/>
      <c r="U448" s="29"/>
      <c r="V448" s="29"/>
      <c r="W448" s="29"/>
      <c r="X448" s="29"/>
      <c r="Y448" s="29"/>
      <c r="Z448" s="29"/>
      <c r="AA448" s="29"/>
      <c r="AB448" s="29"/>
      <c r="AC448" s="29"/>
      <c r="AD448" s="29"/>
    </row>
    <row r="449" spans="1:30" ht="15.75" customHeight="1">
      <c r="A449" s="29"/>
      <c r="B449" s="75"/>
      <c r="C449" s="29"/>
      <c r="D449" s="29"/>
      <c r="E449" s="29"/>
      <c r="F449" s="325"/>
      <c r="G449" s="29"/>
      <c r="H449" s="29"/>
      <c r="I449" s="29"/>
      <c r="J449" s="29"/>
      <c r="K449" s="29"/>
      <c r="L449" s="29"/>
      <c r="M449" s="29"/>
      <c r="N449" s="29"/>
      <c r="O449" s="29"/>
      <c r="P449" s="29"/>
      <c r="Q449" s="29"/>
      <c r="R449" s="29"/>
      <c r="S449" s="29"/>
      <c r="T449" s="325"/>
      <c r="U449" s="29"/>
      <c r="V449" s="29"/>
      <c r="W449" s="29"/>
      <c r="X449" s="29"/>
      <c r="Y449" s="29"/>
      <c r="Z449" s="29"/>
      <c r="AA449" s="29"/>
      <c r="AB449" s="29"/>
      <c r="AC449" s="29"/>
      <c r="AD449" s="29"/>
    </row>
    <row r="450" spans="1:30" ht="15.75" customHeight="1">
      <c r="A450" s="29"/>
      <c r="B450" s="75"/>
      <c r="C450" s="29"/>
      <c r="D450" s="29"/>
      <c r="E450" s="29"/>
      <c r="F450" s="325"/>
      <c r="G450" s="29"/>
      <c r="H450" s="29"/>
      <c r="I450" s="29"/>
      <c r="J450" s="29"/>
      <c r="K450" s="29"/>
      <c r="L450" s="29"/>
      <c r="M450" s="29"/>
      <c r="N450" s="29"/>
      <c r="O450" s="29"/>
      <c r="P450" s="29"/>
      <c r="Q450" s="29"/>
      <c r="R450" s="29"/>
      <c r="S450" s="29"/>
      <c r="T450" s="325"/>
      <c r="U450" s="29"/>
      <c r="V450" s="29"/>
      <c r="W450" s="29"/>
      <c r="X450" s="29"/>
      <c r="Y450" s="29"/>
      <c r="Z450" s="29"/>
      <c r="AA450" s="29"/>
      <c r="AB450" s="29"/>
      <c r="AC450" s="29"/>
      <c r="AD450" s="29"/>
    </row>
    <row r="451" spans="1:30" ht="15.75" customHeight="1">
      <c r="A451" s="29"/>
      <c r="B451" s="75"/>
      <c r="C451" s="29"/>
      <c r="D451" s="29"/>
      <c r="E451" s="29"/>
      <c r="F451" s="325"/>
      <c r="G451" s="29"/>
      <c r="H451" s="29"/>
      <c r="I451" s="29"/>
      <c r="J451" s="29"/>
      <c r="K451" s="29"/>
      <c r="L451" s="29"/>
      <c r="M451" s="29"/>
      <c r="N451" s="29"/>
      <c r="O451" s="29"/>
      <c r="P451" s="29"/>
      <c r="Q451" s="29"/>
      <c r="R451" s="29"/>
      <c r="S451" s="29"/>
      <c r="T451" s="325"/>
      <c r="U451" s="29"/>
      <c r="V451" s="29"/>
      <c r="W451" s="29"/>
      <c r="X451" s="29"/>
      <c r="Y451" s="29"/>
      <c r="Z451" s="29"/>
      <c r="AA451" s="29"/>
      <c r="AB451" s="29"/>
      <c r="AC451" s="29"/>
      <c r="AD451" s="29"/>
    </row>
    <row r="452" spans="1:30" ht="15.75" customHeight="1">
      <c r="A452" s="29"/>
      <c r="B452" s="75"/>
      <c r="C452" s="29"/>
      <c r="D452" s="29"/>
      <c r="E452" s="29"/>
      <c r="F452" s="325"/>
      <c r="G452" s="29"/>
      <c r="H452" s="29"/>
      <c r="I452" s="29"/>
      <c r="J452" s="29"/>
      <c r="K452" s="29"/>
      <c r="L452" s="29"/>
      <c r="M452" s="29"/>
      <c r="N452" s="29"/>
      <c r="O452" s="29"/>
      <c r="P452" s="29"/>
      <c r="Q452" s="29"/>
      <c r="R452" s="29"/>
      <c r="S452" s="29"/>
      <c r="T452" s="325"/>
      <c r="U452" s="29"/>
      <c r="V452" s="29"/>
      <c r="W452" s="29"/>
      <c r="X452" s="29"/>
      <c r="Y452" s="29"/>
      <c r="Z452" s="29"/>
      <c r="AA452" s="29"/>
      <c r="AB452" s="29"/>
      <c r="AC452" s="29"/>
      <c r="AD452" s="29"/>
    </row>
    <row r="453" spans="1:30" ht="15.75" customHeight="1">
      <c r="A453" s="29"/>
      <c r="B453" s="75"/>
      <c r="C453" s="29"/>
      <c r="D453" s="29"/>
      <c r="E453" s="29"/>
      <c r="F453" s="325"/>
      <c r="G453" s="29"/>
      <c r="H453" s="29"/>
      <c r="I453" s="29"/>
      <c r="J453" s="29"/>
      <c r="K453" s="29"/>
      <c r="L453" s="29"/>
      <c r="M453" s="29"/>
      <c r="N453" s="29"/>
      <c r="O453" s="29"/>
      <c r="P453" s="29"/>
      <c r="Q453" s="29"/>
      <c r="R453" s="29"/>
      <c r="S453" s="29"/>
      <c r="T453" s="325"/>
      <c r="U453" s="29"/>
      <c r="V453" s="29"/>
      <c r="W453" s="29"/>
      <c r="X453" s="29"/>
      <c r="Y453" s="29"/>
      <c r="Z453" s="29"/>
      <c r="AA453" s="29"/>
      <c r="AB453" s="29"/>
      <c r="AC453" s="29"/>
      <c r="AD453" s="29"/>
    </row>
    <row r="454" spans="1:30" ht="15.75" customHeight="1">
      <c r="A454" s="29"/>
      <c r="B454" s="75"/>
      <c r="C454" s="29"/>
      <c r="D454" s="29"/>
      <c r="E454" s="29"/>
      <c r="F454" s="325"/>
      <c r="G454" s="29"/>
      <c r="H454" s="29"/>
      <c r="I454" s="29"/>
      <c r="J454" s="29"/>
      <c r="K454" s="29"/>
      <c r="L454" s="29"/>
      <c r="M454" s="29"/>
      <c r="N454" s="29"/>
      <c r="O454" s="29"/>
      <c r="P454" s="29"/>
      <c r="Q454" s="29"/>
      <c r="R454" s="29"/>
      <c r="S454" s="29"/>
      <c r="T454" s="325"/>
      <c r="U454" s="29"/>
      <c r="V454" s="29"/>
      <c r="W454" s="29"/>
      <c r="X454" s="29"/>
      <c r="Y454" s="29"/>
      <c r="Z454" s="29"/>
      <c r="AA454" s="29"/>
      <c r="AB454" s="29"/>
      <c r="AC454" s="29"/>
      <c r="AD454" s="29"/>
    </row>
    <row r="455" spans="1:30" ht="15.75" customHeight="1">
      <c r="A455" s="29"/>
      <c r="B455" s="75"/>
      <c r="C455" s="29"/>
      <c r="D455" s="29"/>
      <c r="E455" s="29"/>
      <c r="F455" s="325"/>
      <c r="G455" s="29"/>
      <c r="H455" s="29"/>
      <c r="I455" s="29"/>
      <c r="J455" s="29"/>
      <c r="K455" s="29"/>
      <c r="L455" s="29"/>
      <c r="M455" s="29"/>
      <c r="N455" s="29"/>
      <c r="O455" s="29"/>
      <c r="P455" s="29"/>
      <c r="Q455" s="29"/>
      <c r="R455" s="29"/>
      <c r="S455" s="29"/>
      <c r="T455" s="325"/>
      <c r="U455" s="29"/>
      <c r="V455" s="29"/>
      <c r="W455" s="29"/>
      <c r="X455" s="29"/>
      <c r="Y455" s="29"/>
      <c r="Z455" s="29"/>
      <c r="AA455" s="29"/>
      <c r="AB455" s="29"/>
      <c r="AC455" s="29"/>
      <c r="AD455" s="29"/>
    </row>
    <row r="456" spans="1:30" ht="15.75" customHeight="1">
      <c r="A456" s="29"/>
      <c r="B456" s="75"/>
      <c r="C456" s="29"/>
      <c r="D456" s="29"/>
      <c r="E456" s="29"/>
      <c r="F456" s="325"/>
      <c r="G456" s="29"/>
      <c r="H456" s="29"/>
      <c r="I456" s="29"/>
      <c r="J456" s="29"/>
      <c r="K456" s="29"/>
      <c r="L456" s="29"/>
      <c r="M456" s="29"/>
      <c r="N456" s="29"/>
      <c r="O456" s="29"/>
      <c r="P456" s="29"/>
      <c r="Q456" s="29"/>
      <c r="R456" s="29"/>
      <c r="S456" s="29"/>
      <c r="T456" s="325"/>
      <c r="U456" s="29"/>
      <c r="V456" s="29"/>
      <c r="W456" s="29"/>
      <c r="X456" s="29"/>
      <c r="Y456" s="29"/>
      <c r="Z456" s="29"/>
      <c r="AA456" s="29"/>
      <c r="AB456" s="29"/>
      <c r="AC456" s="29"/>
      <c r="AD456" s="29"/>
    </row>
    <row r="457" spans="1:30" ht="15.75" customHeight="1">
      <c r="A457" s="29"/>
      <c r="B457" s="75"/>
      <c r="C457" s="29"/>
      <c r="D457" s="29"/>
      <c r="E457" s="29"/>
      <c r="F457" s="325"/>
      <c r="G457" s="29"/>
      <c r="H457" s="29"/>
      <c r="I457" s="29"/>
      <c r="J457" s="29"/>
      <c r="K457" s="29"/>
      <c r="L457" s="29"/>
      <c r="M457" s="29"/>
      <c r="N457" s="29"/>
      <c r="O457" s="29"/>
      <c r="P457" s="29"/>
      <c r="Q457" s="29"/>
      <c r="R457" s="29"/>
      <c r="S457" s="29"/>
      <c r="T457" s="325"/>
      <c r="U457" s="29"/>
      <c r="V457" s="29"/>
      <c r="W457" s="29"/>
      <c r="X457" s="29"/>
      <c r="Y457" s="29"/>
      <c r="Z457" s="29"/>
      <c r="AA457" s="29"/>
      <c r="AB457" s="29"/>
      <c r="AC457" s="29"/>
      <c r="AD457" s="29"/>
    </row>
    <row r="458" spans="1:30" ht="15.75" customHeight="1">
      <c r="A458" s="29"/>
      <c r="B458" s="75"/>
      <c r="C458" s="29"/>
      <c r="D458" s="29"/>
      <c r="E458" s="29"/>
      <c r="F458" s="325"/>
      <c r="G458" s="29"/>
      <c r="H458" s="29"/>
      <c r="I458" s="29"/>
      <c r="J458" s="29"/>
      <c r="K458" s="29"/>
      <c r="L458" s="29"/>
      <c r="M458" s="29"/>
      <c r="N458" s="29"/>
      <c r="O458" s="29"/>
      <c r="P458" s="29"/>
      <c r="Q458" s="29"/>
      <c r="R458" s="29"/>
      <c r="S458" s="29"/>
      <c r="T458" s="325"/>
      <c r="U458" s="29"/>
      <c r="V458" s="29"/>
      <c r="W458" s="29"/>
      <c r="X458" s="29"/>
      <c r="Y458" s="29"/>
      <c r="Z458" s="29"/>
      <c r="AA458" s="29"/>
      <c r="AB458" s="29"/>
      <c r="AC458" s="29"/>
      <c r="AD458" s="29"/>
    </row>
    <row r="459" spans="1:30" ht="15.75" customHeight="1">
      <c r="A459" s="29"/>
      <c r="B459" s="75"/>
      <c r="C459" s="29"/>
      <c r="D459" s="29"/>
      <c r="E459" s="29"/>
      <c r="F459" s="325"/>
      <c r="G459" s="29"/>
      <c r="H459" s="29"/>
      <c r="I459" s="29"/>
      <c r="J459" s="29"/>
      <c r="K459" s="29"/>
      <c r="L459" s="29"/>
      <c r="M459" s="29"/>
      <c r="N459" s="29"/>
      <c r="O459" s="29"/>
      <c r="P459" s="29"/>
      <c r="Q459" s="29"/>
      <c r="R459" s="29"/>
      <c r="S459" s="29"/>
      <c r="T459" s="325"/>
      <c r="U459" s="29"/>
      <c r="V459" s="29"/>
      <c r="W459" s="29"/>
      <c r="X459" s="29"/>
      <c r="Y459" s="29"/>
      <c r="Z459" s="29"/>
      <c r="AA459" s="29"/>
      <c r="AB459" s="29"/>
      <c r="AC459" s="29"/>
      <c r="AD459" s="29"/>
    </row>
    <row r="460" spans="1:30" ht="15.75" customHeight="1">
      <c r="A460" s="29"/>
      <c r="B460" s="75"/>
      <c r="C460" s="29"/>
      <c r="D460" s="29"/>
      <c r="E460" s="29"/>
      <c r="F460" s="325"/>
      <c r="G460" s="29"/>
      <c r="H460" s="29"/>
      <c r="I460" s="29"/>
      <c r="J460" s="29"/>
      <c r="K460" s="29"/>
      <c r="L460" s="29"/>
      <c r="M460" s="29"/>
      <c r="N460" s="29"/>
      <c r="O460" s="29"/>
      <c r="P460" s="29"/>
      <c r="Q460" s="29"/>
      <c r="R460" s="29"/>
      <c r="S460" s="29"/>
      <c r="T460" s="325"/>
      <c r="U460" s="29"/>
      <c r="V460" s="29"/>
      <c r="W460" s="29"/>
      <c r="X460" s="29"/>
      <c r="Y460" s="29"/>
      <c r="Z460" s="29"/>
      <c r="AA460" s="29"/>
      <c r="AB460" s="29"/>
      <c r="AC460" s="29"/>
      <c r="AD460" s="29"/>
    </row>
    <row r="461" spans="1:30" ht="15.75" customHeight="1">
      <c r="A461" s="29"/>
      <c r="B461" s="75"/>
      <c r="C461" s="29"/>
      <c r="D461" s="29"/>
      <c r="E461" s="29"/>
      <c r="F461" s="325"/>
      <c r="G461" s="29"/>
      <c r="H461" s="29"/>
      <c r="I461" s="29"/>
      <c r="J461" s="29"/>
      <c r="K461" s="29"/>
      <c r="L461" s="29"/>
      <c r="M461" s="29"/>
      <c r="N461" s="29"/>
      <c r="O461" s="29"/>
      <c r="P461" s="29"/>
      <c r="Q461" s="29"/>
      <c r="R461" s="29"/>
      <c r="S461" s="29"/>
      <c r="T461" s="325"/>
      <c r="U461" s="29"/>
      <c r="V461" s="29"/>
      <c r="W461" s="29"/>
      <c r="X461" s="29"/>
      <c r="Y461" s="29"/>
      <c r="Z461" s="29"/>
      <c r="AA461" s="29"/>
      <c r="AB461" s="29"/>
      <c r="AC461" s="29"/>
      <c r="AD461" s="29"/>
    </row>
    <row r="462" spans="1:30" ht="15.75" customHeight="1">
      <c r="A462" s="29"/>
      <c r="B462" s="75"/>
      <c r="C462" s="29"/>
      <c r="D462" s="29"/>
      <c r="E462" s="29"/>
      <c r="F462" s="325"/>
      <c r="G462" s="29"/>
      <c r="H462" s="29"/>
      <c r="I462" s="29"/>
      <c r="J462" s="29"/>
      <c r="K462" s="29"/>
      <c r="L462" s="29"/>
      <c r="M462" s="29"/>
      <c r="N462" s="29"/>
      <c r="O462" s="29"/>
      <c r="P462" s="29"/>
      <c r="Q462" s="29"/>
      <c r="R462" s="29"/>
      <c r="S462" s="29"/>
      <c r="T462" s="325"/>
      <c r="U462" s="29"/>
      <c r="V462" s="29"/>
      <c r="W462" s="29"/>
      <c r="X462" s="29"/>
      <c r="Y462" s="29"/>
      <c r="Z462" s="29"/>
      <c r="AA462" s="29"/>
      <c r="AB462" s="29"/>
      <c r="AC462" s="29"/>
      <c r="AD462" s="29"/>
    </row>
    <row r="463" spans="1:30" ht="15.75" customHeight="1">
      <c r="A463" s="29"/>
      <c r="B463" s="75"/>
      <c r="C463" s="29"/>
      <c r="D463" s="29"/>
      <c r="E463" s="29"/>
      <c r="F463" s="325"/>
      <c r="G463" s="29"/>
      <c r="H463" s="29"/>
      <c r="I463" s="29"/>
      <c r="J463" s="29"/>
      <c r="K463" s="29"/>
      <c r="L463" s="29"/>
      <c r="M463" s="29"/>
      <c r="N463" s="29"/>
      <c r="O463" s="29"/>
      <c r="P463" s="29"/>
      <c r="Q463" s="29"/>
      <c r="R463" s="29"/>
      <c r="S463" s="29"/>
      <c r="T463" s="325"/>
      <c r="U463" s="29"/>
      <c r="V463" s="29"/>
      <c r="W463" s="29"/>
      <c r="X463" s="29"/>
      <c r="Y463" s="29"/>
      <c r="Z463" s="29"/>
      <c r="AA463" s="29"/>
      <c r="AB463" s="29"/>
      <c r="AC463" s="29"/>
      <c r="AD463" s="29"/>
    </row>
    <row r="464" spans="1:30" ht="15.75" customHeight="1">
      <c r="A464" s="29"/>
      <c r="B464" s="75"/>
      <c r="C464" s="29"/>
      <c r="D464" s="29"/>
      <c r="E464" s="29"/>
      <c r="F464" s="325"/>
      <c r="G464" s="29"/>
      <c r="H464" s="29"/>
      <c r="I464" s="29"/>
      <c r="J464" s="29"/>
      <c r="K464" s="29"/>
      <c r="L464" s="29"/>
      <c r="M464" s="29"/>
      <c r="N464" s="29"/>
      <c r="O464" s="29"/>
      <c r="P464" s="29"/>
      <c r="Q464" s="29"/>
      <c r="R464" s="29"/>
      <c r="S464" s="29"/>
      <c r="T464" s="325"/>
      <c r="U464" s="29"/>
      <c r="V464" s="29"/>
      <c r="W464" s="29"/>
      <c r="X464" s="29"/>
      <c r="Y464" s="29"/>
      <c r="Z464" s="29"/>
      <c r="AA464" s="29"/>
      <c r="AB464" s="29"/>
      <c r="AC464" s="29"/>
      <c r="AD464" s="29"/>
    </row>
    <row r="465" spans="1:30" ht="15.75" customHeight="1">
      <c r="A465" s="29"/>
      <c r="B465" s="75"/>
      <c r="C465" s="29"/>
      <c r="D465" s="29"/>
      <c r="E465" s="29"/>
      <c r="F465" s="325"/>
      <c r="G465" s="29"/>
      <c r="H465" s="29"/>
      <c r="I465" s="29"/>
      <c r="J465" s="29"/>
      <c r="K465" s="29"/>
      <c r="L465" s="29"/>
      <c r="M465" s="29"/>
      <c r="N465" s="29"/>
      <c r="O465" s="29"/>
      <c r="P465" s="29"/>
      <c r="Q465" s="29"/>
      <c r="R465" s="29"/>
      <c r="S465" s="29"/>
      <c r="T465" s="325"/>
      <c r="U465" s="29"/>
      <c r="V465" s="29"/>
      <c r="W465" s="29"/>
      <c r="X465" s="29"/>
      <c r="Y465" s="29"/>
      <c r="Z465" s="29"/>
      <c r="AA465" s="29"/>
      <c r="AB465" s="29"/>
      <c r="AC465" s="29"/>
      <c r="AD465" s="29"/>
    </row>
    <row r="466" spans="1:30" ht="15.75" customHeight="1">
      <c r="A466" s="29"/>
      <c r="B466" s="75"/>
      <c r="C466" s="29"/>
      <c r="D466" s="29"/>
      <c r="E466" s="29"/>
      <c r="F466" s="325"/>
      <c r="G466" s="29"/>
      <c r="H466" s="29"/>
      <c r="I466" s="29"/>
      <c r="J466" s="29"/>
      <c r="K466" s="29"/>
      <c r="L466" s="29"/>
      <c r="M466" s="29"/>
      <c r="N466" s="29"/>
      <c r="O466" s="29"/>
      <c r="P466" s="29"/>
      <c r="Q466" s="29"/>
      <c r="R466" s="29"/>
      <c r="S466" s="29"/>
      <c r="T466" s="325"/>
      <c r="U466" s="29"/>
      <c r="V466" s="29"/>
      <c r="W466" s="29"/>
      <c r="X466" s="29"/>
      <c r="Y466" s="29"/>
      <c r="Z466" s="29"/>
      <c r="AA466" s="29"/>
      <c r="AB466" s="29"/>
      <c r="AC466" s="29"/>
      <c r="AD466" s="29"/>
    </row>
    <row r="467" spans="1:30" ht="15.75" customHeight="1">
      <c r="A467" s="29"/>
      <c r="B467" s="75"/>
      <c r="C467" s="29"/>
      <c r="D467" s="29"/>
      <c r="E467" s="29"/>
      <c r="F467" s="325"/>
      <c r="G467" s="29"/>
      <c r="H467" s="29"/>
      <c r="I467" s="29"/>
      <c r="J467" s="29"/>
      <c r="K467" s="29"/>
      <c r="L467" s="29"/>
      <c r="M467" s="29"/>
      <c r="N467" s="29"/>
      <c r="O467" s="29"/>
      <c r="P467" s="29"/>
      <c r="Q467" s="29"/>
      <c r="R467" s="29"/>
      <c r="S467" s="29"/>
      <c r="T467" s="325"/>
      <c r="U467" s="29"/>
      <c r="V467" s="29"/>
      <c r="W467" s="29"/>
      <c r="X467" s="29"/>
      <c r="Y467" s="29"/>
      <c r="Z467" s="29"/>
      <c r="AA467" s="29"/>
      <c r="AB467" s="29"/>
      <c r="AC467" s="29"/>
      <c r="AD467" s="29"/>
    </row>
    <row r="468" spans="1:30" ht="15.75" customHeight="1">
      <c r="A468" s="29"/>
      <c r="B468" s="75"/>
      <c r="C468" s="29"/>
      <c r="D468" s="29"/>
      <c r="E468" s="29"/>
      <c r="F468" s="325"/>
      <c r="G468" s="29"/>
      <c r="H468" s="29"/>
      <c r="I468" s="29"/>
      <c r="J468" s="29"/>
      <c r="K468" s="29"/>
      <c r="L468" s="29"/>
      <c r="M468" s="29"/>
      <c r="N468" s="29"/>
      <c r="O468" s="29"/>
      <c r="P468" s="29"/>
      <c r="Q468" s="29"/>
      <c r="R468" s="29"/>
      <c r="S468" s="29"/>
      <c r="T468" s="325"/>
      <c r="U468" s="29"/>
      <c r="V468" s="29"/>
      <c r="W468" s="29"/>
      <c r="X468" s="29"/>
      <c r="Y468" s="29"/>
      <c r="Z468" s="29"/>
      <c r="AA468" s="29"/>
      <c r="AB468" s="29"/>
      <c r="AC468" s="29"/>
      <c r="AD468" s="29"/>
    </row>
    <row r="469" spans="1:30" ht="15.75" customHeight="1">
      <c r="A469" s="29"/>
      <c r="B469" s="75"/>
      <c r="C469" s="29"/>
      <c r="D469" s="29"/>
      <c r="E469" s="29"/>
      <c r="F469" s="325"/>
      <c r="G469" s="29"/>
      <c r="H469" s="29"/>
      <c r="I469" s="29"/>
      <c r="J469" s="29"/>
      <c r="K469" s="29"/>
      <c r="L469" s="29"/>
      <c r="M469" s="29"/>
      <c r="N469" s="29"/>
      <c r="O469" s="29"/>
      <c r="P469" s="29"/>
      <c r="Q469" s="29"/>
      <c r="R469" s="29"/>
      <c r="S469" s="29"/>
      <c r="T469" s="325"/>
      <c r="U469" s="29"/>
      <c r="V469" s="29"/>
      <c r="W469" s="29"/>
      <c r="X469" s="29"/>
      <c r="Y469" s="29"/>
      <c r="Z469" s="29"/>
      <c r="AA469" s="29"/>
      <c r="AB469" s="29"/>
      <c r="AC469" s="29"/>
      <c r="AD469" s="29"/>
    </row>
    <row r="470" spans="1:30" ht="15.75" customHeight="1">
      <c r="A470" s="29"/>
      <c r="B470" s="75"/>
      <c r="C470" s="29"/>
      <c r="D470" s="29"/>
      <c r="E470" s="29"/>
      <c r="F470" s="325"/>
      <c r="G470" s="29"/>
      <c r="H470" s="29"/>
      <c r="I470" s="29"/>
      <c r="J470" s="29"/>
      <c r="K470" s="29"/>
      <c r="L470" s="29"/>
      <c r="M470" s="29"/>
      <c r="N470" s="29"/>
      <c r="O470" s="29"/>
      <c r="P470" s="29"/>
      <c r="Q470" s="29"/>
      <c r="R470" s="29"/>
      <c r="S470" s="29"/>
      <c r="T470" s="325"/>
      <c r="U470" s="29"/>
      <c r="V470" s="29"/>
      <c r="W470" s="29"/>
      <c r="X470" s="29"/>
      <c r="Y470" s="29"/>
      <c r="Z470" s="29"/>
      <c r="AA470" s="29"/>
      <c r="AB470" s="29"/>
      <c r="AC470" s="29"/>
      <c r="AD470" s="29"/>
    </row>
    <row r="471" spans="1:30" ht="15.75" customHeight="1">
      <c r="A471" s="29"/>
      <c r="B471" s="75"/>
      <c r="C471" s="29"/>
      <c r="D471" s="29"/>
      <c r="E471" s="29"/>
      <c r="F471" s="325"/>
      <c r="G471" s="29"/>
      <c r="H471" s="29"/>
      <c r="I471" s="29"/>
      <c r="J471" s="29"/>
      <c r="K471" s="29"/>
      <c r="L471" s="29"/>
      <c r="M471" s="29"/>
      <c r="N471" s="29"/>
      <c r="O471" s="29"/>
      <c r="P471" s="29"/>
      <c r="Q471" s="29"/>
      <c r="R471" s="29"/>
      <c r="S471" s="29"/>
      <c r="T471" s="325"/>
      <c r="U471" s="29"/>
      <c r="V471" s="29"/>
      <c r="W471" s="29"/>
      <c r="X471" s="29"/>
      <c r="Y471" s="29"/>
      <c r="Z471" s="29"/>
      <c r="AA471" s="29"/>
      <c r="AB471" s="29"/>
      <c r="AC471" s="29"/>
      <c r="AD471" s="29"/>
    </row>
    <row r="472" spans="1:30" ht="15.75" customHeight="1">
      <c r="A472" s="29"/>
      <c r="B472" s="75"/>
      <c r="C472" s="29"/>
      <c r="D472" s="29"/>
      <c r="E472" s="29"/>
      <c r="F472" s="325"/>
      <c r="G472" s="29"/>
      <c r="H472" s="29"/>
      <c r="I472" s="29"/>
      <c r="J472" s="29"/>
      <c r="K472" s="29"/>
      <c r="L472" s="29"/>
      <c r="M472" s="29"/>
      <c r="N472" s="29"/>
      <c r="O472" s="29"/>
      <c r="P472" s="29"/>
      <c r="Q472" s="29"/>
      <c r="R472" s="29"/>
      <c r="S472" s="29"/>
      <c r="T472" s="325"/>
      <c r="U472" s="29"/>
      <c r="V472" s="29"/>
      <c r="W472" s="29"/>
      <c r="X472" s="29"/>
      <c r="Y472" s="29"/>
      <c r="Z472" s="29"/>
      <c r="AA472" s="29"/>
      <c r="AB472" s="29"/>
      <c r="AC472" s="29"/>
      <c r="AD472" s="29"/>
    </row>
    <row r="473" spans="1:30" ht="15.75" customHeight="1">
      <c r="A473" s="29"/>
      <c r="B473" s="75"/>
      <c r="C473" s="29"/>
      <c r="D473" s="29"/>
      <c r="E473" s="29"/>
      <c r="F473" s="325"/>
      <c r="G473" s="29"/>
      <c r="H473" s="29"/>
      <c r="I473" s="29"/>
      <c r="J473" s="29"/>
      <c r="K473" s="29"/>
      <c r="L473" s="29"/>
      <c r="M473" s="29"/>
      <c r="N473" s="29"/>
      <c r="O473" s="29"/>
      <c r="P473" s="29"/>
      <c r="Q473" s="29"/>
      <c r="R473" s="29"/>
      <c r="S473" s="29"/>
      <c r="T473" s="325"/>
      <c r="U473" s="29"/>
      <c r="V473" s="29"/>
      <c r="W473" s="29"/>
      <c r="X473" s="29"/>
      <c r="Y473" s="29"/>
      <c r="Z473" s="29"/>
      <c r="AA473" s="29"/>
      <c r="AB473" s="29"/>
      <c r="AC473" s="29"/>
      <c r="AD473" s="29"/>
    </row>
    <row r="474" spans="1:30" ht="15.75" customHeight="1">
      <c r="A474" s="29"/>
      <c r="B474" s="75"/>
      <c r="C474" s="29"/>
      <c r="D474" s="29"/>
      <c r="E474" s="29"/>
      <c r="F474" s="325"/>
      <c r="G474" s="29"/>
      <c r="H474" s="29"/>
      <c r="I474" s="29"/>
      <c r="J474" s="29"/>
      <c r="K474" s="29"/>
      <c r="L474" s="29"/>
      <c r="M474" s="29"/>
      <c r="N474" s="29"/>
      <c r="O474" s="29"/>
      <c r="P474" s="29"/>
      <c r="Q474" s="29"/>
      <c r="R474" s="29"/>
      <c r="S474" s="29"/>
      <c r="T474" s="325"/>
      <c r="U474" s="29"/>
      <c r="V474" s="29"/>
      <c r="W474" s="29"/>
      <c r="X474" s="29"/>
      <c r="Y474" s="29"/>
      <c r="Z474" s="29"/>
      <c r="AA474" s="29"/>
      <c r="AB474" s="29"/>
      <c r="AC474" s="29"/>
      <c r="AD474" s="29"/>
    </row>
    <row r="475" spans="1:30" ht="15.75" customHeight="1">
      <c r="A475" s="29"/>
      <c r="B475" s="75"/>
      <c r="C475" s="29"/>
      <c r="D475" s="29"/>
      <c r="E475" s="29"/>
      <c r="F475" s="325"/>
      <c r="G475" s="29"/>
      <c r="H475" s="29"/>
      <c r="I475" s="29"/>
      <c r="J475" s="29"/>
      <c r="K475" s="29"/>
      <c r="L475" s="29"/>
      <c r="M475" s="29"/>
      <c r="N475" s="29"/>
      <c r="O475" s="29"/>
      <c r="P475" s="29"/>
      <c r="Q475" s="29"/>
      <c r="R475" s="29"/>
      <c r="S475" s="29"/>
      <c r="T475" s="325"/>
      <c r="U475" s="29"/>
      <c r="V475" s="29"/>
      <c r="W475" s="29"/>
      <c r="X475" s="29"/>
      <c r="Y475" s="29"/>
      <c r="Z475" s="29"/>
      <c r="AA475" s="29"/>
      <c r="AB475" s="29"/>
      <c r="AC475" s="29"/>
      <c r="AD475" s="29"/>
    </row>
    <row r="476" spans="1:30" ht="15.75" customHeight="1">
      <c r="A476" s="29"/>
      <c r="B476" s="75"/>
      <c r="C476" s="29"/>
      <c r="D476" s="29"/>
      <c r="E476" s="29"/>
      <c r="F476" s="325"/>
      <c r="G476" s="29"/>
      <c r="H476" s="29"/>
      <c r="I476" s="29"/>
      <c r="J476" s="29"/>
      <c r="K476" s="29"/>
      <c r="L476" s="29"/>
      <c r="M476" s="29"/>
      <c r="N476" s="29"/>
      <c r="O476" s="29"/>
      <c r="P476" s="29"/>
      <c r="Q476" s="29"/>
      <c r="R476" s="29"/>
      <c r="S476" s="29"/>
      <c r="T476" s="325"/>
      <c r="U476" s="29"/>
      <c r="V476" s="29"/>
      <c r="W476" s="29"/>
      <c r="X476" s="29"/>
      <c r="Y476" s="29"/>
      <c r="Z476" s="29"/>
      <c r="AA476" s="29"/>
      <c r="AB476" s="29"/>
      <c r="AC476" s="29"/>
      <c r="AD476" s="29"/>
    </row>
    <row r="477" spans="1:30" ht="15.75" customHeight="1">
      <c r="A477" s="29"/>
      <c r="B477" s="75"/>
      <c r="C477" s="29"/>
      <c r="D477" s="29"/>
      <c r="E477" s="29"/>
      <c r="F477" s="325"/>
      <c r="G477" s="29"/>
      <c r="H477" s="29"/>
      <c r="I477" s="29"/>
      <c r="J477" s="29"/>
      <c r="K477" s="29"/>
      <c r="L477" s="29"/>
      <c r="M477" s="29"/>
      <c r="N477" s="29"/>
      <c r="O477" s="29"/>
      <c r="P477" s="29"/>
      <c r="Q477" s="29"/>
      <c r="R477" s="29"/>
      <c r="S477" s="29"/>
      <c r="T477" s="325"/>
      <c r="U477" s="29"/>
      <c r="V477" s="29"/>
      <c r="W477" s="29"/>
      <c r="X477" s="29"/>
      <c r="Y477" s="29"/>
      <c r="Z477" s="29"/>
      <c r="AA477" s="29"/>
      <c r="AB477" s="29"/>
      <c r="AC477" s="29"/>
      <c r="AD477" s="29"/>
    </row>
    <row r="478" spans="1:30" ht="15.75" customHeight="1">
      <c r="A478" s="29"/>
      <c r="B478" s="75"/>
      <c r="C478" s="29"/>
      <c r="D478" s="29"/>
      <c r="E478" s="29"/>
      <c r="F478" s="325"/>
      <c r="G478" s="29"/>
      <c r="H478" s="29"/>
      <c r="I478" s="29"/>
      <c r="J478" s="29"/>
      <c r="K478" s="29"/>
      <c r="L478" s="29"/>
      <c r="M478" s="29"/>
      <c r="N478" s="29"/>
      <c r="O478" s="29"/>
      <c r="P478" s="29"/>
      <c r="Q478" s="29"/>
      <c r="R478" s="29"/>
      <c r="S478" s="29"/>
      <c r="T478" s="325"/>
      <c r="U478" s="29"/>
      <c r="V478" s="29"/>
      <c r="W478" s="29"/>
      <c r="X478" s="29"/>
      <c r="Y478" s="29"/>
      <c r="Z478" s="29"/>
      <c r="AA478" s="29"/>
      <c r="AB478" s="29"/>
      <c r="AC478" s="29"/>
      <c r="AD478" s="29"/>
    </row>
    <row r="479" spans="1:30" ht="15.75" customHeight="1">
      <c r="A479" s="29"/>
      <c r="B479" s="75"/>
      <c r="C479" s="29"/>
      <c r="D479" s="29"/>
      <c r="E479" s="29"/>
      <c r="F479" s="325"/>
      <c r="G479" s="29"/>
      <c r="H479" s="29"/>
      <c r="I479" s="29"/>
      <c r="J479" s="29"/>
      <c r="K479" s="29"/>
      <c r="L479" s="29"/>
      <c r="M479" s="29"/>
      <c r="N479" s="29"/>
      <c r="O479" s="29"/>
      <c r="P479" s="29"/>
      <c r="Q479" s="29"/>
      <c r="R479" s="29"/>
      <c r="S479" s="29"/>
      <c r="T479" s="325"/>
      <c r="U479" s="29"/>
      <c r="V479" s="29"/>
      <c r="W479" s="29"/>
      <c r="X479" s="29"/>
      <c r="Y479" s="29"/>
      <c r="Z479" s="29"/>
      <c r="AA479" s="29"/>
      <c r="AB479" s="29"/>
      <c r="AC479" s="29"/>
      <c r="AD479" s="29"/>
    </row>
    <row r="480" spans="1:30" ht="15.75" customHeight="1">
      <c r="A480" s="29"/>
      <c r="B480" s="75"/>
      <c r="C480" s="29"/>
      <c r="D480" s="29"/>
      <c r="E480" s="29"/>
      <c r="F480" s="325"/>
      <c r="G480" s="29"/>
      <c r="H480" s="29"/>
      <c r="I480" s="29"/>
      <c r="J480" s="29"/>
      <c r="K480" s="29"/>
      <c r="L480" s="29"/>
      <c r="M480" s="29"/>
      <c r="N480" s="29"/>
      <c r="O480" s="29"/>
      <c r="P480" s="29"/>
      <c r="Q480" s="29"/>
      <c r="R480" s="29"/>
      <c r="S480" s="29"/>
      <c r="T480" s="325"/>
      <c r="U480" s="29"/>
      <c r="V480" s="29"/>
      <c r="W480" s="29"/>
      <c r="X480" s="29"/>
      <c r="Y480" s="29"/>
      <c r="Z480" s="29"/>
      <c r="AA480" s="29"/>
      <c r="AB480" s="29"/>
      <c r="AC480" s="29"/>
      <c r="AD480" s="29"/>
    </row>
    <row r="481" spans="1:30" ht="15.75" customHeight="1">
      <c r="A481" s="29"/>
      <c r="B481" s="75"/>
      <c r="C481" s="29"/>
      <c r="D481" s="29"/>
      <c r="E481" s="29"/>
      <c r="F481" s="325"/>
      <c r="G481" s="29"/>
      <c r="H481" s="29"/>
      <c r="I481" s="29"/>
      <c r="J481" s="29"/>
      <c r="K481" s="29"/>
      <c r="L481" s="29"/>
      <c r="M481" s="29"/>
      <c r="N481" s="29"/>
      <c r="O481" s="29"/>
      <c r="P481" s="29"/>
      <c r="Q481" s="29"/>
      <c r="R481" s="29"/>
      <c r="S481" s="29"/>
      <c r="T481" s="325"/>
      <c r="U481" s="29"/>
      <c r="V481" s="29"/>
      <c r="W481" s="29"/>
      <c r="X481" s="29"/>
      <c r="Y481" s="29"/>
      <c r="Z481" s="29"/>
      <c r="AA481" s="29"/>
      <c r="AB481" s="29"/>
      <c r="AC481" s="29"/>
      <c r="AD481" s="29"/>
    </row>
    <row r="482" spans="1:30" ht="15.75" customHeight="1">
      <c r="A482" s="29"/>
      <c r="B482" s="75"/>
      <c r="C482" s="29"/>
      <c r="D482" s="29"/>
      <c r="E482" s="29"/>
      <c r="F482" s="325"/>
      <c r="G482" s="29"/>
      <c r="H482" s="29"/>
      <c r="I482" s="29"/>
      <c r="J482" s="29"/>
      <c r="K482" s="29"/>
      <c r="L482" s="29"/>
      <c r="M482" s="29"/>
      <c r="N482" s="29"/>
      <c r="O482" s="29"/>
      <c r="P482" s="29"/>
      <c r="Q482" s="29"/>
      <c r="R482" s="29"/>
      <c r="S482" s="29"/>
      <c r="T482" s="325"/>
      <c r="U482" s="29"/>
      <c r="V482" s="29"/>
      <c r="W482" s="29"/>
      <c r="X482" s="29"/>
      <c r="Y482" s="29"/>
      <c r="Z482" s="29"/>
      <c r="AA482" s="29"/>
      <c r="AB482" s="29"/>
      <c r="AC482" s="29"/>
      <c r="AD482" s="29"/>
    </row>
    <row r="483" spans="1:30" ht="15.75" customHeight="1">
      <c r="A483" s="29"/>
      <c r="B483" s="75"/>
      <c r="C483" s="29"/>
      <c r="D483" s="29"/>
      <c r="E483" s="29"/>
      <c r="F483" s="325"/>
      <c r="G483" s="29"/>
      <c r="H483" s="29"/>
      <c r="I483" s="29"/>
      <c r="J483" s="29"/>
      <c r="K483" s="29"/>
      <c r="L483" s="29"/>
      <c r="M483" s="29"/>
      <c r="N483" s="29"/>
      <c r="O483" s="29"/>
      <c r="P483" s="29"/>
      <c r="Q483" s="29"/>
      <c r="R483" s="29"/>
      <c r="S483" s="29"/>
      <c r="T483" s="325"/>
      <c r="U483" s="29"/>
      <c r="V483" s="29"/>
      <c r="W483" s="29"/>
      <c r="X483" s="29"/>
      <c r="Y483" s="29"/>
      <c r="Z483" s="29"/>
      <c r="AA483" s="29"/>
      <c r="AB483" s="29"/>
      <c r="AC483" s="29"/>
      <c r="AD483" s="29"/>
    </row>
    <row r="484" spans="1:30" ht="15.75" customHeight="1">
      <c r="A484" s="29"/>
      <c r="B484" s="75"/>
      <c r="C484" s="29"/>
      <c r="D484" s="29"/>
      <c r="E484" s="29"/>
      <c r="F484" s="325"/>
      <c r="G484" s="29"/>
      <c r="H484" s="29"/>
      <c r="I484" s="29"/>
      <c r="J484" s="29"/>
      <c r="K484" s="29"/>
      <c r="L484" s="29"/>
      <c r="M484" s="29"/>
      <c r="N484" s="29"/>
      <c r="O484" s="29"/>
      <c r="P484" s="29"/>
      <c r="Q484" s="29"/>
      <c r="R484" s="29"/>
      <c r="S484" s="29"/>
      <c r="T484" s="325"/>
      <c r="U484" s="29"/>
      <c r="V484" s="29"/>
      <c r="W484" s="29"/>
      <c r="X484" s="29"/>
      <c r="Y484" s="29"/>
      <c r="Z484" s="29"/>
      <c r="AA484" s="29"/>
      <c r="AB484" s="29"/>
      <c r="AC484" s="29"/>
      <c r="AD484" s="29"/>
    </row>
    <row r="485" spans="1:30" ht="15.75" customHeight="1">
      <c r="A485" s="29"/>
      <c r="B485" s="75"/>
      <c r="C485" s="29"/>
      <c r="D485" s="29"/>
      <c r="E485" s="29"/>
      <c r="F485" s="325"/>
      <c r="G485" s="29"/>
      <c r="H485" s="29"/>
      <c r="I485" s="29"/>
      <c r="J485" s="29"/>
      <c r="K485" s="29"/>
      <c r="L485" s="29"/>
      <c r="M485" s="29"/>
      <c r="N485" s="29"/>
      <c r="O485" s="29"/>
      <c r="P485" s="29"/>
      <c r="Q485" s="29"/>
      <c r="R485" s="29"/>
      <c r="S485" s="29"/>
      <c r="T485" s="325"/>
      <c r="U485" s="29"/>
      <c r="V485" s="29"/>
      <c r="W485" s="29"/>
      <c r="X485" s="29"/>
      <c r="Y485" s="29"/>
      <c r="Z485" s="29"/>
      <c r="AA485" s="29"/>
      <c r="AB485" s="29"/>
      <c r="AC485" s="29"/>
      <c r="AD485" s="29"/>
    </row>
    <row r="486" spans="1:30" ht="15.75" customHeight="1">
      <c r="A486" s="29"/>
      <c r="B486" s="75"/>
      <c r="C486" s="29"/>
      <c r="D486" s="29"/>
      <c r="E486" s="29"/>
      <c r="F486" s="325"/>
      <c r="G486" s="29"/>
      <c r="H486" s="29"/>
      <c r="I486" s="29"/>
      <c r="J486" s="29"/>
      <c r="K486" s="29"/>
      <c r="L486" s="29"/>
      <c r="M486" s="29"/>
      <c r="N486" s="29"/>
      <c r="O486" s="29"/>
      <c r="P486" s="29"/>
      <c r="Q486" s="29"/>
      <c r="R486" s="29"/>
      <c r="S486" s="29"/>
      <c r="T486" s="325"/>
      <c r="U486" s="29"/>
      <c r="V486" s="29"/>
      <c r="W486" s="29"/>
      <c r="X486" s="29"/>
      <c r="Y486" s="29"/>
      <c r="Z486" s="29"/>
      <c r="AA486" s="29"/>
      <c r="AB486" s="29"/>
      <c r="AC486" s="29"/>
      <c r="AD486" s="29"/>
    </row>
    <row r="487" spans="1:30" ht="15.75" customHeight="1">
      <c r="A487" s="29"/>
      <c r="B487" s="75"/>
      <c r="C487" s="29"/>
      <c r="D487" s="29"/>
      <c r="E487" s="29"/>
      <c r="F487" s="325"/>
      <c r="G487" s="29"/>
      <c r="H487" s="29"/>
      <c r="I487" s="29"/>
      <c r="J487" s="29"/>
      <c r="K487" s="29"/>
      <c r="L487" s="29"/>
      <c r="M487" s="29"/>
      <c r="N487" s="29"/>
      <c r="O487" s="29"/>
      <c r="P487" s="29"/>
      <c r="Q487" s="29"/>
      <c r="R487" s="29"/>
      <c r="S487" s="29"/>
      <c r="T487" s="325"/>
      <c r="U487" s="29"/>
      <c r="V487" s="29"/>
      <c r="W487" s="29"/>
      <c r="X487" s="29"/>
      <c r="Y487" s="29"/>
      <c r="Z487" s="29"/>
      <c r="AA487" s="29"/>
      <c r="AB487" s="29"/>
      <c r="AC487" s="29"/>
      <c r="AD487" s="29"/>
    </row>
    <row r="488" spans="1:30" ht="15.75" customHeight="1">
      <c r="A488" s="29"/>
      <c r="B488" s="75"/>
      <c r="C488" s="29"/>
      <c r="D488" s="29"/>
      <c r="E488" s="29"/>
      <c r="F488" s="325"/>
      <c r="G488" s="29"/>
      <c r="H488" s="29"/>
      <c r="I488" s="29"/>
      <c r="J488" s="29"/>
      <c r="K488" s="29"/>
      <c r="L488" s="29"/>
      <c r="M488" s="29"/>
      <c r="N488" s="29"/>
      <c r="O488" s="29"/>
      <c r="P488" s="29"/>
      <c r="Q488" s="29"/>
      <c r="R488" s="29"/>
      <c r="S488" s="29"/>
      <c r="T488" s="325"/>
      <c r="U488" s="29"/>
      <c r="V488" s="29"/>
      <c r="W488" s="29"/>
      <c r="X488" s="29"/>
      <c r="Y488" s="29"/>
      <c r="Z488" s="29"/>
      <c r="AA488" s="29"/>
      <c r="AB488" s="29"/>
      <c r="AC488" s="29"/>
      <c r="AD488" s="29"/>
    </row>
    <row r="489" spans="1:30" ht="15.75" customHeight="1">
      <c r="A489" s="29"/>
      <c r="B489" s="75"/>
      <c r="C489" s="29"/>
      <c r="D489" s="29"/>
      <c r="E489" s="29"/>
      <c r="F489" s="325"/>
      <c r="G489" s="29"/>
      <c r="H489" s="29"/>
      <c r="I489" s="29"/>
      <c r="J489" s="29"/>
      <c r="K489" s="29"/>
      <c r="L489" s="29"/>
      <c r="M489" s="29"/>
      <c r="N489" s="29"/>
      <c r="O489" s="29"/>
      <c r="P489" s="29"/>
      <c r="Q489" s="29"/>
      <c r="R489" s="29"/>
      <c r="S489" s="29"/>
      <c r="T489" s="325"/>
      <c r="U489" s="29"/>
      <c r="V489" s="29"/>
      <c r="W489" s="29"/>
      <c r="X489" s="29"/>
      <c r="Y489" s="29"/>
      <c r="Z489" s="29"/>
      <c r="AA489" s="29"/>
      <c r="AB489" s="29"/>
      <c r="AC489" s="29"/>
      <c r="AD489" s="29"/>
    </row>
    <row r="490" spans="1:30" ht="15.75" customHeight="1">
      <c r="A490" s="29"/>
      <c r="B490" s="75"/>
      <c r="C490" s="29"/>
      <c r="D490" s="29"/>
      <c r="E490" s="29"/>
      <c r="F490" s="325"/>
      <c r="G490" s="29"/>
      <c r="H490" s="29"/>
      <c r="I490" s="29"/>
      <c r="J490" s="29"/>
      <c r="K490" s="29"/>
      <c r="L490" s="29"/>
      <c r="M490" s="29"/>
      <c r="N490" s="29"/>
      <c r="O490" s="29"/>
      <c r="P490" s="29"/>
      <c r="Q490" s="29"/>
      <c r="R490" s="29"/>
      <c r="S490" s="29"/>
      <c r="T490" s="325"/>
      <c r="U490" s="29"/>
      <c r="V490" s="29"/>
      <c r="W490" s="29"/>
      <c r="X490" s="29"/>
      <c r="Y490" s="29"/>
      <c r="Z490" s="29"/>
      <c r="AA490" s="29"/>
      <c r="AB490" s="29"/>
      <c r="AC490" s="29"/>
      <c r="AD490" s="29"/>
    </row>
    <row r="491" spans="1:30" ht="15.75" customHeight="1">
      <c r="A491" s="29"/>
      <c r="B491" s="75"/>
      <c r="C491" s="29"/>
      <c r="D491" s="29"/>
      <c r="E491" s="29"/>
      <c r="F491" s="325"/>
      <c r="G491" s="29"/>
      <c r="H491" s="29"/>
      <c r="I491" s="29"/>
      <c r="J491" s="29"/>
      <c r="K491" s="29"/>
      <c r="L491" s="29"/>
      <c r="M491" s="29"/>
      <c r="N491" s="29"/>
      <c r="O491" s="29"/>
      <c r="P491" s="29"/>
      <c r="Q491" s="29"/>
      <c r="R491" s="29"/>
      <c r="S491" s="29"/>
      <c r="T491" s="325"/>
      <c r="U491" s="29"/>
      <c r="V491" s="29"/>
      <c r="W491" s="29"/>
      <c r="X491" s="29"/>
      <c r="Y491" s="29"/>
      <c r="Z491" s="29"/>
      <c r="AA491" s="29"/>
      <c r="AB491" s="29"/>
      <c r="AC491" s="29"/>
      <c r="AD491" s="29"/>
    </row>
    <row r="492" spans="1:30" ht="15.75" customHeight="1">
      <c r="A492" s="29"/>
      <c r="B492" s="75"/>
      <c r="C492" s="29"/>
      <c r="D492" s="29"/>
      <c r="E492" s="29"/>
      <c r="F492" s="325"/>
      <c r="G492" s="29"/>
      <c r="H492" s="29"/>
      <c r="I492" s="29"/>
      <c r="J492" s="29"/>
      <c r="K492" s="29"/>
      <c r="L492" s="29"/>
      <c r="M492" s="29"/>
      <c r="N492" s="29"/>
      <c r="O492" s="29"/>
      <c r="P492" s="29"/>
      <c r="Q492" s="29"/>
      <c r="R492" s="29"/>
      <c r="S492" s="29"/>
      <c r="T492" s="325"/>
      <c r="U492" s="29"/>
      <c r="V492" s="29"/>
      <c r="W492" s="29"/>
      <c r="X492" s="29"/>
      <c r="Y492" s="29"/>
      <c r="Z492" s="29"/>
      <c r="AA492" s="29"/>
      <c r="AB492" s="29"/>
      <c r="AC492" s="29"/>
      <c r="AD492" s="29"/>
    </row>
    <row r="493" spans="1:30" ht="15.75" customHeight="1">
      <c r="A493" s="29"/>
      <c r="B493" s="75"/>
      <c r="C493" s="29"/>
      <c r="D493" s="29"/>
      <c r="E493" s="29"/>
      <c r="F493" s="325"/>
      <c r="G493" s="29"/>
      <c r="H493" s="29"/>
      <c r="I493" s="29"/>
      <c r="J493" s="29"/>
      <c r="K493" s="29"/>
      <c r="L493" s="29"/>
      <c r="M493" s="29"/>
      <c r="N493" s="29"/>
      <c r="O493" s="29"/>
      <c r="P493" s="29"/>
      <c r="Q493" s="29"/>
      <c r="R493" s="29"/>
      <c r="S493" s="29"/>
      <c r="T493" s="325"/>
      <c r="U493" s="29"/>
      <c r="V493" s="29"/>
      <c r="W493" s="29"/>
      <c r="X493" s="29"/>
      <c r="Y493" s="29"/>
      <c r="Z493" s="29"/>
      <c r="AA493" s="29"/>
      <c r="AB493" s="29"/>
      <c r="AC493" s="29"/>
      <c r="AD493" s="29"/>
    </row>
    <row r="494" spans="1:30" ht="15.75" customHeight="1">
      <c r="A494" s="29"/>
      <c r="B494" s="75"/>
      <c r="C494" s="29"/>
      <c r="D494" s="29"/>
      <c r="E494" s="29"/>
      <c r="F494" s="325"/>
      <c r="G494" s="29"/>
      <c r="H494" s="29"/>
      <c r="I494" s="29"/>
      <c r="J494" s="29"/>
      <c r="K494" s="29"/>
      <c r="L494" s="29"/>
      <c r="M494" s="29"/>
      <c r="N494" s="29"/>
      <c r="O494" s="29"/>
      <c r="P494" s="29"/>
      <c r="Q494" s="29"/>
      <c r="R494" s="29"/>
      <c r="S494" s="29"/>
      <c r="T494" s="325"/>
      <c r="U494" s="29"/>
      <c r="V494" s="29"/>
      <c r="W494" s="29"/>
      <c r="X494" s="29"/>
      <c r="Y494" s="29"/>
      <c r="Z494" s="29"/>
      <c r="AA494" s="29"/>
      <c r="AB494" s="29"/>
      <c r="AC494" s="29"/>
      <c r="AD494" s="29"/>
    </row>
    <row r="495" spans="1:30" ht="15.75" customHeight="1">
      <c r="A495" s="29"/>
      <c r="B495" s="75"/>
      <c r="C495" s="29"/>
      <c r="D495" s="29"/>
      <c r="E495" s="29"/>
      <c r="F495" s="325"/>
      <c r="G495" s="29"/>
      <c r="H495" s="29"/>
      <c r="I495" s="29"/>
      <c r="J495" s="29"/>
      <c r="K495" s="29"/>
      <c r="L495" s="29"/>
      <c r="M495" s="29"/>
      <c r="N495" s="29"/>
      <c r="O495" s="29"/>
      <c r="P495" s="29"/>
      <c r="Q495" s="29"/>
      <c r="R495" s="29"/>
      <c r="S495" s="29"/>
      <c r="T495" s="325"/>
      <c r="U495" s="29"/>
      <c r="V495" s="29"/>
      <c r="W495" s="29"/>
      <c r="X495" s="29"/>
      <c r="Y495" s="29"/>
      <c r="Z495" s="29"/>
      <c r="AA495" s="29"/>
      <c r="AB495" s="29"/>
      <c r="AC495" s="29"/>
      <c r="AD495" s="29"/>
    </row>
    <row r="496" spans="1:30" ht="15.75" customHeight="1">
      <c r="A496" s="29"/>
      <c r="B496" s="75"/>
      <c r="C496" s="29"/>
      <c r="D496" s="29"/>
      <c r="E496" s="29"/>
      <c r="F496" s="325"/>
      <c r="G496" s="29"/>
      <c r="H496" s="29"/>
      <c r="I496" s="29"/>
      <c r="J496" s="29"/>
      <c r="K496" s="29"/>
      <c r="L496" s="29"/>
      <c r="M496" s="29"/>
      <c r="N496" s="29"/>
      <c r="O496" s="29"/>
      <c r="P496" s="29"/>
      <c r="Q496" s="29"/>
      <c r="R496" s="29"/>
      <c r="S496" s="29"/>
      <c r="T496" s="325"/>
      <c r="U496" s="29"/>
      <c r="V496" s="29"/>
      <c r="W496" s="29"/>
      <c r="X496" s="29"/>
      <c r="Y496" s="29"/>
      <c r="Z496" s="29"/>
      <c r="AA496" s="29"/>
      <c r="AB496" s="29"/>
      <c r="AC496" s="29"/>
      <c r="AD496" s="29"/>
    </row>
    <row r="497" spans="1:30" ht="15.75" customHeight="1">
      <c r="A497" s="29"/>
      <c r="B497" s="75"/>
      <c r="C497" s="29"/>
      <c r="D497" s="29"/>
      <c r="E497" s="29"/>
      <c r="F497" s="325"/>
      <c r="G497" s="29"/>
      <c r="H497" s="29"/>
      <c r="I497" s="29"/>
      <c r="J497" s="29"/>
      <c r="K497" s="29"/>
      <c r="L497" s="29"/>
      <c r="M497" s="29"/>
      <c r="N497" s="29"/>
      <c r="O497" s="29"/>
      <c r="P497" s="29"/>
      <c r="Q497" s="29"/>
      <c r="R497" s="29"/>
      <c r="S497" s="29"/>
      <c r="T497" s="325"/>
      <c r="U497" s="29"/>
      <c r="V497" s="29"/>
      <c r="W497" s="29"/>
      <c r="X497" s="29"/>
      <c r="Y497" s="29"/>
      <c r="Z497" s="29"/>
      <c r="AA497" s="29"/>
      <c r="AB497" s="29"/>
      <c r="AC497" s="29"/>
      <c r="AD497" s="29"/>
    </row>
    <row r="498" spans="1:30" ht="15.75" customHeight="1">
      <c r="A498" s="29"/>
      <c r="B498" s="75"/>
      <c r="C498" s="29"/>
      <c r="D498" s="29"/>
      <c r="E498" s="29"/>
      <c r="F498" s="325"/>
      <c r="G498" s="29"/>
      <c r="H498" s="29"/>
      <c r="I498" s="29"/>
      <c r="J498" s="29"/>
      <c r="K498" s="29"/>
      <c r="L498" s="29"/>
      <c r="M498" s="29"/>
      <c r="N498" s="29"/>
      <c r="O498" s="29"/>
      <c r="P498" s="29"/>
      <c r="Q498" s="29"/>
      <c r="R498" s="29"/>
      <c r="S498" s="29"/>
      <c r="T498" s="325"/>
      <c r="U498" s="29"/>
      <c r="V498" s="29"/>
      <c r="W498" s="29"/>
      <c r="X498" s="29"/>
      <c r="Y498" s="29"/>
      <c r="Z498" s="29"/>
      <c r="AA498" s="29"/>
      <c r="AB498" s="29"/>
      <c r="AC498" s="29"/>
      <c r="AD498" s="29"/>
    </row>
    <row r="499" spans="1:30" ht="15.75" customHeight="1">
      <c r="A499" s="29"/>
      <c r="B499" s="75"/>
      <c r="C499" s="29"/>
      <c r="D499" s="29"/>
      <c r="E499" s="29"/>
      <c r="F499" s="325"/>
      <c r="G499" s="29"/>
      <c r="H499" s="29"/>
      <c r="I499" s="29"/>
      <c r="J499" s="29"/>
      <c r="K499" s="29"/>
      <c r="L499" s="29"/>
      <c r="M499" s="29"/>
      <c r="N499" s="29"/>
      <c r="O499" s="29"/>
      <c r="P499" s="29"/>
      <c r="Q499" s="29"/>
      <c r="R499" s="29"/>
      <c r="S499" s="29"/>
      <c r="T499" s="325"/>
      <c r="U499" s="29"/>
      <c r="V499" s="29"/>
      <c r="W499" s="29"/>
      <c r="X499" s="29"/>
      <c r="Y499" s="29"/>
      <c r="Z499" s="29"/>
      <c r="AA499" s="29"/>
      <c r="AB499" s="29"/>
      <c r="AC499" s="29"/>
      <c r="AD499" s="29"/>
    </row>
    <row r="500" spans="1:30" ht="15.75" customHeight="1">
      <c r="A500" s="29"/>
      <c r="B500" s="75"/>
      <c r="C500" s="29"/>
      <c r="D500" s="29"/>
      <c r="E500" s="29"/>
      <c r="F500" s="325"/>
      <c r="G500" s="29"/>
      <c r="H500" s="29"/>
      <c r="I500" s="29"/>
      <c r="J500" s="29"/>
      <c r="K500" s="29"/>
      <c r="L500" s="29"/>
      <c r="M500" s="29"/>
      <c r="N500" s="29"/>
      <c r="O500" s="29"/>
      <c r="P500" s="29"/>
      <c r="Q500" s="29"/>
      <c r="R500" s="29"/>
      <c r="S500" s="29"/>
      <c r="T500" s="325"/>
      <c r="U500" s="29"/>
      <c r="V500" s="29"/>
      <c r="W500" s="29"/>
      <c r="X500" s="29"/>
      <c r="Y500" s="29"/>
      <c r="Z500" s="29"/>
      <c r="AA500" s="29"/>
      <c r="AB500" s="29"/>
      <c r="AC500" s="29"/>
      <c r="AD500" s="29"/>
    </row>
    <row r="501" spans="1:30" ht="15.75" customHeight="1">
      <c r="A501" s="29"/>
      <c r="B501" s="75"/>
      <c r="C501" s="29"/>
      <c r="D501" s="29"/>
      <c r="E501" s="29"/>
      <c r="F501" s="325"/>
      <c r="G501" s="29"/>
      <c r="H501" s="29"/>
      <c r="I501" s="29"/>
      <c r="J501" s="29"/>
      <c r="K501" s="29"/>
      <c r="L501" s="29"/>
      <c r="M501" s="29"/>
      <c r="N501" s="29"/>
      <c r="O501" s="29"/>
      <c r="P501" s="29"/>
      <c r="Q501" s="29"/>
      <c r="R501" s="29"/>
      <c r="S501" s="29"/>
      <c r="T501" s="325"/>
      <c r="U501" s="29"/>
      <c r="V501" s="29"/>
      <c r="W501" s="29"/>
      <c r="X501" s="29"/>
      <c r="Y501" s="29"/>
      <c r="Z501" s="29"/>
      <c r="AA501" s="29"/>
      <c r="AB501" s="29"/>
      <c r="AC501" s="29"/>
      <c r="AD501" s="29"/>
    </row>
    <row r="502" spans="1:30" ht="15.75" customHeight="1">
      <c r="A502" s="29"/>
      <c r="B502" s="75"/>
      <c r="C502" s="29"/>
      <c r="D502" s="29"/>
      <c r="E502" s="29"/>
      <c r="F502" s="325"/>
      <c r="G502" s="29"/>
      <c r="H502" s="29"/>
      <c r="I502" s="29"/>
      <c r="J502" s="29"/>
      <c r="K502" s="29"/>
      <c r="L502" s="29"/>
      <c r="M502" s="29"/>
      <c r="N502" s="29"/>
      <c r="O502" s="29"/>
      <c r="P502" s="29"/>
      <c r="Q502" s="29"/>
      <c r="R502" s="29"/>
      <c r="S502" s="29"/>
      <c r="T502" s="325"/>
      <c r="U502" s="29"/>
      <c r="V502" s="29"/>
      <c r="W502" s="29"/>
      <c r="X502" s="29"/>
      <c r="Y502" s="29"/>
      <c r="Z502" s="29"/>
      <c r="AA502" s="29"/>
      <c r="AB502" s="29"/>
      <c r="AC502" s="29"/>
      <c r="AD502" s="29"/>
    </row>
    <row r="503" spans="1:30" ht="15.75" customHeight="1">
      <c r="A503" s="29"/>
      <c r="B503" s="75"/>
      <c r="C503" s="29"/>
      <c r="D503" s="29"/>
      <c r="E503" s="29"/>
      <c r="F503" s="325"/>
      <c r="G503" s="29"/>
      <c r="H503" s="29"/>
      <c r="I503" s="29"/>
      <c r="J503" s="29"/>
      <c r="K503" s="29"/>
      <c r="L503" s="29"/>
      <c r="M503" s="29"/>
      <c r="N503" s="29"/>
      <c r="O503" s="29"/>
      <c r="P503" s="29"/>
      <c r="Q503" s="29"/>
      <c r="R503" s="29"/>
      <c r="S503" s="29"/>
      <c r="T503" s="325"/>
      <c r="U503" s="29"/>
      <c r="V503" s="29"/>
      <c r="W503" s="29"/>
      <c r="X503" s="29"/>
      <c r="Y503" s="29"/>
      <c r="Z503" s="29"/>
      <c r="AA503" s="29"/>
      <c r="AB503" s="29"/>
      <c r="AC503" s="29"/>
      <c r="AD503" s="29"/>
    </row>
    <row r="504" spans="1:30" ht="15.75" customHeight="1">
      <c r="A504" s="29"/>
      <c r="B504" s="75"/>
      <c r="C504" s="29"/>
      <c r="D504" s="29"/>
      <c r="E504" s="29"/>
      <c r="F504" s="325"/>
      <c r="G504" s="29"/>
      <c r="H504" s="29"/>
      <c r="I504" s="29"/>
      <c r="J504" s="29"/>
      <c r="K504" s="29"/>
      <c r="L504" s="29"/>
      <c r="M504" s="29"/>
      <c r="N504" s="29"/>
      <c r="O504" s="29"/>
      <c r="P504" s="29"/>
      <c r="Q504" s="29"/>
      <c r="R504" s="29"/>
      <c r="S504" s="29"/>
      <c r="T504" s="325"/>
      <c r="U504" s="29"/>
      <c r="V504" s="29"/>
      <c r="W504" s="29"/>
      <c r="X504" s="29"/>
      <c r="Y504" s="29"/>
      <c r="Z504" s="29"/>
      <c r="AA504" s="29"/>
      <c r="AB504" s="29"/>
      <c r="AC504" s="29"/>
      <c r="AD504" s="29"/>
    </row>
    <row r="505" spans="1:30" ht="15.75" customHeight="1">
      <c r="A505" s="29"/>
      <c r="B505" s="75"/>
      <c r="C505" s="29"/>
      <c r="D505" s="29"/>
      <c r="E505" s="29"/>
      <c r="F505" s="325"/>
      <c r="G505" s="29"/>
      <c r="H505" s="29"/>
      <c r="I505" s="29"/>
      <c r="J505" s="29"/>
      <c r="K505" s="29"/>
      <c r="L505" s="29"/>
      <c r="M505" s="29"/>
      <c r="N505" s="29"/>
      <c r="O505" s="29"/>
      <c r="P505" s="29"/>
      <c r="Q505" s="29"/>
      <c r="R505" s="29"/>
      <c r="S505" s="29"/>
      <c r="T505" s="325"/>
      <c r="U505" s="29"/>
      <c r="V505" s="29"/>
      <c r="W505" s="29"/>
      <c r="X505" s="29"/>
      <c r="Y505" s="29"/>
      <c r="Z505" s="29"/>
      <c r="AA505" s="29"/>
      <c r="AB505" s="29"/>
      <c r="AC505" s="29"/>
      <c r="AD505" s="29"/>
    </row>
    <row r="506" spans="1:30" ht="15.75" customHeight="1">
      <c r="A506" s="29"/>
      <c r="B506" s="75"/>
      <c r="C506" s="29"/>
      <c r="D506" s="29"/>
      <c r="E506" s="29"/>
      <c r="F506" s="325"/>
      <c r="G506" s="29"/>
      <c r="H506" s="29"/>
      <c r="I506" s="29"/>
      <c r="J506" s="29"/>
      <c r="K506" s="29"/>
      <c r="L506" s="29"/>
      <c r="M506" s="29"/>
      <c r="N506" s="29"/>
      <c r="O506" s="29"/>
      <c r="P506" s="29"/>
      <c r="Q506" s="29"/>
      <c r="R506" s="29"/>
      <c r="S506" s="29"/>
      <c r="T506" s="325"/>
      <c r="U506" s="29"/>
      <c r="V506" s="29"/>
      <c r="W506" s="29"/>
      <c r="X506" s="29"/>
      <c r="Y506" s="29"/>
      <c r="Z506" s="29"/>
      <c r="AA506" s="29"/>
      <c r="AB506" s="29"/>
      <c r="AC506" s="29"/>
      <c r="AD506" s="29"/>
    </row>
    <row r="507" spans="1:30" ht="15.75" customHeight="1">
      <c r="A507" s="29"/>
      <c r="B507" s="75"/>
      <c r="C507" s="29"/>
      <c r="D507" s="29"/>
      <c r="E507" s="29"/>
      <c r="F507" s="325"/>
      <c r="G507" s="29"/>
      <c r="H507" s="29"/>
      <c r="I507" s="29"/>
      <c r="J507" s="29"/>
      <c r="K507" s="29"/>
      <c r="L507" s="29"/>
      <c r="M507" s="29"/>
      <c r="N507" s="29"/>
      <c r="O507" s="29"/>
      <c r="P507" s="29"/>
      <c r="Q507" s="29"/>
      <c r="R507" s="29"/>
      <c r="S507" s="29"/>
      <c r="T507" s="325"/>
      <c r="U507" s="29"/>
      <c r="V507" s="29"/>
      <c r="W507" s="29"/>
      <c r="X507" s="29"/>
      <c r="Y507" s="29"/>
      <c r="Z507" s="29"/>
      <c r="AA507" s="29"/>
      <c r="AB507" s="29"/>
      <c r="AC507" s="29"/>
      <c r="AD507" s="29"/>
    </row>
    <row r="508" spans="1:30" ht="15.75" customHeight="1">
      <c r="A508" s="29"/>
      <c r="B508" s="75"/>
      <c r="C508" s="29"/>
      <c r="D508" s="29"/>
      <c r="E508" s="29"/>
      <c r="F508" s="325"/>
      <c r="G508" s="29"/>
      <c r="H508" s="29"/>
      <c r="I508" s="29"/>
      <c r="J508" s="29"/>
      <c r="K508" s="29"/>
      <c r="L508" s="29"/>
      <c r="M508" s="29"/>
      <c r="N508" s="29"/>
      <c r="O508" s="29"/>
      <c r="P508" s="29"/>
      <c r="Q508" s="29"/>
      <c r="R508" s="29"/>
      <c r="S508" s="29"/>
      <c r="T508" s="325"/>
      <c r="U508" s="29"/>
      <c r="V508" s="29"/>
      <c r="W508" s="29"/>
      <c r="X508" s="29"/>
      <c r="Y508" s="29"/>
      <c r="Z508" s="29"/>
      <c r="AA508" s="29"/>
      <c r="AB508" s="29"/>
      <c r="AC508" s="29"/>
      <c r="AD508" s="29"/>
    </row>
    <row r="509" spans="1:30" ht="15.75" customHeight="1">
      <c r="A509" s="29"/>
      <c r="B509" s="75"/>
      <c r="C509" s="29"/>
      <c r="D509" s="29"/>
      <c r="E509" s="29"/>
      <c r="F509" s="325"/>
      <c r="G509" s="29"/>
      <c r="H509" s="29"/>
      <c r="I509" s="29"/>
      <c r="J509" s="29"/>
      <c r="K509" s="29"/>
      <c r="L509" s="29"/>
      <c r="M509" s="29"/>
      <c r="N509" s="29"/>
      <c r="O509" s="29"/>
      <c r="P509" s="29"/>
      <c r="Q509" s="29"/>
      <c r="R509" s="29"/>
      <c r="S509" s="29"/>
      <c r="T509" s="325"/>
      <c r="U509" s="29"/>
      <c r="V509" s="29"/>
      <c r="W509" s="29"/>
      <c r="X509" s="29"/>
      <c r="Y509" s="29"/>
      <c r="Z509" s="29"/>
      <c r="AA509" s="29"/>
      <c r="AB509" s="29"/>
      <c r="AC509" s="29"/>
      <c r="AD509" s="29"/>
    </row>
    <row r="510" spans="1:30" ht="15.75" customHeight="1">
      <c r="A510" s="29"/>
      <c r="B510" s="75"/>
      <c r="C510" s="29"/>
      <c r="D510" s="29"/>
      <c r="E510" s="29"/>
      <c r="F510" s="325"/>
      <c r="G510" s="29"/>
      <c r="H510" s="29"/>
      <c r="I510" s="29"/>
      <c r="J510" s="29"/>
      <c r="K510" s="29"/>
      <c r="L510" s="29"/>
      <c r="M510" s="29"/>
      <c r="N510" s="29"/>
      <c r="O510" s="29"/>
      <c r="P510" s="29"/>
      <c r="Q510" s="29"/>
      <c r="R510" s="29"/>
      <c r="S510" s="29"/>
      <c r="T510" s="325"/>
      <c r="U510" s="29"/>
      <c r="V510" s="29"/>
      <c r="W510" s="29"/>
      <c r="X510" s="29"/>
      <c r="Y510" s="29"/>
      <c r="Z510" s="29"/>
      <c r="AA510" s="29"/>
      <c r="AB510" s="29"/>
      <c r="AC510" s="29"/>
      <c r="AD510" s="29"/>
    </row>
    <row r="511" spans="1:30" ht="15.75" customHeight="1">
      <c r="A511" s="29"/>
      <c r="B511" s="75"/>
      <c r="C511" s="29"/>
      <c r="D511" s="29"/>
      <c r="E511" s="29"/>
      <c r="F511" s="325"/>
      <c r="G511" s="29"/>
      <c r="H511" s="29"/>
      <c r="I511" s="29"/>
      <c r="J511" s="29"/>
      <c r="K511" s="29"/>
      <c r="L511" s="29"/>
      <c r="M511" s="29"/>
      <c r="N511" s="29"/>
      <c r="O511" s="29"/>
      <c r="P511" s="29"/>
      <c r="Q511" s="29"/>
      <c r="R511" s="29"/>
      <c r="S511" s="29"/>
      <c r="T511" s="325"/>
      <c r="U511" s="29"/>
      <c r="V511" s="29"/>
      <c r="W511" s="29"/>
      <c r="X511" s="29"/>
      <c r="Y511" s="29"/>
      <c r="Z511" s="29"/>
      <c r="AA511" s="29"/>
      <c r="AB511" s="29"/>
      <c r="AC511" s="29"/>
      <c r="AD511" s="29"/>
    </row>
    <row r="512" spans="1:30" ht="15.75" customHeight="1">
      <c r="A512" s="29"/>
      <c r="B512" s="75"/>
      <c r="C512" s="29"/>
      <c r="D512" s="29"/>
      <c r="E512" s="29"/>
      <c r="F512" s="325"/>
      <c r="G512" s="29"/>
      <c r="H512" s="29"/>
      <c r="I512" s="29"/>
      <c r="J512" s="29"/>
      <c r="K512" s="29"/>
      <c r="L512" s="29"/>
      <c r="M512" s="29"/>
      <c r="N512" s="29"/>
      <c r="O512" s="29"/>
      <c r="P512" s="29"/>
      <c r="Q512" s="29"/>
      <c r="R512" s="29"/>
      <c r="S512" s="29"/>
      <c r="T512" s="325"/>
      <c r="U512" s="29"/>
      <c r="V512" s="29"/>
      <c r="W512" s="29"/>
      <c r="X512" s="29"/>
      <c r="Y512" s="29"/>
      <c r="Z512" s="29"/>
      <c r="AA512" s="29"/>
      <c r="AB512" s="29"/>
      <c r="AC512" s="29"/>
      <c r="AD512" s="29"/>
    </row>
    <row r="513" spans="1:30" ht="15.75" customHeight="1">
      <c r="A513" s="29"/>
      <c r="B513" s="75"/>
      <c r="C513" s="29"/>
      <c r="D513" s="29"/>
      <c r="E513" s="29"/>
      <c r="F513" s="325"/>
      <c r="G513" s="29"/>
      <c r="H513" s="29"/>
      <c r="I513" s="29"/>
      <c r="J513" s="29"/>
      <c r="K513" s="29"/>
      <c r="L513" s="29"/>
      <c r="M513" s="29"/>
      <c r="N513" s="29"/>
      <c r="O513" s="29"/>
      <c r="P513" s="29"/>
      <c r="Q513" s="29"/>
      <c r="R513" s="29"/>
      <c r="S513" s="29"/>
      <c r="T513" s="325"/>
      <c r="U513" s="29"/>
      <c r="V513" s="29"/>
      <c r="W513" s="29"/>
      <c r="X513" s="29"/>
      <c r="Y513" s="29"/>
      <c r="Z513" s="29"/>
      <c r="AA513" s="29"/>
      <c r="AB513" s="29"/>
      <c r="AC513" s="29"/>
      <c r="AD513" s="29"/>
    </row>
    <row r="514" spans="1:30" ht="15.75" customHeight="1">
      <c r="A514" s="29"/>
      <c r="B514" s="75"/>
      <c r="C514" s="29"/>
      <c r="D514" s="29"/>
      <c r="E514" s="29"/>
      <c r="F514" s="325"/>
      <c r="G514" s="29"/>
      <c r="H514" s="29"/>
      <c r="I514" s="29"/>
      <c r="J514" s="29"/>
      <c r="K514" s="29"/>
      <c r="L514" s="29"/>
      <c r="M514" s="29"/>
      <c r="N514" s="29"/>
      <c r="O514" s="29"/>
      <c r="P514" s="29"/>
      <c r="Q514" s="29"/>
      <c r="R514" s="29"/>
      <c r="S514" s="29"/>
      <c r="T514" s="325"/>
      <c r="U514" s="29"/>
      <c r="V514" s="29"/>
      <c r="W514" s="29"/>
      <c r="X514" s="29"/>
      <c r="Y514" s="29"/>
      <c r="Z514" s="29"/>
      <c r="AA514" s="29"/>
      <c r="AB514" s="29"/>
      <c r="AC514" s="29"/>
      <c r="AD514" s="29"/>
    </row>
    <row r="515" spans="1:30" ht="15.75" customHeight="1">
      <c r="A515" s="29"/>
      <c r="B515" s="75"/>
      <c r="C515" s="29"/>
      <c r="D515" s="29"/>
      <c r="E515" s="29"/>
      <c r="F515" s="325"/>
      <c r="G515" s="29"/>
      <c r="H515" s="29"/>
      <c r="I515" s="29"/>
      <c r="J515" s="29"/>
      <c r="K515" s="29"/>
      <c r="L515" s="29"/>
      <c r="M515" s="29"/>
      <c r="N515" s="29"/>
      <c r="O515" s="29"/>
      <c r="P515" s="29"/>
      <c r="Q515" s="29"/>
      <c r="R515" s="29"/>
      <c r="S515" s="29"/>
      <c r="T515" s="325"/>
      <c r="U515" s="29"/>
      <c r="V515" s="29"/>
      <c r="W515" s="29"/>
      <c r="X515" s="29"/>
      <c r="Y515" s="29"/>
      <c r="Z515" s="29"/>
      <c r="AA515" s="29"/>
      <c r="AB515" s="29"/>
      <c r="AC515" s="29"/>
      <c r="AD515" s="29"/>
    </row>
    <row r="516" spans="1:30" ht="15.75" customHeight="1">
      <c r="A516" s="29"/>
      <c r="B516" s="75"/>
      <c r="C516" s="29"/>
      <c r="D516" s="29"/>
      <c r="E516" s="29"/>
      <c r="F516" s="325"/>
      <c r="G516" s="29"/>
      <c r="H516" s="29"/>
      <c r="I516" s="29"/>
      <c r="J516" s="29"/>
      <c r="K516" s="29"/>
      <c r="L516" s="29"/>
      <c r="M516" s="29"/>
      <c r="N516" s="29"/>
      <c r="O516" s="29"/>
      <c r="P516" s="29"/>
      <c r="Q516" s="29"/>
      <c r="R516" s="29"/>
      <c r="S516" s="29"/>
      <c r="T516" s="325"/>
      <c r="U516" s="29"/>
      <c r="V516" s="29"/>
      <c r="W516" s="29"/>
      <c r="X516" s="29"/>
      <c r="Y516" s="29"/>
      <c r="Z516" s="29"/>
      <c r="AA516" s="29"/>
      <c r="AB516" s="29"/>
      <c r="AC516" s="29"/>
      <c r="AD516" s="29"/>
    </row>
    <row r="517" spans="1:30" ht="15.75" customHeight="1">
      <c r="A517" s="29"/>
      <c r="B517" s="75"/>
      <c r="C517" s="29"/>
      <c r="D517" s="29"/>
      <c r="E517" s="29"/>
      <c r="F517" s="325"/>
      <c r="G517" s="29"/>
      <c r="H517" s="29"/>
      <c r="I517" s="29"/>
      <c r="J517" s="29"/>
      <c r="K517" s="29"/>
      <c r="L517" s="29"/>
      <c r="M517" s="29"/>
      <c r="N517" s="29"/>
      <c r="O517" s="29"/>
      <c r="P517" s="29"/>
      <c r="Q517" s="29"/>
      <c r="R517" s="29"/>
      <c r="S517" s="29"/>
      <c r="T517" s="325"/>
      <c r="U517" s="29"/>
      <c r="V517" s="29"/>
      <c r="W517" s="29"/>
      <c r="X517" s="29"/>
      <c r="Y517" s="29"/>
      <c r="Z517" s="29"/>
      <c r="AA517" s="29"/>
      <c r="AB517" s="29"/>
      <c r="AC517" s="29"/>
      <c r="AD517" s="29"/>
    </row>
    <row r="518" spans="1:30" ht="15.75" customHeight="1">
      <c r="A518" s="29"/>
      <c r="B518" s="75"/>
      <c r="C518" s="29"/>
      <c r="D518" s="29"/>
      <c r="E518" s="29"/>
      <c r="F518" s="325"/>
      <c r="G518" s="29"/>
      <c r="H518" s="29"/>
      <c r="I518" s="29"/>
      <c r="J518" s="29"/>
      <c r="K518" s="29"/>
      <c r="L518" s="29"/>
      <c r="M518" s="29"/>
      <c r="N518" s="29"/>
      <c r="O518" s="29"/>
      <c r="P518" s="29"/>
      <c r="Q518" s="29"/>
      <c r="R518" s="29"/>
      <c r="S518" s="29"/>
      <c r="T518" s="325"/>
      <c r="U518" s="29"/>
      <c r="V518" s="29"/>
      <c r="W518" s="29"/>
      <c r="X518" s="29"/>
      <c r="Y518" s="29"/>
      <c r="Z518" s="29"/>
      <c r="AA518" s="29"/>
      <c r="AB518" s="29"/>
      <c r="AC518" s="29"/>
      <c r="AD518" s="29"/>
    </row>
    <row r="519" spans="1:30" ht="15.75" customHeight="1">
      <c r="A519" s="29"/>
      <c r="B519" s="75"/>
      <c r="C519" s="29"/>
      <c r="D519" s="29"/>
      <c r="E519" s="29"/>
      <c r="F519" s="325"/>
      <c r="G519" s="29"/>
      <c r="H519" s="29"/>
      <c r="I519" s="29"/>
      <c r="J519" s="29"/>
      <c r="K519" s="29"/>
      <c r="L519" s="29"/>
      <c r="M519" s="29"/>
      <c r="N519" s="29"/>
      <c r="O519" s="29"/>
      <c r="P519" s="29"/>
      <c r="Q519" s="29"/>
      <c r="R519" s="29"/>
      <c r="S519" s="29"/>
      <c r="T519" s="325"/>
      <c r="U519" s="29"/>
      <c r="V519" s="29"/>
      <c r="W519" s="29"/>
      <c r="X519" s="29"/>
      <c r="Y519" s="29"/>
      <c r="Z519" s="29"/>
      <c r="AA519" s="29"/>
      <c r="AB519" s="29"/>
      <c r="AC519" s="29"/>
      <c r="AD519" s="29"/>
    </row>
    <row r="520" spans="1:30" ht="15.75" customHeight="1">
      <c r="A520" s="29"/>
      <c r="B520" s="75"/>
      <c r="C520" s="29"/>
      <c r="D520" s="29"/>
      <c r="E520" s="29"/>
      <c r="F520" s="325"/>
      <c r="G520" s="29"/>
      <c r="H520" s="29"/>
      <c r="I520" s="29"/>
      <c r="J520" s="29"/>
      <c r="K520" s="29"/>
      <c r="L520" s="29"/>
      <c r="M520" s="29"/>
      <c r="N520" s="29"/>
      <c r="O520" s="29"/>
      <c r="P520" s="29"/>
      <c r="Q520" s="29"/>
      <c r="R520" s="29"/>
      <c r="S520" s="29"/>
      <c r="T520" s="325"/>
      <c r="U520" s="29"/>
      <c r="V520" s="29"/>
      <c r="W520" s="29"/>
      <c r="X520" s="29"/>
      <c r="Y520" s="29"/>
      <c r="Z520" s="29"/>
      <c r="AA520" s="29"/>
      <c r="AB520" s="29"/>
      <c r="AC520" s="29"/>
      <c r="AD520" s="29"/>
    </row>
    <row r="521" spans="1:30" ht="15.75" customHeight="1">
      <c r="A521" s="29"/>
      <c r="B521" s="75"/>
      <c r="C521" s="29"/>
      <c r="D521" s="29"/>
      <c r="E521" s="29"/>
      <c r="F521" s="325"/>
      <c r="G521" s="29"/>
      <c r="H521" s="29"/>
      <c r="I521" s="29"/>
      <c r="J521" s="29"/>
      <c r="K521" s="29"/>
      <c r="L521" s="29"/>
      <c r="M521" s="29"/>
      <c r="N521" s="29"/>
      <c r="O521" s="29"/>
      <c r="P521" s="29"/>
      <c r="Q521" s="29"/>
      <c r="R521" s="29"/>
      <c r="S521" s="29"/>
      <c r="T521" s="325"/>
      <c r="U521" s="29"/>
      <c r="V521" s="29"/>
      <c r="W521" s="29"/>
      <c r="X521" s="29"/>
      <c r="Y521" s="29"/>
      <c r="Z521" s="29"/>
      <c r="AA521" s="29"/>
      <c r="AB521" s="29"/>
      <c r="AC521" s="29"/>
      <c r="AD521" s="29"/>
    </row>
    <row r="522" spans="1:30" ht="15.75" customHeight="1">
      <c r="A522" s="29"/>
      <c r="B522" s="75"/>
      <c r="C522" s="29"/>
      <c r="D522" s="29"/>
      <c r="E522" s="29"/>
      <c r="F522" s="325"/>
      <c r="G522" s="29"/>
      <c r="H522" s="29"/>
      <c r="I522" s="29"/>
      <c r="J522" s="29"/>
      <c r="K522" s="29"/>
      <c r="L522" s="29"/>
      <c r="M522" s="29"/>
      <c r="N522" s="29"/>
      <c r="O522" s="29"/>
      <c r="P522" s="29"/>
      <c r="Q522" s="29"/>
      <c r="R522" s="29"/>
      <c r="S522" s="29"/>
      <c r="T522" s="325"/>
      <c r="U522" s="29"/>
      <c r="V522" s="29"/>
      <c r="W522" s="29"/>
      <c r="X522" s="29"/>
      <c r="Y522" s="29"/>
      <c r="Z522" s="29"/>
      <c r="AA522" s="29"/>
      <c r="AB522" s="29"/>
      <c r="AC522" s="29"/>
      <c r="AD522" s="29"/>
    </row>
    <row r="523" spans="1:30" ht="15.75" customHeight="1">
      <c r="A523" s="29"/>
      <c r="B523" s="75"/>
      <c r="C523" s="29"/>
      <c r="D523" s="29"/>
      <c r="E523" s="29"/>
      <c r="F523" s="325"/>
      <c r="G523" s="29"/>
      <c r="H523" s="29"/>
      <c r="I523" s="29"/>
      <c r="J523" s="29"/>
      <c r="K523" s="29"/>
      <c r="L523" s="29"/>
      <c r="M523" s="29"/>
      <c r="N523" s="29"/>
      <c r="O523" s="29"/>
      <c r="P523" s="29"/>
      <c r="Q523" s="29"/>
      <c r="R523" s="29"/>
      <c r="S523" s="29"/>
      <c r="T523" s="325"/>
      <c r="U523" s="29"/>
      <c r="V523" s="29"/>
      <c r="W523" s="29"/>
      <c r="X523" s="29"/>
      <c r="Y523" s="29"/>
      <c r="Z523" s="29"/>
      <c r="AA523" s="29"/>
      <c r="AB523" s="29"/>
      <c r="AC523" s="29"/>
      <c r="AD523" s="29"/>
    </row>
    <row r="524" spans="1:30" ht="15.75" customHeight="1">
      <c r="A524" s="29"/>
      <c r="B524" s="75"/>
      <c r="C524" s="29"/>
      <c r="D524" s="29"/>
      <c r="E524" s="29"/>
      <c r="F524" s="325"/>
      <c r="G524" s="29"/>
      <c r="H524" s="29"/>
      <c r="I524" s="29"/>
      <c r="J524" s="29"/>
      <c r="K524" s="29"/>
      <c r="L524" s="29"/>
      <c r="M524" s="29"/>
      <c r="N524" s="29"/>
      <c r="O524" s="29"/>
      <c r="P524" s="29"/>
      <c r="Q524" s="29"/>
      <c r="R524" s="29"/>
      <c r="S524" s="29"/>
      <c r="T524" s="325"/>
      <c r="U524" s="29"/>
      <c r="V524" s="29"/>
      <c r="W524" s="29"/>
      <c r="X524" s="29"/>
      <c r="Y524" s="29"/>
      <c r="Z524" s="29"/>
      <c r="AA524" s="29"/>
      <c r="AB524" s="29"/>
      <c r="AC524" s="29"/>
      <c r="AD524" s="29"/>
    </row>
    <row r="525" spans="1:30" ht="15.75" customHeight="1">
      <c r="A525" s="29"/>
      <c r="B525" s="75"/>
      <c r="C525" s="29"/>
      <c r="D525" s="29"/>
      <c r="E525" s="29"/>
      <c r="F525" s="325"/>
      <c r="G525" s="29"/>
      <c r="H525" s="29"/>
      <c r="I525" s="29"/>
      <c r="J525" s="29"/>
      <c r="K525" s="29"/>
      <c r="L525" s="29"/>
      <c r="M525" s="29"/>
      <c r="N525" s="29"/>
      <c r="O525" s="29"/>
      <c r="P525" s="29"/>
      <c r="Q525" s="29"/>
      <c r="R525" s="29"/>
      <c r="S525" s="29"/>
      <c r="T525" s="325"/>
      <c r="U525" s="29"/>
      <c r="V525" s="29"/>
      <c r="W525" s="29"/>
      <c r="X525" s="29"/>
      <c r="Y525" s="29"/>
      <c r="Z525" s="29"/>
      <c r="AA525" s="29"/>
      <c r="AB525" s="29"/>
      <c r="AC525" s="29"/>
      <c r="AD525" s="29"/>
    </row>
    <row r="526" spans="1:30" ht="15.75" customHeight="1">
      <c r="A526" s="29"/>
      <c r="B526" s="75"/>
      <c r="C526" s="29"/>
      <c r="D526" s="29"/>
      <c r="E526" s="29"/>
      <c r="F526" s="325"/>
      <c r="G526" s="29"/>
      <c r="H526" s="29"/>
      <c r="I526" s="29"/>
      <c r="J526" s="29"/>
      <c r="K526" s="29"/>
      <c r="L526" s="29"/>
      <c r="M526" s="29"/>
      <c r="N526" s="29"/>
      <c r="O526" s="29"/>
      <c r="P526" s="29"/>
      <c r="Q526" s="29"/>
      <c r="R526" s="29"/>
      <c r="S526" s="29"/>
      <c r="T526" s="325"/>
      <c r="U526" s="29"/>
      <c r="V526" s="29"/>
      <c r="W526" s="29"/>
      <c r="X526" s="29"/>
      <c r="Y526" s="29"/>
      <c r="Z526" s="29"/>
      <c r="AA526" s="29"/>
      <c r="AB526" s="29"/>
      <c r="AC526" s="29"/>
      <c r="AD526" s="29"/>
    </row>
    <row r="527" spans="1:30" ht="15.75" customHeight="1">
      <c r="A527" s="29"/>
      <c r="B527" s="75"/>
      <c r="C527" s="29"/>
      <c r="D527" s="29"/>
      <c r="E527" s="29"/>
      <c r="F527" s="325"/>
      <c r="G527" s="29"/>
      <c r="H527" s="29"/>
      <c r="I527" s="29"/>
      <c r="J527" s="29"/>
      <c r="K527" s="29"/>
      <c r="L527" s="29"/>
      <c r="M527" s="29"/>
      <c r="N527" s="29"/>
      <c r="O527" s="29"/>
      <c r="P527" s="29"/>
      <c r="Q527" s="29"/>
      <c r="R527" s="29"/>
      <c r="S527" s="29"/>
      <c r="T527" s="325"/>
      <c r="U527" s="29"/>
      <c r="V527" s="29"/>
      <c r="W527" s="29"/>
      <c r="X527" s="29"/>
      <c r="Y527" s="29"/>
      <c r="Z527" s="29"/>
      <c r="AA527" s="29"/>
      <c r="AB527" s="29"/>
      <c r="AC527" s="29"/>
      <c r="AD527" s="29"/>
    </row>
    <row r="528" spans="1:30" ht="15.75" customHeight="1">
      <c r="A528" s="29"/>
      <c r="B528" s="75"/>
      <c r="C528" s="29"/>
      <c r="D528" s="29"/>
      <c r="E528" s="29"/>
      <c r="F528" s="325"/>
      <c r="G528" s="29"/>
      <c r="H528" s="29"/>
      <c r="I528" s="29"/>
      <c r="J528" s="29"/>
      <c r="K528" s="29"/>
      <c r="L528" s="29"/>
      <c r="M528" s="29"/>
      <c r="N528" s="29"/>
      <c r="O528" s="29"/>
      <c r="P528" s="29"/>
      <c r="Q528" s="29"/>
      <c r="R528" s="29"/>
      <c r="S528" s="29"/>
      <c r="T528" s="325"/>
      <c r="U528" s="29"/>
      <c r="V528" s="29"/>
      <c r="W528" s="29"/>
      <c r="X528" s="29"/>
      <c r="Y528" s="29"/>
      <c r="Z528" s="29"/>
      <c r="AA528" s="29"/>
      <c r="AB528" s="29"/>
      <c r="AC528" s="29"/>
      <c r="AD528" s="29"/>
    </row>
    <row r="529" spans="1:30" ht="15.75" customHeight="1">
      <c r="A529" s="29"/>
      <c r="B529" s="75"/>
      <c r="C529" s="29"/>
      <c r="D529" s="29"/>
      <c r="E529" s="29"/>
      <c r="F529" s="325"/>
      <c r="G529" s="29"/>
      <c r="H529" s="29"/>
      <c r="I529" s="29"/>
      <c r="J529" s="29"/>
      <c r="K529" s="29"/>
      <c r="L529" s="29"/>
      <c r="M529" s="29"/>
      <c r="N529" s="29"/>
      <c r="O529" s="29"/>
      <c r="P529" s="29"/>
      <c r="Q529" s="29"/>
      <c r="R529" s="29"/>
      <c r="S529" s="29"/>
      <c r="T529" s="325"/>
      <c r="U529" s="29"/>
      <c r="V529" s="29"/>
      <c r="W529" s="29"/>
      <c r="X529" s="29"/>
      <c r="Y529" s="29"/>
      <c r="Z529" s="29"/>
      <c r="AA529" s="29"/>
      <c r="AB529" s="29"/>
      <c r="AC529" s="29"/>
      <c r="AD529" s="29"/>
    </row>
    <row r="530" spans="1:30" ht="15.75" customHeight="1">
      <c r="A530" s="29"/>
      <c r="B530" s="75"/>
      <c r="C530" s="29"/>
      <c r="D530" s="29"/>
      <c r="E530" s="29"/>
      <c r="F530" s="325"/>
      <c r="G530" s="29"/>
      <c r="H530" s="29"/>
      <c r="I530" s="29"/>
      <c r="J530" s="29"/>
      <c r="K530" s="29"/>
      <c r="L530" s="29"/>
      <c r="M530" s="29"/>
      <c r="N530" s="29"/>
      <c r="O530" s="29"/>
      <c r="P530" s="29"/>
      <c r="Q530" s="29"/>
      <c r="R530" s="29"/>
      <c r="S530" s="29"/>
      <c r="T530" s="325"/>
      <c r="U530" s="29"/>
      <c r="V530" s="29"/>
      <c r="W530" s="29"/>
      <c r="X530" s="29"/>
      <c r="Y530" s="29"/>
      <c r="Z530" s="29"/>
      <c r="AA530" s="29"/>
      <c r="AB530" s="29"/>
      <c r="AC530" s="29"/>
      <c r="AD530" s="29"/>
    </row>
    <row r="531" spans="1:30" ht="15.75" customHeight="1">
      <c r="A531" s="29"/>
      <c r="B531" s="75"/>
      <c r="C531" s="29"/>
      <c r="D531" s="29"/>
      <c r="E531" s="29"/>
      <c r="F531" s="325"/>
      <c r="G531" s="29"/>
      <c r="H531" s="29"/>
      <c r="I531" s="29"/>
      <c r="J531" s="29"/>
      <c r="K531" s="29"/>
      <c r="L531" s="29"/>
      <c r="M531" s="29"/>
      <c r="N531" s="29"/>
      <c r="O531" s="29"/>
      <c r="P531" s="29"/>
      <c r="Q531" s="29"/>
      <c r="R531" s="29"/>
      <c r="S531" s="29"/>
      <c r="T531" s="325"/>
      <c r="U531" s="29"/>
      <c r="V531" s="29"/>
      <c r="W531" s="29"/>
      <c r="X531" s="29"/>
      <c r="Y531" s="29"/>
      <c r="Z531" s="29"/>
      <c r="AA531" s="29"/>
      <c r="AB531" s="29"/>
      <c r="AC531" s="29"/>
      <c r="AD531" s="29"/>
    </row>
    <row r="532" spans="1:30" ht="15.75" customHeight="1">
      <c r="A532" s="29"/>
      <c r="B532" s="75"/>
      <c r="C532" s="29"/>
      <c r="D532" s="29"/>
      <c r="E532" s="29"/>
      <c r="F532" s="325"/>
      <c r="G532" s="29"/>
      <c r="H532" s="29"/>
      <c r="I532" s="29"/>
      <c r="J532" s="29"/>
      <c r="K532" s="29"/>
      <c r="L532" s="29"/>
      <c r="M532" s="29"/>
      <c r="N532" s="29"/>
      <c r="O532" s="29"/>
      <c r="P532" s="29"/>
      <c r="Q532" s="29"/>
      <c r="R532" s="29"/>
      <c r="S532" s="29"/>
      <c r="T532" s="325"/>
      <c r="U532" s="29"/>
      <c r="V532" s="29"/>
      <c r="W532" s="29"/>
      <c r="X532" s="29"/>
      <c r="Y532" s="29"/>
      <c r="Z532" s="29"/>
      <c r="AA532" s="29"/>
      <c r="AB532" s="29"/>
      <c r="AC532" s="29"/>
      <c r="AD532" s="29"/>
    </row>
    <row r="533" spans="1:30" ht="15.75" customHeight="1">
      <c r="A533" s="29"/>
      <c r="B533" s="75"/>
      <c r="C533" s="29"/>
      <c r="D533" s="29"/>
      <c r="E533" s="29"/>
      <c r="F533" s="325"/>
      <c r="G533" s="29"/>
      <c r="H533" s="29"/>
      <c r="I533" s="29"/>
      <c r="J533" s="29"/>
      <c r="K533" s="29"/>
      <c r="L533" s="29"/>
      <c r="M533" s="29"/>
      <c r="N533" s="29"/>
      <c r="O533" s="29"/>
      <c r="P533" s="29"/>
      <c r="Q533" s="29"/>
      <c r="R533" s="29"/>
      <c r="S533" s="29"/>
      <c r="T533" s="325"/>
      <c r="U533" s="29"/>
      <c r="V533" s="29"/>
      <c r="W533" s="29"/>
      <c r="X533" s="29"/>
      <c r="Y533" s="29"/>
      <c r="Z533" s="29"/>
      <c r="AA533" s="29"/>
      <c r="AB533" s="29"/>
      <c r="AC533" s="29"/>
      <c r="AD533" s="29"/>
    </row>
    <row r="534" spans="1:30" ht="15.75" customHeight="1">
      <c r="A534" s="29"/>
      <c r="B534" s="75"/>
      <c r="C534" s="29"/>
      <c r="D534" s="29"/>
      <c r="E534" s="29"/>
      <c r="F534" s="325"/>
      <c r="G534" s="29"/>
      <c r="H534" s="29"/>
      <c r="I534" s="29"/>
      <c r="J534" s="29"/>
      <c r="K534" s="29"/>
      <c r="L534" s="29"/>
      <c r="M534" s="29"/>
      <c r="N534" s="29"/>
      <c r="O534" s="29"/>
      <c r="P534" s="29"/>
      <c r="Q534" s="29"/>
      <c r="R534" s="29"/>
      <c r="S534" s="29"/>
      <c r="T534" s="325"/>
      <c r="U534" s="29"/>
      <c r="V534" s="29"/>
      <c r="W534" s="29"/>
      <c r="X534" s="29"/>
      <c r="Y534" s="29"/>
      <c r="Z534" s="29"/>
      <c r="AA534" s="29"/>
      <c r="AB534" s="29"/>
      <c r="AC534" s="29"/>
      <c r="AD534" s="29"/>
    </row>
    <row r="535" spans="1:30" ht="15.75" customHeight="1">
      <c r="A535" s="29"/>
      <c r="B535" s="75"/>
      <c r="C535" s="29"/>
      <c r="D535" s="29"/>
      <c r="E535" s="29"/>
      <c r="F535" s="325"/>
      <c r="G535" s="29"/>
      <c r="H535" s="29"/>
      <c r="I535" s="29"/>
      <c r="J535" s="29"/>
      <c r="K535" s="29"/>
      <c r="L535" s="29"/>
      <c r="M535" s="29"/>
      <c r="N535" s="29"/>
      <c r="O535" s="29"/>
      <c r="P535" s="29"/>
      <c r="Q535" s="29"/>
      <c r="R535" s="29"/>
      <c r="S535" s="29"/>
      <c r="T535" s="325"/>
      <c r="U535" s="29"/>
      <c r="V535" s="29"/>
      <c r="W535" s="29"/>
      <c r="X535" s="29"/>
      <c r="Y535" s="29"/>
      <c r="Z535" s="29"/>
      <c r="AA535" s="29"/>
      <c r="AB535" s="29"/>
      <c r="AC535" s="29"/>
      <c r="AD535" s="29"/>
    </row>
    <row r="536" spans="1:30" ht="15.75" customHeight="1">
      <c r="A536" s="29"/>
      <c r="B536" s="75"/>
      <c r="C536" s="29"/>
      <c r="D536" s="29"/>
      <c r="E536" s="29"/>
      <c r="F536" s="325"/>
      <c r="G536" s="29"/>
      <c r="H536" s="29"/>
      <c r="I536" s="29"/>
      <c r="J536" s="29"/>
      <c r="K536" s="29"/>
      <c r="L536" s="29"/>
      <c r="M536" s="29"/>
      <c r="N536" s="29"/>
      <c r="O536" s="29"/>
      <c r="P536" s="29"/>
      <c r="Q536" s="29"/>
      <c r="R536" s="29"/>
      <c r="S536" s="29"/>
      <c r="T536" s="325"/>
      <c r="U536" s="29"/>
      <c r="V536" s="29"/>
      <c r="W536" s="29"/>
      <c r="X536" s="29"/>
      <c r="Y536" s="29"/>
      <c r="Z536" s="29"/>
      <c r="AA536" s="29"/>
      <c r="AB536" s="29"/>
      <c r="AC536" s="29"/>
      <c r="AD536" s="29"/>
    </row>
    <row r="537" spans="1:30" ht="15.75" customHeight="1">
      <c r="A537" s="29"/>
      <c r="B537" s="75"/>
      <c r="C537" s="29"/>
      <c r="D537" s="29"/>
      <c r="E537" s="29"/>
      <c r="F537" s="325"/>
      <c r="G537" s="29"/>
      <c r="H537" s="29"/>
      <c r="I537" s="29"/>
      <c r="J537" s="29"/>
      <c r="K537" s="29"/>
      <c r="L537" s="29"/>
      <c r="M537" s="29"/>
      <c r="N537" s="29"/>
      <c r="O537" s="29"/>
      <c r="P537" s="29"/>
      <c r="Q537" s="29"/>
      <c r="R537" s="29"/>
      <c r="S537" s="29"/>
      <c r="T537" s="325"/>
      <c r="U537" s="29"/>
      <c r="V537" s="29"/>
      <c r="W537" s="29"/>
      <c r="X537" s="29"/>
      <c r="Y537" s="29"/>
      <c r="Z537" s="29"/>
      <c r="AA537" s="29"/>
      <c r="AB537" s="29"/>
      <c r="AC537" s="29"/>
      <c r="AD537" s="29"/>
    </row>
    <row r="538" spans="1:30" ht="15.75" customHeight="1">
      <c r="A538" s="29"/>
      <c r="B538" s="75"/>
      <c r="C538" s="29"/>
      <c r="D538" s="29"/>
      <c r="E538" s="29"/>
      <c r="F538" s="325"/>
      <c r="G538" s="29"/>
      <c r="H538" s="29"/>
      <c r="I538" s="29"/>
      <c r="J538" s="29"/>
      <c r="K538" s="29"/>
      <c r="L538" s="29"/>
      <c r="M538" s="29"/>
      <c r="N538" s="29"/>
      <c r="O538" s="29"/>
      <c r="P538" s="29"/>
      <c r="Q538" s="29"/>
      <c r="R538" s="29"/>
      <c r="S538" s="29"/>
      <c r="T538" s="325"/>
      <c r="U538" s="29"/>
      <c r="V538" s="29"/>
      <c r="W538" s="29"/>
      <c r="X538" s="29"/>
      <c r="Y538" s="29"/>
      <c r="Z538" s="29"/>
      <c r="AA538" s="29"/>
      <c r="AB538" s="29"/>
      <c r="AC538" s="29"/>
      <c r="AD538" s="29"/>
    </row>
    <row r="539" spans="1:30" ht="15.75" customHeight="1">
      <c r="A539" s="29"/>
      <c r="B539" s="75"/>
      <c r="C539" s="29"/>
      <c r="D539" s="29"/>
      <c r="E539" s="29"/>
      <c r="F539" s="325"/>
      <c r="G539" s="29"/>
      <c r="H539" s="29"/>
      <c r="I539" s="29"/>
      <c r="J539" s="29"/>
      <c r="K539" s="29"/>
      <c r="L539" s="29"/>
      <c r="M539" s="29"/>
      <c r="N539" s="29"/>
      <c r="O539" s="29"/>
      <c r="P539" s="29"/>
      <c r="Q539" s="29"/>
      <c r="R539" s="29"/>
      <c r="S539" s="29"/>
      <c r="T539" s="325"/>
      <c r="U539" s="29"/>
      <c r="V539" s="29"/>
      <c r="W539" s="29"/>
      <c r="X539" s="29"/>
      <c r="Y539" s="29"/>
      <c r="Z539" s="29"/>
      <c r="AA539" s="29"/>
      <c r="AB539" s="29"/>
      <c r="AC539" s="29"/>
      <c r="AD539" s="29"/>
    </row>
    <row r="540" spans="1:30" ht="15.75" customHeight="1">
      <c r="A540" s="29"/>
      <c r="B540" s="75"/>
      <c r="C540" s="29"/>
      <c r="D540" s="29"/>
      <c r="E540" s="29"/>
      <c r="F540" s="325"/>
      <c r="G540" s="29"/>
      <c r="H540" s="29"/>
      <c r="I540" s="29"/>
      <c r="J540" s="29"/>
      <c r="K540" s="29"/>
      <c r="L540" s="29"/>
      <c r="M540" s="29"/>
      <c r="N540" s="29"/>
      <c r="O540" s="29"/>
      <c r="P540" s="29"/>
      <c r="Q540" s="29"/>
      <c r="R540" s="29"/>
      <c r="S540" s="29"/>
      <c r="T540" s="325"/>
      <c r="U540" s="29"/>
      <c r="V540" s="29"/>
      <c r="W540" s="29"/>
      <c r="X540" s="29"/>
      <c r="Y540" s="29"/>
      <c r="Z540" s="29"/>
      <c r="AA540" s="29"/>
      <c r="AB540" s="29"/>
      <c r="AC540" s="29"/>
      <c r="AD540" s="29"/>
    </row>
    <row r="541" spans="1:30" ht="15.75" customHeight="1">
      <c r="A541" s="29"/>
      <c r="B541" s="75"/>
      <c r="C541" s="29"/>
      <c r="D541" s="29"/>
      <c r="E541" s="29"/>
      <c r="F541" s="325"/>
      <c r="G541" s="29"/>
      <c r="H541" s="29"/>
      <c r="I541" s="29"/>
      <c r="J541" s="29"/>
      <c r="K541" s="29"/>
      <c r="L541" s="29"/>
      <c r="M541" s="29"/>
      <c r="N541" s="29"/>
      <c r="O541" s="29"/>
      <c r="P541" s="29"/>
      <c r="Q541" s="29"/>
      <c r="R541" s="29"/>
      <c r="S541" s="29"/>
      <c r="T541" s="325"/>
      <c r="U541" s="29"/>
      <c r="V541" s="29"/>
      <c r="W541" s="29"/>
      <c r="X541" s="29"/>
      <c r="Y541" s="29"/>
      <c r="Z541" s="29"/>
      <c r="AA541" s="29"/>
      <c r="AB541" s="29"/>
      <c r="AC541" s="29"/>
      <c r="AD541" s="29"/>
    </row>
    <row r="542" spans="1:30" ht="15.75" customHeight="1">
      <c r="A542" s="29"/>
      <c r="B542" s="75"/>
      <c r="C542" s="29"/>
      <c r="D542" s="29"/>
      <c r="E542" s="29"/>
      <c r="F542" s="325"/>
      <c r="G542" s="29"/>
      <c r="H542" s="29"/>
      <c r="I542" s="29"/>
      <c r="J542" s="29"/>
      <c r="K542" s="29"/>
      <c r="L542" s="29"/>
      <c r="M542" s="29"/>
      <c r="N542" s="29"/>
      <c r="O542" s="29"/>
      <c r="P542" s="29"/>
      <c r="Q542" s="29"/>
      <c r="R542" s="29"/>
      <c r="S542" s="29"/>
      <c r="T542" s="325"/>
      <c r="U542" s="29"/>
      <c r="V542" s="29"/>
      <c r="W542" s="29"/>
      <c r="X542" s="29"/>
      <c r="Y542" s="29"/>
      <c r="Z542" s="29"/>
      <c r="AA542" s="29"/>
      <c r="AB542" s="29"/>
      <c r="AC542" s="29"/>
      <c r="AD542" s="29"/>
    </row>
    <row r="543" spans="1:30" ht="15.75" customHeight="1">
      <c r="A543" s="29"/>
      <c r="B543" s="75"/>
      <c r="C543" s="29"/>
      <c r="D543" s="29"/>
      <c r="E543" s="29"/>
      <c r="F543" s="325"/>
      <c r="G543" s="29"/>
      <c r="H543" s="29"/>
      <c r="I543" s="29"/>
      <c r="J543" s="29"/>
      <c r="K543" s="29"/>
      <c r="L543" s="29"/>
      <c r="M543" s="29"/>
      <c r="N543" s="29"/>
      <c r="O543" s="29"/>
      <c r="P543" s="29"/>
      <c r="Q543" s="29"/>
      <c r="R543" s="29"/>
      <c r="S543" s="29"/>
      <c r="T543" s="325"/>
      <c r="U543" s="29"/>
      <c r="V543" s="29"/>
      <c r="W543" s="29"/>
      <c r="X543" s="29"/>
      <c r="Y543" s="29"/>
      <c r="Z543" s="29"/>
      <c r="AA543" s="29"/>
      <c r="AB543" s="29"/>
      <c r="AC543" s="29"/>
      <c r="AD543" s="29"/>
    </row>
    <row r="544" spans="1:30" ht="15.75" customHeight="1">
      <c r="A544" s="29"/>
      <c r="B544" s="75"/>
      <c r="C544" s="29"/>
      <c r="D544" s="29"/>
      <c r="E544" s="29"/>
      <c r="F544" s="325"/>
      <c r="G544" s="29"/>
      <c r="H544" s="29"/>
      <c r="I544" s="29"/>
      <c r="J544" s="29"/>
      <c r="K544" s="29"/>
      <c r="L544" s="29"/>
      <c r="M544" s="29"/>
      <c r="N544" s="29"/>
      <c r="O544" s="29"/>
      <c r="P544" s="29"/>
      <c r="Q544" s="29"/>
      <c r="R544" s="29"/>
      <c r="S544" s="29"/>
      <c r="T544" s="325"/>
      <c r="U544" s="29"/>
      <c r="V544" s="29"/>
      <c r="W544" s="29"/>
      <c r="X544" s="29"/>
      <c r="Y544" s="29"/>
      <c r="Z544" s="29"/>
      <c r="AA544" s="29"/>
      <c r="AB544" s="29"/>
      <c r="AC544" s="29"/>
      <c r="AD544" s="29"/>
    </row>
    <row r="545" spans="1:30" ht="15.75" customHeight="1">
      <c r="A545" s="29"/>
      <c r="B545" s="75"/>
      <c r="C545" s="29"/>
      <c r="D545" s="29"/>
      <c r="E545" s="29"/>
      <c r="F545" s="325"/>
      <c r="G545" s="29"/>
      <c r="H545" s="29"/>
      <c r="I545" s="29"/>
      <c r="J545" s="29"/>
      <c r="K545" s="29"/>
      <c r="L545" s="29"/>
      <c r="M545" s="29"/>
      <c r="N545" s="29"/>
      <c r="O545" s="29"/>
      <c r="P545" s="29"/>
      <c r="Q545" s="29"/>
      <c r="R545" s="29"/>
      <c r="S545" s="29"/>
      <c r="T545" s="325"/>
      <c r="U545" s="29"/>
      <c r="V545" s="29"/>
      <c r="W545" s="29"/>
      <c r="X545" s="29"/>
      <c r="Y545" s="29"/>
      <c r="Z545" s="29"/>
      <c r="AA545" s="29"/>
      <c r="AB545" s="29"/>
      <c r="AC545" s="29"/>
      <c r="AD545" s="29"/>
    </row>
    <row r="546" spans="1:30" ht="15.75" customHeight="1">
      <c r="A546" s="29"/>
      <c r="B546" s="75"/>
      <c r="C546" s="29"/>
      <c r="D546" s="29"/>
      <c r="E546" s="29"/>
      <c r="F546" s="325"/>
      <c r="G546" s="29"/>
      <c r="H546" s="29"/>
      <c r="I546" s="29"/>
      <c r="J546" s="29"/>
      <c r="K546" s="29"/>
      <c r="L546" s="29"/>
      <c r="M546" s="29"/>
      <c r="N546" s="29"/>
      <c r="O546" s="29"/>
      <c r="P546" s="29"/>
      <c r="Q546" s="29"/>
      <c r="R546" s="29"/>
      <c r="S546" s="29"/>
      <c r="T546" s="325"/>
      <c r="U546" s="29"/>
      <c r="V546" s="29"/>
      <c r="W546" s="29"/>
      <c r="X546" s="29"/>
      <c r="Y546" s="29"/>
      <c r="Z546" s="29"/>
      <c r="AA546" s="29"/>
      <c r="AB546" s="29"/>
      <c r="AC546" s="29"/>
      <c r="AD546" s="29"/>
    </row>
    <row r="547" spans="1:30" ht="15.75" customHeight="1">
      <c r="A547" s="29"/>
      <c r="B547" s="75"/>
      <c r="C547" s="29"/>
      <c r="D547" s="29"/>
      <c r="E547" s="29"/>
      <c r="F547" s="325"/>
      <c r="G547" s="29"/>
      <c r="H547" s="29"/>
      <c r="I547" s="29"/>
      <c r="J547" s="29"/>
      <c r="K547" s="29"/>
      <c r="L547" s="29"/>
      <c r="M547" s="29"/>
      <c r="N547" s="29"/>
      <c r="O547" s="29"/>
      <c r="P547" s="29"/>
      <c r="Q547" s="29"/>
      <c r="R547" s="29"/>
      <c r="S547" s="29"/>
      <c r="T547" s="325"/>
      <c r="U547" s="29"/>
      <c r="V547" s="29"/>
      <c r="W547" s="29"/>
      <c r="X547" s="29"/>
      <c r="Y547" s="29"/>
      <c r="Z547" s="29"/>
      <c r="AA547" s="29"/>
      <c r="AB547" s="29"/>
      <c r="AC547" s="29"/>
      <c r="AD547" s="29"/>
    </row>
    <row r="548" spans="1:30" ht="15.75" customHeight="1">
      <c r="A548" s="29"/>
      <c r="B548" s="75"/>
      <c r="C548" s="29"/>
      <c r="D548" s="29"/>
      <c r="E548" s="29"/>
      <c r="F548" s="325"/>
      <c r="G548" s="29"/>
      <c r="H548" s="29"/>
      <c r="I548" s="29"/>
      <c r="J548" s="29"/>
      <c r="K548" s="29"/>
      <c r="L548" s="29"/>
      <c r="M548" s="29"/>
      <c r="N548" s="29"/>
      <c r="O548" s="29"/>
      <c r="P548" s="29"/>
      <c r="Q548" s="29"/>
      <c r="R548" s="29"/>
      <c r="S548" s="29"/>
      <c r="T548" s="325"/>
      <c r="U548" s="29"/>
      <c r="V548" s="29"/>
      <c r="W548" s="29"/>
      <c r="X548" s="29"/>
      <c r="Y548" s="29"/>
      <c r="Z548" s="29"/>
      <c r="AA548" s="29"/>
      <c r="AB548" s="29"/>
      <c r="AC548" s="29"/>
      <c r="AD548" s="29"/>
    </row>
    <row r="549" spans="1:30" ht="15.75" customHeight="1">
      <c r="A549" s="29"/>
      <c r="B549" s="75"/>
      <c r="C549" s="29"/>
      <c r="D549" s="29"/>
      <c r="E549" s="29"/>
      <c r="F549" s="325"/>
      <c r="G549" s="29"/>
      <c r="H549" s="29"/>
      <c r="I549" s="29"/>
      <c r="J549" s="29"/>
      <c r="K549" s="29"/>
      <c r="L549" s="29"/>
      <c r="M549" s="29"/>
      <c r="N549" s="29"/>
      <c r="O549" s="29"/>
      <c r="P549" s="29"/>
      <c r="Q549" s="29"/>
      <c r="R549" s="29"/>
      <c r="S549" s="29"/>
      <c r="T549" s="325"/>
      <c r="U549" s="29"/>
      <c r="V549" s="29"/>
      <c r="W549" s="29"/>
      <c r="X549" s="29"/>
      <c r="Y549" s="29"/>
      <c r="Z549" s="29"/>
      <c r="AA549" s="29"/>
      <c r="AB549" s="29"/>
      <c r="AC549" s="29"/>
      <c r="AD549" s="29"/>
    </row>
    <row r="550" spans="1:30" ht="15.75" customHeight="1">
      <c r="A550" s="29"/>
      <c r="B550" s="75"/>
      <c r="C550" s="29"/>
      <c r="D550" s="29"/>
      <c r="E550" s="29"/>
      <c r="F550" s="325"/>
      <c r="G550" s="29"/>
      <c r="H550" s="29"/>
      <c r="I550" s="29"/>
      <c r="J550" s="29"/>
      <c r="K550" s="29"/>
      <c r="L550" s="29"/>
      <c r="M550" s="29"/>
      <c r="N550" s="29"/>
      <c r="O550" s="29"/>
      <c r="P550" s="29"/>
      <c r="Q550" s="29"/>
      <c r="R550" s="29"/>
      <c r="S550" s="29"/>
      <c r="T550" s="325"/>
      <c r="U550" s="29"/>
      <c r="V550" s="29"/>
      <c r="W550" s="29"/>
      <c r="X550" s="29"/>
      <c r="Y550" s="29"/>
      <c r="Z550" s="29"/>
      <c r="AA550" s="29"/>
      <c r="AB550" s="29"/>
      <c r="AC550" s="29"/>
      <c r="AD550" s="29"/>
    </row>
    <row r="551" spans="1:30" ht="15.75" customHeight="1">
      <c r="A551" s="29"/>
      <c r="B551" s="75"/>
      <c r="C551" s="29"/>
      <c r="D551" s="29"/>
      <c r="E551" s="29"/>
      <c r="F551" s="325"/>
      <c r="G551" s="29"/>
      <c r="H551" s="29"/>
      <c r="I551" s="29"/>
      <c r="J551" s="29"/>
      <c r="K551" s="29"/>
      <c r="L551" s="29"/>
      <c r="M551" s="29"/>
      <c r="N551" s="29"/>
      <c r="O551" s="29"/>
      <c r="P551" s="29"/>
      <c r="Q551" s="29"/>
      <c r="R551" s="29"/>
      <c r="S551" s="29"/>
      <c r="T551" s="325"/>
      <c r="U551" s="29"/>
      <c r="V551" s="29"/>
      <c r="W551" s="29"/>
      <c r="X551" s="29"/>
      <c r="Y551" s="29"/>
      <c r="Z551" s="29"/>
      <c r="AA551" s="29"/>
      <c r="AB551" s="29"/>
      <c r="AC551" s="29"/>
      <c r="AD551" s="29"/>
    </row>
    <row r="552" spans="1:30" ht="15.75" customHeight="1">
      <c r="A552" s="29"/>
      <c r="B552" s="75"/>
      <c r="C552" s="29"/>
      <c r="D552" s="29"/>
      <c r="E552" s="29"/>
      <c r="F552" s="325"/>
      <c r="G552" s="29"/>
      <c r="H552" s="29"/>
      <c r="I552" s="29"/>
      <c r="J552" s="29"/>
      <c r="K552" s="29"/>
      <c r="L552" s="29"/>
      <c r="M552" s="29"/>
      <c r="N552" s="29"/>
      <c r="O552" s="29"/>
      <c r="P552" s="29"/>
      <c r="Q552" s="29"/>
      <c r="R552" s="29"/>
      <c r="S552" s="29"/>
      <c r="T552" s="325"/>
      <c r="U552" s="29"/>
      <c r="V552" s="29"/>
      <c r="W552" s="29"/>
      <c r="X552" s="29"/>
      <c r="Y552" s="29"/>
      <c r="Z552" s="29"/>
      <c r="AA552" s="29"/>
      <c r="AB552" s="29"/>
      <c r="AC552" s="29"/>
      <c r="AD552" s="29"/>
    </row>
    <row r="553" spans="1:30" ht="15.75" customHeight="1">
      <c r="A553" s="29"/>
      <c r="B553" s="75"/>
      <c r="C553" s="29"/>
      <c r="D553" s="29"/>
      <c r="E553" s="29"/>
      <c r="F553" s="325"/>
      <c r="G553" s="29"/>
      <c r="H553" s="29"/>
      <c r="I553" s="29"/>
      <c r="J553" s="29"/>
      <c r="K553" s="29"/>
      <c r="L553" s="29"/>
      <c r="M553" s="29"/>
      <c r="N553" s="29"/>
      <c r="O553" s="29"/>
      <c r="P553" s="29"/>
      <c r="Q553" s="29"/>
      <c r="R553" s="29"/>
      <c r="S553" s="29"/>
      <c r="T553" s="325"/>
      <c r="U553" s="29"/>
      <c r="V553" s="29"/>
      <c r="W553" s="29"/>
      <c r="X553" s="29"/>
      <c r="Y553" s="29"/>
      <c r="Z553" s="29"/>
      <c r="AA553" s="29"/>
      <c r="AB553" s="29"/>
      <c r="AC553" s="29"/>
      <c r="AD553" s="29"/>
    </row>
    <row r="554" spans="1:30" ht="15.75" customHeight="1">
      <c r="A554" s="29"/>
      <c r="B554" s="75"/>
      <c r="C554" s="29"/>
      <c r="D554" s="29"/>
      <c r="E554" s="29"/>
      <c r="F554" s="325"/>
      <c r="G554" s="29"/>
      <c r="H554" s="29"/>
      <c r="I554" s="29"/>
      <c r="J554" s="29"/>
      <c r="K554" s="29"/>
      <c r="L554" s="29"/>
      <c r="M554" s="29"/>
      <c r="N554" s="29"/>
      <c r="O554" s="29"/>
      <c r="P554" s="29"/>
      <c r="Q554" s="29"/>
      <c r="R554" s="29"/>
      <c r="S554" s="29"/>
      <c r="T554" s="325"/>
      <c r="U554" s="29"/>
      <c r="V554" s="29"/>
      <c r="W554" s="29"/>
      <c r="X554" s="29"/>
      <c r="Y554" s="29"/>
      <c r="Z554" s="29"/>
      <c r="AA554" s="29"/>
      <c r="AB554" s="29"/>
      <c r="AC554" s="29"/>
      <c r="AD554" s="29"/>
    </row>
    <row r="555" spans="1:30" ht="15.75" customHeight="1">
      <c r="A555" s="29"/>
      <c r="B555" s="75"/>
      <c r="C555" s="29"/>
      <c r="D555" s="29"/>
      <c r="E555" s="29"/>
      <c r="F555" s="325"/>
      <c r="G555" s="29"/>
      <c r="H555" s="29"/>
      <c r="I555" s="29"/>
      <c r="J555" s="29"/>
      <c r="K555" s="29"/>
      <c r="L555" s="29"/>
      <c r="M555" s="29"/>
      <c r="N555" s="29"/>
      <c r="O555" s="29"/>
      <c r="P555" s="29"/>
      <c r="Q555" s="29"/>
      <c r="R555" s="29"/>
      <c r="S555" s="29"/>
      <c r="T555" s="325"/>
      <c r="U555" s="29"/>
      <c r="V555" s="29"/>
      <c r="W555" s="29"/>
      <c r="X555" s="29"/>
      <c r="Y555" s="29"/>
      <c r="Z555" s="29"/>
      <c r="AA555" s="29"/>
      <c r="AB555" s="29"/>
      <c r="AC555" s="29"/>
      <c r="AD555" s="29"/>
    </row>
    <row r="556" spans="1:30" ht="15.75" customHeight="1">
      <c r="A556" s="29"/>
      <c r="B556" s="75"/>
      <c r="C556" s="29"/>
      <c r="D556" s="29"/>
      <c r="E556" s="29"/>
      <c r="F556" s="325"/>
      <c r="G556" s="29"/>
      <c r="H556" s="29"/>
      <c r="I556" s="29"/>
      <c r="J556" s="29"/>
      <c r="K556" s="29"/>
      <c r="L556" s="29"/>
      <c r="M556" s="29"/>
      <c r="N556" s="29"/>
      <c r="O556" s="29"/>
      <c r="P556" s="29"/>
      <c r="Q556" s="29"/>
      <c r="R556" s="29"/>
      <c r="S556" s="29"/>
      <c r="T556" s="325"/>
      <c r="U556" s="29"/>
      <c r="V556" s="29"/>
      <c r="W556" s="29"/>
      <c r="X556" s="29"/>
      <c r="Y556" s="29"/>
      <c r="Z556" s="29"/>
      <c r="AA556" s="29"/>
      <c r="AB556" s="29"/>
      <c r="AC556" s="29"/>
      <c r="AD556" s="29"/>
    </row>
    <row r="557" spans="1:30" ht="15.75" customHeight="1">
      <c r="A557" s="29"/>
      <c r="B557" s="75"/>
      <c r="C557" s="29"/>
      <c r="D557" s="29"/>
      <c r="E557" s="29"/>
      <c r="F557" s="325"/>
      <c r="G557" s="29"/>
      <c r="H557" s="29"/>
      <c r="I557" s="29"/>
      <c r="J557" s="29"/>
      <c r="K557" s="29"/>
      <c r="L557" s="29"/>
      <c r="M557" s="29"/>
      <c r="N557" s="29"/>
      <c r="O557" s="29"/>
      <c r="P557" s="29"/>
      <c r="Q557" s="29"/>
      <c r="R557" s="29"/>
      <c r="S557" s="29"/>
      <c r="T557" s="325"/>
      <c r="U557" s="29"/>
      <c r="V557" s="29"/>
      <c r="W557" s="29"/>
      <c r="X557" s="29"/>
      <c r="Y557" s="29"/>
      <c r="Z557" s="29"/>
      <c r="AA557" s="29"/>
      <c r="AB557" s="29"/>
      <c r="AC557" s="29"/>
      <c r="AD557" s="29"/>
    </row>
    <row r="558" spans="1:30" ht="15.75" customHeight="1">
      <c r="A558" s="29"/>
      <c r="B558" s="75"/>
      <c r="C558" s="29"/>
      <c r="D558" s="29"/>
      <c r="E558" s="29"/>
      <c r="F558" s="325"/>
      <c r="G558" s="29"/>
      <c r="H558" s="29"/>
      <c r="I558" s="29"/>
      <c r="J558" s="29"/>
      <c r="K558" s="29"/>
      <c r="L558" s="29"/>
      <c r="M558" s="29"/>
      <c r="N558" s="29"/>
      <c r="O558" s="29"/>
      <c r="P558" s="29"/>
      <c r="Q558" s="29"/>
      <c r="R558" s="29"/>
      <c r="S558" s="29"/>
      <c r="T558" s="325"/>
      <c r="U558" s="29"/>
      <c r="V558" s="29"/>
      <c r="W558" s="29"/>
      <c r="X558" s="29"/>
      <c r="Y558" s="29"/>
      <c r="Z558" s="29"/>
      <c r="AA558" s="29"/>
      <c r="AB558" s="29"/>
      <c r="AC558" s="29"/>
      <c r="AD558" s="29"/>
    </row>
    <row r="559" spans="1:30" ht="15.75" customHeight="1">
      <c r="A559" s="29"/>
      <c r="B559" s="75"/>
      <c r="C559" s="29"/>
      <c r="D559" s="29"/>
      <c r="E559" s="29"/>
      <c r="F559" s="325"/>
      <c r="G559" s="29"/>
      <c r="H559" s="29"/>
      <c r="I559" s="29"/>
      <c r="J559" s="29"/>
      <c r="K559" s="29"/>
      <c r="L559" s="29"/>
      <c r="M559" s="29"/>
      <c r="N559" s="29"/>
      <c r="O559" s="29"/>
      <c r="P559" s="29"/>
      <c r="Q559" s="29"/>
      <c r="R559" s="29"/>
      <c r="S559" s="29"/>
      <c r="T559" s="325"/>
      <c r="U559" s="29"/>
      <c r="V559" s="29"/>
      <c r="W559" s="29"/>
      <c r="X559" s="29"/>
      <c r="Y559" s="29"/>
      <c r="Z559" s="29"/>
      <c r="AA559" s="29"/>
      <c r="AB559" s="29"/>
      <c r="AC559" s="29"/>
      <c r="AD559" s="29"/>
    </row>
    <row r="560" spans="1:30" ht="15.75" customHeight="1">
      <c r="A560" s="29"/>
      <c r="B560" s="75"/>
      <c r="C560" s="29"/>
      <c r="D560" s="29"/>
      <c r="E560" s="29"/>
      <c r="F560" s="325"/>
      <c r="G560" s="29"/>
      <c r="H560" s="29"/>
      <c r="I560" s="29"/>
      <c r="J560" s="29"/>
      <c r="K560" s="29"/>
      <c r="L560" s="29"/>
      <c r="M560" s="29"/>
      <c r="N560" s="29"/>
      <c r="O560" s="29"/>
      <c r="P560" s="29"/>
      <c r="Q560" s="29"/>
      <c r="R560" s="29"/>
      <c r="S560" s="29"/>
      <c r="T560" s="325"/>
      <c r="U560" s="29"/>
      <c r="V560" s="29"/>
      <c r="W560" s="29"/>
      <c r="X560" s="29"/>
      <c r="Y560" s="29"/>
      <c r="Z560" s="29"/>
      <c r="AA560" s="29"/>
      <c r="AB560" s="29"/>
      <c r="AC560" s="29"/>
      <c r="AD560" s="29"/>
    </row>
    <row r="561" spans="1:30" ht="15.75" customHeight="1">
      <c r="A561" s="29"/>
      <c r="B561" s="75"/>
      <c r="C561" s="29"/>
      <c r="D561" s="29"/>
      <c r="E561" s="29"/>
      <c r="F561" s="325"/>
      <c r="G561" s="29"/>
      <c r="H561" s="29"/>
      <c r="I561" s="29"/>
      <c r="J561" s="29"/>
      <c r="K561" s="29"/>
      <c r="L561" s="29"/>
      <c r="M561" s="29"/>
      <c r="N561" s="29"/>
      <c r="O561" s="29"/>
      <c r="P561" s="29"/>
      <c r="Q561" s="29"/>
      <c r="R561" s="29"/>
      <c r="S561" s="29"/>
      <c r="T561" s="325"/>
      <c r="U561" s="29"/>
      <c r="V561" s="29"/>
      <c r="W561" s="29"/>
      <c r="X561" s="29"/>
      <c r="Y561" s="29"/>
      <c r="Z561" s="29"/>
      <c r="AA561" s="29"/>
      <c r="AB561" s="29"/>
      <c r="AC561" s="29"/>
      <c r="AD561" s="29"/>
    </row>
    <row r="562" spans="1:30" ht="15.75" customHeight="1">
      <c r="A562" s="29"/>
      <c r="B562" s="75"/>
      <c r="C562" s="29"/>
      <c r="D562" s="29"/>
      <c r="E562" s="29"/>
      <c r="F562" s="325"/>
      <c r="G562" s="29"/>
      <c r="H562" s="29"/>
      <c r="I562" s="29"/>
      <c r="J562" s="29"/>
      <c r="K562" s="29"/>
      <c r="L562" s="29"/>
      <c r="M562" s="29"/>
      <c r="N562" s="29"/>
      <c r="O562" s="29"/>
      <c r="P562" s="29"/>
      <c r="Q562" s="29"/>
      <c r="R562" s="29"/>
      <c r="S562" s="29"/>
      <c r="T562" s="325"/>
      <c r="U562" s="29"/>
      <c r="V562" s="29"/>
      <c r="W562" s="29"/>
      <c r="X562" s="29"/>
      <c r="Y562" s="29"/>
      <c r="Z562" s="29"/>
      <c r="AA562" s="29"/>
      <c r="AB562" s="29"/>
      <c r="AC562" s="29"/>
      <c r="AD562" s="29"/>
    </row>
    <row r="563" spans="1:30" ht="15.75" customHeight="1">
      <c r="A563" s="29"/>
      <c r="B563" s="75"/>
      <c r="C563" s="29"/>
      <c r="D563" s="29"/>
      <c r="E563" s="29"/>
      <c r="F563" s="325"/>
      <c r="G563" s="29"/>
      <c r="H563" s="29"/>
      <c r="I563" s="29"/>
      <c r="J563" s="29"/>
      <c r="K563" s="29"/>
      <c r="L563" s="29"/>
      <c r="M563" s="29"/>
      <c r="N563" s="29"/>
      <c r="O563" s="29"/>
      <c r="P563" s="29"/>
      <c r="Q563" s="29"/>
      <c r="R563" s="29"/>
      <c r="S563" s="29"/>
      <c r="T563" s="325"/>
      <c r="U563" s="29"/>
      <c r="V563" s="29"/>
      <c r="W563" s="29"/>
      <c r="X563" s="29"/>
      <c r="Y563" s="29"/>
      <c r="Z563" s="29"/>
      <c r="AA563" s="29"/>
      <c r="AB563" s="29"/>
      <c r="AC563" s="29"/>
      <c r="AD563" s="29"/>
    </row>
    <row r="564" spans="1:30" ht="15.75" customHeight="1">
      <c r="A564" s="29"/>
      <c r="B564" s="75"/>
      <c r="C564" s="29"/>
      <c r="D564" s="29"/>
      <c r="E564" s="29"/>
      <c r="F564" s="325"/>
      <c r="G564" s="29"/>
      <c r="H564" s="29"/>
      <c r="I564" s="29"/>
      <c r="J564" s="29"/>
      <c r="K564" s="29"/>
      <c r="L564" s="29"/>
      <c r="M564" s="29"/>
      <c r="N564" s="29"/>
      <c r="O564" s="29"/>
      <c r="P564" s="29"/>
      <c r="Q564" s="29"/>
      <c r="R564" s="29"/>
      <c r="S564" s="29"/>
      <c r="T564" s="325"/>
      <c r="U564" s="29"/>
      <c r="V564" s="29"/>
      <c r="W564" s="29"/>
      <c r="X564" s="29"/>
      <c r="Y564" s="29"/>
      <c r="Z564" s="29"/>
      <c r="AA564" s="29"/>
      <c r="AB564" s="29"/>
      <c r="AC564" s="29"/>
      <c r="AD564" s="29"/>
    </row>
    <row r="565" spans="1:30" ht="15.75" customHeight="1">
      <c r="A565" s="29"/>
      <c r="B565" s="75"/>
      <c r="C565" s="29"/>
      <c r="D565" s="29"/>
      <c r="E565" s="29"/>
      <c r="F565" s="325"/>
      <c r="G565" s="29"/>
      <c r="H565" s="29"/>
      <c r="I565" s="29"/>
      <c r="J565" s="29"/>
      <c r="K565" s="29"/>
      <c r="L565" s="29"/>
      <c r="M565" s="29"/>
      <c r="N565" s="29"/>
      <c r="O565" s="29"/>
      <c r="P565" s="29"/>
      <c r="Q565" s="29"/>
      <c r="R565" s="29"/>
      <c r="S565" s="29"/>
      <c r="T565" s="325"/>
      <c r="U565" s="29"/>
      <c r="V565" s="29"/>
      <c r="W565" s="29"/>
      <c r="X565" s="29"/>
      <c r="Y565" s="29"/>
      <c r="Z565" s="29"/>
      <c r="AA565" s="29"/>
      <c r="AB565" s="29"/>
      <c r="AC565" s="29"/>
      <c r="AD565" s="29"/>
    </row>
    <row r="566" spans="1:30" ht="15.75" customHeight="1">
      <c r="A566" s="29"/>
      <c r="B566" s="75"/>
      <c r="C566" s="29"/>
      <c r="D566" s="29"/>
      <c r="E566" s="29"/>
      <c r="F566" s="325"/>
      <c r="G566" s="29"/>
      <c r="H566" s="29"/>
      <c r="I566" s="29"/>
      <c r="J566" s="29"/>
      <c r="K566" s="29"/>
      <c r="L566" s="29"/>
      <c r="M566" s="29"/>
      <c r="N566" s="29"/>
      <c r="O566" s="29"/>
      <c r="P566" s="29"/>
      <c r="Q566" s="29"/>
      <c r="R566" s="29"/>
      <c r="S566" s="29"/>
      <c r="T566" s="325"/>
      <c r="U566" s="29"/>
      <c r="V566" s="29"/>
      <c r="W566" s="29"/>
      <c r="X566" s="29"/>
      <c r="Y566" s="29"/>
      <c r="Z566" s="29"/>
      <c r="AA566" s="29"/>
      <c r="AB566" s="29"/>
      <c r="AC566" s="29"/>
      <c r="AD566" s="29"/>
    </row>
    <row r="567" spans="1:30" ht="15.75" customHeight="1">
      <c r="A567" s="29"/>
      <c r="B567" s="75"/>
      <c r="C567" s="29"/>
      <c r="D567" s="29"/>
      <c r="E567" s="29"/>
      <c r="F567" s="325"/>
      <c r="G567" s="29"/>
      <c r="H567" s="29"/>
      <c r="I567" s="29"/>
      <c r="J567" s="29"/>
      <c r="K567" s="29"/>
      <c r="L567" s="29"/>
      <c r="M567" s="29"/>
      <c r="N567" s="29"/>
      <c r="O567" s="29"/>
      <c r="P567" s="29"/>
      <c r="Q567" s="29"/>
      <c r="R567" s="29"/>
      <c r="S567" s="29"/>
      <c r="T567" s="325"/>
      <c r="U567" s="29"/>
      <c r="V567" s="29"/>
      <c r="W567" s="29"/>
      <c r="X567" s="29"/>
      <c r="Y567" s="29"/>
      <c r="Z567" s="29"/>
      <c r="AA567" s="29"/>
      <c r="AB567" s="29"/>
      <c r="AC567" s="29"/>
      <c r="AD567" s="29"/>
    </row>
    <row r="568" spans="1:30" ht="15.75" customHeight="1">
      <c r="A568" s="29"/>
      <c r="B568" s="75"/>
      <c r="C568" s="29"/>
      <c r="D568" s="29"/>
      <c r="E568" s="29"/>
      <c r="F568" s="325"/>
      <c r="G568" s="29"/>
      <c r="H568" s="29"/>
      <c r="I568" s="29"/>
      <c r="J568" s="29"/>
      <c r="K568" s="29"/>
      <c r="L568" s="29"/>
      <c r="M568" s="29"/>
      <c r="N568" s="29"/>
      <c r="O568" s="29"/>
      <c r="P568" s="29"/>
      <c r="Q568" s="29"/>
      <c r="R568" s="29"/>
      <c r="S568" s="29"/>
      <c r="T568" s="325"/>
      <c r="U568" s="29"/>
      <c r="V568" s="29"/>
      <c r="W568" s="29"/>
      <c r="X568" s="29"/>
      <c r="Y568" s="29"/>
      <c r="Z568" s="29"/>
      <c r="AA568" s="29"/>
      <c r="AB568" s="29"/>
      <c r="AC568" s="29"/>
      <c r="AD568" s="29"/>
    </row>
    <row r="569" spans="1:30" ht="15.75" customHeight="1">
      <c r="A569" s="29"/>
      <c r="B569" s="75"/>
      <c r="C569" s="29"/>
      <c r="D569" s="29"/>
      <c r="E569" s="29"/>
      <c r="F569" s="325"/>
      <c r="G569" s="29"/>
      <c r="H569" s="29"/>
      <c r="I569" s="29"/>
      <c r="J569" s="29"/>
      <c r="K569" s="29"/>
      <c r="L569" s="29"/>
      <c r="M569" s="29"/>
      <c r="N569" s="29"/>
      <c r="O569" s="29"/>
      <c r="P569" s="29"/>
      <c r="Q569" s="29"/>
      <c r="R569" s="29"/>
      <c r="S569" s="29"/>
      <c r="T569" s="325"/>
      <c r="U569" s="29"/>
      <c r="V569" s="29"/>
      <c r="W569" s="29"/>
      <c r="X569" s="29"/>
      <c r="Y569" s="29"/>
      <c r="Z569" s="29"/>
      <c r="AA569" s="29"/>
      <c r="AB569" s="29"/>
      <c r="AC569" s="29"/>
      <c r="AD569" s="29"/>
    </row>
    <row r="570" spans="1:30" ht="15.75" customHeight="1">
      <c r="A570" s="29"/>
      <c r="B570" s="75"/>
      <c r="C570" s="29"/>
      <c r="D570" s="29"/>
      <c r="E570" s="29"/>
      <c r="F570" s="325"/>
      <c r="G570" s="29"/>
      <c r="H570" s="29"/>
      <c r="I570" s="29"/>
      <c r="J570" s="29"/>
      <c r="K570" s="29"/>
      <c r="L570" s="29"/>
      <c r="M570" s="29"/>
      <c r="N570" s="29"/>
      <c r="O570" s="29"/>
      <c r="P570" s="29"/>
      <c r="Q570" s="29"/>
      <c r="R570" s="29"/>
      <c r="S570" s="29"/>
      <c r="T570" s="325"/>
      <c r="U570" s="29"/>
      <c r="V570" s="29"/>
      <c r="W570" s="29"/>
      <c r="X570" s="29"/>
      <c r="Y570" s="29"/>
      <c r="Z570" s="29"/>
      <c r="AA570" s="29"/>
      <c r="AB570" s="29"/>
      <c r="AC570" s="29"/>
      <c r="AD570" s="29"/>
    </row>
    <row r="571" spans="1:30" ht="15.75" customHeight="1">
      <c r="A571" s="29"/>
      <c r="B571" s="75"/>
      <c r="C571" s="29"/>
      <c r="D571" s="29"/>
      <c r="E571" s="29"/>
      <c r="F571" s="325"/>
      <c r="G571" s="29"/>
      <c r="H571" s="29"/>
      <c r="I571" s="29"/>
      <c r="J571" s="29"/>
      <c r="K571" s="29"/>
      <c r="L571" s="29"/>
      <c r="M571" s="29"/>
      <c r="N571" s="29"/>
      <c r="O571" s="29"/>
      <c r="P571" s="29"/>
      <c r="Q571" s="29"/>
      <c r="R571" s="29"/>
      <c r="S571" s="29"/>
      <c r="T571" s="325"/>
      <c r="U571" s="29"/>
      <c r="V571" s="29"/>
      <c r="W571" s="29"/>
      <c r="X571" s="29"/>
      <c r="Y571" s="29"/>
      <c r="Z571" s="29"/>
      <c r="AA571" s="29"/>
      <c r="AB571" s="29"/>
      <c r="AC571" s="29"/>
      <c r="AD571" s="29"/>
    </row>
    <row r="572" spans="1:30" ht="15.75" customHeight="1">
      <c r="A572" s="29"/>
      <c r="B572" s="75"/>
      <c r="C572" s="29"/>
      <c r="D572" s="29"/>
      <c r="E572" s="29"/>
      <c r="F572" s="325"/>
      <c r="G572" s="29"/>
      <c r="H572" s="29"/>
      <c r="I572" s="29"/>
      <c r="J572" s="29"/>
      <c r="K572" s="29"/>
      <c r="L572" s="29"/>
      <c r="M572" s="29"/>
      <c r="N572" s="29"/>
      <c r="O572" s="29"/>
      <c r="P572" s="29"/>
      <c r="Q572" s="29"/>
      <c r="R572" s="29"/>
      <c r="S572" s="29"/>
      <c r="T572" s="325"/>
      <c r="U572" s="29"/>
      <c r="V572" s="29"/>
      <c r="W572" s="29"/>
      <c r="X572" s="29"/>
      <c r="Y572" s="29"/>
      <c r="Z572" s="29"/>
      <c r="AA572" s="29"/>
      <c r="AB572" s="29"/>
      <c r="AC572" s="29"/>
      <c r="AD572" s="29"/>
    </row>
    <row r="573" spans="1:30" ht="15.75" customHeight="1">
      <c r="A573" s="29"/>
      <c r="B573" s="75"/>
      <c r="C573" s="29"/>
      <c r="D573" s="29"/>
      <c r="E573" s="29"/>
      <c r="F573" s="325"/>
      <c r="G573" s="29"/>
      <c r="H573" s="29"/>
      <c r="I573" s="29"/>
      <c r="J573" s="29"/>
      <c r="K573" s="29"/>
      <c r="L573" s="29"/>
      <c r="M573" s="29"/>
      <c r="N573" s="29"/>
      <c r="O573" s="29"/>
      <c r="P573" s="29"/>
      <c r="Q573" s="29"/>
      <c r="R573" s="29"/>
      <c r="S573" s="29"/>
      <c r="T573" s="325"/>
      <c r="U573" s="29"/>
      <c r="V573" s="29"/>
      <c r="W573" s="29"/>
      <c r="X573" s="29"/>
      <c r="Y573" s="29"/>
      <c r="Z573" s="29"/>
      <c r="AA573" s="29"/>
      <c r="AB573" s="29"/>
      <c r="AC573" s="29"/>
      <c r="AD573" s="29"/>
    </row>
    <row r="574" spans="1:30" ht="15.75" customHeight="1">
      <c r="A574" s="29"/>
      <c r="B574" s="75"/>
      <c r="C574" s="29"/>
      <c r="D574" s="29"/>
      <c r="E574" s="29"/>
      <c r="F574" s="325"/>
      <c r="G574" s="29"/>
      <c r="H574" s="29"/>
      <c r="I574" s="29"/>
      <c r="J574" s="29"/>
      <c r="K574" s="29"/>
      <c r="L574" s="29"/>
      <c r="M574" s="29"/>
      <c r="N574" s="29"/>
      <c r="O574" s="29"/>
      <c r="P574" s="29"/>
      <c r="Q574" s="29"/>
      <c r="R574" s="29"/>
      <c r="S574" s="29"/>
      <c r="T574" s="325"/>
      <c r="U574" s="29"/>
      <c r="V574" s="29"/>
      <c r="W574" s="29"/>
      <c r="X574" s="29"/>
      <c r="Y574" s="29"/>
      <c r="Z574" s="29"/>
      <c r="AA574" s="29"/>
      <c r="AB574" s="29"/>
      <c r="AC574" s="29"/>
      <c r="AD574" s="29"/>
    </row>
    <row r="575" spans="1:30" ht="15.75" customHeight="1">
      <c r="A575" s="29"/>
      <c r="B575" s="75"/>
      <c r="C575" s="29"/>
      <c r="D575" s="29"/>
      <c r="E575" s="29"/>
      <c r="F575" s="325"/>
      <c r="G575" s="29"/>
      <c r="H575" s="29"/>
      <c r="I575" s="29"/>
      <c r="J575" s="29"/>
      <c r="K575" s="29"/>
      <c r="L575" s="29"/>
      <c r="M575" s="29"/>
      <c r="N575" s="29"/>
      <c r="O575" s="29"/>
      <c r="P575" s="29"/>
      <c r="Q575" s="29"/>
      <c r="R575" s="29"/>
      <c r="S575" s="29"/>
      <c r="T575" s="325"/>
      <c r="U575" s="29"/>
      <c r="V575" s="29"/>
      <c r="W575" s="29"/>
      <c r="X575" s="29"/>
      <c r="Y575" s="29"/>
      <c r="Z575" s="29"/>
      <c r="AA575" s="29"/>
      <c r="AB575" s="29"/>
      <c r="AC575" s="29"/>
      <c r="AD575" s="29"/>
    </row>
    <row r="576" spans="1:30" ht="15.75" customHeight="1">
      <c r="A576" s="29"/>
      <c r="B576" s="75"/>
      <c r="C576" s="29"/>
      <c r="D576" s="29"/>
      <c r="E576" s="29"/>
      <c r="F576" s="325"/>
      <c r="G576" s="29"/>
      <c r="H576" s="29"/>
      <c r="I576" s="29"/>
      <c r="J576" s="29"/>
      <c r="K576" s="29"/>
      <c r="L576" s="29"/>
      <c r="M576" s="29"/>
      <c r="N576" s="29"/>
      <c r="O576" s="29"/>
      <c r="P576" s="29"/>
      <c r="Q576" s="29"/>
      <c r="R576" s="29"/>
      <c r="S576" s="29"/>
      <c r="T576" s="325"/>
      <c r="U576" s="29"/>
      <c r="V576" s="29"/>
      <c r="W576" s="29"/>
      <c r="X576" s="29"/>
      <c r="Y576" s="29"/>
      <c r="Z576" s="29"/>
      <c r="AA576" s="29"/>
      <c r="AB576" s="29"/>
      <c r="AC576" s="29"/>
      <c r="AD576" s="29"/>
    </row>
    <row r="577" spans="1:30" ht="15.75" customHeight="1">
      <c r="A577" s="29"/>
      <c r="B577" s="75"/>
      <c r="C577" s="29"/>
      <c r="D577" s="29"/>
      <c r="E577" s="29"/>
      <c r="F577" s="325"/>
      <c r="G577" s="29"/>
      <c r="H577" s="29"/>
      <c r="I577" s="29"/>
      <c r="J577" s="29"/>
      <c r="K577" s="29"/>
      <c r="L577" s="29"/>
      <c r="M577" s="29"/>
      <c r="N577" s="29"/>
      <c r="O577" s="29"/>
      <c r="P577" s="29"/>
      <c r="Q577" s="29"/>
      <c r="R577" s="29"/>
      <c r="S577" s="29"/>
      <c r="T577" s="325"/>
      <c r="U577" s="29"/>
      <c r="V577" s="29"/>
      <c r="W577" s="29"/>
      <c r="X577" s="29"/>
      <c r="Y577" s="29"/>
      <c r="Z577" s="29"/>
      <c r="AA577" s="29"/>
      <c r="AB577" s="29"/>
      <c r="AC577" s="29"/>
      <c r="AD577" s="29"/>
    </row>
    <row r="578" spans="1:30" ht="15.75" customHeight="1">
      <c r="A578" s="29"/>
      <c r="B578" s="75"/>
      <c r="C578" s="29"/>
      <c r="D578" s="29"/>
      <c r="E578" s="29"/>
      <c r="F578" s="325"/>
      <c r="G578" s="29"/>
      <c r="H578" s="29"/>
      <c r="I578" s="29"/>
      <c r="J578" s="29"/>
      <c r="K578" s="29"/>
      <c r="L578" s="29"/>
      <c r="M578" s="29"/>
      <c r="N578" s="29"/>
      <c r="O578" s="29"/>
      <c r="P578" s="29"/>
      <c r="Q578" s="29"/>
      <c r="R578" s="29"/>
      <c r="S578" s="29"/>
      <c r="T578" s="325"/>
      <c r="U578" s="29"/>
      <c r="V578" s="29"/>
      <c r="W578" s="29"/>
      <c r="X578" s="29"/>
      <c r="Y578" s="29"/>
      <c r="Z578" s="29"/>
      <c r="AA578" s="29"/>
      <c r="AB578" s="29"/>
      <c r="AC578" s="29"/>
      <c r="AD578" s="29"/>
    </row>
    <row r="579" spans="1:30" ht="15.75" customHeight="1">
      <c r="A579" s="29"/>
      <c r="B579" s="75"/>
      <c r="C579" s="29"/>
      <c r="D579" s="29"/>
      <c r="E579" s="29"/>
      <c r="F579" s="325"/>
      <c r="G579" s="29"/>
      <c r="H579" s="29"/>
      <c r="I579" s="29"/>
      <c r="J579" s="29"/>
      <c r="K579" s="29"/>
      <c r="L579" s="29"/>
      <c r="M579" s="29"/>
      <c r="N579" s="29"/>
      <c r="O579" s="29"/>
      <c r="P579" s="29"/>
      <c r="Q579" s="29"/>
      <c r="R579" s="29"/>
      <c r="S579" s="29"/>
      <c r="T579" s="325"/>
      <c r="U579" s="29"/>
      <c r="V579" s="29"/>
      <c r="W579" s="29"/>
      <c r="X579" s="29"/>
      <c r="Y579" s="29"/>
      <c r="Z579" s="29"/>
      <c r="AA579" s="29"/>
      <c r="AB579" s="29"/>
      <c r="AC579" s="29"/>
      <c r="AD579" s="29"/>
    </row>
    <row r="580" spans="1:30" ht="15.75" customHeight="1">
      <c r="A580" s="29"/>
      <c r="B580" s="75"/>
      <c r="C580" s="29"/>
      <c r="D580" s="29"/>
      <c r="E580" s="29"/>
      <c r="F580" s="325"/>
      <c r="G580" s="29"/>
      <c r="H580" s="29"/>
      <c r="I580" s="29"/>
      <c r="J580" s="29"/>
      <c r="K580" s="29"/>
      <c r="L580" s="29"/>
      <c r="M580" s="29"/>
      <c r="N580" s="29"/>
      <c r="O580" s="29"/>
      <c r="P580" s="29"/>
      <c r="Q580" s="29"/>
      <c r="R580" s="29"/>
      <c r="S580" s="29"/>
      <c r="T580" s="325"/>
      <c r="U580" s="29"/>
      <c r="V580" s="29"/>
      <c r="W580" s="29"/>
      <c r="X580" s="29"/>
      <c r="Y580" s="29"/>
      <c r="Z580" s="29"/>
      <c r="AA580" s="29"/>
      <c r="AB580" s="29"/>
      <c r="AC580" s="29"/>
      <c r="AD580" s="29"/>
    </row>
    <row r="581" spans="1:30" ht="15.75" customHeight="1">
      <c r="A581" s="29"/>
      <c r="B581" s="75"/>
      <c r="C581" s="29"/>
      <c r="D581" s="29"/>
      <c r="E581" s="29"/>
      <c r="F581" s="325"/>
      <c r="G581" s="29"/>
      <c r="H581" s="29"/>
      <c r="I581" s="29"/>
      <c r="J581" s="29"/>
      <c r="K581" s="29"/>
      <c r="L581" s="29"/>
      <c r="M581" s="29"/>
      <c r="N581" s="29"/>
      <c r="O581" s="29"/>
      <c r="P581" s="29"/>
      <c r="Q581" s="29"/>
      <c r="R581" s="29"/>
      <c r="S581" s="29"/>
      <c r="T581" s="325"/>
      <c r="U581" s="29"/>
      <c r="V581" s="29"/>
      <c r="W581" s="29"/>
      <c r="X581" s="29"/>
      <c r="Y581" s="29"/>
      <c r="Z581" s="29"/>
      <c r="AA581" s="29"/>
      <c r="AB581" s="29"/>
      <c r="AC581" s="29"/>
      <c r="AD581" s="29"/>
    </row>
    <row r="582" spans="1:30" ht="15.75" customHeight="1">
      <c r="A582" s="29"/>
      <c r="B582" s="75"/>
      <c r="C582" s="29"/>
      <c r="D582" s="29"/>
      <c r="E582" s="29"/>
      <c r="F582" s="325"/>
      <c r="G582" s="29"/>
      <c r="H582" s="29"/>
      <c r="I582" s="29"/>
      <c r="J582" s="29"/>
      <c r="K582" s="29"/>
      <c r="L582" s="29"/>
      <c r="M582" s="29"/>
      <c r="N582" s="29"/>
      <c r="O582" s="29"/>
      <c r="P582" s="29"/>
      <c r="Q582" s="29"/>
      <c r="R582" s="29"/>
      <c r="S582" s="29"/>
      <c r="T582" s="325"/>
      <c r="U582" s="29"/>
      <c r="V582" s="29"/>
      <c r="W582" s="29"/>
      <c r="X582" s="29"/>
      <c r="Y582" s="29"/>
      <c r="Z582" s="29"/>
      <c r="AA582" s="29"/>
      <c r="AB582" s="29"/>
      <c r="AC582" s="29"/>
      <c r="AD582" s="29"/>
    </row>
    <row r="583" spans="1:30" ht="15.75" customHeight="1">
      <c r="A583" s="29"/>
      <c r="B583" s="75"/>
      <c r="C583" s="29"/>
      <c r="D583" s="29"/>
      <c r="E583" s="29"/>
      <c r="F583" s="325"/>
      <c r="G583" s="29"/>
      <c r="H583" s="29"/>
      <c r="I583" s="29"/>
      <c r="J583" s="29"/>
      <c r="K583" s="29"/>
      <c r="L583" s="29"/>
      <c r="M583" s="29"/>
      <c r="N583" s="29"/>
      <c r="O583" s="29"/>
      <c r="P583" s="29"/>
      <c r="Q583" s="29"/>
      <c r="R583" s="29"/>
      <c r="S583" s="29"/>
      <c r="T583" s="325"/>
      <c r="U583" s="29"/>
      <c r="V583" s="29"/>
      <c r="W583" s="29"/>
      <c r="X583" s="29"/>
      <c r="Y583" s="29"/>
      <c r="Z583" s="29"/>
      <c r="AA583" s="29"/>
      <c r="AB583" s="29"/>
      <c r="AC583" s="29"/>
      <c r="AD583" s="29"/>
    </row>
    <row r="584" spans="1:30" ht="15.75" customHeight="1">
      <c r="A584" s="29"/>
      <c r="B584" s="75"/>
      <c r="C584" s="29"/>
      <c r="D584" s="29"/>
      <c r="E584" s="29"/>
      <c r="F584" s="325"/>
      <c r="G584" s="29"/>
      <c r="H584" s="29"/>
      <c r="I584" s="29"/>
      <c r="J584" s="29"/>
      <c r="K584" s="29"/>
      <c r="L584" s="29"/>
      <c r="M584" s="29"/>
      <c r="N584" s="29"/>
      <c r="O584" s="29"/>
      <c r="P584" s="29"/>
      <c r="Q584" s="29"/>
      <c r="R584" s="29"/>
      <c r="S584" s="29"/>
      <c r="T584" s="325"/>
      <c r="U584" s="29"/>
      <c r="V584" s="29"/>
      <c r="W584" s="29"/>
      <c r="X584" s="29"/>
      <c r="Y584" s="29"/>
      <c r="Z584" s="29"/>
      <c r="AA584" s="29"/>
      <c r="AB584" s="29"/>
      <c r="AC584" s="29"/>
      <c r="AD584" s="29"/>
    </row>
    <row r="585" spans="1:30" ht="15.75" customHeight="1">
      <c r="A585" s="29"/>
      <c r="B585" s="75"/>
      <c r="C585" s="29"/>
      <c r="D585" s="29"/>
      <c r="E585" s="29"/>
      <c r="F585" s="325"/>
      <c r="G585" s="29"/>
      <c r="H585" s="29"/>
      <c r="I585" s="29"/>
      <c r="J585" s="29"/>
      <c r="K585" s="29"/>
      <c r="L585" s="29"/>
      <c r="M585" s="29"/>
      <c r="N585" s="29"/>
      <c r="O585" s="29"/>
      <c r="P585" s="29"/>
      <c r="Q585" s="29"/>
      <c r="R585" s="29"/>
      <c r="S585" s="29"/>
      <c r="T585" s="325"/>
      <c r="U585" s="29"/>
      <c r="V585" s="29"/>
      <c r="W585" s="29"/>
      <c r="X585" s="29"/>
      <c r="Y585" s="29"/>
      <c r="Z585" s="29"/>
      <c r="AA585" s="29"/>
      <c r="AB585" s="29"/>
      <c r="AC585" s="29"/>
      <c r="AD585" s="29"/>
    </row>
    <row r="586" spans="1:30" ht="15.75" customHeight="1">
      <c r="A586" s="29"/>
      <c r="B586" s="75"/>
      <c r="C586" s="29"/>
      <c r="D586" s="29"/>
      <c r="E586" s="29"/>
      <c r="F586" s="325"/>
      <c r="G586" s="29"/>
      <c r="H586" s="29"/>
      <c r="I586" s="29"/>
      <c r="J586" s="29"/>
      <c r="K586" s="29"/>
      <c r="L586" s="29"/>
      <c r="M586" s="29"/>
      <c r="N586" s="29"/>
      <c r="O586" s="29"/>
      <c r="P586" s="29"/>
      <c r="Q586" s="29"/>
      <c r="R586" s="29"/>
      <c r="S586" s="29"/>
      <c r="T586" s="325"/>
      <c r="U586" s="29"/>
      <c r="V586" s="29"/>
      <c r="W586" s="29"/>
      <c r="X586" s="29"/>
      <c r="Y586" s="29"/>
      <c r="Z586" s="29"/>
      <c r="AA586" s="29"/>
      <c r="AB586" s="29"/>
      <c r="AC586" s="29"/>
      <c r="AD586" s="29"/>
    </row>
    <row r="587" spans="1:30" ht="15.75" customHeight="1">
      <c r="A587" s="29"/>
      <c r="B587" s="75"/>
      <c r="C587" s="29"/>
      <c r="D587" s="29"/>
      <c r="E587" s="29"/>
      <c r="F587" s="325"/>
      <c r="G587" s="29"/>
      <c r="H587" s="29"/>
      <c r="I587" s="29"/>
      <c r="J587" s="29"/>
      <c r="K587" s="29"/>
      <c r="L587" s="29"/>
      <c r="M587" s="29"/>
      <c r="N587" s="29"/>
      <c r="O587" s="29"/>
      <c r="P587" s="29"/>
      <c r="Q587" s="29"/>
      <c r="R587" s="29"/>
      <c r="S587" s="29"/>
      <c r="T587" s="325"/>
      <c r="U587" s="29"/>
      <c r="V587" s="29"/>
      <c r="W587" s="29"/>
      <c r="X587" s="29"/>
      <c r="Y587" s="29"/>
      <c r="Z587" s="29"/>
      <c r="AA587" s="29"/>
      <c r="AB587" s="29"/>
      <c r="AC587" s="29"/>
      <c r="AD587" s="29"/>
    </row>
    <row r="588" spans="1:30" ht="15.75" customHeight="1">
      <c r="A588" s="29"/>
      <c r="B588" s="75"/>
      <c r="C588" s="29"/>
      <c r="D588" s="29"/>
      <c r="E588" s="29"/>
      <c r="F588" s="325"/>
      <c r="G588" s="29"/>
      <c r="H588" s="29"/>
      <c r="I588" s="29"/>
      <c r="J588" s="29"/>
      <c r="K588" s="29"/>
      <c r="L588" s="29"/>
      <c r="M588" s="29"/>
      <c r="N588" s="29"/>
      <c r="O588" s="29"/>
      <c r="P588" s="29"/>
      <c r="Q588" s="29"/>
      <c r="R588" s="29"/>
      <c r="S588" s="29"/>
      <c r="T588" s="325"/>
      <c r="U588" s="29"/>
      <c r="V588" s="29"/>
      <c r="W588" s="29"/>
      <c r="X588" s="29"/>
      <c r="Y588" s="29"/>
      <c r="Z588" s="29"/>
      <c r="AA588" s="29"/>
      <c r="AB588" s="29"/>
      <c r="AC588" s="29"/>
      <c r="AD588" s="29"/>
    </row>
    <row r="589" spans="1:30" ht="15.75" customHeight="1">
      <c r="A589" s="29"/>
      <c r="B589" s="75"/>
      <c r="C589" s="29"/>
      <c r="D589" s="29"/>
      <c r="E589" s="29"/>
      <c r="F589" s="325"/>
      <c r="G589" s="29"/>
      <c r="H589" s="29"/>
      <c r="I589" s="29"/>
      <c r="J589" s="29"/>
      <c r="K589" s="29"/>
      <c r="L589" s="29"/>
      <c r="M589" s="29"/>
      <c r="N589" s="29"/>
      <c r="O589" s="29"/>
      <c r="P589" s="29"/>
      <c r="Q589" s="29"/>
      <c r="R589" s="29"/>
      <c r="S589" s="29"/>
      <c r="T589" s="325"/>
      <c r="U589" s="29"/>
      <c r="V589" s="29"/>
      <c r="W589" s="29"/>
      <c r="X589" s="29"/>
      <c r="Y589" s="29"/>
      <c r="Z589" s="29"/>
      <c r="AA589" s="29"/>
      <c r="AB589" s="29"/>
      <c r="AC589" s="29"/>
      <c r="AD589" s="29"/>
    </row>
    <row r="590" spans="1:30" ht="15.75" customHeight="1">
      <c r="A590" s="29"/>
      <c r="B590" s="75"/>
      <c r="C590" s="29"/>
      <c r="D590" s="29"/>
      <c r="E590" s="29"/>
      <c r="F590" s="325"/>
      <c r="G590" s="29"/>
      <c r="H590" s="29"/>
      <c r="I590" s="29"/>
      <c r="J590" s="29"/>
      <c r="K590" s="29"/>
      <c r="L590" s="29"/>
      <c r="M590" s="29"/>
      <c r="N590" s="29"/>
      <c r="O590" s="29"/>
      <c r="P590" s="29"/>
      <c r="Q590" s="29"/>
      <c r="R590" s="29"/>
      <c r="S590" s="29"/>
      <c r="T590" s="325"/>
      <c r="U590" s="29"/>
      <c r="V590" s="29"/>
      <c r="W590" s="29"/>
      <c r="X590" s="29"/>
      <c r="Y590" s="29"/>
      <c r="Z590" s="29"/>
      <c r="AA590" s="29"/>
      <c r="AB590" s="29"/>
      <c r="AC590" s="29"/>
      <c r="AD590" s="29"/>
    </row>
    <row r="591" spans="1:30" ht="15.75" customHeight="1">
      <c r="A591" s="29"/>
      <c r="B591" s="75"/>
      <c r="C591" s="29"/>
      <c r="D591" s="29"/>
      <c r="E591" s="29"/>
      <c r="F591" s="325"/>
      <c r="G591" s="29"/>
      <c r="H591" s="29"/>
      <c r="I591" s="29"/>
      <c r="J591" s="29"/>
      <c r="K591" s="29"/>
      <c r="L591" s="29"/>
      <c r="M591" s="29"/>
      <c r="N591" s="29"/>
      <c r="O591" s="29"/>
      <c r="P591" s="29"/>
      <c r="Q591" s="29"/>
      <c r="R591" s="29"/>
      <c r="S591" s="29"/>
      <c r="T591" s="325"/>
      <c r="U591" s="29"/>
      <c r="V591" s="29"/>
      <c r="W591" s="29"/>
      <c r="X591" s="29"/>
      <c r="Y591" s="29"/>
      <c r="Z591" s="29"/>
      <c r="AA591" s="29"/>
      <c r="AB591" s="29"/>
      <c r="AC591" s="29"/>
      <c r="AD591" s="29"/>
    </row>
    <row r="592" spans="1:30" ht="15.75" customHeight="1">
      <c r="A592" s="29"/>
      <c r="B592" s="75"/>
      <c r="C592" s="29"/>
      <c r="D592" s="29"/>
      <c r="E592" s="29"/>
      <c r="F592" s="325"/>
      <c r="G592" s="29"/>
      <c r="H592" s="29"/>
      <c r="I592" s="29"/>
      <c r="J592" s="29"/>
      <c r="K592" s="29"/>
      <c r="L592" s="29"/>
      <c r="M592" s="29"/>
      <c r="N592" s="29"/>
      <c r="O592" s="29"/>
      <c r="P592" s="29"/>
      <c r="Q592" s="29"/>
      <c r="R592" s="29"/>
      <c r="S592" s="29"/>
      <c r="T592" s="325"/>
      <c r="U592" s="29"/>
      <c r="V592" s="29"/>
      <c r="W592" s="29"/>
      <c r="X592" s="29"/>
      <c r="Y592" s="29"/>
      <c r="Z592" s="29"/>
      <c r="AA592" s="29"/>
      <c r="AB592" s="29"/>
      <c r="AC592" s="29"/>
      <c r="AD592" s="29"/>
    </row>
    <row r="593" spans="1:30" ht="15.75" customHeight="1">
      <c r="A593" s="29"/>
      <c r="B593" s="75"/>
      <c r="C593" s="29"/>
      <c r="D593" s="29"/>
      <c r="E593" s="29"/>
      <c r="F593" s="325"/>
      <c r="G593" s="29"/>
      <c r="H593" s="29"/>
      <c r="I593" s="29"/>
      <c r="J593" s="29"/>
      <c r="K593" s="29"/>
      <c r="L593" s="29"/>
      <c r="M593" s="29"/>
      <c r="N593" s="29"/>
      <c r="O593" s="29"/>
      <c r="P593" s="29"/>
      <c r="Q593" s="29"/>
      <c r="R593" s="29"/>
      <c r="S593" s="29"/>
      <c r="T593" s="325"/>
      <c r="U593" s="29"/>
      <c r="V593" s="29"/>
      <c r="W593" s="29"/>
      <c r="X593" s="29"/>
      <c r="Y593" s="29"/>
      <c r="Z593" s="29"/>
      <c r="AA593" s="29"/>
      <c r="AB593" s="29"/>
      <c r="AC593" s="29"/>
      <c r="AD593" s="29"/>
    </row>
    <row r="594" spans="1:30" ht="15.75" customHeight="1">
      <c r="A594" s="29"/>
      <c r="B594" s="75"/>
      <c r="C594" s="29"/>
      <c r="D594" s="29"/>
      <c r="E594" s="29"/>
      <c r="F594" s="325"/>
      <c r="G594" s="29"/>
      <c r="H594" s="29"/>
      <c r="I594" s="29"/>
      <c r="J594" s="29"/>
      <c r="K594" s="29"/>
      <c r="L594" s="29"/>
      <c r="M594" s="29"/>
      <c r="N594" s="29"/>
      <c r="O594" s="29"/>
      <c r="P594" s="29"/>
      <c r="Q594" s="29"/>
      <c r="R594" s="29"/>
      <c r="S594" s="29"/>
      <c r="T594" s="325"/>
      <c r="U594" s="29"/>
      <c r="V594" s="29"/>
      <c r="W594" s="29"/>
      <c r="X594" s="29"/>
      <c r="Y594" s="29"/>
      <c r="Z594" s="29"/>
      <c r="AA594" s="29"/>
      <c r="AB594" s="29"/>
      <c r="AC594" s="29"/>
      <c r="AD594" s="29"/>
    </row>
    <row r="595" spans="1:30" ht="15.75" customHeight="1">
      <c r="A595" s="29"/>
      <c r="B595" s="75"/>
      <c r="C595" s="29"/>
      <c r="D595" s="29"/>
      <c r="E595" s="29"/>
      <c r="F595" s="325"/>
      <c r="G595" s="29"/>
      <c r="H595" s="29"/>
      <c r="I595" s="29"/>
      <c r="J595" s="29"/>
      <c r="K595" s="29"/>
      <c r="L595" s="29"/>
      <c r="M595" s="29"/>
      <c r="N595" s="29"/>
      <c r="O595" s="29"/>
      <c r="P595" s="29"/>
      <c r="Q595" s="29"/>
      <c r="R595" s="29"/>
      <c r="S595" s="29"/>
      <c r="T595" s="325"/>
      <c r="U595" s="29"/>
      <c r="V595" s="29"/>
      <c r="W595" s="29"/>
      <c r="X595" s="29"/>
      <c r="Y595" s="29"/>
      <c r="Z595" s="29"/>
      <c r="AA595" s="29"/>
      <c r="AB595" s="29"/>
      <c r="AC595" s="29"/>
      <c r="AD595" s="29"/>
    </row>
    <row r="596" spans="1:30" ht="15.75" customHeight="1">
      <c r="A596" s="29"/>
      <c r="B596" s="75"/>
      <c r="C596" s="29"/>
      <c r="D596" s="29"/>
      <c r="E596" s="29"/>
      <c r="F596" s="325"/>
      <c r="G596" s="29"/>
      <c r="H596" s="29"/>
      <c r="I596" s="29"/>
      <c r="J596" s="29"/>
      <c r="K596" s="29"/>
      <c r="L596" s="29"/>
      <c r="M596" s="29"/>
      <c r="N596" s="29"/>
      <c r="O596" s="29"/>
      <c r="P596" s="29"/>
      <c r="Q596" s="29"/>
      <c r="R596" s="29"/>
      <c r="S596" s="29"/>
      <c r="T596" s="325"/>
      <c r="U596" s="29"/>
      <c r="V596" s="29"/>
      <c r="W596" s="29"/>
      <c r="X596" s="29"/>
      <c r="Y596" s="29"/>
      <c r="Z596" s="29"/>
      <c r="AA596" s="29"/>
      <c r="AB596" s="29"/>
      <c r="AC596" s="29"/>
      <c r="AD596" s="29"/>
    </row>
    <row r="597" spans="1:30" ht="15.75" customHeight="1">
      <c r="A597" s="29"/>
      <c r="B597" s="75"/>
      <c r="C597" s="29"/>
      <c r="D597" s="29"/>
      <c r="E597" s="29"/>
      <c r="F597" s="325"/>
      <c r="G597" s="29"/>
      <c r="H597" s="29"/>
      <c r="I597" s="29"/>
      <c r="J597" s="29"/>
      <c r="K597" s="29"/>
      <c r="L597" s="29"/>
      <c r="M597" s="29"/>
      <c r="N597" s="29"/>
      <c r="O597" s="29"/>
      <c r="P597" s="29"/>
      <c r="Q597" s="29"/>
      <c r="R597" s="29"/>
      <c r="S597" s="29"/>
      <c r="T597" s="325"/>
      <c r="U597" s="29"/>
      <c r="V597" s="29"/>
      <c r="W597" s="29"/>
      <c r="X597" s="29"/>
      <c r="Y597" s="29"/>
      <c r="Z597" s="29"/>
      <c r="AA597" s="29"/>
      <c r="AB597" s="29"/>
      <c r="AC597" s="29"/>
      <c r="AD597" s="29"/>
    </row>
    <row r="598" spans="1:30" ht="15.75" customHeight="1">
      <c r="A598" s="29"/>
      <c r="B598" s="75"/>
      <c r="C598" s="29"/>
      <c r="D598" s="29"/>
      <c r="E598" s="29"/>
      <c r="F598" s="325"/>
      <c r="G598" s="29"/>
      <c r="H598" s="29"/>
      <c r="I598" s="29"/>
      <c r="J598" s="29"/>
      <c r="K598" s="29"/>
      <c r="L598" s="29"/>
      <c r="M598" s="29"/>
      <c r="N598" s="29"/>
      <c r="O598" s="29"/>
      <c r="P598" s="29"/>
      <c r="Q598" s="29"/>
      <c r="R598" s="29"/>
      <c r="S598" s="29"/>
      <c r="T598" s="325"/>
      <c r="U598" s="29"/>
      <c r="V598" s="29"/>
      <c r="W598" s="29"/>
      <c r="X598" s="29"/>
      <c r="Y598" s="29"/>
      <c r="Z598" s="29"/>
      <c r="AA598" s="29"/>
      <c r="AB598" s="29"/>
      <c r="AC598" s="29"/>
      <c r="AD598" s="29"/>
    </row>
    <row r="599" spans="1:30" ht="15.75" customHeight="1">
      <c r="A599" s="29"/>
      <c r="B599" s="75"/>
      <c r="C599" s="29"/>
      <c r="D599" s="29"/>
      <c r="E599" s="29"/>
      <c r="F599" s="325"/>
      <c r="G599" s="29"/>
      <c r="H599" s="29"/>
      <c r="I599" s="29"/>
      <c r="J599" s="29"/>
      <c r="K599" s="29"/>
      <c r="L599" s="29"/>
      <c r="M599" s="29"/>
      <c r="N599" s="29"/>
      <c r="O599" s="29"/>
      <c r="P599" s="29"/>
      <c r="Q599" s="29"/>
      <c r="R599" s="29"/>
      <c r="S599" s="29"/>
      <c r="T599" s="325"/>
      <c r="U599" s="29"/>
      <c r="V599" s="29"/>
      <c r="W599" s="29"/>
      <c r="X599" s="29"/>
      <c r="Y599" s="29"/>
      <c r="Z599" s="29"/>
      <c r="AA599" s="29"/>
      <c r="AB599" s="29"/>
      <c r="AC599" s="29"/>
      <c r="AD599" s="29"/>
    </row>
    <row r="600" spans="1:30" ht="15.75" customHeight="1">
      <c r="A600" s="29"/>
      <c r="B600" s="75"/>
      <c r="C600" s="29"/>
      <c r="D600" s="29"/>
      <c r="E600" s="29"/>
      <c r="F600" s="325"/>
      <c r="G600" s="29"/>
      <c r="H600" s="29"/>
      <c r="I600" s="29"/>
      <c r="J600" s="29"/>
      <c r="K600" s="29"/>
      <c r="L600" s="29"/>
      <c r="M600" s="29"/>
      <c r="N600" s="29"/>
      <c r="O600" s="29"/>
      <c r="P600" s="29"/>
      <c r="Q600" s="29"/>
      <c r="R600" s="29"/>
      <c r="S600" s="29"/>
      <c r="T600" s="325"/>
      <c r="U600" s="29"/>
      <c r="V600" s="29"/>
      <c r="W600" s="29"/>
      <c r="X600" s="29"/>
      <c r="Y600" s="29"/>
      <c r="Z600" s="29"/>
      <c r="AA600" s="29"/>
      <c r="AB600" s="29"/>
      <c r="AC600" s="29"/>
      <c r="AD600" s="29"/>
    </row>
    <row r="601" spans="1:30" ht="15.75" customHeight="1">
      <c r="A601" s="29"/>
      <c r="B601" s="75"/>
      <c r="C601" s="29"/>
      <c r="D601" s="29"/>
      <c r="E601" s="29"/>
      <c r="F601" s="325"/>
      <c r="G601" s="29"/>
      <c r="H601" s="29"/>
      <c r="I601" s="29"/>
      <c r="J601" s="29"/>
      <c r="K601" s="29"/>
      <c r="L601" s="29"/>
      <c r="M601" s="29"/>
      <c r="N601" s="29"/>
      <c r="O601" s="29"/>
      <c r="P601" s="29"/>
      <c r="Q601" s="29"/>
      <c r="R601" s="29"/>
      <c r="S601" s="29"/>
      <c r="T601" s="325"/>
      <c r="U601" s="29"/>
      <c r="V601" s="29"/>
      <c r="W601" s="29"/>
      <c r="X601" s="29"/>
      <c r="Y601" s="29"/>
      <c r="Z601" s="29"/>
      <c r="AA601" s="29"/>
      <c r="AB601" s="29"/>
      <c r="AC601" s="29"/>
      <c r="AD601" s="29"/>
    </row>
    <row r="602" spans="1:30" ht="15.75" customHeight="1">
      <c r="A602" s="29"/>
      <c r="B602" s="75"/>
      <c r="C602" s="29"/>
      <c r="D602" s="29"/>
      <c r="E602" s="29"/>
      <c r="F602" s="325"/>
      <c r="G602" s="29"/>
      <c r="H602" s="29"/>
      <c r="I602" s="29"/>
      <c r="J602" s="29"/>
      <c r="K602" s="29"/>
      <c r="L602" s="29"/>
      <c r="M602" s="29"/>
      <c r="N602" s="29"/>
      <c r="O602" s="29"/>
      <c r="P602" s="29"/>
      <c r="Q602" s="29"/>
      <c r="R602" s="29"/>
      <c r="S602" s="29"/>
      <c r="T602" s="325"/>
      <c r="U602" s="29"/>
      <c r="V602" s="29"/>
      <c r="W602" s="29"/>
      <c r="X602" s="29"/>
      <c r="Y602" s="29"/>
      <c r="Z602" s="29"/>
      <c r="AA602" s="29"/>
      <c r="AB602" s="29"/>
      <c r="AC602" s="29"/>
      <c r="AD602" s="29"/>
    </row>
    <row r="603" spans="1:30" ht="15.75" customHeight="1">
      <c r="A603" s="29"/>
      <c r="B603" s="75"/>
      <c r="C603" s="29"/>
      <c r="D603" s="29"/>
      <c r="E603" s="29"/>
      <c r="F603" s="325"/>
      <c r="G603" s="29"/>
      <c r="H603" s="29"/>
      <c r="I603" s="29"/>
      <c r="J603" s="29"/>
      <c r="K603" s="29"/>
      <c r="L603" s="29"/>
      <c r="M603" s="29"/>
      <c r="N603" s="29"/>
      <c r="O603" s="29"/>
      <c r="P603" s="29"/>
      <c r="Q603" s="29"/>
      <c r="R603" s="29"/>
      <c r="S603" s="29"/>
      <c r="T603" s="325"/>
      <c r="U603" s="29"/>
      <c r="V603" s="29"/>
      <c r="W603" s="29"/>
      <c r="X603" s="29"/>
      <c r="Y603" s="29"/>
      <c r="Z603" s="29"/>
      <c r="AA603" s="29"/>
      <c r="AB603" s="29"/>
      <c r="AC603" s="29"/>
      <c r="AD603" s="29"/>
    </row>
    <row r="604" spans="1:30" ht="15.75" customHeight="1">
      <c r="A604" s="29"/>
      <c r="B604" s="75"/>
      <c r="C604" s="29"/>
      <c r="D604" s="29"/>
      <c r="E604" s="29"/>
      <c r="F604" s="325"/>
      <c r="G604" s="29"/>
      <c r="H604" s="29"/>
      <c r="I604" s="29"/>
      <c r="J604" s="29"/>
      <c r="K604" s="29"/>
      <c r="L604" s="29"/>
      <c r="M604" s="29"/>
      <c r="N604" s="29"/>
      <c r="O604" s="29"/>
      <c r="P604" s="29"/>
      <c r="Q604" s="29"/>
      <c r="R604" s="29"/>
      <c r="S604" s="29"/>
      <c r="T604" s="325"/>
      <c r="U604" s="29"/>
      <c r="V604" s="29"/>
      <c r="W604" s="29"/>
      <c r="X604" s="29"/>
      <c r="Y604" s="29"/>
      <c r="Z604" s="29"/>
      <c r="AA604" s="29"/>
      <c r="AB604" s="29"/>
      <c r="AC604" s="29"/>
      <c r="AD604" s="29"/>
    </row>
    <row r="605" spans="1:30" ht="15.75" customHeight="1">
      <c r="A605" s="29"/>
      <c r="B605" s="75"/>
      <c r="C605" s="29"/>
      <c r="D605" s="29"/>
      <c r="E605" s="29"/>
      <c r="F605" s="325"/>
      <c r="G605" s="29"/>
      <c r="H605" s="29"/>
      <c r="I605" s="29"/>
      <c r="J605" s="29"/>
      <c r="K605" s="29"/>
      <c r="L605" s="29"/>
      <c r="M605" s="29"/>
      <c r="N605" s="29"/>
      <c r="O605" s="29"/>
      <c r="P605" s="29"/>
      <c r="Q605" s="29"/>
      <c r="R605" s="29"/>
      <c r="S605" s="29"/>
      <c r="T605" s="325"/>
      <c r="U605" s="29"/>
      <c r="V605" s="29"/>
      <c r="W605" s="29"/>
      <c r="X605" s="29"/>
      <c r="Y605" s="29"/>
      <c r="Z605" s="29"/>
      <c r="AA605" s="29"/>
      <c r="AB605" s="29"/>
      <c r="AC605" s="29"/>
      <c r="AD605" s="29"/>
    </row>
    <row r="606" spans="1:30" ht="15.75" customHeight="1">
      <c r="A606" s="29"/>
      <c r="B606" s="75"/>
      <c r="C606" s="29"/>
      <c r="D606" s="29"/>
      <c r="E606" s="29"/>
      <c r="F606" s="325"/>
      <c r="G606" s="29"/>
      <c r="H606" s="29"/>
      <c r="I606" s="29"/>
      <c r="J606" s="29"/>
      <c r="K606" s="29"/>
      <c r="L606" s="29"/>
      <c r="M606" s="29"/>
      <c r="N606" s="29"/>
      <c r="O606" s="29"/>
      <c r="P606" s="29"/>
      <c r="Q606" s="29"/>
      <c r="R606" s="29"/>
      <c r="S606" s="29"/>
      <c r="T606" s="325"/>
      <c r="U606" s="29"/>
      <c r="V606" s="29"/>
      <c r="W606" s="29"/>
      <c r="X606" s="29"/>
      <c r="Y606" s="29"/>
      <c r="Z606" s="29"/>
      <c r="AA606" s="29"/>
      <c r="AB606" s="29"/>
      <c r="AC606" s="29"/>
      <c r="AD606" s="29"/>
    </row>
    <row r="607" spans="1:30" ht="15.75" customHeight="1">
      <c r="A607" s="29"/>
      <c r="B607" s="75"/>
      <c r="C607" s="29"/>
      <c r="D607" s="29"/>
      <c r="E607" s="29"/>
      <c r="F607" s="325"/>
      <c r="G607" s="29"/>
      <c r="H607" s="29"/>
      <c r="I607" s="29"/>
      <c r="J607" s="29"/>
      <c r="K607" s="29"/>
      <c r="L607" s="29"/>
      <c r="M607" s="29"/>
      <c r="N607" s="29"/>
      <c r="O607" s="29"/>
      <c r="P607" s="29"/>
      <c r="Q607" s="29"/>
      <c r="R607" s="29"/>
      <c r="S607" s="29"/>
      <c r="T607" s="325"/>
      <c r="U607" s="29"/>
      <c r="V607" s="29"/>
      <c r="W607" s="29"/>
      <c r="X607" s="29"/>
      <c r="Y607" s="29"/>
      <c r="Z607" s="29"/>
      <c r="AA607" s="29"/>
      <c r="AB607" s="29"/>
      <c r="AC607" s="29"/>
      <c r="AD607" s="29"/>
    </row>
    <row r="608" spans="1:30" ht="15.75" customHeight="1">
      <c r="A608" s="29"/>
      <c r="B608" s="75"/>
      <c r="C608" s="29"/>
      <c r="D608" s="29"/>
      <c r="E608" s="29"/>
      <c r="F608" s="325"/>
      <c r="G608" s="29"/>
      <c r="H608" s="29"/>
      <c r="I608" s="29"/>
      <c r="J608" s="29"/>
      <c r="K608" s="29"/>
      <c r="L608" s="29"/>
      <c r="M608" s="29"/>
      <c r="N608" s="29"/>
      <c r="O608" s="29"/>
      <c r="P608" s="29"/>
      <c r="Q608" s="29"/>
      <c r="R608" s="29"/>
      <c r="S608" s="29"/>
      <c r="T608" s="325"/>
      <c r="U608" s="29"/>
      <c r="V608" s="29"/>
      <c r="W608" s="29"/>
      <c r="X608" s="29"/>
      <c r="Y608" s="29"/>
      <c r="Z608" s="29"/>
      <c r="AA608" s="29"/>
      <c r="AB608" s="29"/>
      <c r="AC608" s="29"/>
      <c r="AD608" s="29"/>
    </row>
    <row r="609" spans="1:30" ht="15.75" customHeight="1">
      <c r="A609" s="29"/>
      <c r="B609" s="75"/>
      <c r="C609" s="29"/>
      <c r="D609" s="29"/>
      <c r="E609" s="29"/>
      <c r="F609" s="325"/>
      <c r="G609" s="29"/>
      <c r="H609" s="29"/>
      <c r="I609" s="29"/>
      <c r="J609" s="29"/>
      <c r="K609" s="29"/>
      <c r="L609" s="29"/>
      <c r="M609" s="29"/>
      <c r="N609" s="29"/>
      <c r="O609" s="29"/>
      <c r="P609" s="29"/>
      <c r="Q609" s="29"/>
      <c r="R609" s="29"/>
      <c r="S609" s="29"/>
      <c r="T609" s="325"/>
      <c r="U609" s="29"/>
      <c r="V609" s="29"/>
      <c r="W609" s="29"/>
      <c r="X609" s="29"/>
      <c r="Y609" s="29"/>
      <c r="Z609" s="29"/>
      <c r="AA609" s="29"/>
      <c r="AB609" s="29"/>
      <c r="AC609" s="29"/>
      <c r="AD609" s="29"/>
    </row>
    <row r="610" spans="1:30" ht="15.75" customHeight="1">
      <c r="A610" s="29"/>
      <c r="B610" s="75"/>
      <c r="C610" s="29"/>
      <c r="D610" s="29"/>
      <c r="E610" s="29"/>
      <c r="F610" s="325"/>
      <c r="G610" s="29"/>
      <c r="H610" s="29"/>
      <c r="I610" s="29"/>
      <c r="J610" s="29"/>
      <c r="K610" s="29"/>
      <c r="L610" s="29"/>
      <c r="M610" s="29"/>
      <c r="N610" s="29"/>
      <c r="O610" s="29"/>
      <c r="P610" s="29"/>
      <c r="Q610" s="29"/>
      <c r="R610" s="29"/>
      <c r="S610" s="29"/>
      <c r="T610" s="325"/>
      <c r="U610" s="29"/>
      <c r="V610" s="29"/>
      <c r="W610" s="29"/>
      <c r="X610" s="29"/>
      <c r="Y610" s="29"/>
      <c r="Z610" s="29"/>
      <c r="AA610" s="29"/>
      <c r="AB610" s="29"/>
      <c r="AC610" s="29"/>
      <c r="AD610" s="29"/>
    </row>
    <row r="611" spans="1:30" ht="15.75" customHeight="1">
      <c r="A611" s="29"/>
      <c r="B611" s="75"/>
      <c r="C611" s="29"/>
      <c r="D611" s="29"/>
      <c r="E611" s="29"/>
      <c r="F611" s="325"/>
      <c r="G611" s="29"/>
      <c r="H611" s="29"/>
      <c r="I611" s="29"/>
      <c r="J611" s="29"/>
      <c r="K611" s="29"/>
      <c r="L611" s="29"/>
      <c r="M611" s="29"/>
      <c r="N611" s="29"/>
      <c r="O611" s="29"/>
      <c r="P611" s="29"/>
      <c r="Q611" s="29"/>
      <c r="R611" s="29"/>
      <c r="S611" s="29"/>
      <c r="T611" s="325"/>
      <c r="U611" s="29"/>
      <c r="V611" s="29"/>
      <c r="W611" s="29"/>
      <c r="X611" s="29"/>
      <c r="Y611" s="29"/>
      <c r="Z611" s="29"/>
      <c r="AA611" s="29"/>
      <c r="AB611" s="29"/>
      <c r="AC611" s="29"/>
      <c r="AD611" s="29"/>
    </row>
    <row r="612" spans="1:30" ht="15.75" customHeight="1">
      <c r="A612" s="29"/>
      <c r="B612" s="75"/>
      <c r="C612" s="29"/>
      <c r="D612" s="29"/>
      <c r="E612" s="29"/>
      <c r="F612" s="325"/>
      <c r="G612" s="29"/>
      <c r="H612" s="29"/>
      <c r="I612" s="29"/>
      <c r="J612" s="29"/>
      <c r="K612" s="29"/>
      <c r="L612" s="29"/>
      <c r="M612" s="29"/>
      <c r="N612" s="29"/>
      <c r="O612" s="29"/>
      <c r="P612" s="29"/>
      <c r="Q612" s="29"/>
      <c r="R612" s="29"/>
      <c r="S612" s="29"/>
      <c r="T612" s="325"/>
      <c r="U612" s="29"/>
      <c r="V612" s="29"/>
      <c r="W612" s="29"/>
      <c r="X612" s="29"/>
      <c r="Y612" s="29"/>
      <c r="Z612" s="29"/>
      <c r="AA612" s="29"/>
      <c r="AB612" s="29"/>
      <c r="AC612" s="29"/>
      <c r="AD612" s="29"/>
    </row>
    <row r="613" spans="1:30" ht="15.75" customHeight="1">
      <c r="A613" s="29"/>
      <c r="B613" s="75"/>
      <c r="C613" s="29"/>
      <c r="D613" s="29"/>
      <c r="E613" s="29"/>
      <c r="F613" s="325"/>
      <c r="G613" s="29"/>
      <c r="H613" s="29"/>
      <c r="I613" s="29"/>
      <c r="J613" s="29"/>
      <c r="K613" s="29"/>
      <c r="L613" s="29"/>
      <c r="M613" s="29"/>
      <c r="N613" s="29"/>
      <c r="O613" s="29"/>
      <c r="P613" s="29"/>
      <c r="Q613" s="29"/>
      <c r="R613" s="29"/>
      <c r="S613" s="29"/>
      <c r="T613" s="325"/>
      <c r="U613" s="29"/>
      <c r="V613" s="29"/>
      <c r="W613" s="29"/>
      <c r="X613" s="29"/>
      <c r="Y613" s="29"/>
      <c r="Z613" s="29"/>
      <c r="AA613" s="29"/>
      <c r="AB613" s="29"/>
      <c r="AC613" s="29"/>
      <c r="AD613" s="29"/>
    </row>
    <row r="614" spans="1:30" ht="15.75" customHeight="1">
      <c r="A614" s="29"/>
      <c r="B614" s="75"/>
      <c r="C614" s="29"/>
      <c r="D614" s="29"/>
      <c r="E614" s="29"/>
      <c r="F614" s="325"/>
      <c r="G614" s="29"/>
      <c r="H614" s="29"/>
      <c r="I614" s="29"/>
      <c r="J614" s="29"/>
      <c r="K614" s="29"/>
      <c r="L614" s="29"/>
      <c r="M614" s="29"/>
      <c r="N614" s="29"/>
      <c r="O614" s="29"/>
      <c r="P614" s="29"/>
      <c r="Q614" s="29"/>
      <c r="R614" s="29"/>
      <c r="S614" s="29"/>
      <c r="T614" s="325"/>
      <c r="U614" s="29"/>
      <c r="V614" s="29"/>
      <c r="W614" s="29"/>
      <c r="X614" s="29"/>
      <c r="Y614" s="29"/>
      <c r="Z614" s="29"/>
      <c r="AA614" s="29"/>
      <c r="AB614" s="29"/>
      <c r="AC614" s="29"/>
      <c r="AD614" s="29"/>
    </row>
    <row r="615" spans="1:30" ht="15.75" customHeight="1">
      <c r="A615" s="29"/>
      <c r="B615" s="75"/>
      <c r="C615" s="29"/>
      <c r="D615" s="29"/>
      <c r="E615" s="29"/>
      <c r="F615" s="325"/>
      <c r="G615" s="29"/>
      <c r="H615" s="29"/>
      <c r="I615" s="29"/>
      <c r="J615" s="29"/>
      <c r="K615" s="29"/>
      <c r="L615" s="29"/>
      <c r="M615" s="29"/>
      <c r="N615" s="29"/>
      <c r="O615" s="29"/>
      <c r="P615" s="29"/>
      <c r="Q615" s="29"/>
      <c r="R615" s="29"/>
      <c r="S615" s="29"/>
      <c r="T615" s="325"/>
      <c r="U615" s="29"/>
      <c r="V615" s="29"/>
      <c r="W615" s="29"/>
      <c r="X615" s="29"/>
      <c r="Y615" s="29"/>
      <c r="Z615" s="29"/>
      <c r="AA615" s="29"/>
      <c r="AB615" s="29"/>
      <c r="AC615" s="29"/>
      <c r="AD615" s="29"/>
    </row>
    <row r="616" spans="1:30" ht="15.75" customHeight="1">
      <c r="A616" s="29"/>
      <c r="B616" s="75"/>
      <c r="C616" s="29"/>
      <c r="D616" s="29"/>
      <c r="E616" s="29"/>
      <c r="F616" s="325"/>
      <c r="G616" s="29"/>
      <c r="H616" s="29"/>
      <c r="I616" s="29"/>
      <c r="J616" s="29"/>
      <c r="K616" s="29"/>
      <c r="L616" s="29"/>
      <c r="M616" s="29"/>
      <c r="N616" s="29"/>
      <c r="O616" s="29"/>
      <c r="P616" s="29"/>
      <c r="Q616" s="29"/>
      <c r="R616" s="29"/>
      <c r="S616" s="29"/>
      <c r="T616" s="325"/>
      <c r="U616" s="29"/>
      <c r="V616" s="29"/>
      <c r="W616" s="29"/>
      <c r="X616" s="29"/>
      <c r="Y616" s="29"/>
      <c r="Z616" s="29"/>
      <c r="AA616" s="29"/>
      <c r="AB616" s="29"/>
      <c r="AC616" s="29"/>
      <c r="AD616" s="29"/>
    </row>
    <row r="617" spans="1:30" ht="15.75" customHeight="1">
      <c r="A617" s="29"/>
      <c r="B617" s="75"/>
      <c r="C617" s="29"/>
      <c r="D617" s="29"/>
      <c r="E617" s="29"/>
      <c r="F617" s="325"/>
      <c r="G617" s="29"/>
      <c r="H617" s="29"/>
      <c r="I617" s="29"/>
      <c r="J617" s="29"/>
      <c r="K617" s="29"/>
      <c r="L617" s="29"/>
      <c r="M617" s="29"/>
      <c r="N617" s="29"/>
      <c r="O617" s="29"/>
      <c r="P617" s="29"/>
      <c r="Q617" s="29"/>
      <c r="R617" s="29"/>
      <c r="S617" s="29"/>
      <c r="T617" s="325"/>
      <c r="U617" s="29"/>
      <c r="V617" s="29"/>
      <c r="W617" s="29"/>
      <c r="X617" s="29"/>
      <c r="Y617" s="29"/>
      <c r="Z617" s="29"/>
      <c r="AA617" s="29"/>
      <c r="AB617" s="29"/>
      <c r="AC617" s="29"/>
      <c r="AD617" s="29"/>
    </row>
    <row r="618" spans="1:30" ht="15.75" customHeight="1">
      <c r="A618" s="29"/>
      <c r="B618" s="75"/>
      <c r="C618" s="29"/>
      <c r="D618" s="29"/>
      <c r="E618" s="29"/>
      <c r="F618" s="325"/>
      <c r="G618" s="29"/>
      <c r="H618" s="29"/>
      <c r="I618" s="29"/>
      <c r="J618" s="29"/>
      <c r="K618" s="29"/>
      <c r="L618" s="29"/>
      <c r="M618" s="29"/>
      <c r="N618" s="29"/>
      <c r="O618" s="29"/>
      <c r="P618" s="29"/>
      <c r="Q618" s="29"/>
      <c r="R618" s="29"/>
      <c r="S618" s="29"/>
      <c r="T618" s="325"/>
      <c r="U618" s="29"/>
      <c r="V618" s="29"/>
      <c r="W618" s="29"/>
      <c r="X618" s="29"/>
      <c r="Y618" s="29"/>
      <c r="Z618" s="29"/>
      <c r="AA618" s="29"/>
      <c r="AB618" s="29"/>
      <c r="AC618" s="29"/>
      <c r="AD618" s="29"/>
    </row>
    <row r="619" spans="1:30" ht="15.75" customHeight="1">
      <c r="A619" s="29"/>
      <c r="B619" s="75"/>
      <c r="C619" s="29"/>
      <c r="D619" s="29"/>
      <c r="E619" s="29"/>
      <c r="F619" s="325"/>
      <c r="G619" s="29"/>
      <c r="H619" s="29"/>
      <c r="I619" s="29"/>
      <c r="J619" s="29"/>
      <c r="K619" s="29"/>
      <c r="L619" s="29"/>
      <c r="M619" s="29"/>
      <c r="N619" s="29"/>
      <c r="O619" s="29"/>
      <c r="P619" s="29"/>
      <c r="Q619" s="29"/>
      <c r="R619" s="29"/>
      <c r="S619" s="29"/>
      <c r="T619" s="325"/>
      <c r="U619" s="29"/>
      <c r="V619" s="29"/>
      <c r="W619" s="29"/>
      <c r="X619" s="29"/>
      <c r="Y619" s="29"/>
      <c r="Z619" s="29"/>
      <c r="AA619" s="29"/>
      <c r="AB619" s="29"/>
      <c r="AC619" s="29"/>
      <c r="AD619" s="29"/>
    </row>
    <row r="620" spans="1:30" ht="15.75" customHeight="1">
      <c r="A620" s="29"/>
      <c r="B620" s="75"/>
      <c r="C620" s="29"/>
      <c r="D620" s="29"/>
      <c r="E620" s="29"/>
      <c r="F620" s="325"/>
      <c r="G620" s="29"/>
      <c r="H620" s="29"/>
      <c r="I620" s="29"/>
      <c r="J620" s="29"/>
      <c r="K620" s="29"/>
      <c r="L620" s="29"/>
      <c r="M620" s="29"/>
      <c r="N620" s="29"/>
      <c r="O620" s="29"/>
      <c r="P620" s="29"/>
      <c r="Q620" s="29"/>
      <c r="R620" s="29"/>
      <c r="S620" s="29"/>
      <c r="T620" s="325"/>
      <c r="U620" s="29"/>
      <c r="V620" s="29"/>
      <c r="W620" s="29"/>
      <c r="X620" s="29"/>
      <c r="Y620" s="29"/>
      <c r="Z620" s="29"/>
      <c r="AA620" s="29"/>
      <c r="AB620" s="29"/>
      <c r="AC620" s="29"/>
      <c r="AD620" s="29"/>
    </row>
    <row r="621" spans="1:30" ht="15.75" customHeight="1">
      <c r="A621" s="29"/>
      <c r="B621" s="75"/>
      <c r="C621" s="29"/>
      <c r="D621" s="29"/>
      <c r="E621" s="29"/>
      <c r="F621" s="325"/>
      <c r="G621" s="29"/>
      <c r="H621" s="29"/>
      <c r="I621" s="29"/>
      <c r="J621" s="29"/>
      <c r="K621" s="29"/>
      <c r="L621" s="29"/>
      <c r="M621" s="29"/>
      <c r="N621" s="29"/>
      <c r="O621" s="29"/>
      <c r="P621" s="29"/>
      <c r="Q621" s="29"/>
      <c r="R621" s="29"/>
      <c r="S621" s="29"/>
      <c r="T621" s="325"/>
      <c r="U621" s="29"/>
      <c r="V621" s="29"/>
      <c r="W621" s="29"/>
      <c r="X621" s="29"/>
      <c r="Y621" s="29"/>
      <c r="Z621" s="29"/>
      <c r="AA621" s="29"/>
      <c r="AB621" s="29"/>
      <c r="AC621" s="29"/>
      <c r="AD621" s="29"/>
    </row>
    <row r="622" spans="1:30" ht="15.75" customHeight="1">
      <c r="A622" s="29"/>
      <c r="B622" s="75"/>
      <c r="C622" s="29"/>
      <c r="D622" s="29"/>
      <c r="E622" s="29"/>
      <c r="F622" s="325"/>
      <c r="G622" s="29"/>
      <c r="H622" s="29"/>
      <c r="I622" s="29"/>
      <c r="J622" s="29"/>
      <c r="K622" s="29"/>
      <c r="L622" s="29"/>
      <c r="M622" s="29"/>
      <c r="N622" s="29"/>
      <c r="O622" s="29"/>
      <c r="P622" s="29"/>
      <c r="Q622" s="29"/>
      <c r="R622" s="29"/>
      <c r="S622" s="29"/>
      <c r="T622" s="325"/>
      <c r="U622" s="29"/>
      <c r="V622" s="29"/>
      <c r="W622" s="29"/>
      <c r="X622" s="29"/>
      <c r="Y622" s="29"/>
      <c r="Z622" s="29"/>
      <c r="AA622" s="29"/>
      <c r="AB622" s="29"/>
      <c r="AC622" s="29"/>
      <c r="AD622" s="29"/>
    </row>
    <row r="623" spans="1:30" ht="15.75" customHeight="1">
      <c r="A623" s="29"/>
      <c r="B623" s="75"/>
      <c r="C623" s="29"/>
      <c r="D623" s="29"/>
      <c r="E623" s="29"/>
      <c r="F623" s="325"/>
      <c r="G623" s="29"/>
      <c r="H623" s="29"/>
      <c r="I623" s="29"/>
      <c r="J623" s="29"/>
      <c r="K623" s="29"/>
      <c r="L623" s="29"/>
      <c r="M623" s="29"/>
      <c r="N623" s="29"/>
      <c r="O623" s="29"/>
      <c r="P623" s="29"/>
      <c r="Q623" s="29"/>
      <c r="R623" s="29"/>
      <c r="S623" s="29"/>
      <c r="T623" s="325"/>
      <c r="U623" s="29"/>
      <c r="V623" s="29"/>
      <c r="W623" s="29"/>
      <c r="X623" s="29"/>
      <c r="Y623" s="29"/>
      <c r="Z623" s="29"/>
      <c r="AA623" s="29"/>
      <c r="AB623" s="29"/>
      <c r="AC623" s="29"/>
      <c r="AD623" s="29"/>
    </row>
    <row r="624" spans="1:30" ht="15.75" customHeight="1">
      <c r="A624" s="29"/>
      <c r="B624" s="75"/>
      <c r="C624" s="29"/>
      <c r="D624" s="29"/>
      <c r="E624" s="29"/>
      <c r="F624" s="325"/>
      <c r="G624" s="29"/>
      <c r="H624" s="29"/>
      <c r="I624" s="29"/>
      <c r="J624" s="29"/>
      <c r="K624" s="29"/>
      <c r="L624" s="29"/>
      <c r="M624" s="29"/>
      <c r="N624" s="29"/>
      <c r="O624" s="29"/>
      <c r="P624" s="29"/>
      <c r="Q624" s="29"/>
      <c r="R624" s="29"/>
      <c r="S624" s="29"/>
      <c r="T624" s="325"/>
      <c r="U624" s="29"/>
      <c r="V624" s="29"/>
      <c r="W624" s="29"/>
      <c r="X624" s="29"/>
      <c r="Y624" s="29"/>
      <c r="Z624" s="29"/>
      <c r="AA624" s="29"/>
      <c r="AB624" s="29"/>
      <c r="AC624" s="29"/>
      <c r="AD624" s="29"/>
    </row>
    <row r="625" spans="1:30" ht="15.75" customHeight="1">
      <c r="A625" s="29"/>
      <c r="B625" s="75"/>
      <c r="C625" s="29"/>
      <c r="D625" s="29"/>
      <c r="E625" s="29"/>
      <c r="F625" s="325"/>
      <c r="G625" s="29"/>
      <c r="H625" s="29"/>
      <c r="I625" s="29"/>
      <c r="J625" s="29"/>
      <c r="K625" s="29"/>
      <c r="L625" s="29"/>
      <c r="M625" s="29"/>
      <c r="N625" s="29"/>
      <c r="O625" s="29"/>
      <c r="P625" s="29"/>
      <c r="Q625" s="29"/>
      <c r="R625" s="29"/>
      <c r="S625" s="29"/>
      <c r="T625" s="325"/>
      <c r="U625" s="29"/>
      <c r="V625" s="29"/>
      <c r="W625" s="29"/>
      <c r="X625" s="29"/>
      <c r="Y625" s="29"/>
      <c r="Z625" s="29"/>
      <c r="AA625" s="29"/>
      <c r="AB625" s="29"/>
      <c r="AC625" s="29"/>
      <c r="AD625" s="29"/>
    </row>
    <row r="626" spans="1:30" ht="15.75" customHeight="1">
      <c r="A626" s="29"/>
      <c r="B626" s="75"/>
      <c r="C626" s="29"/>
      <c r="D626" s="29"/>
      <c r="E626" s="29"/>
      <c r="F626" s="325"/>
      <c r="G626" s="29"/>
      <c r="H626" s="29"/>
      <c r="I626" s="29"/>
      <c r="J626" s="29"/>
      <c r="K626" s="29"/>
      <c r="L626" s="29"/>
      <c r="M626" s="29"/>
      <c r="N626" s="29"/>
      <c r="O626" s="29"/>
      <c r="P626" s="29"/>
      <c r="Q626" s="29"/>
      <c r="R626" s="29"/>
      <c r="S626" s="29"/>
      <c r="T626" s="325"/>
      <c r="U626" s="29"/>
      <c r="V626" s="29"/>
      <c r="W626" s="29"/>
      <c r="X626" s="29"/>
      <c r="Y626" s="29"/>
      <c r="Z626" s="29"/>
      <c r="AA626" s="29"/>
      <c r="AB626" s="29"/>
      <c r="AC626" s="29"/>
      <c r="AD626" s="29"/>
    </row>
    <row r="627" spans="1:30" ht="15.75" customHeight="1">
      <c r="A627" s="29"/>
      <c r="B627" s="75"/>
      <c r="C627" s="29"/>
      <c r="D627" s="29"/>
      <c r="E627" s="29"/>
      <c r="F627" s="325"/>
      <c r="G627" s="29"/>
      <c r="H627" s="29"/>
      <c r="I627" s="29"/>
      <c r="J627" s="29"/>
      <c r="K627" s="29"/>
      <c r="L627" s="29"/>
      <c r="M627" s="29"/>
      <c r="N627" s="29"/>
      <c r="O627" s="29"/>
      <c r="P627" s="29"/>
      <c r="Q627" s="29"/>
      <c r="R627" s="29"/>
      <c r="S627" s="29"/>
      <c r="T627" s="325"/>
      <c r="U627" s="29"/>
      <c r="V627" s="29"/>
      <c r="W627" s="29"/>
      <c r="X627" s="29"/>
      <c r="Y627" s="29"/>
      <c r="Z627" s="29"/>
      <c r="AA627" s="29"/>
      <c r="AB627" s="29"/>
      <c r="AC627" s="29"/>
      <c r="AD627" s="29"/>
    </row>
    <row r="628" spans="1:30" ht="15.75" customHeight="1">
      <c r="A628" s="29"/>
      <c r="B628" s="75"/>
      <c r="C628" s="29"/>
      <c r="D628" s="29"/>
      <c r="E628" s="29"/>
      <c r="F628" s="325"/>
      <c r="G628" s="29"/>
      <c r="H628" s="29"/>
      <c r="I628" s="29"/>
      <c r="J628" s="29"/>
      <c r="K628" s="29"/>
      <c r="L628" s="29"/>
      <c r="M628" s="29"/>
      <c r="N628" s="29"/>
      <c r="O628" s="29"/>
      <c r="P628" s="29"/>
      <c r="Q628" s="29"/>
      <c r="R628" s="29"/>
      <c r="S628" s="29"/>
      <c r="T628" s="325"/>
      <c r="U628" s="29"/>
      <c r="V628" s="29"/>
      <c r="W628" s="29"/>
      <c r="X628" s="29"/>
      <c r="Y628" s="29"/>
      <c r="Z628" s="29"/>
      <c r="AA628" s="29"/>
      <c r="AB628" s="29"/>
      <c r="AC628" s="29"/>
      <c r="AD628" s="29"/>
    </row>
    <row r="629" spans="1:30" ht="15.75" customHeight="1">
      <c r="A629" s="29"/>
      <c r="B629" s="75"/>
      <c r="C629" s="29"/>
      <c r="D629" s="29"/>
      <c r="E629" s="29"/>
      <c r="F629" s="325"/>
      <c r="G629" s="29"/>
      <c r="H629" s="29"/>
      <c r="I629" s="29"/>
      <c r="J629" s="29"/>
      <c r="K629" s="29"/>
      <c r="L629" s="29"/>
      <c r="M629" s="29"/>
      <c r="N629" s="29"/>
      <c r="O629" s="29"/>
      <c r="P629" s="29"/>
      <c r="Q629" s="29"/>
      <c r="R629" s="29"/>
      <c r="S629" s="29"/>
      <c r="T629" s="325"/>
      <c r="U629" s="29"/>
      <c r="V629" s="29"/>
      <c r="W629" s="29"/>
      <c r="X629" s="29"/>
      <c r="Y629" s="29"/>
      <c r="Z629" s="29"/>
      <c r="AA629" s="29"/>
      <c r="AB629" s="29"/>
      <c r="AC629" s="29"/>
      <c r="AD629" s="29"/>
    </row>
    <row r="630" spans="1:30" ht="15.75" customHeight="1">
      <c r="A630" s="29"/>
      <c r="B630" s="75"/>
      <c r="C630" s="29"/>
      <c r="D630" s="29"/>
      <c r="E630" s="29"/>
      <c r="F630" s="325"/>
      <c r="G630" s="29"/>
      <c r="H630" s="29"/>
      <c r="I630" s="29"/>
      <c r="J630" s="29"/>
      <c r="K630" s="29"/>
      <c r="L630" s="29"/>
      <c r="M630" s="29"/>
      <c r="N630" s="29"/>
      <c r="O630" s="29"/>
      <c r="P630" s="29"/>
      <c r="Q630" s="29"/>
      <c r="R630" s="29"/>
      <c r="S630" s="29"/>
      <c r="T630" s="325"/>
      <c r="U630" s="29"/>
      <c r="V630" s="29"/>
      <c r="W630" s="29"/>
      <c r="X630" s="29"/>
      <c r="Y630" s="29"/>
      <c r="Z630" s="29"/>
      <c r="AA630" s="29"/>
      <c r="AB630" s="29"/>
      <c r="AC630" s="29"/>
      <c r="AD630" s="29"/>
    </row>
    <row r="631" spans="1:30" ht="15.75" customHeight="1">
      <c r="A631" s="29"/>
      <c r="B631" s="75"/>
      <c r="C631" s="29"/>
      <c r="D631" s="29"/>
      <c r="E631" s="29"/>
      <c r="F631" s="325"/>
      <c r="G631" s="29"/>
      <c r="H631" s="29"/>
      <c r="I631" s="29"/>
      <c r="J631" s="29"/>
      <c r="K631" s="29"/>
      <c r="L631" s="29"/>
      <c r="M631" s="29"/>
      <c r="N631" s="29"/>
      <c r="O631" s="29"/>
      <c r="P631" s="29"/>
      <c r="Q631" s="29"/>
      <c r="R631" s="29"/>
      <c r="S631" s="29"/>
      <c r="T631" s="325"/>
      <c r="U631" s="29"/>
      <c r="V631" s="29"/>
      <c r="W631" s="29"/>
      <c r="X631" s="29"/>
      <c r="Y631" s="29"/>
      <c r="Z631" s="29"/>
      <c r="AA631" s="29"/>
      <c r="AB631" s="29"/>
      <c r="AC631" s="29"/>
      <c r="AD631" s="29"/>
    </row>
    <row r="632" spans="1:30" ht="15.75" customHeight="1">
      <c r="A632" s="29"/>
      <c r="B632" s="75"/>
      <c r="C632" s="29"/>
      <c r="D632" s="29"/>
      <c r="E632" s="29"/>
      <c r="F632" s="325"/>
      <c r="G632" s="29"/>
      <c r="H632" s="29"/>
      <c r="I632" s="29"/>
      <c r="J632" s="29"/>
      <c r="K632" s="29"/>
      <c r="L632" s="29"/>
      <c r="M632" s="29"/>
      <c r="N632" s="29"/>
      <c r="O632" s="29"/>
      <c r="P632" s="29"/>
      <c r="Q632" s="29"/>
      <c r="R632" s="29"/>
      <c r="S632" s="29"/>
      <c r="T632" s="325"/>
      <c r="U632" s="29"/>
      <c r="V632" s="29"/>
      <c r="W632" s="29"/>
      <c r="X632" s="29"/>
      <c r="Y632" s="29"/>
      <c r="Z632" s="29"/>
      <c r="AA632" s="29"/>
      <c r="AB632" s="29"/>
      <c r="AC632" s="29"/>
      <c r="AD632" s="29"/>
    </row>
    <row r="633" spans="1:30" ht="15.75" customHeight="1">
      <c r="A633" s="29"/>
      <c r="B633" s="75"/>
      <c r="C633" s="29"/>
      <c r="D633" s="29"/>
      <c r="E633" s="29"/>
      <c r="F633" s="325"/>
      <c r="G633" s="29"/>
      <c r="H633" s="29"/>
      <c r="I633" s="29"/>
      <c r="J633" s="29"/>
      <c r="K633" s="29"/>
      <c r="L633" s="29"/>
      <c r="M633" s="29"/>
      <c r="N633" s="29"/>
      <c r="O633" s="29"/>
      <c r="P633" s="29"/>
      <c r="Q633" s="29"/>
      <c r="R633" s="29"/>
      <c r="S633" s="29"/>
      <c r="T633" s="325"/>
      <c r="U633" s="29"/>
      <c r="V633" s="29"/>
      <c r="W633" s="29"/>
      <c r="X633" s="29"/>
      <c r="Y633" s="29"/>
      <c r="Z633" s="29"/>
      <c r="AA633" s="29"/>
      <c r="AB633" s="29"/>
      <c r="AC633" s="29"/>
      <c r="AD633" s="29"/>
    </row>
    <row r="634" spans="1:30" ht="15.75" customHeight="1">
      <c r="A634" s="29"/>
      <c r="B634" s="75"/>
      <c r="C634" s="29"/>
      <c r="D634" s="29"/>
      <c r="E634" s="29"/>
      <c r="F634" s="325"/>
      <c r="G634" s="29"/>
      <c r="H634" s="29"/>
      <c r="I634" s="29"/>
      <c r="J634" s="29"/>
      <c r="K634" s="29"/>
      <c r="L634" s="29"/>
      <c r="M634" s="29"/>
      <c r="N634" s="29"/>
      <c r="O634" s="29"/>
      <c r="P634" s="29"/>
      <c r="Q634" s="29"/>
      <c r="R634" s="29"/>
      <c r="S634" s="29"/>
      <c r="T634" s="325"/>
      <c r="U634" s="29"/>
      <c r="V634" s="29"/>
      <c r="W634" s="29"/>
      <c r="X634" s="29"/>
      <c r="Y634" s="29"/>
      <c r="Z634" s="29"/>
      <c r="AA634" s="29"/>
      <c r="AB634" s="29"/>
      <c r="AC634" s="29"/>
      <c r="AD634" s="29"/>
    </row>
    <row r="635" spans="1:30" ht="15.75" customHeight="1">
      <c r="A635" s="29"/>
      <c r="B635" s="75"/>
      <c r="C635" s="29"/>
      <c r="D635" s="29"/>
      <c r="E635" s="29"/>
      <c r="F635" s="325"/>
      <c r="G635" s="29"/>
      <c r="H635" s="29"/>
      <c r="I635" s="29"/>
      <c r="J635" s="29"/>
      <c r="K635" s="29"/>
      <c r="L635" s="29"/>
      <c r="M635" s="29"/>
      <c r="N635" s="29"/>
      <c r="O635" s="29"/>
      <c r="P635" s="29"/>
      <c r="Q635" s="29"/>
      <c r="R635" s="29"/>
      <c r="S635" s="29"/>
      <c r="T635" s="325"/>
      <c r="U635" s="29"/>
      <c r="V635" s="29"/>
      <c r="W635" s="29"/>
      <c r="X635" s="29"/>
      <c r="Y635" s="29"/>
      <c r="Z635" s="29"/>
      <c r="AA635" s="29"/>
      <c r="AB635" s="29"/>
      <c r="AC635" s="29"/>
      <c r="AD635" s="29"/>
    </row>
    <row r="636" spans="1:30" ht="15.75" customHeight="1">
      <c r="A636" s="29"/>
      <c r="B636" s="75"/>
      <c r="C636" s="29"/>
      <c r="D636" s="29"/>
      <c r="E636" s="29"/>
      <c r="F636" s="325"/>
      <c r="G636" s="29"/>
      <c r="H636" s="29"/>
      <c r="I636" s="29"/>
      <c r="J636" s="29"/>
      <c r="K636" s="29"/>
      <c r="L636" s="29"/>
      <c r="M636" s="29"/>
      <c r="N636" s="29"/>
      <c r="O636" s="29"/>
      <c r="P636" s="29"/>
      <c r="Q636" s="29"/>
      <c r="R636" s="29"/>
      <c r="S636" s="29"/>
      <c r="T636" s="325"/>
      <c r="U636" s="29"/>
      <c r="V636" s="29"/>
      <c r="W636" s="29"/>
      <c r="X636" s="29"/>
      <c r="Y636" s="29"/>
      <c r="Z636" s="29"/>
      <c r="AA636" s="29"/>
      <c r="AB636" s="29"/>
      <c r="AC636" s="29"/>
      <c r="AD636" s="29"/>
    </row>
    <row r="637" spans="1:30" ht="15.75" customHeight="1">
      <c r="A637" s="29"/>
      <c r="B637" s="75"/>
      <c r="C637" s="29"/>
      <c r="D637" s="29"/>
      <c r="E637" s="29"/>
      <c r="F637" s="325"/>
      <c r="G637" s="29"/>
      <c r="H637" s="29"/>
      <c r="I637" s="29"/>
      <c r="J637" s="29"/>
      <c r="K637" s="29"/>
      <c r="L637" s="29"/>
      <c r="M637" s="29"/>
      <c r="N637" s="29"/>
      <c r="O637" s="29"/>
      <c r="P637" s="29"/>
      <c r="Q637" s="29"/>
      <c r="R637" s="29"/>
      <c r="S637" s="29"/>
      <c r="T637" s="325"/>
      <c r="U637" s="29"/>
      <c r="V637" s="29"/>
      <c r="W637" s="29"/>
      <c r="X637" s="29"/>
      <c r="Y637" s="29"/>
      <c r="Z637" s="29"/>
      <c r="AA637" s="29"/>
      <c r="AB637" s="29"/>
      <c r="AC637" s="29"/>
      <c r="AD637" s="29"/>
    </row>
    <row r="638" spans="1:30" ht="15.75" customHeight="1">
      <c r="A638" s="29"/>
      <c r="B638" s="75"/>
      <c r="C638" s="29"/>
      <c r="D638" s="29"/>
      <c r="E638" s="29"/>
      <c r="F638" s="325"/>
      <c r="G638" s="29"/>
      <c r="H638" s="29"/>
      <c r="I638" s="29"/>
      <c r="J638" s="29"/>
      <c r="K638" s="29"/>
      <c r="L638" s="29"/>
      <c r="M638" s="29"/>
      <c r="N638" s="29"/>
      <c r="O638" s="29"/>
      <c r="P638" s="29"/>
      <c r="Q638" s="29"/>
      <c r="R638" s="29"/>
      <c r="S638" s="29"/>
      <c r="T638" s="325"/>
      <c r="U638" s="29"/>
      <c r="V638" s="29"/>
      <c r="W638" s="29"/>
      <c r="X638" s="29"/>
      <c r="Y638" s="29"/>
      <c r="Z638" s="29"/>
      <c r="AA638" s="29"/>
      <c r="AB638" s="29"/>
      <c r="AC638" s="29"/>
      <c r="AD638" s="29"/>
    </row>
    <row r="639" spans="1:30" ht="15.75" customHeight="1">
      <c r="A639" s="29"/>
      <c r="B639" s="75"/>
      <c r="C639" s="29"/>
      <c r="D639" s="29"/>
      <c r="E639" s="29"/>
      <c r="F639" s="325"/>
      <c r="G639" s="29"/>
      <c r="H639" s="29"/>
      <c r="I639" s="29"/>
      <c r="J639" s="29"/>
      <c r="K639" s="29"/>
      <c r="L639" s="29"/>
      <c r="M639" s="29"/>
      <c r="N639" s="29"/>
      <c r="O639" s="29"/>
      <c r="P639" s="29"/>
      <c r="Q639" s="29"/>
      <c r="R639" s="29"/>
      <c r="S639" s="29"/>
      <c r="T639" s="325"/>
      <c r="U639" s="29"/>
      <c r="V639" s="29"/>
      <c r="W639" s="29"/>
      <c r="X639" s="29"/>
      <c r="Y639" s="29"/>
      <c r="Z639" s="29"/>
      <c r="AA639" s="29"/>
      <c r="AB639" s="29"/>
      <c r="AC639" s="29"/>
      <c r="AD639" s="29"/>
    </row>
    <row r="640" spans="1:30" ht="15.75" customHeight="1">
      <c r="A640" s="29"/>
      <c r="B640" s="75"/>
      <c r="C640" s="29"/>
      <c r="D640" s="29"/>
      <c r="E640" s="29"/>
      <c r="F640" s="325"/>
      <c r="G640" s="29"/>
      <c r="H640" s="29"/>
      <c r="I640" s="29"/>
      <c r="J640" s="29"/>
      <c r="K640" s="29"/>
      <c r="L640" s="29"/>
      <c r="M640" s="29"/>
      <c r="N640" s="29"/>
      <c r="O640" s="29"/>
      <c r="P640" s="29"/>
      <c r="Q640" s="29"/>
      <c r="R640" s="29"/>
      <c r="S640" s="29"/>
      <c r="T640" s="325"/>
      <c r="U640" s="29"/>
      <c r="V640" s="29"/>
      <c r="W640" s="29"/>
      <c r="X640" s="29"/>
      <c r="Y640" s="29"/>
      <c r="Z640" s="29"/>
      <c r="AA640" s="29"/>
      <c r="AB640" s="29"/>
      <c r="AC640" s="29"/>
      <c r="AD640" s="29"/>
    </row>
    <row r="641" spans="1:30" ht="15.75" customHeight="1">
      <c r="A641" s="29"/>
      <c r="B641" s="75"/>
      <c r="C641" s="29"/>
      <c r="D641" s="29"/>
      <c r="E641" s="29"/>
      <c r="F641" s="325"/>
      <c r="G641" s="29"/>
      <c r="H641" s="29"/>
      <c r="I641" s="29"/>
      <c r="J641" s="29"/>
      <c r="K641" s="29"/>
      <c r="L641" s="29"/>
      <c r="M641" s="29"/>
      <c r="N641" s="29"/>
      <c r="O641" s="29"/>
      <c r="P641" s="29"/>
      <c r="Q641" s="29"/>
      <c r="R641" s="29"/>
      <c r="S641" s="29"/>
      <c r="T641" s="325"/>
      <c r="U641" s="29"/>
      <c r="V641" s="29"/>
      <c r="W641" s="29"/>
      <c r="X641" s="29"/>
      <c r="Y641" s="29"/>
      <c r="Z641" s="29"/>
      <c r="AA641" s="29"/>
      <c r="AB641" s="29"/>
      <c r="AC641" s="29"/>
      <c r="AD641" s="29"/>
    </row>
    <row r="642" spans="1:30" ht="15.75" customHeight="1">
      <c r="A642" s="29"/>
      <c r="B642" s="75"/>
      <c r="C642" s="29"/>
      <c r="D642" s="29"/>
      <c r="E642" s="29"/>
      <c r="F642" s="325"/>
      <c r="G642" s="29"/>
      <c r="H642" s="29"/>
      <c r="I642" s="29"/>
      <c r="J642" s="29"/>
      <c r="K642" s="29"/>
      <c r="L642" s="29"/>
      <c r="M642" s="29"/>
      <c r="N642" s="29"/>
      <c r="O642" s="29"/>
      <c r="P642" s="29"/>
      <c r="Q642" s="29"/>
      <c r="R642" s="29"/>
      <c r="S642" s="29"/>
      <c r="T642" s="325"/>
      <c r="U642" s="29"/>
      <c r="V642" s="29"/>
      <c r="W642" s="29"/>
      <c r="X642" s="29"/>
      <c r="Y642" s="29"/>
      <c r="Z642" s="29"/>
      <c r="AA642" s="29"/>
      <c r="AB642" s="29"/>
      <c r="AC642" s="29"/>
      <c r="AD642" s="29"/>
    </row>
    <row r="643" spans="1:30" ht="15.75" customHeight="1">
      <c r="A643" s="29"/>
      <c r="B643" s="75"/>
      <c r="C643" s="29"/>
      <c r="D643" s="29"/>
      <c r="E643" s="29"/>
      <c r="F643" s="325"/>
      <c r="G643" s="29"/>
      <c r="H643" s="29"/>
      <c r="I643" s="29"/>
      <c r="J643" s="29"/>
      <c r="K643" s="29"/>
      <c r="L643" s="29"/>
      <c r="M643" s="29"/>
      <c r="N643" s="29"/>
      <c r="O643" s="29"/>
      <c r="P643" s="29"/>
      <c r="Q643" s="29"/>
      <c r="R643" s="29"/>
      <c r="S643" s="29"/>
      <c r="T643" s="325"/>
      <c r="U643" s="29"/>
      <c r="V643" s="29"/>
      <c r="W643" s="29"/>
      <c r="X643" s="29"/>
      <c r="Y643" s="29"/>
      <c r="Z643" s="29"/>
      <c r="AA643" s="29"/>
      <c r="AB643" s="29"/>
      <c r="AC643" s="29"/>
      <c r="AD643" s="29"/>
    </row>
    <row r="644" spans="1:30" ht="15.75" customHeight="1">
      <c r="A644" s="29"/>
      <c r="B644" s="75"/>
      <c r="C644" s="29"/>
      <c r="D644" s="29"/>
      <c r="E644" s="29"/>
      <c r="F644" s="325"/>
      <c r="G644" s="29"/>
      <c r="H644" s="29"/>
      <c r="I644" s="29"/>
      <c r="J644" s="29"/>
      <c r="K644" s="29"/>
      <c r="L644" s="29"/>
      <c r="M644" s="29"/>
      <c r="N644" s="29"/>
      <c r="O644" s="29"/>
      <c r="P644" s="29"/>
      <c r="Q644" s="29"/>
      <c r="R644" s="29"/>
      <c r="S644" s="29"/>
      <c r="T644" s="325"/>
      <c r="U644" s="29"/>
      <c r="V644" s="29"/>
      <c r="W644" s="29"/>
      <c r="X644" s="29"/>
      <c r="Y644" s="29"/>
      <c r="Z644" s="29"/>
      <c r="AA644" s="29"/>
      <c r="AB644" s="29"/>
      <c r="AC644" s="29"/>
      <c r="AD644" s="29"/>
    </row>
    <row r="645" spans="1:30" ht="15.75" customHeight="1">
      <c r="A645" s="29"/>
      <c r="B645" s="75"/>
      <c r="C645" s="29"/>
      <c r="D645" s="29"/>
      <c r="E645" s="29"/>
      <c r="F645" s="325"/>
      <c r="G645" s="29"/>
      <c r="H645" s="29"/>
      <c r="I645" s="29"/>
      <c r="J645" s="29"/>
      <c r="K645" s="29"/>
      <c r="L645" s="29"/>
      <c r="M645" s="29"/>
      <c r="N645" s="29"/>
      <c r="O645" s="29"/>
      <c r="P645" s="29"/>
      <c r="Q645" s="29"/>
      <c r="R645" s="29"/>
      <c r="S645" s="29"/>
      <c r="T645" s="325"/>
      <c r="U645" s="29"/>
      <c r="V645" s="29"/>
      <c r="W645" s="29"/>
      <c r="X645" s="29"/>
      <c r="Y645" s="29"/>
      <c r="Z645" s="29"/>
      <c r="AA645" s="29"/>
      <c r="AB645" s="29"/>
      <c r="AC645" s="29"/>
      <c r="AD645" s="29"/>
    </row>
    <row r="646" spans="1:30" ht="15.75" customHeight="1">
      <c r="A646" s="29"/>
      <c r="B646" s="75"/>
      <c r="C646" s="29"/>
      <c r="D646" s="29"/>
      <c r="E646" s="29"/>
      <c r="F646" s="325"/>
      <c r="G646" s="29"/>
      <c r="H646" s="29"/>
      <c r="I646" s="29"/>
      <c r="J646" s="29"/>
      <c r="K646" s="29"/>
      <c r="L646" s="29"/>
      <c r="M646" s="29"/>
      <c r="N646" s="29"/>
      <c r="O646" s="29"/>
      <c r="P646" s="29"/>
      <c r="Q646" s="29"/>
      <c r="R646" s="29"/>
      <c r="S646" s="29"/>
      <c r="T646" s="325"/>
      <c r="U646" s="29"/>
      <c r="V646" s="29"/>
      <c r="W646" s="29"/>
      <c r="X646" s="29"/>
      <c r="Y646" s="29"/>
      <c r="Z646" s="29"/>
      <c r="AA646" s="29"/>
      <c r="AB646" s="29"/>
      <c r="AC646" s="29"/>
      <c r="AD646" s="29"/>
    </row>
    <row r="647" spans="1:30" ht="15.75" customHeight="1">
      <c r="A647" s="29"/>
      <c r="B647" s="75"/>
      <c r="C647" s="29"/>
      <c r="D647" s="29"/>
      <c r="E647" s="29"/>
      <c r="F647" s="325"/>
      <c r="G647" s="29"/>
      <c r="H647" s="29"/>
      <c r="I647" s="29"/>
      <c r="J647" s="29"/>
      <c r="K647" s="29"/>
      <c r="L647" s="29"/>
      <c r="M647" s="29"/>
      <c r="N647" s="29"/>
      <c r="O647" s="29"/>
      <c r="P647" s="29"/>
      <c r="Q647" s="29"/>
      <c r="R647" s="29"/>
      <c r="S647" s="29"/>
      <c r="T647" s="325"/>
      <c r="U647" s="29"/>
      <c r="V647" s="29"/>
      <c r="W647" s="29"/>
      <c r="X647" s="29"/>
      <c r="Y647" s="29"/>
      <c r="Z647" s="29"/>
      <c r="AA647" s="29"/>
      <c r="AB647" s="29"/>
      <c r="AC647" s="29"/>
      <c r="AD647" s="29"/>
    </row>
    <row r="648" spans="1:30" ht="15.75" customHeight="1">
      <c r="A648" s="29"/>
      <c r="B648" s="75"/>
      <c r="C648" s="29"/>
      <c r="D648" s="29"/>
      <c r="E648" s="29"/>
      <c r="F648" s="325"/>
      <c r="G648" s="29"/>
      <c r="H648" s="29"/>
      <c r="I648" s="29"/>
      <c r="J648" s="29"/>
      <c r="K648" s="29"/>
      <c r="L648" s="29"/>
      <c r="M648" s="29"/>
      <c r="N648" s="29"/>
      <c r="O648" s="29"/>
      <c r="P648" s="29"/>
      <c r="Q648" s="29"/>
      <c r="R648" s="29"/>
      <c r="S648" s="29"/>
      <c r="T648" s="325"/>
      <c r="U648" s="29"/>
      <c r="V648" s="29"/>
      <c r="W648" s="29"/>
      <c r="X648" s="29"/>
      <c r="Y648" s="29"/>
      <c r="Z648" s="29"/>
      <c r="AA648" s="29"/>
      <c r="AB648" s="29"/>
      <c r="AC648" s="29"/>
      <c r="AD648" s="29"/>
    </row>
    <row r="649" spans="1:30" ht="15.75" customHeight="1">
      <c r="A649" s="29"/>
      <c r="B649" s="75"/>
      <c r="C649" s="29"/>
      <c r="D649" s="29"/>
      <c r="E649" s="29"/>
      <c r="F649" s="325"/>
      <c r="G649" s="29"/>
      <c r="H649" s="29"/>
      <c r="I649" s="29"/>
      <c r="J649" s="29"/>
      <c r="K649" s="29"/>
      <c r="L649" s="29"/>
      <c r="M649" s="29"/>
      <c r="N649" s="29"/>
      <c r="O649" s="29"/>
      <c r="P649" s="29"/>
      <c r="Q649" s="29"/>
      <c r="R649" s="29"/>
      <c r="S649" s="29"/>
      <c r="T649" s="325"/>
      <c r="U649" s="29"/>
      <c r="V649" s="29"/>
      <c r="W649" s="29"/>
      <c r="X649" s="29"/>
      <c r="Y649" s="29"/>
      <c r="Z649" s="29"/>
      <c r="AA649" s="29"/>
      <c r="AB649" s="29"/>
      <c r="AC649" s="29"/>
      <c r="AD649" s="29"/>
    </row>
    <row r="650" spans="1:30" ht="15.75" customHeight="1">
      <c r="A650" s="29"/>
      <c r="B650" s="75"/>
      <c r="C650" s="29"/>
      <c r="D650" s="29"/>
      <c r="E650" s="29"/>
      <c r="F650" s="325"/>
      <c r="G650" s="29"/>
      <c r="H650" s="29"/>
      <c r="I650" s="29"/>
      <c r="J650" s="29"/>
      <c r="K650" s="29"/>
      <c r="L650" s="29"/>
      <c r="M650" s="29"/>
      <c r="N650" s="29"/>
      <c r="O650" s="29"/>
      <c r="P650" s="29"/>
      <c r="Q650" s="29"/>
      <c r="R650" s="29"/>
      <c r="S650" s="29"/>
      <c r="T650" s="325"/>
      <c r="U650" s="29"/>
      <c r="V650" s="29"/>
      <c r="W650" s="29"/>
      <c r="X650" s="29"/>
      <c r="Y650" s="29"/>
      <c r="Z650" s="29"/>
      <c r="AA650" s="29"/>
      <c r="AB650" s="29"/>
      <c r="AC650" s="29"/>
      <c r="AD650" s="29"/>
    </row>
    <row r="651" spans="1:30" ht="15.75" customHeight="1">
      <c r="A651" s="29"/>
      <c r="B651" s="75"/>
      <c r="C651" s="29"/>
      <c r="D651" s="29"/>
      <c r="E651" s="29"/>
      <c r="F651" s="325"/>
      <c r="G651" s="29"/>
      <c r="H651" s="29"/>
      <c r="I651" s="29"/>
      <c r="J651" s="29"/>
      <c r="K651" s="29"/>
      <c r="L651" s="29"/>
      <c r="M651" s="29"/>
      <c r="N651" s="29"/>
      <c r="O651" s="29"/>
      <c r="P651" s="29"/>
      <c r="Q651" s="29"/>
      <c r="R651" s="29"/>
      <c r="S651" s="29"/>
      <c r="T651" s="325"/>
      <c r="U651" s="29"/>
      <c r="V651" s="29"/>
      <c r="W651" s="29"/>
      <c r="X651" s="29"/>
      <c r="Y651" s="29"/>
      <c r="Z651" s="29"/>
      <c r="AA651" s="29"/>
      <c r="AB651" s="29"/>
      <c r="AC651" s="29"/>
      <c r="AD651" s="29"/>
    </row>
    <row r="652" spans="1:30" ht="15.75" customHeight="1">
      <c r="A652" s="29"/>
      <c r="B652" s="75"/>
      <c r="C652" s="29"/>
      <c r="D652" s="29"/>
      <c r="E652" s="29"/>
      <c r="F652" s="325"/>
      <c r="G652" s="29"/>
      <c r="H652" s="29"/>
      <c r="I652" s="29"/>
      <c r="J652" s="29"/>
      <c r="K652" s="29"/>
      <c r="L652" s="29"/>
      <c r="M652" s="29"/>
      <c r="N652" s="29"/>
      <c r="O652" s="29"/>
      <c r="P652" s="29"/>
      <c r="Q652" s="29"/>
      <c r="R652" s="29"/>
      <c r="S652" s="29"/>
      <c r="T652" s="325"/>
      <c r="U652" s="29"/>
      <c r="V652" s="29"/>
      <c r="W652" s="29"/>
      <c r="X652" s="29"/>
      <c r="Y652" s="29"/>
      <c r="Z652" s="29"/>
      <c r="AA652" s="29"/>
      <c r="AB652" s="29"/>
      <c r="AC652" s="29"/>
      <c r="AD652" s="29"/>
    </row>
    <row r="653" spans="1:30" ht="15.75" customHeight="1">
      <c r="A653" s="29"/>
      <c r="B653" s="75"/>
      <c r="C653" s="29"/>
      <c r="D653" s="29"/>
      <c r="E653" s="29"/>
      <c r="F653" s="325"/>
      <c r="G653" s="29"/>
      <c r="H653" s="29"/>
      <c r="I653" s="29"/>
      <c r="J653" s="29"/>
      <c r="K653" s="29"/>
      <c r="L653" s="29"/>
      <c r="M653" s="29"/>
      <c r="N653" s="29"/>
      <c r="O653" s="29"/>
      <c r="P653" s="29"/>
      <c r="Q653" s="29"/>
      <c r="R653" s="29"/>
      <c r="S653" s="29"/>
      <c r="T653" s="325"/>
      <c r="U653" s="29"/>
      <c r="V653" s="29"/>
      <c r="W653" s="29"/>
      <c r="X653" s="29"/>
      <c r="Y653" s="29"/>
      <c r="Z653" s="29"/>
      <c r="AA653" s="29"/>
      <c r="AB653" s="29"/>
      <c r="AC653" s="29"/>
      <c r="AD653" s="29"/>
    </row>
    <row r="654" spans="1:30" ht="15.75" customHeight="1">
      <c r="A654" s="29"/>
      <c r="B654" s="75"/>
      <c r="C654" s="29"/>
      <c r="D654" s="29"/>
      <c r="E654" s="29"/>
      <c r="F654" s="325"/>
      <c r="G654" s="29"/>
      <c r="H654" s="29"/>
      <c r="I654" s="29"/>
      <c r="J654" s="29"/>
      <c r="K654" s="29"/>
      <c r="L654" s="29"/>
      <c r="M654" s="29"/>
      <c r="N654" s="29"/>
      <c r="O654" s="29"/>
      <c r="P654" s="29"/>
      <c r="Q654" s="29"/>
      <c r="R654" s="29"/>
      <c r="S654" s="29"/>
      <c r="T654" s="325"/>
      <c r="U654" s="29"/>
      <c r="V654" s="29"/>
      <c r="W654" s="29"/>
      <c r="X654" s="29"/>
      <c r="Y654" s="29"/>
      <c r="Z654" s="29"/>
      <c r="AA654" s="29"/>
      <c r="AB654" s="29"/>
      <c r="AC654" s="29"/>
      <c r="AD654" s="29"/>
    </row>
    <row r="655" spans="1:30" ht="15.75" customHeight="1">
      <c r="A655" s="29"/>
      <c r="B655" s="75"/>
      <c r="C655" s="29"/>
      <c r="D655" s="29"/>
      <c r="E655" s="29"/>
      <c r="F655" s="325"/>
      <c r="G655" s="29"/>
      <c r="H655" s="29"/>
      <c r="I655" s="29"/>
      <c r="J655" s="29"/>
      <c r="K655" s="29"/>
      <c r="L655" s="29"/>
      <c r="M655" s="29"/>
      <c r="N655" s="29"/>
      <c r="O655" s="29"/>
      <c r="P655" s="29"/>
      <c r="Q655" s="29"/>
      <c r="R655" s="29"/>
      <c r="S655" s="29"/>
      <c r="T655" s="325"/>
      <c r="U655" s="29"/>
      <c r="V655" s="29"/>
      <c r="W655" s="29"/>
      <c r="X655" s="29"/>
      <c r="Y655" s="29"/>
      <c r="Z655" s="29"/>
      <c r="AA655" s="29"/>
      <c r="AB655" s="29"/>
      <c r="AC655" s="29"/>
      <c r="AD655" s="29"/>
    </row>
    <row r="656" spans="1:30" ht="15.75" customHeight="1">
      <c r="A656" s="29"/>
      <c r="B656" s="75"/>
      <c r="C656" s="29"/>
      <c r="D656" s="29"/>
      <c r="E656" s="29"/>
      <c r="F656" s="325"/>
      <c r="G656" s="29"/>
      <c r="H656" s="29"/>
      <c r="I656" s="29"/>
      <c r="J656" s="29"/>
      <c r="K656" s="29"/>
      <c r="L656" s="29"/>
      <c r="M656" s="29"/>
      <c r="N656" s="29"/>
      <c r="O656" s="29"/>
      <c r="P656" s="29"/>
      <c r="Q656" s="29"/>
      <c r="R656" s="29"/>
      <c r="S656" s="29"/>
      <c r="T656" s="325"/>
      <c r="U656" s="29"/>
      <c r="V656" s="29"/>
      <c r="W656" s="29"/>
      <c r="X656" s="29"/>
      <c r="Y656" s="29"/>
      <c r="Z656" s="29"/>
      <c r="AA656" s="29"/>
      <c r="AB656" s="29"/>
      <c r="AC656" s="29"/>
      <c r="AD656" s="29"/>
    </row>
    <row r="657" spans="1:30" ht="15.75" customHeight="1">
      <c r="A657" s="29"/>
      <c r="B657" s="75"/>
      <c r="C657" s="29"/>
      <c r="D657" s="29"/>
      <c r="E657" s="29"/>
      <c r="F657" s="325"/>
      <c r="G657" s="29"/>
      <c r="H657" s="29"/>
      <c r="I657" s="29"/>
      <c r="J657" s="29"/>
      <c r="K657" s="29"/>
      <c r="L657" s="29"/>
      <c r="M657" s="29"/>
      <c r="N657" s="29"/>
      <c r="O657" s="29"/>
      <c r="P657" s="29"/>
      <c r="Q657" s="29"/>
      <c r="R657" s="29"/>
      <c r="S657" s="29"/>
      <c r="T657" s="325"/>
      <c r="U657" s="29"/>
      <c r="V657" s="29"/>
      <c r="W657" s="29"/>
      <c r="X657" s="29"/>
      <c r="Y657" s="29"/>
      <c r="Z657" s="29"/>
      <c r="AA657" s="29"/>
      <c r="AB657" s="29"/>
      <c r="AC657" s="29"/>
      <c r="AD657" s="29"/>
    </row>
    <row r="658" spans="1:30" ht="15.75" customHeight="1">
      <c r="A658" s="29"/>
      <c r="B658" s="75"/>
      <c r="C658" s="29"/>
      <c r="D658" s="29"/>
      <c r="E658" s="29"/>
      <c r="F658" s="325"/>
      <c r="G658" s="29"/>
      <c r="H658" s="29"/>
      <c r="I658" s="29"/>
      <c r="J658" s="29"/>
      <c r="K658" s="29"/>
      <c r="L658" s="29"/>
      <c r="M658" s="29"/>
      <c r="N658" s="29"/>
      <c r="O658" s="29"/>
      <c r="P658" s="29"/>
      <c r="Q658" s="29"/>
      <c r="R658" s="29"/>
      <c r="S658" s="29"/>
      <c r="T658" s="325"/>
      <c r="U658" s="29"/>
      <c r="V658" s="29"/>
      <c r="W658" s="29"/>
      <c r="X658" s="29"/>
      <c r="Y658" s="29"/>
      <c r="Z658" s="29"/>
      <c r="AA658" s="29"/>
      <c r="AB658" s="29"/>
      <c r="AC658" s="29"/>
      <c r="AD658" s="29"/>
    </row>
    <row r="659" spans="1:30" ht="15.75" customHeight="1">
      <c r="A659" s="29"/>
      <c r="B659" s="75"/>
      <c r="C659" s="29"/>
      <c r="D659" s="29"/>
      <c r="E659" s="29"/>
      <c r="F659" s="325"/>
      <c r="G659" s="29"/>
      <c r="H659" s="29"/>
      <c r="I659" s="29"/>
      <c r="J659" s="29"/>
      <c r="K659" s="29"/>
      <c r="L659" s="29"/>
      <c r="M659" s="29"/>
      <c r="N659" s="29"/>
      <c r="O659" s="29"/>
      <c r="P659" s="29"/>
      <c r="Q659" s="29"/>
      <c r="R659" s="29"/>
      <c r="S659" s="29"/>
      <c r="T659" s="325"/>
      <c r="U659" s="29"/>
      <c r="V659" s="29"/>
      <c r="W659" s="29"/>
      <c r="X659" s="29"/>
      <c r="Y659" s="29"/>
      <c r="Z659" s="29"/>
      <c r="AA659" s="29"/>
      <c r="AB659" s="29"/>
      <c r="AC659" s="29"/>
      <c r="AD659" s="29"/>
    </row>
    <row r="660" spans="1:30" ht="15.75" customHeight="1">
      <c r="A660" s="29"/>
      <c r="B660" s="75"/>
      <c r="C660" s="29"/>
      <c r="D660" s="29"/>
      <c r="E660" s="29"/>
      <c r="F660" s="325"/>
      <c r="G660" s="29"/>
      <c r="H660" s="29"/>
      <c r="I660" s="29"/>
      <c r="J660" s="29"/>
      <c r="K660" s="29"/>
      <c r="L660" s="29"/>
      <c r="M660" s="29"/>
      <c r="N660" s="29"/>
      <c r="O660" s="29"/>
      <c r="P660" s="29"/>
      <c r="Q660" s="29"/>
      <c r="R660" s="29"/>
      <c r="S660" s="29"/>
      <c r="T660" s="325"/>
      <c r="U660" s="29"/>
      <c r="V660" s="29"/>
      <c r="W660" s="29"/>
      <c r="X660" s="29"/>
      <c r="Y660" s="29"/>
      <c r="Z660" s="29"/>
      <c r="AA660" s="29"/>
      <c r="AB660" s="29"/>
      <c r="AC660" s="29"/>
      <c r="AD660" s="29"/>
    </row>
    <row r="661" spans="1:30" ht="15.75" customHeight="1">
      <c r="A661" s="29"/>
      <c r="B661" s="75"/>
      <c r="C661" s="29"/>
      <c r="D661" s="29"/>
      <c r="E661" s="29"/>
      <c r="F661" s="325"/>
      <c r="G661" s="29"/>
      <c r="H661" s="29"/>
      <c r="I661" s="29"/>
      <c r="J661" s="29"/>
      <c r="K661" s="29"/>
      <c r="L661" s="29"/>
      <c r="M661" s="29"/>
      <c r="N661" s="29"/>
      <c r="O661" s="29"/>
      <c r="P661" s="29"/>
      <c r="Q661" s="29"/>
      <c r="R661" s="29"/>
      <c r="S661" s="29"/>
      <c r="T661" s="325"/>
      <c r="U661" s="29"/>
      <c r="V661" s="29"/>
      <c r="W661" s="29"/>
      <c r="X661" s="29"/>
      <c r="Y661" s="29"/>
      <c r="Z661" s="29"/>
      <c r="AA661" s="29"/>
      <c r="AB661" s="29"/>
      <c r="AC661" s="29"/>
      <c r="AD661" s="29"/>
    </row>
    <row r="662" spans="1:30" ht="15.75" customHeight="1">
      <c r="A662" s="29"/>
      <c r="B662" s="75"/>
      <c r="C662" s="29"/>
      <c r="D662" s="29"/>
      <c r="E662" s="29"/>
      <c r="F662" s="325"/>
      <c r="G662" s="29"/>
      <c r="H662" s="29"/>
      <c r="I662" s="29"/>
      <c r="J662" s="29"/>
      <c r="K662" s="29"/>
      <c r="L662" s="29"/>
      <c r="M662" s="29"/>
      <c r="N662" s="29"/>
      <c r="O662" s="29"/>
      <c r="P662" s="29"/>
      <c r="Q662" s="29"/>
      <c r="R662" s="29"/>
      <c r="S662" s="29"/>
      <c r="T662" s="325"/>
      <c r="U662" s="29"/>
      <c r="V662" s="29"/>
      <c r="W662" s="29"/>
      <c r="X662" s="29"/>
      <c r="Y662" s="29"/>
      <c r="Z662" s="29"/>
      <c r="AA662" s="29"/>
      <c r="AB662" s="29"/>
      <c r="AC662" s="29"/>
      <c r="AD662" s="29"/>
    </row>
    <row r="663" spans="1:30" ht="15.75" customHeight="1">
      <c r="A663" s="29"/>
      <c r="B663" s="75"/>
      <c r="C663" s="29"/>
      <c r="D663" s="29"/>
      <c r="E663" s="29"/>
      <c r="F663" s="325"/>
      <c r="G663" s="29"/>
      <c r="H663" s="29"/>
      <c r="I663" s="29"/>
      <c r="J663" s="29"/>
      <c r="K663" s="29"/>
      <c r="L663" s="29"/>
      <c r="M663" s="29"/>
      <c r="N663" s="29"/>
      <c r="O663" s="29"/>
      <c r="P663" s="29"/>
      <c r="Q663" s="29"/>
      <c r="R663" s="29"/>
      <c r="S663" s="29"/>
      <c r="T663" s="325"/>
      <c r="U663" s="29"/>
      <c r="V663" s="29"/>
      <c r="W663" s="29"/>
      <c r="X663" s="29"/>
      <c r="Y663" s="29"/>
      <c r="Z663" s="29"/>
      <c r="AA663" s="29"/>
      <c r="AB663" s="29"/>
      <c r="AC663" s="29"/>
      <c r="AD663" s="29"/>
    </row>
    <row r="664" spans="1:30" ht="15.75" customHeight="1">
      <c r="A664" s="29"/>
      <c r="B664" s="75"/>
      <c r="C664" s="29"/>
      <c r="D664" s="29"/>
      <c r="E664" s="29"/>
      <c r="F664" s="325"/>
      <c r="G664" s="29"/>
      <c r="H664" s="29"/>
      <c r="I664" s="29"/>
      <c r="J664" s="29"/>
      <c r="K664" s="29"/>
      <c r="L664" s="29"/>
      <c r="M664" s="29"/>
      <c r="N664" s="29"/>
      <c r="O664" s="29"/>
      <c r="P664" s="29"/>
      <c r="Q664" s="29"/>
      <c r="R664" s="29"/>
      <c r="S664" s="29"/>
      <c r="T664" s="325"/>
      <c r="U664" s="29"/>
      <c r="V664" s="29"/>
      <c r="W664" s="29"/>
      <c r="X664" s="29"/>
      <c r="Y664" s="29"/>
      <c r="Z664" s="29"/>
      <c r="AA664" s="29"/>
      <c r="AB664" s="29"/>
      <c r="AC664" s="29"/>
      <c r="AD664" s="29"/>
    </row>
    <row r="665" spans="1:30" ht="15.75" customHeight="1">
      <c r="A665" s="29"/>
      <c r="B665" s="75"/>
      <c r="C665" s="29"/>
      <c r="D665" s="29"/>
      <c r="E665" s="29"/>
      <c r="F665" s="325"/>
      <c r="G665" s="29"/>
      <c r="H665" s="29"/>
      <c r="I665" s="29"/>
      <c r="J665" s="29"/>
      <c r="K665" s="29"/>
      <c r="L665" s="29"/>
      <c r="M665" s="29"/>
      <c r="N665" s="29"/>
      <c r="O665" s="29"/>
      <c r="P665" s="29"/>
      <c r="Q665" s="29"/>
      <c r="R665" s="29"/>
      <c r="S665" s="29"/>
      <c r="T665" s="325"/>
      <c r="U665" s="29"/>
      <c r="V665" s="29"/>
      <c r="W665" s="29"/>
      <c r="X665" s="29"/>
      <c r="Y665" s="29"/>
      <c r="Z665" s="29"/>
      <c r="AA665" s="29"/>
      <c r="AB665" s="29"/>
      <c r="AC665" s="29"/>
      <c r="AD665" s="29"/>
    </row>
    <row r="666" spans="1:30" ht="15.75" customHeight="1">
      <c r="A666" s="29"/>
      <c r="B666" s="75"/>
      <c r="C666" s="29"/>
      <c r="D666" s="29"/>
      <c r="E666" s="29"/>
      <c r="F666" s="325"/>
      <c r="G666" s="29"/>
      <c r="H666" s="29"/>
      <c r="I666" s="29"/>
      <c r="J666" s="29"/>
      <c r="K666" s="29"/>
      <c r="L666" s="29"/>
      <c r="M666" s="29"/>
      <c r="N666" s="29"/>
      <c r="O666" s="29"/>
      <c r="P666" s="29"/>
      <c r="Q666" s="29"/>
      <c r="R666" s="29"/>
      <c r="S666" s="29"/>
      <c r="T666" s="325"/>
      <c r="U666" s="29"/>
      <c r="V666" s="29"/>
      <c r="W666" s="29"/>
      <c r="X666" s="29"/>
      <c r="Y666" s="29"/>
      <c r="Z666" s="29"/>
      <c r="AA666" s="29"/>
      <c r="AB666" s="29"/>
      <c r="AC666" s="29"/>
      <c r="AD666" s="29"/>
    </row>
    <row r="667" spans="1:30" ht="15.75" customHeight="1">
      <c r="A667" s="29"/>
      <c r="B667" s="75"/>
      <c r="C667" s="29"/>
      <c r="D667" s="29"/>
      <c r="E667" s="29"/>
      <c r="F667" s="325"/>
      <c r="G667" s="29"/>
      <c r="H667" s="29"/>
      <c r="I667" s="29"/>
      <c r="J667" s="29"/>
      <c r="K667" s="29"/>
      <c r="L667" s="29"/>
      <c r="M667" s="29"/>
      <c r="N667" s="29"/>
      <c r="O667" s="29"/>
      <c r="P667" s="29"/>
      <c r="Q667" s="29"/>
      <c r="R667" s="29"/>
      <c r="S667" s="29"/>
      <c r="T667" s="325"/>
      <c r="U667" s="29"/>
      <c r="V667" s="29"/>
      <c r="W667" s="29"/>
      <c r="X667" s="29"/>
      <c r="Y667" s="29"/>
      <c r="Z667" s="29"/>
      <c r="AA667" s="29"/>
      <c r="AB667" s="29"/>
      <c r="AC667" s="29"/>
      <c r="AD667" s="29"/>
    </row>
    <row r="668" spans="1:30" ht="15.75" customHeight="1">
      <c r="A668" s="29"/>
      <c r="B668" s="75"/>
      <c r="C668" s="29"/>
      <c r="D668" s="29"/>
      <c r="E668" s="29"/>
      <c r="F668" s="325"/>
      <c r="G668" s="29"/>
      <c r="H668" s="29"/>
      <c r="I668" s="29"/>
      <c r="J668" s="29"/>
      <c r="K668" s="29"/>
      <c r="L668" s="29"/>
      <c r="M668" s="29"/>
      <c r="N668" s="29"/>
      <c r="O668" s="29"/>
      <c r="P668" s="29"/>
      <c r="Q668" s="29"/>
      <c r="R668" s="29"/>
      <c r="S668" s="29"/>
      <c r="T668" s="325"/>
      <c r="U668" s="29"/>
      <c r="V668" s="29"/>
      <c r="W668" s="29"/>
      <c r="X668" s="29"/>
      <c r="Y668" s="29"/>
      <c r="Z668" s="29"/>
      <c r="AA668" s="29"/>
      <c r="AB668" s="29"/>
      <c r="AC668" s="29"/>
      <c r="AD668" s="29"/>
    </row>
    <row r="669" spans="1:30" ht="15.75" customHeight="1">
      <c r="A669" s="29"/>
      <c r="B669" s="75"/>
      <c r="C669" s="29"/>
      <c r="D669" s="29"/>
      <c r="E669" s="29"/>
      <c r="F669" s="325"/>
      <c r="G669" s="29"/>
      <c r="H669" s="29"/>
      <c r="I669" s="29"/>
      <c r="J669" s="29"/>
      <c r="K669" s="29"/>
      <c r="L669" s="29"/>
      <c r="M669" s="29"/>
      <c r="N669" s="29"/>
      <c r="O669" s="29"/>
      <c r="P669" s="29"/>
      <c r="Q669" s="29"/>
      <c r="R669" s="29"/>
      <c r="S669" s="29"/>
      <c r="T669" s="325"/>
      <c r="U669" s="29"/>
      <c r="V669" s="29"/>
      <c r="W669" s="29"/>
      <c r="X669" s="29"/>
      <c r="Y669" s="29"/>
      <c r="Z669" s="29"/>
      <c r="AA669" s="29"/>
      <c r="AB669" s="29"/>
      <c r="AC669" s="29"/>
      <c r="AD669" s="29"/>
    </row>
    <row r="670" spans="1:30" ht="15.75" customHeight="1">
      <c r="A670" s="29"/>
      <c r="B670" s="75"/>
      <c r="C670" s="29"/>
      <c r="D670" s="29"/>
      <c r="E670" s="29"/>
      <c r="F670" s="325"/>
      <c r="G670" s="29"/>
      <c r="H670" s="29"/>
      <c r="I670" s="29"/>
      <c r="J670" s="29"/>
      <c r="K670" s="29"/>
      <c r="L670" s="29"/>
      <c r="M670" s="29"/>
      <c r="N670" s="29"/>
      <c r="O670" s="29"/>
      <c r="P670" s="29"/>
      <c r="Q670" s="29"/>
      <c r="R670" s="29"/>
      <c r="S670" s="29"/>
      <c r="T670" s="325"/>
      <c r="U670" s="29"/>
      <c r="V670" s="29"/>
      <c r="W670" s="29"/>
      <c r="X670" s="29"/>
      <c r="Y670" s="29"/>
      <c r="Z670" s="29"/>
      <c r="AA670" s="29"/>
      <c r="AB670" s="29"/>
      <c r="AC670" s="29"/>
      <c r="AD670" s="29"/>
    </row>
    <row r="671" spans="1:30" ht="15.75" customHeight="1">
      <c r="A671" s="29"/>
      <c r="B671" s="75"/>
      <c r="C671" s="29"/>
      <c r="D671" s="29"/>
      <c r="E671" s="29"/>
      <c r="F671" s="325"/>
      <c r="G671" s="29"/>
      <c r="H671" s="29"/>
      <c r="I671" s="29"/>
      <c r="J671" s="29"/>
      <c r="K671" s="29"/>
      <c r="L671" s="29"/>
      <c r="M671" s="29"/>
      <c r="N671" s="29"/>
      <c r="O671" s="29"/>
      <c r="P671" s="29"/>
      <c r="Q671" s="29"/>
      <c r="R671" s="29"/>
      <c r="S671" s="29"/>
      <c r="T671" s="325"/>
      <c r="U671" s="29"/>
      <c r="V671" s="29"/>
      <c r="W671" s="29"/>
      <c r="X671" s="29"/>
      <c r="Y671" s="29"/>
      <c r="Z671" s="29"/>
      <c r="AA671" s="29"/>
      <c r="AB671" s="29"/>
      <c r="AC671" s="29"/>
      <c r="AD671" s="29"/>
    </row>
    <row r="672" spans="1:30" ht="15.75" customHeight="1">
      <c r="A672" s="29"/>
      <c r="B672" s="75"/>
      <c r="C672" s="29"/>
      <c r="D672" s="29"/>
      <c r="E672" s="29"/>
      <c r="F672" s="325"/>
      <c r="G672" s="29"/>
      <c r="H672" s="29"/>
      <c r="I672" s="29"/>
      <c r="J672" s="29"/>
      <c r="K672" s="29"/>
      <c r="L672" s="29"/>
      <c r="M672" s="29"/>
      <c r="N672" s="29"/>
      <c r="O672" s="29"/>
      <c r="P672" s="29"/>
      <c r="Q672" s="29"/>
      <c r="R672" s="29"/>
      <c r="S672" s="29"/>
      <c r="T672" s="325"/>
      <c r="U672" s="29"/>
      <c r="V672" s="29"/>
      <c r="W672" s="29"/>
      <c r="X672" s="29"/>
      <c r="Y672" s="29"/>
      <c r="Z672" s="29"/>
      <c r="AA672" s="29"/>
      <c r="AB672" s="29"/>
      <c r="AC672" s="29"/>
      <c r="AD672" s="29"/>
    </row>
    <row r="673" spans="1:30" ht="15.75" customHeight="1">
      <c r="A673" s="29"/>
      <c r="B673" s="75"/>
      <c r="C673" s="29"/>
      <c r="D673" s="29"/>
      <c r="E673" s="29"/>
      <c r="F673" s="325"/>
      <c r="G673" s="29"/>
      <c r="H673" s="29"/>
      <c r="I673" s="29"/>
      <c r="J673" s="29"/>
      <c r="K673" s="29"/>
      <c r="L673" s="29"/>
      <c r="M673" s="29"/>
      <c r="N673" s="29"/>
      <c r="O673" s="29"/>
      <c r="P673" s="29"/>
      <c r="Q673" s="29"/>
      <c r="R673" s="29"/>
      <c r="S673" s="29"/>
      <c r="T673" s="325"/>
      <c r="U673" s="29"/>
      <c r="V673" s="29"/>
      <c r="W673" s="29"/>
      <c r="X673" s="29"/>
      <c r="Y673" s="29"/>
      <c r="Z673" s="29"/>
      <c r="AA673" s="29"/>
      <c r="AB673" s="29"/>
      <c r="AC673" s="29"/>
      <c r="AD673" s="29"/>
    </row>
    <row r="674" spans="1:30" ht="15.75" customHeight="1">
      <c r="A674" s="29"/>
      <c r="B674" s="75"/>
      <c r="C674" s="29"/>
      <c r="D674" s="29"/>
      <c r="E674" s="29"/>
      <c r="F674" s="325"/>
      <c r="G674" s="29"/>
      <c r="H674" s="29"/>
      <c r="I674" s="29"/>
      <c r="J674" s="29"/>
      <c r="K674" s="29"/>
      <c r="L674" s="29"/>
      <c r="M674" s="29"/>
      <c r="N674" s="29"/>
      <c r="O674" s="29"/>
      <c r="P674" s="29"/>
      <c r="Q674" s="29"/>
      <c r="R674" s="29"/>
      <c r="S674" s="29"/>
      <c r="T674" s="325"/>
      <c r="U674" s="29"/>
      <c r="V674" s="29"/>
      <c r="W674" s="29"/>
      <c r="X674" s="29"/>
      <c r="Y674" s="29"/>
      <c r="Z674" s="29"/>
      <c r="AA674" s="29"/>
      <c r="AB674" s="29"/>
      <c r="AC674" s="29"/>
      <c r="AD674" s="29"/>
    </row>
    <row r="675" spans="1:30" ht="15.75" customHeight="1">
      <c r="A675" s="29"/>
      <c r="B675" s="75"/>
      <c r="C675" s="29"/>
      <c r="D675" s="29"/>
      <c r="E675" s="29"/>
      <c r="F675" s="325"/>
      <c r="G675" s="29"/>
      <c r="H675" s="29"/>
      <c r="I675" s="29"/>
      <c r="J675" s="29"/>
      <c r="K675" s="29"/>
      <c r="L675" s="29"/>
      <c r="M675" s="29"/>
      <c r="N675" s="29"/>
      <c r="O675" s="29"/>
      <c r="P675" s="29"/>
      <c r="Q675" s="29"/>
      <c r="R675" s="29"/>
      <c r="S675" s="29"/>
      <c r="T675" s="325"/>
      <c r="U675" s="29"/>
      <c r="V675" s="29"/>
      <c r="W675" s="29"/>
      <c r="X675" s="29"/>
      <c r="Y675" s="29"/>
      <c r="Z675" s="29"/>
      <c r="AA675" s="29"/>
      <c r="AB675" s="29"/>
      <c r="AC675" s="29"/>
      <c r="AD675" s="29"/>
    </row>
    <row r="676" spans="1:30" ht="15.75" customHeight="1">
      <c r="A676" s="29"/>
      <c r="B676" s="75"/>
      <c r="C676" s="29"/>
      <c r="D676" s="29"/>
      <c r="E676" s="29"/>
      <c r="F676" s="325"/>
      <c r="G676" s="29"/>
      <c r="H676" s="29"/>
      <c r="I676" s="29"/>
      <c r="J676" s="29"/>
      <c r="K676" s="29"/>
      <c r="L676" s="29"/>
      <c r="M676" s="29"/>
      <c r="N676" s="29"/>
      <c r="O676" s="29"/>
      <c r="P676" s="29"/>
      <c r="Q676" s="29"/>
      <c r="R676" s="29"/>
      <c r="S676" s="29"/>
      <c r="T676" s="325"/>
      <c r="U676" s="29"/>
      <c r="V676" s="29"/>
      <c r="W676" s="29"/>
      <c r="X676" s="29"/>
      <c r="Y676" s="29"/>
      <c r="Z676" s="29"/>
      <c r="AA676" s="29"/>
      <c r="AB676" s="29"/>
      <c r="AC676" s="29"/>
      <c r="AD676" s="29"/>
    </row>
    <row r="677" spans="1:30" ht="15.75" customHeight="1">
      <c r="A677" s="29"/>
      <c r="B677" s="75"/>
      <c r="C677" s="29"/>
      <c r="D677" s="29"/>
      <c r="E677" s="29"/>
      <c r="F677" s="325"/>
      <c r="G677" s="29"/>
      <c r="H677" s="29"/>
      <c r="I677" s="29"/>
      <c r="J677" s="29"/>
      <c r="K677" s="29"/>
      <c r="L677" s="29"/>
      <c r="M677" s="29"/>
      <c r="N677" s="29"/>
      <c r="O677" s="29"/>
      <c r="P677" s="29"/>
      <c r="Q677" s="29"/>
      <c r="R677" s="29"/>
      <c r="S677" s="29"/>
      <c r="T677" s="325"/>
      <c r="U677" s="29"/>
      <c r="V677" s="29"/>
      <c r="W677" s="29"/>
      <c r="X677" s="29"/>
      <c r="Y677" s="29"/>
      <c r="Z677" s="29"/>
      <c r="AA677" s="29"/>
      <c r="AB677" s="29"/>
      <c r="AC677" s="29"/>
      <c r="AD677" s="29"/>
    </row>
    <row r="678" spans="1:30" ht="15.75" customHeight="1">
      <c r="A678" s="29"/>
      <c r="B678" s="75"/>
      <c r="C678" s="29"/>
      <c r="D678" s="29"/>
      <c r="E678" s="29"/>
      <c r="F678" s="325"/>
      <c r="G678" s="29"/>
      <c r="H678" s="29"/>
      <c r="I678" s="29"/>
      <c r="J678" s="29"/>
      <c r="K678" s="29"/>
      <c r="L678" s="29"/>
      <c r="M678" s="29"/>
      <c r="N678" s="29"/>
      <c r="O678" s="29"/>
      <c r="P678" s="29"/>
      <c r="Q678" s="29"/>
      <c r="R678" s="29"/>
      <c r="S678" s="29"/>
      <c r="T678" s="325"/>
      <c r="U678" s="29"/>
      <c r="V678" s="29"/>
      <c r="W678" s="29"/>
      <c r="X678" s="29"/>
      <c r="Y678" s="29"/>
      <c r="Z678" s="29"/>
      <c r="AA678" s="29"/>
      <c r="AB678" s="29"/>
      <c r="AC678" s="29"/>
      <c r="AD678" s="29"/>
    </row>
    <row r="679" spans="1:30" ht="15.75" customHeight="1">
      <c r="A679" s="29"/>
      <c r="B679" s="75"/>
      <c r="C679" s="29"/>
      <c r="D679" s="29"/>
      <c r="E679" s="29"/>
      <c r="F679" s="325"/>
      <c r="G679" s="29"/>
      <c r="H679" s="29"/>
      <c r="I679" s="29"/>
      <c r="J679" s="29"/>
      <c r="K679" s="29"/>
      <c r="L679" s="29"/>
      <c r="M679" s="29"/>
      <c r="N679" s="29"/>
      <c r="O679" s="29"/>
      <c r="P679" s="29"/>
      <c r="Q679" s="29"/>
      <c r="R679" s="29"/>
      <c r="S679" s="29"/>
      <c r="T679" s="325"/>
      <c r="U679" s="29"/>
      <c r="V679" s="29"/>
      <c r="W679" s="29"/>
      <c r="X679" s="29"/>
      <c r="Y679" s="29"/>
      <c r="Z679" s="29"/>
      <c r="AA679" s="29"/>
      <c r="AB679" s="29"/>
      <c r="AC679" s="29"/>
      <c r="AD679" s="29"/>
    </row>
    <row r="680" spans="1:30" ht="15.75" customHeight="1">
      <c r="A680" s="29"/>
      <c r="B680" s="75"/>
      <c r="C680" s="29"/>
      <c r="D680" s="29"/>
      <c r="E680" s="29"/>
      <c r="F680" s="325"/>
      <c r="G680" s="29"/>
      <c r="H680" s="29"/>
      <c r="I680" s="29"/>
      <c r="J680" s="29"/>
      <c r="K680" s="29"/>
      <c r="L680" s="29"/>
      <c r="M680" s="29"/>
      <c r="N680" s="29"/>
      <c r="O680" s="29"/>
      <c r="P680" s="29"/>
      <c r="Q680" s="29"/>
      <c r="R680" s="29"/>
      <c r="S680" s="29"/>
      <c r="T680" s="325"/>
      <c r="U680" s="29"/>
      <c r="V680" s="29"/>
      <c r="W680" s="29"/>
      <c r="X680" s="29"/>
      <c r="Y680" s="29"/>
      <c r="Z680" s="29"/>
      <c r="AA680" s="29"/>
      <c r="AB680" s="29"/>
      <c r="AC680" s="29"/>
      <c r="AD680" s="29"/>
    </row>
    <row r="681" spans="1:30" ht="15.75" customHeight="1">
      <c r="A681" s="29"/>
      <c r="B681" s="75"/>
      <c r="C681" s="29"/>
      <c r="D681" s="29"/>
      <c r="E681" s="29"/>
      <c r="F681" s="325"/>
      <c r="G681" s="29"/>
      <c r="H681" s="29"/>
      <c r="I681" s="29"/>
      <c r="J681" s="29"/>
      <c r="K681" s="29"/>
      <c r="L681" s="29"/>
      <c r="M681" s="29"/>
      <c r="N681" s="29"/>
      <c r="O681" s="29"/>
      <c r="P681" s="29"/>
      <c r="Q681" s="29"/>
      <c r="R681" s="29"/>
      <c r="S681" s="29"/>
      <c r="T681" s="325"/>
      <c r="U681" s="29"/>
      <c r="V681" s="29"/>
      <c r="W681" s="29"/>
      <c r="X681" s="29"/>
      <c r="Y681" s="29"/>
      <c r="Z681" s="29"/>
      <c r="AA681" s="29"/>
      <c r="AB681" s="29"/>
      <c r="AC681" s="29"/>
      <c r="AD681" s="29"/>
    </row>
    <row r="682" spans="1:30" ht="15.75" customHeight="1">
      <c r="A682" s="29"/>
      <c r="B682" s="75"/>
      <c r="C682" s="29"/>
      <c r="D682" s="29"/>
      <c r="E682" s="29"/>
      <c r="F682" s="325"/>
      <c r="G682" s="29"/>
      <c r="H682" s="29"/>
      <c r="I682" s="29"/>
      <c r="J682" s="29"/>
      <c r="K682" s="29"/>
      <c r="L682" s="29"/>
      <c r="M682" s="29"/>
      <c r="N682" s="29"/>
      <c r="O682" s="29"/>
      <c r="P682" s="29"/>
      <c r="Q682" s="29"/>
      <c r="R682" s="29"/>
      <c r="S682" s="29"/>
      <c r="T682" s="325"/>
      <c r="U682" s="29"/>
      <c r="V682" s="29"/>
      <c r="W682" s="29"/>
      <c r="X682" s="29"/>
      <c r="Y682" s="29"/>
      <c r="Z682" s="29"/>
      <c r="AA682" s="29"/>
      <c r="AB682" s="29"/>
      <c r="AC682" s="29"/>
      <c r="AD682" s="29"/>
    </row>
    <row r="683" spans="1:30" ht="15.75" customHeight="1">
      <c r="A683" s="29"/>
      <c r="B683" s="75"/>
      <c r="C683" s="29"/>
      <c r="D683" s="29"/>
      <c r="E683" s="29"/>
      <c r="F683" s="325"/>
      <c r="G683" s="29"/>
      <c r="H683" s="29"/>
      <c r="I683" s="29"/>
      <c r="J683" s="29"/>
      <c r="K683" s="29"/>
      <c r="L683" s="29"/>
      <c r="M683" s="29"/>
      <c r="N683" s="29"/>
      <c r="O683" s="29"/>
      <c r="P683" s="29"/>
      <c r="Q683" s="29"/>
      <c r="R683" s="29"/>
      <c r="S683" s="29"/>
      <c r="T683" s="325"/>
      <c r="U683" s="29"/>
      <c r="V683" s="29"/>
      <c r="W683" s="29"/>
      <c r="X683" s="29"/>
      <c r="Y683" s="29"/>
      <c r="Z683" s="29"/>
      <c r="AA683" s="29"/>
      <c r="AB683" s="29"/>
      <c r="AC683" s="29"/>
      <c r="AD683" s="29"/>
    </row>
    <row r="684" spans="1:30" ht="15.75" customHeight="1">
      <c r="A684" s="29"/>
      <c r="B684" s="75"/>
      <c r="C684" s="29"/>
      <c r="D684" s="29"/>
      <c r="E684" s="29"/>
      <c r="F684" s="325"/>
      <c r="G684" s="29"/>
      <c r="H684" s="29"/>
      <c r="I684" s="29"/>
      <c r="J684" s="29"/>
      <c r="K684" s="29"/>
      <c r="L684" s="29"/>
      <c r="M684" s="29"/>
      <c r="N684" s="29"/>
      <c r="O684" s="29"/>
      <c r="P684" s="29"/>
      <c r="Q684" s="29"/>
      <c r="R684" s="29"/>
      <c r="S684" s="29"/>
      <c r="T684" s="325"/>
      <c r="U684" s="29"/>
      <c r="V684" s="29"/>
      <c r="W684" s="29"/>
      <c r="X684" s="29"/>
      <c r="Y684" s="29"/>
      <c r="Z684" s="29"/>
      <c r="AA684" s="29"/>
      <c r="AB684" s="29"/>
      <c r="AC684" s="29"/>
      <c r="AD684" s="29"/>
    </row>
    <row r="685" spans="1:30" ht="15.75" customHeight="1">
      <c r="A685" s="29"/>
      <c r="B685" s="75"/>
      <c r="C685" s="29"/>
      <c r="D685" s="29"/>
      <c r="E685" s="29"/>
      <c r="F685" s="325"/>
      <c r="G685" s="29"/>
      <c r="H685" s="29"/>
      <c r="I685" s="29"/>
      <c r="J685" s="29"/>
      <c r="K685" s="29"/>
      <c r="L685" s="29"/>
      <c r="M685" s="29"/>
      <c r="N685" s="29"/>
      <c r="O685" s="29"/>
      <c r="P685" s="29"/>
      <c r="Q685" s="29"/>
      <c r="R685" s="29"/>
      <c r="S685" s="29"/>
      <c r="T685" s="325"/>
      <c r="U685" s="29"/>
      <c r="V685" s="29"/>
      <c r="W685" s="29"/>
      <c r="X685" s="29"/>
      <c r="Y685" s="29"/>
      <c r="Z685" s="29"/>
      <c r="AA685" s="29"/>
      <c r="AB685" s="29"/>
      <c r="AC685" s="29"/>
      <c r="AD685" s="29"/>
    </row>
    <row r="686" spans="1:30" ht="15.75" customHeight="1">
      <c r="A686" s="29"/>
      <c r="B686" s="75"/>
      <c r="C686" s="29"/>
      <c r="D686" s="29"/>
      <c r="E686" s="29"/>
      <c r="F686" s="325"/>
      <c r="G686" s="29"/>
      <c r="H686" s="29"/>
      <c r="I686" s="29"/>
      <c r="J686" s="29"/>
      <c r="K686" s="29"/>
      <c r="L686" s="29"/>
      <c r="M686" s="29"/>
      <c r="N686" s="29"/>
      <c r="O686" s="29"/>
      <c r="P686" s="29"/>
      <c r="Q686" s="29"/>
      <c r="R686" s="29"/>
      <c r="S686" s="29"/>
      <c r="T686" s="325"/>
      <c r="U686" s="29"/>
      <c r="V686" s="29"/>
      <c r="W686" s="29"/>
      <c r="X686" s="29"/>
      <c r="Y686" s="29"/>
      <c r="Z686" s="29"/>
      <c r="AA686" s="29"/>
      <c r="AB686" s="29"/>
      <c r="AC686" s="29"/>
      <c r="AD686" s="29"/>
    </row>
    <row r="687" spans="1:30" ht="15.75" customHeight="1">
      <c r="A687" s="29"/>
      <c r="B687" s="75"/>
      <c r="C687" s="29"/>
      <c r="D687" s="29"/>
      <c r="E687" s="29"/>
      <c r="F687" s="325"/>
      <c r="G687" s="29"/>
      <c r="H687" s="29"/>
      <c r="I687" s="29"/>
      <c r="J687" s="29"/>
      <c r="K687" s="29"/>
      <c r="L687" s="29"/>
      <c r="M687" s="29"/>
      <c r="N687" s="29"/>
      <c r="O687" s="29"/>
      <c r="P687" s="29"/>
      <c r="Q687" s="29"/>
      <c r="R687" s="29"/>
      <c r="S687" s="29"/>
      <c r="T687" s="325"/>
      <c r="U687" s="29"/>
      <c r="V687" s="29"/>
      <c r="W687" s="29"/>
      <c r="X687" s="29"/>
      <c r="Y687" s="29"/>
      <c r="Z687" s="29"/>
      <c r="AA687" s="29"/>
      <c r="AB687" s="29"/>
      <c r="AC687" s="29"/>
      <c r="AD687" s="29"/>
    </row>
    <row r="688" spans="1:30" ht="15.75" customHeight="1">
      <c r="A688" s="29"/>
      <c r="B688" s="75"/>
      <c r="C688" s="29"/>
      <c r="D688" s="29"/>
      <c r="E688" s="29"/>
      <c r="F688" s="325"/>
      <c r="G688" s="29"/>
      <c r="H688" s="29"/>
      <c r="I688" s="29"/>
      <c r="J688" s="29"/>
      <c r="K688" s="29"/>
      <c r="L688" s="29"/>
      <c r="M688" s="29"/>
      <c r="N688" s="29"/>
      <c r="O688" s="29"/>
      <c r="P688" s="29"/>
      <c r="Q688" s="29"/>
      <c r="R688" s="29"/>
      <c r="S688" s="29"/>
      <c r="T688" s="325"/>
      <c r="U688" s="29"/>
      <c r="V688" s="29"/>
      <c r="W688" s="29"/>
      <c r="X688" s="29"/>
      <c r="Y688" s="29"/>
      <c r="Z688" s="29"/>
      <c r="AA688" s="29"/>
      <c r="AB688" s="29"/>
      <c r="AC688" s="29"/>
      <c r="AD688" s="29"/>
    </row>
    <row r="689" spans="1:30" ht="15.75" customHeight="1">
      <c r="A689" s="29"/>
      <c r="B689" s="75"/>
      <c r="C689" s="29"/>
      <c r="D689" s="29"/>
      <c r="E689" s="29"/>
      <c r="F689" s="325"/>
      <c r="G689" s="29"/>
      <c r="H689" s="29"/>
      <c r="I689" s="29"/>
      <c r="J689" s="29"/>
      <c r="K689" s="29"/>
      <c r="L689" s="29"/>
      <c r="M689" s="29"/>
      <c r="N689" s="29"/>
      <c r="O689" s="29"/>
      <c r="P689" s="29"/>
      <c r="Q689" s="29"/>
      <c r="R689" s="29"/>
      <c r="S689" s="29"/>
      <c r="T689" s="325"/>
      <c r="U689" s="29"/>
      <c r="V689" s="29"/>
      <c r="W689" s="29"/>
      <c r="X689" s="29"/>
      <c r="Y689" s="29"/>
      <c r="Z689" s="29"/>
      <c r="AA689" s="29"/>
      <c r="AB689" s="29"/>
      <c r="AC689" s="29"/>
      <c r="AD689" s="29"/>
    </row>
    <row r="690" spans="1:30" ht="15.75" customHeight="1">
      <c r="A690" s="29"/>
      <c r="B690" s="75"/>
      <c r="C690" s="29"/>
      <c r="D690" s="29"/>
      <c r="E690" s="29"/>
      <c r="F690" s="325"/>
      <c r="G690" s="29"/>
      <c r="H690" s="29"/>
      <c r="I690" s="29"/>
      <c r="J690" s="29"/>
      <c r="K690" s="29"/>
      <c r="L690" s="29"/>
      <c r="M690" s="29"/>
      <c r="N690" s="29"/>
      <c r="O690" s="29"/>
      <c r="P690" s="29"/>
      <c r="Q690" s="29"/>
      <c r="R690" s="29"/>
      <c r="S690" s="29"/>
      <c r="T690" s="325"/>
      <c r="U690" s="29"/>
      <c r="V690" s="29"/>
      <c r="W690" s="29"/>
      <c r="X690" s="29"/>
      <c r="Y690" s="29"/>
      <c r="Z690" s="29"/>
      <c r="AA690" s="29"/>
      <c r="AB690" s="29"/>
      <c r="AC690" s="29"/>
      <c r="AD690" s="29"/>
    </row>
    <row r="691" spans="1:30" ht="15.75" customHeight="1">
      <c r="A691" s="29"/>
      <c r="B691" s="75"/>
      <c r="C691" s="29"/>
      <c r="D691" s="29"/>
      <c r="E691" s="29"/>
      <c r="F691" s="325"/>
      <c r="G691" s="29"/>
      <c r="H691" s="29"/>
      <c r="I691" s="29"/>
      <c r="J691" s="29"/>
      <c r="K691" s="29"/>
      <c r="L691" s="29"/>
      <c r="M691" s="29"/>
      <c r="N691" s="29"/>
      <c r="O691" s="29"/>
      <c r="P691" s="29"/>
      <c r="Q691" s="29"/>
      <c r="R691" s="29"/>
      <c r="S691" s="29"/>
      <c r="T691" s="325"/>
      <c r="U691" s="29"/>
      <c r="V691" s="29"/>
      <c r="W691" s="29"/>
      <c r="X691" s="29"/>
      <c r="Y691" s="29"/>
      <c r="Z691" s="29"/>
      <c r="AA691" s="29"/>
      <c r="AB691" s="29"/>
      <c r="AC691" s="29"/>
      <c r="AD691" s="29"/>
    </row>
    <row r="692" spans="1:30" ht="15.75" customHeight="1">
      <c r="A692" s="29"/>
      <c r="B692" s="75"/>
      <c r="C692" s="29"/>
      <c r="D692" s="29"/>
      <c r="E692" s="29"/>
      <c r="F692" s="325"/>
      <c r="G692" s="29"/>
      <c r="H692" s="29"/>
      <c r="I692" s="29"/>
      <c r="J692" s="29"/>
      <c r="K692" s="29"/>
      <c r="L692" s="29"/>
      <c r="M692" s="29"/>
      <c r="N692" s="29"/>
      <c r="O692" s="29"/>
      <c r="P692" s="29"/>
      <c r="Q692" s="29"/>
      <c r="R692" s="29"/>
      <c r="S692" s="29"/>
      <c r="T692" s="325"/>
      <c r="U692" s="29"/>
      <c r="V692" s="29"/>
      <c r="W692" s="29"/>
      <c r="X692" s="29"/>
      <c r="Y692" s="29"/>
      <c r="Z692" s="29"/>
      <c r="AA692" s="29"/>
      <c r="AB692" s="29"/>
      <c r="AC692" s="29"/>
      <c r="AD692" s="29"/>
    </row>
    <row r="693" spans="1:30" ht="15.75" customHeight="1">
      <c r="A693" s="29"/>
      <c r="B693" s="75"/>
      <c r="C693" s="29"/>
      <c r="D693" s="29"/>
      <c r="E693" s="29"/>
      <c r="F693" s="325"/>
      <c r="G693" s="29"/>
      <c r="H693" s="29"/>
      <c r="I693" s="29"/>
      <c r="J693" s="29"/>
      <c r="K693" s="29"/>
      <c r="L693" s="29"/>
      <c r="M693" s="29"/>
      <c r="N693" s="29"/>
      <c r="O693" s="29"/>
      <c r="P693" s="29"/>
      <c r="Q693" s="29"/>
      <c r="R693" s="29"/>
      <c r="S693" s="29"/>
      <c r="T693" s="325"/>
      <c r="U693" s="29"/>
      <c r="V693" s="29"/>
      <c r="W693" s="29"/>
      <c r="X693" s="29"/>
      <c r="Y693" s="29"/>
      <c r="Z693" s="29"/>
      <c r="AA693" s="29"/>
      <c r="AB693" s="29"/>
      <c r="AC693" s="29"/>
      <c r="AD693" s="29"/>
    </row>
    <row r="694" spans="1:30" ht="15.75" customHeight="1">
      <c r="A694" s="29"/>
      <c r="B694" s="75"/>
      <c r="C694" s="29"/>
      <c r="D694" s="29"/>
      <c r="E694" s="29"/>
      <c r="F694" s="325"/>
      <c r="G694" s="29"/>
      <c r="H694" s="29"/>
      <c r="I694" s="29"/>
      <c r="J694" s="29"/>
      <c r="K694" s="29"/>
      <c r="L694" s="29"/>
      <c r="M694" s="29"/>
      <c r="N694" s="29"/>
      <c r="O694" s="29"/>
      <c r="P694" s="29"/>
      <c r="Q694" s="29"/>
      <c r="R694" s="29"/>
      <c r="S694" s="29"/>
      <c r="T694" s="325"/>
      <c r="U694" s="29"/>
      <c r="V694" s="29"/>
      <c r="W694" s="29"/>
      <c r="X694" s="29"/>
      <c r="Y694" s="29"/>
      <c r="Z694" s="29"/>
      <c r="AA694" s="29"/>
      <c r="AB694" s="29"/>
      <c r="AC694" s="29"/>
      <c r="AD694" s="29"/>
    </row>
    <row r="695" spans="1:30" ht="15.75" customHeight="1">
      <c r="A695" s="29"/>
      <c r="B695" s="75"/>
      <c r="C695" s="29"/>
      <c r="D695" s="29"/>
      <c r="E695" s="29"/>
      <c r="F695" s="325"/>
      <c r="G695" s="29"/>
      <c r="H695" s="29"/>
      <c r="I695" s="29"/>
      <c r="J695" s="29"/>
      <c r="K695" s="29"/>
      <c r="L695" s="29"/>
      <c r="M695" s="29"/>
      <c r="N695" s="29"/>
      <c r="O695" s="29"/>
      <c r="P695" s="29"/>
      <c r="Q695" s="29"/>
      <c r="R695" s="29"/>
      <c r="S695" s="29"/>
      <c r="T695" s="325"/>
      <c r="U695" s="29"/>
      <c r="V695" s="29"/>
      <c r="W695" s="29"/>
      <c r="X695" s="29"/>
      <c r="Y695" s="29"/>
      <c r="Z695" s="29"/>
      <c r="AA695" s="29"/>
      <c r="AB695" s="29"/>
      <c r="AC695" s="29"/>
      <c r="AD695" s="29"/>
    </row>
    <row r="696" spans="1:30" ht="15.75" customHeight="1">
      <c r="A696" s="29"/>
      <c r="B696" s="75"/>
      <c r="C696" s="29"/>
      <c r="D696" s="29"/>
      <c r="E696" s="29"/>
      <c r="F696" s="325"/>
      <c r="G696" s="29"/>
      <c r="H696" s="29"/>
      <c r="I696" s="29"/>
      <c r="J696" s="29"/>
      <c r="K696" s="29"/>
      <c r="L696" s="29"/>
      <c r="M696" s="29"/>
      <c r="N696" s="29"/>
      <c r="O696" s="29"/>
      <c r="P696" s="29"/>
      <c r="Q696" s="29"/>
      <c r="R696" s="29"/>
      <c r="S696" s="29"/>
      <c r="T696" s="325"/>
      <c r="U696" s="29"/>
      <c r="V696" s="29"/>
      <c r="W696" s="29"/>
      <c r="X696" s="29"/>
      <c r="Y696" s="29"/>
      <c r="Z696" s="29"/>
      <c r="AA696" s="29"/>
      <c r="AB696" s="29"/>
      <c r="AC696" s="29"/>
      <c r="AD696" s="29"/>
    </row>
    <row r="697" spans="1:30" ht="15.75" customHeight="1">
      <c r="A697" s="29"/>
      <c r="B697" s="75"/>
      <c r="C697" s="29"/>
      <c r="D697" s="29"/>
      <c r="E697" s="29"/>
      <c r="F697" s="325"/>
      <c r="G697" s="29"/>
      <c r="H697" s="29"/>
      <c r="I697" s="29"/>
      <c r="J697" s="29"/>
      <c r="K697" s="29"/>
      <c r="L697" s="29"/>
      <c r="M697" s="29"/>
      <c r="N697" s="29"/>
      <c r="O697" s="29"/>
      <c r="P697" s="29"/>
      <c r="Q697" s="29"/>
      <c r="R697" s="29"/>
      <c r="S697" s="29"/>
      <c r="T697" s="325"/>
      <c r="U697" s="29"/>
      <c r="V697" s="29"/>
      <c r="W697" s="29"/>
      <c r="X697" s="29"/>
      <c r="Y697" s="29"/>
      <c r="Z697" s="29"/>
      <c r="AA697" s="29"/>
      <c r="AB697" s="29"/>
      <c r="AC697" s="29"/>
      <c r="AD697" s="29"/>
    </row>
    <row r="698" spans="1:30" ht="15.75" customHeight="1">
      <c r="A698" s="29"/>
      <c r="B698" s="75"/>
      <c r="C698" s="29"/>
      <c r="D698" s="29"/>
      <c r="E698" s="29"/>
      <c r="F698" s="325"/>
      <c r="G698" s="29"/>
      <c r="H698" s="29"/>
      <c r="I698" s="29"/>
      <c r="J698" s="29"/>
      <c r="K698" s="29"/>
      <c r="L698" s="29"/>
      <c r="M698" s="29"/>
      <c r="N698" s="29"/>
      <c r="O698" s="29"/>
      <c r="P698" s="29"/>
      <c r="Q698" s="29"/>
      <c r="R698" s="29"/>
      <c r="S698" s="29"/>
      <c r="T698" s="325"/>
      <c r="U698" s="29"/>
      <c r="V698" s="29"/>
      <c r="W698" s="29"/>
      <c r="X698" s="29"/>
      <c r="Y698" s="29"/>
      <c r="Z698" s="29"/>
      <c r="AA698" s="29"/>
      <c r="AB698" s="29"/>
      <c r="AC698" s="29"/>
      <c r="AD698" s="29"/>
    </row>
    <row r="699" spans="1:30" ht="15.75" customHeight="1">
      <c r="A699" s="29"/>
      <c r="B699" s="75"/>
      <c r="C699" s="29"/>
      <c r="D699" s="29"/>
      <c r="E699" s="29"/>
      <c r="F699" s="325"/>
      <c r="G699" s="29"/>
      <c r="H699" s="29"/>
      <c r="I699" s="29"/>
      <c r="J699" s="29"/>
      <c r="K699" s="29"/>
      <c r="L699" s="29"/>
      <c r="M699" s="29"/>
      <c r="N699" s="29"/>
      <c r="O699" s="29"/>
      <c r="P699" s="29"/>
      <c r="Q699" s="29"/>
      <c r="R699" s="29"/>
      <c r="S699" s="29"/>
      <c r="T699" s="325"/>
      <c r="U699" s="29"/>
      <c r="V699" s="29"/>
      <c r="W699" s="29"/>
      <c r="X699" s="29"/>
      <c r="Y699" s="29"/>
      <c r="Z699" s="29"/>
      <c r="AA699" s="29"/>
      <c r="AB699" s="29"/>
      <c r="AC699" s="29"/>
      <c r="AD699" s="29"/>
    </row>
    <row r="700" spans="1:30" ht="15.75" customHeight="1">
      <c r="A700" s="29"/>
      <c r="B700" s="75"/>
      <c r="C700" s="29"/>
      <c r="D700" s="29"/>
      <c r="E700" s="29"/>
      <c r="F700" s="325"/>
      <c r="G700" s="29"/>
      <c r="H700" s="29"/>
      <c r="I700" s="29"/>
      <c r="J700" s="29"/>
      <c r="K700" s="29"/>
      <c r="L700" s="29"/>
      <c r="M700" s="29"/>
      <c r="N700" s="29"/>
      <c r="O700" s="29"/>
      <c r="P700" s="29"/>
      <c r="Q700" s="29"/>
      <c r="R700" s="29"/>
      <c r="S700" s="29"/>
      <c r="T700" s="325"/>
      <c r="U700" s="29"/>
      <c r="V700" s="29"/>
      <c r="W700" s="29"/>
      <c r="X700" s="29"/>
      <c r="Y700" s="29"/>
      <c r="Z700" s="29"/>
      <c r="AA700" s="29"/>
      <c r="AB700" s="29"/>
      <c r="AC700" s="29"/>
      <c r="AD700" s="29"/>
    </row>
    <row r="701" spans="1:30" ht="15.75" customHeight="1">
      <c r="A701" s="29"/>
      <c r="B701" s="75"/>
      <c r="C701" s="29"/>
      <c r="D701" s="29"/>
      <c r="E701" s="29"/>
      <c r="F701" s="325"/>
      <c r="G701" s="29"/>
      <c r="H701" s="29"/>
      <c r="I701" s="29"/>
      <c r="J701" s="29"/>
      <c r="K701" s="29"/>
      <c r="L701" s="29"/>
      <c r="M701" s="29"/>
      <c r="N701" s="29"/>
      <c r="O701" s="29"/>
      <c r="P701" s="29"/>
      <c r="Q701" s="29"/>
      <c r="R701" s="29"/>
      <c r="S701" s="29"/>
      <c r="T701" s="325"/>
      <c r="U701" s="29"/>
      <c r="V701" s="29"/>
      <c r="W701" s="29"/>
      <c r="X701" s="29"/>
      <c r="Y701" s="29"/>
      <c r="Z701" s="29"/>
      <c r="AA701" s="29"/>
      <c r="AB701" s="29"/>
      <c r="AC701" s="29"/>
      <c r="AD701" s="29"/>
    </row>
    <row r="702" spans="1:30" ht="15.75" customHeight="1">
      <c r="A702" s="29"/>
      <c r="B702" s="75"/>
      <c r="C702" s="29"/>
      <c r="D702" s="29"/>
      <c r="E702" s="29"/>
      <c r="F702" s="325"/>
      <c r="G702" s="29"/>
      <c r="H702" s="29"/>
      <c r="I702" s="29"/>
      <c r="J702" s="29"/>
      <c r="K702" s="29"/>
      <c r="L702" s="29"/>
      <c r="M702" s="29"/>
      <c r="N702" s="29"/>
      <c r="O702" s="29"/>
      <c r="P702" s="29"/>
      <c r="Q702" s="29"/>
      <c r="R702" s="29"/>
      <c r="S702" s="29"/>
      <c r="T702" s="325"/>
      <c r="U702" s="29"/>
      <c r="V702" s="29"/>
      <c r="W702" s="29"/>
      <c r="X702" s="29"/>
      <c r="Y702" s="29"/>
      <c r="Z702" s="29"/>
      <c r="AA702" s="29"/>
      <c r="AB702" s="29"/>
      <c r="AC702" s="29"/>
      <c r="AD702" s="29"/>
    </row>
    <row r="703" spans="1:30" ht="15.75" customHeight="1">
      <c r="A703" s="29"/>
      <c r="B703" s="75"/>
      <c r="C703" s="29"/>
      <c r="D703" s="29"/>
      <c r="E703" s="29"/>
      <c r="F703" s="325"/>
      <c r="G703" s="29"/>
      <c r="H703" s="29"/>
      <c r="I703" s="29"/>
      <c r="J703" s="29"/>
      <c r="K703" s="29"/>
      <c r="L703" s="29"/>
      <c r="M703" s="29"/>
      <c r="N703" s="29"/>
      <c r="O703" s="29"/>
      <c r="P703" s="29"/>
      <c r="Q703" s="29"/>
      <c r="R703" s="29"/>
      <c r="S703" s="29"/>
      <c r="T703" s="325"/>
      <c r="U703" s="29"/>
      <c r="V703" s="29"/>
      <c r="W703" s="29"/>
      <c r="X703" s="29"/>
      <c r="Y703" s="29"/>
      <c r="Z703" s="29"/>
      <c r="AA703" s="29"/>
      <c r="AB703" s="29"/>
      <c r="AC703" s="29"/>
      <c r="AD703" s="29"/>
    </row>
    <row r="704" spans="1:30" ht="15.75" customHeight="1">
      <c r="A704" s="29"/>
      <c r="B704" s="75"/>
      <c r="C704" s="29"/>
      <c r="D704" s="29"/>
      <c r="E704" s="29"/>
      <c r="F704" s="325"/>
      <c r="G704" s="29"/>
      <c r="H704" s="29"/>
      <c r="I704" s="29"/>
      <c r="J704" s="29"/>
      <c r="K704" s="29"/>
      <c r="L704" s="29"/>
      <c r="M704" s="29"/>
      <c r="N704" s="29"/>
      <c r="O704" s="29"/>
      <c r="P704" s="29"/>
      <c r="Q704" s="29"/>
      <c r="R704" s="29"/>
      <c r="S704" s="29"/>
      <c r="T704" s="325"/>
      <c r="U704" s="29"/>
      <c r="V704" s="29"/>
      <c r="W704" s="29"/>
      <c r="X704" s="29"/>
      <c r="Y704" s="29"/>
      <c r="Z704" s="29"/>
      <c r="AA704" s="29"/>
      <c r="AB704" s="29"/>
      <c r="AC704" s="29"/>
      <c r="AD704" s="29"/>
    </row>
    <row r="705" spans="1:30" ht="15.75" customHeight="1">
      <c r="A705" s="29"/>
      <c r="B705" s="75"/>
      <c r="C705" s="29"/>
      <c r="D705" s="29"/>
      <c r="E705" s="29"/>
      <c r="F705" s="325"/>
      <c r="G705" s="29"/>
      <c r="H705" s="29"/>
      <c r="I705" s="29"/>
      <c r="J705" s="29"/>
      <c r="K705" s="29"/>
      <c r="L705" s="29"/>
      <c r="M705" s="29"/>
      <c r="N705" s="29"/>
      <c r="O705" s="29"/>
      <c r="P705" s="29"/>
      <c r="Q705" s="29"/>
      <c r="R705" s="29"/>
      <c r="S705" s="29"/>
      <c r="T705" s="325"/>
      <c r="U705" s="29"/>
      <c r="V705" s="29"/>
      <c r="W705" s="29"/>
      <c r="X705" s="29"/>
      <c r="Y705" s="29"/>
      <c r="Z705" s="29"/>
      <c r="AA705" s="29"/>
      <c r="AB705" s="29"/>
      <c r="AC705" s="29"/>
      <c r="AD705" s="29"/>
    </row>
    <row r="706" spans="1:30" ht="15.75" customHeight="1">
      <c r="A706" s="29"/>
      <c r="B706" s="75"/>
      <c r="C706" s="29"/>
      <c r="D706" s="29"/>
      <c r="E706" s="29"/>
      <c r="F706" s="325"/>
      <c r="G706" s="29"/>
      <c r="H706" s="29"/>
      <c r="I706" s="29"/>
      <c r="J706" s="29"/>
      <c r="K706" s="29"/>
      <c r="L706" s="29"/>
      <c r="M706" s="29"/>
      <c r="N706" s="29"/>
      <c r="O706" s="29"/>
      <c r="P706" s="29"/>
      <c r="Q706" s="29"/>
      <c r="R706" s="29"/>
      <c r="S706" s="29"/>
      <c r="T706" s="325"/>
      <c r="U706" s="29"/>
      <c r="V706" s="29"/>
      <c r="W706" s="29"/>
      <c r="X706" s="29"/>
      <c r="Y706" s="29"/>
      <c r="Z706" s="29"/>
      <c r="AA706" s="29"/>
      <c r="AB706" s="29"/>
      <c r="AC706" s="29"/>
      <c r="AD706" s="29"/>
    </row>
    <row r="707" spans="1:30" ht="15.75" customHeight="1">
      <c r="A707" s="29"/>
      <c r="B707" s="75"/>
      <c r="C707" s="29"/>
      <c r="D707" s="29"/>
      <c r="E707" s="29"/>
      <c r="F707" s="325"/>
      <c r="G707" s="29"/>
      <c r="H707" s="29"/>
      <c r="I707" s="29"/>
      <c r="J707" s="29"/>
      <c r="K707" s="29"/>
      <c r="L707" s="29"/>
      <c r="M707" s="29"/>
      <c r="N707" s="29"/>
      <c r="O707" s="29"/>
      <c r="P707" s="29"/>
      <c r="Q707" s="29"/>
      <c r="R707" s="29"/>
      <c r="S707" s="29"/>
      <c r="T707" s="325"/>
      <c r="U707" s="29"/>
      <c r="V707" s="29"/>
      <c r="W707" s="29"/>
      <c r="X707" s="29"/>
      <c r="Y707" s="29"/>
      <c r="Z707" s="29"/>
      <c r="AA707" s="29"/>
      <c r="AB707" s="29"/>
      <c r="AC707" s="29"/>
      <c r="AD707" s="29"/>
    </row>
    <row r="708" spans="1:30" ht="15.75" customHeight="1">
      <c r="A708" s="29"/>
      <c r="B708" s="75"/>
      <c r="C708" s="29"/>
      <c r="D708" s="29"/>
      <c r="E708" s="29"/>
      <c r="F708" s="325"/>
      <c r="G708" s="29"/>
      <c r="H708" s="29"/>
      <c r="I708" s="29"/>
      <c r="J708" s="29"/>
      <c r="K708" s="29"/>
      <c r="L708" s="29"/>
      <c r="M708" s="29"/>
      <c r="N708" s="29"/>
      <c r="O708" s="29"/>
      <c r="P708" s="29"/>
      <c r="Q708" s="29"/>
      <c r="R708" s="29"/>
      <c r="S708" s="29"/>
      <c r="T708" s="325"/>
      <c r="U708" s="29"/>
      <c r="V708" s="29"/>
      <c r="W708" s="29"/>
      <c r="X708" s="29"/>
      <c r="Y708" s="29"/>
      <c r="Z708" s="29"/>
      <c r="AA708" s="29"/>
      <c r="AB708" s="29"/>
      <c r="AC708" s="29"/>
      <c r="AD708" s="29"/>
    </row>
    <row r="709" spans="1:30" ht="15.75" customHeight="1">
      <c r="A709" s="29"/>
      <c r="B709" s="75"/>
      <c r="C709" s="29"/>
      <c r="D709" s="29"/>
      <c r="E709" s="29"/>
      <c r="F709" s="325"/>
      <c r="G709" s="29"/>
      <c r="H709" s="29"/>
      <c r="I709" s="29"/>
      <c r="J709" s="29"/>
      <c r="K709" s="29"/>
      <c r="L709" s="29"/>
      <c r="M709" s="29"/>
      <c r="N709" s="29"/>
      <c r="O709" s="29"/>
      <c r="P709" s="29"/>
      <c r="Q709" s="29"/>
      <c r="R709" s="29"/>
      <c r="S709" s="29"/>
      <c r="T709" s="325"/>
      <c r="U709" s="29"/>
      <c r="V709" s="29"/>
      <c r="W709" s="29"/>
      <c r="X709" s="29"/>
      <c r="Y709" s="29"/>
      <c r="Z709" s="29"/>
      <c r="AA709" s="29"/>
      <c r="AB709" s="29"/>
      <c r="AC709" s="29"/>
      <c r="AD709" s="29"/>
    </row>
    <row r="710" spans="1:30" ht="15.75" customHeight="1">
      <c r="A710" s="29"/>
      <c r="B710" s="75"/>
      <c r="C710" s="29"/>
      <c r="D710" s="29"/>
      <c r="E710" s="29"/>
      <c r="F710" s="325"/>
      <c r="G710" s="29"/>
      <c r="H710" s="29"/>
      <c r="I710" s="29"/>
      <c r="J710" s="29"/>
      <c r="K710" s="29"/>
      <c r="L710" s="29"/>
      <c r="M710" s="29"/>
      <c r="N710" s="29"/>
      <c r="O710" s="29"/>
      <c r="P710" s="29"/>
      <c r="Q710" s="29"/>
      <c r="R710" s="29"/>
      <c r="S710" s="29"/>
      <c r="T710" s="325"/>
      <c r="U710" s="29"/>
      <c r="V710" s="29"/>
      <c r="W710" s="29"/>
      <c r="X710" s="29"/>
      <c r="Y710" s="29"/>
      <c r="Z710" s="29"/>
      <c r="AA710" s="29"/>
      <c r="AB710" s="29"/>
      <c r="AC710" s="29"/>
      <c r="AD710" s="29"/>
    </row>
    <row r="711" spans="1:30" ht="15.75" customHeight="1">
      <c r="A711" s="29"/>
      <c r="B711" s="75"/>
      <c r="C711" s="29"/>
      <c r="D711" s="29"/>
      <c r="E711" s="29"/>
      <c r="F711" s="325"/>
      <c r="G711" s="29"/>
      <c r="H711" s="29"/>
      <c r="I711" s="29"/>
      <c r="J711" s="29"/>
      <c r="K711" s="29"/>
      <c r="L711" s="29"/>
      <c r="M711" s="29"/>
      <c r="N711" s="29"/>
      <c r="O711" s="29"/>
      <c r="P711" s="29"/>
      <c r="Q711" s="29"/>
      <c r="R711" s="29"/>
      <c r="S711" s="29"/>
      <c r="T711" s="325"/>
      <c r="U711" s="29"/>
      <c r="V711" s="29"/>
      <c r="W711" s="29"/>
      <c r="X711" s="29"/>
      <c r="Y711" s="29"/>
      <c r="Z711" s="29"/>
      <c r="AA711" s="29"/>
      <c r="AB711" s="29"/>
      <c r="AC711" s="29"/>
      <c r="AD711" s="29"/>
    </row>
    <row r="712" spans="1:30" ht="15.75" customHeight="1">
      <c r="A712" s="29"/>
      <c r="B712" s="75"/>
      <c r="C712" s="29"/>
      <c r="D712" s="29"/>
      <c r="E712" s="29"/>
      <c r="F712" s="325"/>
      <c r="G712" s="29"/>
      <c r="H712" s="29"/>
      <c r="I712" s="29"/>
      <c r="J712" s="29"/>
      <c r="K712" s="29"/>
      <c r="L712" s="29"/>
      <c r="M712" s="29"/>
      <c r="N712" s="29"/>
      <c r="O712" s="29"/>
      <c r="P712" s="29"/>
      <c r="Q712" s="29"/>
      <c r="R712" s="29"/>
      <c r="S712" s="29"/>
      <c r="T712" s="325"/>
      <c r="U712" s="29"/>
      <c r="V712" s="29"/>
      <c r="W712" s="29"/>
      <c r="X712" s="29"/>
      <c r="Y712" s="29"/>
      <c r="Z712" s="29"/>
      <c r="AA712" s="29"/>
      <c r="AB712" s="29"/>
      <c r="AC712" s="29"/>
      <c r="AD712" s="29"/>
    </row>
    <row r="713" spans="1:30" ht="15.75" customHeight="1">
      <c r="A713" s="29"/>
      <c r="B713" s="75"/>
      <c r="C713" s="29"/>
      <c r="D713" s="29"/>
      <c r="E713" s="29"/>
      <c r="F713" s="325"/>
      <c r="G713" s="29"/>
      <c r="H713" s="29"/>
      <c r="I713" s="29"/>
      <c r="J713" s="29"/>
      <c r="K713" s="29"/>
      <c r="L713" s="29"/>
      <c r="M713" s="29"/>
      <c r="N713" s="29"/>
      <c r="O713" s="29"/>
      <c r="P713" s="29"/>
      <c r="Q713" s="29"/>
      <c r="R713" s="29"/>
      <c r="S713" s="29"/>
      <c r="T713" s="325"/>
      <c r="U713" s="29"/>
      <c r="V713" s="29"/>
      <c r="W713" s="29"/>
      <c r="X713" s="29"/>
      <c r="Y713" s="29"/>
      <c r="Z713" s="29"/>
      <c r="AA713" s="29"/>
      <c r="AB713" s="29"/>
      <c r="AC713" s="29"/>
      <c r="AD713" s="29"/>
    </row>
    <row r="714" spans="1:30" ht="15.75" customHeight="1">
      <c r="A714" s="29"/>
      <c r="B714" s="75"/>
      <c r="C714" s="29"/>
      <c r="D714" s="29"/>
      <c r="E714" s="29"/>
      <c r="F714" s="325"/>
      <c r="G714" s="29"/>
      <c r="H714" s="29"/>
      <c r="I714" s="29"/>
      <c r="J714" s="29"/>
      <c r="K714" s="29"/>
      <c r="L714" s="29"/>
      <c r="M714" s="29"/>
      <c r="N714" s="29"/>
      <c r="O714" s="29"/>
      <c r="P714" s="29"/>
      <c r="Q714" s="29"/>
      <c r="R714" s="29"/>
      <c r="S714" s="29"/>
      <c r="T714" s="325"/>
      <c r="U714" s="29"/>
      <c r="V714" s="29"/>
      <c r="W714" s="29"/>
      <c r="X714" s="29"/>
      <c r="Y714" s="29"/>
      <c r="Z714" s="29"/>
      <c r="AA714" s="29"/>
      <c r="AB714" s="29"/>
      <c r="AC714" s="29"/>
      <c r="AD714" s="29"/>
    </row>
    <row r="715" spans="1:30" ht="15.75" customHeight="1">
      <c r="A715" s="29"/>
      <c r="B715" s="75"/>
      <c r="C715" s="29"/>
      <c r="D715" s="29"/>
      <c r="E715" s="29"/>
      <c r="F715" s="325"/>
      <c r="G715" s="29"/>
      <c r="H715" s="29"/>
      <c r="I715" s="29"/>
      <c r="J715" s="29"/>
      <c r="K715" s="29"/>
      <c r="L715" s="29"/>
      <c r="M715" s="29"/>
      <c r="N715" s="29"/>
      <c r="O715" s="29"/>
      <c r="P715" s="29"/>
      <c r="Q715" s="29"/>
      <c r="R715" s="29"/>
      <c r="S715" s="29"/>
      <c r="T715" s="325"/>
      <c r="U715" s="29"/>
      <c r="V715" s="29"/>
      <c r="W715" s="29"/>
      <c r="X715" s="29"/>
      <c r="Y715" s="29"/>
      <c r="Z715" s="29"/>
      <c r="AA715" s="29"/>
      <c r="AB715" s="29"/>
      <c r="AC715" s="29"/>
      <c r="AD715" s="29"/>
    </row>
    <row r="716" spans="1:30" ht="15.75" customHeight="1">
      <c r="A716" s="29"/>
      <c r="B716" s="75"/>
      <c r="C716" s="29"/>
      <c r="D716" s="29"/>
      <c r="E716" s="29"/>
      <c r="F716" s="325"/>
      <c r="G716" s="29"/>
      <c r="H716" s="29"/>
      <c r="I716" s="29"/>
      <c r="J716" s="29"/>
      <c r="K716" s="29"/>
      <c r="L716" s="29"/>
      <c r="M716" s="29"/>
      <c r="N716" s="29"/>
      <c r="O716" s="29"/>
      <c r="P716" s="29"/>
      <c r="Q716" s="29"/>
      <c r="R716" s="29"/>
      <c r="S716" s="29"/>
      <c r="T716" s="325"/>
      <c r="U716" s="29"/>
      <c r="V716" s="29"/>
      <c r="W716" s="29"/>
      <c r="X716" s="29"/>
      <c r="Y716" s="29"/>
      <c r="Z716" s="29"/>
      <c r="AA716" s="29"/>
      <c r="AB716" s="29"/>
      <c r="AC716" s="29"/>
      <c r="AD716" s="29"/>
    </row>
    <row r="717" spans="1:30" ht="15.75" customHeight="1">
      <c r="A717" s="29"/>
      <c r="B717" s="75"/>
      <c r="C717" s="29"/>
      <c r="D717" s="29"/>
      <c r="E717" s="29"/>
      <c r="F717" s="325"/>
      <c r="G717" s="29"/>
      <c r="H717" s="29"/>
      <c r="I717" s="29"/>
      <c r="J717" s="29"/>
      <c r="K717" s="29"/>
      <c r="L717" s="29"/>
      <c r="M717" s="29"/>
      <c r="N717" s="29"/>
      <c r="O717" s="29"/>
      <c r="P717" s="29"/>
      <c r="Q717" s="29"/>
      <c r="R717" s="29"/>
      <c r="S717" s="29"/>
      <c r="T717" s="325"/>
      <c r="U717" s="29"/>
      <c r="V717" s="29"/>
      <c r="W717" s="29"/>
      <c r="X717" s="29"/>
      <c r="Y717" s="29"/>
      <c r="Z717" s="29"/>
      <c r="AA717" s="29"/>
      <c r="AB717" s="29"/>
      <c r="AC717" s="29"/>
      <c r="AD717" s="29"/>
    </row>
    <row r="718" spans="1:30" ht="15.75" customHeight="1">
      <c r="A718" s="29"/>
      <c r="B718" s="75"/>
      <c r="C718" s="29"/>
      <c r="D718" s="29"/>
      <c r="E718" s="29"/>
      <c r="F718" s="325"/>
      <c r="G718" s="29"/>
      <c r="H718" s="29"/>
      <c r="I718" s="29"/>
      <c r="J718" s="29"/>
      <c r="K718" s="29"/>
      <c r="L718" s="29"/>
      <c r="M718" s="29"/>
      <c r="N718" s="29"/>
      <c r="O718" s="29"/>
      <c r="P718" s="29"/>
      <c r="Q718" s="29"/>
      <c r="R718" s="29"/>
      <c r="S718" s="29"/>
      <c r="T718" s="325"/>
      <c r="U718" s="29"/>
      <c r="V718" s="29"/>
      <c r="W718" s="29"/>
      <c r="X718" s="29"/>
      <c r="Y718" s="29"/>
      <c r="Z718" s="29"/>
      <c r="AA718" s="29"/>
      <c r="AB718" s="29"/>
      <c r="AC718" s="29"/>
      <c r="AD718" s="29"/>
    </row>
    <row r="719" spans="1:30" ht="15.75" customHeight="1">
      <c r="A719" s="29"/>
      <c r="B719" s="75"/>
      <c r="C719" s="29"/>
      <c r="D719" s="29"/>
      <c r="E719" s="29"/>
      <c r="F719" s="325"/>
      <c r="G719" s="29"/>
      <c r="H719" s="29"/>
      <c r="I719" s="29"/>
      <c r="J719" s="29"/>
      <c r="K719" s="29"/>
      <c r="L719" s="29"/>
      <c r="M719" s="29"/>
      <c r="N719" s="29"/>
      <c r="O719" s="29"/>
      <c r="P719" s="29"/>
      <c r="Q719" s="29"/>
      <c r="R719" s="29"/>
      <c r="S719" s="29"/>
      <c r="T719" s="325"/>
      <c r="U719" s="29"/>
      <c r="V719" s="29"/>
      <c r="W719" s="29"/>
      <c r="X719" s="29"/>
      <c r="Y719" s="29"/>
      <c r="Z719" s="29"/>
      <c r="AA719" s="29"/>
      <c r="AB719" s="29"/>
      <c r="AC719" s="29"/>
      <c r="AD719" s="29"/>
    </row>
    <row r="720" spans="1:30" ht="15.75" customHeight="1">
      <c r="A720" s="29"/>
      <c r="B720" s="75"/>
      <c r="C720" s="29"/>
      <c r="D720" s="29"/>
      <c r="E720" s="29"/>
      <c r="F720" s="325"/>
      <c r="G720" s="29"/>
      <c r="H720" s="29"/>
      <c r="I720" s="29"/>
      <c r="J720" s="29"/>
      <c r="K720" s="29"/>
      <c r="L720" s="29"/>
      <c r="M720" s="29"/>
      <c r="N720" s="29"/>
      <c r="O720" s="29"/>
      <c r="P720" s="29"/>
      <c r="Q720" s="29"/>
      <c r="R720" s="29"/>
      <c r="S720" s="29"/>
      <c r="T720" s="325"/>
      <c r="U720" s="29"/>
      <c r="V720" s="29"/>
      <c r="W720" s="29"/>
      <c r="X720" s="29"/>
      <c r="Y720" s="29"/>
      <c r="Z720" s="29"/>
      <c r="AA720" s="29"/>
      <c r="AB720" s="29"/>
      <c r="AC720" s="29"/>
      <c r="AD720" s="29"/>
    </row>
    <row r="721" spans="1:30" ht="15.75" customHeight="1">
      <c r="A721" s="29"/>
      <c r="B721" s="75"/>
      <c r="C721" s="29"/>
      <c r="D721" s="29"/>
      <c r="E721" s="29"/>
      <c r="F721" s="325"/>
      <c r="G721" s="29"/>
      <c r="H721" s="29"/>
      <c r="I721" s="29"/>
      <c r="J721" s="29"/>
      <c r="K721" s="29"/>
      <c r="L721" s="29"/>
      <c r="M721" s="29"/>
      <c r="N721" s="29"/>
      <c r="O721" s="29"/>
      <c r="P721" s="29"/>
      <c r="Q721" s="29"/>
      <c r="R721" s="29"/>
      <c r="S721" s="29"/>
      <c r="T721" s="325"/>
      <c r="U721" s="29"/>
      <c r="V721" s="29"/>
      <c r="W721" s="29"/>
      <c r="X721" s="29"/>
      <c r="Y721" s="29"/>
      <c r="Z721" s="29"/>
      <c r="AA721" s="29"/>
      <c r="AB721" s="29"/>
      <c r="AC721" s="29"/>
      <c r="AD721" s="29"/>
    </row>
    <row r="722" spans="1:30" ht="15.75" customHeight="1">
      <c r="A722" s="29"/>
      <c r="B722" s="75"/>
      <c r="C722" s="29"/>
      <c r="D722" s="29"/>
      <c r="E722" s="29"/>
      <c r="F722" s="325"/>
      <c r="G722" s="29"/>
      <c r="H722" s="29"/>
      <c r="I722" s="29"/>
      <c r="J722" s="29"/>
      <c r="K722" s="29"/>
      <c r="L722" s="29"/>
      <c r="M722" s="29"/>
      <c r="N722" s="29"/>
      <c r="O722" s="29"/>
      <c r="P722" s="29"/>
      <c r="Q722" s="29"/>
      <c r="R722" s="29"/>
      <c r="S722" s="29"/>
      <c r="T722" s="325"/>
      <c r="U722" s="29"/>
      <c r="V722" s="29"/>
      <c r="W722" s="29"/>
      <c r="X722" s="29"/>
      <c r="Y722" s="29"/>
      <c r="Z722" s="29"/>
      <c r="AA722" s="29"/>
      <c r="AB722" s="29"/>
      <c r="AC722" s="29"/>
      <c r="AD722" s="29"/>
    </row>
    <row r="723" spans="1:30" ht="15.75" customHeight="1">
      <c r="A723" s="29"/>
      <c r="B723" s="75"/>
      <c r="C723" s="29"/>
      <c r="D723" s="29"/>
      <c r="E723" s="29"/>
      <c r="F723" s="325"/>
      <c r="G723" s="29"/>
      <c r="H723" s="29"/>
      <c r="I723" s="29"/>
      <c r="J723" s="29"/>
      <c r="K723" s="29"/>
      <c r="L723" s="29"/>
      <c r="M723" s="29"/>
      <c r="N723" s="29"/>
      <c r="O723" s="29"/>
      <c r="P723" s="29"/>
      <c r="Q723" s="29"/>
      <c r="R723" s="29"/>
      <c r="S723" s="29"/>
      <c r="T723" s="325"/>
      <c r="U723" s="29"/>
      <c r="V723" s="29"/>
      <c r="W723" s="29"/>
      <c r="X723" s="29"/>
      <c r="Y723" s="29"/>
      <c r="Z723" s="29"/>
      <c r="AA723" s="29"/>
      <c r="AB723" s="29"/>
      <c r="AC723" s="29"/>
      <c r="AD723" s="29"/>
    </row>
    <row r="724" spans="1:30" ht="15.75" customHeight="1">
      <c r="A724" s="29"/>
      <c r="B724" s="75"/>
      <c r="C724" s="29"/>
      <c r="D724" s="29"/>
      <c r="E724" s="29"/>
      <c r="F724" s="325"/>
      <c r="G724" s="29"/>
      <c r="H724" s="29"/>
      <c r="I724" s="29"/>
      <c r="J724" s="29"/>
      <c r="K724" s="29"/>
      <c r="L724" s="29"/>
      <c r="M724" s="29"/>
      <c r="N724" s="29"/>
      <c r="O724" s="29"/>
      <c r="P724" s="29"/>
      <c r="Q724" s="29"/>
      <c r="R724" s="29"/>
      <c r="S724" s="29"/>
      <c r="T724" s="325"/>
      <c r="U724" s="29"/>
      <c r="V724" s="29"/>
      <c r="W724" s="29"/>
      <c r="X724" s="29"/>
      <c r="Y724" s="29"/>
      <c r="Z724" s="29"/>
      <c r="AA724" s="29"/>
      <c r="AB724" s="29"/>
      <c r="AC724" s="29"/>
      <c r="AD724" s="29"/>
    </row>
    <row r="725" spans="1:30" ht="15.75" customHeight="1">
      <c r="A725" s="29"/>
      <c r="B725" s="75"/>
      <c r="C725" s="29"/>
      <c r="D725" s="29"/>
      <c r="E725" s="29"/>
      <c r="F725" s="325"/>
      <c r="G725" s="29"/>
      <c r="H725" s="29"/>
      <c r="I725" s="29"/>
      <c r="J725" s="29"/>
      <c r="K725" s="29"/>
      <c r="L725" s="29"/>
      <c r="M725" s="29"/>
      <c r="N725" s="29"/>
      <c r="O725" s="29"/>
      <c r="P725" s="29"/>
      <c r="Q725" s="29"/>
      <c r="R725" s="29"/>
      <c r="S725" s="29"/>
      <c r="T725" s="325"/>
      <c r="U725" s="29"/>
      <c r="V725" s="29"/>
      <c r="W725" s="29"/>
      <c r="X725" s="29"/>
      <c r="Y725" s="29"/>
      <c r="Z725" s="29"/>
      <c r="AA725" s="29"/>
      <c r="AB725" s="29"/>
      <c r="AC725" s="29"/>
      <c r="AD725" s="29"/>
    </row>
    <row r="726" spans="1:30" ht="15.75" customHeight="1">
      <c r="A726" s="29"/>
      <c r="B726" s="75"/>
      <c r="C726" s="29"/>
      <c r="D726" s="29"/>
      <c r="E726" s="29"/>
      <c r="F726" s="325"/>
      <c r="G726" s="29"/>
      <c r="H726" s="29"/>
      <c r="I726" s="29"/>
      <c r="J726" s="29"/>
      <c r="K726" s="29"/>
      <c r="L726" s="29"/>
      <c r="M726" s="29"/>
      <c r="N726" s="29"/>
      <c r="O726" s="29"/>
      <c r="P726" s="29"/>
      <c r="Q726" s="29"/>
      <c r="R726" s="29"/>
      <c r="S726" s="29"/>
      <c r="T726" s="325"/>
      <c r="U726" s="29"/>
      <c r="V726" s="29"/>
      <c r="W726" s="29"/>
      <c r="X726" s="29"/>
      <c r="Y726" s="29"/>
      <c r="Z726" s="29"/>
      <c r="AA726" s="29"/>
      <c r="AB726" s="29"/>
      <c r="AC726" s="29"/>
      <c r="AD726" s="29"/>
    </row>
    <row r="727" spans="1:30" ht="15.75" customHeight="1">
      <c r="A727" s="29"/>
      <c r="B727" s="75"/>
      <c r="C727" s="29"/>
      <c r="D727" s="29"/>
      <c r="E727" s="29"/>
      <c r="F727" s="325"/>
      <c r="G727" s="29"/>
      <c r="H727" s="29"/>
      <c r="I727" s="29"/>
      <c r="J727" s="29"/>
      <c r="K727" s="29"/>
      <c r="L727" s="29"/>
      <c r="M727" s="29"/>
      <c r="N727" s="29"/>
      <c r="O727" s="29"/>
      <c r="P727" s="29"/>
      <c r="Q727" s="29"/>
      <c r="R727" s="29"/>
      <c r="S727" s="29"/>
      <c r="T727" s="325"/>
      <c r="U727" s="29"/>
      <c r="V727" s="29"/>
      <c r="W727" s="29"/>
      <c r="X727" s="29"/>
      <c r="Y727" s="29"/>
      <c r="Z727" s="29"/>
      <c r="AA727" s="29"/>
      <c r="AB727" s="29"/>
      <c r="AC727" s="29"/>
      <c r="AD727" s="29"/>
    </row>
    <row r="728" spans="1:30" ht="15.75" customHeight="1">
      <c r="A728" s="29"/>
      <c r="B728" s="75"/>
      <c r="C728" s="29"/>
      <c r="D728" s="29"/>
      <c r="E728" s="29"/>
      <c r="F728" s="325"/>
      <c r="G728" s="29"/>
      <c r="H728" s="29"/>
      <c r="I728" s="29"/>
      <c r="J728" s="29"/>
      <c r="K728" s="29"/>
      <c r="L728" s="29"/>
      <c r="M728" s="29"/>
      <c r="N728" s="29"/>
      <c r="O728" s="29"/>
      <c r="P728" s="29"/>
      <c r="Q728" s="29"/>
      <c r="R728" s="29"/>
      <c r="S728" s="29"/>
      <c r="T728" s="325"/>
      <c r="U728" s="29"/>
      <c r="V728" s="29"/>
      <c r="W728" s="29"/>
      <c r="X728" s="29"/>
      <c r="Y728" s="29"/>
      <c r="Z728" s="29"/>
      <c r="AA728" s="29"/>
      <c r="AB728" s="29"/>
      <c r="AC728" s="29"/>
      <c r="AD728" s="29"/>
    </row>
    <row r="729" spans="1:30" ht="15.75" customHeight="1">
      <c r="A729" s="29"/>
      <c r="B729" s="75"/>
      <c r="C729" s="29"/>
      <c r="D729" s="29"/>
      <c r="E729" s="29"/>
      <c r="F729" s="325"/>
      <c r="G729" s="29"/>
      <c r="H729" s="29"/>
      <c r="I729" s="29"/>
      <c r="J729" s="29"/>
      <c r="K729" s="29"/>
      <c r="L729" s="29"/>
      <c r="M729" s="29"/>
      <c r="N729" s="29"/>
      <c r="O729" s="29"/>
      <c r="P729" s="29"/>
      <c r="Q729" s="29"/>
      <c r="R729" s="29"/>
      <c r="S729" s="29"/>
      <c r="T729" s="325"/>
      <c r="U729" s="29"/>
      <c r="V729" s="29"/>
      <c r="W729" s="29"/>
      <c r="X729" s="29"/>
      <c r="Y729" s="29"/>
      <c r="Z729" s="29"/>
      <c r="AA729" s="29"/>
      <c r="AB729" s="29"/>
      <c r="AC729" s="29"/>
      <c r="AD729" s="29"/>
    </row>
    <row r="730" spans="1:30" ht="15.75" customHeight="1">
      <c r="A730" s="29"/>
      <c r="B730" s="75"/>
      <c r="C730" s="29"/>
      <c r="D730" s="29"/>
      <c r="E730" s="29"/>
      <c r="F730" s="325"/>
      <c r="G730" s="29"/>
      <c r="H730" s="29"/>
      <c r="I730" s="29"/>
      <c r="J730" s="29"/>
      <c r="K730" s="29"/>
      <c r="L730" s="29"/>
      <c r="M730" s="29"/>
      <c r="N730" s="29"/>
      <c r="O730" s="29"/>
      <c r="P730" s="29"/>
      <c r="Q730" s="29"/>
      <c r="R730" s="29"/>
      <c r="S730" s="29"/>
      <c r="T730" s="325"/>
      <c r="U730" s="29"/>
      <c r="V730" s="29"/>
      <c r="W730" s="29"/>
      <c r="X730" s="29"/>
      <c r="Y730" s="29"/>
      <c r="Z730" s="29"/>
      <c r="AA730" s="29"/>
      <c r="AB730" s="29"/>
      <c r="AC730" s="29"/>
      <c r="AD730" s="29"/>
    </row>
    <row r="731" spans="1:30" ht="15.75" customHeight="1">
      <c r="A731" s="29"/>
      <c r="B731" s="75"/>
      <c r="C731" s="29"/>
      <c r="D731" s="29"/>
      <c r="E731" s="29"/>
      <c r="F731" s="325"/>
      <c r="G731" s="29"/>
      <c r="H731" s="29"/>
      <c r="I731" s="29"/>
      <c r="J731" s="29"/>
      <c r="K731" s="29"/>
      <c r="L731" s="29"/>
      <c r="M731" s="29"/>
      <c r="N731" s="29"/>
      <c r="O731" s="29"/>
      <c r="P731" s="29"/>
      <c r="Q731" s="29"/>
      <c r="R731" s="29"/>
      <c r="S731" s="29"/>
      <c r="T731" s="325"/>
      <c r="U731" s="29"/>
      <c r="V731" s="29"/>
      <c r="W731" s="29"/>
      <c r="X731" s="29"/>
      <c r="Y731" s="29"/>
      <c r="Z731" s="29"/>
      <c r="AA731" s="29"/>
      <c r="AB731" s="29"/>
      <c r="AC731" s="29"/>
      <c r="AD731" s="29"/>
    </row>
    <row r="732" spans="1:30" ht="15.75" customHeight="1">
      <c r="A732" s="29"/>
      <c r="B732" s="75"/>
      <c r="C732" s="29"/>
      <c r="D732" s="29"/>
      <c r="E732" s="29"/>
      <c r="F732" s="325"/>
      <c r="G732" s="29"/>
      <c r="H732" s="29"/>
      <c r="I732" s="29"/>
      <c r="J732" s="29"/>
      <c r="K732" s="29"/>
      <c r="L732" s="29"/>
      <c r="M732" s="29"/>
      <c r="N732" s="29"/>
      <c r="O732" s="29"/>
      <c r="P732" s="29"/>
      <c r="Q732" s="29"/>
      <c r="R732" s="29"/>
      <c r="S732" s="29"/>
      <c r="T732" s="325"/>
      <c r="U732" s="29"/>
      <c r="V732" s="29"/>
      <c r="W732" s="29"/>
      <c r="X732" s="29"/>
      <c r="Y732" s="29"/>
      <c r="Z732" s="29"/>
      <c r="AA732" s="29"/>
      <c r="AB732" s="29"/>
      <c r="AC732" s="29"/>
      <c r="AD732" s="29"/>
    </row>
    <row r="733" spans="1:30" ht="15.75" customHeight="1">
      <c r="A733" s="29"/>
      <c r="B733" s="75"/>
      <c r="C733" s="29"/>
      <c r="D733" s="29"/>
      <c r="E733" s="29"/>
      <c r="F733" s="325"/>
      <c r="G733" s="29"/>
      <c r="H733" s="29"/>
      <c r="I733" s="29"/>
      <c r="J733" s="29"/>
      <c r="K733" s="29"/>
      <c r="L733" s="29"/>
      <c r="M733" s="29"/>
      <c r="N733" s="29"/>
      <c r="O733" s="29"/>
      <c r="P733" s="29"/>
      <c r="Q733" s="29"/>
      <c r="R733" s="29"/>
      <c r="S733" s="29"/>
      <c r="T733" s="325"/>
      <c r="U733" s="29"/>
      <c r="V733" s="29"/>
      <c r="W733" s="29"/>
      <c r="X733" s="29"/>
      <c r="Y733" s="29"/>
      <c r="Z733" s="29"/>
      <c r="AA733" s="29"/>
      <c r="AB733" s="29"/>
      <c r="AC733" s="29"/>
      <c r="AD733" s="29"/>
    </row>
    <row r="734" spans="1:30" ht="15.75" customHeight="1">
      <c r="A734" s="29"/>
      <c r="B734" s="75"/>
      <c r="C734" s="29"/>
      <c r="D734" s="29"/>
      <c r="E734" s="29"/>
      <c r="F734" s="325"/>
      <c r="G734" s="29"/>
      <c r="H734" s="29"/>
      <c r="I734" s="29"/>
      <c r="J734" s="29"/>
      <c r="K734" s="29"/>
      <c r="L734" s="29"/>
      <c r="M734" s="29"/>
      <c r="N734" s="29"/>
      <c r="O734" s="29"/>
      <c r="P734" s="29"/>
      <c r="Q734" s="29"/>
      <c r="R734" s="29"/>
      <c r="S734" s="29"/>
      <c r="T734" s="325"/>
      <c r="U734" s="29"/>
      <c r="V734" s="29"/>
      <c r="W734" s="29"/>
      <c r="X734" s="29"/>
      <c r="Y734" s="29"/>
      <c r="Z734" s="29"/>
      <c r="AA734" s="29"/>
      <c r="AB734" s="29"/>
      <c r="AC734" s="29"/>
      <c r="AD734" s="29"/>
    </row>
    <row r="735" spans="1:30" ht="15.75" customHeight="1">
      <c r="A735" s="29"/>
      <c r="B735" s="75"/>
      <c r="C735" s="29"/>
      <c r="D735" s="29"/>
      <c r="E735" s="29"/>
      <c r="F735" s="325"/>
      <c r="G735" s="29"/>
      <c r="H735" s="29"/>
      <c r="I735" s="29"/>
      <c r="J735" s="29"/>
      <c r="K735" s="29"/>
      <c r="L735" s="29"/>
      <c r="M735" s="29"/>
      <c r="N735" s="29"/>
      <c r="O735" s="29"/>
      <c r="P735" s="29"/>
      <c r="Q735" s="29"/>
      <c r="R735" s="29"/>
      <c r="S735" s="29"/>
      <c r="T735" s="325"/>
      <c r="U735" s="29"/>
      <c r="V735" s="29"/>
      <c r="W735" s="29"/>
      <c r="X735" s="29"/>
      <c r="Y735" s="29"/>
      <c r="Z735" s="29"/>
      <c r="AA735" s="29"/>
      <c r="AB735" s="29"/>
      <c r="AC735" s="29"/>
      <c r="AD735" s="29"/>
    </row>
    <row r="736" spans="1:30" ht="15.75" customHeight="1">
      <c r="A736" s="29"/>
      <c r="B736" s="75"/>
      <c r="C736" s="29"/>
      <c r="D736" s="29"/>
      <c r="E736" s="29"/>
      <c r="F736" s="325"/>
      <c r="G736" s="29"/>
      <c r="H736" s="29"/>
      <c r="I736" s="29"/>
      <c r="J736" s="29"/>
      <c r="K736" s="29"/>
      <c r="L736" s="29"/>
      <c r="M736" s="29"/>
      <c r="N736" s="29"/>
      <c r="O736" s="29"/>
      <c r="P736" s="29"/>
      <c r="Q736" s="29"/>
      <c r="R736" s="29"/>
      <c r="S736" s="29"/>
      <c r="T736" s="325"/>
      <c r="U736" s="29"/>
      <c r="V736" s="29"/>
      <c r="W736" s="29"/>
      <c r="X736" s="29"/>
      <c r="Y736" s="29"/>
      <c r="Z736" s="29"/>
      <c r="AA736" s="29"/>
      <c r="AB736" s="29"/>
      <c r="AC736" s="29"/>
      <c r="AD736" s="29"/>
    </row>
    <row r="737" spans="1:30" ht="15.75" customHeight="1">
      <c r="A737" s="29"/>
      <c r="B737" s="75"/>
      <c r="C737" s="29"/>
      <c r="D737" s="29"/>
      <c r="E737" s="29"/>
      <c r="F737" s="325"/>
      <c r="G737" s="29"/>
      <c r="H737" s="29"/>
      <c r="I737" s="29"/>
      <c r="J737" s="29"/>
      <c r="K737" s="29"/>
      <c r="L737" s="29"/>
      <c r="M737" s="29"/>
      <c r="N737" s="29"/>
      <c r="O737" s="29"/>
      <c r="P737" s="29"/>
      <c r="Q737" s="29"/>
      <c r="R737" s="29"/>
      <c r="S737" s="29"/>
      <c r="T737" s="325"/>
      <c r="U737" s="29"/>
      <c r="V737" s="29"/>
      <c r="W737" s="29"/>
      <c r="X737" s="29"/>
      <c r="Y737" s="29"/>
      <c r="Z737" s="29"/>
      <c r="AA737" s="29"/>
      <c r="AB737" s="29"/>
      <c r="AC737" s="29"/>
      <c r="AD737" s="29"/>
    </row>
    <row r="738" spans="1:30" ht="15.75" customHeight="1">
      <c r="A738" s="29"/>
      <c r="B738" s="75"/>
      <c r="C738" s="29"/>
      <c r="D738" s="29"/>
      <c r="E738" s="29"/>
      <c r="F738" s="325"/>
      <c r="G738" s="29"/>
      <c r="H738" s="29"/>
      <c r="I738" s="29"/>
      <c r="J738" s="29"/>
      <c r="K738" s="29"/>
      <c r="L738" s="29"/>
      <c r="M738" s="29"/>
      <c r="N738" s="29"/>
      <c r="O738" s="29"/>
      <c r="P738" s="29"/>
      <c r="Q738" s="29"/>
      <c r="R738" s="29"/>
      <c r="S738" s="29"/>
      <c r="T738" s="325"/>
      <c r="U738" s="29"/>
      <c r="V738" s="29"/>
      <c r="W738" s="29"/>
      <c r="X738" s="29"/>
      <c r="Y738" s="29"/>
      <c r="Z738" s="29"/>
      <c r="AA738" s="29"/>
      <c r="AB738" s="29"/>
      <c r="AC738" s="29"/>
      <c r="AD738" s="29"/>
    </row>
    <row r="739" spans="1:30" ht="15.75" customHeight="1">
      <c r="A739" s="29"/>
      <c r="B739" s="75"/>
      <c r="C739" s="29"/>
      <c r="D739" s="29"/>
      <c r="E739" s="29"/>
      <c r="F739" s="325"/>
      <c r="G739" s="29"/>
      <c r="H739" s="29"/>
      <c r="I739" s="29"/>
      <c r="J739" s="29"/>
      <c r="K739" s="29"/>
      <c r="L739" s="29"/>
      <c r="M739" s="29"/>
      <c r="N739" s="29"/>
      <c r="O739" s="29"/>
      <c r="P739" s="29"/>
      <c r="Q739" s="29"/>
      <c r="R739" s="29"/>
      <c r="S739" s="29"/>
      <c r="T739" s="325"/>
      <c r="U739" s="29"/>
      <c r="V739" s="29"/>
      <c r="W739" s="29"/>
      <c r="X739" s="29"/>
      <c r="Y739" s="29"/>
      <c r="Z739" s="29"/>
      <c r="AA739" s="29"/>
      <c r="AB739" s="29"/>
      <c r="AC739" s="29"/>
      <c r="AD739" s="29"/>
    </row>
    <row r="740" spans="1:30" ht="15.75" customHeight="1">
      <c r="A740" s="29"/>
      <c r="B740" s="75"/>
      <c r="C740" s="29"/>
      <c r="D740" s="29"/>
      <c r="E740" s="29"/>
      <c r="F740" s="325"/>
      <c r="G740" s="29"/>
      <c r="H740" s="29"/>
      <c r="I740" s="29"/>
      <c r="J740" s="29"/>
      <c r="K740" s="29"/>
      <c r="L740" s="29"/>
      <c r="M740" s="29"/>
      <c r="N740" s="29"/>
      <c r="O740" s="29"/>
      <c r="P740" s="29"/>
      <c r="Q740" s="29"/>
      <c r="R740" s="29"/>
      <c r="S740" s="29"/>
      <c r="T740" s="325"/>
      <c r="U740" s="29"/>
      <c r="V740" s="29"/>
      <c r="W740" s="29"/>
      <c r="X740" s="29"/>
      <c r="Y740" s="29"/>
      <c r="Z740" s="29"/>
      <c r="AA740" s="29"/>
      <c r="AB740" s="29"/>
      <c r="AC740" s="29"/>
      <c r="AD740" s="29"/>
    </row>
    <row r="741" spans="1:30" ht="15.75" customHeight="1">
      <c r="A741" s="29"/>
      <c r="B741" s="75"/>
      <c r="C741" s="29"/>
      <c r="D741" s="29"/>
      <c r="E741" s="29"/>
      <c r="F741" s="325"/>
      <c r="G741" s="29"/>
      <c r="H741" s="29"/>
      <c r="I741" s="29"/>
      <c r="J741" s="29"/>
      <c r="K741" s="29"/>
      <c r="L741" s="29"/>
      <c r="M741" s="29"/>
      <c r="N741" s="29"/>
      <c r="O741" s="29"/>
      <c r="P741" s="29"/>
      <c r="Q741" s="29"/>
      <c r="R741" s="29"/>
      <c r="S741" s="29"/>
      <c r="T741" s="325"/>
      <c r="U741" s="29"/>
      <c r="V741" s="29"/>
      <c r="W741" s="29"/>
      <c r="X741" s="29"/>
      <c r="Y741" s="29"/>
      <c r="Z741" s="29"/>
      <c r="AA741" s="29"/>
      <c r="AB741" s="29"/>
      <c r="AC741" s="29"/>
      <c r="AD741" s="29"/>
    </row>
    <row r="742" spans="1:30" ht="15.75" customHeight="1">
      <c r="A742" s="29"/>
      <c r="B742" s="75"/>
      <c r="C742" s="29"/>
      <c r="D742" s="29"/>
      <c r="E742" s="29"/>
      <c r="F742" s="325"/>
      <c r="G742" s="29"/>
      <c r="H742" s="29"/>
      <c r="I742" s="29"/>
      <c r="J742" s="29"/>
      <c r="K742" s="29"/>
      <c r="L742" s="29"/>
      <c r="M742" s="29"/>
      <c r="N742" s="29"/>
      <c r="O742" s="29"/>
      <c r="P742" s="29"/>
      <c r="Q742" s="29"/>
      <c r="R742" s="29"/>
      <c r="S742" s="29"/>
      <c r="T742" s="325"/>
      <c r="U742" s="29"/>
      <c r="V742" s="29"/>
      <c r="W742" s="29"/>
      <c r="X742" s="29"/>
      <c r="Y742" s="29"/>
      <c r="Z742" s="29"/>
      <c r="AA742" s="29"/>
      <c r="AB742" s="29"/>
      <c r="AC742" s="29"/>
      <c r="AD742" s="29"/>
    </row>
    <row r="743" spans="1:30" ht="15.75" customHeight="1">
      <c r="A743" s="29"/>
      <c r="B743" s="75"/>
      <c r="C743" s="29"/>
      <c r="D743" s="29"/>
      <c r="E743" s="29"/>
      <c r="F743" s="325"/>
      <c r="G743" s="29"/>
      <c r="H743" s="29"/>
      <c r="I743" s="29"/>
      <c r="J743" s="29"/>
      <c r="K743" s="29"/>
      <c r="L743" s="29"/>
      <c r="M743" s="29"/>
      <c r="N743" s="29"/>
      <c r="O743" s="29"/>
      <c r="P743" s="29"/>
      <c r="Q743" s="29"/>
      <c r="R743" s="29"/>
      <c r="S743" s="29"/>
      <c r="T743" s="325"/>
      <c r="U743" s="29"/>
      <c r="V743" s="29"/>
      <c r="W743" s="29"/>
      <c r="X743" s="29"/>
      <c r="Y743" s="29"/>
      <c r="Z743" s="29"/>
      <c r="AA743" s="29"/>
      <c r="AB743" s="29"/>
      <c r="AC743" s="29"/>
      <c r="AD743" s="29"/>
    </row>
    <row r="744" spans="1:30" ht="15.75" customHeight="1">
      <c r="A744" s="29"/>
      <c r="B744" s="75"/>
      <c r="C744" s="29"/>
      <c r="D744" s="29"/>
      <c r="E744" s="29"/>
      <c r="F744" s="325"/>
      <c r="G744" s="29"/>
      <c r="H744" s="29"/>
      <c r="I744" s="29"/>
      <c r="J744" s="29"/>
      <c r="K744" s="29"/>
      <c r="L744" s="29"/>
      <c r="M744" s="29"/>
      <c r="N744" s="29"/>
      <c r="O744" s="29"/>
      <c r="P744" s="29"/>
      <c r="Q744" s="29"/>
      <c r="R744" s="29"/>
      <c r="S744" s="29"/>
      <c r="T744" s="325"/>
      <c r="U744" s="29"/>
      <c r="V744" s="29"/>
      <c r="W744" s="29"/>
      <c r="X744" s="29"/>
      <c r="Y744" s="29"/>
      <c r="Z744" s="29"/>
      <c r="AA744" s="29"/>
      <c r="AB744" s="29"/>
      <c r="AC744" s="29"/>
      <c r="AD744" s="29"/>
    </row>
    <row r="745" spans="1:30" ht="15.75" customHeight="1">
      <c r="A745" s="29"/>
      <c r="B745" s="75"/>
      <c r="C745" s="29"/>
      <c r="D745" s="29"/>
      <c r="E745" s="29"/>
      <c r="F745" s="325"/>
      <c r="G745" s="29"/>
      <c r="H745" s="29"/>
      <c r="I745" s="29"/>
      <c r="J745" s="29"/>
      <c r="K745" s="29"/>
      <c r="L745" s="29"/>
      <c r="M745" s="29"/>
      <c r="N745" s="29"/>
      <c r="O745" s="29"/>
      <c r="P745" s="29"/>
      <c r="Q745" s="29"/>
      <c r="R745" s="29"/>
      <c r="S745" s="29"/>
      <c r="T745" s="325"/>
      <c r="U745" s="29"/>
      <c r="V745" s="29"/>
      <c r="W745" s="29"/>
      <c r="X745" s="29"/>
      <c r="Y745" s="29"/>
      <c r="Z745" s="29"/>
      <c r="AA745" s="29"/>
      <c r="AB745" s="29"/>
      <c r="AC745" s="29"/>
      <c r="AD745" s="29"/>
    </row>
    <row r="746" spans="1:30" ht="15.75" customHeight="1">
      <c r="A746" s="29"/>
      <c r="B746" s="75"/>
      <c r="C746" s="29"/>
      <c r="D746" s="29"/>
      <c r="E746" s="29"/>
      <c r="F746" s="325"/>
      <c r="G746" s="29"/>
      <c r="H746" s="29"/>
      <c r="I746" s="29"/>
      <c r="J746" s="29"/>
      <c r="K746" s="29"/>
      <c r="L746" s="29"/>
      <c r="M746" s="29"/>
      <c r="N746" s="29"/>
      <c r="O746" s="29"/>
      <c r="P746" s="29"/>
      <c r="Q746" s="29"/>
      <c r="R746" s="29"/>
      <c r="S746" s="29"/>
      <c r="T746" s="325"/>
      <c r="U746" s="29"/>
      <c r="V746" s="29"/>
      <c r="W746" s="29"/>
      <c r="X746" s="29"/>
      <c r="Y746" s="29"/>
      <c r="Z746" s="29"/>
      <c r="AA746" s="29"/>
      <c r="AB746" s="29"/>
      <c r="AC746" s="29"/>
      <c r="AD746" s="29"/>
    </row>
    <row r="747" spans="1:30" ht="15.75" customHeight="1">
      <c r="A747" s="29"/>
      <c r="B747" s="75"/>
      <c r="C747" s="29"/>
      <c r="D747" s="29"/>
      <c r="E747" s="29"/>
      <c r="F747" s="325"/>
      <c r="G747" s="29"/>
      <c r="H747" s="29"/>
      <c r="I747" s="29"/>
      <c r="J747" s="29"/>
      <c r="K747" s="29"/>
      <c r="L747" s="29"/>
      <c r="M747" s="29"/>
      <c r="N747" s="29"/>
      <c r="O747" s="29"/>
      <c r="P747" s="29"/>
      <c r="Q747" s="29"/>
      <c r="R747" s="29"/>
      <c r="S747" s="29"/>
      <c r="T747" s="325"/>
      <c r="U747" s="29"/>
      <c r="V747" s="29"/>
      <c r="W747" s="29"/>
      <c r="X747" s="29"/>
      <c r="Y747" s="29"/>
      <c r="Z747" s="29"/>
      <c r="AA747" s="29"/>
      <c r="AB747" s="29"/>
      <c r="AC747" s="29"/>
      <c r="AD747" s="29"/>
    </row>
    <row r="748" spans="1:30" ht="15.75" customHeight="1">
      <c r="A748" s="29"/>
      <c r="B748" s="75"/>
      <c r="C748" s="29"/>
      <c r="D748" s="29"/>
      <c r="E748" s="29"/>
      <c r="F748" s="325"/>
      <c r="G748" s="29"/>
      <c r="H748" s="29"/>
      <c r="I748" s="29"/>
      <c r="J748" s="29"/>
      <c r="K748" s="29"/>
      <c r="L748" s="29"/>
      <c r="M748" s="29"/>
      <c r="N748" s="29"/>
      <c r="O748" s="29"/>
      <c r="P748" s="29"/>
      <c r="Q748" s="29"/>
      <c r="R748" s="29"/>
      <c r="S748" s="29"/>
      <c r="T748" s="325"/>
      <c r="U748" s="29"/>
      <c r="V748" s="29"/>
      <c r="W748" s="29"/>
      <c r="X748" s="29"/>
      <c r="Y748" s="29"/>
      <c r="Z748" s="29"/>
      <c r="AA748" s="29"/>
      <c r="AB748" s="29"/>
      <c r="AC748" s="29"/>
      <c r="AD748" s="29"/>
    </row>
    <row r="749" spans="1:30" ht="15.75" customHeight="1">
      <c r="A749" s="29"/>
      <c r="B749" s="75"/>
      <c r="C749" s="29"/>
      <c r="D749" s="29"/>
      <c r="E749" s="29"/>
      <c r="F749" s="325"/>
      <c r="G749" s="29"/>
      <c r="H749" s="29"/>
      <c r="I749" s="29"/>
      <c r="J749" s="29"/>
      <c r="K749" s="29"/>
      <c r="L749" s="29"/>
      <c r="M749" s="29"/>
      <c r="N749" s="29"/>
      <c r="O749" s="29"/>
      <c r="P749" s="29"/>
      <c r="Q749" s="29"/>
      <c r="R749" s="29"/>
      <c r="S749" s="29"/>
      <c r="T749" s="325"/>
      <c r="U749" s="29"/>
      <c r="V749" s="29"/>
      <c r="W749" s="29"/>
      <c r="X749" s="29"/>
      <c r="Y749" s="29"/>
      <c r="Z749" s="29"/>
      <c r="AA749" s="29"/>
      <c r="AB749" s="29"/>
      <c r="AC749" s="29"/>
      <c r="AD749" s="29"/>
    </row>
    <row r="750" spans="1:30" ht="15.75" customHeight="1">
      <c r="A750" s="29"/>
      <c r="B750" s="75"/>
      <c r="C750" s="29"/>
      <c r="D750" s="29"/>
      <c r="E750" s="29"/>
      <c r="F750" s="325"/>
      <c r="G750" s="29"/>
      <c r="H750" s="29"/>
      <c r="I750" s="29"/>
      <c r="J750" s="29"/>
      <c r="K750" s="29"/>
      <c r="L750" s="29"/>
      <c r="M750" s="29"/>
      <c r="N750" s="29"/>
      <c r="O750" s="29"/>
      <c r="P750" s="29"/>
      <c r="Q750" s="29"/>
      <c r="R750" s="29"/>
      <c r="S750" s="29"/>
      <c r="T750" s="325"/>
      <c r="U750" s="29"/>
      <c r="V750" s="29"/>
      <c r="W750" s="29"/>
      <c r="X750" s="29"/>
      <c r="Y750" s="29"/>
      <c r="Z750" s="29"/>
      <c r="AA750" s="29"/>
      <c r="AB750" s="29"/>
      <c r="AC750" s="29"/>
      <c r="AD750" s="29"/>
    </row>
    <row r="751" spans="1:30" ht="15.75" customHeight="1">
      <c r="A751" s="29"/>
      <c r="B751" s="75"/>
      <c r="C751" s="29"/>
      <c r="D751" s="29"/>
      <c r="E751" s="29"/>
      <c r="F751" s="325"/>
      <c r="G751" s="29"/>
      <c r="H751" s="29"/>
      <c r="I751" s="29"/>
      <c r="J751" s="29"/>
      <c r="K751" s="29"/>
      <c r="L751" s="29"/>
      <c r="M751" s="29"/>
      <c r="N751" s="29"/>
      <c r="O751" s="29"/>
      <c r="P751" s="29"/>
      <c r="Q751" s="29"/>
      <c r="R751" s="29"/>
      <c r="S751" s="29"/>
      <c r="T751" s="325"/>
      <c r="U751" s="29"/>
      <c r="V751" s="29"/>
      <c r="W751" s="29"/>
      <c r="X751" s="29"/>
      <c r="Y751" s="29"/>
      <c r="Z751" s="29"/>
      <c r="AA751" s="29"/>
      <c r="AB751" s="29"/>
      <c r="AC751" s="29"/>
      <c r="AD751" s="29"/>
    </row>
    <row r="752" spans="1:30" ht="15.75" customHeight="1">
      <c r="A752" s="29"/>
      <c r="B752" s="75"/>
      <c r="C752" s="29"/>
      <c r="D752" s="29"/>
      <c r="E752" s="29"/>
      <c r="F752" s="325"/>
      <c r="G752" s="29"/>
      <c r="H752" s="29"/>
      <c r="I752" s="29"/>
      <c r="J752" s="29"/>
      <c r="K752" s="29"/>
      <c r="L752" s="29"/>
      <c r="M752" s="29"/>
      <c r="N752" s="29"/>
      <c r="O752" s="29"/>
      <c r="P752" s="29"/>
      <c r="Q752" s="29"/>
      <c r="R752" s="29"/>
      <c r="S752" s="29"/>
      <c r="T752" s="325"/>
      <c r="U752" s="29"/>
      <c r="V752" s="29"/>
      <c r="W752" s="29"/>
      <c r="X752" s="29"/>
      <c r="Y752" s="29"/>
      <c r="Z752" s="29"/>
      <c r="AA752" s="29"/>
      <c r="AB752" s="29"/>
      <c r="AC752" s="29"/>
      <c r="AD752" s="29"/>
    </row>
    <row r="753" spans="1:30" ht="15.75" customHeight="1">
      <c r="A753" s="29"/>
      <c r="B753" s="75"/>
      <c r="C753" s="29"/>
      <c r="D753" s="29"/>
      <c r="E753" s="29"/>
      <c r="F753" s="325"/>
      <c r="G753" s="29"/>
      <c r="H753" s="29"/>
      <c r="I753" s="29"/>
      <c r="J753" s="29"/>
      <c r="K753" s="29"/>
      <c r="L753" s="29"/>
      <c r="M753" s="29"/>
      <c r="N753" s="29"/>
      <c r="O753" s="29"/>
      <c r="P753" s="29"/>
      <c r="Q753" s="29"/>
      <c r="R753" s="29"/>
      <c r="S753" s="29"/>
      <c r="T753" s="325"/>
      <c r="U753" s="29"/>
      <c r="V753" s="29"/>
      <c r="W753" s="29"/>
      <c r="X753" s="29"/>
      <c r="Y753" s="29"/>
      <c r="Z753" s="29"/>
      <c r="AA753" s="29"/>
      <c r="AB753" s="29"/>
      <c r="AC753" s="29"/>
      <c r="AD753" s="29"/>
    </row>
    <row r="754" spans="1:30" ht="15.75" customHeight="1">
      <c r="A754" s="29"/>
      <c r="B754" s="75"/>
      <c r="C754" s="29"/>
      <c r="D754" s="29"/>
      <c r="E754" s="29"/>
      <c r="F754" s="325"/>
      <c r="G754" s="29"/>
      <c r="H754" s="29"/>
      <c r="I754" s="29"/>
      <c r="J754" s="29"/>
      <c r="K754" s="29"/>
      <c r="L754" s="29"/>
      <c r="M754" s="29"/>
      <c r="N754" s="29"/>
      <c r="O754" s="29"/>
      <c r="P754" s="29"/>
      <c r="Q754" s="29"/>
      <c r="R754" s="29"/>
      <c r="S754" s="29"/>
      <c r="T754" s="325"/>
      <c r="U754" s="29"/>
      <c r="V754" s="29"/>
      <c r="W754" s="29"/>
      <c r="X754" s="29"/>
      <c r="Y754" s="29"/>
      <c r="Z754" s="29"/>
      <c r="AA754" s="29"/>
      <c r="AB754" s="29"/>
      <c r="AC754" s="29"/>
      <c r="AD754" s="29"/>
    </row>
    <row r="755" spans="1:30" ht="15.75" customHeight="1">
      <c r="A755" s="29"/>
      <c r="B755" s="75"/>
      <c r="C755" s="29"/>
      <c r="D755" s="29"/>
      <c r="E755" s="29"/>
      <c r="F755" s="325"/>
      <c r="G755" s="29"/>
      <c r="H755" s="29"/>
      <c r="I755" s="29"/>
      <c r="J755" s="29"/>
      <c r="K755" s="29"/>
      <c r="L755" s="29"/>
      <c r="M755" s="29"/>
      <c r="N755" s="29"/>
      <c r="O755" s="29"/>
      <c r="P755" s="29"/>
      <c r="Q755" s="29"/>
      <c r="R755" s="29"/>
      <c r="S755" s="29"/>
      <c r="T755" s="325"/>
      <c r="U755" s="29"/>
      <c r="V755" s="29"/>
      <c r="W755" s="29"/>
      <c r="X755" s="29"/>
      <c r="Y755" s="29"/>
      <c r="Z755" s="29"/>
      <c r="AA755" s="29"/>
      <c r="AB755" s="29"/>
      <c r="AC755" s="29"/>
      <c r="AD755" s="29"/>
    </row>
    <row r="756" spans="1:30" ht="15.75" customHeight="1">
      <c r="A756" s="29"/>
      <c r="B756" s="75"/>
      <c r="C756" s="29"/>
      <c r="D756" s="29"/>
      <c r="E756" s="29"/>
      <c r="F756" s="325"/>
      <c r="G756" s="29"/>
      <c r="H756" s="29"/>
      <c r="I756" s="29"/>
      <c r="J756" s="29"/>
      <c r="K756" s="29"/>
      <c r="L756" s="29"/>
      <c r="M756" s="29"/>
      <c r="N756" s="29"/>
      <c r="O756" s="29"/>
      <c r="P756" s="29"/>
      <c r="Q756" s="29"/>
      <c r="R756" s="29"/>
      <c r="S756" s="29"/>
      <c r="T756" s="325"/>
      <c r="U756" s="29"/>
      <c r="V756" s="29"/>
      <c r="W756" s="29"/>
      <c r="X756" s="29"/>
      <c r="Y756" s="29"/>
      <c r="Z756" s="29"/>
      <c r="AA756" s="29"/>
      <c r="AB756" s="29"/>
      <c r="AC756" s="29"/>
      <c r="AD756" s="29"/>
    </row>
    <row r="757" spans="1:30" ht="15.75" customHeight="1">
      <c r="A757" s="29"/>
      <c r="B757" s="75"/>
      <c r="C757" s="29"/>
      <c r="D757" s="29"/>
      <c r="E757" s="29"/>
      <c r="F757" s="325"/>
      <c r="G757" s="29"/>
      <c r="H757" s="29"/>
      <c r="I757" s="29"/>
      <c r="J757" s="29"/>
      <c r="K757" s="29"/>
      <c r="L757" s="29"/>
      <c r="M757" s="29"/>
      <c r="N757" s="29"/>
      <c r="O757" s="29"/>
      <c r="P757" s="29"/>
      <c r="Q757" s="29"/>
      <c r="R757" s="29"/>
      <c r="S757" s="29"/>
      <c r="T757" s="325"/>
      <c r="U757" s="29"/>
      <c r="V757" s="29"/>
      <c r="W757" s="29"/>
      <c r="X757" s="29"/>
      <c r="Y757" s="29"/>
      <c r="Z757" s="29"/>
      <c r="AA757" s="29"/>
      <c r="AB757" s="29"/>
      <c r="AC757" s="29"/>
      <c r="AD757" s="29"/>
    </row>
    <row r="758" spans="1:30" ht="15.75" customHeight="1">
      <c r="A758" s="29"/>
      <c r="B758" s="75"/>
      <c r="C758" s="29"/>
      <c r="D758" s="29"/>
      <c r="E758" s="29"/>
      <c r="F758" s="325"/>
      <c r="G758" s="29"/>
      <c r="H758" s="29"/>
      <c r="I758" s="29"/>
      <c r="J758" s="29"/>
      <c r="K758" s="29"/>
      <c r="L758" s="29"/>
      <c r="M758" s="29"/>
      <c r="N758" s="29"/>
      <c r="O758" s="29"/>
      <c r="P758" s="29"/>
      <c r="Q758" s="29"/>
      <c r="R758" s="29"/>
      <c r="S758" s="29"/>
      <c r="T758" s="325"/>
      <c r="U758" s="29"/>
      <c r="V758" s="29"/>
      <c r="W758" s="29"/>
      <c r="X758" s="29"/>
      <c r="Y758" s="29"/>
      <c r="Z758" s="29"/>
      <c r="AA758" s="29"/>
      <c r="AB758" s="29"/>
      <c r="AC758" s="29"/>
      <c r="AD758" s="29"/>
    </row>
    <row r="759" spans="1:30" ht="15.75" customHeight="1">
      <c r="A759" s="29"/>
      <c r="B759" s="75"/>
      <c r="C759" s="29"/>
      <c r="D759" s="29"/>
      <c r="E759" s="29"/>
      <c r="F759" s="325"/>
      <c r="G759" s="29"/>
      <c r="H759" s="29"/>
      <c r="I759" s="29"/>
      <c r="J759" s="29"/>
      <c r="K759" s="29"/>
      <c r="L759" s="29"/>
      <c r="M759" s="29"/>
      <c r="N759" s="29"/>
      <c r="O759" s="29"/>
      <c r="P759" s="29"/>
      <c r="Q759" s="29"/>
      <c r="R759" s="29"/>
      <c r="S759" s="29"/>
      <c r="T759" s="325"/>
      <c r="U759" s="29"/>
      <c r="V759" s="29"/>
      <c r="W759" s="29"/>
      <c r="X759" s="29"/>
      <c r="Y759" s="29"/>
      <c r="Z759" s="29"/>
      <c r="AA759" s="29"/>
      <c r="AB759" s="29"/>
      <c r="AC759" s="29"/>
      <c r="AD759" s="29"/>
    </row>
    <row r="760" spans="1:30" ht="15.75" customHeight="1">
      <c r="A760" s="29"/>
      <c r="B760" s="75"/>
      <c r="C760" s="29"/>
      <c r="D760" s="29"/>
      <c r="E760" s="29"/>
      <c r="F760" s="325"/>
      <c r="G760" s="29"/>
      <c r="H760" s="29"/>
      <c r="I760" s="29"/>
      <c r="J760" s="29"/>
      <c r="K760" s="29"/>
      <c r="L760" s="29"/>
      <c r="M760" s="29"/>
      <c r="N760" s="29"/>
      <c r="O760" s="29"/>
      <c r="P760" s="29"/>
      <c r="Q760" s="29"/>
      <c r="R760" s="29"/>
      <c r="S760" s="29"/>
      <c r="T760" s="325"/>
      <c r="U760" s="29"/>
      <c r="V760" s="29"/>
      <c r="W760" s="29"/>
      <c r="X760" s="29"/>
      <c r="Y760" s="29"/>
      <c r="Z760" s="29"/>
      <c r="AA760" s="29"/>
      <c r="AB760" s="29"/>
      <c r="AC760" s="29"/>
      <c r="AD760" s="29"/>
    </row>
    <row r="761" spans="1:30" ht="15.75" customHeight="1">
      <c r="A761" s="29"/>
      <c r="B761" s="75"/>
      <c r="C761" s="29"/>
      <c r="D761" s="29"/>
      <c r="E761" s="29"/>
      <c r="F761" s="325"/>
      <c r="G761" s="29"/>
      <c r="H761" s="29"/>
      <c r="I761" s="29"/>
      <c r="J761" s="29"/>
      <c r="K761" s="29"/>
      <c r="L761" s="29"/>
      <c r="M761" s="29"/>
      <c r="N761" s="29"/>
      <c r="O761" s="29"/>
      <c r="P761" s="29"/>
      <c r="Q761" s="29"/>
      <c r="R761" s="29"/>
      <c r="S761" s="29"/>
      <c r="T761" s="325"/>
      <c r="U761" s="29"/>
      <c r="V761" s="29"/>
      <c r="W761" s="29"/>
      <c r="X761" s="29"/>
      <c r="Y761" s="29"/>
      <c r="Z761" s="29"/>
      <c r="AA761" s="29"/>
      <c r="AB761" s="29"/>
      <c r="AC761" s="29"/>
      <c r="AD761" s="29"/>
    </row>
    <row r="762" spans="1:30" ht="15.75" customHeight="1">
      <c r="A762" s="29"/>
      <c r="B762" s="75"/>
      <c r="C762" s="29"/>
      <c r="D762" s="29"/>
      <c r="E762" s="29"/>
      <c r="F762" s="325"/>
      <c r="G762" s="29"/>
      <c r="H762" s="29"/>
      <c r="I762" s="29"/>
      <c r="J762" s="29"/>
      <c r="K762" s="29"/>
      <c r="L762" s="29"/>
      <c r="M762" s="29"/>
      <c r="N762" s="29"/>
      <c r="O762" s="29"/>
      <c r="P762" s="29"/>
      <c r="Q762" s="29"/>
      <c r="R762" s="29"/>
      <c r="S762" s="29"/>
      <c r="T762" s="325"/>
      <c r="U762" s="29"/>
      <c r="V762" s="29"/>
      <c r="W762" s="29"/>
      <c r="X762" s="29"/>
      <c r="Y762" s="29"/>
      <c r="Z762" s="29"/>
      <c r="AA762" s="29"/>
      <c r="AB762" s="29"/>
      <c r="AC762" s="29"/>
      <c r="AD762" s="29"/>
    </row>
    <row r="763" spans="1:30" ht="15.75" customHeight="1">
      <c r="A763" s="29"/>
      <c r="B763" s="75"/>
      <c r="C763" s="29"/>
      <c r="D763" s="29"/>
      <c r="E763" s="29"/>
      <c r="F763" s="325"/>
      <c r="G763" s="29"/>
      <c r="H763" s="29"/>
      <c r="I763" s="29"/>
      <c r="J763" s="29"/>
      <c r="K763" s="29"/>
      <c r="L763" s="29"/>
      <c r="M763" s="29"/>
      <c r="N763" s="29"/>
      <c r="O763" s="29"/>
      <c r="P763" s="29"/>
      <c r="Q763" s="29"/>
      <c r="R763" s="29"/>
      <c r="S763" s="29"/>
      <c r="T763" s="325"/>
      <c r="U763" s="29"/>
      <c r="V763" s="29"/>
      <c r="W763" s="29"/>
      <c r="X763" s="29"/>
      <c r="Y763" s="29"/>
      <c r="Z763" s="29"/>
      <c r="AA763" s="29"/>
      <c r="AB763" s="29"/>
      <c r="AC763" s="29"/>
      <c r="AD763" s="29"/>
    </row>
    <row r="764" spans="1:30" ht="15.75" customHeight="1">
      <c r="A764" s="29"/>
      <c r="B764" s="75"/>
      <c r="C764" s="29"/>
      <c r="D764" s="29"/>
      <c r="E764" s="29"/>
      <c r="F764" s="325"/>
      <c r="G764" s="29"/>
      <c r="H764" s="29"/>
      <c r="I764" s="29"/>
      <c r="J764" s="29"/>
      <c r="K764" s="29"/>
      <c r="L764" s="29"/>
      <c r="M764" s="29"/>
      <c r="N764" s="29"/>
      <c r="O764" s="29"/>
      <c r="P764" s="29"/>
      <c r="Q764" s="29"/>
      <c r="R764" s="29"/>
      <c r="S764" s="29"/>
      <c r="T764" s="325"/>
      <c r="U764" s="29"/>
      <c r="V764" s="29"/>
      <c r="W764" s="29"/>
      <c r="X764" s="29"/>
      <c r="Y764" s="29"/>
      <c r="Z764" s="29"/>
      <c r="AA764" s="29"/>
      <c r="AB764" s="29"/>
      <c r="AC764" s="29"/>
      <c r="AD764" s="29"/>
    </row>
    <row r="765" spans="1:30" ht="15.75" customHeight="1">
      <c r="A765" s="29"/>
      <c r="B765" s="75"/>
      <c r="C765" s="29"/>
      <c r="D765" s="29"/>
      <c r="E765" s="29"/>
      <c r="F765" s="325"/>
      <c r="G765" s="29"/>
      <c r="H765" s="29"/>
      <c r="I765" s="29"/>
      <c r="J765" s="29"/>
      <c r="K765" s="29"/>
      <c r="L765" s="29"/>
      <c r="M765" s="29"/>
      <c r="N765" s="29"/>
      <c r="O765" s="29"/>
      <c r="P765" s="29"/>
      <c r="Q765" s="29"/>
      <c r="R765" s="29"/>
      <c r="S765" s="29"/>
      <c r="T765" s="325"/>
      <c r="U765" s="29"/>
      <c r="V765" s="29"/>
      <c r="W765" s="29"/>
      <c r="X765" s="29"/>
      <c r="Y765" s="29"/>
      <c r="Z765" s="29"/>
      <c r="AA765" s="29"/>
      <c r="AB765" s="29"/>
      <c r="AC765" s="29"/>
      <c r="AD765" s="29"/>
    </row>
    <row r="766" spans="1:30" ht="15.75" customHeight="1">
      <c r="A766" s="29"/>
      <c r="B766" s="75"/>
      <c r="C766" s="29"/>
      <c r="D766" s="29"/>
      <c r="E766" s="29"/>
      <c r="F766" s="325"/>
      <c r="G766" s="29"/>
      <c r="H766" s="29"/>
      <c r="I766" s="29"/>
      <c r="J766" s="29"/>
      <c r="K766" s="29"/>
      <c r="L766" s="29"/>
      <c r="M766" s="29"/>
      <c r="N766" s="29"/>
      <c r="O766" s="29"/>
      <c r="P766" s="29"/>
      <c r="Q766" s="29"/>
      <c r="R766" s="29"/>
      <c r="S766" s="29"/>
      <c r="T766" s="325"/>
      <c r="U766" s="29"/>
      <c r="V766" s="29"/>
      <c r="W766" s="29"/>
      <c r="X766" s="29"/>
      <c r="Y766" s="29"/>
      <c r="Z766" s="29"/>
      <c r="AA766" s="29"/>
      <c r="AB766" s="29"/>
      <c r="AC766" s="29"/>
      <c r="AD766" s="29"/>
    </row>
    <row r="767" spans="1:30" ht="15.75" customHeight="1">
      <c r="A767" s="29"/>
      <c r="B767" s="75"/>
      <c r="C767" s="29"/>
      <c r="D767" s="29"/>
      <c r="E767" s="29"/>
      <c r="F767" s="325"/>
      <c r="G767" s="29"/>
      <c r="H767" s="29"/>
      <c r="I767" s="29"/>
      <c r="J767" s="29"/>
      <c r="K767" s="29"/>
      <c r="L767" s="29"/>
      <c r="M767" s="29"/>
      <c r="N767" s="29"/>
      <c r="O767" s="29"/>
      <c r="P767" s="29"/>
      <c r="Q767" s="29"/>
      <c r="R767" s="29"/>
      <c r="S767" s="29"/>
      <c r="T767" s="325"/>
      <c r="U767" s="29"/>
      <c r="V767" s="29"/>
      <c r="W767" s="29"/>
      <c r="X767" s="29"/>
      <c r="Y767" s="29"/>
      <c r="Z767" s="29"/>
      <c r="AA767" s="29"/>
      <c r="AB767" s="29"/>
      <c r="AC767" s="29"/>
      <c r="AD767" s="29"/>
    </row>
    <row r="768" spans="1:30" ht="15.75" customHeight="1">
      <c r="A768" s="29"/>
      <c r="B768" s="75"/>
      <c r="C768" s="29"/>
      <c r="D768" s="29"/>
      <c r="E768" s="29"/>
      <c r="F768" s="325"/>
      <c r="G768" s="29"/>
      <c r="H768" s="29"/>
      <c r="I768" s="29"/>
      <c r="J768" s="29"/>
      <c r="K768" s="29"/>
      <c r="L768" s="29"/>
      <c r="M768" s="29"/>
      <c r="N768" s="29"/>
      <c r="O768" s="29"/>
      <c r="P768" s="29"/>
      <c r="Q768" s="29"/>
      <c r="R768" s="29"/>
      <c r="S768" s="29"/>
      <c r="T768" s="325"/>
      <c r="U768" s="29"/>
      <c r="V768" s="29"/>
      <c r="W768" s="29"/>
      <c r="X768" s="29"/>
      <c r="Y768" s="29"/>
      <c r="Z768" s="29"/>
      <c r="AA768" s="29"/>
      <c r="AB768" s="29"/>
      <c r="AC768" s="29"/>
      <c r="AD768" s="29"/>
    </row>
    <row r="769" spans="1:30" ht="15.75" customHeight="1">
      <c r="A769" s="29"/>
      <c r="B769" s="75"/>
      <c r="C769" s="29"/>
      <c r="D769" s="29"/>
      <c r="E769" s="29"/>
      <c r="F769" s="325"/>
      <c r="G769" s="29"/>
      <c r="H769" s="29"/>
      <c r="I769" s="29"/>
      <c r="J769" s="29"/>
      <c r="K769" s="29"/>
      <c r="L769" s="29"/>
      <c r="M769" s="29"/>
      <c r="N769" s="29"/>
      <c r="O769" s="29"/>
      <c r="P769" s="29"/>
      <c r="Q769" s="29"/>
      <c r="R769" s="29"/>
      <c r="S769" s="29"/>
      <c r="T769" s="325"/>
      <c r="U769" s="29"/>
      <c r="V769" s="29"/>
      <c r="W769" s="29"/>
      <c r="X769" s="29"/>
      <c r="Y769" s="29"/>
      <c r="Z769" s="29"/>
      <c r="AA769" s="29"/>
      <c r="AB769" s="29"/>
      <c r="AC769" s="29"/>
      <c r="AD769" s="29"/>
    </row>
    <row r="770" spans="1:30" ht="15.75" customHeight="1">
      <c r="A770" s="29"/>
      <c r="B770" s="75"/>
      <c r="C770" s="29"/>
      <c r="D770" s="29"/>
      <c r="E770" s="29"/>
      <c r="F770" s="325"/>
      <c r="G770" s="29"/>
      <c r="H770" s="29"/>
      <c r="I770" s="29"/>
      <c r="J770" s="29"/>
      <c r="K770" s="29"/>
      <c r="L770" s="29"/>
      <c r="M770" s="29"/>
      <c r="N770" s="29"/>
      <c r="O770" s="29"/>
      <c r="P770" s="29"/>
      <c r="Q770" s="29"/>
      <c r="R770" s="29"/>
      <c r="S770" s="29"/>
      <c r="T770" s="325"/>
      <c r="U770" s="29"/>
      <c r="V770" s="29"/>
      <c r="W770" s="29"/>
      <c r="X770" s="29"/>
      <c r="Y770" s="29"/>
      <c r="Z770" s="29"/>
      <c r="AA770" s="29"/>
      <c r="AB770" s="29"/>
      <c r="AC770" s="29"/>
      <c r="AD770" s="29"/>
    </row>
    <row r="771" spans="1:30" ht="15.75" customHeight="1">
      <c r="A771" s="29"/>
      <c r="B771" s="75"/>
      <c r="C771" s="29"/>
      <c r="D771" s="29"/>
      <c r="E771" s="29"/>
      <c r="F771" s="325"/>
      <c r="G771" s="29"/>
      <c r="H771" s="29"/>
      <c r="I771" s="29"/>
      <c r="J771" s="29"/>
      <c r="K771" s="29"/>
      <c r="L771" s="29"/>
      <c r="M771" s="29"/>
      <c r="N771" s="29"/>
      <c r="O771" s="29"/>
      <c r="P771" s="29"/>
      <c r="Q771" s="29"/>
      <c r="R771" s="29"/>
      <c r="S771" s="29"/>
      <c r="T771" s="325"/>
      <c r="U771" s="29"/>
      <c r="V771" s="29"/>
      <c r="W771" s="29"/>
      <c r="X771" s="29"/>
      <c r="Y771" s="29"/>
      <c r="Z771" s="29"/>
      <c r="AA771" s="29"/>
      <c r="AB771" s="29"/>
      <c r="AC771" s="29"/>
      <c r="AD771" s="29"/>
    </row>
    <row r="772" spans="1:30" ht="15.75" customHeight="1">
      <c r="A772" s="29"/>
      <c r="B772" s="75"/>
      <c r="C772" s="29"/>
      <c r="D772" s="29"/>
      <c r="E772" s="29"/>
      <c r="F772" s="325"/>
      <c r="G772" s="29"/>
      <c r="H772" s="29"/>
      <c r="I772" s="29"/>
      <c r="J772" s="29"/>
      <c r="K772" s="29"/>
      <c r="L772" s="29"/>
      <c r="M772" s="29"/>
      <c r="N772" s="29"/>
      <c r="O772" s="29"/>
      <c r="P772" s="29"/>
      <c r="Q772" s="29"/>
      <c r="R772" s="29"/>
      <c r="S772" s="29"/>
      <c r="T772" s="325"/>
      <c r="U772" s="29"/>
      <c r="V772" s="29"/>
      <c r="W772" s="29"/>
      <c r="X772" s="29"/>
      <c r="Y772" s="29"/>
      <c r="Z772" s="29"/>
      <c r="AA772" s="29"/>
      <c r="AB772" s="29"/>
      <c r="AC772" s="29"/>
      <c r="AD772" s="29"/>
    </row>
    <row r="773" spans="1:30" ht="15.75" customHeight="1">
      <c r="A773" s="29"/>
      <c r="B773" s="75"/>
      <c r="C773" s="29"/>
      <c r="D773" s="29"/>
      <c r="E773" s="29"/>
      <c r="F773" s="325"/>
      <c r="G773" s="29"/>
      <c r="H773" s="29"/>
      <c r="I773" s="29"/>
      <c r="J773" s="29"/>
      <c r="K773" s="29"/>
      <c r="L773" s="29"/>
      <c r="M773" s="29"/>
      <c r="N773" s="29"/>
      <c r="O773" s="29"/>
      <c r="P773" s="29"/>
      <c r="Q773" s="29"/>
      <c r="R773" s="29"/>
      <c r="S773" s="29"/>
      <c r="T773" s="325"/>
      <c r="U773" s="29"/>
      <c r="V773" s="29"/>
      <c r="W773" s="29"/>
      <c r="X773" s="29"/>
      <c r="Y773" s="29"/>
      <c r="Z773" s="29"/>
      <c r="AA773" s="29"/>
      <c r="AB773" s="29"/>
      <c r="AC773" s="29"/>
      <c r="AD773" s="29"/>
    </row>
    <row r="774" spans="1:30" ht="15.75" customHeight="1">
      <c r="A774" s="29"/>
      <c r="B774" s="75"/>
      <c r="C774" s="29"/>
      <c r="D774" s="29"/>
      <c r="E774" s="29"/>
      <c r="F774" s="325"/>
      <c r="G774" s="29"/>
      <c r="H774" s="29"/>
      <c r="I774" s="29"/>
      <c r="J774" s="29"/>
      <c r="K774" s="29"/>
      <c r="L774" s="29"/>
      <c r="M774" s="29"/>
      <c r="N774" s="29"/>
      <c r="O774" s="29"/>
      <c r="P774" s="29"/>
      <c r="Q774" s="29"/>
      <c r="R774" s="29"/>
      <c r="S774" s="29"/>
      <c r="T774" s="325"/>
      <c r="U774" s="29"/>
      <c r="V774" s="29"/>
      <c r="W774" s="29"/>
      <c r="X774" s="29"/>
      <c r="Y774" s="29"/>
      <c r="Z774" s="29"/>
      <c r="AA774" s="29"/>
      <c r="AB774" s="29"/>
      <c r="AC774" s="29"/>
      <c r="AD774" s="29"/>
    </row>
    <row r="775" spans="1:30" ht="15.75" customHeight="1">
      <c r="A775" s="29"/>
      <c r="B775" s="75"/>
      <c r="C775" s="29"/>
      <c r="D775" s="29"/>
      <c r="E775" s="29"/>
      <c r="F775" s="325"/>
      <c r="G775" s="29"/>
      <c r="H775" s="29"/>
      <c r="I775" s="29"/>
      <c r="J775" s="29"/>
      <c r="K775" s="29"/>
      <c r="L775" s="29"/>
      <c r="M775" s="29"/>
      <c r="N775" s="29"/>
      <c r="O775" s="29"/>
      <c r="P775" s="29"/>
      <c r="Q775" s="29"/>
      <c r="R775" s="29"/>
      <c r="S775" s="29"/>
      <c r="T775" s="325"/>
      <c r="U775" s="29"/>
      <c r="V775" s="29"/>
      <c r="W775" s="29"/>
      <c r="X775" s="29"/>
      <c r="Y775" s="29"/>
      <c r="Z775" s="29"/>
      <c r="AA775" s="29"/>
      <c r="AB775" s="29"/>
      <c r="AC775" s="29"/>
      <c r="AD775" s="29"/>
    </row>
    <row r="776" spans="1:30" ht="15.75" customHeight="1">
      <c r="A776" s="29"/>
      <c r="B776" s="75"/>
      <c r="C776" s="29"/>
      <c r="D776" s="29"/>
      <c r="E776" s="29"/>
      <c r="F776" s="325"/>
      <c r="G776" s="29"/>
      <c r="H776" s="29"/>
      <c r="I776" s="29"/>
      <c r="J776" s="29"/>
      <c r="K776" s="29"/>
      <c r="L776" s="29"/>
      <c r="M776" s="29"/>
      <c r="N776" s="29"/>
      <c r="O776" s="29"/>
      <c r="P776" s="29"/>
      <c r="Q776" s="29"/>
      <c r="R776" s="29"/>
      <c r="S776" s="29"/>
      <c r="T776" s="325"/>
      <c r="U776" s="29"/>
      <c r="V776" s="29"/>
      <c r="W776" s="29"/>
      <c r="X776" s="29"/>
      <c r="Y776" s="29"/>
      <c r="Z776" s="29"/>
      <c r="AA776" s="29"/>
      <c r="AB776" s="29"/>
      <c r="AC776" s="29"/>
      <c r="AD776" s="29"/>
    </row>
    <row r="777" spans="1:30" ht="15.75" customHeight="1">
      <c r="A777" s="29"/>
      <c r="B777" s="75"/>
      <c r="C777" s="29"/>
      <c r="D777" s="29"/>
      <c r="E777" s="29"/>
      <c r="F777" s="325"/>
      <c r="G777" s="29"/>
      <c r="H777" s="29"/>
      <c r="I777" s="29"/>
      <c r="J777" s="29"/>
      <c r="K777" s="29"/>
      <c r="L777" s="29"/>
      <c r="M777" s="29"/>
      <c r="N777" s="29"/>
      <c r="O777" s="29"/>
      <c r="P777" s="29"/>
      <c r="Q777" s="29"/>
      <c r="R777" s="29"/>
      <c r="S777" s="29"/>
      <c r="T777" s="325"/>
      <c r="U777" s="29"/>
      <c r="V777" s="29"/>
      <c r="W777" s="29"/>
      <c r="X777" s="29"/>
      <c r="Y777" s="29"/>
      <c r="Z777" s="29"/>
      <c r="AA777" s="29"/>
      <c r="AB777" s="29"/>
      <c r="AC777" s="29"/>
      <c r="AD777" s="29"/>
    </row>
    <row r="778" spans="1:30" ht="15.75" customHeight="1">
      <c r="A778" s="29"/>
      <c r="B778" s="75"/>
      <c r="C778" s="29"/>
      <c r="D778" s="29"/>
      <c r="E778" s="29"/>
      <c r="F778" s="325"/>
      <c r="G778" s="29"/>
      <c r="H778" s="29"/>
      <c r="I778" s="29"/>
      <c r="J778" s="29"/>
      <c r="K778" s="29"/>
      <c r="L778" s="29"/>
      <c r="M778" s="29"/>
      <c r="N778" s="29"/>
      <c r="O778" s="29"/>
      <c r="P778" s="29"/>
      <c r="Q778" s="29"/>
      <c r="R778" s="29"/>
      <c r="S778" s="29"/>
      <c r="T778" s="325"/>
      <c r="U778" s="29"/>
      <c r="V778" s="29"/>
      <c r="W778" s="29"/>
      <c r="X778" s="29"/>
      <c r="Y778" s="29"/>
      <c r="Z778" s="29"/>
      <c r="AA778" s="29"/>
      <c r="AB778" s="29"/>
      <c r="AC778" s="29"/>
      <c r="AD778" s="29"/>
    </row>
    <row r="779" spans="1:30" ht="15.75" customHeight="1">
      <c r="A779" s="29"/>
      <c r="B779" s="75"/>
      <c r="C779" s="29"/>
      <c r="D779" s="29"/>
      <c r="E779" s="29"/>
      <c r="F779" s="325"/>
      <c r="G779" s="29"/>
      <c r="H779" s="29"/>
      <c r="I779" s="29"/>
      <c r="J779" s="29"/>
      <c r="K779" s="29"/>
      <c r="L779" s="29"/>
      <c r="M779" s="29"/>
      <c r="N779" s="29"/>
      <c r="O779" s="29"/>
      <c r="P779" s="29"/>
      <c r="Q779" s="29"/>
      <c r="R779" s="29"/>
      <c r="S779" s="29"/>
      <c r="T779" s="325"/>
      <c r="U779" s="29"/>
      <c r="V779" s="29"/>
      <c r="W779" s="29"/>
      <c r="X779" s="29"/>
      <c r="Y779" s="29"/>
      <c r="Z779" s="29"/>
      <c r="AA779" s="29"/>
      <c r="AB779" s="29"/>
      <c r="AC779" s="29"/>
      <c r="AD779" s="29"/>
    </row>
    <row r="780" spans="1:30" ht="15.75" customHeight="1">
      <c r="A780" s="29"/>
      <c r="B780" s="75"/>
      <c r="C780" s="29"/>
      <c r="D780" s="29"/>
      <c r="E780" s="29"/>
      <c r="F780" s="325"/>
      <c r="G780" s="29"/>
      <c r="H780" s="29"/>
      <c r="I780" s="29"/>
      <c r="J780" s="29"/>
      <c r="K780" s="29"/>
      <c r="L780" s="29"/>
      <c r="M780" s="29"/>
      <c r="N780" s="29"/>
      <c r="O780" s="29"/>
      <c r="P780" s="29"/>
      <c r="Q780" s="29"/>
      <c r="R780" s="29"/>
      <c r="S780" s="29"/>
      <c r="T780" s="325"/>
      <c r="U780" s="29"/>
      <c r="V780" s="29"/>
      <c r="W780" s="29"/>
      <c r="X780" s="29"/>
      <c r="Y780" s="29"/>
      <c r="Z780" s="29"/>
      <c r="AA780" s="29"/>
      <c r="AB780" s="29"/>
      <c r="AC780" s="29"/>
      <c r="AD780" s="29"/>
    </row>
    <row r="781" spans="1:30" ht="15.75" customHeight="1">
      <c r="A781" s="29"/>
      <c r="B781" s="75"/>
      <c r="C781" s="29"/>
      <c r="D781" s="29"/>
      <c r="E781" s="29"/>
      <c r="F781" s="325"/>
      <c r="G781" s="29"/>
      <c r="H781" s="29"/>
      <c r="I781" s="29"/>
      <c r="J781" s="29"/>
      <c r="K781" s="29"/>
      <c r="L781" s="29"/>
      <c r="M781" s="29"/>
      <c r="N781" s="29"/>
      <c r="O781" s="29"/>
      <c r="P781" s="29"/>
      <c r="Q781" s="29"/>
      <c r="R781" s="29"/>
      <c r="S781" s="29"/>
      <c r="T781" s="325"/>
      <c r="U781" s="29"/>
      <c r="V781" s="29"/>
      <c r="W781" s="29"/>
      <c r="X781" s="29"/>
      <c r="Y781" s="29"/>
      <c r="Z781" s="29"/>
      <c r="AA781" s="29"/>
      <c r="AB781" s="29"/>
      <c r="AC781" s="29"/>
      <c r="AD781" s="29"/>
    </row>
    <row r="782" spans="1:30" ht="15.75" customHeight="1">
      <c r="A782" s="29"/>
      <c r="B782" s="75"/>
      <c r="C782" s="29"/>
      <c r="D782" s="29"/>
      <c r="E782" s="29"/>
      <c r="F782" s="325"/>
      <c r="G782" s="29"/>
      <c r="H782" s="29"/>
      <c r="I782" s="29"/>
      <c r="J782" s="29"/>
      <c r="K782" s="29"/>
      <c r="L782" s="29"/>
      <c r="M782" s="29"/>
      <c r="N782" s="29"/>
      <c r="O782" s="29"/>
      <c r="P782" s="29"/>
      <c r="Q782" s="29"/>
      <c r="R782" s="29"/>
      <c r="S782" s="29"/>
      <c r="T782" s="325"/>
      <c r="U782" s="29"/>
      <c r="V782" s="29"/>
      <c r="W782" s="29"/>
      <c r="X782" s="29"/>
      <c r="Y782" s="29"/>
      <c r="Z782" s="29"/>
      <c r="AA782" s="29"/>
      <c r="AB782" s="29"/>
      <c r="AC782" s="29"/>
      <c r="AD782" s="29"/>
    </row>
    <row r="783" spans="1:30" ht="15.75" customHeight="1">
      <c r="A783" s="29"/>
      <c r="B783" s="75"/>
      <c r="C783" s="29"/>
      <c r="D783" s="29"/>
      <c r="E783" s="29"/>
      <c r="F783" s="325"/>
      <c r="G783" s="29"/>
      <c r="H783" s="29"/>
      <c r="I783" s="29"/>
      <c r="J783" s="29"/>
      <c r="K783" s="29"/>
      <c r="L783" s="29"/>
      <c r="M783" s="29"/>
      <c r="N783" s="29"/>
      <c r="O783" s="29"/>
      <c r="P783" s="29"/>
      <c r="Q783" s="29"/>
      <c r="R783" s="29"/>
      <c r="S783" s="29"/>
      <c r="T783" s="325"/>
      <c r="U783" s="29"/>
      <c r="V783" s="29"/>
      <c r="W783" s="29"/>
      <c r="X783" s="29"/>
      <c r="Y783" s="29"/>
      <c r="Z783" s="29"/>
      <c r="AA783" s="29"/>
      <c r="AB783" s="29"/>
      <c r="AC783" s="29"/>
      <c r="AD783" s="29"/>
    </row>
    <row r="784" spans="1:30" ht="15.75" customHeight="1">
      <c r="A784" s="29"/>
      <c r="B784" s="75"/>
      <c r="C784" s="29"/>
      <c r="D784" s="29"/>
      <c r="E784" s="29"/>
      <c r="F784" s="325"/>
      <c r="G784" s="29"/>
      <c r="H784" s="29"/>
      <c r="I784" s="29"/>
      <c r="J784" s="29"/>
      <c r="K784" s="29"/>
      <c r="L784" s="29"/>
      <c r="M784" s="29"/>
      <c r="N784" s="29"/>
      <c r="O784" s="29"/>
      <c r="P784" s="29"/>
      <c r="Q784" s="29"/>
      <c r="R784" s="29"/>
      <c r="S784" s="29"/>
      <c r="T784" s="325"/>
      <c r="U784" s="29"/>
      <c r="V784" s="29"/>
      <c r="W784" s="29"/>
      <c r="X784" s="29"/>
      <c r="Y784" s="29"/>
      <c r="Z784" s="29"/>
      <c r="AA784" s="29"/>
      <c r="AB784" s="29"/>
      <c r="AC784" s="29"/>
      <c r="AD784" s="29"/>
    </row>
    <row r="785" spans="1:30" ht="15.75" customHeight="1">
      <c r="A785" s="29"/>
      <c r="B785" s="75"/>
      <c r="C785" s="29"/>
      <c r="D785" s="29"/>
      <c r="E785" s="29"/>
      <c r="F785" s="325"/>
      <c r="G785" s="29"/>
      <c r="H785" s="29"/>
      <c r="I785" s="29"/>
      <c r="J785" s="29"/>
      <c r="K785" s="29"/>
      <c r="L785" s="29"/>
      <c r="M785" s="29"/>
      <c r="N785" s="29"/>
      <c r="O785" s="29"/>
      <c r="P785" s="29"/>
      <c r="Q785" s="29"/>
      <c r="R785" s="29"/>
      <c r="S785" s="29"/>
      <c r="T785" s="325"/>
      <c r="U785" s="29"/>
      <c r="V785" s="29"/>
      <c r="W785" s="29"/>
      <c r="X785" s="29"/>
      <c r="Y785" s="29"/>
      <c r="Z785" s="29"/>
      <c r="AA785" s="29"/>
      <c r="AB785" s="29"/>
      <c r="AC785" s="29"/>
      <c r="AD785" s="29"/>
    </row>
    <row r="786" spans="1:30" ht="15.75" customHeight="1">
      <c r="A786" s="29"/>
      <c r="B786" s="75"/>
      <c r="C786" s="29"/>
      <c r="D786" s="29"/>
      <c r="E786" s="29"/>
      <c r="F786" s="325"/>
      <c r="G786" s="29"/>
      <c r="H786" s="29"/>
      <c r="I786" s="29"/>
      <c r="J786" s="29"/>
      <c r="K786" s="29"/>
      <c r="L786" s="29"/>
      <c r="M786" s="29"/>
      <c r="N786" s="29"/>
      <c r="O786" s="29"/>
      <c r="P786" s="29"/>
      <c r="Q786" s="29"/>
      <c r="R786" s="29"/>
      <c r="S786" s="29"/>
      <c r="T786" s="325"/>
      <c r="U786" s="29"/>
      <c r="V786" s="29"/>
      <c r="W786" s="29"/>
      <c r="X786" s="29"/>
      <c r="Y786" s="29"/>
      <c r="Z786" s="29"/>
      <c r="AA786" s="29"/>
      <c r="AB786" s="29"/>
      <c r="AC786" s="29"/>
      <c r="AD786" s="29"/>
    </row>
    <row r="787" spans="1:30" ht="15.75" customHeight="1">
      <c r="A787" s="29"/>
      <c r="B787" s="75"/>
      <c r="C787" s="29"/>
      <c r="D787" s="29"/>
      <c r="E787" s="29"/>
      <c r="F787" s="325"/>
      <c r="G787" s="29"/>
      <c r="H787" s="29"/>
      <c r="I787" s="29"/>
      <c r="J787" s="29"/>
      <c r="K787" s="29"/>
      <c r="L787" s="29"/>
      <c r="M787" s="29"/>
      <c r="N787" s="29"/>
      <c r="O787" s="29"/>
      <c r="P787" s="29"/>
      <c r="Q787" s="29"/>
      <c r="R787" s="29"/>
      <c r="S787" s="29"/>
      <c r="T787" s="325"/>
      <c r="U787" s="29"/>
      <c r="V787" s="29"/>
      <c r="W787" s="29"/>
      <c r="X787" s="29"/>
      <c r="Y787" s="29"/>
      <c r="Z787" s="29"/>
      <c r="AA787" s="29"/>
      <c r="AB787" s="29"/>
      <c r="AC787" s="29"/>
      <c r="AD787" s="29"/>
    </row>
    <row r="788" spans="1:30" ht="15.75" customHeight="1">
      <c r="A788" s="29"/>
      <c r="B788" s="75"/>
      <c r="C788" s="29"/>
      <c r="D788" s="29"/>
      <c r="E788" s="29"/>
      <c r="F788" s="325"/>
      <c r="G788" s="29"/>
      <c r="H788" s="29"/>
      <c r="I788" s="29"/>
      <c r="J788" s="29"/>
      <c r="K788" s="29"/>
      <c r="L788" s="29"/>
      <c r="M788" s="29"/>
      <c r="N788" s="29"/>
      <c r="O788" s="29"/>
      <c r="P788" s="29"/>
      <c r="Q788" s="29"/>
      <c r="R788" s="29"/>
      <c r="S788" s="29"/>
      <c r="T788" s="325"/>
      <c r="U788" s="29"/>
      <c r="V788" s="29"/>
      <c r="W788" s="29"/>
      <c r="X788" s="29"/>
      <c r="Y788" s="29"/>
      <c r="Z788" s="29"/>
      <c r="AA788" s="29"/>
      <c r="AB788" s="29"/>
      <c r="AC788" s="29"/>
      <c r="AD788" s="29"/>
    </row>
    <row r="789" spans="1:30" ht="15.75" customHeight="1">
      <c r="A789" s="29"/>
      <c r="B789" s="75"/>
      <c r="C789" s="29"/>
      <c r="D789" s="29"/>
      <c r="E789" s="29"/>
      <c r="F789" s="325"/>
      <c r="G789" s="29"/>
      <c r="H789" s="29"/>
      <c r="I789" s="29"/>
      <c r="J789" s="29"/>
      <c r="K789" s="29"/>
      <c r="L789" s="29"/>
      <c r="M789" s="29"/>
      <c r="N789" s="29"/>
      <c r="O789" s="29"/>
      <c r="P789" s="29"/>
      <c r="Q789" s="29"/>
      <c r="R789" s="29"/>
      <c r="S789" s="29"/>
      <c r="T789" s="325"/>
      <c r="U789" s="29"/>
      <c r="V789" s="29"/>
      <c r="W789" s="29"/>
      <c r="X789" s="29"/>
      <c r="Y789" s="29"/>
      <c r="Z789" s="29"/>
      <c r="AA789" s="29"/>
      <c r="AB789" s="29"/>
      <c r="AC789" s="29"/>
      <c r="AD789" s="29"/>
    </row>
    <row r="790" spans="1:30" ht="15.75" customHeight="1">
      <c r="A790" s="29"/>
      <c r="B790" s="75"/>
      <c r="C790" s="29"/>
      <c r="D790" s="29"/>
      <c r="E790" s="29"/>
      <c r="F790" s="325"/>
      <c r="G790" s="29"/>
      <c r="H790" s="29"/>
      <c r="I790" s="29"/>
      <c r="J790" s="29"/>
      <c r="K790" s="29"/>
      <c r="L790" s="29"/>
      <c r="M790" s="29"/>
      <c r="N790" s="29"/>
      <c r="O790" s="29"/>
      <c r="P790" s="29"/>
      <c r="Q790" s="29"/>
      <c r="R790" s="29"/>
      <c r="S790" s="29"/>
      <c r="T790" s="325"/>
      <c r="U790" s="29"/>
      <c r="V790" s="29"/>
      <c r="W790" s="29"/>
      <c r="X790" s="29"/>
      <c r="Y790" s="29"/>
      <c r="Z790" s="29"/>
      <c r="AA790" s="29"/>
      <c r="AB790" s="29"/>
      <c r="AC790" s="29"/>
      <c r="AD790" s="29"/>
    </row>
    <row r="791" spans="1:30" ht="15.75" customHeight="1">
      <c r="A791" s="29"/>
      <c r="B791" s="75"/>
      <c r="C791" s="29"/>
      <c r="D791" s="29"/>
      <c r="E791" s="29"/>
      <c r="F791" s="325"/>
      <c r="G791" s="29"/>
      <c r="H791" s="29"/>
      <c r="I791" s="29"/>
      <c r="J791" s="29"/>
      <c r="K791" s="29"/>
      <c r="L791" s="29"/>
      <c r="M791" s="29"/>
      <c r="N791" s="29"/>
      <c r="O791" s="29"/>
      <c r="P791" s="29"/>
      <c r="Q791" s="29"/>
      <c r="R791" s="29"/>
      <c r="S791" s="29"/>
      <c r="T791" s="325"/>
      <c r="U791" s="29"/>
      <c r="V791" s="29"/>
      <c r="W791" s="29"/>
      <c r="X791" s="29"/>
      <c r="Y791" s="29"/>
      <c r="Z791" s="29"/>
      <c r="AA791" s="29"/>
      <c r="AB791" s="29"/>
      <c r="AC791" s="29"/>
      <c r="AD791" s="29"/>
    </row>
    <row r="792" spans="1:30" ht="15.75" customHeight="1">
      <c r="A792" s="29"/>
      <c r="B792" s="75"/>
      <c r="C792" s="29"/>
      <c r="D792" s="29"/>
      <c r="E792" s="29"/>
      <c r="F792" s="325"/>
      <c r="G792" s="29"/>
      <c r="H792" s="29"/>
      <c r="I792" s="29"/>
      <c r="J792" s="29"/>
      <c r="K792" s="29"/>
      <c r="L792" s="29"/>
      <c r="M792" s="29"/>
      <c r="N792" s="29"/>
      <c r="O792" s="29"/>
      <c r="P792" s="29"/>
      <c r="Q792" s="29"/>
      <c r="R792" s="29"/>
      <c r="S792" s="29"/>
      <c r="T792" s="325"/>
      <c r="U792" s="29"/>
      <c r="V792" s="29"/>
      <c r="W792" s="29"/>
      <c r="X792" s="29"/>
      <c r="Y792" s="29"/>
      <c r="Z792" s="29"/>
      <c r="AA792" s="29"/>
      <c r="AB792" s="29"/>
      <c r="AC792" s="29"/>
      <c r="AD792" s="29"/>
    </row>
    <row r="793" spans="1:30" ht="15.75" customHeight="1">
      <c r="A793" s="29"/>
      <c r="B793" s="75"/>
      <c r="C793" s="29"/>
      <c r="D793" s="29"/>
      <c r="E793" s="29"/>
      <c r="F793" s="325"/>
      <c r="G793" s="29"/>
      <c r="H793" s="29"/>
      <c r="I793" s="29"/>
      <c r="J793" s="29"/>
      <c r="K793" s="29"/>
      <c r="L793" s="29"/>
      <c r="M793" s="29"/>
      <c r="N793" s="29"/>
      <c r="O793" s="29"/>
      <c r="P793" s="29"/>
      <c r="Q793" s="29"/>
      <c r="R793" s="29"/>
      <c r="S793" s="29"/>
      <c r="T793" s="325"/>
      <c r="U793" s="29"/>
      <c r="V793" s="29"/>
      <c r="W793" s="29"/>
      <c r="X793" s="29"/>
      <c r="Y793" s="29"/>
      <c r="Z793" s="29"/>
      <c r="AA793" s="29"/>
      <c r="AB793" s="29"/>
      <c r="AC793" s="29"/>
      <c r="AD793" s="29"/>
    </row>
    <row r="794" spans="1:30" ht="15.75" customHeight="1">
      <c r="A794" s="29"/>
      <c r="B794" s="75"/>
      <c r="C794" s="29"/>
      <c r="D794" s="29"/>
      <c r="E794" s="29"/>
      <c r="F794" s="325"/>
      <c r="G794" s="29"/>
      <c r="H794" s="29"/>
      <c r="I794" s="29"/>
      <c r="J794" s="29"/>
      <c r="K794" s="29"/>
      <c r="L794" s="29"/>
      <c r="M794" s="29"/>
      <c r="N794" s="29"/>
      <c r="O794" s="29"/>
      <c r="P794" s="29"/>
      <c r="Q794" s="29"/>
      <c r="R794" s="29"/>
      <c r="S794" s="29"/>
      <c r="T794" s="325"/>
      <c r="U794" s="29"/>
      <c r="V794" s="29"/>
      <c r="W794" s="29"/>
      <c r="X794" s="29"/>
      <c r="Y794" s="29"/>
      <c r="Z794" s="29"/>
      <c r="AA794" s="29"/>
      <c r="AB794" s="29"/>
      <c r="AC794" s="29"/>
      <c r="AD794" s="29"/>
    </row>
    <row r="795" spans="1:30" ht="15.75" customHeight="1">
      <c r="A795" s="29"/>
      <c r="B795" s="75"/>
      <c r="C795" s="29"/>
      <c r="D795" s="29"/>
      <c r="E795" s="29"/>
      <c r="F795" s="325"/>
      <c r="G795" s="29"/>
      <c r="H795" s="29"/>
      <c r="I795" s="29"/>
      <c r="J795" s="29"/>
      <c r="K795" s="29"/>
      <c r="L795" s="29"/>
      <c r="M795" s="29"/>
      <c r="N795" s="29"/>
      <c r="O795" s="29"/>
      <c r="P795" s="29"/>
      <c r="Q795" s="29"/>
      <c r="R795" s="29"/>
      <c r="S795" s="29"/>
      <c r="T795" s="325"/>
      <c r="U795" s="29"/>
      <c r="V795" s="29"/>
      <c r="W795" s="29"/>
      <c r="X795" s="29"/>
      <c r="Y795" s="29"/>
      <c r="Z795" s="29"/>
      <c r="AA795" s="29"/>
      <c r="AB795" s="29"/>
      <c r="AC795" s="29"/>
      <c r="AD795" s="29"/>
    </row>
    <row r="796" spans="1:30" ht="15.75" customHeight="1">
      <c r="A796" s="29"/>
      <c r="B796" s="75"/>
      <c r="C796" s="29"/>
      <c r="D796" s="29"/>
      <c r="E796" s="29"/>
      <c r="F796" s="325"/>
      <c r="G796" s="29"/>
      <c r="H796" s="29"/>
      <c r="I796" s="29"/>
      <c r="J796" s="29"/>
      <c r="K796" s="29"/>
      <c r="L796" s="29"/>
      <c r="M796" s="29"/>
      <c r="N796" s="29"/>
      <c r="O796" s="29"/>
      <c r="P796" s="29"/>
      <c r="Q796" s="29"/>
      <c r="R796" s="29"/>
      <c r="S796" s="29"/>
      <c r="T796" s="325"/>
      <c r="U796" s="29"/>
      <c r="V796" s="29"/>
      <c r="W796" s="29"/>
      <c r="X796" s="29"/>
      <c r="Y796" s="29"/>
      <c r="Z796" s="29"/>
      <c r="AA796" s="29"/>
      <c r="AB796" s="29"/>
      <c r="AC796" s="29"/>
      <c r="AD796" s="29"/>
    </row>
    <row r="797" spans="1:30" ht="15.75" customHeight="1">
      <c r="A797" s="29"/>
      <c r="B797" s="75"/>
      <c r="C797" s="29"/>
      <c r="D797" s="29"/>
      <c r="E797" s="29"/>
      <c r="F797" s="325"/>
      <c r="G797" s="29"/>
      <c r="H797" s="29"/>
      <c r="I797" s="29"/>
      <c r="J797" s="29"/>
      <c r="K797" s="29"/>
      <c r="L797" s="29"/>
      <c r="M797" s="29"/>
      <c r="N797" s="29"/>
      <c r="O797" s="29"/>
      <c r="P797" s="29"/>
      <c r="Q797" s="29"/>
      <c r="R797" s="29"/>
      <c r="S797" s="29"/>
      <c r="T797" s="325"/>
      <c r="U797" s="29"/>
      <c r="V797" s="29"/>
      <c r="W797" s="29"/>
      <c r="X797" s="29"/>
      <c r="Y797" s="29"/>
      <c r="Z797" s="29"/>
      <c r="AA797" s="29"/>
      <c r="AB797" s="29"/>
      <c r="AC797" s="29"/>
      <c r="AD797" s="29"/>
    </row>
    <row r="798" spans="1:30" ht="15.75" customHeight="1">
      <c r="A798" s="29"/>
      <c r="B798" s="75"/>
      <c r="C798" s="29"/>
      <c r="D798" s="29"/>
      <c r="E798" s="29"/>
      <c r="F798" s="325"/>
      <c r="G798" s="29"/>
      <c r="H798" s="29"/>
      <c r="I798" s="29"/>
      <c r="J798" s="29"/>
      <c r="K798" s="29"/>
      <c r="L798" s="29"/>
      <c r="M798" s="29"/>
      <c r="N798" s="29"/>
      <c r="O798" s="29"/>
      <c r="P798" s="29"/>
      <c r="Q798" s="29"/>
      <c r="R798" s="29"/>
      <c r="S798" s="29"/>
      <c r="T798" s="325"/>
      <c r="U798" s="29"/>
      <c r="V798" s="29"/>
      <c r="W798" s="29"/>
      <c r="X798" s="29"/>
      <c r="Y798" s="29"/>
      <c r="Z798" s="29"/>
      <c r="AA798" s="29"/>
      <c r="AB798" s="29"/>
      <c r="AC798" s="29"/>
      <c r="AD798" s="29"/>
    </row>
    <row r="799" spans="1:30" ht="15.75" customHeight="1">
      <c r="A799" s="29"/>
      <c r="B799" s="75"/>
      <c r="C799" s="29"/>
      <c r="D799" s="29"/>
      <c r="E799" s="29"/>
      <c r="F799" s="325"/>
      <c r="G799" s="29"/>
      <c r="H799" s="29"/>
      <c r="I799" s="29"/>
      <c r="J799" s="29"/>
      <c r="K799" s="29"/>
      <c r="L799" s="29"/>
      <c r="M799" s="29"/>
      <c r="N799" s="29"/>
      <c r="O799" s="29"/>
      <c r="P799" s="29"/>
      <c r="Q799" s="29"/>
      <c r="R799" s="29"/>
      <c r="S799" s="29"/>
      <c r="T799" s="325"/>
      <c r="U799" s="29"/>
      <c r="V799" s="29"/>
      <c r="W799" s="29"/>
      <c r="X799" s="29"/>
      <c r="Y799" s="29"/>
      <c r="Z799" s="29"/>
      <c r="AA799" s="29"/>
      <c r="AB799" s="29"/>
      <c r="AC799" s="29"/>
      <c r="AD799" s="29"/>
    </row>
    <row r="800" spans="1:30" ht="15.75" customHeight="1">
      <c r="A800" s="29"/>
      <c r="B800" s="75"/>
      <c r="C800" s="29"/>
      <c r="D800" s="29"/>
      <c r="E800" s="29"/>
      <c r="F800" s="325"/>
      <c r="G800" s="29"/>
      <c r="H800" s="29"/>
      <c r="I800" s="29"/>
      <c r="J800" s="29"/>
      <c r="K800" s="29"/>
      <c r="L800" s="29"/>
      <c r="M800" s="29"/>
      <c r="N800" s="29"/>
      <c r="O800" s="29"/>
      <c r="P800" s="29"/>
      <c r="Q800" s="29"/>
      <c r="R800" s="29"/>
      <c r="S800" s="29"/>
      <c r="T800" s="325"/>
      <c r="U800" s="29"/>
      <c r="V800" s="29"/>
      <c r="W800" s="29"/>
      <c r="X800" s="29"/>
      <c r="Y800" s="29"/>
      <c r="Z800" s="29"/>
      <c r="AA800" s="29"/>
      <c r="AB800" s="29"/>
      <c r="AC800" s="29"/>
      <c r="AD800" s="29"/>
    </row>
    <row r="801" spans="1:30" ht="15.75" customHeight="1">
      <c r="A801" s="29"/>
      <c r="B801" s="75"/>
      <c r="C801" s="29"/>
      <c r="D801" s="29"/>
      <c r="E801" s="29"/>
      <c r="F801" s="325"/>
      <c r="G801" s="29"/>
      <c r="H801" s="29"/>
      <c r="I801" s="29"/>
      <c r="J801" s="29"/>
      <c r="K801" s="29"/>
      <c r="L801" s="29"/>
      <c r="M801" s="29"/>
      <c r="N801" s="29"/>
      <c r="O801" s="29"/>
      <c r="P801" s="29"/>
      <c r="Q801" s="29"/>
      <c r="R801" s="29"/>
      <c r="S801" s="29"/>
      <c r="T801" s="325"/>
      <c r="U801" s="29"/>
      <c r="V801" s="29"/>
      <c r="W801" s="29"/>
      <c r="X801" s="29"/>
      <c r="Y801" s="29"/>
      <c r="Z801" s="29"/>
      <c r="AA801" s="29"/>
      <c r="AB801" s="29"/>
      <c r="AC801" s="29"/>
      <c r="AD801" s="29"/>
    </row>
    <row r="802" spans="1:30" ht="15.75" customHeight="1">
      <c r="A802" s="29"/>
      <c r="B802" s="75"/>
      <c r="C802" s="29"/>
      <c r="D802" s="29"/>
      <c r="E802" s="29"/>
      <c r="F802" s="325"/>
      <c r="G802" s="29"/>
      <c r="H802" s="29"/>
      <c r="I802" s="29"/>
      <c r="J802" s="29"/>
      <c r="K802" s="29"/>
      <c r="L802" s="29"/>
      <c r="M802" s="29"/>
      <c r="N802" s="29"/>
      <c r="O802" s="29"/>
      <c r="P802" s="29"/>
      <c r="Q802" s="29"/>
      <c r="R802" s="29"/>
      <c r="S802" s="29"/>
      <c r="T802" s="325"/>
      <c r="U802" s="29"/>
      <c r="V802" s="29"/>
      <c r="W802" s="29"/>
      <c r="X802" s="29"/>
      <c r="Y802" s="29"/>
      <c r="Z802" s="29"/>
      <c r="AA802" s="29"/>
      <c r="AB802" s="29"/>
      <c r="AC802" s="29"/>
      <c r="AD802" s="29"/>
    </row>
    <row r="803" spans="1:30" ht="15.75" customHeight="1">
      <c r="A803" s="29"/>
      <c r="B803" s="75"/>
      <c r="C803" s="29"/>
      <c r="D803" s="29"/>
      <c r="E803" s="29"/>
      <c r="F803" s="325"/>
      <c r="G803" s="29"/>
      <c r="H803" s="29"/>
      <c r="I803" s="29"/>
      <c r="J803" s="29"/>
      <c r="K803" s="29"/>
      <c r="L803" s="29"/>
      <c r="M803" s="29"/>
      <c r="N803" s="29"/>
      <c r="O803" s="29"/>
      <c r="P803" s="29"/>
      <c r="Q803" s="29"/>
      <c r="R803" s="29"/>
      <c r="S803" s="29"/>
      <c r="T803" s="325"/>
      <c r="U803" s="29"/>
      <c r="V803" s="29"/>
      <c r="W803" s="29"/>
      <c r="X803" s="29"/>
      <c r="Y803" s="29"/>
      <c r="Z803" s="29"/>
      <c r="AA803" s="29"/>
      <c r="AB803" s="29"/>
      <c r="AC803" s="29"/>
      <c r="AD803" s="29"/>
    </row>
    <row r="804" spans="1:30" ht="15.75" customHeight="1">
      <c r="A804" s="29"/>
      <c r="B804" s="75"/>
      <c r="C804" s="29"/>
      <c r="D804" s="29"/>
      <c r="E804" s="29"/>
      <c r="F804" s="325"/>
      <c r="G804" s="29"/>
      <c r="H804" s="29"/>
      <c r="I804" s="29"/>
      <c r="J804" s="29"/>
      <c r="K804" s="29"/>
      <c r="L804" s="29"/>
      <c r="M804" s="29"/>
      <c r="N804" s="29"/>
      <c r="O804" s="29"/>
      <c r="P804" s="29"/>
      <c r="Q804" s="29"/>
      <c r="R804" s="29"/>
      <c r="S804" s="29"/>
      <c r="T804" s="325"/>
      <c r="U804" s="29"/>
      <c r="V804" s="29"/>
      <c r="W804" s="29"/>
      <c r="X804" s="29"/>
      <c r="Y804" s="29"/>
      <c r="Z804" s="29"/>
      <c r="AA804" s="29"/>
      <c r="AB804" s="29"/>
      <c r="AC804" s="29"/>
      <c r="AD804" s="29"/>
    </row>
    <row r="805" spans="1:30" ht="15.75" customHeight="1">
      <c r="A805" s="29"/>
      <c r="B805" s="75"/>
      <c r="C805" s="29"/>
      <c r="D805" s="29"/>
      <c r="E805" s="29"/>
      <c r="F805" s="325"/>
      <c r="G805" s="29"/>
      <c r="H805" s="29"/>
      <c r="I805" s="29"/>
      <c r="J805" s="29"/>
      <c r="K805" s="29"/>
      <c r="L805" s="29"/>
      <c r="M805" s="29"/>
      <c r="N805" s="29"/>
      <c r="O805" s="29"/>
      <c r="P805" s="29"/>
      <c r="Q805" s="29"/>
      <c r="R805" s="29"/>
      <c r="S805" s="29"/>
      <c r="T805" s="325"/>
      <c r="U805" s="29"/>
      <c r="V805" s="29"/>
      <c r="W805" s="29"/>
      <c r="X805" s="29"/>
      <c r="Y805" s="29"/>
      <c r="Z805" s="29"/>
      <c r="AA805" s="29"/>
      <c r="AB805" s="29"/>
      <c r="AC805" s="29"/>
      <c r="AD805" s="29"/>
    </row>
    <row r="806" spans="1:30" ht="15.75" customHeight="1">
      <c r="A806" s="29"/>
      <c r="B806" s="75"/>
      <c r="C806" s="29"/>
      <c r="D806" s="29"/>
      <c r="E806" s="29"/>
      <c r="F806" s="325"/>
      <c r="G806" s="29"/>
      <c r="H806" s="29"/>
      <c r="I806" s="29"/>
      <c r="J806" s="29"/>
      <c r="K806" s="29"/>
      <c r="L806" s="29"/>
      <c r="M806" s="29"/>
      <c r="N806" s="29"/>
      <c r="O806" s="29"/>
      <c r="P806" s="29"/>
      <c r="Q806" s="29"/>
      <c r="R806" s="29"/>
      <c r="S806" s="29"/>
      <c r="T806" s="325"/>
      <c r="U806" s="29"/>
      <c r="V806" s="29"/>
      <c r="W806" s="29"/>
      <c r="X806" s="29"/>
      <c r="Y806" s="29"/>
      <c r="Z806" s="29"/>
      <c r="AA806" s="29"/>
      <c r="AB806" s="29"/>
      <c r="AC806" s="29"/>
      <c r="AD806" s="29"/>
    </row>
    <row r="807" spans="1:30" ht="15.75" customHeight="1">
      <c r="A807" s="29"/>
      <c r="B807" s="75"/>
      <c r="C807" s="29"/>
      <c r="D807" s="29"/>
      <c r="E807" s="29"/>
      <c r="F807" s="325"/>
      <c r="G807" s="29"/>
      <c r="H807" s="29"/>
      <c r="I807" s="29"/>
      <c r="J807" s="29"/>
      <c r="K807" s="29"/>
      <c r="L807" s="29"/>
      <c r="M807" s="29"/>
      <c r="N807" s="29"/>
      <c r="O807" s="29"/>
      <c r="P807" s="29"/>
      <c r="Q807" s="29"/>
      <c r="R807" s="29"/>
      <c r="S807" s="29"/>
      <c r="T807" s="325"/>
      <c r="U807" s="29"/>
      <c r="V807" s="29"/>
      <c r="W807" s="29"/>
      <c r="X807" s="29"/>
      <c r="Y807" s="29"/>
      <c r="Z807" s="29"/>
      <c r="AA807" s="29"/>
      <c r="AB807" s="29"/>
      <c r="AC807" s="29"/>
      <c r="AD807" s="29"/>
    </row>
    <row r="808" spans="1:30" ht="15.75" customHeight="1">
      <c r="A808" s="29"/>
      <c r="B808" s="75"/>
      <c r="C808" s="29"/>
      <c r="D808" s="29"/>
      <c r="E808" s="29"/>
      <c r="F808" s="325"/>
      <c r="G808" s="29"/>
      <c r="H808" s="29"/>
      <c r="I808" s="29"/>
      <c r="J808" s="29"/>
      <c r="K808" s="29"/>
      <c r="L808" s="29"/>
      <c r="M808" s="29"/>
      <c r="N808" s="29"/>
      <c r="O808" s="29"/>
      <c r="P808" s="29"/>
      <c r="Q808" s="29"/>
      <c r="R808" s="29"/>
      <c r="S808" s="29"/>
      <c r="T808" s="325"/>
      <c r="U808" s="29"/>
      <c r="V808" s="29"/>
      <c r="W808" s="29"/>
      <c r="X808" s="29"/>
      <c r="Y808" s="29"/>
      <c r="Z808" s="29"/>
      <c r="AA808" s="29"/>
      <c r="AB808" s="29"/>
      <c r="AC808" s="29"/>
      <c r="AD808" s="29"/>
    </row>
    <row r="809" spans="1:30" ht="15.75" customHeight="1">
      <c r="A809" s="29"/>
      <c r="B809" s="75"/>
      <c r="C809" s="29"/>
      <c r="D809" s="29"/>
      <c r="E809" s="29"/>
      <c r="F809" s="325"/>
      <c r="G809" s="29"/>
      <c r="H809" s="29"/>
      <c r="I809" s="29"/>
      <c r="J809" s="29"/>
      <c r="K809" s="29"/>
      <c r="L809" s="29"/>
      <c r="M809" s="29"/>
      <c r="N809" s="29"/>
      <c r="O809" s="29"/>
      <c r="P809" s="29"/>
      <c r="Q809" s="29"/>
      <c r="R809" s="29"/>
      <c r="S809" s="29"/>
      <c r="T809" s="325"/>
      <c r="U809" s="29"/>
      <c r="V809" s="29"/>
      <c r="W809" s="29"/>
      <c r="X809" s="29"/>
      <c r="Y809" s="29"/>
      <c r="Z809" s="29"/>
      <c r="AA809" s="29"/>
      <c r="AB809" s="29"/>
      <c r="AC809" s="29"/>
      <c r="AD809" s="29"/>
    </row>
    <row r="810" spans="1:30" ht="15.75" customHeight="1">
      <c r="A810" s="29"/>
      <c r="B810" s="75"/>
      <c r="C810" s="29"/>
      <c r="D810" s="29"/>
      <c r="E810" s="29"/>
      <c r="F810" s="325"/>
      <c r="G810" s="29"/>
      <c r="H810" s="29"/>
      <c r="I810" s="29"/>
      <c r="J810" s="29"/>
      <c r="K810" s="29"/>
      <c r="L810" s="29"/>
      <c r="M810" s="29"/>
      <c r="N810" s="29"/>
      <c r="O810" s="29"/>
      <c r="P810" s="29"/>
      <c r="Q810" s="29"/>
      <c r="R810" s="29"/>
      <c r="S810" s="29"/>
      <c r="T810" s="325"/>
      <c r="U810" s="29"/>
      <c r="V810" s="29"/>
      <c r="W810" s="29"/>
      <c r="X810" s="29"/>
      <c r="Y810" s="29"/>
      <c r="Z810" s="29"/>
      <c r="AA810" s="29"/>
      <c r="AB810" s="29"/>
      <c r="AC810" s="29"/>
      <c r="AD810" s="29"/>
    </row>
    <row r="811" spans="1:30" ht="15.75" customHeight="1">
      <c r="A811" s="29"/>
      <c r="B811" s="75"/>
      <c r="C811" s="29"/>
      <c r="D811" s="29"/>
      <c r="E811" s="29"/>
      <c r="F811" s="325"/>
      <c r="G811" s="29"/>
      <c r="H811" s="29"/>
      <c r="I811" s="29"/>
      <c r="J811" s="29"/>
      <c r="K811" s="29"/>
      <c r="L811" s="29"/>
      <c r="M811" s="29"/>
      <c r="N811" s="29"/>
      <c r="O811" s="29"/>
      <c r="P811" s="29"/>
      <c r="Q811" s="29"/>
      <c r="R811" s="29"/>
      <c r="S811" s="29"/>
      <c r="T811" s="325"/>
      <c r="U811" s="29"/>
      <c r="V811" s="29"/>
      <c r="W811" s="29"/>
      <c r="X811" s="29"/>
      <c r="Y811" s="29"/>
      <c r="Z811" s="29"/>
      <c r="AA811" s="29"/>
      <c r="AB811" s="29"/>
      <c r="AC811" s="29"/>
      <c r="AD811" s="29"/>
    </row>
    <row r="812" spans="1:30" ht="15.75" customHeight="1">
      <c r="A812" s="29"/>
      <c r="B812" s="75"/>
      <c r="C812" s="29"/>
      <c r="D812" s="29"/>
      <c r="E812" s="29"/>
      <c r="F812" s="325"/>
      <c r="G812" s="29"/>
      <c r="H812" s="29"/>
      <c r="I812" s="29"/>
      <c r="J812" s="29"/>
      <c r="K812" s="29"/>
      <c r="L812" s="29"/>
      <c r="M812" s="29"/>
      <c r="N812" s="29"/>
      <c r="O812" s="29"/>
      <c r="P812" s="29"/>
      <c r="Q812" s="29"/>
      <c r="R812" s="29"/>
      <c r="S812" s="29"/>
      <c r="T812" s="325"/>
      <c r="U812" s="29"/>
      <c r="V812" s="29"/>
      <c r="W812" s="29"/>
      <c r="X812" s="29"/>
      <c r="Y812" s="29"/>
      <c r="Z812" s="29"/>
      <c r="AA812" s="29"/>
      <c r="AB812" s="29"/>
      <c r="AC812" s="29"/>
      <c r="AD812" s="29"/>
    </row>
    <row r="813" spans="1:30" ht="15.75" customHeight="1">
      <c r="A813" s="29"/>
      <c r="B813" s="75"/>
      <c r="C813" s="29"/>
      <c r="D813" s="29"/>
      <c r="E813" s="29"/>
      <c r="F813" s="325"/>
      <c r="G813" s="29"/>
      <c r="H813" s="29"/>
      <c r="I813" s="29"/>
      <c r="J813" s="29"/>
      <c r="K813" s="29"/>
      <c r="L813" s="29"/>
      <c r="M813" s="29"/>
      <c r="N813" s="29"/>
      <c r="O813" s="29"/>
      <c r="P813" s="29"/>
      <c r="Q813" s="29"/>
      <c r="R813" s="29"/>
      <c r="S813" s="29"/>
      <c r="T813" s="325"/>
      <c r="U813" s="29"/>
      <c r="V813" s="29"/>
      <c r="W813" s="29"/>
      <c r="X813" s="29"/>
      <c r="Y813" s="29"/>
      <c r="Z813" s="29"/>
      <c r="AA813" s="29"/>
      <c r="AB813" s="29"/>
      <c r="AC813" s="29"/>
      <c r="AD813" s="29"/>
    </row>
    <row r="814" spans="1:30" ht="15.75" customHeight="1">
      <c r="A814" s="29"/>
      <c r="B814" s="75"/>
      <c r="C814" s="29"/>
      <c r="D814" s="29"/>
      <c r="E814" s="29"/>
      <c r="F814" s="325"/>
      <c r="G814" s="29"/>
      <c r="H814" s="29"/>
      <c r="I814" s="29"/>
      <c r="J814" s="29"/>
      <c r="K814" s="29"/>
      <c r="L814" s="29"/>
      <c r="M814" s="29"/>
      <c r="N814" s="29"/>
      <c r="O814" s="29"/>
      <c r="P814" s="29"/>
      <c r="Q814" s="29"/>
      <c r="R814" s="29"/>
      <c r="S814" s="29"/>
      <c r="T814" s="325"/>
      <c r="U814" s="29"/>
      <c r="V814" s="29"/>
      <c r="W814" s="29"/>
      <c r="X814" s="29"/>
      <c r="Y814" s="29"/>
      <c r="Z814" s="29"/>
      <c r="AA814" s="29"/>
      <c r="AB814" s="29"/>
      <c r="AC814" s="29"/>
      <c r="AD814" s="29"/>
    </row>
    <row r="815" spans="1:30" ht="15.75" customHeight="1">
      <c r="A815" s="29"/>
      <c r="B815" s="75"/>
      <c r="C815" s="29"/>
      <c r="D815" s="29"/>
      <c r="E815" s="29"/>
      <c r="F815" s="325"/>
      <c r="G815" s="29"/>
      <c r="H815" s="29"/>
      <c r="I815" s="29"/>
      <c r="J815" s="29"/>
      <c r="K815" s="29"/>
      <c r="L815" s="29"/>
      <c r="M815" s="29"/>
      <c r="N815" s="29"/>
      <c r="O815" s="29"/>
      <c r="P815" s="29"/>
      <c r="Q815" s="29"/>
      <c r="R815" s="29"/>
      <c r="S815" s="29"/>
      <c r="T815" s="325"/>
      <c r="U815" s="29"/>
      <c r="V815" s="29"/>
      <c r="W815" s="29"/>
      <c r="X815" s="29"/>
      <c r="Y815" s="29"/>
      <c r="Z815" s="29"/>
      <c r="AA815" s="29"/>
      <c r="AB815" s="29"/>
      <c r="AC815" s="29"/>
      <c r="AD815" s="29"/>
    </row>
    <row r="816" spans="1:30" ht="15.75" customHeight="1">
      <c r="A816" s="29"/>
      <c r="B816" s="75"/>
      <c r="C816" s="29"/>
      <c r="D816" s="29"/>
      <c r="E816" s="29"/>
      <c r="F816" s="325"/>
      <c r="G816" s="29"/>
      <c r="H816" s="29"/>
      <c r="I816" s="29"/>
      <c r="J816" s="29"/>
      <c r="K816" s="29"/>
      <c r="L816" s="29"/>
      <c r="M816" s="29"/>
      <c r="N816" s="29"/>
      <c r="O816" s="29"/>
      <c r="P816" s="29"/>
      <c r="Q816" s="29"/>
      <c r="R816" s="29"/>
      <c r="S816" s="29"/>
      <c r="T816" s="325"/>
      <c r="U816" s="29"/>
      <c r="V816" s="29"/>
      <c r="W816" s="29"/>
      <c r="X816" s="29"/>
      <c r="Y816" s="29"/>
      <c r="Z816" s="29"/>
      <c r="AA816" s="29"/>
      <c r="AB816" s="29"/>
      <c r="AC816" s="29"/>
      <c r="AD816" s="29"/>
    </row>
    <row r="817" spans="1:30" ht="15.75" customHeight="1">
      <c r="A817" s="29"/>
      <c r="B817" s="75"/>
      <c r="C817" s="29"/>
      <c r="D817" s="29"/>
      <c r="E817" s="29"/>
      <c r="F817" s="325"/>
      <c r="G817" s="29"/>
      <c r="H817" s="29"/>
      <c r="I817" s="29"/>
      <c r="J817" s="29"/>
      <c r="K817" s="29"/>
      <c r="L817" s="29"/>
      <c r="M817" s="29"/>
      <c r="N817" s="29"/>
      <c r="O817" s="29"/>
      <c r="P817" s="29"/>
      <c r="Q817" s="29"/>
      <c r="R817" s="29"/>
      <c r="S817" s="29"/>
      <c r="T817" s="325"/>
      <c r="U817" s="29"/>
      <c r="V817" s="29"/>
      <c r="W817" s="29"/>
      <c r="X817" s="29"/>
      <c r="Y817" s="29"/>
      <c r="Z817" s="29"/>
      <c r="AA817" s="29"/>
      <c r="AB817" s="29"/>
      <c r="AC817" s="29"/>
      <c r="AD817" s="29"/>
    </row>
    <row r="818" spans="1:30" ht="15.75" customHeight="1">
      <c r="A818" s="29"/>
      <c r="B818" s="75"/>
      <c r="C818" s="29"/>
      <c r="D818" s="29"/>
      <c r="E818" s="29"/>
      <c r="F818" s="325"/>
      <c r="G818" s="29"/>
      <c r="H818" s="29"/>
      <c r="I818" s="29"/>
      <c r="J818" s="29"/>
      <c r="K818" s="29"/>
      <c r="L818" s="29"/>
      <c r="M818" s="29"/>
      <c r="N818" s="29"/>
      <c r="O818" s="29"/>
      <c r="P818" s="29"/>
      <c r="Q818" s="29"/>
      <c r="R818" s="29"/>
      <c r="S818" s="29"/>
      <c r="T818" s="325"/>
      <c r="U818" s="29"/>
      <c r="V818" s="29"/>
      <c r="W818" s="29"/>
      <c r="X818" s="29"/>
      <c r="Y818" s="29"/>
      <c r="Z818" s="29"/>
      <c r="AA818" s="29"/>
      <c r="AB818" s="29"/>
      <c r="AC818" s="29"/>
      <c r="AD818" s="29"/>
    </row>
    <row r="819" spans="1:30" ht="15.75" customHeight="1">
      <c r="A819" s="29"/>
      <c r="B819" s="75"/>
      <c r="C819" s="29"/>
      <c r="D819" s="29"/>
      <c r="E819" s="29"/>
      <c r="F819" s="325"/>
      <c r="G819" s="29"/>
      <c r="H819" s="29"/>
      <c r="I819" s="29"/>
      <c r="J819" s="29"/>
      <c r="K819" s="29"/>
      <c r="L819" s="29"/>
      <c r="M819" s="29"/>
      <c r="N819" s="29"/>
      <c r="O819" s="29"/>
      <c r="P819" s="29"/>
      <c r="Q819" s="29"/>
      <c r="R819" s="29"/>
      <c r="S819" s="29"/>
      <c r="T819" s="325"/>
      <c r="U819" s="29"/>
      <c r="V819" s="29"/>
      <c r="W819" s="29"/>
      <c r="X819" s="29"/>
      <c r="Y819" s="29"/>
      <c r="Z819" s="29"/>
      <c r="AA819" s="29"/>
      <c r="AB819" s="29"/>
      <c r="AC819" s="29"/>
      <c r="AD819" s="29"/>
    </row>
    <row r="820" spans="1:30" ht="15.75" customHeight="1">
      <c r="A820" s="29"/>
      <c r="B820" s="75"/>
      <c r="C820" s="29"/>
      <c r="D820" s="29"/>
      <c r="E820" s="29"/>
      <c r="F820" s="325"/>
      <c r="G820" s="29"/>
      <c r="H820" s="29"/>
      <c r="I820" s="29"/>
      <c r="J820" s="29"/>
      <c r="K820" s="29"/>
      <c r="L820" s="29"/>
      <c r="M820" s="29"/>
      <c r="N820" s="29"/>
      <c r="O820" s="29"/>
      <c r="P820" s="29"/>
      <c r="Q820" s="29"/>
      <c r="R820" s="29"/>
      <c r="S820" s="29"/>
      <c r="T820" s="325"/>
      <c r="U820" s="29"/>
      <c r="V820" s="29"/>
      <c r="W820" s="29"/>
      <c r="X820" s="29"/>
      <c r="Y820" s="29"/>
      <c r="Z820" s="29"/>
      <c r="AA820" s="29"/>
      <c r="AB820" s="29"/>
      <c r="AC820" s="29"/>
      <c r="AD820" s="29"/>
    </row>
    <row r="821" spans="1:30" ht="15.75" customHeight="1">
      <c r="A821" s="29"/>
      <c r="B821" s="75"/>
      <c r="C821" s="29"/>
      <c r="D821" s="29"/>
      <c r="E821" s="29"/>
      <c r="F821" s="325"/>
      <c r="G821" s="29"/>
      <c r="H821" s="29"/>
      <c r="I821" s="29"/>
      <c r="J821" s="29"/>
      <c r="K821" s="29"/>
      <c r="L821" s="29"/>
      <c r="M821" s="29"/>
      <c r="N821" s="29"/>
      <c r="O821" s="29"/>
      <c r="P821" s="29"/>
      <c r="Q821" s="29"/>
      <c r="R821" s="29"/>
      <c r="S821" s="29"/>
      <c r="T821" s="325"/>
      <c r="U821" s="29"/>
      <c r="V821" s="29"/>
      <c r="W821" s="29"/>
      <c r="X821" s="29"/>
      <c r="Y821" s="29"/>
      <c r="Z821" s="29"/>
      <c r="AA821" s="29"/>
      <c r="AB821" s="29"/>
      <c r="AC821" s="29"/>
      <c r="AD821" s="29"/>
    </row>
    <row r="822" spans="1:30" ht="15.75" customHeight="1">
      <c r="A822" s="29"/>
      <c r="B822" s="75"/>
      <c r="C822" s="29"/>
      <c r="D822" s="29"/>
      <c r="E822" s="29"/>
      <c r="F822" s="325"/>
      <c r="G822" s="29"/>
      <c r="H822" s="29"/>
      <c r="I822" s="29"/>
      <c r="J822" s="29"/>
      <c r="K822" s="29"/>
      <c r="L822" s="29"/>
      <c r="M822" s="29"/>
      <c r="N822" s="29"/>
      <c r="O822" s="29"/>
      <c r="P822" s="29"/>
      <c r="Q822" s="29"/>
      <c r="R822" s="29"/>
      <c r="S822" s="29"/>
      <c r="T822" s="325"/>
      <c r="U822" s="29"/>
      <c r="V822" s="29"/>
      <c r="W822" s="29"/>
      <c r="X822" s="29"/>
      <c r="Y822" s="29"/>
      <c r="Z822" s="29"/>
      <c r="AA822" s="29"/>
      <c r="AB822" s="29"/>
      <c r="AC822" s="29"/>
      <c r="AD822" s="29"/>
    </row>
    <row r="823" spans="1:30" ht="15.75" customHeight="1">
      <c r="A823" s="29"/>
      <c r="B823" s="75"/>
      <c r="C823" s="29"/>
      <c r="D823" s="29"/>
      <c r="E823" s="29"/>
      <c r="F823" s="325"/>
      <c r="G823" s="29"/>
      <c r="H823" s="29"/>
      <c r="I823" s="29"/>
      <c r="J823" s="29"/>
      <c r="K823" s="29"/>
      <c r="L823" s="29"/>
      <c r="M823" s="29"/>
      <c r="N823" s="29"/>
      <c r="O823" s="29"/>
      <c r="P823" s="29"/>
      <c r="Q823" s="29"/>
      <c r="R823" s="29"/>
      <c r="S823" s="29"/>
      <c r="T823" s="325"/>
      <c r="U823" s="29"/>
      <c r="V823" s="29"/>
      <c r="W823" s="29"/>
      <c r="X823" s="29"/>
      <c r="Y823" s="29"/>
      <c r="Z823" s="29"/>
      <c r="AA823" s="29"/>
      <c r="AB823" s="29"/>
      <c r="AC823" s="29"/>
      <c r="AD823" s="29"/>
    </row>
    <row r="824" spans="1:30" ht="15.75" customHeight="1">
      <c r="A824" s="29"/>
      <c r="B824" s="75"/>
      <c r="C824" s="29"/>
      <c r="D824" s="29"/>
      <c r="E824" s="29"/>
      <c r="F824" s="325"/>
      <c r="G824" s="29"/>
      <c r="H824" s="29"/>
      <c r="I824" s="29"/>
      <c r="J824" s="29"/>
      <c r="K824" s="29"/>
      <c r="L824" s="29"/>
      <c r="M824" s="29"/>
      <c r="N824" s="29"/>
      <c r="O824" s="29"/>
      <c r="P824" s="29"/>
      <c r="Q824" s="29"/>
      <c r="R824" s="29"/>
      <c r="S824" s="29"/>
      <c r="T824" s="325"/>
      <c r="U824" s="29"/>
      <c r="V824" s="29"/>
      <c r="W824" s="29"/>
      <c r="X824" s="29"/>
      <c r="Y824" s="29"/>
      <c r="Z824" s="29"/>
      <c r="AA824" s="29"/>
      <c r="AB824" s="29"/>
      <c r="AC824" s="29"/>
      <c r="AD824" s="29"/>
    </row>
    <row r="825" spans="1:30" ht="15.75" customHeight="1">
      <c r="A825" s="29"/>
      <c r="B825" s="75"/>
      <c r="C825" s="29"/>
      <c r="D825" s="29"/>
      <c r="E825" s="29"/>
      <c r="F825" s="325"/>
      <c r="G825" s="29"/>
      <c r="H825" s="29"/>
      <c r="I825" s="29"/>
      <c r="J825" s="29"/>
      <c r="K825" s="29"/>
      <c r="L825" s="29"/>
      <c r="M825" s="29"/>
      <c r="N825" s="29"/>
      <c r="O825" s="29"/>
      <c r="P825" s="29"/>
      <c r="Q825" s="29"/>
      <c r="R825" s="29"/>
      <c r="S825" s="29"/>
      <c r="T825" s="325"/>
      <c r="U825" s="29"/>
      <c r="V825" s="29"/>
      <c r="W825" s="29"/>
      <c r="X825" s="29"/>
      <c r="Y825" s="29"/>
      <c r="Z825" s="29"/>
      <c r="AA825" s="29"/>
      <c r="AB825" s="29"/>
      <c r="AC825" s="29"/>
      <c r="AD825" s="29"/>
    </row>
    <row r="826" spans="1:30" ht="15.75" customHeight="1">
      <c r="A826" s="29"/>
      <c r="B826" s="75"/>
      <c r="C826" s="29"/>
      <c r="D826" s="29"/>
      <c r="E826" s="29"/>
      <c r="F826" s="325"/>
      <c r="G826" s="29"/>
      <c r="H826" s="29"/>
      <c r="I826" s="29"/>
      <c r="J826" s="29"/>
      <c r="K826" s="29"/>
      <c r="L826" s="29"/>
      <c r="M826" s="29"/>
      <c r="N826" s="29"/>
      <c r="O826" s="29"/>
      <c r="P826" s="29"/>
      <c r="Q826" s="29"/>
      <c r="R826" s="29"/>
      <c r="S826" s="29"/>
      <c r="T826" s="325"/>
      <c r="U826" s="29"/>
      <c r="V826" s="29"/>
      <c r="W826" s="29"/>
      <c r="X826" s="29"/>
      <c r="Y826" s="29"/>
      <c r="Z826" s="29"/>
      <c r="AA826" s="29"/>
      <c r="AB826" s="29"/>
      <c r="AC826" s="29"/>
      <c r="AD826" s="29"/>
    </row>
    <row r="827" spans="1:30" ht="15.75" customHeight="1">
      <c r="A827" s="29"/>
      <c r="B827" s="75"/>
      <c r="C827" s="29"/>
      <c r="D827" s="29"/>
      <c r="E827" s="29"/>
      <c r="F827" s="325"/>
      <c r="G827" s="29"/>
      <c r="H827" s="29"/>
      <c r="I827" s="29"/>
      <c r="J827" s="29"/>
      <c r="K827" s="29"/>
      <c r="L827" s="29"/>
      <c r="M827" s="29"/>
      <c r="N827" s="29"/>
      <c r="O827" s="29"/>
      <c r="P827" s="29"/>
      <c r="Q827" s="29"/>
      <c r="R827" s="29"/>
      <c r="S827" s="29"/>
      <c r="T827" s="325"/>
      <c r="U827" s="29"/>
      <c r="V827" s="29"/>
      <c r="W827" s="29"/>
      <c r="X827" s="29"/>
      <c r="Y827" s="29"/>
      <c r="Z827" s="29"/>
      <c r="AA827" s="29"/>
      <c r="AB827" s="29"/>
      <c r="AC827" s="29"/>
      <c r="AD827" s="29"/>
    </row>
    <row r="828" spans="1:30" ht="15.75" customHeight="1">
      <c r="A828" s="29"/>
      <c r="B828" s="75"/>
      <c r="C828" s="29"/>
      <c r="D828" s="29"/>
      <c r="E828" s="29"/>
      <c r="F828" s="325"/>
      <c r="G828" s="29"/>
      <c r="H828" s="29"/>
      <c r="I828" s="29"/>
      <c r="J828" s="29"/>
      <c r="K828" s="29"/>
      <c r="L828" s="29"/>
      <c r="M828" s="29"/>
      <c r="N828" s="29"/>
      <c r="O828" s="29"/>
      <c r="P828" s="29"/>
      <c r="Q828" s="29"/>
      <c r="R828" s="29"/>
      <c r="S828" s="29"/>
      <c r="T828" s="325"/>
      <c r="U828" s="29"/>
      <c r="V828" s="29"/>
      <c r="W828" s="29"/>
      <c r="X828" s="29"/>
      <c r="Y828" s="29"/>
      <c r="Z828" s="29"/>
      <c r="AA828" s="29"/>
      <c r="AB828" s="29"/>
      <c r="AC828" s="29"/>
      <c r="AD828" s="29"/>
    </row>
    <row r="829" spans="1:30" ht="15.75" customHeight="1">
      <c r="A829" s="29"/>
      <c r="B829" s="75"/>
      <c r="C829" s="29"/>
      <c r="D829" s="29"/>
      <c r="E829" s="29"/>
      <c r="F829" s="325"/>
      <c r="G829" s="29"/>
      <c r="H829" s="29"/>
      <c r="I829" s="29"/>
      <c r="J829" s="29"/>
      <c r="K829" s="29"/>
      <c r="L829" s="29"/>
      <c r="M829" s="29"/>
      <c r="N829" s="29"/>
      <c r="O829" s="29"/>
      <c r="P829" s="29"/>
      <c r="Q829" s="29"/>
      <c r="R829" s="29"/>
      <c r="S829" s="29"/>
      <c r="T829" s="325"/>
      <c r="U829" s="29"/>
      <c r="V829" s="29"/>
      <c r="W829" s="29"/>
      <c r="X829" s="29"/>
      <c r="Y829" s="29"/>
      <c r="Z829" s="29"/>
      <c r="AA829" s="29"/>
      <c r="AB829" s="29"/>
      <c r="AC829" s="29"/>
      <c r="AD829" s="29"/>
    </row>
    <row r="830" spans="1:30" ht="15.75" customHeight="1">
      <c r="A830" s="29"/>
      <c r="B830" s="75"/>
      <c r="C830" s="29"/>
      <c r="D830" s="29"/>
      <c r="E830" s="29"/>
      <c r="F830" s="325"/>
      <c r="G830" s="29"/>
      <c r="H830" s="29"/>
      <c r="I830" s="29"/>
      <c r="J830" s="29"/>
      <c r="K830" s="29"/>
      <c r="L830" s="29"/>
      <c r="M830" s="29"/>
      <c r="N830" s="29"/>
      <c r="O830" s="29"/>
      <c r="P830" s="29"/>
      <c r="Q830" s="29"/>
      <c r="R830" s="29"/>
      <c r="S830" s="29"/>
      <c r="T830" s="325"/>
      <c r="U830" s="29"/>
      <c r="V830" s="29"/>
      <c r="W830" s="29"/>
      <c r="X830" s="29"/>
      <c r="Y830" s="29"/>
      <c r="Z830" s="29"/>
      <c r="AA830" s="29"/>
      <c r="AB830" s="29"/>
      <c r="AC830" s="29"/>
      <c r="AD830" s="29"/>
    </row>
    <row r="831" spans="1:30" ht="15.75" customHeight="1">
      <c r="A831" s="29"/>
      <c r="B831" s="75"/>
      <c r="C831" s="29"/>
      <c r="D831" s="29"/>
      <c r="E831" s="29"/>
      <c r="F831" s="325"/>
      <c r="G831" s="29"/>
      <c r="H831" s="29"/>
      <c r="I831" s="29"/>
      <c r="J831" s="29"/>
      <c r="K831" s="29"/>
      <c r="L831" s="29"/>
      <c r="M831" s="29"/>
      <c r="N831" s="29"/>
      <c r="O831" s="29"/>
      <c r="P831" s="29"/>
      <c r="Q831" s="29"/>
      <c r="R831" s="29"/>
      <c r="S831" s="29"/>
      <c r="T831" s="325"/>
      <c r="U831" s="29"/>
      <c r="V831" s="29"/>
      <c r="W831" s="29"/>
      <c r="X831" s="29"/>
      <c r="Y831" s="29"/>
      <c r="Z831" s="29"/>
      <c r="AA831" s="29"/>
      <c r="AB831" s="29"/>
      <c r="AC831" s="29"/>
      <c r="AD831" s="29"/>
    </row>
    <row r="832" spans="1:30" ht="15.75" customHeight="1">
      <c r="A832" s="29"/>
      <c r="B832" s="75"/>
      <c r="C832" s="29"/>
      <c r="D832" s="29"/>
      <c r="E832" s="29"/>
      <c r="F832" s="325"/>
      <c r="G832" s="29"/>
      <c r="H832" s="29"/>
      <c r="I832" s="29"/>
      <c r="J832" s="29"/>
      <c r="K832" s="29"/>
      <c r="L832" s="29"/>
      <c r="M832" s="29"/>
      <c r="N832" s="29"/>
      <c r="O832" s="29"/>
      <c r="P832" s="29"/>
      <c r="Q832" s="29"/>
      <c r="R832" s="29"/>
      <c r="S832" s="29"/>
      <c r="T832" s="325"/>
      <c r="U832" s="29"/>
      <c r="V832" s="29"/>
      <c r="W832" s="29"/>
      <c r="X832" s="29"/>
      <c r="Y832" s="29"/>
      <c r="Z832" s="29"/>
      <c r="AA832" s="29"/>
      <c r="AB832" s="29"/>
      <c r="AC832" s="29"/>
      <c r="AD832" s="29"/>
    </row>
    <row r="833" spans="1:30" ht="15.75" customHeight="1">
      <c r="A833" s="29"/>
      <c r="B833" s="75"/>
      <c r="C833" s="29"/>
      <c r="D833" s="29"/>
      <c r="E833" s="29"/>
      <c r="F833" s="325"/>
      <c r="G833" s="29"/>
      <c r="H833" s="29"/>
      <c r="I833" s="29"/>
      <c r="J833" s="29"/>
      <c r="K833" s="29"/>
      <c r="L833" s="29"/>
      <c r="M833" s="29"/>
      <c r="N833" s="29"/>
      <c r="O833" s="29"/>
      <c r="P833" s="29"/>
      <c r="Q833" s="29"/>
      <c r="R833" s="29"/>
      <c r="S833" s="29"/>
      <c r="T833" s="325"/>
      <c r="U833" s="29"/>
      <c r="V833" s="29"/>
      <c r="W833" s="29"/>
      <c r="X833" s="29"/>
      <c r="Y833" s="29"/>
      <c r="Z833" s="29"/>
      <c r="AA833" s="29"/>
      <c r="AB833" s="29"/>
      <c r="AC833" s="29"/>
      <c r="AD833" s="29"/>
    </row>
    <row r="834" spans="1:30" ht="15.75" customHeight="1">
      <c r="A834" s="29"/>
      <c r="B834" s="75"/>
      <c r="C834" s="29"/>
      <c r="D834" s="29"/>
      <c r="E834" s="29"/>
      <c r="F834" s="325"/>
      <c r="G834" s="29"/>
      <c r="H834" s="29"/>
      <c r="I834" s="29"/>
      <c r="J834" s="29"/>
      <c r="K834" s="29"/>
      <c r="L834" s="29"/>
      <c r="M834" s="29"/>
      <c r="N834" s="29"/>
      <c r="O834" s="29"/>
      <c r="P834" s="29"/>
      <c r="Q834" s="29"/>
      <c r="R834" s="29"/>
      <c r="S834" s="29"/>
      <c r="T834" s="325"/>
      <c r="U834" s="29"/>
      <c r="V834" s="29"/>
      <c r="W834" s="29"/>
      <c r="X834" s="29"/>
      <c r="Y834" s="29"/>
      <c r="Z834" s="29"/>
      <c r="AA834" s="29"/>
      <c r="AB834" s="29"/>
      <c r="AC834" s="29"/>
      <c r="AD834" s="29"/>
    </row>
    <row r="835" spans="1:30" ht="15.75" customHeight="1">
      <c r="A835" s="29"/>
      <c r="B835" s="75"/>
      <c r="C835" s="29"/>
      <c r="D835" s="29"/>
      <c r="E835" s="29"/>
      <c r="F835" s="325"/>
      <c r="G835" s="29"/>
      <c r="H835" s="29"/>
      <c r="I835" s="29"/>
      <c r="J835" s="29"/>
      <c r="K835" s="29"/>
      <c r="L835" s="29"/>
      <c r="M835" s="29"/>
      <c r="N835" s="29"/>
      <c r="O835" s="29"/>
      <c r="P835" s="29"/>
      <c r="Q835" s="29"/>
      <c r="R835" s="29"/>
      <c r="S835" s="29"/>
      <c r="T835" s="325"/>
      <c r="U835" s="29"/>
      <c r="V835" s="29"/>
      <c r="W835" s="29"/>
      <c r="X835" s="29"/>
      <c r="Y835" s="29"/>
      <c r="Z835" s="29"/>
      <c r="AA835" s="29"/>
      <c r="AB835" s="29"/>
      <c r="AC835" s="29"/>
      <c r="AD835" s="29"/>
    </row>
    <row r="836" spans="1:30" ht="15.75" customHeight="1">
      <c r="A836" s="29"/>
      <c r="B836" s="75"/>
      <c r="C836" s="29"/>
      <c r="D836" s="29"/>
      <c r="E836" s="29"/>
      <c r="F836" s="325"/>
      <c r="G836" s="29"/>
      <c r="H836" s="29"/>
      <c r="I836" s="29"/>
      <c r="J836" s="29"/>
      <c r="K836" s="29"/>
      <c r="L836" s="29"/>
      <c r="M836" s="29"/>
      <c r="N836" s="29"/>
      <c r="O836" s="29"/>
      <c r="P836" s="29"/>
      <c r="Q836" s="29"/>
      <c r="R836" s="29"/>
      <c r="S836" s="29"/>
      <c r="T836" s="325"/>
      <c r="U836" s="29"/>
      <c r="V836" s="29"/>
      <c r="W836" s="29"/>
      <c r="X836" s="29"/>
      <c r="Y836" s="29"/>
      <c r="Z836" s="29"/>
      <c r="AA836" s="29"/>
      <c r="AB836" s="29"/>
      <c r="AC836" s="29"/>
      <c r="AD836" s="29"/>
    </row>
    <row r="837" spans="1:30" ht="15.75" customHeight="1">
      <c r="A837" s="29"/>
      <c r="B837" s="75"/>
      <c r="C837" s="29"/>
      <c r="D837" s="29"/>
      <c r="E837" s="29"/>
      <c r="F837" s="325"/>
      <c r="G837" s="29"/>
      <c r="H837" s="29"/>
      <c r="I837" s="29"/>
      <c r="J837" s="29"/>
      <c r="K837" s="29"/>
      <c r="L837" s="29"/>
      <c r="M837" s="29"/>
      <c r="N837" s="29"/>
      <c r="O837" s="29"/>
      <c r="P837" s="29"/>
      <c r="Q837" s="29"/>
      <c r="R837" s="29"/>
      <c r="S837" s="29"/>
      <c r="T837" s="325"/>
      <c r="U837" s="29"/>
      <c r="V837" s="29"/>
      <c r="W837" s="29"/>
      <c r="X837" s="29"/>
      <c r="Y837" s="29"/>
      <c r="Z837" s="29"/>
      <c r="AA837" s="29"/>
      <c r="AB837" s="29"/>
      <c r="AC837" s="29"/>
      <c r="AD837" s="29"/>
    </row>
    <row r="838" spans="1:30" ht="15.75" customHeight="1">
      <c r="A838" s="29"/>
      <c r="B838" s="75"/>
      <c r="C838" s="29"/>
      <c r="D838" s="29"/>
      <c r="E838" s="29"/>
      <c r="F838" s="325"/>
      <c r="G838" s="29"/>
      <c r="H838" s="29"/>
      <c r="I838" s="29"/>
      <c r="J838" s="29"/>
      <c r="K838" s="29"/>
      <c r="L838" s="29"/>
      <c r="M838" s="29"/>
      <c r="N838" s="29"/>
      <c r="O838" s="29"/>
      <c r="P838" s="29"/>
      <c r="Q838" s="29"/>
      <c r="R838" s="29"/>
      <c r="S838" s="29"/>
      <c r="T838" s="325"/>
      <c r="U838" s="29"/>
      <c r="V838" s="29"/>
      <c r="W838" s="29"/>
      <c r="X838" s="29"/>
      <c r="Y838" s="29"/>
      <c r="Z838" s="29"/>
      <c r="AA838" s="29"/>
      <c r="AB838" s="29"/>
      <c r="AC838" s="29"/>
      <c r="AD838" s="29"/>
    </row>
    <row r="839" spans="1:30" ht="15.75" customHeight="1">
      <c r="A839" s="29"/>
      <c r="B839" s="75"/>
      <c r="C839" s="29"/>
      <c r="D839" s="29"/>
      <c r="E839" s="29"/>
      <c r="F839" s="325"/>
      <c r="G839" s="29"/>
      <c r="H839" s="29"/>
      <c r="I839" s="29"/>
      <c r="J839" s="29"/>
      <c r="K839" s="29"/>
      <c r="L839" s="29"/>
      <c r="M839" s="29"/>
      <c r="N839" s="29"/>
      <c r="O839" s="29"/>
      <c r="P839" s="29"/>
      <c r="Q839" s="29"/>
      <c r="R839" s="29"/>
      <c r="S839" s="29"/>
      <c r="T839" s="325"/>
      <c r="U839" s="29"/>
      <c r="V839" s="29"/>
      <c r="W839" s="29"/>
      <c r="X839" s="29"/>
      <c r="Y839" s="29"/>
      <c r="Z839" s="29"/>
      <c r="AA839" s="29"/>
      <c r="AB839" s="29"/>
      <c r="AC839" s="29"/>
      <c r="AD839" s="29"/>
    </row>
    <row r="840" spans="1:30" ht="15.75" customHeight="1">
      <c r="A840" s="29"/>
      <c r="B840" s="75"/>
      <c r="C840" s="29"/>
      <c r="D840" s="29"/>
      <c r="E840" s="29"/>
      <c r="F840" s="325"/>
      <c r="G840" s="29"/>
      <c r="H840" s="29"/>
      <c r="I840" s="29"/>
      <c r="J840" s="29"/>
      <c r="K840" s="29"/>
      <c r="L840" s="29"/>
      <c r="M840" s="29"/>
      <c r="N840" s="29"/>
      <c r="O840" s="29"/>
      <c r="P840" s="29"/>
      <c r="Q840" s="29"/>
      <c r="R840" s="29"/>
      <c r="S840" s="29"/>
      <c r="T840" s="325"/>
      <c r="U840" s="29"/>
      <c r="V840" s="29"/>
      <c r="W840" s="29"/>
      <c r="X840" s="29"/>
      <c r="Y840" s="29"/>
      <c r="Z840" s="29"/>
      <c r="AA840" s="29"/>
      <c r="AB840" s="29"/>
      <c r="AC840" s="29"/>
      <c r="AD840" s="29"/>
    </row>
    <row r="841" spans="1:30" ht="15.75" customHeight="1">
      <c r="A841" s="29"/>
      <c r="B841" s="75"/>
      <c r="C841" s="29"/>
      <c r="D841" s="29"/>
      <c r="E841" s="29"/>
      <c r="F841" s="325"/>
      <c r="G841" s="29"/>
      <c r="H841" s="29"/>
      <c r="I841" s="29"/>
      <c r="J841" s="29"/>
      <c r="K841" s="29"/>
      <c r="L841" s="29"/>
      <c r="M841" s="29"/>
      <c r="N841" s="29"/>
      <c r="O841" s="29"/>
      <c r="P841" s="29"/>
      <c r="Q841" s="29"/>
      <c r="R841" s="29"/>
      <c r="S841" s="29"/>
      <c r="T841" s="325"/>
      <c r="U841" s="29"/>
      <c r="V841" s="29"/>
      <c r="W841" s="29"/>
      <c r="X841" s="29"/>
      <c r="Y841" s="29"/>
      <c r="Z841" s="29"/>
      <c r="AA841" s="29"/>
      <c r="AB841" s="29"/>
      <c r="AC841" s="29"/>
      <c r="AD841" s="29"/>
    </row>
    <row r="842" spans="1:30" ht="15.75" customHeight="1">
      <c r="A842" s="29"/>
      <c r="B842" s="75"/>
      <c r="C842" s="29"/>
      <c r="D842" s="29"/>
      <c r="E842" s="29"/>
      <c r="F842" s="325"/>
      <c r="G842" s="29"/>
      <c r="H842" s="29"/>
      <c r="I842" s="29"/>
      <c r="J842" s="29"/>
      <c r="K842" s="29"/>
      <c r="L842" s="29"/>
      <c r="M842" s="29"/>
      <c r="N842" s="29"/>
      <c r="O842" s="29"/>
      <c r="P842" s="29"/>
      <c r="Q842" s="29"/>
      <c r="R842" s="29"/>
      <c r="S842" s="29"/>
      <c r="T842" s="325"/>
      <c r="U842" s="29"/>
      <c r="V842" s="29"/>
      <c r="W842" s="29"/>
      <c r="X842" s="29"/>
      <c r="Y842" s="29"/>
      <c r="Z842" s="29"/>
      <c r="AA842" s="29"/>
      <c r="AB842" s="29"/>
      <c r="AC842" s="29"/>
      <c r="AD842" s="29"/>
    </row>
    <row r="843" spans="1:30" ht="15.75" customHeight="1">
      <c r="A843" s="29"/>
      <c r="B843" s="75"/>
      <c r="C843" s="29"/>
      <c r="D843" s="29"/>
      <c r="E843" s="29"/>
      <c r="F843" s="325"/>
      <c r="G843" s="29"/>
      <c r="H843" s="29"/>
      <c r="I843" s="29"/>
      <c r="J843" s="29"/>
      <c r="K843" s="29"/>
      <c r="L843" s="29"/>
      <c r="M843" s="29"/>
      <c r="N843" s="29"/>
      <c r="O843" s="29"/>
      <c r="P843" s="29"/>
      <c r="Q843" s="29"/>
      <c r="R843" s="29"/>
      <c r="S843" s="29"/>
      <c r="T843" s="325"/>
      <c r="U843" s="29"/>
      <c r="V843" s="29"/>
      <c r="W843" s="29"/>
      <c r="X843" s="29"/>
      <c r="Y843" s="29"/>
      <c r="Z843" s="29"/>
      <c r="AA843" s="29"/>
      <c r="AB843" s="29"/>
      <c r="AC843" s="29"/>
      <c r="AD843" s="29"/>
    </row>
    <row r="844" spans="1:30" ht="15.75" customHeight="1">
      <c r="A844" s="29"/>
      <c r="B844" s="75"/>
      <c r="C844" s="29"/>
      <c r="D844" s="29"/>
      <c r="E844" s="29"/>
      <c r="F844" s="325"/>
      <c r="G844" s="29"/>
      <c r="H844" s="29"/>
      <c r="I844" s="29"/>
      <c r="J844" s="29"/>
      <c r="K844" s="29"/>
      <c r="L844" s="29"/>
      <c r="M844" s="29"/>
      <c r="N844" s="29"/>
      <c r="O844" s="29"/>
      <c r="P844" s="29"/>
      <c r="Q844" s="29"/>
      <c r="R844" s="29"/>
      <c r="S844" s="29"/>
      <c r="T844" s="325"/>
      <c r="U844" s="29"/>
      <c r="V844" s="29"/>
      <c r="W844" s="29"/>
      <c r="X844" s="29"/>
      <c r="Y844" s="29"/>
      <c r="Z844" s="29"/>
      <c r="AA844" s="29"/>
      <c r="AB844" s="29"/>
      <c r="AC844" s="29"/>
      <c r="AD844" s="29"/>
    </row>
    <row r="845" spans="1:30" ht="15.75" customHeight="1">
      <c r="A845" s="29"/>
      <c r="B845" s="75"/>
      <c r="C845" s="29"/>
      <c r="D845" s="29"/>
      <c r="E845" s="29"/>
      <c r="F845" s="325"/>
      <c r="G845" s="29"/>
      <c r="H845" s="29"/>
      <c r="I845" s="29"/>
      <c r="J845" s="29"/>
      <c r="K845" s="29"/>
      <c r="L845" s="29"/>
      <c r="M845" s="29"/>
      <c r="N845" s="29"/>
      <c r="O845" s="29"/>
      <c r="P845" s="29"/>
      <c r="Q845" s="29"/>
      <c r="R845" s="29"/>
      <c r="S845" s="29"/>
      <c r="T845" s="325"/>
      <c r="U845" s="29"/>
      <c r="V845" s="29"/>
      <c r="W845" s="29"/>
      <c r="X845" s="29"/>
      <c r="Y845" s="29"/>
      <c r="Z845" s="29"/>
      <c r="AA845" s="29"/>
      <c r="AB845" s="29"/>
      <c r="AC845" s="29"/>
      <c r="AD845" s="29"/>
    </row>
    <row r="846" spans="1:30" ht="15.75" customHeight="1">
      <c r="A846" s="29"/>
      <c r="B846" s="75"/>
      <c r="C846" s="29"/>
      <c r="D846" s="29"/>
      <c r="E846" s="29"/>
      <c r="F846" s="325"/>
      <c r="G846" s="29"/>
      <c r="H846" s="29"/>
      <c r="I846" s="29"/>
      <c r="J846" s="29"/>
      <c r="K846" s="29"/>
      <c r="L846" s="29"/>
      <c r="M846" s="29"/>
      <c r="N846" s="29"/>
      <c r="O846" s="29"/>
      <c r="P846" s="29"/>
      <c r="Q846" s="29"/>
      <c r="R846" s="29"/>
      <c r="S846" s="29"/>
      <c r="T846" s="325"/>
      <c r="U846" s="29"/>
      <c r="V846" s="29"/>
      <c r="W846" s="29"/>
      <c r="X846" s="29"/>
      <c r="Y846" s="29"/>
      <c r="Z846" s="29"/>
      <c r="AA846" s="29"/>
      <c r="AB846" s="29"/>
      <c r="AC846" s="29"/>
      <c r="AD846" s="29"/>
    </row>
    <row r="847" spans="1:30" ht="15.75" customHeight="1">
      <c r="A847" s="29"/>
      <c r="B847" s="75"/>
      <c r="C847" s="29"/>
      <c r="D847" s="29"/>
      <c r="E847" s="29"/>
      <c r="F847" s="325"/>
      <c r="G847" s="29"/>
      <c r="H847" s="29"/>
      <c r="I847" s="29"/>
      <c r="J847" s="29"/>
      <c r="K847" s="29"/>
      <c r="L847" s="29"/>
      <c r="M847" s="29"/>
      <c r="N847" s="29"/>
      <c r="O847" s="29"/>
      <c r="P847" s="29"/>
      <c r="Q847" s="29"/>
      <c r="R847" s="29"/>
      <c r="S847" s="29"/>
      <c r="T847" s="325"/>
      <c r="U847" s="29"/>
      <c r="V847" s="29"/>
      <c r="W847" s="29"/>
      <c r="X847" s="29"/>
      <c r="Y847" s="29"/>
      <c r="Z847" s="29"/>
      <c r="AA847" s="29"/>
      <c r="AB847" s="29"/>
      <c r="AC847" s="29"/>
      <c r="AD847" s="29"/>
    </row>
    <row r="848" spans="1:30" ht="15.75" customHeight="1">
      <c r="A848" s="29"/>
      <c r="B848" s="75"/>
      <c r="C848" s="29"/>
      <c r="D848" s="29"/>
      <c r="E848" s="29"/>
      <c r="F848" s="325"/>
      <c r="G848" s="29"/>
      <c r="H848" s="29"/>
      <c r="I848" s="29"/>
      <c r="J848" s="29"/>
      <c r="K848" s="29"/>
      <c r="L848" s="29"/>
      <c r="M848" s="29"/>
      <c r="N848" s="29"/>
      <c r="O848" s="29"/>
      <c r="P848" s="29"/>
      <c r="Q848" s="29"/>
      <c r="R848" s="29"/>
      <c r="S848" s="29"/>
      <c r="T848" s="325"/>
      <c r="U848" s="29"/>
      <c r="V848" s="29"/>
      <c r="W848" s="29"/>
      <c r="X848" s="29"/>
      <c r="Y848" s="29"/>
      <c r="Z848" s="29"/>
      <c r="AA848" s="29"/>
      <c r="AB848" s="29"/>
      <c r="AC848" s="29"/>
      <c r="AD848" s="29"/>
    </row>
    <row r="849" spans="1:30" ht="15.75" customHeight="1">
      <c r="A849" s="29"/>
      <c r="B849" s="75"/>
      <c r="C849" s="29"/>
      <c r="D849" s="29"/>
      <c r="E849" s="29"/>
      <c r="F849" s="325"/>
      <c r="G849" s="29"/>
      <c r="H849" s="29"/>
      <c r="I849" s="29"/>
      <c r="J849" s="29"/>
      <c r="K849" s="29"/>
      <c r="L849" s="29"/>
      <c r="M849" s="29"/>
      <c r="N849" s="29"/>
      <c r="O849" s="29"/>
      <c r="P849" s="29"/>
      <c r="Q849" s="29"/>
      <c r="R849" s="29"/>
      <c r="S849" s="29"/>
      <c r="T849" s="325"/>
      <c r="U849" s="29"/>
      <c r="V849" s="29"/>
      <c r="W849" s="29"/>
      <c r="X849" s="29"/>
      <c r="Y849" s="29"/>
      <c r="Z849" s="29"/>
      <c r="AA849" s="29"/>
      <c r="AB849" s="29"/>
      <c r="AC849" s="29"/>
      <c r="AD849" s="29"/>
    </row>
    <row r="850" spans="1:30" ht="15.75" customHeight="1">
      <c r="A850" s="29"/>
      <c r="B850" s="75"/>
      <c r="C850" s="29"/>
      <c r="D850" s="29"/>
      <c r="E850" s="29"/>
      <c r="F850" s="325"/>
      <c r="G850" s="29"/>
      <c r="H850" s="29"/>
      <c r="I850" s="29"/>
      <c r="J850" s="29"/>
      <c r="K850" s="29"/>
      <c r="L850" s="29"/>
      <c r="M850" s="29"/>
      <c r="N850" s="29"/>
      <c r="O850" s="29"/>
      <c r="P850" s="29"/>
      <c r="Q850" s="29"/>
      <c r="R850" s="29"/>
      <c r="S850" s="29"/>
      <c r="T850" s="325"/>
      <c r="U850" s="29"/>
      <c r="V850" s="29"/>
      <c r="W850" s="29"/>
      <c r="X850" s="29"/>
      <c r="Y850" s="29"/>
      <c r="Z850" s="29"/>
      <c r="AA850" s="29"/>
      <c r="AB850" s="29"/>
      <c r="AC850" s="29"/>
      <c r="AD850" s="29"/>
    </row>
    <row r="851" spans="1:30" ht="15.75" customHeight="1">
      <c r="A851" s="29"/>
      <c r="B851" s="75"/>
      <c r="C851" s="29"/>
      <c r="D851" s="29"/>
      <c r="E851" s="29"/>
      <c r="F851" s="325"/>
      <c r="G851" s="29"/>
      <c r="H851" s="29"/>
      <c r="I851" s="29"/>
      <c r="J851" s="29"/>
      <c r="K851" s="29"/>
      <c r="L851" s="29"/>
      <c r="M851" s="29"/>
      <c r="N851" s="29"/>
      <c r="O851" s="29"/>
      <c r="P851" s="29"/>
      <c r="Q851" s="29"/>
      <c r="R851" s="29"/>
      <c r="S851" s="29"/>
      <c r="T851" s="325"/>
      <c r="U851" s="29"/>
      <c r="V851" s="29"/>
      <c r="W851" s="29"/>
      <c r="X851" s="29"/>
      <c r="Y851" s="29"/>
      <c r="Z851" s="29"/>
      <c r="AA851" s="29"/>
      <c r="AB851" s="29"/>
      <c r="AC851" s="29"/>
      <c r="AD851" s="29"/>
    </row>
    <row r="852" spans="1:30" ht="15.75" customHeight="1">
      <c r="A852" s="29"/>
      <c r="B852" s="75"/>
      <c r="C852" s="29"/>
      <c r="D852" s="29"/>
      <c r="E852" s="29"/>
      <c r="F852" s="325"/>
      <c r="G852" s="29"/>
      <c r="H852" s="29"/>
      <c r="I852" s="29"/>
      <c r="J852" s="29"/>
      <c r="K852" s="29"/>
      <c r="L852" s="29"/>
      <c r="M852" s="29"/>
      <c r="N852" s="29"/>
      <c r="O852" s="29"/>
      <c r="P852" s="29"/>
      <c r="Q852" s="29"/>
      <c r="R852" s="29"/>
      <c r="S852" s="29"/>
      <c r="T852" s="325"/>
      <c r="U852" s="29"/>
      <c r="V852" s="29"/>
      <c r="W852" s="29"/>
      <c r="X852" s="29"/>
      <c r="Y852" s="29"/>
      <c r="Z852" s="29"/>
      <c r="AA852" s="29"/>
      <c r="AB852" s="29"/>
      <c r="AC852" s="29"/>
      <c r="AD852" s="29"/>
    </row>
    <row r="853" spans="1:30" ht="15.75" customHeight="1">
      <c r="A853" s="29"/>
      <c r="B853" s="75"/>
      <c r="C853" s="29"/>
      <c r="D853" s="29"/>
      <c r="E853" s="29"/>
      <c r="F853" s="325"/>
      <c r="G853" s="29"/>
      <c r="H853" s="29"/>
      <c r="I853" s="29"/>
      <c r="J853" s="29"/>
      <c r="K853" s="29"/>
      <c r="L853" s="29"/>
      <c r="M853" s="29"/>
      <c r="N853" s="29"/>
      <c r="O853" s="29"/>
      <c r="P853" s="29"/>
      <c r="Q853" s="29"/>
      <c r="R853" s="29"/>
      <c r="S853" s="29"/>
      <c r="T853" s="325"/>
      <c r="U853" s="29"/>
      <c r="V853" s="29"/>
      <c r="W853" s="29"/>
      <c r="X853" s="29"/>
      <c r="Y853" s="29"/>
      <c r="Z853" s="29"/>
      <c r="AA853" s="29"/>
      <c r="AB853" s="29"/>
      <c r="AC853" s="29"/>
      <c r="AD853" s="29"/>
    </row>
    <row r="854" spans="1:30" ht="15.75" customHeight="1">
      <c r="A854" s="29"/>
      <c r="B854" s="75"/>
      <c r="C854" s="29"/>
      <c r="D854" s="29"/>
      <c r="E854" s="29"/>
      <c r="F854" s="325"/>
      <c r="G854" s="29"/>
      <c r="H854" s="29"/>
      <c r="I854" s="29"/>
      <c r="J854" s="29"/>
      <c r="K854" s="29"/>
      <c r="L854" s="29"/>
      <c r="M854" s="29"/>
      <c r="N854" s="29"/>
      <c r="O854" s="29"/>
      <c r="P854" s="29"/>
      <c r="Q854" s="29"/>
      <c r="R854" s="29"/>
      <c r="S854" s="29"/>
      <c r="T854" s="325"/>
      <c r="U854" s="29"/>
      <c r="V854" s="29"/>
      <c r="W854" s="29"/>
      <c r="X854" s="29"/>
      <c r="Y854" s="29"/>
      <c r="Z854" s="29"/>
      <c r="AA854" s="29"/>
      <c r="AB854" s="29"/>
      <c r="AC854" s="29"/>
      <c r="AD854" s="29"/>
    </row>
    <row r="855" spans="1:30" ht="15.75" customHeight="1">
      <c r="A855" s="29"/>
      <c r="B855" s="75"/>
      <c r="C855" s="29"/>
      <c r="D855" s="29"/>
      <c r="E855" s="29"/>
      <c r="F855" s="325"/>
      <c r="G855" s="29"/>
      <c r="H855" s="29"/>
      <c r="I855" s="29"/>
      <c r="J855" s="29"/>
      <c r="K855" s="29"/>
      <c r="L855" s="29"/>
      <c r="M855" s="29"/>
      <c r="N855" s="29"/>
      <c r="O855" s="29"/>
      <c r="P855" s="29"/>
      <c r="Q855" s="29"/>
      <c r="R855" s="29"/>
      <c r="S855" s="29"/>
      <c r="T855" s="325"/>
      <c r="U855" s="29"/>
      <c r="V855" s="29"/>
      <c r="W855" s="29"/>
      <c r="X855" s="29"/>
      <c r="Y855" s="29"/>
      <c r="Z855" s="29"/>
      <c r="AA855" s="29"/>
      <c r="AB855" s="29"/>
      <c r="AC855" s="29"/>
      <c r="AD855" s="29"/>
    </row>
    <row r="856" spans="1:30" ht="15.75" customHeight="1">
      <c r="A856" s="29"/>
      <c r="B856" s="75"/>
      <c r="C856" s="29"/>
      <c r="D856" s="29"/>
      <c r="E856" s="29"/>
      <c r="F856" s="325"/>
      <c r="G856" s="29"/>
      <c r="H856" s="29"/>
      <c r="I856" s="29"/>
      <c r="J856" s="29"/>
      <c r="K856" s="29"/>
      <c r="L856" s="29"/>
      <c r="M856" s="29"/>
      <c r="N856" s="29"/>
      <c r="O856" s="29"/>
      <c r="P856" s="29"/>
      <c r="Q856" s="29"/>
      <c r="R856" s="29"/>
      <c r="S856" s="29"/>
      <c r="T856" s="325"/>
      <c r="U856" s="29"/>
      <c r="V856" s="29"/>
      <c r="W856" s="29"/>
      <c r="X856" s="29"/>
      <c r="Y856" s="29"/>
      <c r="Z856" s="29"/>
      <c r="AA856" s="29"/>
      <c r="AB856" s="29"/>
      <c r="AC856" s="29"/>
      <c r="AD856" s="29"/>
    </row>
    <row r="857" spans="1:30" ht="15.75" customHeight="1">
      <c r="A857" s="29"/>
      <c r="B857" s="75"/>
      <c r="C857" s="29"/>
      <c r="D857" s="29"/>
      <c r="E857" s="29"/>
      <c r="F857" s="325"/>
      <c r="G857" s="29"/>
      <c r="H857" s="29"/>
      <c r="I857" s="29"/>
      <c r="J857" s="29"/>
      <c r="K857" s="29"/>
      <c r="L857" s="29"/>
      <c r="M857" s="29"/>
      <c r="N857" s="29"/>
      <c r="O857" s="29"/>
      <c r="P857" s="29"/>
      <c r="Q857" s="29"/>
      <c r="R857" s="29"/>
      <c r="S857" s="29"/>
      <c r="T857" s="325"/>
      <c r="U857" s="29"/>
      <c r="V857" s="29"/>
      <c r="W857" s="29"/>
      <c r="X857" s="29"/>
      <c r="Y857" s="29"/>
      <c r="Z857" s="29"/>
      <c r="AA857" s="29"/>
      <c r="AB857" s="29"/>
      <c r="AC857" s="29"/>
      <c r="AD857" s="29"/>
    </row>
    <row r="858" spans="1:30" ht="15.75" customHeight="1">
      <c r="A858" s="29"/>
      <c r="B858" s="75"/>
      <c r="C858" s="29"/>
      <c r="D858" s="29"/>
      <c r="E858" s="29"/>
      <c r="F858" s="325"/>
      <c r="G858" s="29"/>
      <c r="H858" s="29"/>
      <c r="I858" s="29"/>
      <c r="J858" s="29"/>
      <c r="K858" s="29"/>
      <c r="L858" s="29"/>
      <c r="M858" s="29"/>
      <c r="N858" s="29"/>
      <c r="O858" s="29"/>
      <c r="P858" s="29"/>
      <c r="Q858" s="29"/>
      <c r="R858" s="29"/>
      <c r="S858" s="29"/>
      <c r="T858" s="325"/>
      <c r="U858" s="29"/>
      <c r="V858" s="29"/>
      <c r="W858" s="29"/>
      <c r="X858" s="29"/>
      <c r="Y858" s="29"/>
      <c r="Z858" s="29"/>
      <c r="AA858" s="29"/>
      <c r="AB858" s="29"/>
      <c r="AC858" s="29"/>
      <c r="AD858" s="29"/>
    </row>
    <row r="859" spans="1:30" ht="15.75" customHeight="1">
      <c r="A859" s="29"/>
      <c r="B859" s="75"/>
      <c r="C859" s="29"/>
      <c r="D859" s="29"/>
      <c r="E859" s="29"/>
      <c r="F859" s="325"/>
      <c r="G859" s="29"/>
      <c r="H859" s="29"/>
      <c r="I859" s="29"/>
      <c r="J859" s="29"/>
      <c r="K859" s="29"/>
      <c r="L859" s="29"/>
      <c r="M859" s="29"/>
      <c r="N859" s="29"/>
      <c r="O859" s="29"/>
      <c r="P859" s="29"/>
      <c r="Q859" s="29"/>
      <c r="R859" s="29"/>
      <c r="S859" s="29"/>
      <c r="T859" s="325"/>
      <c r="U859" s="29"/>
      <c r="V859" s="29"/>
      <c r="W859" s="29"/>
      <c r="X859" s="29"/>
      <c r="Y859" s="29"/>
      <c r="Z859" s="29"/>
      <c r="AA859" s="29"/>
      <c r="AB859" s="29"/>
      <c r="AC859" s="29"/>
      <c r="AD859" s="29"/>
    </row>
    <row r="860" spans="1:30" ht="15.75" customHeight="1">
      <c r="A860" s="29"/>
      <c r="B860" s="75"/>
      <c r="C860" s="29"/>
      <c r="D860" s="29"/>
      <c r="E860" s="29"/>
      <c r="F860" s="325"/>
      <c r="G860" s="29"/>
      <c r="H860" s="29"/>
      <c r="I860" s="29"/>
      <c r="J860" s="29"/>
      <c r="K860" s="29"/>
      <c r="L860" s="29"/>
      <c r="M860" s="29"/>
      <c r="N860" s="29"/>
      <c r="O860" s="29"/>
      <c r="P860" s="29"/>
      <c r="Q860" s="29"/>
      <c r="R860" s="29"/>
      <c r="S860" s="29"/>
      <c r="T860" s="325"/>
      <c r="U860" s="29"/>
      <c r="V860" s="29"/>
      <c r="W860" s="29"/>
      <c r="X860" s="29"/>
      <c r="Y860" s="29"/>
      <c r="Z860" s="29"/>
      <c r="AA860" s="29"/>
      <c r="AB860" s="29"/>
      <c r="AC860" s="29"/>
      <c r="AD860" s="29"/>
    </row>
    <row r="861" spans="1:30" ht="15.75" customHeight="1">
      <c r="A861" s="29"/>
      <c r="B861" s="75"/>
      <c r="C861" s="29"/>
      <c r="D861" s="29"/>
      <c r="E861" s="29"/>
      <c r="F861" s="325"/>
      <c r="G861" s="29"/>
      <c r="H861" s="29"/>
      <c r="I861" s="29"/>
      <c r="J861" s="29"/>
      <c r="K861" s="29"/>
      <c r="L861" s="29"/>
      <c r="M861" s="29"/>
      <c r="N861" s="29"/>
      <c r="O861" s="29"/>
      <c r="P861" s="29"/>
      <c r="Q861" s="29"/>
      <c r="R861" s="29"/>
      <c r="S861" s="29"/>
      <c r="T861" s="325"/>
      <c r="U861" s="29"/>
      <c r="V861" s="29"/>
      <c r="W861" s="29"/>
      <c r="X861" s="29"/>
      <c r="Y861" s="29"/>
      <c r="Z861" s="29"/>
      <c r="AA861" s="29"/>
      <c r="AB861" s="29"/>
      <c r="AC861" s="29"/>
      <c r="AD861" s="29"/>
    </row>
    <row r="862" spans="1:30" ht="15.75" customHeight="1">
      <c r="A862" s="29"/>
      <c r="B862" s="75"/>
      <c r="C862" s="29"/>
      <c r="D862" s="29"/>
      <c r="E862" s="29"/>
      <c r="F862" s="325"/>
      <c r="G862" s="29"/>
      <c r="H862" s="29"/>
      <c r="I862" s="29"/>
      <c r="J862" s="29"/>
      <c r="K862" s="29"/>
      <c r="L862" s="29"/>
      <c r="M862" s="29"/>
      <c r="N862" s="29"/>
      <c r="O862" s="29"/>
      <c r="P862" s="29"/>
      <c r="Q862" s="29"/>
      <c r="R862" s="29"/>
      <c r="S862" s="29"/>
      <c r="T862" s="325"/>
      <c r="U862" s="29"/>
      <c r="V862" s="29"/>
      <c r="W862" s="29"/>
      <c r="X862" s="29"/>
      <c r="Y862" s="29"/>
      <c r="Z862" s="29"/>
      <c r="AA862" s="29"/>
      <c r="AB862" s="29"/>
      <c r="AC862" s="29"/>
      <c r="AD862" s="29"/>
    </row>
    <row r="863" spans="1:30" ht="15.75" customHeight="1">
      <c r="A863" s="29"/>
      <c r="B863" s="75"/>
      <c r="C863" s="29"/>
      <c r="D863" s="29"/>
      <c r="E863" s="29"/>
      <c r="F863" s="325"/>
      <c r="G863" s="29"/>
      <c r="H863" s="29"/>
      <c r="I863" s="29"/>
      <c r="J863" s="29"/>
      <c r="K863" s="29"/>
      <c r="L863" s="29"/>
      <c r="M863" s="29"/>
      <c r="N863" s="29"/>
      <c r="O863" s="29"/>
      <c r="P863" s="29"/>
      <c r="Q863" s="29"/>
      <c r="R863" s="29"/>
      <c r="S863" s="29"/>
      <c r="T863" s="325"/>
      <c r="U863" s="29"/>
      <c r="V863" s="29"/>
      <c r="W863" s="29"/>
      <c r="X863" s="29"/>
      <c r="Y863" s="29"/>
      <c r="Z863" s="29"/>
      <c r="AA863" s="29"/>
      <c r="AB863" s="29"/>
      <c r="AC863" s="29"/>
      <c r="AD863" s="29"/>
    </row>
    <row r="864" spans="1:30" ht="15.75" customHeight="1">
      <c r="A864" s="29"/>
      <c r="B864" s="75"/>
      <c r="C864" s="29"/>
      <c r="D864" s="29"/>
      <c r="E864" s="29"/>
      <c r="F864" s="325"/>
      <c r="G864" s="29"/>
      <c r="H864" s="29"/>
      <c r="I864" s="29"/>
      <c r="J864" s="29"/>
      <c r="K864" s="29"/>
      <c r="L864" s="29"/>
      <c r="M864" s="29"/>
      <c r="N864" s="29"/>
      <c r="O864" s="29"/>
      <c r="P864" s="29"/>
      <c r="Q864" s="29"/>
      <c r="R864" s="29"/>
      <c r="S864" s="29"/>
      <c r="T864" s="325"/>
      <c r="U864" s="29"/>
      <c r="V864" s="29"/>
      <c r="W864" s="29"/>
      <c r="X864" s="29"/>
      <c r="Y864" s="29"/>
      <c r="Z864" s="29"/>
      <c r="AA864" s="29"/>
      <c r="AB864" s="29"/>
      <c r="AC864" s="29"/>
      <c r="AD864" s="29"/>
    </row>
    <row r="865" spans="1:30" ht="15.75" customHeight="1">
      <c r="A865" s="29"/>
      <c r="B865" s="75"/>
      <c r="C865" s="29"/>
      <c r="D865" s="29"/>
      <c r="E865" s="29"/>
      <c r="F865" s="325"/>
      <c r="G865" s="29"/>
      <c r="H865" s="29"/>
      <c r="I865" s="29"/>
      <c r="J865" s="29"/>
      <c r="K865" s="29"/>
      <c r="L865" s="29"/>
      <c r="M865" s="29"/>
      <c r="N865" s="29"/>
      <c r="O865" s="29"/>
      <c r="P865" s="29"/>
      <c r="Q865" s="29"/>
      <c r="R865" s="29"/>
      <c r="S865" s="29"/>
      <c r="T865" s="325"/>
      <c r="U865" s="29"/>
      <c r="V865" s="29"/>
      <c r="W865" s="29"/>
      <c r="X865" s="29"/>
      <c r="Y865" s="29"/>
      <c r="Z865" s="29"/>
      <c r="AA865" s="29"/>
      <c r="AB865" s="29"/>
      <c r="AC865" s="29"/>
      <c r="AD865" s="29"/>
    </row>
    <row r="866" spans="1:30" ht="15.75" customHeight="1">
      <c r="A866" s="29"/>
      <c r="B866" s="75"/>
      <c r="C866" s="29"/>
      <c r="D866" s="29"/>
      <c r="E866" s="29"/>
      <c r="F866" s="325"/>
      <c r="G866" s="29"/>
      <c r="H866" s="29"/>
      <c r="I866" s="29"/>
      <c r="J866" s="29"/>
      <c r="K866" s="29"/>
      <c r="L866" s="29"/>
      <c r="M866" s="29"/>
      <c r="N866" s="29"/>
      <c r="O866" s="29"/>
      <c r="P866" s="29"/>
      <c r="Q866" s="29"/>
      <c r="R866" s="29"/>
      <c r="S866" s="29"/>
      <c r="T866" s="325"/>
      <c r="U866" s="29"/>
      <c r="V866" s="29"/>
      <c r="W866" s="29"/>
      <c r="X866" s="29"/>
      <c r="Y866" s="29"/>
      <c r="Z866" s="29"/>
      <c r="AA866" s="29"/>
      <c r="AB866" s="29"/>
      <c r="AC866" s="29"/>
      <c r="AD866" s="29"/>
    </row>
    <row r="867" spans="1:30" ht="15.75" customHeight="1">
      <c r="A867" s="29"/>
      <c r="B867" s="75"/>
      <c r="C867" s="29"/>
      <c r="D867" s="29"/>
      <c r="E867" s="29"/>
      <c r="F867" s="325"/>
      <c r="G867" s="29"/>
      <c r="H867" s="29"/>
      <c r="I867" s="29"/>
      <c r="J867" s="29"/>
      <c r="K867" s="29"/>
      <c r="L867" s="29"/>
      <c r="M867" s="29"/>
      <c r="N867" s="29"/>
      <c r="O867" s="29"/>
      <c r="P867" s="29"/>
      <c r="Q867" s="29"/>
      <c r="R867" s="29"/>
      <c r="S867" s="29"/>
      <c r="T867" s="325"/>
      <c r="U867" s="29"/>
      <c r="V867" s="29"/>
      <c r="W867" s="29"/>
      <c r="X867" s="29"/>
      <c r="Y867" s="29"/>
      <c r="Z867" s="29"/>
      <c r="AA867" s="29"/>
      <c r="AB867" s="29"/>
      <c r="AC867" s="29"/>
      <c r="AD867" s="29"/>
    </row>
    <row r="868" spans="1:30" ht="15.75" customHeight="1">
      <c r="A868" s="29"/>
      <c r="B868" s="75"/>
      <c r="C868" s="29"/>
      <c r="D868" s="29"/>
      <c r="E868" s="29"/>
      <c r="F868" s="325"/>
      <c r="G868" s="29"/>
      <c r="H868" s="29"/>
      <c r="I868" s="29"/>
      <c r="J868" s="29"/>
      <c r="K868" s="29"/>
      <c r="L868" s="29"/>
      <c r="M868" s="29"/>
      <c r="N868" s="29"/>
      <c r="O868" s="29"/>
      <c r="P868" s="29"/>
      <c r="Q868" s="29"/>
      <c r="R868" s="29"/>
      <c r="S868" s="29"/>
      <c r="T868" s="325"/>
      <c r="U868" s="29"/>
      <c r="V868" s="29"/>
      <c r="W868" s="29"/>
      <c r="X868" s="29"/>
      <c r="Y868" s="29"/>
      <c r="Z868" s="29"/>
      <c r="AA868" s="29"/>
      <c r="AB868" s="29"/>
      <c r="AC868" s="29"/>
      <c r="AD868" s="29"/>
    </row>
    <row r="869" spans="1:30" ht="15.75" customHeight="1">
      <c r="A869" s="29"/>
      <c r="B869" s="75"/>
      <c r="C869" s="29"/>
      <c r="D869" s="29"/>
      <c r="E869" s="29"/>
      <c r="F869" s="325"/>
      <c r="G869" s="29"/>
      <c r="H869" s="29"/>
      <c r="I869" s="29"/>
      <c r="J869" s="29"/>
      <c r="K869" s="29"/>
      <c r="L869" s="29"/>
      <c r="M869" s="29"/>
      <c r="N869" s="29"/>
      <c r="O869" s="29"/>
      <c r="P869" s="29"/>
      <c r="Q869" s="29"/>
      <c r="R869" s="29"/>
      <c r="S869" s="29"/>
      <c r="T869" s="325"/>
      <c r="U869" s="29"/>
      <c r="V869" s="29"/>
      <c r="W869" s="29"/>
      <c r="X869" s="29"/>
      <c r="Y869" s="29"/>
      <c r="Z869" s="29"/>
      <c r="AA869" s="29"/>
      <c r="AB869" s="29"/>
      <c r="AC869" s="29"/>
      <c r="AD869" s="29"/>
    </row>
    <row r="870" spans="1:30" ht="15.75" customHeight="1">
      <c r="A870" s="29"/>
      <c r="B870" s="75"/>
      <c r="C870" s="29"/>
      <c r="D870" s="29"/>
      <c r="E870" s="29"/>
      <c r="F870" s="325"/>
      <c r="G870" s="29"/>
      <c r="H870" s="29"/>
      <c r="I870" s="29"/>
      <c r="J870" s="29"/>
      <c r="K870" s="29"/>
      <c r="L870" s="29"/>
      <c r="M870" s="29"/>
      <c r="N870" s="29"/>
      <c r="O870" s="29"/>
      <c r="P870" s="29"/>
      <c r="Q870" s="29"/>
      <c r="R870" s="29"/>
      <c r="S870" s="29"/>
      <c r="T870" s="325"/>
      <c r="U870" s="29"/>
      <c r="V870" s="29"/>
      <c r="W870" s="29"/>
      <c r="X870" s="29"/>
      <c r="Y870" s="29"/>
      <c r="Z870" s="29"/>
      <c r="AA870" s="29"/>
      <c r="AB870" s="29"/>
      <c r="AC870" s="29"/>
      <c r="AD870" s="29"/>
    </row>
    <row r="871" spans="1:30" ht="15.75" customHeight="1">
      <c r="A871" s="29"/>
      <c r="B871" s="75"/>
      <c r="C871" s="29"/>
      <c r="D871" s="29"/>
      <c r="E871" s="29"/>
      <c r="F871" s="325"/>
      <c r="G871" s="29"/>
      <c r="H871" s="29"/>
      <c r="I871" s="29"/>
      <c r="J871" s="29"/>
      <c r="K871" s="29"/>
      <c r="L871" s="29"/>
      <c r="M871" s="29"/>
      <c r="N871" s="29"/>
      <c r="O871" s="29"/>
      <c r="P871" s="29"/>
      <c r="Q871" s="29"/>
      <c r="R871" s="29"/>
      <c r="S871" s="29"/>
      <c r="T871" s="325"/>
      <c r="U871" s="29"/>
      <c r="V871" s="29"/>
      <c r="W871" s="29"/>
      <c r="X871" s="29"/>
      <c r="Y871" s="29"/>
      <c r="Z871" s="29"/>
      <c r="AA871" s="29"/>
      <c r="AB871" s="29"/>
      <c r="AC871" s="29"/>
      <c r="AD871" s="29"/>
    </row>
    <row r="872" spans="1:30" ht="15.75" customHeight="1">
      <c r="A872" s="29"/>
      <c r="B872" s="75"/>
      <c r="C872" s="29"/>
      <c r="D872" s="29"/>
      <c r="E872" s="29"/>
      <c r="F872" s="325"/>
      <c r="G872" s="29"/>
      <c r="H872" s="29"/>
      <c r="I872" s="29"/>
      <c r="J872" s="29"/>
      <c r="K872" s="29"/>
      <c r="L872" s="29"/>
      <c r="M872" s="29"/>
      <c r="N872" s="29"/>
      <c r="O872" s="29"/>
      <c r="P872" s="29"/>
      <c r="Q872" s="29"/>
      <c r="R872" s="29"/>
      <c r="S872" s="29"/>
      <c r="T872" s="325"/>
      <c r="U872" s="29"/>
      <c r="V872" s="29"/>
      <c r="W872" s="29"/>
      <c r="X872" s="29"/>
      <c r="Y872" s="29"/>
      <c r="Z872" s="29"/>
      <c r="AA872" s="29"/>
      <c r="AB872" s="29"/>
      <c r="AC872" s="29"/>
      <c r="AD872" s="29"/>
    </row>
    <row r="873" spans="1:30" ht="15.75" customHeight="1">
      <c r="A873" s="29"/>
      <c r="B873" s="75"/>
      <c r="C873" s="29"/>
      <c r="D873" s="29"/>
      <c r="E873" s="29"/>
      <c r="F873" s="325"/>
      <c r="G873" s="29"/>
      <c r="H873" s="29"/>
      <c r="I873" s="29"/>
      <c r="J873" s="29"/>
      <c r="K873" s="29"/>
      <c r="L873" s="29"/>
      <c r="M873" s="29"/>
      <c r="N873" s="29"/>
      <c r="O873" s="29"/>
      <c r="P873" s="29"/>
      <c r="Q873" s="29"/>
      <c r="R873" s="29"/>
      <c r="S873" s="29"/>
      <c r="T873" s="325"/>
      <c r="U873" s="29"/>
      <c r="V873" s="29"/>
      <c r="W873" s="29"/>
      <c r="X873" s="29"/>
      <c r="Y873" s="29"/>
      <c r="Z873" s="29"/>
      <c r="AA873" s="29"/>
      <c r="AB873" s="29"/>
      <c r="AC873" s="29"/>
      <c r="AD873" s="29"/>
    </row>
    <row r="874" spans="1:30" ht="15.75" customHeight="1">
      <c r="A874" s="29"/>
      <c r="B874" s="75"/>
      <c r="C874" s="29"/>
      <c r="D874" s="29"/>
      <c r="E874" s="29"/>
      <c r="F874" s="325"/>
      <c r="G874" s="29"/>
      <c r="H874" s="29"/>
      <c r="I874" s="29"/>
      <c r="J874" s="29"/>
      <c r="K874" s="29"/>
      <c r="L874" s="29"/>
      <c r="M874" s="29"/>
      <c r="N874" s="29"/>
      <c r="O874" s="29"/>
      <c r="P874" s="29"/>
      <c r="Q874" s="29"/>
      <c r="R874" s="29"/>
      <c r="S874" s="29"/>
      <c r="T874" s="325"/>
      <c r="U874" s="29"/>
      <c r="V874" s="29"/>
      <c r="W874" s="29"/>
      <c r="X874" s="29"/>
      <c r="Y874" s="29"/>
      <c r="Z874" s="29"/>
      <c r="AA874" s="29"/>
      <c r="AB874" s="29"/>
      <c r="AC874" s="29"/>
      <c r="AD874" s="29"/>
    </row>
    <row r="875" spans="1:30" ht="15.75" customHeight="1">
      <c r="A875" s="29"/>
      <c r="B875" s="75"/>
      <c r="C875" s="29"/>
      <c r="D875" s="29"/>
      <c r="E875" s="29"/>
      <c r="F875" s="325"/>
      <c r="G875" s="29"/>
      <c r="H875" s="29"/>
      <c r="I875" s="29"/>
      <c r="J875" s="29"/>
      <c r="K875" s="29"/>
      <c r="L875" s="29"/>
      <c r="M875" s="29"/>
      <c r="N875" s="29"/>
      <c r="O875" s="29"/>
      <c r="P875" s="29"/>
      <c r="Q875" s="29"/>
      <c r="R875" s="29"/>
      <c r="S875" s="29"/>
      <c r="T875" s="325"/>
      <c r="U875" s="29"/>
      <c r="V875" s="29"/>
      <c r="W875" s="29"/>
      <c r="X875" s="29"/>
      <c r="Y875" s="29"/>
      <c r="Z875" s="29"/>
      <c r="AA875" s="29"/>
      <c r="AB875" s="29"/>
      <c r="AC875" s="29"/>
      <c r="AD875" s="29"/>
    </row>
    <row r="876" spans="1:30" ht="15.75" customHeight="1">
      <c r="A876" s="29"/>
      <c r="B876" s="75"/>
      <c r="C876" s="29"/>
      <c r="D876" s="29"/>
      <c r="E876" s="29"/>
      <c r="F876" s="325"/>
      <c r="G876" s="29"/>
      <c r="H876" s="29"/>
      <c r="I876" s="29"/>
      <c r="J876" s="29"/>
      <c r="K876" s="29"/>
      <c r="L876" s="29"/>
      <c r="M876" s="29"/>
      <c r="N876" s="29"/>
      <c r="O876" s="29"/>
      <c r="P876" s="29"/>
      <c r="Q876" s="29"/>
      <c r="R876" s="29"/>
      <c r="S876" s="29"/>
      <c r="T876" s="325"/>
      <c r="U876" s="29"/>
      <c r="V876" s="29"/>
      <c r="W876" s="29"/>
      <c r="X876" s="29"/>
      <c r="Y876" s="29"/>
      <c r="Z876" s="29"/>
      <c r="AA876" s="29"/>
      <c r="AB876" s="29"/>
      <c r="AC876" s="29"/>
      <c r="AD876" s="29"/>
    </row>
    <row r="877" spans="1:30" ht="15.75" customHeight="1">
      <c r="A877" s="29"/>
      <c r="B877" s="75"/>
      <c r="C877" s="29"/>
      <c r="D877" s="29"/>
      <c r="E877" s="29"/>
      <c r="F877" s="325"/>
      <c r="G877" s="29"/>
      <c r="H877" s="29"/>
      <c r="I877" s="29"/>
      <c r="J877" s="29"/>
      <c r="K877" s="29"/>
      <c r="L877" s="29"/>
      <c r="M877" s="29"/>
      <c r="N877" s="29"/>
      <c r="O877" s="29"/>
      <c r="P877" s="29"/>
      <c r="Q877" s="29"/>
      <c r="R877" s="29"/>
      <c r="S877" s="29"/>
      <c r="T877" s="325"/>
      <c r="U877" s="29"/>
      <c r="V877" s="29"/>
      <c r="W877" s="29"/>
      <c r="X877" s="29"/>
      <c r="Y877" s="29"/>
      <c r="Z877" s="29"/>
      <c r="AA877" s="29"/>
      <c r="AB877" s="29"/>
      <c r="AC877" s="29"/>
      <c r="AD877" s="29"/>
    </row>
    <row r="878" spans="1:30" ht="15.75" customHeight="1">
      <c r="A878" s="29"/>
      <c r="B878" s="75"/>
      <c r="C878" s="29"/>
      <c r="D878" s="29"/>
      <c r="E878" s="29"/>
      <c r="F878" s="325"/>
      <c r="G878" s="29"/>
      <c r="H878" s="29"/>
      <c r="I878" s="29"/>
      <c r="J878" s="29"/>
      <c r="K878" s="29"/>
      <c r="L878" s="29"/>
      <c r="M878" s="29"/>
      <c r="N878" s="29"/>
      <c r="O878" s="29"/>
      <c r="P878" s="29"/>
      <c r="Q878" s="29"/>
      <c r="R878" s="29"/>
      <c r="S878" s="29"/>
      <c r="T878" s="325"/>
      <c r="U878" s="29"/>
      <c r="V878" s="29"/>
      <c r="W878" s="29"/>
      <c r="X878" s="29"/>
      <c r="Y878" s="29"/>
      <c r="Z878" s="29"/>
      <c r="AA878" s="29"/>
      <c r="AB878" s="29"/>
      <c r="AC878" s="29"/>
      <c r="AD878" s="29"/>
    </row>
    <row r="879" spans="1:30" ht="15.75" customHeight="1">
      <c r="A879" s="29"/>
      <c r="B879" s="75"/>
      <c r="C879" s="29"/>
      <c r="D879" s="29"/>
      <c r="E879" s="29"/>
      <c r="F879" s="325"/>
      <c r="G879" s="29"/>
      <c r="H879" s="29"/>
      <c r="I879" s="29"/>
      <c r="J879" s="29"/>
      <c r="K879" s="29"/>
      <c r="L879" s="29"/>
      <c r="M879" s="29"/>
      <c r="N879" s="29"/>
      <c r="O879" s="29"/>
      <c r="P879" s="29"/>
      <c r="Q879" s="29"/>
      <c r="R879" s="29"/>
      <c r="S879" s="29"/>
      <c r="T879" s="325"/>
      <c r="U879" s="29"/>
      <c r="V879" s="29"/>
      <c r="W879" s="29"/>
      <c r="X879" s="29"/>
      <c r="Y879" s="29"/>
      <c r="Z879" s="29"/>
      <c r="AA879" s="29"/>
      <c r="AB879" s="29"/>
      <c r="AC879" s="29"/>
      <c r="AD879" s="29"/>
    </row>
    <row r="880" spans="1:30" ht="15.75" customHeight="1">
      <c r="A880" s="29"/>
      <c r="B880" s="75"/>
      <c r="C880" s="29"/>
      <c r="D880" s="29"/>
      <c r="E880" s="29"/>
      <c r="F880" s="325"/>
      <c r="G880" s="29"/>
      <c r="H880" s="29"/>
      <c r="I880" s="29"/>
      <c r="J880" s="29"/>
      <c r="K880" s="29"/>
      <c r="L880" s="29"/>
      <c r="M880" s="29"/>
      <c r="N880" s="29"/>
      <c r="O880" s="29"/>
      <c r="P880" s="29"/>
      <c r="Q880" s="29"/>
      <c r="R880" s="29"/>
      <c r="S880" s="29"/>
      <c r="T880" s="325"/>
      <c r="U880" s="29"/>
      <c r="V880" s="29"/>
      <c r="W880" s="29"/>
      <c r="X880" s="29"/>
      <c r="Y880" s="29"/>
      <c r="Z880" s="29"/>
      <c r="AA880" s="29"/>
      <c r="AB880" s="29"/>
      <c r="AC880" s="29"/>
      <c r="AD880" s="29"/>
    </row>
    <row r="881" spans="1:30" ht="15.75" customHeight="1">
      <c r="A881" s="29"/>
      <c r="B881" s="75"/>
      <c r="C881" s="29"/>
      <c r="D881" s="29"/>
      <c r="E881" s="29"/>
      <c r="F881" s="325"/>
      <c r="G881" s="29"/>
      <c r="H881" s="29"/>
      <c r="I881" s="29"/>
      <c r="J881" s="29"/>
      <c r="K881" s="29"/>
      <c r="L881" s="29"/>
      <c r="M881" s="29"/>
      <c r="N881" s="29"/>
      <c r="O881" s="29"/>
      <c r="P881" s="29"/>
      <c r="Q881" s="29"/>
      <c r="R881" s="29"/>
      <c r="S881" s="29"/>
      <c r="T881" s="325"/>
      <c r="U881" s="29"/>
      <c r="V881" s="29"/>
      <c r="W881" s="29"/>
      <c r="X881" s="29"/>
      <c r="Y881" s="29"/>
      <c r="Z881" s="29"/>
      <c r="AA881" s="29"/>
      <c r="AB881" s="29"/>
      <c r="AC881" s="29"/>
      <c r="AD881" s="29"/>
    </row>
    <row r="882" spans="1:30" ht="15.75" customHeight="1">
      <c r="A882" s="29"/>
      <c r="B882" s="75"/>
      <c r="C882" s="29"/>
      <c r="D882" s="29"/>
      <c r="E882" s="29"/>
      <c r="F882" s="325"/>
      <c r="G882" s="29"/>
      <c r="H882" s="29"/>
      <c r="I882" s="29"/>
      <c r="J882" s="29"/>
      <c r="K882" s="29"/>
      <c r="L882" s="29"/>
      <c r="M882" s="29"/>
      <c r="N882" s="29"/>
      <c r="O882" s="29"/>
      <c r="P882" s="29"/>
      <c r="Q882" s="29"/>
      <c r="R882" s="29"/>
      <c r="S882" s="29"/>
      <c r="T882" s="325"/>
      <c r="U882" s="29"/>
      <c r="V882" s="29"/>
      <c r="W882" s="29"/>
      <c r="X882" s="29"/>
      <c r="Y882" s="29"/>
      <c r="Z882" s="29"/>
      <c r="AA882" s="29"/>
      <c r="AB882" s="29"/>
      <c r="AC882" s="29"/>
      <c r="AD882" s="29"/>
    </row>
    <row r="883" spans="1:30" ht="15.75" customHeight="1">
      <c r="A883" s="29"/>
      <c r="B883" s="75"/>
      <c r="C883" s="29"/>
      <c r="D883" s="29"/>
      <c r="E883" s="29"/>
      <c r="F883" s="325"/>
      <c r="G883" s="29"/>
      <c r="H883" s="29"/>
      <c r="I883" s="29"/>
      <c r="J883" s="29"/>
      <c r="K883" s="29"/>
      <c r="L883" s="29"/>
      <c r="M883" s="29"/>
      <c r="N883" s="29"/>
      <c r="O883" s="29"/>
      <c r="P883" s="29"/>
      <c r="Q883" s="29"/>
      <c r="R883" s="29"/>
      <c r="S883" s="29"/>
      <c r="T883" s="325"/>
      <c r="U883" s="29"/>
      <c r="V883" s="29"/>
      <c r="W883" s="29"/>
      <c r="X883" s="29"/>
      <c r="Y883" s="29"/>
      <c r="Z883" s="29"/>
      <c r="AA883" s="29"/>
      <c r="AB883" s="29"/>
      <c r="AC883" s="29"/>
      <c r="AD883" s="29"/>
    </row>
    <row r="884" spans="1:30" ht="15.75" customHeight="1">
      <c r="A884" s="29"/>
      <c r="B884" s="75"/>
      <c r="C884" s="29"/>
      <c r="D884" s="29"/>
      <c r="E884" s="29"/>
      <c r="F884" s="325"/>
      <c r="G884" s="29"/>
      <c r="H884" s="29"/>
      <c r="I884" s="29"/>
      <c r="J884" s="29"/>
      <c r="K884" s="29"/>
      <c r="L884" s="29"/>
      <c r="M884" s="29"/>
      <c r="N884" s="29"/>
      <c r="O884" s="29"/>
      <c r="P884" s="29"/>
      <c r="Q884" s="29"/>
      <c r="R884" s="29"/>
      <c r="S884" s="29"/>
      <c r="T884" s="325"/>
      <c r="U884" s="29"/>
      <c r="V884" s="29"/>
      <c r="W884" s="29"/>
      <c r="X884" s="29"/>
      <c r="Y884" s="29"/>
      <c r="Z884" s="29"/>
      <c r="AA884" s="29"/>
      <c r="AB884" s="29"/>
      <c r="AC884" s="29"/>
      <c r="AD884" s="29"/>
    </row>
    <row r="885" spans="1:30" ht="15.75" customHeight="1">
      <c r="A885" s="29"/>
      <c r="B885" s="75"/>
      <c r="C885" s="29"/>
      <c r="D885" s="29"/>
      <c r="E885" s="29"/>
      <c r="F885" s="325"/>
      <c r="G885" s="29"/>
      <c r="H885" s="29"/>
      <c r="I885" s="29"/>
      <c r="J885" s="29"/>
      <c r="K885" s="29"/>
      <c r="L885" s="29"/>
      <c r="M885" s="29"/>
      <c r="N885" s="29"/>
      <c r="O885" s="29"/>
      <c r="P885" s="29"/>
      <c r="Q885" s="29"/>
      <c r="R885" s="29"/>
      <c r="S885" s="29"/>
      <c r="T885" s="325"/>
      <c r="U885" s="29"/>
      <c r="V885" s="29"/>
      <c r="W885" s="29"/>
      <c r="X885" s="29"/>
      <c r="Y885" s="29"/>
      <c r="Z885" s="29"/>
      <c r="AA885" s="29"/>
      <c r="AB885" s="29"/>
      <c r="AC885" s="29"/>
      <c r="AD885" s="29"/>
    </row>
    <row r="886" spans="1:30" ht="15.75" customHeight="1">
      <c r="A886" s="29"/>
      <c r="B886" s="75"/>
      <c r="C886" s="29"/>
      <c r="D886" s="29"/>
      <c r="E886" s="29"/>
      <c r="F886" s="325"/>
      <c r="G886" s="29"/>
      <c r="H886" s="29"/>
      <c r="I886" s="29"/>
      <c r="J886" s="29"/>
      <c r="K886" s="29"/>
      <c r="L886" s="29"/>
      <c r="M886" s="29"/>
      <c r="N886" s="29"/>
      <c r="O886" s="29"/>
      <c r="P886" s="29"/>
      <c r="Q886" s="29"/>
      <c r="R886" s="29"/>
      <c r="S886" s="29"/>
      <c r="T886" s="325"/>
      <c r="U886" s="29"/>
      <c r="V886" s="29"/>
      <c r="W886" s="29"/>
      <c r="X886" s="29"/>
      <c r="Y886" s="29"/>
      <c r="Z886" s="29"/>
      <c r="AA886" s="29"/>
      <c r="AB886" s="29"/>
      <c r="AC886" s="29"/>
      <c r="AD886" s="29"/>
    </row>
    <row r="887" spans="1:30" ht="15.75" customHeight="1">
      <c r="A887" s="29"/>
      <c r="B887" s="75"/>
      <c r="C887" s="29"/>
      <c r="D887" s="29"/>
      <c r="E887" s="29"/>
      <c r="F887" s="325"/>
      <c r="G887" s="29"/>
      <c r="H887" s="29"/>
      <c r="I887" s="29"/>
      <c r="J887" s="29"/>
      <c r="K887" s="29"/>
      <c r="L887" s="29"/>
      <c r="M887" s="29"/>
      <c r="N887" s="29"/>
      <c r="O887" s="29"/>
      <c r="P887" s="29"/>
      <c r="Q887" s="29"/>
      <c r="R887" s="29"/>
      <c r="S887" s="29"/>
      <c r="T887" s="325"/>
      <c r="U887" s="29"/>
      <c r="V887" s="29"/>
      <c r="W887" s="29"/>
      <c r="X887" s="29"/>
      <c r="Y887" s="29"/>
      <c r="Z887" s="29"/>
      <c r="AA887" s="29"/>
      <c r="AB887" s="29"/>
      <c r="AC887" s="29"/>
      <c r="AD887" s="29"/>
    </row>
    <row r="888" spans="1:30" ht="15.75" customHeight="1">
      <c r="A888" s="29"/>
      <c r="B888" s="75"/>
      <c r="C888" s="29"/>
      <c r="D888" s="29"/>
      <c r="E888" s="29"/>
      <c r="F888" s="325"/>
      <c r="G888" s="29"/>
      <c r="H888" s="29"/>
      <c r="I888" s="29"/>
      <c r="J888" s="29"/>
      <c r="K888" s="29"/>
      <c r="L888" s="29"/>
      <c r="M888" s="29"/>
      <c r="N888" s="29"/>
      <c r="O888" s="29"/>
      <c r="P888" s="29"/>
      <c r="Q888" s="29"/>
      <c r="R888" s="29"/>
      <c r="S888" s="29"/>
      <c r="T888" s="325"/>
      <c r="U888" s="29"/>
      <c r="V888" s="29"/>
      <c r="W888" s="29"/>
      <c r="X888" s="29"/>
      <c r="Y888" s="29"/>
      <c r="Z888" s="29"/>
      <c r="AA888" s="29"/>
      <c r="AB888" s="29"/>
      <c r="AC888" s="29"/>
      <c r="AD888" s="29"/>
    </row>
    <row r="889" spans="1:30" ht="15.75" customHeight="1">
      <c r="A889" s="29"/>
      <c r="B889" s="75"/>
      <c r="C889" s="29"/>
      <c r="D889" s="29"/>
      <c r="E889" s="29"/>
      <c r="F889" s="325"/>
      <c r="G889" s="29"/>
      <c r="H889" s="29"/>
      <c r="I889" s="29"/>
      <c r="J889" s="29"/>
      <c r="K889" s="29"/>
      <c r="L889" s="29"/>
      <c r="M889" s="29"/>
      <c r="N889" s="29"/>
      <c r="O889" s="29"/>
      <c r="P889" s="29"/>
      <c r="Q889" s="29"/>
      <c r="R889" s="29"/>
      <c r="S889" s="29"/>
      <c r="T889" s="325"/>
      <c r="U889" s="29"/>
      <c r="V889" s="29"/>
      <c r="W889" s="29"/>
      <c r="X889" s="29"/>
      <c r="Y889" s="29"/>
      <c r="Z889" s="29"/>
      <c r="AA889" s="29"/>
      <c r="AB889" s="29"/>
      <c r="AC889" s="29"/>
      <c r="AD889" s="29"/>
    </row>
    <row r="890" spans="1:30" ht="15.75" customHeight="1">
      <c r="A890" s="29"/>
      <c r="B890" s="75"/>
      <c r="C890" s="29"/>
      <c r="D890" s="29"/>
      <c r="E890" s="29"/>
      <c r="F890" s="325"/>
      <c r="G890" s="29"/>
      <c r="H890" s="29"/>
      <c r="I890" s="29"/>
      <c r="J890" s="29"/>
      <c r="K890" s="29"/>
      <c r="L890" s="29"/>
      <c r="M890" s="29"/>
      <c r="N890" s="29"/>
      <c r="O890" s="29"/>
      <c r="P890" s="29"/>
      <c r="Q890" s="29"/>
      <c r="R890" s="29"/>
      <c r="S890" s="29"/>
      <c r="T890" s="325"/>
      <c r="U890" s="29"/>
      <c r="V890" s="29"/>
      <c r="W890" s="29"/>
      <c r="X890" s="29"/>
      <c r="Y890" s="29"/>
      <c r="Z890" s="29"/>
      <c r="AA890" s="29"/>
      <c r="AB890" s="29"/>
      <c r="AC890" s="29"/>
      <c r="AD890" s="29"/>
    </row>
    <row r="891" spans="1:30" ht="15.75" customHeight="1">
      <c r="A891" s="29"/>
      <c r="B891" s="75"/>
      <c r="C891" s="29"/>
      <c r="D891" s="29"/>
      <c r="E891" s="29"/>
      <c r="F891" s="325"/>
      <c r="G891" s="29"/>
      <c r="H891" s="29"/>
      <c r="I891" s="29"/>
      <c r="J891" s="29"/>
      <c r="K891" s="29"/>
      <c r="L891" s="29"/>
      <c r="M891" s="29"/>
      <c r="N891" s="29"/>
      <c r="O891" s="29"/>
      <c r="P891" s="29"/>
      <c r="Q891" s="29"/>
      <c r="R891" s="29"/>
      <c r="S891" s="29"/>
      <c r="T891" s="325"/>
      <c r="U891" s="29"/>
      <c r="V891" s="29"/>
      <c r="W891" s="29"/>
      <c r="X891" s="29"/>
      <c r="Y891" s="29"/>
      <c r="Z891" s="29"/>
      <c r="AA891" s="29"/>
      <c r="AB891" s="29"/>
      <c r="AC891" s="29"/>
      <c r="AD891" s="29"/>
    </row>
    <row r="892" spans="1:30" ht="15.75" customHeight="1">
      <c r="A892" s="29"/>
      <c r="B892" s="75"/>
      <c r="C892" s="29"/>
      <c r="D892" s="29"/>
      <c r="E892" s="29"/>
      <c r="F892" s="325"/>
      <c r="G892" s="29"/>
      <c r="H892" s="29"/>
      <c r="I892" s="29"/>
      <c r="J892" s="29"/>
      <c r="K892" s="29"/>
      <c r="L892" s="29"/>
      <c r="M892" s="29"/>
      <c r="N892" s="29"/>
      <c r="O892" s="29"/>
      <c r="P892" s="29"/>
      <c r="Q892" s="29"/>
      <c r="R892" s="29"/>
      <c r="S892" s="29"/>
      <c r="T892" s="325"/>
      <c r="U892" s="29"/>
      <c r="V892" s="29"/>
      <c r="W892" s="29"/>
      <c r="X892" s="29"/>
      <c r="Y892" s="29"/>
      <c r="Z892" s="29"/>
      <c r="AA892" s="29"/>
      <c r="AB892" s="29"/>
      <c r="AC892" s="29"/>
      <c r="AD892" s="29"/>
    </row>
    <row r="893" spans="1:30" ht="15.75" customHeight="1">
      <c r="A893" s="29"/>
      <c r="B893" s="75"/>
      <c r="C893" s="29"/>
      <c r="D893" s="29"/>
      <c r="E893" s="29"/>
      <c r="F893" s="325"/>
      <c r="G893" s="29"/>
      <c r="H893" s="29"/>
      <c r="I893" s="29"/>
      <c r="J893" s="29"/>
      <c r="K893" s="29"/>
      <c r="L893" s="29"/>
      <c r="M893" s="29"/>
      <c r="N893" s="29"/>
      <c r="O893" s="29"/>
      <c r="P893" s="29"/>
      <c r="Q893" s="29"/>
      <c r="R893" s="29"/>
      <c r="S893" s="29"/>
      <c r="T893" s="325"/>
      <c r="U893" s="29"/>
      <c r="V893" s="29"/>
      <c r="W893" s="29"/>
      <c r="X893" s="29"/>
      <c r="Y893" s="29"/>
      <c r="Z893" s="29"/>
      <c r="AA893" s="29"/>
      <c r="AB893" s="29"/>
      <c r="AC893" s="29"/>
      <c r="AD893" s="29"/>
    </row>
    <row r="894" spans="1:30" ht="15.75" customHeight="1">
      <c r="A894" s="29"/>
      <c r="B894" s="75"/>
      <c r="C894" s="29"/>
      <c r="D894" s="29"/>
      <c r="E894" s="29"/>
      <c r="F894" s="325"/>
      <c r="G894" s="29"/>
      <c r="H894" s="29"/>
      <c r="I894" s="29"/>
      <c r="J894" s="29"/>
      <c r="K894" s="29"/>
      <c r="L894" s="29"/>
      <c r="M894" s="29"/>
      <c r="N894" s="29"/>
      <c r="O894" s="29"/>
      <c r="P894" s="29"/>
      <c r="Q894" s="29"/>
      <c r="R894" s="29"/>
      <c r="S894" s="29"/>
      <c r="T894" s="325"/>
      <c r="U894" s="29"/>
      <c r="V894" s="29"/>
      <c r="W894" s="29"/>
      <c r="X894" s="29"/>
      <c r="Y894" s="29"/>
      <c r="Z894" s="29"/>
      <c r="AA894" s="29"/>
      <c r="AB894" s="29"/>
      <c r="AC894" s="29"/>
      <c r="AD894" s="29"/>
    </row>
    <row r="895" spans="1:30" ht="15.75" customHeight="1">
      <c r="A895" s="29"/>
      <c r="B895" s="75"/>
      <c r="C895" s="29"/>
      <c r="D895" s="29"/>
      <c r="E895" s="29"/>
      <c r="F895" s="325"/>
      <c r="G895" s="29"/>
      <c r="H895" s="29"/>
      <c r="I895" s="29"/>
      <c r="J895" s="29"/>
      <c r="K895" s="29"/>
      <c r="L895" s="29"/>
      <c r="M895" s="29"/>
      <c r="N895" s="29"/>
      <c r="O895" s="29"/>
      <c r="P895" s="29"/>
      <c r="Q895" s="29"/>
      <c r="R895" s="29"/>
      <c r="S895" s="29"/>
      <c r="T895" s="325"/>
      <c r="U895" s="29"/>
      <c r="V895" s="29"/>
      <c r="W895" s="29"/>
      <c r="X895" s="29"/>
      <c r="Y895" s="29"/>
      <c r="Z895" s="29"/>
      <c r="AA895" s="29"/>
      <c r="AB895" s="29"/>
      <c r="AC895" s="29"/>
      <c r="AD895" s="29"/>
    </row>
    <row r="896" spans="1:30" ht="15.75" customHeight="1">
      <c r="A896" s="29"/>
      <c r="B896" s="75"/>
      <c r="C896" s="29"/>
      <c r="D896" s="29"/>
      <c r="E896" s="29"/>
      <c r="F896" s="325"/>
      <c r="G896" s="29"/>
      <c r="H896" s="29"/>
      <c r="I896" s="29"/>
      <c r="J896" s="29"/>
      <c r="K896" s="29"/>
      <c r="L896" s="29"/>
      <c r="M896" s="29"/>
      <c r="N896" s="29"/>
      <c r="O896" s="29"/>
      <c r="P896" s="29"/>
      <c r="Q896" s="29"/>
      <c r="R896" s="29"/>
      <c r="S896" s="29"/>
      <c r="T896" s="325"/>
      <c r="U896" s="29"/>
      <c r="V896" s="29"/>
      <c r="W896" s="29"/>
      <c r="X896" s="29"/>
      <c r="Y896" s="29"/>
      <c r="Z896" s="29"/>
      <c r="AA896" s="29"/>
      <c r="AB896" s="29"/>
      <c r="AC896" s="29"/>
      <c r="AD896" s="29"/>
    </row>
    <row r="897" spans="1:30" ht="15.75" customHeight="1">
      <c r="A897" s="29"/>
      <c r="B897" s="75"/>
      <c r="C897" s="29"/>
      <c r="D897" s="29"/>
      <c r="E897" s="29"/>
      <c r="F897" s="325"/>
      <c r="G897" s="29"/>
      <c r="H897" s="29"/>
      <c r="I897" s="29"/>
      <c r="J897" s="29"/>
      <c r="K897" s="29"/>
      <c r="L897" s="29"/>
      <c r="M897" s="29"/>
      <c r="N897" s="29"/>
      <c r="O897" s="29"/>
      <c r="P897" s="29"/>
      <c r="Q897" s="29"/>
      <c r="R897" s="29"/>
      <c r="S897" s="29"/>
      <c r="T897" s="325"/>
      <c r="U897" s="29"/>
      <c r="V897" s="29"/>
      <c r="W897" s="29"/>
      <c r="X897" s="29"/>
      <c r="Y897" s="29"/>
      <c r="Z897" s="29"/>
      <c r="AA897" s="29"/>
      <c r="AB897" s="29"/>
      <c r="AC897" s="29"/>
      <c r="AD897" s="29"/>
    </row>
    <row r="898" spans="1:30" ht="15.75" customHeight="1">
      <c r="A898" s="29"/>
      <c r="B898" s="75"/>
      <c r="C898" s="29"/>
      <c r="D898" s="29"/>
      <c r="E898" s="29"/>
      <c r="F898" s="325"/>
      <c r="G898" s="29"/>
      <c r="H898" s="29"/>
      <c r="I898" s="29"/>
      <c r="J898" s="29"/>
      <c r="K898" s="29"/>
      <c r="L898" s="29"/>
      <c r="M898" s="29"/>
      <c r="N898" s="29"/>
      <c r="O898" s="29"/>
      <c r="P898" s="29"/>
      <c r="Q898" s="29"/>
      <c r="R898" s="29"/>
      <c r="S898" s="29"/>
      <c r="T898" s="325"/>
      <c r="U898" s="29"/>
      <c r="V898" s="29"/>
      <c r="W898" s="29"/>
      <c r="X898" s="29"/>
      <c r="Y898" s="29"/>
      <c r="Z898" s="29"/>
      <c r="AA898" s="29"/>
      <c r="AB898" s="29"/>
      <c r="AC898" s="29"/>
      <c r="AD898" s="29"/>
    </row>
    <row r="899" spans="1:30" ht="15.75" customHeight="1">
      <c r="A899" s="29"/>
      <c r="B899" s="75"/>
      <c r="C899" s="29"/>
      <c r="D899" s="29"/>
      <c r="E899" s="29"/>
      <c r="F899" s="325"/>
      <c r="G899" s="29"/>
      <c r="H899" s="29"/>
      <c r="I899" s="29"/>
      <c r="J899" s="29"/>
      <c r="K899" s="29"/>
      <c r="L899" s="29"/>
      <c r="M899" s="29"/>
      <c r="N899" s="29"/>
      <c r="O899" s="29"/>
      <c r="P899" s="29"/>
      <c r="Q899" s="29"/>
      <c r="R899" s="29"/>
      <c r="S899" s="29"/>
      <c r="T899" s="325"/>
      <c r="U899" s="29"/>
      <c r="V899" s="29"/>
      <c r="W899" s="29"/>
      <c r="X899" s="29"/>
      <c r="Y899" s="29"/>
      <c r="Z899" s="29"/>
      <c r="AA899" s="29"/>
      <c r="AB899" s="29"/>
      <c r="AC899" s="29"/>
      <c r="AD899" s="29"/>
    </row>
    <row r="900" spans="1:30" ht="15.75" customHeight="1">
      <c r="A900" s="29"/>
      <c r="B900" s="75"/>
      <c r="C900" s="29"/>
      <c r="D900" s="29"/>
      <c r="E900" s="29"/>
      <c r="F900" s="325"/>
      <c r="G900" s="29"/>
      <c r="H900" s="29"/>
      <c r="I900" s="29"/>
      <c r="J900" s="29"/>
      <c r="K900" s="29"/>
      <c r="L900" s="29"/>
      <c r="M900" s="29"/>
      <c r="N900" s="29"/>
      <c r="O900" s="29"/>
      <c r="P900" s="29"/>
      <c r="Q900" s="29"/>
      <c r="R900" s="29"/>
      <c r="S900" s="29"/>
      <c r="T900" s="325"/>
      <c r="U900" s="29"/>
      <c r="V900" s="29"/>
      <c r="W900" s="29"/>
      <c r="X900" s="29"/>
      <c r="Y900" s="29"/>
      <c r="Z900" s="29"/>
      <c r="AA900" s="29"/>
      <c r="AB900" s="29"/>
      <c r="AC900" s="29"/>
      <c r="AD900" s="29"/>
    </row>
    <row r="901" spans="1:30" ht="15.75" customHeight="1">
      <c r="A901" s="29"/>
      <c r="B901" s="75"/>
      <c r="C901" s="29"/>
      <c r="D901" s="29"/>
      <c r="E901" s="29"/>
      <c r="F901" s="325"/>
      <c r="G901" s="29"/>
      <c r="H901" s="29"/>
      <c r="I901" s="29"/>
      <c r="J901" s="29"/>
      <c r="K901" s="29"/>
      <c r="L901" s="29"/>
      <c r="M901" s="29"/>
      <c r="N901" s="29"/>
      <c r="O901" s="29"/>
      <c r="P901" s="29"/>
      <c r="Q901" s="29"/>
      <c r="R901" s="29"/>
      <c r="S901" s="29"/>
      <c r="T901" s="325"/>
      <c r="U901" s="29"/>
      <c r="V901" s="29"/>
      <c r="W901" s="29"/>
      <c r="X901" s="29"/>
      <c r="Y901" s="29"/>
      <c r="Z901" s="29"/>
      <c r="AA901" s="29"/>
      <c r="AB901" s="29"/>
      <c r="AC901" s="29"/>
      <c r="AD901" s="29"/>
    </row>
    <row r="902" spans="1:30" ht="15.75" customHeight="1">
      <c r="A902" s="29"/>
      <c r="B902" s="75"/>
      <c r="C902" s="29"/>
      <c r="D902" s="29"/>
      <c r="E902" s="29"/>
      <c r="F902" s="325"/>
      <c r="G902" s="29"/>
      <c r="H902" s="29"/>
      <c r="I902" s="29"/>
      <c r="J902" s="29"/>
      <c r="K902" s="29"/>
      <c r="L902" s="29"/>
      <c r="M902" s="29"/>
      <c r="N902" s="29"/>
      <c r="O902" s="29"/>
      <c r="P902" s="29"/>
      <c r="Q902" s="29"/>
      <c r="R902" s="29"/>
      <c r="S902" s="29"/>
      <c r="T902" s="325"/>
      <c r="U902" s="29"/>
      <c r="V902" s="29"/>
      <c r="W902" s="29"/>
      <c r="X902" s="29"/>
      <c r="Y902" s="29"/>
      <c r="Z902" s="29"/>
      <c r="AA902" s="29"/>
      <c r="AB902" s="29"/>
      <c r="AC902" s="29"/>
      <c r="AD902" s="29"/>
    </row>
    <row r="903" spans="1:30" ht="15.75" customHeight="1">
      <c r="A903" s="29"/>
      <c r="B903" s="75"/>
      <c r="C903" s="29"/>
      <c r="D903" s="29"/>
      <c r="E903" s="29"/>
      <c r="F903" s="325"/>
      <c r="G903" s="29"/>
      <c r="H903" s="29"/>
      <c r="I903" s="29"/>
      <c r="J903" s="29"/>
      <c r="K903" s="29"/>
      <c r="L903" s="29"/>
      <c r="M903" s="29"/>
      <c r="N903" s="29"/>
      <c r="O903" s="29"/>
      <c r="P903" s="29"/>
      <c r="Q903" s="29"/>
      <c r="R903" s="29"/>
      <c r="S903" s="29"/>
      <c r="T903" s="325"/>
      <c r="U903" s="29"/>
      <c r="V903" s="29"/>
      <c r="W903" s="29"/>
      <c r="X903" s="29"/>
      <c r="Y903" s="29"/>
      <c r="Z903" s="29"/>
      <c r="AA903" s="29"/>
      <c r="AB903" s="29"/>
      <c r="AC903" s="29"/>
      <c r="AD903" s="29"/>
    </row>
    <row r="904" spans="1:30" ht="15.75" customHeight="1">
      <c r="A904" s="29"/>
      <c r="B904" s="75"/>
      <c r="C904" s="29"/>
      <c r="D904" s="29"/>
      <c r="E904" s="29"/>
      <c r="F904" s="325"/>
      <c r="G904" s="29"/>
      <c r="H904" s="29"/>
      <c r="I904" s="29"/>
      <c r="J904" s="29"/>
      <c r="K904" s="29"/>
      <c r="L904" s="29"/>
      <c r="M904" s="29"/>
      <c r="N904" s="29"/>
      <c r="O904" s="29"/>
      <c r="P904" s="29"/>
      <c r="Q904" s="29"/>
      <c r="R904" s="29"/>
      <c r="S904" s="29"/>
      <c r="T904" s="325"/>
      <c r="U904" s="29"/>
      <c r="V904" s="29"/>
      <c r="W904" s="29"/>
      <c r="X904" s="29"/>
      <c r="Y904" s="29"/>
      <c r="Z904" s="29"/>
      <c r="AA904" s="29"/>
      <c r="AB904" s="29"/>
      <c r="AC904" s="29"/>
      <c r="AD904" s="29"/>
    </row>
    <row r="905" spans="1:30" ht="15.75" customHeight="1">
      <c r="A905" s="29"/>
      <c r="B905" s="75"/>
      <c r="C905" s="29"/>
      <c r="D905" s="29"/>
      <c r="E905" s="29"/>
      <c r="F905" s="325"/>
      <c r="G905" s="29"/>
      <c r="H905" s="29"/>
      <c r="I905" s="29"/>
      <c r="J905" s="29"/>
      <c r="K905" s="29"/>
      <c r="L905" s="29"/>
      <c r="M905" s="29"/>
      <c r="N905" s="29"/>
      <c r="O905" s="29"/>
      <c r="P905" s="29"/>
      <c r="Q905" s="29"/>
      <c r="R905" s="29"/>
      <c r="S905" s="29"/>
      <c r="T905" s="325"/>
      <c r="U905" s="29"/>
      <c r="V905" s="29"/>
      <c r="W905" s="29"/>
      <c r="X905" s="29"/>
      <c r="Y905" s="29"/>
      <c r="Z905" s="29"/>
      <c r="AA905" s="29"/>
      <c r="AB905" s="29"/>
      <c r="AC905" s="29"/>
      <c r="AD905" s="29"/>
    </row>
    <row r="906" spans="1:30" ht="15.75" customHeight="1">
      <c r="A906" s="29"/>
      <c r="B906" s="75"/>
      <c r="C906" s="29"/>
      <c r="D906" s="29"/>
      <c r="E906" s="29"/>
      <c r="F906" s="325"/>
      <c r="G906" s="29"/>
      <c r="H906" s="29"/>
      <c r="I906" s="29"/>
      <c r="J906" s="29"/>
      <c r="K906" s="29"/>
      <c r="L906" s="29"/>
      <c r="M906" s="29"/>
      <c r="N906" s="29"/>
      <c r="O906" s="29"/>
      <c r="P906" s="29"/>
      <c r="Q906" s="29"/>
      <c r="R906" s="29"/>
      <c r="S906" s="29"/>
      <c r="T906" s="325"/>
      <c r="U906" s="29"/>
      <c r="V906" s="29"/>
      <c r="W906" s="29"/>
      <c r="X906" s="29"/>
      <c r="Y906" s="29"/>
      <c r="Z906" s="29"/>
      <c r="AA906" s="29"/>
      <c r="AB906" s="29"/>
      <c r="AC906" s="29"/>
      <c r="AD906" s="29"/>
    </row>
    <row r="907" spans="1:30" ht="15.75" customHeight="1">
      <c r="A907" s="29"/>
      <c r="B907" s="75"/>
      <c r="C907" s="29"/>
      <c r="D907" s="29"/>
      <c r="E907" s="29"/>
      <c r="F907" s="325"/>
      <c r="G907" s="29"/>
      <c r="H907" s="29"/>
      <c r="I907" s="29"/>
      <c r="J907" s="29"/>
      <c r="K907" s="29"/>
      <c r="L907" s="29"/>
      <c r="M907" s="29"/>
      <c r="N907" s="29"/>
      <c r="O907" s="29"/>
      <c r="P907" s="29"/>
      <c r="Q907" s="29"/>
      <c r="R907" s="29"/>
      <c r="S907" s="29"/>
      <c r="T907" s="325"/>
      <c r="U907" s="29"/>
      <c r="V907" s="29"/>
      <c r="W907" s="29"/>
      <c r="X907" s="29"/>
      <c r="Y907" s="29"/>
      <c r="Z907" s="29"/>
      <c r="AA907" s="29"/>
      <c r="AB907" s="29"/>
      <c r="AC907" s="29"/>
      <c r="AD907" s="29"/>
    </row>
    <row r="908" spans="1:30" ht="15.75" customHeight="1">
      <c r="A908" s="29"/>
      <c r="B908" s="75"/>
      <c r="C908" s="29"/>
      <c r="D908" s="29"/>
      <c r="E908" s="29"/>
      <c r="F908" s="325"/>
      <c r="G908" s="29"/>
      <c r="H908" s="29"/>
      <c r="I908" s="29"/>
      <c r="J908" s="29"/>
      <c r="K908" s="29"/>
      <c r="L908" s="29"/>
      <c r="M908" s="29"/>
      <c r="N908" s="29"/>
      <c r="O908" s="29"/>
      <c r="P908" s="29"/>
      <c r="Q908" s="29"/>
      <c r="R908" s="29"/>
      <c r="S908" s="29"/>
      <c r="T908" s="325"/>
      <c r="U908" s="29"/>
      <c r="V908" s="29"/>
      <c r="W908" s="29"/>
      <c r="X908" s="29"/>
      <c r="Y908" s="29"/>
      <c r="Z908" s="29"/>
      <c r="AA908" s="29"/>
      <c r="AB908" s="29"/>
      <c r="AC908" s="29"/>
      <c r="AD908" s="29"/>
    </row>
    <row r="909" spans="1:30" ht="15.75" customHeight="1">
      <c r="A909" s="29"/>
      <c r="B909" s="75"/>
      <c r="C909" s="29"/>
      <c r="D909" s="29"/>
      <c r="E909" s="29"/>
      <c r="F909" s="325"/>
      <c r="G909" s="29"/>
      <c r="H909" s="29"/>
      <c r="I909" s="29"/>
      <c r="J909" s="29"/>
      <c r="K909" s="29"/>
      <c r="L909" s="29"/>
      <c r="M909" s="29"/>
      <c r="N909" s="29"/>
      <c r="O909" s="29"/>
      <c r="P909" s="29"/>
      <c r="Q909" s="29"/>
      <c r="R909" s="29"/>
      <c r="S909" s="29"/>
      <c r="T909" s="325"/>
      <c r="U909" s="29"/>
      <c r="V909" s="29"/>
      <c r="W909" s="29"/>
      <c r="X909" s="29"/>
      <c r="Y909" s="29"/>
      <c r="Z909" s="29"/>
      <c r="AA909" s="29"/>
      <c r="AB909" s="29"/>
      <c r="AC909" s="29"/>
      <c r="AD909" s="29"/>
    </row>
    <row r="910" spans="1:30" ht="15.75" customHeight="1">
      <c r="A910" s="29"/>
      <c r="B910" s="75"/>
      <c r="C910" s="29"/>
      <c r="D910" s="29"/>
      <c r="E910" s="29"/>
      <c r="F910" s="325"/>
      <c r="G910" s="29"/>
      <c r="H910" s="29"/>
      <c r="I910" s="29"/>
      <c r="J910" s="29"/>
      <c r="K910" s="29"/>
      <c r="L910" s="29"/>
      <c r="M910" s="29"/>
      <c r="N910" s="29"/>
      <c r="O910" s="29"/>
      <c r="P910" s="29"/>
      <c r="Q910" s="29"/>
      <c r="R910" s="29"/>
      <c r="S910" s="29"/>
      <c r="T910" s="325"/>
      <c r="U910" s="29"/>
      <c r="V910" s="29"/>
      <c r="W910" s="29"/>
      <c r="X910" s="29"/>
      <c r="Y910" s="29"/>
      <c r="Z910" s="29"/>
      <c r="AA910" s="29"/>
      <c r="AB910" s="29"/>
      <c r="AC910" s="29"/>
      <c r="AD910" s="29"/>
    </row>
    <row r="911" spans="1:30" ht="15.75" customHeight="1">
      <c r="A911" s="29"/>
      <c r="B911" s="75"/>
      <c r="C911" s="29"/>
      <c r="D911" s="29"/>
      <c r="E911" s="29"/>
      <c r="F911" s="325"/>
      <c r="G911" s="29"/>
      <c r="H911" s="29"/>
      <c r="I911" s="29"/>
      <c r="J911" s="29"/>
      <c r="K911" s="29"/>
      <c r="L911" s="29"/>
      <c r="M911" s="29"/>
      <c r="N911" s="29"/>
      <c r="O911" s="29"/>
      <c r="P911" s="29"/>
      <c r="Q911" s="29"/>
      <c r="R911" s="29"/>
      <c r="S911" s="29"/>
      <c r="T911" s="325"/>
      <c r="U911" s="29"/>
      <c r="V911" s="29"/>
      <c r="W911" s="29"/>
      <c r="X911" s="29"/>
      <c r="Y911" s="29"/>
      <c r="Z911" s="29"/>
      <c r="AA911" s="29"/>
      <c r="AB911" s="29"/>
      <c r="AC911" s="29"/>
      <c r="AD911" s="29"/>
    </row>
    <row r="912" spans="1:30" ht="15.75" customHeight="1">
      <c r="A912" s="29"/>
      <c r="B912" s="75"/>
      <c r="C912" s="29"/>
      <c r="D912" s="29"/>
      <c r="E912" s="29"/>
      <c r="F912" s="325"/>
      <c r="G912" s="29"/>
      <c r="H912" s="29"/>
      <c r="I912" s="29"/>
      <c r="J912" s="29"/>
      <c r="K912" s="29"/>
      <c r="L912" s="29"/>
      <c r="M912" s="29"/>
      <c r="N912" s="29"/>
      <c r="O912" s="29"/>
      <c r="P912" s="29"/>
      <c r="Q912" s="29"/>
      <c r="R912" s="29"/>
      <c r="S912" s="29"/>
      <c r="T912" s="325"/>
      <c r="U912" s="29"/>
      <c r="V912" s="29"/>
      <c r="W912" s="29"/>
      <c r="X912" s="29"/>
      <c r="Y912" s="29"/>
      <c r="Z912" s="29"/>
      <c r="AA912" s="29"/>
      <c r="AB912" s="29"/>
      <c r="AC912" s="29"/>
      <c r="AD912" s="29"/>
    </row>
    <row r="913" spans="1:30" ht="15.75" customHeight="1">
      <c r="A913" s="29"/>
      <c r="B913" s="75"/>
      <c r="C913" s="29"/>
      <c r="D913" s="29"/>
      <c r="E913" s="29"/>
      <c r="F913" s="325"/>
      <c r="G913" s="29"/>
      <c r="H913" s="29"/>
      <c r="I913" s="29"/>
      <c r="J913" s="29"/>
      <c r="K913" s="29"/>
      <c r="L913" s="29"/>
      <c r="M913" s="29"/>
      <c r="N913" s="29"/>
      <c r="O913" s="29"/>
      <c r="P913" s="29"/>
      <c r="Q913" s="29"/>
      <c r="R913" s="29"/>
      <c r="S913" s="29"/>
      <c r="T913" s="325"/>
      <c r="U913" s="29"/>
      <c r="V913" s="29"/>
      <c r="W913" s="29"/>
      <c r="X913" s="29"/>
      <c r="Y913" s="29"/>
      <c r="Z913" s="29"/>
      <c r="AA913" s="29"/>
      <c r="AB913" s="29"/>
      <c r="AC913" s="29"/>
      <c r="AD913" s="29"/>
    </row>
    <row r="914" spans="1:30" ht="15.75" customHeight="1">
      <c r="A914" s="29"/>
      <c r="B914" s="75"/>
      <c r="C914" s="29"/>
      <c r="D914" s="29"/>
      <c r="E914" s="29"/>
      <c r="F914" s="325"/>
      <c r="G914" s="29"/>
      <c r="H914" s="29"/>
      <c r="I914" s="29"/>
      <c r="J914" s="29"/>
      <c r="K914" s="29"/>
      <c r="L914" s="29"/>
      <c r="M914" s="29"/>
      <c r="N914" s="29"/>
      <c r="O914" s="29"/>
      <c r="P914" s="29"/>
      <c r="Q914" s="29"/>
      <c r="R914" s="29"/>
      <c r="S914" s="29"/>
      <c r="T914" s="325"/>
      <c r="U914" s="29"/>
      <c r="V914" s="29"/>
      <c r="W914" s="29"/>
      <c r="X914" s="29"/>
      <c r="Y914" s="29"/>
      <c r="Z914" s="29"/>
      <c r="AA914" s="29"/>
      <c r="AB914" s="29"/>
      <c r="AC914" s="29"/>
      <c r="AD914" s="29"/>
    </row>
    <row r="915" spans="1:30" ht="15.75" customHeight="1">
      <c r="A915" s="29"/>
      <c r="B915" s="75"/>
      <c r="C915" s="29"/>
      <c r="D915" s="29"/>
      <c r="E915" s="29"/>
      <c r="F915" s="325"/>
      <c r="G915" s="29"/>
      <c r="H915" s="29"/>
      <c r="I915" s="29"/>
      <c r="J915" s="29"/>
      <c r="K915" s="29"/>
      <c r="L915" s="29"/>
      <c r="M915" s="29"/>
      <c r="N915" s="29"/>
      <c r="O915" s="29"/>
      <c r="P915" s="29"/>
      <c r="Q915" s="29"/>
      <c r="R915" s="29"/>
      <c r="S915" s="29"/>
      <c r="T915" s="325"/>
      <c r="U915" s="29"/>
      <c r="V915" s="29"/>
      <c r="W915" s="29"/>
      <c r="X915" s="29"/>
      <c r="Y915" s="29"/>
      <c r="Z915" s="29"/>
      <c r="AA915" s="29"/>
      <c r="AB915" s="29"/>
      <c r="AC915" s="29"/>
      <c r="AD915" s="29"/>
    </row>
    <row r="916" spans="1:30" ht="15.75" customHeight="1">
      <c r="A916" s="29"/>
      <c r="B916" s="75"/>
      <c r="C916" s="29"/>
      <c r="D916" s="29"/>
      <c r="E916" s="29"/>
      <c r="F916" s="325"/>
      <c r="G916" s="29"/>
      <c r="H916" s="29"/>
      <c r="I916" s="29"/>
      <c r="J916" s="29"/>
      <c r="K916" s="29"/>
      <c r="L916" s="29"/>
      <c r="M916" s="29"/>
      <c r="N916" s="29"/>
      <c r="O916" s="29"/>
      <c r="P916" s="29"/>
      <c r="Q916" s="29"/>
      <c r="R916" s="29"/>
      <c r="S916" s="29"/>
      <c r="T916" s="325"/>
      <c r="U916" s="29"/>
      <c r="V916" s="29"/>
      <c r="W916" s="29"/>
      <c r="X916" s="29"/>
      <c r="Y916" s="29"/>
      <c r="Z916" s="29"/>
      <c r="AA916" s="29"/>
      <c r="AB916" s="29"/>
      <c r="AC916" s="29"/>
      <c r="AD916" s="29"/>
    </row>
    <row r="917" spans="1:30" ht="15.75" customHeight="1">
      <c r="A917" s="29"/>
      <c r="B917" s="75"/>
      <c r="C917" s="29"/>
      <c r="D917" s="29"/>
      <c r="E917" s="29"/>
      <c r="F917" s="325"/>
      <c r="G917" s="29"/>
      <c r="H917" s="29"/>
      <c r="I917" s="29"/>
      <c r="J917" s="29"/>
      <c r="K917" s="29"/>
      <c r="L917" s="29"/>
      <c r="M917" s="29"/>
      <c r="N917" s="29"/>
      <c r="O917" s="29"/>
      <c r="P917" s="29"/>
      <c r="Q917" s="29"/>
      <c r="R917" s="29"/>
      <c r="S917" s="29"/>
      <c r="T917" s="325"/>
      <c r="U917" s="29"/>
      <c r="V917" s="29"/>
      <c r="W917" s="29"/>
      <c r="X917" s="29"/>
      <c r="Y917" s="29"/>
      <c r="Z917" s="29"/>
      <c r="AA917" s="29"/>
      <c r="AB917" s="29"/>
      <c r="AC917" s="29"/>
      <c r="AD917" s="29"/>
    </row>
    <row r="918" spans="1:30" ht="15.75" customHeight="1">
      <c r="A918" s="29"/>
      <c r="B918" s="75"/>
      <c r="C918" s="29"/>
      <c r="D918" s="29"/>
      <c r="E918" s="29"/>
      <c r="F918" s="325"/>
      <c r="G918" s="29"/>
      <c r="H918" s="29"/>
      <c r="I918" s="29"/>
      <c r="J918" s="29"/>
      <c r="K918" s="29"/>
      <c r="L918" s="29"/>
      <c r="M918" s="29"/>
      <c r="N918" s="29"/>
      <c r="O918" s="29"/>
      <c r="P918" s="29"/>
      <c r="Q918" s="29"/>
      <c r="R918" s="29"/>
      <c r="S918" s="29"/>
      <c r="T918" s="325"/>
      <c r="U918" s="29"/>
      <c r="V918" s="29"/>
      <c r="W918" s="29"/>
      <c r="X918" s="29"/>
      <c r="Y918" s="29"/>
      <c r="Z918" s="29"/>
      <c r="AA918" s="29"/>
      <c r="AB918" s="29"/>
      <c r="AC918" s="29"/>
      <c r="AD918" s="29"/>
    </row>
    <row r="919" spans="1:30" ht="15.75" customHeight="1">
      <c r="A919" s="29"/>
      <c r="B919" s="75"/>
      <c r="C919" s="29"/>
      <c r="D919" s="29"/>
      <c r="E919" s="29"/>
      <c r="F919" s="325"/>
      <c r="G919" s="29"/>
      <c r="H919" s="29"/>
      <c r="I919" s="29"/>
      <c r="J919" s="29"/>
      <c r="K919" s="29"/>
      <c r="L919" s="29"/>
      <c r="M919" s="29"/>
      <c r="N919" s="29"/>
      <c r="O919" s="29"/>
      <c r="P919" s="29"/>
      <c r="Q919" s="29"/>
      <c r="R919" s="29"/>
      <c r="S919" s="29"/>
      <c r="T919" s="325"/>
      <c r="U919" s="29"/>
      <c r="V919" s="29"/>
      <c r="W919" s="29"/>
      <c r="X919" s="29"/>
      <c r="Y919" s="29"/>
      <c r="Z919" s="29"/>
      <c r="AA919" s="29"/>
      <c r="AB919" s="29"/>
      <c r="AC919" s="29"/>
      <c r="AD919" s="29"/>
    </row>
    <row r="920" spans="1:30" ht="15.75" customHeight="1">
      <c r="A920" s="29"/>
      <c r="B920" s="75"/>
      <c r="C920" s="29"/>
      <c r="D920" s="29"/>
      <c r="E920" s="29"/>
      <c r="F920" s="325"/>
      <c r="G920" s="29"/>
      <c r="H920" s="29"/>
      <c r="I920" s="29"/>
      <c r="J920" s="29"/>
      <c r="K920" s="29"/>
      <c r="L920" s="29"/>
      <c r="M920" s="29"/>
      <c r="N920" s="29"/>
      <c r="O920" s="29"/>
      <c r="P920" s="29"/>
      <c r="Q920" s="29"/>
      <c r="R920" s="29"/>
      <c r="S920" s="29"/>
      <c r="T920" s="325"/>
      <c r="U920" s="29"/>
      <c r="V920" s="29"/>
      <c r="W920" s="29"/>
      <c r="X920" s="29"/>
      <c r="Y920" s="29"/>
      <c r="Z920" s="29"/>
      <c r="AA920" s="29"/>
      <c r="AB920" s="29"/>
      <c r="AC920" s="29"/>
      <c r="AD920" s="29"/>
    </row>
    <row r="921" spans="1:30" ht="15.75" customHeight="1">
      <c r="A921" s="29"/>
      <c r="B921" s="75"/>
      <c r="C921" s="29"/>
      <c r="D921" s="29"/>
      <c r="E921" s="29"/>
      <c r="F921" s="325"/>
      <c r="G921" s="29"/>
      <c r="H921" s="29"/>
      <c r="I921" s="29"/>
      <c r="J921" s="29"/>
      <c r="K921" s="29"/>
      <c r="L921" s="29"/>
      <c r="M921" s="29"/>
      <c r="N921" s="29"/>
      <c r="O921" s="29"/>
      <c r="P921" s="29"/>
      <c r="Q921" s="29"/>
      <c r="R921" s="29"/>
      <c r="S921" s="29"/>
      <c r="T921" s="325"/>
      <c r="U921" s="29"/>
      <c r="V921" s="29"/>
      <c r="W921" s="29"/>
      <c r="X921" s="29"/>
      <c r="Y921" s="29"/>
      <c r="Z921" s="29"/>
      <c r="AA921" s="29"/>
      <c r="AB921" s="29"/>
      <c r="AC921" s="29"/>
      <c r="AD921" s="29"/>
    </row>
    <row r="922" spans="1:30" ht="15.75" customHeight="1">
      <c r="A922" s="29"/>
      <c r="B922" s="75"/>
      <c r="C922" s="29"/>
      <c r="D922" s="29"/>
      <c r="E922" s="29"/>
      <c r="F922" s="325"/>
      <c r="G922" s="29"/>
      <c r="H922" s="29"/>
      <c r="I922" s="29"/>
      <c r="J922" s="29"/>
      <c r="K922" s="29"/>
      <c r="L922" s="29"/>
      <c r="M922" s="29"/>
      <c r="N922" s="29"/>
      <c r="O922" s="29"/>
      <c r="P922" s="29"/>
      <c r="Q922" s="29"/>
      <c r="R922" s="29"/>
      <c r="S922" s="29"/>
      <c r="T922" s="325"/>
      <c r="U922" s="29"/>
      <c r="V922" s="29"/>
      <c r="W922" s="29"/>
      <c r="X922" s="29"/>
      <c r="Y922" s="29"/>
      <c r="Z922" s="29"/>
      <c r="AA922" s="29"/>
      <c r="AB922" s="29"/>
      <c r="AC922" s="29"/>
      <c r="AD922" s="29"/>
    </row>
    <row r="923" spans="1:30" ht="15.75" customHeight="1">
      <c r="A923" s="29"/>
      <c r="B923" s="75"/>
      <c r="C923" s="29"/>
      <c r="D923" s="29"/>
      <c r="E923" s="29"/>
      <c r="F923" s="325"/>
      <c r="G923" s="29"/>
      <c r="H923" s="29"/>
      <c r="I923" s="29"/>
      <c r="J923" s="29"/>
      <c r="K923" s="29"/>
      <c r="L923" s="29"/>
      <c r="M923" s="29"/>
      <c r="N923" s="29"/>
      <c r="O923" s="29"/>
      <c r="P923" s="29"/>
      <c r="Q923" s="29"/>
      <c r="R923" s="29"/>
      <c r="S923" s="29"/>
      <c r="T923" s="325"/>
      <c r="U923" s="29"/>
      <c r="V923" s="29"/>
      <c r="W923" s="29"/>
      <c r="X923" s="29"/>
      <c r="Y923" s="29"/>
      <c r="Z923" s="29"/>
      <c r="AA923" s="29"/>
      <c r="AB923" s="29"/>
      <c r="AC923" s="29"/>
      <c r="AD923" s="29"/>
    </row>
    <row r="924" spans="1:30" ht="15.75" customHeight="1">
      <c r="A924" s="29"/>
      <c r="B924" s="75"/>
      <c r="C924" s="29"/>
      <c r="D924" s="29"/>
      <c r="E924" s="29"/>
      <c r="F924" s="325"/>
      <c r="G924" s="29"/>
      <c r="H924" s="29"/>
      <c r="I924" s="29"/>
      <c r="J924" s="29"/>
      <c r="K924" s="29"/>
      <c r="L924" s="29"/>
      <c r="M924" s="29"/>
      <c r="N924" s="29"/>
      <c r="O924" s="29"/>
      <c r="P924" s="29"/>
      <c r="Q924" s="29"/>
      <c r="R924" s="29"/>
      <c r="S924" s="29"/>
      <c r="T924" s="325"/>
      <c r="U924" s="29"/>
      <c r="V924" s="29"/>
      <c r="W924" s="29"/>
      <c r="X924" s="29"/>
      <c r="Y924" s="29"/>
      <c r="Z924" s="29"/>
      <c r="AA924" s="29"/>
      <c r="AB924" s="29"/>
      <c r="AC924" s="29"/>
      <c r="AD924" s="29"/>
    </row>
    <row r="925" spans="1:30" ht="15.75" customHeight="1">
      <c r="A925" s="29"/>
      <c r="B925" s="75"/>
      <c r="C925" s="29"/>
      <c r="D925" s="29"/>
      <c r="E925" s="29"/>
      <c r="F925" s="325"/>
      <c r="G925" s="29"/>
      <c r="H925" s="29"/>
      <c r="I925" s="29"/>
      <c r="J925" s="29"/>
      <c r="K925" s="29"/>
      <c r="L925" s="29"/>
      <c r="M925" s="29"/>
      <c r="N925" s="29"/>
      <c r="O925" s="29"/>
      <c r="P925" s="29"/>
      <c r="Q925" s="29"/>
      <c r="R925" s="29"/>
      <c r="S925" s="29"/>
      <c r="T925" s="325"/>
      <c r="U925" s="29"/>
      <c r="V925" s="29"/>
      <c r="W925" s="29"/>
      <c r="X925" s="29"/>
      <c r="Y925" s="29"/>
      <c r="Z925" s="29"/>
      <c r="AA925" s="29"/>
      <c r="AB925" s="29"/>
      <c r="AC925" s="29"/>
      <c r="AD925" s="29"/>
    </row>
    <row r="926" spans="1:30" ht="15.75" customHeight="1">
      <c r="A926" s="29"/>
      <c r="B926" s="75"/>
      <c r="C926" s="29"/>
      <c r="D926" s="29"/>
      <c r="E926" s="29"/>
      <c r="F926" s="325"/>
      <c r="G926" s="29"/>
      <c r="H926" s="29"/>
      <c r="I926" s="29"/>
      <c r="J926" s="29"/>
      <c r="K926" s="29"/>
      <c r="L926" s="29"/>
      <c r="M926" s="29"/>
      <c r="N926" s="29"/>
      <c r="O926" s="29"/>
      <c r="P926" s="29"/>
      <c r="Q926" s="29"/>
      <c r="R926" s="29"/>
      <c r="S926" s="29"/>
      <c r="T926" s="325"/>
      <c r="U926" s="29"/>
      <c r="V926" s="29"/>
      <c r="W926" s="29"/>
      <c r="X926" s="29"/>
      <c r="Y926" s="29"/>
      <c r="Z926" s="29"/>
      <c r="AA926" s="29"/>
      <c r="AB926" s="29"/>
      <c r="AC926" s="29"/>
      <c r="AD926" s="29"/>
    </row>
    <row r="927" spans="1:30" ht="15.75" customHeight="1">
      <c r="A927" s="29"/>
      <c r="B927" s="75"/>
      <c r="C927" s="29"/>
      <c r="D927" s="29"/>
      <c r="E927" s="29"/>
      <c r="F927" s="325"/>
      <c r="G927" s="29"/>
      <c r="H927" s="29"/>
      <c r="I927" s="29"/>
      <c r="J927" s="29"/>
      <c r="K927" s="29"/>
      <c r="L927" s="29"/>
      <c r="M927" s="29"/>
      <c r="N927" s="29"/>
      <c r="O927" s="29"/>
      <c r="P927" s="29"/>
      <c r="Q927" s="29"/>
      <c r="R927" s="29"/>
      <c r="S927" s="29"/>
      <c r="T927" s="325"/>
      <c r="U927" s="29"/>
      <c r="V927" s="29"/>
      <c r="W927" s="29"/>
      <c r="X927" s="29"/>
      <c r="Y927" s="29"/>
      <c r="Z927" s="29"/>
      <c r="AA927" s="29"/>
      <c r="AB927" s="29"/>
      <c r="AC927" s="29"/>
      <c r="AD927" s="29"/>
    </row>
    <row r="928" spans="1:30" ht="15.75" customHeight="1">
      <c r="A928" s="29"/>
      <c r="B928" s="75"/>
      <c r="C928" s="29"/>
      <c r="D928" s="29"/>
      <c r="E928" s="29"/>
      <c r="F928" s="325"/>
      <c r="G928" s="29"/>
      <c r="H928" s="29"/>
      <c r="I928" s="29"/>
      <c r="J928" s="29"/>
      <c r="K928" s="29"/>
      <c r="L928" s="29"/>
      <c r="M928" s="29"/>
      <c r="N928" s="29"/>
      <c r="O928" s="29"/>
      <c r="P928" s="29"/>
      <c r="Q928" s="29"/>
      <c r="R928" s="29"/>
      <c r="S928" s="29"/>
      <c r="T928" s="325"/>
      <c r="U928" s="29"/>
      <c r="V928" s="29"/>
      <c r="W928" s="29"/>
      <c r="X928" s="29"/>
      <c r="Y928" s="29"/>
      <c r="Z928" s="29"/>
      <c r="AA928" s="29"/>
      <c r="AB928" s="29"/>
      <c r="AC928" s="29"/>
      <c r="AD928" s="29"/>
    </row>
    <row r="929" spans="1:30" ht="15.75" customHeight="1">
      <c r="A929" s="29"/>
      <c r="B929" s="75"/>
      <c r="C929" s="29"/>
      <c r="D929" s="29"/>
      <c r="E929" s="29"/>
      <c r="F929" s="325"/>
      <c r="G929" s="29"/>
      <c r="H929" s="29"/>
      <c r="I929" s="29"/>
      <c r="J929" s="29"/>
      <c r="K929" s="29"/>
      <c r="L929" s="29"/>
      <c r="M929" s="29"/>
      <c r="N929" s="29"/>
      <c r="O929" s="29"/>
      <c r="P929" s="29"/>
      <c r="Q929" s="29"/>
      <c r="R929" s="29"/>
      <c r="S929" s="29"/>
      <c r="T929" s="325"/>
      <c r="U929" s="29"/>
      <c r="V929" s="29"/>
      <c r="W929" s="29"/>
      <c r="X929" s="29"/>
      <c r="Y929" s="29"/>
      <c r="Z929" s="29"/>
      <c r="AA929" s="29"/>
      <c r="AB929" s="29"/>
      <c r="AC929" s="29"/>
      <c r="AD929" s="29"/>
    </row>
    <row r="930" spans="1:30" ht="15.75" customHeight="1">
      <c r="A930" s="29"/>
      <c r="B930" s="75"/>
      <c r="C930" s="29"/>
      <c r="D930" s="29"/>
      <c r="E930" s="29"/>
      <c r="F930" s="325"/>
      <c r="G930" s="29"/>
      <c r="H930" s="29"/>
      <c r="I930" s="29"/>
      <c r="J930" s="29"/>
      <c r="K930" s="29"/>
      <c r="L930" s="29"/>
      <c r="M930" s="29"/>
      <c r="N930" s="29"/>
      <c r="O930" s="29"/>
      <c r="P930" s="29"/>
      <c r="Q930" s="29"/>
      <c r="R930" s="29"/>
      <c r="S930" s="29"/>
      <c r="T930" s="325"/>
      <c r="U930" s="29"/>
      <c r="V930" s="29"/>
      <c r="W930" s="29"/>
      <c r="X930" s="29"/>
      <c r="Y930" s="29"/>
      <c r="Z930" s="29"/>
      <c r="AA930" s="29"/>
      <c r="AB930" s="29"/>
      <c r="AC930" s="29"/>
      <c r="AD930" s="29"/>
    </row>
    <row r="931" spans="1:30" ht="15.75" customHeight="1">
      <c r="A931" s="29"/>
      <c r="B931" s="75"/>
      <c r="C931" s="29"/>
      <c r="D931" s="29"/>
      <c r="E931" s="29"/>
      <c r="F931" s="325"/>
      <c r="G931" s="29"/>
      <c r="H931" s="29"/>
      <c r="I931" s="29"/>
      <c r="J931" s="29"/>
      <c r="K931" s="29"/>
      <c r="L931" s="29"/>
      <c r="M931" s="29"/>
      <c r="N931" s="29"/>
      <c r="O931" s="29"/>
      <c r="P931" s="29"/>
      <c r="Q931" s="29"/>
      <c r="R931" s="29"/>
      <c r="S931" s="29"/>
      <c r="T931" s="325"/>
      <c r="U931" s="29"/>
      <c r="V931" s="29"/>
      <c r="W931" s="29"/>
      <c r="X931" s="29"/>
      <c r="Y931" s="29"/>
      <c r="Z931" s="29"/>
      <c r="AA931" s="29"/>
      <c r="AB931" s="29"/>
      <c r="AC931" s="29"/>
      <c r="AD931" s="29"/>
    </row>
    <row r="932" spans="1:30" ht="15.75" customHeight="1">
      <c r="A932" s="29"/>
      <c r="B932" s="75"/>
      <c r="C932" s="29"/>
      <c r="D932" s="29"/>
      <c r="E932" s="29"/>
      <c r="F932" s="325"/>
      <c r="G932" s="29"/>
      <c r="H932" s="29"/>
      <c r="I932" s="29"/>
      <c r="J932" s="29"/>
      <c r="K932" s="29"/>
      <c r="L932" s="29"/>
      <c r="M932" s="29"/>
      <c r="N932" s="29"/>
      <c r="O932" s="29"/>
      <c r="P932" s="29"/>
      <c r="Q932" s="29"/>
      <c r="R932" s="29"/>
      <c r="S932" s="29"/>
      <c r="T932" s="325"/>
      <c r="U932" s="29"/>
      <c r="V932" s="29"/>
      <c r="W932" s="29"/>
      <c r="X932" s="29"/>
      <c r="Y932" s="29"/>
      <c r="Z932" s="29"/>
      <c r="AA932" s="29"/>
      <c r="AB932" s="29"/>
      <c r="AC932" s="29"/>
      <c r="AD932" s="29"/>
    </row>
    <row r="933" spans="1:30" ht="15.75" customHeight="1">
      <c r="A933" s="29"/>
      <c r="B933" s="75"/>
      <c r="C933" s="29"/>
      <c r="D933" s="29"/>
      <c r="E933" s="29"/>
      <c r="F933" s="325"/>
      <c r="G933" s="29"/>
      <c r="H933" s="29"/>
      <c r="I933" s="29"/>
      <c r="J933" s="29"/>
      <c r="K933" s="29"/>
      <c r="L933" s="29"/>
      <c r="M933" s="29"/>
      <c r="N933" s="29"/>
      <c r="O933" s="29"/>
      <c r="P933" s="29"/>
      <c r="Q933" s="29"/>
      <c r="R933" s="29"/>
      <c r="S933" s="29"/>
      <c r="T933" s="325"/>
      <c r="U933" s="29"/>
      <c r="V933" s="29"/>
      <c r="W933" s="29"/>
      <c r="X933" s="29"/>
      <c r="Y933" s="29"/>
      <c r="Z933" s="29"/>
      <c r="AA933" s="29"/>
      <c r="AB933" s="29"/>
      <c r="AC933" s="29"/>
      <c r="AD933" s="29"/>
    </row>
    <row r="934" spans="1:30" ht="15.75" customHeight="1">
      <c r="A934" s="29"/>
      <c r="B934" s="75"/>
      <c r="C934" s="29"/>
      <c r="D934" s="29"/>
      <c r="E934" s="29"/>
      <c r="F934" s="325"/>
      <c r="G934" s="29"/>
      <c r="H934" s="29"/>
      <c r="I934" s="29"/>
      <c r="J934" s="29"/>
      <c r="K934" s="29"/>
      <c r="L934" s="29"/>
      <c r="M934" s="29"/>
      <c r="N934" s="29"/>
      <c r="O934" s="29"/>
      <c r="P934" s="29"/>
      <c r="Q934" s="29"/>
      <c r="R934" s="29"/>
      <c r="S934" s="29"/>
      <c r="T934" s="325"/>
      <c r="U934" s="29"/>
      <c r="V934" s="29"/>
      <c r="W934" s="29"/>
      <c r="X934" s="29"/>
      <c r="Y934" s="29"/>
      <c r="Z934" s="29"/>
      <c r="AA934" s="29"/>
      <c r="AB934" s="29"/>
      <c r="AC934" s="29"/>
      <c r="AD934" s="29"/>
    </row>
    <row r="935" spans="1:30" ht="15.75" customHeight="1">
      <c r="A935" s="29"/>
      <c r="B935" s="75"/>
      <c r="C935" s="29"/>
      <c r="D935" s="29"/>
      <c r="E935" s="29"/>
      <c r="F935" s="325"/>
      <c r="G935" s="29"/>
      <c r="H935" s="29"/>
      <c r="I935" s="29"/>
      <c r="J935" s="29"/>
      <c r="K935" s="29"/>
      <c r="L935" s="29"/>
      <c r="M935" s="29"/>
      <c r="N935" s="29"/>
      <c r="O935" s="29"/>
      <c r="P935" s="29"/>
      <c r="Q935" s="29"/>
      <c r="R935" s="29"/>
      <c r="S935" s="29"/>
      <c r="T935" s="325"/>
      <c r="U935" s="29"/>
      <c r="V935" s="29"/>
      <c r="W935" s="29"/>
      <c r="X935" s="29"/>
      <c r="Y935" s="29"/>
      <c r="Z935" s="29"/>
      <c r="AA935" s="29"/>
      <c r="AB935" s="29"/>
      <c r="AC935" s="29"/>
      <c r="AD935" s="29"/>
    </row>
    <row r="936" spans="1:30" ht="15.75" customHeight="1">
      <c r="A936" s="29"/>
      <c r="B936" s="75"/>
      <c r="C936" s="29"/>
      <c r="D936" s="29"/>
      <c r="E936" s="29"/>
      <c r="F936" s="325"/>
      <c r="G936" s="29"/>
      <c r="H936" s="29"/>
      <c r="I936" s="29"/>
      <c r="J936" s="29"/>
      <c r="K936" s="29"/>
      <c r="L936" s="29"/>
      <c r="M936" s="29"/>
      <c r="N936" s="29"/>
      <c r="O936" s="29"/>
      <c r="P936" s="29"/>
      <c r="Q936" s="29"/>
      <c r="R936" s="29"/>
      <c r="S936" s="29"/>
      <c r="T936" s="325"/>
      <c r="U936" s="29"/>
      <c r="V936" s="29"/>
      <c r="W936" s="29"/>
      <c r="X936" s="29"/>
      <c r="Y936" s="29"/>
      <c r="Z936" s="29"/>
      <c r="AA936" s="29"/>
      <c r="AB936" s="29"/>
      <c r="AC936" s="29"/>
      <c r="AD936" s="29"/>
    </row>
    <row r="937" spans="1:30" ht="15.75" customHeight="1">
      <c r="A937" s="29"/>
      <c r="B937" s="75"/>
      <c r="C937" s="29"/>
      <c r="D937" s="29"/>
      <c r="E937" s="29"/>
      <c r="F937" s="325"/>
      <c r="G937" s="29"/>
      <c r="H937" s="29"/>
      <c r="I937" s="29"/>
      <c r="J937" s="29"/>
      <c r="K937" s="29"/>
      <c r="L937" s="29"/>
      <c r="M937" s="29"/>
      <c r="N937" s="29"/>
      <c r="O937" s="29"/>
      <c r="P937" s="29"/>
      <c r="Q937" s="29"/>
      <c r="R937" s="29"/>
      <c r="S937" s="29"/>
      <c r="T937" s="325"/>
      <c r="U937" s="29"/>
      <c r="V937" s="29"/>
      <c r="W937" s="29"/>
      <c r="X937" s="29"/>
      <c r="Y937" s="29"/>
      <c r="Z937" s="29"/>
      <c r="AA937" s="29"/>
      <c r="AB937" s="29"/>
      <c r="AC937" s="29"/>
      <c r="AD937" s="29"/>
    </row>
    <row r="938" spans="1:30" ht="15.75" customHeight="1">
      <c r="A938" s="29"/>
      <c r="B938" s="75"/>
      <c r="C938" s="29"/>
      <c r="D938" s="29"/>
      <c r="E938" s="29"/>
      <c r="F938" s="325"/>
      <c r="G938" s="29"/>
      <c r="H938" s="29"/>
      <c r="I938" s="29"/>
      <c r="J938" s="29"/>
      <c r="K938" s="29"/>
      <c r="L938" s="29"/>
      <c r="M938" s="29"/>
      <c r="N938" s="29"/>
      <c r="O938" s="29"/>
      <c r="P938" s="29"/>
      <c r="Q938" s="29"/>
      <c r="R938" s="29"/>
      <c r="S938" s="29"/>
      <c r="T938" s="325"/>
      <c r="U938" s="29"/>
      <c r="V938" s="29"/>
      <c r="W938" s="29"/>
      <c r="X938" s="29"/>
      <c r="Y938" s="29"/>
      <c r="Z938" s="29"/>
      <c r="AA938" s="29"/>
      <c r="AB938" s="29"/>
      <c r="AC938" s="29"/>
      <c r="AD938" s="29"/>
    </row>
    <row r="939" spans="1:30" ht="15.75" customHeight="1">
      <c r="A939" s="29"/>
      <c r="B939" s="75"/>
      <c r="C939" s="29"/>
      <c r="D939" s="29"/>
      <c r="E939" s="29"/>
      <c r="F939" s="325"/>
      <c r="G939" s="29"/>
      <c r="H939" s="29"/>
      <c r="I939" s="29"/>
      <c r="J939" s="29"/>
      <c r="K939" s="29"/>
      <c r="L939" s="29"/>
      <c r="M939" s="29"/>
      <c r="N939" s="29"/>
      <c r="O939" s="29"/>
      <c r="P939" s="29"/>
      <c r="Q939" s="29"/>
      <c r="R939" s="29"/>
      <c r="S939" s="29"/>
      <c r="T939" s="325"/>
      <c r="U939" s="29"/>
      <c r="V939" s="29"/>
      <c r="W939" s="29"/>
      <c r="X939" s="29"/>
      <c r="Y939" s="29"/>
      <c r="Z939" s="29"/>
      <c r="AA939" s="29"/>
      <c r="AB939" s="29"/>
      <c r="AC939" s="29"/>
      <c r="AD939" s="29"/>
    </row>
    <row r="940" spans="1:30" ht="15.75" customHeight="1">
      <c r="A940" s="29"/>
      <c r="B940" s="75"/>
      <c r="C940" s="29"/>
      <c r="D940" s="29"/>
      <c r="E940" s="29"/>
      <c r="F940" s="325"/>
      <c r="G940" s="29"/>
      <c r="H940" s="29"/>
      <c r="I940" s="29"/>
      <c r="J940" s="29"/>
      <c r="K940" s="29"/>
      <c r="L940" s="29"/>
      <c r="M940" s="29"/>
      <c r="N940" s="29"/>
      <c r="O940" s="29"/>
      <c r="P940" s="29"/>
      <c r="Q940" s="29"/>
      <c r="R940" s="29"/>
      <c r="S940" s="29"/>
      <c r="T940" s="325"/>
      <c r="U940" s="29"/>
      <c r="V940" s="29"/>
      <c r="W940" s="29"/>
      <c r="X940" s="29"/>
      <c r="Y940" s="29"/>
      <c r="Z940" s="29"/>
      <c r="AA940" s="29"/>
      <c r="AB940" s="29"/>
      <c r="AC940" s="29"/>
      <c r="AD940" s="29"/>
    </row>
    <row r="941" spans="1:30" ht="15.75" customHeight="1">
      <c r="A941" s="29"/>
      <c r="B941" s="75"/>
      <c r="C941" s="29"/>
      <c r="D941" s="29"/>
      <c r="E941" s="29"/>
      <c r="F941" s="325"/>
      <c r="G941" s="29"/>
      <c r="H941" s="29"/>
      <c r="I941" s="29"/>
      <c r="J941" s="29"/>
      <c r="K941" s="29"/>
      <c r="L941" s="29"/>
      <c r="M941" s="29"/>
      <c r="N941" s="29"/>
      <c r="O941" s="29"/>
      <c r="P941" s="29"/>
      <c r="Q941" s="29"/>
      <c r="R941" s="29"/>
      <c r="S941" s="29"/>
      <c r="T941" s="325"/>
      <c r="U941" s="29"/>
      <c r="V941" s="29"/>
      <c r="W941" s="29"/>
      <c r="X941" s="29"/>
      <c r="Y941" s="29"/>
      <c r="Z941" s="29"/>
      <c r="AA941" s="29"/>
      <c r="AB941" s="29"/>
      <c r="AC941" s="29"/>
      <c r="AD941" s="29"/>
    </row>
    <row r="942" spans="1:30" ht="15.75" customHeight="1">
      <c r="A942" s="29"/>
      <c r="B942" s="75"/>
      <c r="C942" s="29"/>
      <c r="D942" s="29"/>
      <c r="E942" s="29"/>
      <c r="F942" s="325"/>
      <c r="G942" s="29"/>
      <c r="H942" s="29"/>
      <c r="I942" s="29"/>
      <c r="J942" s="29"/>
      <c r="K942" s="29"/>
      <c r="L942" s="29"/>
      <c r="M942" s="29"/>
      <c r="N942" s="29"/>
      <c r="O942" s="29"/>
      <c r="P942" s="29"/>
      <c r="Q942" s="29"/>
      <c r="R942" s="29"/>
      <c r="S942" s="29"/>
      <c r="T942" s="325"/>
      <c r="U942" s="29"/>
      <c r="V942" s="29"/>
      <c r="W942" s="29"/>
      <c r="X942" s="29"/>
      <c r="Y942" s="29"/>
      <c r="Z942" s="29"/>
      <c r="AA942" s="29"/>
      <c r="AB942" s="29"/>
      <c r="AC942" s="29"/>
      <c r="AD942" s="29"/>
    </row>
    <row r="943" spans="1:30" ht="15.75" customHeight="1">
      <c r="A943" s="29"/>
      <c r="B943" s="75"/>
      <c r="C943" s="29"/>
      <c r="D943" s="29"/>
      <c r="E943" s="29"/>
      <c r="F943" s="325"/>
      <c r="G943" s="29"/>
      <c r="H943" s="29"/>
      <c r="I943" s="29"/>
      <c r="J943" s="29"/>
      <c r="K943" s="29"/>
      <c r="L943" s="29"/>
      <c r="M943" s="29"/>
      <c r="N943" s="29"/>
      <c r="O943" s="29"/>
      <c r="P943" s="29"/>
      <c r="Q943" s="29"/>
      <c r="R943" s="29"/>
      <c r="S943" s="29"/>
      <c r="T943" s="325"/>
      <c r="U943" s="29"/>
      <c r="V943" s="29"/>
      <c r="W943" s="29"/>
      <c r="X943" s="29"/>
      <c r="Y943" s="29"/>
      <c r="Z943" s="29"/>
      <c r="AA943" s="29"/>
      <c r="AB943" s="29"/>
      <c r="AC943" s="29"/>
      <c r="AD943" s="29"/>
    </row>
    <row r="944" spans="1:30" ht="15.75" customHeight="1">
      <c r="A944" s="29"/>
      <c r="B944" s="75"/>
      <c r="C944" s="29"/>
      <c r="D944" s="29"/>
      <c r="E944" s="29"/>
      <c r="F944" s="325"/>
      <c r="G944" s="29"/>
      <c r="H944" s="29"/>
      <c r="I944" s="29"/>
      <c r="J944" s="29"/>
      <c r="K944" s="29"/>
      <c r="L944" s="29"/>
      <c r="M944" s="29"/>
      <c r="N944" s="29"/>
      <c r="O944" s="29"/>
      <c r="P944" s="29"/>
      <c r="Q944" s="29"/>
      <c r="R944" s="29"/>
      <c r="S944" s="29"/>
      <c r="T944" s="325"/>
      <c r="U944" s="29"/>
      <c r="V944" s="29"/>
      <c r="W944" s="29"/>
      <c r="X944" s="29"/>
      <c r="Y944" s="29"/>
      <c r="Z944" s="29"/>
      <c r="AA944" s="29"/>
      <c r="AB944" s="29"/>
      <c r="AC944" s="29"/>
      <c r="AD944" s="29"/>
    </row>
    <row r="945" spans="1:30" ht="15.75" customHeight="1">
      <c r="A945" s="29"/>
      <c r="B945" s="75"/>
      <c r="C945" s="29"/>
      <c r="D945" s="29"/>
      <c r="E945" s="29"/>
      <c r="F945" s="325"/>
      <c r="G945" s="29"/>
      <c r="H945" s="29"/>
      <c r="I945" s="29"/>
      <c r="J945" s="29"/>
      <c r="K945" s="29"/>
      <c r="L945" s="29"/>
      <c r="M945" s="29"/>
      <c r="N945" s="29"/>
      <c r="O945" s="29"/>
      <c r="P945" s="29"/>
      <c r="Q945" s="29"/>
      <c r="R945" s="29"/>
      <c r="S945" s="29"/>
      <c r="T945" s="325"/>
      <c r="U945" s="29"/>
      <c r="V945" s="29"/>
      <c r="W945" s="29"/>
      <c r="X945" s="29"/>
      <c r="Y945" s="29"/>
      <c r="Z945" s="29"/>
      <c r="AA945" s="29"/>
      <c r="AB945" s="29"/>
      <c r="AC945" s="29"/>
      <c r="AD945" s="29"/>
    </row>
    <row r="946" spans="1:30" ht="15.75" customHeight="1">
      <c r="A946" s="29"/>
      <c r="B946" s="75"/>
      <c r="C946" s="29"/>
      <c r="D946" s="29"/>
      <c r="E946" s="29"/>
      <c r="F946" s="325"/>
      <c r="G946" s="29"/>
      <c r="H946" s="29"/>
      <c r="I946" s="29"/>
      <c r="J946" s="29"/>
      <c r="K946" s="29"/>
      <c r="L946" s="29"/>
      <c r="M946" s="29"/>
      <c r="N946" s="29"/>
      <c r="O946" s="29"/>
      <c r="P946" s="29"/>
      <c r="Q946" s="29"/>
      <c r="R946" s="29"/>
      <c r="S946" s="29"/>
      <c r="T946" s="325"/>
      <c r="U946" s="29"/>
      <c r="V946" s="29"/>
      <c r="W946" s="29"/>
      <c r="X946" s="29"/>
      <c r="Y946" s="29"/>
      <c r="Z946" s="29"/>
      <c r="AA946" s="29"/>
      <c r="AB946" s="29"/>
      <c r="AC946" s="29"/>
      <c r="AD946" s="29"/>
    </row>
    <row r="947" spans="1:30" ht="15.75" customHeight="1">
      <c r="A947" s="29"/>
      <c r="B947" s="75"/>
      <c r="C947" s="29"/>
      <c r="D947" s="29"/>
      <c r="E947" s="29"/>
      <c r="F947" s="325"/>
      <c r="G947" s="29"/>
      <c r="H947" s="29"/>
      <c r="I947" s="29"/>
      <c r="J947" s="29"/>
      <c r="K947" s="29"/>
      <c r="L947" s="29"/>
      <c r="M947" s="29"/>
      <c r="N947" s="29"/>
      <c r="O947" s="29"/>
      <c r="P947" s="29"/>
      <c r="Q947" s="29"/>
      <c r="R947" s="29"/>
      <c r="S947" s="29"/>
      <c r="T947" s="325"/>
      <c r="U947" s="29"/>
      <c r="V947" s="29"/>
      <c r="W947" s="29"/>
      <c r="X947" s="29"/>
      <c r="Y947" s="29"/>
      <c r="Z947" s="29"/>
      <c r="AA947" s="29"/>
      <c r="AB947" s="29"/>
      <c r="AC947" s="29"/>
      <c r="AD947" s="29"/>
    </row>
    <row r="948" spans="1:30" ht="15.75" customHeight="1">
      <c r="A948" s="29"/>
      <c r="B948" s="75"/>
      <c r="C948" s="29"/>
      <c r="D948" s="29"/>
      <c r="E948" s="29"/>
      <c r="F948" s="325"/>
      <c r="G948" s="29"/>
      <c r="H948" s="29"/>
      <c r="I948" s="29"/>
      <c r="J948" s="29"/>
      <c r="K948" s="29"/>
      <c r="L948" s="29"/>
      <c r="M948" s="29"/>
      <c r="N948" s="29"/>
      <c r="O948" s="29"/>
      <c r="P948" s="29"/>
      <c r="Q948" s="29"/>
      <c r="R948" s="29"/>
      <c r="S948" s="29"/>
      <c r="T948" s="325"/>
      <c r="U948" s="29"/>
      <c r="V948" s="29"/>
      <c r="W948" s="29"/>
      <c r="X948" s="29"/>
      <c r="Y948" s="29"/>
      <c r="Z948" s="29"/>
      <c r="AA948" s="29"/>
      <c r="AB948" s="29"/>
      <c r="AC948" s="29"/>
      <c r="AD948" s="29"/>
    </row>
    <row r="949" spans="1:30" ht="15.75" customHeight="1">
      <c r="A949" s="29"/>
      <c r="B949" s="75"/>
      <c r="C949" s="29"/>
      <c r="D949" s="29"/>
      <c r="E949" s="29"/>
      <c r="F949" s="325"/>
      <c r="G949" s="29"/>
      <c r="H949" s="29"/>
      <c r="I949" s="29"/>
      <c r="J949" s="29"/>
      <c r="K949" s="29"/>
      <c r="L949" s="29"/>
      <c r="M949" s="29"/>
      <c r="N949" s="29"/>
      <c r="O949" s="29"/>
      <c r="P949" s="29"/>
      <c r="Q949" s="29"/>
      <c r="R949" s="29"/>
      <c r="S949" s="29"/>
      <c r="T949" s="325"/>
      <c r="U949" s="29"/>
      <c r="V949" s="29"/>
      <c r="W949" s="29"/>
      <c r="X949" s="29"/>
      <c r="Y949" s="29"/>
      <c r="Z949" s="29"/>
      <c r="AA949" s="29"/>
      <c r="AB949" s="29"/>
      <c r="AC949" s="29"/>
      <c r="AD949" s="29"/>
    </row>
    <row r="950" spans="1:30" ht="15.75" customHeight="1">
      <c r="A950" s="29"/>
      <c r="B950" s="75"/>
      <c r="C950" s="29"/>
      <c r="D950" s="29"/>
      <c r="E950" s="29"/>
      <c r="F950" s="325"/>
      <c r="G950" s="29"/>
      <c r="H950" s="29"/>
      <c r="I950" s="29"/>
      <c r="J950" s="29"/>
      <c r="K950" s="29"/>
      <c r="L950" s="29"/>
      <c r="M950" s="29"/>
      <c r="N950" s="29"/>
      <c r="O950" s="29"/>
      <c r="P950" s="29"/>
      <c r="Q950" s="29"/>
      <c r="R950" s="29"/>
      <c r="S950" s="29"/>
      <c r="T950" s="325"/>
      <c r="U950" s="29"/>
      <c r="V950" s="29"/>
      <c r="W950" s="29"/>
      <c r="X950" s="29"/>
      <c r="Y950" s="29"/>
      <c r="Z950" s="29"/>
      <c r="AA950" s="29"/>
      <c r="AB950" s="29"/>
      <c r="AC950" s="29"/>
      <c r="AD950" s="29"/>
    </row>
    <row r="951" spans="1:30" ht="15.75" customHeight="1">
      <c r="A951" s="29"/>
      <c r="B951" s="75"/>
      <c r="C951" s="29"/>
      <c r="D951" s="29"/>
      <c r="E951" s="29"/>
      <c r="F951" s="325"/>
      <c r="G951" s="29"/>
      <c r="H951" s="29"/>
      <c r="I951" s="29"/>
      <c r="J951" s="29"/>
      <c r="K951" s="29"/>
      <c r="L951" s="29"/>
      <c r="M951" s="29"/>
      <c r="N951" s="29"/>
      <c r="O951" s="29"/>
      <c r="P951" s="29"/>
      <c r="Q951" s="29"/>
      <c r="R951" s="29"/>
      <c r="S951" s="29"/>
      <c r="T951" s="325"/>
      <c r="U951" s="29"/>
      <c r="V951" s="29"/>
      <c r="W951" s="29"/>
      <c r="X951" s="29"/>
      <c r="Y951" s="29"/>
      <c r="Z951" s="29"/>
      <c r="AA951" s="29"/>
      <c r="AB951" s="29"/>
      <c r="AC951" s="29"/>
      <c r="AD951" s="29"/>
    </row>
    <row r="952" spans="1:30" ht="15.75" customHeight="1">
      <c r="A952" s="29"/>
      <c r="B952" s="75"/>
      <c r="C952" s="29"/>
      <c r="D952" s="29"/>
      <c r="E952" s="29"/>
      <c r="F952" s="325"/>
      <c r="G952" s="29"/>
      <c r="H952" s="29"/>
      <c r="I952" s="29"/>
      <c r="J952" s="29"/>
      <c r="K952" s="29"/>
      <c r="L952" s="29"/>
      <c r="M952" s="29"/>
      <c r="N952" s="29"/>
      <c r="O952" s="29"/>
      <c r="P952" s="29"/>
      <c r="Q952" s="29"/>
      <c r="R952" s="29"/>
      <c r="S952" s="29"/>
      <c r="T952" s="325"/>
      <c r="U952" s="29"/>
      <c r="V952" s="29"/>
      <c r="W952" s="29"/>
      <c r="X952" s="29"/>
      <c r="Y952" s="29"/>
      <c r="Z952" s="29"/>
      <c r="AA952" s="29"/>
      <c r="AB952" s="29"/>
      <c r="AC952" s="29"/>
      <c r="AD952" s="29"/>
    </row>
    <row r="953" spans="1:30" ht="15.75" customHeight="1">
      <c r="A953" s="29"/>
      <c r="B953" s="75"/>
      <c r="C953" s="29"/>
      <c r="D953" s="29"/>
      <c r="E953" s="29"/>
      <c r="F953" s="325"/>
      <c r="G953" s="29"/>
      <c r="H953" s="29"/>
      <c r="I953" s="29"/>
      <c r="J953" s="29"/>
      <c r="K953" s="29"/>
      <c r="L953" s="29"/>
      <c r="M953" s="29"/>
      <c r="N953" s="29"/>
      <c r="O953" s="29"/>
      <c r="P953" s="29"/>
      <c r="Q953" s="29"/>
      <c r="R953" s="29"/>
      <c r="S953" s="29"/>
      <c r="T953" s="325"/>
      <c r="U953" s="29"/>
      <c r="V953" s="29"/>
      <c r="W953" s="29"/>
      <c r="X953" s="29"/>
      <c r="Y953" s="29"/>
      <c r="Z953" s="29"/>
      <c r="AA953" s="29"/>
      <c r="AB953" s="29"/>
      <c r="AC953" s="29"/>
      <c r="AD953" s="29"/>
    </row>
    <row r="954" spans="1:30" ht="15.75" customHeight="1">
      <c r="A954" s="29"/>
      <c r="B954" s="75"/>
      <c r="C954" s="29"/>
      <c r="D954" s="29"/>
      <c r="E954" s="29"/>
      <c r="F954" s="325"/>
      <c r="G954" s="29"/>
      <c r="H954" s="29"/>
      <c r="I954" s="29"/>
      <c r="J954" s="29"/>
      <c r="K954" s="29"/>
      <c r="L954" s="29"/>
      <c r="M954" s="29"/>
      <c r="N954" s="29"/>
      <c r="O954" s="29"/>
      <c r="P954" s="29"/>
      <c r="Q954" s="29"/>
      <c r="R954" s="29"/>
      <c r="S954" s="29"/>
      <c r="T954" s="325"/>
      <c r="U954" s="29"/>
      <c r="V954" s="29"/>
      <c r="W954" s="29"/>
      <c r="X954" s="29"/>
      <c r="Y954" s="29"/>
      <c r="Z954" s="29"/>
      <c r="AA954" s="29"/>
      <c r="AB954" s="29"/>
      <c r="AC954" s="29"/>
      <c r="AD954" s="29"/>
    </row>
    <row r="955" spans="1:30" ht="15.75" customHeight="1">
      <c r="A955" s="29"/>
      <c r="B955" s="75"/>
      <c r="C955" s="29"/>
      <c r="D955" s="29"/>
      <c r="E955" s="29"/>
      <c r="F955" s="325"/>
      <c r="G955" s="29"/>
      <c r="H955" s="29"/>
      <c r="I955" s="29"/>
      <c r="J955" s="29"/>
      <c r="K955" s="29"/>
      <c r="L955" s="29"/>
      <c r="M955" s="29"/>
      <c r="N955" s="29"/>
      <c r="O955" s="29"/>
      <c r="P955" s="29"/>
      <c r="Q955" s="29"/>
      <c r="R955" s="29"/>
      <c r="S955" s="29"/>
      <c r="T955" s="325"/>
      <c r="U955" s="29"/>
      <c r="V955" s="29"/>
      <c r="W955" s="29"/>
      <c r="X955" s="29"/>
      <c r="Y955" s="29"/>
      <c r="Z955" s="29"/>
      <c r="AA955" s="29"/>
      <c r="AB955" s="29"/>
      <c r="AC955" s="29"/>
      <c r="AD955" s="29"/>
    </row>
    <row r="956" spans="1:30" ht="15.75" customHeight="1">
      <c r="A956" s="29"/>
      <c r="B956" s="75"/>
      <c r="C956" s="29"/>
      <c r="D956" s="29"/>
      <c r="E956" s="29"/>
      <c r="F956" s="325"/>
      <c r="G956" s="29"/>
      <c r="H956" s="29"/>
      <c r="I956" s="29"/>
      <c r="J956" s="29"/>
      <c r="K956" s="29"/>
      <c r="L956" s="29"/>
      <c r="M956" s="29"/>
      <c r="N956" s="29"/>
      <c r="O956" s="29"/>
      <c r="P956" s="29"/>
      <c r="Q956" s="29"/>
      <c r="R956" s="29"/>
      <c r="S956" s="29"/>
      <c r="T956" s="325"/>
      <c r="U956" s="29"/>
      <c r="V956" s="29"/>
      <c r="W956" s="29"/>
      <c r="X956" s="29"/>
      <c r="Y956" s="29"/>
      <c r="Z956" s="29"/>
      <c r="AA956" s="29"/>
      <c r="AB956" s="29"/>
      <c r="AC956" s="29"/>
      <c r="AD956" s="29"/>
    </row>
    <row r="957" spans="1:30" ht="15.75" customHeight="1">
      <c r="A957" s="29"/>
      <c r="B957" s="75"/>
      <c r="C957" s="29"/>
      <c r="D957" s="29"/>
      <c r="E957" s="29"/>
      <c r="F957" s="325"/>
      <c r="G957" s="29"/>
      <c r="H957" s="29"/>
      <c r="I957" s="29"/>
      <c r="J957" s="29"/>
      <c r="K957" s="29"/>
      <c r="L957" s="29"/>
      <c r="M957" s="29"/>
      <c r="N957" s="29"/>
      <c r="O957" s="29"/>
      <c r="P957" s="29"/>
      <c r="Q957" s="29"/>
      <c r="R957" s="29"/>
      <c r="S957" s="29"/>
      <c r="T957" s="325"/>
      <c r="U957" s="29"/>
      <c r="V957" s="29"/>
      <c r="W957" s="29"/>
      <c r="X957" s="29"/>
      <c r="Y957" s="29"/>
      <c r="Z957" s="29"/>
      <c r="AA957" s="29"/>
      <c r="AB957" s="29"/>
      <c r="AC957" s="29"/>
      <c r="AD957" s="29"/>
    </row>
    <row r="958" spans="1:30" ht="15.75" customHeight="1">
      <c r="A958" s="29"/>
      <c r="B958" s="75"/>
      <c r="C958" s="29"/>
      <c r="D958" s="29"/>
      <c r="E958" s="29"/>
      <c r="F958" s="325"/>
      <c r="G958" s="29"/>
      <c r="H958" s="29"/>
      <c r="I958" s="29"/>
      <c r="J958" s="29"/>
      <c r="K958" s="29"/>
      <c r="L958" s="29"/>
      <c r="M958" s="29"/>
      <c r="N958" s="29"/>
      <c r="O958" s="29"/>
      <c r="P958" s="29"/>
      <c r="Q958" s="29"/>
      <c r="R958" s="29"/>
      <c r="S958" s="29"/>
      <c r="T958" s="325"/>
      <c r="U958" s="29"/>
      <c r="V958" s="29"/>
      <c r="W958" s="29"/>
      <c r="X958" s="29"/>
      <c r="Y958" s="29"/>
      <c r="Z958" s="29"/>
      <c r="AA958" s="29"/>
      <c r="AB958" s="29"/>
      <c r="AC958" s="29"/>
      <c r="AD958" s="29"/>
    </row>
    <row r="959" spans="1:30" ht="15.75" customHeight="1">
      <c r="A959" s="29"/>
      <c r="B959" s="75"/>
      <c r="C959" s="29"/>
      <c r="D959" s="29"/>
      <c r="E959" s="29"/>
      <c r="F959" s="325"/>
      <c r="G959" s="29"/>
      <c r="H959" s="29"/>
      <c r="I959" s="29"/>
      <c r="J959" s="29"/>
      <c r="K959" s="29"/>
      <c r="L959" s="29"/>
      <c r="M959" s="29"/>
      <c r="N959" s="29"/>
      <c r="O959" s="29"/>
      <c r="P959" s="29"/>
      <c r="Q959" s="29"/>
      <c r="R959" s="29"/>
      <c r="S959" s="29"/>
      <c r="T959" s="325"/>
      <c r="U959" s="29"/>
      <c r="V959" s="29"/>
      <c r="W959" s="29"/>
      <c r="X959" s="29"/>
      <c r="Y959" s="29"/>
      <c r="Z959" s="29"/>
      <c r="AA959" s="29"/>
      <c r="AB959" s="29"/>
      <c r="AC959" s="29"/>
      <c r="AD959" s="29"/>
    </row>
    <row r="960" spans="1:30" ht="15.75" customHeight="1">
      <c r="A960" s="29"/>
      <c r="B960" s="75"/>
      <c r="C960" s="29"/>
      <c r="D960" s="29"/>
      <c r="E960" s="29"/>
      <c r="F960" s="325"/>
      <c r="G960" s="29"/>
      <c r="H960" s="29"/>
      <c r="I960" s="29"/>
      <c r="J960" s="29"/>
      <c r="K960" s="29"/>
      <c r="L960" s="29"/>
      <c r="M960" s="29"/>
      <c r="N960" s="29"/>
      <c r="O960" s="29"/>
      <c r="P960" s="29"/>
      <c r="Q960" s="29"/>
      <c r="R960" s="29"/>
      <c r="S960" s="29"/>
      <c r="T960" s="325"/>
      <c r="U960" s="29"/>
      <c r="V960" s="29"/>
      <c r="W960" s="29"/>
      <c r="X960" s="29"/>
      <c r="Y960" s="29"/>
      <c r="Z960" s="29"/>
      <c r="AA960" s="29"/>
      <c r="AB960" s="29"/>
      <c r="AC960" s="29"/>
      <c r="AD960" s="29"/>
    </row>
    <row r="961" spans="1:30" ht="15.75" customHeight="1">
      <c r="A961" s="29"/>
      <c r="B961" s="75"/>
      <c r="C961" s="29"/>
      <c r="D961" s="29"/>
      <c r="E961" s="29"/>
      <c r="F961" s="325"/>
      <c r="G961" s="29"/>
      <c r="H961" s="29"/>
      <c r="I961" s="29"/>
      <c r="J961" s="29"/>
      <c r="K961" s="29"/>
      <c r="L961" s="29"/>
      <c r="M961" s="29"/>
      <c r="N961" s="29"/>
      <c r="O961" s="29"/>
      <c r="P961" s="29"/>
      <c r="Q961" s="29"/>
      <c r="R961" s="29"/>
      <c r="S961" s="29"/>
      <c r="T961" s="325"/>
      <c r="U961" s="29"/>
      <c r="V961" s="29"/>
      <c r="W961" s="29"/>
      <c r="X961" s="29"/>
      <c r="Y961" s="29"/>
      <c r="Z961" s="29"/>
      <c r="AA961" s="29"/>
      <c r="AB961" s="29"/>
      <c r="AC961" s="29"/>
      <c r="AD961" s="29"/>
    </row>
    <row r="962" spans="1:30" ht="15.75" customHeight="1">
      <c r="A962" s="29"/>
      <c r="B962" s="75"/>
      <c r="C962" s="29"/>
      <c r="D962" s="29"/>
      <c r="E962" s="29"/>
      <c r="F962" s="325"/>
      <c r="G962" s="29"/>
      <c r="H962" s="29"/>
      <c r="I962" s="29"/>
      <c r="J962" s="29"/>
      <c r="K962" s="29"/>
      <c r="L962" s="29"/>
      <c r="M962" s="29"/>
      <c r="N962" s="29"/>
      <c r="O962" s="29"/>
      <c r="P962" s="29"/>
      <c r="Q962" s="29"/>
      <c r="R962" s="29"/>
      <c r="S962" s="29"/>
      <c r="T962" s="325"/>
      <c r="U962" s="29"/>
      <c r="V962" s="29"/>
      <c r="W962" s="29"/>
      <c r="X962" s="29"/>
      <c r="Y962" s="29"/>
      <c r="Z962" s="29"/>
      <c r="AA962" s="29"/>
      <c r="AB962" s="29"/>
      <c r="AC962" s="29"/>
      <c r="AD962" s="29"/>
    </row>
    <row r="963" spans="1:30" ht="15.75" customHeight="1">
      <c r="A963" s="29"/>
      <c r="B963" s="75"/>
      <c r="C963" s="29"/>
      <c r="D963" s="29"/>
      <c r="E963" s="29"/>
      <c r="F963" s="325"/>
      <c r="G963" s="29"/>
      <c r="H963" s="29"/>
      <c r="I963" s="29"/>
      <c r="J963" s="29"/>
      <c r="K963" s="29"/>
      <c r="L963" s="29"/>
      <c r="M963" s="29"/>
      <c r="N963" s="29"/>
      <c r="O963" s="29"/>
      <c r="P963" s="29"/>
      <c r="Q963" s="29"/>
      <c r="R963" s="29"/>
      <c r="S963" s="29"/>
      <c r="T963" s="325"/>
      <c r="U963" s="29"/>
      <c r="V963" s="29"/>
      <c r="W963" s="29"/>
      <c r="X963" s="29"/>
      <c r="Y963" s="29"/>
      <c r="Z963" s="29"/>
      <c r="AA963" s="29"/>
      <c r="AB963" s="29"/>
      <c r="AC963" s="29"/>
      <c r="AD963" s="29"/>
    </row>
    <row r="964" spans="1:30" ht="15.75" customHeight="1">
      <c r="A964" s="29"/>
      <c r="B964" s="75"/>
      <c r="C964" s="29"/>
      <c r="D964" s="29"/>
      <c r="E964" s="29"/>
      <c r="F964" s="325"/>
      <c r="G964" s="29"/>
      <c r="H964" s="29"/>
      <c r="I964" s="29"/>
      <c r="J964" s="29"/>
      <c r="K964" s="29"/>
      <c r="L964" s="29"/>
      <c r="M964" s="29"/>
      <c r="N964" s="29"/>
      <c r="O964" s="29"/>
      <c r="P964" s="29"/>
      <c r="Q964" s="29"/>
      <c r="R964" s="29"/>
      <c r="S964" s="29"/>
      <c r="T964" s="325"/>
      <c r="U964" s="29"/>
      <c r="V964" s="29"/>
      <c r="W964" s="29"/>
      <c r="X964" s="29"/>
      <c r="Y964" s="29"/>
      <c r="Z964" s="29"/>
      <c r="AA964" s="29"/>
      <c r="AB964" s="29"/>
      <c r="AC964" s="29"/>
      <c r="AD964" s="29"/>
    </row>
    <row r="965" spans="1:30" ht="15.75" customHeight="1">
      <c r="A965" s="29"/>
      <c r="B965" s="75"/>
      <c r="C965" s="29"/>
      <c r="D965" s="29"/>
      <c r="E965" s="29"/>
      <c r="F965" s="325"/>
      <c r="G965" s="29"/>
      <c r="H965" s="29"/>
      <c r="I965" s="29"/>
      <c r="J965" s="29"/>
      <c r="K965" s="29"/>
      <c r="L965" s="29"/>
      <c r="M965" s="29"/>
      <c r="N965" s="29"/>
      <c r="O965" s="29"/>
      <c r="P965" s="29"/>
      <c r="Q965" s="29"/>
      <c r="R965" s="29"/>
      <c r="S965" s="29"/>
      <c r="T965" s="325"/>
      <c r="U965" s="29"/>
      <c r="V965" s="29"/>
      <c r="W965" s="29"/>
      <c r="X965" s="29"/>
      <c r="Y965" s="29"/>
      <c r="Z965" s="29"/>
      <c r="AA965" s="29"/>
      <c r="AB965" s="29"/>
      <c r="AC965" s="29"/>
      <c r="AD965" s="29"/>
    </row>
    <row r="966" spans="1:30" ht="15.75" customHeight="1">
      <c r="A966" s="29"/>
      <c r="B966" s="75"/>
      <c r="C966" s="29"/>
      <c r="D966" s="29"/>
      <c r="E966" s="29"/>
      <c r="F966" s="325"/>
      <c r="G966" s="29"/>
      <c r="H966" s="29"/>
      <c r="I966" s="29"/>
      <c r="J966" s="29"/>
      <c r="K966" s="29"/>
      <c r="L966" s="29"/>
      <c r="M966" s="29"/>
      <c r="N966" s="29"/>
      <c r="O966" s="29"/>
      <c r="P966" s="29"/>
      <c r="Q966" s="29"/>
      <c r="R966" s="29"/>
      <c r="S966" s="29"/>
      <c r="T966" s="325"/>
      <c r="U966" s="29"/>
      <c r="V966" s="29"/>
      <c r="W966" s="29"/>
      <c r="X966" s="29"/>
      <c r="Y966" s="29"/>
      <c r="Z966" s="29"/>
      <c r="AA966" s="29"/>
      <c r="AB966" s="29"/>
      <c r="AC966" s="29"/>
      <c r="AD966" s="29"/>
    </row>
    <row r="967" spans="1:30" ht="15.75" customHeight="1">
      <c r="A967" s="29"/>
      <c r="B967" s="75"/>
      <c r="C967" s="29"/>
      <c r="D967" s="29"/>
      <c r="E967" s="29"/>
      <c r="F967" s="325"/>
      <c r="G967" s="29"/>
      <c r="H967" s="29"/>
      <c r="I967" s="29"/>
      <c r="J967" s="29"/>
      <c r="K967" s="29"/>
      <c r="L967" s="29"/>
      <c r="M967" s="29"/>
      <c r="N967" s="29"/>
      <c r="O967" s="29"/>
      <c r="P967" s="29"/>
      <c r="Q967" s="29"/>
      <c r="R967" s="29"/>
      <c r="S967" s="29"/>
      <c r="T967" s="325"/>
      <c r="U967" s="29"/>
      <c r="V967" s="29"/>
      <c r="W967" s="29"/>
      <c r="X967" s="29"/>
      <c r="Y967" s="29"/>
      <c r="Z967" s="29"/>
      <c r="AA967" s="29"/>
      <c r="AB967" s="29"/>
      <c r="AC967" s="29"/>
      <c r="AD967" s="29"/>
    </row>
    <row r="968" spans="1:30" ht="15.75" customHeight="1">
      <c r="A968" s="29"/>
      <c r="B968" s="75"/>
      <c r="C968" s="29"/>
      <c r="D968" s="29"/>
      <c r="E968" s="29"/>
      <c r="F968" s="325"/>
      <c r="G968" s="29"/>
      <c r="H968" s="29"/>
      <c r="I968" s="29"/>
      <c r="J968" s="29"/>
      <c r="K968" s="29"/>
      <c r="L968" s="29"/>
      <c r="M968" s="29"/>
      <c r="N968" s="29"/>
      <c r="O968" s="29"/>
      <c r="P968" s="29"/>
      <c r="Q968" s="29"/>
      <c r="R968" s="29"/>
      <c r="S968" s="29"/>
      <c r="T968" s="325"/>
      <c r="U968" s="29"/>
      <c r="V968" s="29"/>
      <c r="W968" s="29"/>
      <c r="X968" s="29"/>
      <c r="Y968" s="29"/>
      <c r="Z968" s="29"/>
      <c r="AA968" s="29"/>
      <c r="AB968" s="29"/>
      <c r="AC968" s="29"/>
      <c r="AD968" s="29"/>
    </row>
    <row r="969" spans="1:30" ht="15.75" customHeight="1">
      <c r="A969" s="29"/>
      <c r="B969" s="75"/>
      <c r="C969" s="29"/>
      <c r="D969" s="29"/>
      <c r="E969" s="29"/>
      <c r="F969" s="325"/>
      <c r="G969" s="29"/>
      <c r="H969" s="29"/>
      <c r="I969" s="29"/>
      <c r="J969" s="29"/>
      <c r="K969" s="29"/>
      <c r="L969" s="29"/>
      <c r="M969" s="29"/>
      <c r="N969" s="29"/>
      <c r="O969" s="29"/>
      <c r="P969" s="29"/>
      <c r="Q969" s="29"/>
      <c r="R969" s="29"/>
      <c r="S969" s="29"/>
      <c r="T969" s="325"/>
      <c r="U969" s="29"/>
      <c r="V969" s="29"/>
      <c r="W969" s="29"/>
      <c r="X969" s="29"/>
      <c r="Y969" s="29"/>
      <c r="Z969" s="29"/>
      <c r="AA969" s="29"/>
      <c r="AB969" s="29"/>
      <c r="AC969" s="29"/>
      <c r="AD969" s="29"/>
    </row>
    <row r="970" spans="1:30" ht="15.75" customHeight="1">
      <c r="A970" s="29"/>
      <c r="B970" s="75"/>
      <c r="C970" s="29"/>
      <c r="D970" s="29"/>
      <c r="E970" s="29"/>
      <c r="F970" s="325"/>
      <c r="G970" s="29"/>
      <c r="H970" s="29"/>
      <c r="I970" s="29"/>
      <c r="J970" s="29"/>
      <c r="K970" s="29"/>
      <c r="L970" s="29"/>
      <c r="M970" s="29"/>
      <c r="N970" s="29"/>
      <c r="O970" s="29"/>
      <c r="P970" s="29"/>
      <c r="Q970" s="29"/>
      <c r="R970" s="29"/>
      <c r="S970" s="29"/>
      <c r="T970" s="325"/>
      <c r="U970" s="29"/>
      <c r="V970" s="29"/>
      <c r="W970" s="29"/>
      <c r="X970" s="29"/>
      <c r="Y970" s="29"/>
      <c r="Z970" s="29"/>
      <c r="AA970" s="29"/>
      <c r="AB970" s="29"/>
      <c r="AC970" s="29"/>
      <c r="AD970" s="29"/>
    </row>
    <row r="971" spans="1:30" ht="15.75" customHeight="1">
      <c r="A971" s="29"/>
      <c r="B971" s="75"/>
      <c r="C971" s="29"/>
      <c r="D971" s="29"/>
      <c r="E971" s="29"/>
      <c r="F971" s="325"/>
      <c r="G971" s="29"/>
      <c r="H971" s="29"/>
      <c r="I971" s="29"/>
      <c r="J971" s="29"/>
      <c r="K971" s="29"/>
      <c r="L971" s="29"/>
      <c r="M971" s="29"/>
      <c r="N971" s="29"/>
      <c r="O971" s="29"/>
      <c r="P971" s="29"/>
      <c r="Q971" s="29"/>
      <c r="R971" s="29"/>
      <c r="S971" s="29"/>
      <c r="T971" s="325"/>
      <c r="U971" s="29"/>
      <c r="V971" s="29"/>
      <c r="W971" s="29"/>
      <c r="X971" s="29"/>
      <c r="Y971" s="29"/>
      <c r="Z971" s="29"/>
      <c r="AA971" s="29"/>
      <c r="AB971" s="29"/>
      <c r="AC971" s="29"/>
      <c r="AD971" s="29"/>
    </row>
    <row r="972" spans="1:30" ht="15.75" customHeight="1">
      <c r="A972" s="29"/>
      <c r="B972" s="75"/>
      <c r="C972" s="29"/>
      <c r="D972" s="29"/>
      <c r="E972" s="29"/>
      <c r="F972" s="325"/>
      <c r="G972" s="29"/>
      <c r="H972" s="29"/>
      <c r="I972" s="29"/>
      <c r="J972" s="29"/>
      <c r="K972" s="29"/>
      <c r="L972" s="29"/>
      <c r="M972" s="29"/>
      <c r="N972" s="29"/>
      <c r="O972" s="29"/>
      <c r="P972" s="29"/>
      <c r="Q972" s="29"/>
      <c r="R972" s="29"/>
      <c r="S972" s="29"/>
      <c r="T972" s="325"/>
      <c r="U972" s="29"/>
      <c r="V972" s="29"/>
      <c r="W972" s="29"/>
      <c r="X972" s="29"/>
      <c r="Y972" s="29"/>
      <c r="Z972" s="29"/>
      <c r="AA972" s="29"/>
      <c r="AB972" s="29"/>
      <c r="AC972" s="29"/>
      <c r="AD972" s="29"/>
    </row>
    <row r="973" spans="1:30" ht="15.75" customHeight="1">
      <c r="A973" s="29"/>
      <c r="B973" s="75"/>
      <c r="C973" s="29"/>
      <c r="D973" s="29"/>
      <c r="E973" s="29"/>
      <c r="F973" s="325"/>
      <c r="G973" s="29"/>
      <c r="H973" s="29"/>
      <c r="I973" s="29"/>
      <c r="J973" s="29"/>
      <c r="K973" s="29"/>
      <c r="L973" s="29"/>
      <c r="M973" s="29"/>
      <c r="N973" s="29"/>
      <c r="O973" s="29"/>
      <c r="P973" s="29"/>
      <c r="Q973" s="29"/>
      <c r="R973" s="29"/>
      <c r="S973" s="29"/>
      <c r="T973" s="325"/>
      <c r="U973" s="29"/>
      <c r="V973" s="29"/>
      <c r="W973" s="29"/>
      <c r="X973" s="29"/>
      <c r="Y973" s="29"/>
      <c r="Z973" s="29"/>
      <c r="AA973" s="29"/>
      <c r="AB973" s="29"/>
      <c r="AC973" s="29"/>
      <c r="AD973" s="29"/>
    </row>
    <row r="974" spans="1:30" ht="15.75" customHeight="1">
      <c r="A974" s="29"/>
      <c r="B974" s="75"/>
      <c r="C974" s="29"/>
      <c r="D974" s="29"/>
      <c r="E974" s="29"/>
      <c r="F974" s="325"/>
      <c r="G974" s="29"/>
      <c r="H974" s="29"/>
      <c r="I974" s="29"/>
      <c r="J974" s="29"/>
      <c r="K974" s="29"/>
      <c r="L974" s="29"/>
      <c r="M974" s="29"/>
      <c r="N974" s="29"/>
      <c r="O974" s="29"/>
      <c r="P974" s="29"/>
      <c r="Q974" s="29"/>
      <c r="R974" s="29"/>
      <c r="S974" s="29"/>
      <c r="T974" s="325"/>
      <c r="U974" s="29"/>
      <c r="V974" s="29"/>
      <c r="W974" s="29"/>
      <c r="X974" s="29"/>
      <c r="Y974" s="29"/>
      <c r="Z974" s="29"/>
      <c r="AA974" s="29"/>
      <c r="AB974" s="29"/>
      <c r="AC974" s="29"/>
      <c r="AD974" s="29"/>
    </row>
    <row r="975" spans="1:30" ht="15.75" customHeight="1">
      <c r="A975" s="29"/>
      <c r="B975" s="75"/>
      <c r="C975" s="29"/>
      <c r="D975" s="29"/>
      <c r="E975" s="29"/>
      <c r="F975" s="325"/>
      <c r="G975" s="29"/>
      <c r="H975" s="29"/>
      <c r="I975" s="29"/>
      <c r="J975" s="29"/>
      <c r="K975" s="29"/>
      <c r="L975" s="29"/>
      <c r="M975" s="29"/>
      <c r="N975" s="29"/>
      <c r="O975" s="29"/>
      <c r="P975" s="29"/>
      <c r="Q975" s="29"/>
      <c r="R975" s="29"/>
      <c r="S975" s="29"/>
      <c r="T975" s="325"/>
      <c r="U975" s="29"/>
      <c r="V975" s="29"/>
      <c r="W975" s="29"/>
      <c r="X975" s="29"/>
      <c r="Y975" s="29"/>
      <c r="Z975" s="29"/>
      <c r="AA975" s="29"/>
      <c r="AB975" s="29"/>
      <c r="AC975" s="29"/>
      <c r="AD975" s="29"/>
    </row>
    <row r="976" spans="1:30" ht="15.75" customHeight="1">
      <c r="A976" s="29"/>
      <c r="B976" s="75"/>
      <c r="C976" s="29"/>
      <c r="D976" s="29"/>
      <c r="E976" s="29"/>
      <c r="F976" s="325"/>
      <c r="G976" s="29"/>
      <c r="H976" s="29"/>
      <c r="I976" s="29"/>
      <c r="J976" s="29"/>
      <c r="K976" s="29"/>
      <c r="L976" s="29"/>
      <c r="M976" s="29"/>
      <c r="N976" s="29"/>
      <c r="O976" s="29"/>
      <c r="P976" s="29"/>
      <c r="Q976" s="29"/>
      <c r="R976" s="29"/>
      <c r="S976" s="29"/>
      <c r="T976" s="325"/>
      <c r="U976" s="29"/>
      <c r="V976" s="29"/>
      <c r="W976" s="29"/>
      <c r="X976" s="29"/>
      <c r="Y976" s="29"/>
      <c r="Z976" s="29"/>
      <c r="AA976" s="29"/>
      <c r="AB976" s="29"/>
      <c r="AC976" s="29"/>
      <c r="AD976" s="29"/>
    </row>
    <row r="977" spans="1:30" ht="15.75" customHeight="1">
      <c r="A977" s="29"/>
      <c r="B977" s="75"/>
      <c r="C977" s="29"/>
      <c r="D977" s="29"/>
      <c r="E977" s="29"/>
      <c r="F977" s="325"/>
      <c r="G977" s="29"/>
      <c r="H977" s="29"/>
      <c r="I977" s="29"/>
      <c r="J977" s="29"/>
      <c r="K977" s="29"/>
      <c r="L977" s="29"/>
      <c r="M977" s="29"/>
      <c r="N977" s="29"/>
      <c r="O977" s="29"/>
      <c r="P977" s="29"/>
      <c r="Q977" s="29"/>
      <c r="R977" s="29"/>
      <c r="S977" s="29"/>
      <c r="T977" s="325"/>
      <c r="U977" s="29"/>
      <c r="V977" s="29"/>
      <c r="W977" s="29"/>
      <c r="X977" s="29"/>
      <c r="Y977" s="29"/>
      <c r="Z977" s="29"/>
      <c r="AA977" s="29"/>
      <c r="AB977" s="29"/>
      <c r="AC977" s="29"/>
      <c r="AD977" s="29"/>
    </row>
    <row r="978" spans="1:30" ht="15.75" customHeight="1">
      <c r="A978" s="29"/>
      <c r="B978" s="75"/>
      <c r="C978" s="29"/>
      <c r="D978" s="29"/>
      <c r="E978" s="29"/>
      <c r="F978" s="325"/>
      <c r="G978" s="29"/>
      <c r="H978" s="29"/>
      <c r="I978" s="29"/>
      <c r="J978" s="29"/>
      <c r="K978" s="29"/>
      <c r="L978" s="29"/>
      <c r="M978" s="29"/>
      <c r="N978" s="29"/>
      <c r="O978" s="29"/>
      <c r="P978" s="29"/>
      <c r="Q978" s="29"/>
      <c r="R978" s="29"/>
      <c r="S978" s="29"/>
      <c r="T978" s="325"/>
      <c r="U978" s="29"/>
      <c r="V978" s="29"/>
      <c r="W978" s="29"/>
      <c r="X978" s="29"/>
      <c r="Y978" s="29"/>
      <c r="Z978" s="29"/>
      <c r="AA978" s="29"/>
      <c r="AB978" s="29"/>
      <c r="AC978" s="29"/>
      <c r="AD978" s="29"/>
    </row>
    <row r="979" spans="1:30" ht="15.75" customHeight="1">
      <c r="A979" s="29"/>
      <c r="B979" s="75"/>
      <c r="C979" s="29"/>
      <c r="D979" s="29"/>
      <c r="E979" s="29"/>
      <c r="F979" s="325"/>
      <c r="G979" s="29"/>
      <c r="H979" s="29"/>
      <c r="I979" s="29"/>
      <c r="J979" s="29"/>
      <c r="K979" s="29"/>
      <c r="L979" s="29"/>
      <c r="M979" s="29"/>
      <c r="N979" s="29"/>
      <c r="O979" s="29"/>
      <c r="P979" s="29"/>
      <c r="Q979" s="29"/>
      <c r="R979" s="29"/>
      <c r="S979" s="29"/>
      <c r="T979" s="325"/>
      <c r="U979" s="29"/>
      <c r="V979" s="29"/>
      <c r="W979" s="29"/>
      <c r="X979" s="29"/>
      <c r="Y979" s="29"/>
      <c r="Z979" s="29"/>
      <c r="AA979" s="29"/>
      <c r="AB979" s="29"/>
      <c r="AC979" s="29"/>
      <c r="AD979" s="29"/>
    </row>
    <row r="980" spans="1:30" ht="15.75" customHeight="1">
      <c r="A980" s="29"/>
      <c r="B980" s="75"/>
      <c r="C980" s="29"/>
      <c r="D980" s="29"/>
      <c r="E980" s="29"/>
      <c r="F980" s="325"/>
      <c r="G980" s="29"/>
      <c r="H980" s="29"/>
      <c r="I980" s="29"/>
      <c r="J980" s="29"/>
      <c r="K980" s="29"/>
      <c r="L980" s="29"/>
      <c r="M980" s="29"/>
      <c r="N980" s="29"/>
      <c r="O980" s="29"/>
      <c r="P980" s="29"/>
      <c r="Q980" s="29"/>
      <c r="R980" s="29"/>
      <c r="S980" s="29"/>
      <c r="T980" s="325"/>
      <c r="U980" s="29"/>
      <c r="V980" s="29"/>
      <c r="W980" s="29"/>
      <c r="X980" s="29"/>
      <c r="Y980" s="29"/>
      <c r="Z980" s="29"/>
      <c r="AA980" s="29"/>
      <c r="AB980" s="29"/>
      <c r="AC980" s="29"/>
      <c r="AD980" s="29"/>
    </row>
    <row r="981" spans="1:30" ht="15.75" customHeight="1">
      <c r="A981" s="29"/>
      <c r="B981" s="75"/>
      <c r="C981" s="29"/>
      <c r="D981" s="29"/>
      <c r="E981" s="29"/>
      <c r="F981" s="325"/>
      <c r="G981" s="29"/>
      <c r="H981" s="29"/>
      <c r="I981" s="29"/>
      <c r="J981" s="29"/>
      <c r="K981" s="29"/>
      <c r="L981" s="29"/>
      <c r="M981" s="29"/>
      <c r="N981" s="29"/>
      <c r="O981" s="29"/>
      <c r="P981" s="29"/>
      <c r="Q981" s="29"/>
      <c r="R981" s="29"/>
      <c r="S981" s="29"/>
      <c r="T981" s="325"/>
      <c r="U981" s="29"/>
      <c r="V981" s="29"/>
      <c r="W981" s="29"/>
      <c r="X981" s="29"/>
      <c r="Y981" s="29"/>
      <c r="Z981" s="29"/>
      <c r="AA981" s="29"/>
      <c r="AB981" s="29"/>
      <c r="AC981" s="29"/>
      <c r="AD981" s="29"/>
    </row>
    <row r="982" spans="1:30" ht="15.75" customHeight="1">
      <c r="A982" s="29"/>
      <c r="B982" s="75"/>
      <c r="C982" s="29"/>
      <c r="D982" s="29"/>
      <c r="E982" s="29"/>
      <c r="F982" s="325"/>
      <c r="G982" s="29"/>
      <c r="H982" s="29"/>
      <c r="I982" s="29"/>
      <c r="J982" s="29"/>
      <c r="K982" s="29"/>
      <c r="L982" s="29"/>
      <c r="M982" s="29"/>
      <c r="N982" s="29"/>
      <c r="O982" s="29"/>
      <c r="P982" s="29"/>
      <c r="Q982" s="29"/>
      <c r="R982" s="29"/>
      <c r="S982" s="29"/>
      <c r="T982" s="325"/>
      <c r="U982" s="29"/>
      <c r="V982" s="29"/>
      <c r="W982" s="29"/>
      <c r="X982" s="29"/>
      <c r="Y982" s="29"/>
      <c r="Z982" s="29"/>
      <c r="AA982" s="29"/>
      <c r="AB982" s="29"/>
      <c r="AC982" s="29"/>
      <c r="AD982" s="29"/>
    </row>
    <row r="983" spans="1:30" ht="15.75" customHeight="1">
      <c r="A983" s="29"/>
      <c r="B983" s="75"/>
      <c r="C983" s="29"/>
      <c r="D983" s="29"/>
      <c r="E983" s="29"/>
      <c r="F983" s="325"/>
      <c r="G983" s="29"/>
      <c r="H983" s="29"/>
      <c r="I983" s="29"/>
      <c r="J983" s="29"/>
      <c r="K983" s="29"/>
      <c r="L983" s="29"/>
      <c r="M983" s="29"/>
      <c r="N983" s="29"/>
      <c r="O983" s="29"/>
      <c r="P983" s="29"/>
      <c r="Q983" s="29"/>
      <c r="R983" s="29"/>
      <c r="S983" s="29"/>
      <c r="T983" s="325"/>
      <c r="U983" s="29"/>
      <c r="V983" s="29"/>
      <c r="W983" s="29"/>
      <c r="X983" s="29"/>
      <c r="Y983" s="29"/>
      <c r="Z983" s="29"/>
      <c r="AA983" s="29"/>
      <c r="AB983" s="29"/>
      <c r="AC983" s="29"/>
      <c r="AD983" s="29"/>
    </row>
    <row r="984" spans="1:30" ht="15.75" customHeight="1">
      <c r="A984" s="29"/>
      <c r="B984" s="75"/>
      <c r="C984" s="29"/>
      <c r="D984" s="29"/>
      <c r="E984" s="29"/>
      <c r="F984" s="325"/>
      <c r="G984" s="29"/>
      <c r="H984" s="29"/>
      <c r="I984" s="29"/>
      <c r="J984" s="29"/>
      <c r="K984" s="29"/>
      <c r="L984" s="29"/>
      <c r="M984" s="29"/>
      <c r="N984" s="29"/>
      <c r="O984" s="29"/>
      <c r="P984" s="29"/>
      <c r="Q984" s="29"/>
      <c r="R984" s="29"/>
      <c r="S984" s="29"/>
      <c r="T984" s="325"/>
      <c r="U984" s="29"/>
      <c r="V984" s="29"/>
      <c r="W984" s="29"/>
      <c r="X984" s="29"/>
      <c r="Y984" s="29"/>
      <c r="Z984" s="29"/>
      <c r="AA984" s="29"/>
      <c r="AB984" s="29"/>
      <c r="AC984" s="29"/>
      <c r="AD984" s="29"/>
    </row>
    <row r="985" spans="1:30" ht="15.75" customHeight="1">
      <c r="A985" s="29"/>
      <c r="B985" s="75"/>
      <c r="C985" s="29"/>
      <c r="D985" s="29"/>
      <c r="E985" s="29"/>
      <c r="F985" s="325"/>
      <c r="G985" s="29"/>
      <c r="H985" s="29"/>
      <c r="I985" s="29"/>
      <c r="J985" s="29"/>
      <c r="K985" s="29"/>
      <c r="L985" s="29"/>
      <c r="M985" s="29"/>
      <c r="N985" s="29"/>
      <c r="O985" s="29"/>
      <c r="P985" s="29"/>
      <c r="Q985" s="29"/>
      <c r="R985" s="29"/>
      <c r="S985" s="29"/>
      <c r="T985" s="325"/>
      <c r="U985" s="29"/>
      <c r="V985" s="29"/>
      <c r="W985" s="29"/>
      <c r="X985" s="29"/>
      <c r="Y985" s="29"/>
      <c r="Z985" s="29"/>
      <c r="AA985" s="29"/>
      <c r="AB985" s="29"/>
      <c r="AC985" s="29"/>
      <c r="AD985" s="29"/>
    </row>
  </sheetData>
  <mergeCells count="41">
    <mergeCell ref="B4:B5"/>
    <mergeCell ref="C4:C5"/>
    <mergeCell ref="D4:D5"/>
    <mergeCell ref="F4:T4"/>
    <mergeCell ref="F74:F78"/>
    <mergeCell ref="D74:D78"/>
    <mergeCell ref="E74:E78"/>
    <mergeCell ref="D71:R71"/>
    <mergeCell ref="D72:H72"/>
    <mergeCell ref="I72:R72"/>
    <mergeCell ref="B68:E68"/>
    <mergeCell ref="D70:R70"/>
    <mergeCell ref="B7:T7"/>
    <mergeCell ref="D79:R79"/>
    <mergeCell ref="F103:L119"/>
    <mergeCell ref="E80:H83"/>
    <mergeCell ref="F90:F94"/>
    <mergeCell ref="E96:H99"/>
    <mergeCell ref="D86:R86"/>
    <mergeCell ref="D87:R87"/>
    <mergeCell ref="D88:H88"/>
    <mergeCell ref="I88:R88"/>
    <mergeCell ref="D90:D94"/>
    <mergeCell ref="E90:E94"/>
    <mergeCell ref="D95:R95"/>
    <mergeCell ref="A1:T1"/>
    <mergeCell ref="A2:T2"/>
    <mergeCell ref="A3:T3"/>
    <mergeCell ref="B63:B67"/>
    <mergeCell ref="B58:B62"/>
    <mergeCell ref="B53:B57"/>
    <mergeCell ref="B8:B12"/>
    <mergeCell ref="B13:B17"/>
    <mergeCell ref="B23:B27"/>
    <mergeCell ref="B18:B22"/>
    <mergeCell ref="B48:B52"/>
    <mergeCell ref="B43:B47"/>
    <mergeCell ref="B38:B42"/>
    <mergeCell ref="B33:B37"/>
    <mergeCell ref="B28:B32"/>
    <mergeCell ref="B6:T6"/>
  </mergeCells>
  <dataValidations count="2">
    <dataValidation type="list" allowBlank="1" showInputMessage="1" showErrorMessage="1" sqref="S8:S62" xr:uid="{888FC173-690D-479A-BB33-1DAD6C6DF024}">
      <formula1>"Passed, Failed"</formula1>
    </dataValidation>
    <dataValidation allowBlank="1" showInputMessage="1" showErrorMessage="1" sqref="K58:K62" xr:uid="{7ED70CB0-FF01-475B-BFE5-883C97BA2CBF}"/>
  </dataValidations>
  <pageMargins left="0.7" right="0.7" top="0.75" bottom="0.75"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8" tint="0.59999389629810485"/>
  </sheetPr>
  <dimension ref="A1:AR1001"/>
  <sheetViews>
    <sheetView workbookViewId="0">
      <pane xSplit="4" topLeftCell="H1" activePane="topRight" state="frozen"/>
      <selection pane="topRight" activeCell="N63" sqref="N63"/>
      <selection activeCell="A7" sqref="A7"/>
    </sheetView>
  </sheetViews>
  <sheetFormatPr defaultColWidth="14.42578125" defaultRowHeight="15" customHeight="1"/>
  <cols>
    <col min="1" max="1" width="8.42578125" hidden="1" customWidth="1"/>
    <col min="2" max="2" width="15" customWidth="1"/>
    <col min="3" max="3" width="9.140625" customWidth="1"/>
    <col min="4" max="4" width="19.85546875" customWidth="1"/>
    <col min="5" max="5" width="36.7109375" customWidth="1"/>
    <col min="6" max="7" width="17.5703125" customWidth="1"/>
    <col min="8" max="8" width="17.85546875" customWidth="1"/>
    <col min="9" max="9" width="18" customWidth="1"/>
    <col min="10" max="10" width="17.7109375" customWidth="1"/>
    <col min="11" max="11" width="16.5703125" customWidth="1"/>
    <col min="12" max="12" width="14.42578125" customWidth="1"/>
    <col min="13" max="16" width="15.140625" customWidth="1"/>
    <col min="17" max="17" width="18.85546875" customWidth="1"/>
    <col min="18" max="18" width="14.42578125" customWidth="1"/>
    <col min="19" max="19" width="24.5703125" customWidth="1"/>
    <col min="20" max="20" width="8.140625" style="252" customWidth="1"/>
    <col min="21" max="31" width="9.140625" customWidth="1"/>
    <col min="32" max="35" width="8.7109375" customWidth="1"/>
  </cols>
  <sheetData>
    <row r="1" spans="1:44">
      <c r="A1" s="1309" t="s">
        <v>542</v>
      </c>
      <c r="B1" s="1286"/>
      <c r="C1" s="1286"/>
      <c r="D1" s="1286"/>
      <c r="E1" s="1286"/>
      <c r="F1" s="1286"/>
      <c r="G1" s="1286"/>
      <c r="H1" s="1286"/>
      <c r="I1" s="1286"/>
      <c r="J1" s="1286"/>
      <c r="K1" s="1286"/>
      <c r="L1" s="1286"/>
      <c r="M1" s="1286"/>
      <c r="N1" s="1286"/>
      <c r="O1" s="1286"/>
      <c r="P1" s="1286"/>
      <c r="Q1" s="1286"/>
      <c r="R1" s="1286"/>
      <c r="S1" s="1286"/>
      <c r="T1" s="1286"/>
      <c r="U1" s="29"/>
      <c r="V1" s="29"/>
      <c r="W1" s="29"/>
      <c r="X1" s="29"/>
      <c r="Y1" s="29"/>
      <c r="Z1" s="29"/>
    </row>
    <row r="2" spans="1:44">
      <c r="A2" s="1309" t="s">
        <v>543</v>
      </c>
      <c r="B2" s="1286"/>
      <c r="C2" s="1286"/>
      <c r="D2" s="1286"/>
      <c r="E2" s="1286"/>
      <c r="F2" s="1286"/>
      <c r="G2" s="1286"/>
      <c r="H2" s="1286"/>
      <c r="I2" s="1286"/>
      <c r="J2" s="1286"/>
      <c r="K2" s="1286"/>
      <c r="L2" s="1286"/>
      <c r="M2" s="1286"/>
      <c r="N2" s="1286"/>
      <c r="O2" s="1286"/>
      <c r="P2" s="1286"/>
      <c r="Q2" s="1286"/>
      <c r="R2" s="1286"/>
      <c r="S2" s="1286"/>
      <c r="T2" s="1286"/>
      <c r="U2" s="29"/>
      <c r="V2" s="29"/>
      <c r="W2" s="29"/>
      <c r="X2" s="29"/>
      <c r="Y2" s="29"/>
      <c r="Z2" s="29"/>
    </row>
    <row r="3" spans="1:44">
      <c r="A3" s="1309" t="s">
        <v>544</v>
      </c>
      <c r="B3" s="1286"/>
      <c r="C3" s="1286"/>
      <c r="D3" s="1286"/>
      <c r="E3" s="1286"/>
      <c r="F3" s="1286"/>
      <c r="G3" s="1286"/>
      <c r="H3" s="1286"/>
      <c r="I3" s="1286"/>
      <c r="J3" s="1286"/>
      <c r="K3" s="1286"/>
      <c r="L3" s="1286"/>
      <c r="M3" s="1286"/>
      <c r="N3" s="1286"/>
      <c r="O3" s="1286"/>
      <c r="P3" s="1286"/>
      <c r="Q3" s="1286"/>
      <c r="R3" s="1286"/>
      <c r="S3" s="1286"/>
      <c r="T3" s="1286"/>
      <c r="U3" s="29"/>
      <c r="V3" s="29"/>
      <c r="W3" s="29"/>
      <c r="X3" s="29"/>
      <c r="Y3" s="29"/>
      <c r="Z3" s="29"/>
    </row>
    <row r="4" spans="1:44" ht="18.75">
      <c r="A4" s="12"/>
      <c r="B4" s="1182" t="s">
        <v>186</v>
      </c>
      <c r="C4" s="1182" t="s">
        <v>187</v>
      </c>
      <c r="D4" s="1182" t="s">
        <v>188</v>
      </c>
      <c r="E4" s="19"/>
      <c r="F4" s="1330" t="s">
        <v>693</v>
      </c>
      <c r="G4" s="1330"/>
      <c r="H4" s="1330"/>
      <c r="I4" s="1330"/>
      <c r="J4" s="1330"/>
      <c r="K4" s="1330"/>
      <c r="L4" s="1330"/>
      <c r="M4" s="1330"/>
      <c r="N4" s="1330"/>
      <c r="O4" s="1330"/>
      <c r="P4" s="1330"/>
      <c r="Q4" s="1330"/>
      <c r="R4" s="1330"/>
      <c r="S4" s="1330"/>
      <c r="T4" s="1330"/>
      <c r="U4" s="761"/>
      <c r="V4" s="29"/>
      <c r="W4" s="29"/>
      <c r="X4" s="29"/>
      <c r="Y4" s="29"/>
      <c r="Z4" s="29"/>
      <c r="AA4" s="29"/>
      <c r="AB4" s="29"/>
      <c r="AC4" s="29"/>
      <c r="AD4" s="29"/>
      <c r="AE4" s="29"/>
      <c r="AF4" s="29"/>
      <c r="AG4" s="29"/>
      <c r="AH4" s="29"/>
      <c r="AI4" s="29"/>
    </row>
    <row r="5" spans="1:44" s="444" customFormat="1" ht="28.5" customHeight="1">
      <c r="A5" s="1077" t="s">
        <v>185</v>
      </c>
      <c r="B5" s="1182"/>
      <c r="C5" s="1182"/>
      <c r="D5" s="1182"/>
      <c r="E5" s="431" t="s">
        <v>189</v>
      </c>
      <c r="F5" s="431" t="s">
        <v>191</v>
      </c>
      <c r="G5" s="431" t="s">
        <v>192</v>
      </c>
      <c r="H5" s="431" t="s">
        <v>193</v>
      </c>
      <c r="I5" s="431" t="s">
        <v>194</v>
      </c>
      <c r="J5" s="431" t="s">
        <v>195</v>
      </c>
      <c r="K5" s="431" t="s">
        <v>196</v>
      </c>
      <c r="L5" s="431" t="s">
        <v>197</v>
      </c>
      <c r="M5" s="431" t="s">
        <v>198</v>
      </c>
      <c r="N5" s="431" t="s">
        <v>199</v>
      </c>
      <c r="O5" s="431" t="s">
        <v>200</v>
      </c>
      <c r="P5" s="431" t="s">
        <v>201</v>
      </c>
      <c r="Q5" s="431" t="s">
        <v>202</v>
      </c>
      <c r="R5" s="431" t="s">
        <v>203</v>
      </c>
      <c r="S5" s="1039" t="s">
        <v>204</v>
      </c>
      <c r="T5" s="431" t="s">
        <v>205</v>
      </c>
      <c r="U5" s="1019"/>
      <c r="V5" s="451"/>
      <c r="W5" s="451"/>
      <c r="X5" s="451"/>
      <c r="Y5" s="451"/>
      <c r="Z5" s="451"/>
      <c r="AA5" s="451"/>
      <c r="AB5" s="451"/>
      <c r="AC5" s="451"/>
      <c r="AD5" s="451"/>
      <c r="AE5" s="451"/>
      <c r="AF5" s="451"/>
      <c r="AG5" s="451"/>
      <c r="AH5" s="451"/>
      <c r="AI5" s="451"/>
    </row>
    <row r="6" spans="1:44" s="444" customFormat="1" ht="18.75" customHeight="1">
      <c r="A6" s="1074"/>
      <c r="B6" s="1328" t="s">
        <v>748</v>
      </c>
      <c r="C6" s="1329"/>
      <c r="D6" s="1329"/>
      <c r="E6" s="1329"/>
      <c r="F6" s="1329"/>
      <c r="G6" s="1329"/>
      <c r="H6" s="1329"/>
      <c r="I6" s="1329"/>
      <c r="J6" s="1329"/>
      <c r="K6" s="1329"/>
      <c r="L6" s="1329"/>
      <c r="M6" s="1329"/>
      <c r="N6" s="1329"/>
      <c r="O6" s="1329"/>
      <c r="P6" s="1329"/>
      <c r="Q6" s="1329"/>
      <c r="R6" s="1329"/>
      <c r="S6" s="1329"/>
      <c r="T6" s="1329"/>
      <c r="U6" s="1329"/>
      <c r="V6" s="451"/>
      <c r="W6" s="451"/>
      <c r="X6" s="451"/>
      <c r="Y6" s="451"/>
      <c r="Z6" s="451"/>
      <c r="AA6" s="451"/>
      <c r="AB6" s="451"/>
      <c r="AC6" s="451"/>
      <c r="AD6" s="451"/>
      <c r="AE6" s="451"/>
      <c r="AF6" s="451"/>
      <c r="AG6" s="451"/>
      <c r="AH6" s="451"/>
      <c r="AI6" s="451"/>
    </row>
    <row r="7" spans="1:44" s="444" customFormat="1" ht="17.25" customHeight="1">
      <c r="A7" s="1074"/>
      <c r="B7" s="1328" t="s">
        <v>695</v>
      </c>
      <c r="C7" s="1329"/>
      <c r="D7" s="1329"/>
      <c r="E7" s="1329"/>
      <c r="F7" s="1329"/>
      <c r="G7" s="1329"/>
      <c r="H7" s="1329"/>
      <c r="I7" s="1329"/>
      <c r="J7" s="1329"/>
      <c r="K7" s="1329"/>
      <c r="L7" s="1329"/>
      <c r="M7" s="1329"/>
      <c r="N7" s="1329"/>
      <c r="O7" s="1329"/>
      <c r="P7" s="1329"/>
      <c r="Q7" s="1329"/>
      <c r="R7" s="1329"/>
      <c r="S7" s="1329"/>
      <c r="T7" s="1329"/>
      <c r="U7" s="1329"/>
      <c r="V7" s="451"/>
      <c r="W7" s="451"/>
      <c r="X7" s="451"/>
      <c r="Y7" s="451"/>
      <c r="Z7" s="451"/>
      <c r="AA7" s="451"/>
      <c r="AB7" s="451"/>
      <c r="AC7" s="451"/>
      <c r="AD7" s="451"/>
      <c r="AE7" s="451"/>
      <c r="AF7" s="451"/>
      <c r="AG7" s="451"/>
      <c r="AH7" s="451"/>
      <c r="AI7" s="451"/>
    </row>
    <row r="8" spans="1:44">
      <c r="A8" s="999" t="s">
        <v>208</v>
      </c>
      <c r="B8" s="1238" t="s">
        <v>3</v>
      </c>
      <c r="C8" s="15">
        <v>1</v>
      </c>
      <c r="D8" s="800" t="s">
        <v>111</v>
      </c>
      <c r="E8" s="805" t="s">
        <v>749</v>
      </c>
      <c r="F8" s="16">
        <v>3.35</v>
      </c>
      <c r="G8" s="16">
        <v>3.95</v>
      </c>
      <c r="H8" s="16">
        <v>3.95</v>
      </c>
      <c r="I8" s="16">
        <v>3.9</v>
      </c>
      <c r="J8" s="16">
        <v>2.4500000000000002</v>
      </c>
      <c r="K8" s="16">
        <v>2.1</v>
      </c>
      <c r="L8" s="16">
        <v>3.5</v>
      </c>
      <c r="M8" s="16">
        <v>1.5</v>
      </c>
      <c r="N8" s="16">
        <v>1.1000000000000001</v>
      </c>
      <c r="O8" s="16" t="s">
        <v>19</v>
      </c>
      <c r="P8" s="16" t="s">
        <v>19</v>
      </c>
      <c r="Q8" s="16" t="s">
        <v>19</v>
      </c>
      <c r="R8" s="16" cm="1">
        <f t="array" ref="R8">AVERAGE(IF(LEFT(F8:Q8,1)="&lt;", VALUE(MID(F8:Q8,2,99)), F8:Q8))</f>
        <v>2.8666666666666671</v>
      </c>
      <c r="S8" s="17" t="s">
        <v>212</v>
      </c>
      <c r="T8" s="108">
        <v>5</v>
      </c>
      <c r="U8" s="166"/>
      <c r="V8" s="166"/>
      <c r="W8" s="166"/>
      <c r="X8" s="166"/>
      <c r="Y8" s="166"/>
      <c r="Z8" s="166"/>
      <c r="AA8" s="163"/>
      <c r="AB8" s="167"/>
      <c r="AC8" s="167"/>
      <c r="AD8" s="167"/>
      <c r="AE8" s="29"/>
      <c r="AF8" s="29"/>
      <c r="AG8" s="29"/>
      <c r="AH8" s="29"/>
      <c r="AI8" s="29"/>
      <c r="AL8" s="463"/>
      <c r="AM8" s="831" t="s">
        <v>191</v>
      </c>
      <c r="AN8" s="831" t="s">
        <v>192</v>
      </c>
      <c r="AO8" s="831" t="s">
        <v>193</v>
      </c>
      <c r="AP8" s="831" t="s">
        <v>194</v>
      </c>
      <c r="AQ8" s="831" t="s">
        <v>195</v>
      </c>
      <c r="AR8" s="831" t="s">
        <v>196</v>
      </c>
    </row>
    <row r="9" spans="1:44">
      <c r="A9" s="1000"/>
      <c r="B9" s="1239"/>
      <c r="C9" s="19">
        <v>2</v>
      </c>
      <c r="D9" s="796" t="s">
        <v>89</v>
      </c>
      <c r="E9" s="804" t="s">
        <v>750</v>
      </c>
      <c r="F9" s="20">
        <v>2.52</v>
      </c>
      <c r="G9" s="20">
        <v>2.0299999999999998</v>
      </c>
      <c r="H9" s="20">
        <v>2.86</v>
      </c>
      <c r="I9" s="20">
        <v>1.88</v>
      </c>
      <c r="J9" s="20">
        <v>1.34</v>
      </c>
      <c r="K9" s="20" t="s">
        <v>699</v>
      </c>
      <c r="L9" s="20" t="s">
        <v>699</v>
      </c>
      <c r="M9" s="20">
        <v>1.6</v>
      </c>
      <c r="N9" s="20">
        <v>1.7</v>
      </c>
      <c r="O9" s="20" t="s">
        <v>19</v>
      </c>
      <c r="P9" s="20" t="s">
        <v>19</v>
      </c>
      <c r="Q9" s="20" t="s">
        <v>19</v>
      </c>
      <c r="R9" s="16" cm="1">
        <f t="array" ref="R9">AVERAGE(IF(LEFT(F9:Q9,1)="&lt;", VALUE(MID(F9:Q9,2,99)), F9:Q9))</f>
        <v>1.5699999999999996</v>
      </c>
      <c r="S9" s="21" t="s">
        <v>212</v>
      </c>
      <c r="T9" s="18">
        <v>5</v>
      </c>
      <c r="U9" s="166"/>
      <c r="V9" s="166"/>
      <c r="W9" s="166"/>
      <c r="X9" s="166"/>
      <c r="Y9" s="166"/>
      <c r="Z9" s="166"/>
      <c r="AA9" s="163"/>
      <c r="AB9" s="167"/>
      <c r="AC9" s="167"/>
      <c r="AD9" s="167"/>
      <c r="AE9" s="29"/>
      <c r="AF9" s="29"/>
      <c r="AG9" s="29"/>
      <c r="AH9" s="29"/>
      <c r="AI9" s="29"/>
      <c r="AK9" s="463"/>
      <c r="AL9" s="109" t="s">
        <v>111</v>
      </c>
      <c r="AM9" s="56">
        <v>3.35</v>
      </c>
      <c r="AN9" s="16">
        <v>3.95</v>
      </c>
      <c r="AO9" s="16">
        <v>3.95</v>
      </c>
      <c r="AP9" s="16">
        <v>3.9</v>
      </c>
      <c r="AQ9" s="16">
        <v>2.4500000000000002</v>
      </c>
      <c r="AR9" s="16">
        <v>2.1</v>
      </c>
    </row>
    <row r="10" spans="1:44">
      <c r="A10" s="1000"/>
      <c r="B10" s="1239"/>
      <c r="C10" s="19">
        <v>3</v>
      </c>
      <c r="D10" s="796" t="s">
        <v>112</v>
      </c>
      <c r="E10" s="804" t="s">
        <v>751</v>
      </c>
      <c r="F10" s="20">
        <v>2.87</v>
      </c>
      <c r="G10" s="20">
        <v>1.96</v>
      </c>
      <c r="H10" s="20">
        <v>2.99</v>
      </c>
      <c r="I10" s="20">
        <v>2.1800000000000002</v>
      </c>
      <c r="J10" s="20">
        <v>1.59</v>
      </c>
      <c r="K10" s="20" t="s">
        <v>699</v>
      </c>
      <c r="L10" s="20" t="s">
        <v>699</v>
      </c>
      <c r="M10" s="20">
        <v>0.7</v>
      </c>
      <c r="N10" s="20">
        <v>2.5</v>
      </c>
      <c r="O10" s="20" t="s">
        <v>19</v>
      </c>
      <c r="P10" s="20" t="s">
        <v>19</v>
      </c>
      <c r="Q10" s="20" t="s">
        <v>19</v>
      </c>
      <c r="R10" s="16" cm="1">
        <f t="array" ref="R10">AVERAGE(IF(LEFT(F10:Q10,1)="&lt;", VALUE(MID(F10:Q10,2,99)), F10:Q10))</f>
        <v>1.6655555555555555</v>
      </c>
      <c r="S10" s="21" t="s">
        <v>212</v>
      </c>
      <c r="T10" s="18">
        <v>5</v>
      </c>
      <c r="U10" s="166"/>
      <c r="V10" s="166"/>
      <c r="W10" s="166"/>
      <c r="X10" s="166"/>
      <c r="Y10" s="166"/>
      <c r="Z10" s="166"/>
      <c r="AA10" s="163"/>
      <c r="AB10" s="167"/>
      <c r="AC10" s="167"/>
      <c r="AD10" s="167"/>
      <c r="AE10" s="29"/>
      <c r="AF10" s="29"/>
      <c r="AG10" s="29"/>
      <c r="AH10" s="29"/>
      <c r="AI10" s="29"/>
      <c r="AK10" s="463"/>
      <c r="AL10" s="61" t="s">
        <v>89</v>
      </c>
      <c r="AM10" s="57">
        <v>2.52</v>
      </c>
      <c r="AN10" s="20">
        <v>2.0299999999999998</v>
      </c>
      <c r="AO10" s="20">
        <v>2.86</v>
      </c>
      <c r="AP10" s="20">
        <v>1.88</v>
      </c>
      <c r="AQ10" s="20">
        <v>1.34</v>
      </c>
      <c r="AR10" s="20" t="s">
        <v>699</v>
      </c>
    </row>
    <row r="11" spans="1:44">
      <c r="A11" s="1000"/>
      <c r="B11" s="1239"/>
      <c r="C11" s="19">
        <v>4</v>
      </c>
      <c r="D11" s="796" t="s">
        <v>113</v>
      </c>
      <c r="E11" s="804" t="s">
        <v>752</v>
      </c>
      <c r="F11" s="20">
        <v>2.71</v>
      </c>
      <c r="G11" s="20">
        <v>2.35</v>
      </c>
      <c r="H11" s="20">
        <v>2.98</v>
      </c>
      <c r="I11" s="20">
        <v>2.3199999999999998</v>
      </c>
      <c r="J11" s="20">
        <v>1.41</v>
      </c>
      <c r="K11" s="20" t="s">
        <v>699</v>
      </c>
      <c r="L11" s="20" t="s">
        <v>699</v>
      </c>
      <c r="M11" s="20" t="s">
        <v>699</v>
      </c>
      <c r="N11" s="20">
        <v>0.1</v>
      </c>
      <c r="O11" s="20" t="s">
        <v>19</v>
      </c>
      <c r="P11" s="20" t="s">
        <v>19</v>
      </c>
      <c r="Q11" s="20" t="s">
        <v>19</v>
      </c>
      <c r="R11" s="16" cm="1">
        <f t="array" ref="R11">AVERAGE(IF(LEFT(F11:Q11,1)="&lt;", VALUE(MID(F11:Q11,2,99)), F11:Q11))</f>
        <v>1.3522222222222222</v>
      </c>
      <c r="S11" s="21" t="s">
        <v>212</v>
      </c>
      <c r="T11" s="18">
        <v>5</v>
      </c>
      <c r="U11" s="166"/>
      <c r="V11" s="166"/>
      <c r="W11" s="166"/>
      <c r="X11" s="166"/>
      <c r="Y11" s="166"/>
      <c r="Z11" s="166"/>
      <c r="AA11" s="163"/>
      <c r="AB11" s="167"/>
      <c r="AC11" s="167"/>
      <c r="AD11" s="167"/>
      <c r="AE11" s="29"/>
      <c r="AF11" s="29"/>
      <c r="AG11" s="29"/>
      <c r="AH11" s="29"/>
      <c r="AI11" s="29"/>
      <c r="AK11" s="463"/>
      <c r="AL11" s="61" t="s">
        <v>112</v>
      </c>
      <c r="AM11" s="57">
        <v>2.87</v>
      </c>
      <c r="AN11" s="20">
        <v>1.96</v>
      </c>
      <c r="AO11" s="20">
        <v>2.99</v>
      </c>
      <c r="AP11" s="20">
        <v>2.1800000000000002</v>
      </c>
      <c r="AQ11" s="20">
        <v>1.59</v>
      </c>
      <c r="AR11" s="20" t="s">
        <v>699</v>
      </c>
    </row>
    <row r="12" spans="1:44">
      <c r="A12" s="1000"/>
      <c r="B12" s="1240"/>
      <c r="C12" s="19">
        <v>5</v>
      </c>
      <c r="D12" s="796" t="s">
        <v>114</v>
      </c>
      <c r="E12" s="804" t="s">
        <v>753</v>
      </c>
      <c r="F12" s="20">
        <v>2.95</v>
      </c>
      <c r="G12" s="20">
        <v>2.15</v>
      </c>
      <c r="H12" s="20">
        <v>3.01</v>
      </c>
      <c r="I12" s="20">
        <v>2.9</v>
      </c>
      <c r="J12" s="20">
        <v>1.96</v>
      </c>
      <c r="K12" s="20" t="s">
        <v>699</v>
      </c>
      <c r="L12" s="20" t="s">
        <v>699</v>
      </c>
      <c r="M12" s="20" t="s">
        <v>699</v>
      </c>
      <c r="N12" s="20">
        <v>0.1</v>
      </c>
      <c r="O12" s="20" t="s">
        <v>19</v>
      </c>
      <c r="P12" s="20" t="s">
        <v>19</v>
      </c>
      <c r="Q12" s="20" t="s">
        <v>19</v>
      </c>
      <c r="R12" s="16" cm="1">
        <f t="array" ref="R12">AVERAGE(IF(LEFT(F12:Q12,1)="&lt;", VALUE(MID(F12:Q12,2,99)), F12:Q12))</f>
        <v>1.4855555555555553</v>
      </c>
      <c r="S12" s="21" t="s">
        <v>212</v>
      </c>
      <c r="T12" s="18">
        <v>5</v>
      </c>
      <c r="U12" s="166"/>
      <c r="V12" s="166"/>
      <c r="W12" s="166"/>
      <c r="X12" s="166"/>
      <c r="Y12" s="166"/>
      <c r="Z12" s="166"/>
      <c r="AA12" s="163"/>
      <c r="AB12" s="167"/>
      <c r="AC12" s="167"/>
      <c r="AD12" s="167"/>
      <c r="AE12" s="29"/>
      <c r="AF12" s="29"/>
      <c r="AG12" s="29"/>
      <c r="AH12" s="29"/>
      <c r="AI12" s="29"/>
      <c r="AK12" s="463"/>
      <c r="AL12" s="61" t="s">
        <v>113</v>
      </c>
      <c r="AM12" s="57">
        <v>2.71</v>
      </c>
      <c r="AN12" s="20">
        <v>2.35</v>
      </c>
      <c r="AO12" s="20">
        <v>2.98</v>
      </c>
      <c r="AP12" s="20">
        <v>2.3199999999999998</v>
      </c>
      <c r="AQ12" s="20">
        <v>1.41</v>
      </c>
      <c r="AR12" s="20" t="s">
        <v>699</v>
      </c>
    </row>
    <row r="13" spans="1:44">
      <c r="A13" s="1000"/>
      <c r="B13" s="1238" t="s">
        <v>5</v>
      </c>
      <c r="C13" s="15">
        <v>1</v>
      </c>
      <c r="D13" s="800" t="s">
        <v>111</v>
      </c>
      <c r="E13" s="805" t="s">
        <v>749</v>
      </c>
      <c r="F13" s="16">
        <v>84</v>
      </c>
      <c r="G13" s="16">
        <v>59</v>
      </c>
      <c r="H13" s="16">
        <v>30</v>
      </c>
      <c r="I13" s="16">
        <v>92</v>
      </c>
      <c r="J13" s="16">
        <v>41</v>
      </c>
      <c r="K13" s="16">
        <v>50</v>
      </c>
      <c r="L13" s="16">
        <v>16</v>
      </c>
      <c r="M13" s="16">
        <v>90</v>
      </c>
      <c r="N13" s="16">
        <v>6</v>
      </c>
      <c r="O13" s="16" t="s">
        <v>19</v>
      </c>
      <c r="P13" s="16" t="s">
        <v>19</v>
      </c>
      <c r="Q13" s="168" t="s">
        <v>19</v>
      </c>
      <c r="R13" s="16" cm="1">
        <f t="array" ref="R13">AVERAGE(IF(LEFT(F13:Q13,1)="&lt;", VALUE(MID(F13:Q13,2,99)), F13:Q13))</f>
        <v>52</v>
      </c>
      <c r="S13" s="17" t="s">
        <v>212</v>
      </c>
      <c r="T13" s="108">
        <v>7</v>
      </c>
      <c r="U13" s="29"/>
      <c r="V13" s="29"/>
      <c r="W13" s="29"/>
      <c r="X13" s="29"/>
      <c r="Y13" s="29"/>
      <c r="Z13" s="29"/>
      <c r="AA13" s="29"/>
      <c r="AB13" s="29"/>
      <c r="AC13" s="29"/>
      <c r="AD13" s="29"/>
      <c r="AE13" s="29"/>
      <c r="AF13" s="29"/>
      <c r="AG13" s="29"/>
      <c r="AH13" s="29"/>
      <c r="AI13" s="29"/>
      <c r="AK13" s="463"/>
      <c r="AL13" s="61" t="s">
        <v>114</v>
      </c>
      <c r="AM13" s="57">
        <v>2.95</v>
      </c>
      <c r="AN13" s="20">
        <v>2.15</v>
      </c>
      <c r="AO13" s="20">
        <v>3.01</v>
      </c>
      <c r="AP13" s="20">
        <v>2.9</v>
      </c>
      <c r="AQ13" s="20">
        <v>1.96</v>
      </c>
      <c r="AR13" s="20" t="s">
        <v>699</v>
      </c>
    </row>
    <row r="14" spans="1:44">
      <c r="A14" s="1000"/>
      <c r="B14" s="1239"/>
      <c r="C14" s="19">
        <v>2</v>
      </c>
      <c r="D14" s="796" t="s">
        <v>89</v>
      </c>
      <c r="E14" s="804" t="s">
        <v>750</v>
      </c>
      <c r="F14" s="20">
        <v>118</v>
      </c>
      <c r="G14" s="20">
        <v>128</v>
      </c>
      <c r="H14" s="20">
        <v>55</v>
      </c>
      <c r="I14" s="20">
        <v>90</v>
      </c>
      <c r="J14" s="20">
        <v>168</v>
      </c>
      <c r="K14" s="20">
        <v>126</v>
      </c>
      <c r="L14" s="20">
        <v>73</v>
      </c>
      <c r="M14" s="20">
        <v>69</v>
      </c>
      <c r="N14" s="797">
        <v>9</v>
      </c>
      <c r="O14" s="20" t="s">
        <v>19</v>
      </c>
      <c r="P14" s="20" t="s">
        <v>19</v>
      </c>
      <c r="Q14" s="169" t="s">
        <v>19</v>
      </c>
      <c r="R14" s="16" cm="1">
        <f t="array" ref="R14">AVERAGE(IF(LEFT(F14:Q14,1)="&lt;", VALUE(MID(F14:Q14,2,99)), F14:Q14))</f>
        <v>92.888888888888886</v>
      </c>
      <c r="S14" s="21" t="s">
        <v>212</v>
      </c>
      <c r="T14" s="18">
        <v>7</v>
      </c>
      <c r="U14" s="166"/>
      <c r="V14" s="166"/>
      <c r="W14" s="166"/>
      <c r="X14" s="166"/>
      <c r="Y14" s="166"/>
      <c r="Z14" s="166"/>
      <c r="AA14" s="163"/>
      <c r="AB14" s="167"/>
      <c r="AC14" s="167"/>
      <c r="AD14" s="167"/>
      <c r="AE14" s="29"/>
      <c r="AF14" s="29"/>
      <c r="AG14" s="29"/>
      <c r="AH14" s="29"/>
      <c r="AI14" s="29"/>
      <c r="AK14" s="463"/>
      <c r="AL14" s="1029" t="s">
        <v>205</v>
      </c>
      <c r="AM14" s="463">
        <v>5</v>
      </c>
      <c r="AN14">
        <v>5</v>
      </c>
      <c r="AO14">
        <v>5</v>
      </c>
      <c r="AP14">
        <v>5</v>
      </c>
      <c r="AQ14">
        <v>5</v>
      </c>
      <c r="AR14">
        <v>5</v>
      </c>
    </row>
    <row r="15" spans="1:44">
      <c r="A15" s="1000"/>
      <c r="B15" s="1239"/>
      <c r="C15" s="19">
        <v>3</v>
      </c>
      <c r="D15" s="796" t="s">
        <v>112</v>
      </c>
      <c r="E15" s="804" t="s">
        <v>751</v>
      </c>
      <c r="F15" s="20">
        <v>34</v>
      </c>
      <c r="G15" s="20">
        <v>103</v>
      </c>
      <c r="H15" s="20">
        <v>59</v>
      </c>
      <c r="I15" s="20">
        <v>60</v>
      </c>
      <c r="J15" s="20">
        <v>108</v>
      </c>
      <c r="K15" s="20">
        <v>117</v>
      </c>
      <c r="L15" s="20">
        <v>95</v>
      </c>
      <c r="M15" s="20">
        <v>93</v>
      </c>
      <c r="N15" s="797">
        <v>7</v>
      </c>
      <c r="O15" s="20" t="s">
        <v>19</v>
      </c>
      <c r="P15" s="20" t="s">
        <v>19</v>
      </c>
      <c r="Q15" s="169" t="s">
        <v>19</v>
      </c>
      <c r="R15" s="16" cm="1">
        <f t="array" ref="R15">AVERAGE(IF(LEFT(F15:Q15,1)="&lt;", VALUE(MID(F15:Q15,2,99)), F15:Q15))</f>
        <v>75.111111111111114</v>
      </c>
      <c r="S15" s="21" t="s">
        <v>212</v>
      </c>
      <c r="T15" s="18">
        <v>7</v>
      </c>
      <c r="U15" s="166"/>
      <c r="V15" s="166"/>
      <c r="W15" s="166"/>
      <c r="X15" s="166"/>
      <c r="Y15" s="166"/>
      <c r="Z15" s="166"/>
      <c r="AA15" s="163"/>
      <c r="AB15" s="167"/>
      <c r="AC15" s="167"/>
      <c r="AD15" s="167"/>
      <c r="AE15" s="29"/>
      <c r="AF15" s="29"/>
      <c r="AG15" s="29"/>
      <c r="AH15" s="29"/>
      <c r="AI15" s="29"/>
      <c r="AL15" s="463"/>
    </row>
    <row r="16" spans="1:44">
      <c r="A16" s="1000"/>
      <c r="B16" s="1239"/>
      <c r="C16" s="19">
        <v>4</v>
      </c>
      <c r="D16" s="796" t="s">
        <v>113</v>
      </c>
      <c r="E16" s="804" t="s">
        <v>752</v>
      </c>
      <c r="F16" s="20">
        <v>34</v>
      </c>
      <c r="G16" s="20">
        <v>105</v>
      </c>
      <c r="H16" s="20">
        <v>89</v>
      </c>
      <c r="I16" s="20">
        <v>70</v>
      </c>
      <c r="J16" s="20">
        <v>42</v>
      </c>
      <c r="K16" s="20">
        <v>64</v>
      </c>
      <c r="L16" s="20">
        <v>38</v>
      </c>
      <c r="M16" s="20">
        <v>85</v>
      </c>
      <c r="N16" s="797">
        <v>54</v>
      </c>
      <c r="O16" s="20" t="s">
        <v>19</v>
      </c>
      <c r="P16" s="20" t="s">
        <v>19</v>
      </c>
      <c r="Q16" s="169" t="s">
        <v>19</v>
      </c>
      <c r="R16" s="16" cm="1">
        <f t="array" ref="R16">AVERAGE(IF(LEFT(F16:Q16,1)="&lt;", VALUE(MID(F16:Q16,2,99)), F16:Q16))</f>
        <v>64.555555555555557</v>
      </c>
      <c r="S16" s="21" t="s">
        <v>212</v>
      </c>
      <c r="T16" s="18">
        <v>7</v>
      </c>
      <c r="U16" s="166"/>
      <c r="V16" s="166"/>
      <c r="W16" s="166"/>
      <c r="X16" s="166"/>
      <c r="Y16" s="166"/>
      <c r="Z16" s="166"/>
      <c r="AA16" s="163"/>
      <c r="AB16" s="167"/>
      <c r="AC16" s="167"/>
      <c r="AD16" s="167"/>
      <c r="AE16" s="29"/>
      <c r="AF16" s="29"/>
      <c r="AG16" s="29"/>
      <c r="AH16" s="29"/>
      <c r="AI16" s="29"/>
    </row>
    <row r="17" spans="1:44">
      <c r="A17" s="1000"/>
      <c r="B17" s="1240"/>
      <c r="C17" s="19">
        <v>5</v>
      </c>
      <c r="D17" s="796" t="s">
        <v>114</v>
      </c>
      <c r="E17" s="804" t="s">
        <v>753</v>
      </c>
      <c r="F17" s="20">
        <v>58</v>
      </c>
      <c r="G17" s="20">
        <v>115</v>
      </c>
      <c r="H17" s="20">
        <v>74</v>
      </c>
      <c r="I17" s="20">
        <v>68</v>
      </c>
      <c r="J17" s="20">
        <v>83</v>
      </c>
      <c r="K17" s="20">
        <v>50</v>
      </c>
      <c r="L17" s="20">
        <v>36</v>
      </c>
      <c r="M17" s="20">
        <v>87</v>
      </c>
      <c r="N17" s="797">
        <v>74</v>
      </c>
      <c r="O17" s="20" t="s">
        <v>19</v>
      </c>
      <c r="P17" s="20" t="s">
        <v>19</v>
      </c>
      <c r="Q17" s="169" t="s">
        <v>19</v>
      </c>
      <c r="R17" s="16" cm="1">
        <f t="array" ref="R17">AVERAGE(IF(LEFT(F17:Q17,1)="&lt;", VALUE(MID(F17:Q17,2,99)), F17:Q17))</f>
        <v>71.666666666666671</v>
      </c>
      <c r="S17" s="21" t="s">
        <v>212</v>
      </c>
      <c r="T17" s="18">
        <v>7</v>
      </c>
      <c r="U17" s="166"/>
      <c r="V17" s="166"/>
      <c r="W17" s="166"/>
      <c r="X17" s="166"/>
      <c r="Y17" s="166"/>
      <c r="Z17" s="166"/>
      <c r="AA17" s="163"/>
      <c r="AB17" s="167"/>
      <c r="AC17" s="167"/>
      <c r="AD17" s="167"/>
      <c r="AE17" s="29"/>
      <c r="AF17" s="29"/>
      <c r="AG17" s="29"/>
      <c r="AH17" s="29"/>
      <c r="AI17" s="29"/>
      <c r="AM17" s="831" t="s">
        <v>191</v>
      </c>
      <c r="AN17" s="831" t="s">
        <v>192</v>
      </c>
      <c r="AO17" s="831" t="s">
        <v>193</v>
      </c>
      <c r="AP17" s="831" t="s">
        <v>194</v>
      </c>
      <c r="AQ17" s="831" t="s">
        <v>195</v>
      </c>
      <c r="AR17" s="831" t="s">
        <v>196</v>
      </c>
    </row>
    <row r="18" spans="1:44">
      <c r="A18" s="1000"/>
      <c r="B18" s="1238" t="s">
        <v>6</v>
      </c>
      <c r="C18" s="15">
        <v>1</v>
      </c>
      <c r="D18" s="800" t="s">
        <v>111</v>
      </c>
      <c r="E18" s="805" t="s">
        <v>749</v>
      </c>
      <c r="F18" s="16">
        <v>25</v>
      </c>
      <c r="G18" s="16">
        <v>12</v>
      </c>
      <c r="H18" s="16">
        <v>23</v>
      </c>
      <c r="I18" s="16">
        <v>67</v>
      </c>
      <c r="J18" s="16">
        <v>8</v>
      </c>
      <c r="K18" s="16">
        <v>22</v>
      </c>
      <c r="L18" s="16">
        <v>11</v>
      </c>
      <c r="M18" s="16">
        <v>18</v>
      </c>
      <c r="N18" s="16">
        <v>28</v>
      </c>
      <c r="O18" s="16" t="s">
        <v>19</v>
      </c>
      <c r="P18" s="16" t="s">
        <v>19</v>
      </c>
      <c r="Q18" s="147" t="s">
        <v>19</v>
      </c>
      <c r="R18" s="16" cm="1">
        <f t="array" ref="R18">AVERAGE(IF(LEFT(F18:Q18,1)="&lt;", VALUE(MID(F18:Q18,2,99)), F18:Q18))</f>
        <v>23.777777777777779</v>
      </c>
      <c r="S18" s="17" t="s">
        <v>211</v>
      </c>
      <c r="T18" s="108">
        <v>80</v>
      </c>
      <c r="U18" s="166"/>
      <c r="V18" s="166"/>
      <c r="W18" s="166"/>
      <c r="X18" s="166"/>
      <c r="Y18" s="166"/>
      <c r="Z18" s="166"/>
      <c r="AA18" s="163"/>
      <c r="AB18" s="167"/>
      <c r="AC18" s="167"/>
      <c r="AD18" s="167"/>
      <c r="AE18" s="29"/>
      <c r="AF18" s="29"/>
      <c r="AG18" s="29"/>
      <c r="AH18" s="29"/>
      <c r="AI18" s="29"/>
      <c r="AL18" s="109" t="s">
        <v>111</v>
      </c>
      <c r="AM18" s="16">
        <v>5400000</v>
      </c>
      <c r="AN18" s="16">
        <v>1300000</v>
      </c>
      <c r="AO18" s="16">
        <v>24000000</v>
      </c>
      <c r="AP18" s="16">
        <v>5400000</v>
      </c>
      <c r="AQ18" s="16">
        <v>16000000</v>
      </c>
      <c r="AR18" s="16">
        <v>240000000</v>
      </c>
    </row>
    <row r="19" spans="1:44">
      <c r="A19" s="1000"/>
      <c r="B19" s="1239"/>
      <c r="C19" s="19">
        <v>2</v>
      </c>
      <c r="D19" s="796" t="s">
        <v>89</v>
      </c>
      <c r="E19" s="804" t="s">
        <v>750</v>
      </c>
      <c r="F19" s="20">
        <v>29</v>
      </c>
      <c r="G19" s="20">
        <v>41</v>
      </c>
      <c r="H19" s="20">
        <v>35</v>
      </c>
      <c r="I19" s="20">
        <v>27</v>
      </c>
      <c r="J19" s="20">
        <v>53</v>
      </c>
      <c r="K19" s="20">
        <v>38</v>
      </c>
      <c r="L19" s="20">
        <v>56</v>
      </c>
      <c r="M19" s="20">
        <v>18</v>
      </c>
      <c r="N19" s="797">
        <v>10</v>
      </c>
      <c r="O19" s="20" t="s">
        <v>19</v>
      </c>
      <c r="P19" s="20" t="s">
        <v>19</v>
      </c>
      <c r="Q19" s="68" t="s">
        <v>19</v>
      </c>
      <c r="R19" s="16" cm="1">
        <f t="array" ref="R19">AVERAGE(IF(LEFT(F19:Q19,1)="&lt;", VALUE(MID(F19:Q19,2,99)), F19:Q19))</f>
        <v>34.111111111111114</v>
      </c>
      <c r="S19" s="21" t="s">
        <v>211</v>
      </c>
      <c r="T19" s="18">
        <v>80</v>
      </c>
      <c r="U19" s="29"/>
      <c r="V19" s="29"/>
      <c r="W19" s="29"/>
      <c r="X19" s="29"/>
      <c r="Y19" s="29"/>
      <c r="Z19" s="29"/>
      <c r="AA19" s="29"/>
      <c r="AB19" s="29"/>
      <c r="AC19" s="29"/>
      <c r="AD19" s="29"/>
      <c r="AE19" s="29"/>
      <c r="AF19" s="29"/>
      <c r="AG19" s="29"/>
      <c r="AH19" s="29"/>
      <c r="AI19" s="29"/>
      <c r="AL19" s="61" t="s">
        <v>89</v>
      </c>
      <c r="AM19" s="20">
        <v>16000000</v>
      </c>
      <c r="AN19" s="20">
        <v>3500000</v>
      </c>
      <c r="AO19" s="20">
        <v>24000000</v>
      </c>
      <c r="AP19" s="20">
        <v>11000000</v>
      </c>
      <c r="AQ19" s="20">
        <v>5400000</v>
      </c>
      <c r="AR19" s="20">
        <v>25000000</v>
      </c>
    </row>
    <row r="20" spans="1:44">
      <c r="A20" s="1000"/>
      <c r="B20" s="1239"/>
      <c r="C20" s="19">
        <v>3</v>
      </c>
      <c r="D20" s="796" t="s">
        <v>112</v>
      </c>
      <c r="E20" s="804" t="s">
        <v>751</v>
      </c>
      <c r="F20" s="20">
        <v>26</v>
      </c>
      <c r="G20" s="20">
        <v>100</v>
      </c>
      <c r="H20" s="20">
        <v>77</v>
      </c>
      <c r="I20" s="20">
        <v>33</v>
      </c>
      <c r="J20" s="20">
        <v>29</v>
      </c>
      <c r="K20" s="20">
        <v>31</v>
      </c>
      <c r="L20" s="20">
        <v>22</v>
      </c>
      <c r="M20" s="20">
        <v>13</v>
      </c>
      <c r="N20" s="797">
        <v>22</v>
      </c>
      <c r="O20" s="20" t="s">
        <v>19</v>
      </c>
      <c r="P20" s="20" t="s">
        <v>19</v>
      </c>
      <c r="Q20" s="68" t="s">
        <v>19</v>
      </c>
      <c r="R20" s="16" cm="1">
        <f t="array" ref="R20">AVERAGE(IF(LEFT(F20:Q20,1)="&lt;", VALUE(MID(F20:Q20,2,99)), F20:Q20))</f>
        <v>39.222222222222221</v>
      </c>
      <c r="S20" s="21" t="s">
        <v>211</v>
      </c>
      <c r="T20" s="18">
        <v>80</v>
      </c>
      <c r="U20" s="170"/>
      <c r="V20" s="170"/>
      <c r="W20" s="170"/>
      <c r="X20" s="170"/>
      <c r="Y20" s="170"/>
      <c r="Z20" s="170"/>
      <c r="AA20" s="163"/>
      <c r="AB20" s="171"/>
      <c r="AC20" s="171"/>
      <c r="AD20" s="167"/>
      <c r="AE20" s="29"/>
      <c r="AF20" s="29"/>
      <c r="AG20" s="29"/>
      <c r="AH20" s="29"/>
      <c r="AI20" s="29"/>
      <c r="AL20" s="61" t="s">
        <v>112</v>
      </c>
      <c r="AM20" s="20">
        <v>1400000</v>
      </c>
      <c r="AN20" s="20">
        <v>700000</v>
      </c>
      <c r="AO20" s="20">
        <v>16000000</v>
      </c>
      <c r="AP20" s="20">
        <v>9200000</v>
      </c>
      <c r="AQ20" s="20">
        <v>3500000</v>
      </c>
      <c r="AR20" s="20">
        <v>240000000</v>
      </c>
    </row>
    <row r="21" spans="1:44">
      <c r="A21" s="1000"/>
      <c r="B21" s="1239"/>
      <c r="C21" s="19">
        <v>4</v>
      </c>
      <c r="D21" s="796" t="s">
        <v>113</v>
      </c>
      <c r="E21" s="804" t="s">
        <v>752</v>
      </c>
      <c r="F21" s="20">
        <v>36</v>
      </c>
      <c r="G21" s="20">
        <v>59</v>
      </c>
      <c r="H21" s="20">
        <v>28</v>
      </c>
      <c r="I21" s="20">
        <v>14</v>
      </c>
      <c r="J21" s="20">
        <v>16</v>
      </c>
      <c r="K21" s="20">
        <v>34</v>
      </c>
      <c r="L21" s="20">
        <v>24</v>
      </c>
      <c r="M21" s="20">
        <v>13</v>
      </c>
      <c r="N21" s="797">
        <v>18</v>
      </c>
      <c r="O21" s="20" t="s">
        <v>19</v>
      </c>
      <c r="P21" s="20" t="s">
        <v>19</v>
      </c>
      <c r="Q21" s="68" t="s">
        <v>19</v>
      </c>
      <c r="R21" s="16" cm="1">
        <f t="array" ref="R21">AVERAGE(IF(LEFT(F21:Q21,1)="&lt;", VALUE(MID(F21:Q21,2,99)), F21:Q21))</f>
        <v>26.888888888888889</v>
      </c>
      <c r="S21" s="21" t="s">
        <v>211</v>
      </c>
      <c r="T21" s="18">
        <v>80</v>
      </c>
      <c r="U21" s="170"/>
      <c r="V21" s="170"/>
      <c r="W21" s="170"/>
      <c r="X21" s="170"/>
      <c r="Y21" s="170"/>
      <c r="Z21" s="170"/>
      <c r="AA21" s="163"/>
      <c r="AB21" s="171"/>
      <c r="AC21" s="171"/>
      <c r="AD21" s="167"/>
      <c r="AE21" s="29"/>
      <c r="AF21" s="29"/>
      <c r="AG21" s="29"/>
      <c r="AH21" s="29"/>
      <c r="AI21" s="29"/>
      <c r="AL21" s="61" t="s">
        <v>113</v>
      </c>
      <c r="AM21" s="20">
        <v>2200000</v>
      </c>
      <c r="AN21" s="20">
        <v>1100000</v>
      </c>
      <c r="AO21" s="20">
        <v>2400000</v>
      </c>
      <c r="AP21" s="20">
        <v>1700000</v>
      </c>
      <c r="AQ21" s="20">
        <v>16000000</v>
      </c>
      <c r="AR21" s="20">
        <v>1300000</v>
      </c>
    </row>
    <row r="22" spans="1:44" ht="15.75" customHeight="1">
      <c r="A22" s="1000"/>
      <c r="B22" s="1240"/>
      <c r="C22" s="19">
        <v>5</v>
      </c>
      <c r="D22" s="796" t="s">
        <v>114</v>
      </c>
      <c r="E22" s="804" t="s">
        <v>753</v>
      </c>
      <c r="F22" s="20">
        <v>27</v>
      </c>
      <c r="G22" s="20">
        <v>17</v>
      </c>
      <c r="H22" s="20">
        <v>30</v>
      </c>
      <c r="I22" s="20">
        <v>26</v>
      </c>
      <c r="J22" s="20">
        <v>26</v>
      </c>
      <c r="K22" s="20">
        <v>21</v>
      </c>
      <c r="L22" s="20">
        <v>19</v>
      </c>
      <c r="M22" s="20">
        <v>7</v>
      </c>
      <c r="N22" s="797">
        <v>16</v>
      </c>
      <c r="O22" s="20" t="s">
        <v>19</v>
      </c>
      <c r="P22" s="20" t="s">
        <v>19</v>
      </c>
      <c r="Q22" s="68" t="s">
        <v>19</v>
      </c>
      <c r="R22" s="16" cm="1">
        <f t="array" ref="R22">AVERAGE(IF(LEFT(F22:Q22,1)="&lt;", VALUE(MID(F22:Q22,2,99)), F22:Q22))</f>
        <v>21</v>
      </c>
      <c r="S22" s="21" t="s">
        <v>211</v>
      </c>
      <c r="T22" s="18">
        <v>80</v>
      </c>
      <c r="U22" s="170"/>
      <c r="V22" s="170"/>
      <c r="W22" s="170"/>
      <c r="X22" s="170"/>
      <c r="Y22" s="170"/>
      <c r="Z22" s="170"/>
      <c r="AA22" s="163"/>
      <c r="AB22" s="171"/>
      <c r="AC22" s="171"/>
      <c r="AD22" s="167"/>
      <c r="AE22" s="29"/>
      <c r="AF22" s="29"/>
      <c r="AG22" s="29"/>
      <c r="AH22" s="29"/>
      <c r="AI22" s="29"/>
      <c r="AL22" s="61" t="s">
        <v>114</v>
      </c>
      <c r="AM22" s="20">
        <v>9200000</v>
      </c>
      <c r="AN22" s="20">
        <v>1100000</v>
      </c>
      <c r="AO22" s="20">
        <v>2200000</v>
      </c>
      <c r="AP22" s="20">
        <v>490000</v>
      </c>
      <c r="AQ22" s="20">
        <v>5400000</v>
      </c>
      <c r="AR22" s="20">
        <v>790000</v>
      </c>
    </row>
    <row r="23" spans="1:44" ht="15.75" customHeight="1">
      <c r="A23" s="1000"/>
      <c r="B23" s="1238" t="s">
        <v>7</v>
      </c>
      <c r="C23" s="15">
        <v>1</v>
      </c>
      <c r="D23" s="800" t="s">
        <v>111</v>
      </c>
      <c r="E23" s="805" t="s">
        <v>749</v>
      </c>
      <c r="F23" s="16">
        <v>7.53</v>
      </c>
      <c r="G23" s="16">
        <v>7.24</v>
      </c>
      <c r="H23" s="16">
        <v>7.11</v>
      </c>
      <c r="I23" s="16">
        <v>7.56</v>
      </c>
      <c r="J23" s="16">
        <v>7.34</v>
      </c>
      <c r="K23" s="16">
        <v>7.09</v>
      </c>
      <c r="L23" s="16">
        <v>7.14</v>
      </c>
      <c r="M23" s="16">
        <v>6.79</v>
      </c>
      <c r="N23" s="16">
        <v>6.99</v>
      </c>
      <c r="O23" s="16">
        <v>7.11</v>
      </c>
      <c r="P23" s="16" t="s">
        <v>19</v>
      </c>
      <c r="Q23" s="147" t="s">
        <v>19</v>
      </c>
      <c r="R23" s="16" cm="1">
        <f t="array" ref="R23">AVERAGE(IF(LEFT(F23:Q23,1)="&lt;", VALUE(MID(F23:Q23,2,99)), F23:Q23))</f>
        <v>7.19</v>
      </c>
      <c r="S23" s="17" t="s">
        <v>211</v>
      </c>
      <c r="T23" s="108" t="s">
        <v>295</v>
      </c>
      <c r="U23" s="170"/>
      <c r="V23" s="170"/>
      <c r="W23" s="170"/>
      <c r="X23" s="170"/>
      <c r="Y23" s="170"/>
      <c r="Z23" s="170"/>
      <c r="AA23" s="163"/>
      <c r="AB23" s="171"/>
      <c r="AC23" s="171"/>
      <c r="AD23" s="167"/>
      <c r="AE23" s="29"/>
      <c r="AF23" s="29"/>
      <c r="AG23" s="29"/>
      <c r="AH23" s="29"/>
      <c r="AI23" s="29"/>
      <c r="AL23" s="1029" t="s">
        <v>205</v>
      </c>
      <c r="AM23">
        <v>7</v>
      </c>
      <c r="AN23">
        <v>7</v>
      </c>
      <c r="AO23">
        <v>7</v>
      </c>
      <c r="AP23">
        <v>7</v>
      </c>
      <c r="AQ23">
        <v>7</v>
      </c>
      <c r="AR23">
        <v>7</v>
      </c>
    </row>
    <row r="24" spans="1:44" ht="15.75" customHeight="1">
      <c r="A24" s="1000"/>
      <c r="B24" s="1239"/>
      <c r="C24" s="19">
        <v>2</v>
      </c>
      <c r="D24" s="796" t="s">
        <v>89</v>
      </c>
      <c r="E24" s="804" t="s">
        <v>750</v>
      </c>
      <c r="F24" s="20">
        <v>6.91</v>
      </c>
      <c r="G24" s="20">
        <v>6.95</v>
      </c>
      <c r="H24" s="20">
        <v>6.9</v>
      </c>
      <c r="I24" s="20">
        <v>6.86</v>
      </c>
      <c r="J24" s="20">
        <v>6.8</v>
      </c>
      <c r="K24" s="20">
        <v>6.88</v>
      </c>
      <c r="L24" s="20">
        <v>6.76</v>
      </c>
      <c r="M24" s="20">
        <v>6.85</v>
      </c>
      <c r="N24" s="20">
        <v>7.03</v>
      </c>
      <c r="O24" s="20">
        <v>7.03</v>
      </c>
      <c r="P24" s="20" t="s">
        <v>19</v>
      </c>
      <c r="Q24" s="68" t="s">
        <v>19</v>
      </c>
      <c r="R24" s="16" cm="1">
        <f t="array" ref="R24">AVERAGE(IF(LEFT(F24:Q24,1)="&lt;", VALUE(MID(F24:Q24,2,99)), F24:Q24))</f>
        <v>6.8970000000000002</v>
      </c>
      <c r="S24" s="21" t="s">
        <v>211</v>
      </c>
      <c r="T24" s="18" t="s">
        <v>295</v>
      </c>
      <c r="U24" s="170"/>
      <c r="V24" s="170"/>
      <c r="W24" s="170"/>
      <c r="X24" s="170"/>
      <c r="Y24" s="170"/>
      <c r="Z24" s="170"/>
      <c r="AA24" s="163"/>
      <c r="AB24" s="171"/>
      <c r="AC24" s="171"/>
      <c r="AD24" s="167"/>
      <c r="AE24" s="29"/>
      <c r="AF24" s="29"/>
      <c r="AG24" s="29"/>
      <c r="AH24" s="29"/>
      <c r="AI24" s="29"/>
    </row>
    <row r="25" spans="1:44" ht="15.75" customHeight="1">
      <c r="A25" s="1000"/>
      <c r="B25" s="1239"/>
      <c r="C25" s="19">
        <v>3</v>
      </c>
      <c r="D25" s="796" t="s">
        <v>112</v>
      </c>
      <c r="E25" s="804" t="s">
        <v>751</v>
      </c>
      <c r="F25" s="20">
        <v>6.91</v>
      </c>
      <c r="G25" s="20">
        <v>7.11</v>
      </c>
      <c r="H25" s="20">
        <v>6.93</v>
      </c>
      <c r="I25" s="20">
        <v>7.17</v>
      </c>
      <c r="J25" s="20">
        <v>6.93</v>
      </c>
      <c r="K25" s="20">
        <v>6.91</v>
      </c>
      <c r="L25" s="20">
        <v>6.57</v>
      </c>
      <c r="M25" s="20">
        <v>6.83</v>
      </c>
      <c r="N25" s="20">
        <v>7.11</v>
      </c>
      <c r="O25" s="20">
        <v>7.01</v>
      </c>
      <c r="P25" s="20" t="s">
        <v>19</v>
      </c>
      <c r="Q25" s="68" t="s">
        <v>19</v>
      </c>
      <c r="R25" s="16" cm="1">
        <f t="array" ref="R25">AVERAGE(IF(LEFT(F25:Q25,1)="&lt;", VALUE(MID(F25:Q25,2,99)), F25:Q25))</f>
        <v>6.9479999999999986</v>
      </c>
      <c r="S25" s="21" t="s">
        <v>211</v>
      </c>
      <c r="T25" s="18" t="s">
        <v>295</v>
      </c>
      <c r="U25" s="29"/>
      <c r="V25" s="29"/>
      <c r="W25" s="29"/>
      <c r="X25" s="29"/>
      <c r="Y25" s="29"/>
      <c r="Z25" s="29"/>
      <c r="AA25" s="29"/>
      <c r="AB25" s="29"/>
      <c r="AC25" s="29"/>
      <c r="AD25" s="29"/>
      <c r="AE25" s="29"/>
      <c r="AF25" s="29"/>
      <c r="AG25" s="29"/>
      <c r="AH25" s="29"/>
      <c r="AI25" s="29"/>
    </row>
    <row r="26" spans="1:44" ht="15.75" customHeight="1">
      <c r="A26" s="1000"/>
      <c r="B26" s="1239"/>
      <c r="C26" s="19">
        <v>4</v>
      </c>
      <c r="D26" s="796" t="s">
        <v>113</v>
      </c>
      <c r="E26" s="804" t="s">
        <v>752</v>
      </c>
      <c r="F26" s="20">
        <v>7.06</v>
      </c>
      <c r="G26" s="20">
        <v>7.02</v>
      </c>
      <c r="H26" s="20">
        <v>7</v>
      </c>
      <c r="I26" s="20">
        <v>6.99</v>
      </c>
      <c r="J26" s="20">
        <v>7.15</v>
      </c>
      <c r="K26" s="20">
        <v>6.89</v>
      </c>
      <c r="L26" s="20">
        <v>6.78</v>
      </c>
      <c r="M26" s="20">
        <v>6.8</v>
      </c>
      <c r="N26" s="20">
        <v>7</v>
      </c>
      <c r="O26" s="20">
        <v>6.9</v>
      </c>
      <c r="P26" s="20" t="s">
        <v>19</v>
      </c>
      <c r="Q26" s="68" t="s">
        <v>19</v>
      </c>
      <c r="R26" s="16" cm="1">
        <f t="array" ref="R26">AVERAGE(IF(LEFT(F26:Q26,1)="&lt;", VALUE(MID(F26:Q26,2,99)), F26:Q26))</f>
        <v>6.9590000000000005</v>
      </c>
      <c r="S26" s="21" t="s">
        <v>211</v>
      </c>
      <c r="T26" s="18" t="s">
        <v>295</v>
      </c>
      <c r="U26" s="166"/>
      <c r="V26" s="166"/>
      <c r="W26" s="166"/>
      <c r="X26" s="166"/>
      <c r="Y26" s="166"/>
      <c r="Z26" s="166"/>
      <c r="AA26" s="172"/>
      <c r="AB26" s="167"/>
      <c r="AC26" s="167"/>
      <c r="AD26" s="167"/>
      <c r="AE26" s="29"/>
      <c r="AF26" s="29"/>
      <c r="AG26" s="29"/>
      <c r="AH26" s="29"/>
      <c r="AI26" s="29"/>
    </row>
    <row r="27" spans="1:44" ht="15.75" customHeight="1">
      <c r="A27" s="1000"/>
      <c r="B27" s="1240"/>
      <c r="C27" s="19">
        <v>5</v>
      </c>
      <c r="D27" s="796" t="s">
        <v>114</v>
      </c>
      <c r="E27" s="804" t="s">
        <v>753</v>
      </c>
      <c r="F27" s="20">
        <v>7.08</v>
      </c>
      <c r="G27" s="20">
        <v>6.95</v>
      </c>
      <c r="H27" s="20">
        <v>7.02</v>
      </c>
      <c r="I27" s="20">
        <v>7.04</v>
      </c>
      <c r="J27" s="20">
        <v>6.96</v>
      </c>
      <c r="K27" s="20">
        <v>6.93</v>
      </c>
      <c r="L27" s="20">
        <v>6.7</v>
      </c>
      <c r="M27" s="20">
        <v>6.77</v>
      </c>
      <c r="N27" s="20">
        <v>7.13</v>
      </c>
      <c r="O27" s="20">
        <v>6.81</v>
      </c>
      <c r="P27" s="20" t="s">
        <v>19</v>
      </c>
      <c r="Q27" s="68" t="s">
        <v>19</v>
      </c>
      <c r="R27" s="16" cm="1">
        <f t="array" ref="R27">AVERAGE(IF(LEFT(F27:Q27,1)="&lt;", VALUE(MID(F27:Q27,2,99)), F27:Q27))</f>
        <v>6.9390000000000001</v>
      </c>
      <c r="S27" s="21" t="s">
        <v>211</v>
      </c>
      <c r="T27" s="18" t="s">
        <v>295</v>
      </c>
      <c r="U27" s="166"/>
      <c r="V27" s="166"/>
      <c r="W27" s="166"/>
      <c r="X27" s="166"/>
      <c r="Y27" s="166"/>
      <c r="Z27" s="166"/>
      <c r="AA27" s="172"/>
      <c r="AB27" s="167"/>
      <c r="AC27" s="167"/>
      <c r="AD27" s="167"/>
      <c r="AE27" s="29"/>
      <c r="AF27" s="29"/>
      <c r="AG27" s="29"/>
      <c r="AH27" s="29"/>
      <c r="AI27" s="29"/>
      <c r="AM27" s="831" t="s">
        <v>191</v>
      </c>
      <c r="AN27" s="831" t="s">
        <v>192</v>
      </c>
      <c r="AO27" s="831" t="s">
        <v>193</v>
      </c>
      <c r="AP27" s="831" t="s">
        <v>194</v>
      </c>
      <c r="AQ27" s="831" t="s">
        <v>195</v>
      </c>
      <c r="AR27" s="831" t="s">
        <v>196</v>
      </c>
    </row>
    <row r="28" spans="1:44" ht="15.75" customHeight="1">
      <c r="A28" s="1000"/>
      <c r="B28" s="1238" t="s">
        <v>8</v>
      </c>
      <c r="C28" s="15">
        <v>1</v>
      </c>
      <c r="D28" s="800" t="s">
        <v>111</v>
      </c>
      <c r="E28" s="805" t="s">
        <v>749</v>
      </c>
      <c r="F28" s="16">
        <v>26.4</v>
      </c>
      <c r="G28" s="16">
        <v>26.9</v>
      </c>
      <c r="H28" s="16">
        <v>29.3</v>
      </c>
      <c r="I28" s="16">
        <v>31.2</v>
      </c>
      <c r="J28" s="16">
        <v>31</v>
      </c>
      <c r="K28" s="16">
        <v>32</v>
      </c>
      <c r="L28" s="16">
        <v>30.2</v>
      </c>
      <c r="M28" s="16">
        <v>28</v>
      </c>
      <c r="N28" s="16" t="s">
        <v>754</v>
      </c>
      <c r="O28" s="16">
        <v>30.1</v>
      </c>
      <c r="P28" s="16" t="s">
        <v>19</v>
      </c>
      <c r="Q28" s="147" t="s">
        <v>19</v>
      </c>
      <c r="R28" s="16" cm="1">
        <f t="array" ref="R28">AVERAGE(IF(LEFT(F28:Q28,1)="&lt;", VALUE(MID(F28:Q28,2,99)), F28:Q28))</f>
        <v>29.455555555555559</v>
      </c>
      <c r="S28" s="17" t="s">
        <v>211</v>
      </c>
      <c r="T28" s="108" t="s">
        <v>302</v>
      </c>
      <c r="U28" s="166"/>
      <c r="V28" s="166"/>
      <c r="W28" s="166"/>
      <c r="X28" s="166"/>
      <c r="Y28" s="166"/>
      <c r="Z28" s="166"/>
      <c r="AA28" s="172"/>
      <c r="AB28" s="167"/>
      <c r="AC28" s="167"/>
      <c r="AD28" s="167"/>
      <c r="AE28" s="29"/>
      <c r="AF28" s="29"/>
      <c r="AG28" s="29"/>
      <c r="AH28" s="29"/>
      <c r="AI28" s="29"/>
      <c r="AL28" s="109" t="s">
        <v>111</v>
      </c>
      <c r="AM28" s="16">
        <v>5400000</v>
      </c>
      <c r="AN28" s="16">
        <v>1300000</v>
      </c>
      <c r="AO28" s="16">
        <v>24000000</v>
      </c>
      <c r="AP28" s="16">
        <v>5400000</v>
      </c>
      <c r="AQ28" s="16">
        <v>16000000</v>
      </c>
      <c r="AR28" s="16">
        <v>240000000</v>
      </c>
    </row>
    <row r="29" spans="1:44" ht="15.75" customHeight="1">
      <c r="A29" s="1000"/>
      <c r="B29" s="1239"/>
      <c r="C29" s="19">
        <v>2</v>
      </c>
      <c r="D29" s="796" t="s">
        <v>89</v>
      </c>
      <c r="E29" s="804" t="s">
        <v>750</v>
      </c>
      <c r="F29" s="20">
        <v>27.4</v>
      </c>
      <c r="G29" s="20">
        <v>26.3</v>
      </c>
      <c r="H29" s="20">
        <v>29.1</v>
      </c>
      <c r="I29" s="20">
        <v>33.4</v>
      </c>
      <c r="J29" s="20">
        <v>33</v>
      </c>
      <c r="K29" s="20">
        <v>31.7</v>
      </c>
      <c r="L29" s="20">
        <v>30.6</v>
      </c>
      <c r="M29" s="20">
        <v>28.1</v>
      </c>
      <c r="N29" s="20">
        <v>27.8</v>
      </c>
      <c r="O29" s="20">
        <v>29.8</v>
      </c>
      <c r="P29" s="20" t="s">
        <v>19</v>
      </c>
      <c r="Q29" s="68" t="s">
        <v>19</v>
      </c>
      <c r="R29" s="16" cm="1">
        <f t="array" ref="R29">AVERAGE(IF(LEFT(F29:Q29,1)="&lt;", VALUE(MID(F29:Q29,2,99)), F29:Q29))</f>
        <v>29.72</v>
      </c>
      <c r="S29" s="21" t="s">
        <v>211</v>
      </c>
      <c r="T29" s="18" t="s">
        <v>302</v>
      </c>
      <c r="U29" s="166"/>
      <c r="V29" s="166"/>
      <c r="W29" s="166"/>
      <c r="X29" s="166"/>
      <c r="Y29" s="166"/>
      <c r="Z29" s="166"/>
      <c r="AA29" s="172"/>
      <c r="AB29" s="167"/>
      <c r="AC29" s="167"/>
      <c r="AD29" s="167"/>
      <c r="AE29" s="29"/>
      <c r="AF29" s="29"/>
      <c r="AG29" s="29"/>
      <c r="AH29" s="29"/>
      <c r="AI29" s="29"/>
      <c r="AL29" s="61" t="s">
        <v>89</v>
      </c>
      <c r="AM29" s="20">
        <v>16000000</v>
      </c>
      <c r="AN29" s="20">
        <v>3500000</v>
      </c>
      <c r="AO29" s="20">
        <v>24000000</v>
      </c>
      <c r="AP29" s="20">
        <v>11000000</v>
      </c>
      <c r="AQ29" s="20">
        <v>5400000</v>
      </c>
      <c r="AR29" s="20">
        <v>25000000</v>
      </c>
    </row>
    <row r="30" spans="1:44" ht="15.75" customHeight="1">
      <c r="A30" s="1000"/>
      <c r="B30" s="1239"/>
      <c r="C30" s="19">
        <v>3</v>
      </c>
      <c r="D30" s="796" t="s">
        <v>112</v>
      </c>
      <c r="E30" s="804" t="s">
        <v>751</v>
      </c>
      <c r="F30" s="20">
        <v>26.3</v>
      </c>
      <c r="G30" s="20">
        <v>26.8</v>
      </c>
      <c r="H30" s="20">
        <v>29.1</v>
      </c>
      <c r="I30" s="20">
        <v>28.9</v>
      </c>
      <c r="J30" s="20">
        <v>30.8</v>
      </c>
      <c r="K30" s="20">
        <v>31.1</v>
      </c>
      <c r="L30" s="20">
        <v>30.3</v>
      </c>
      <c r="M30" s="20">
        <v>28</v>
      </c>
      <c r="N30" s="20">
        <v>28</v>
      </c>
      <c r="O30" s="20">
        <v>29.3</v>
      </c>
      <c r="P30" s="20" t="s">
        <v>19</v>
      </c>
      <c r="Q30" s="68" t="s">
        <v>19</v>
      </c>
      <c r="R30" s="16" cm="1">
        <f t="array" ref="R30">AVERAGE(IF(LEFT(F30:Q30,1)="&lt;", VALUE(MID(F30:Q30,2,99)), F30:Q30))</f>
        <v>28.860000000000003</v>
      </c>
      <c r="S30" s="21" t="s">
        <v>211</v>
      </c>
      <c r="T30" s="18" t="s">
        <v>302</v>
      </c>
      <c r="U30" s="166"/>
      <c r="V30" s="166"/>
      <c r="W30" s="166"/>
      <c r="X30" s="166"/>
      <c r="Y30" s="166"/>
      <c r="Z30" s="166"/>
      <c r="AA30" s="172"/>
      <c r="AB30" s="167"/>
      <c r="AC30" s="167"/>
      <c r="AD30" s="167"/>
      <c r="AE30" s="29"/>
      <c r="AF30" s="29"/>
      <c r="AG30" s="29"/>
      <c r="AH30" s="29"/>
      <c r="AI30" s="29"/>
      <c r="AL30" s="61" t="s">
        <v>112</v>
      </c>
      <c r="AM30" s="20">
        <v>1400000</v>
      </c>
      <c r="AN30" s="20">
        <v>700000</v>
      </c>
      <c r="AO30" s="20">
        <v>16000000</v>
      </c>
      <c r="AP30" s="20">
        <v>9200000</v>
      </c>
      <c r="AQ30" s="20">
        <v>3500000</v>
      </c>
      <c r="AR30" s="20">
        <v>240000000</v>
      </c>
    </row>
    <row r="31" spans="1:44" ht="15.75" customHeight="1">
      <c r="A31" s="1000"/>
      <c r="B31" s="1239"/>
      <c r="C31" s="19">
        <v>4</v>
      </c>
      <c r="D31" s="796" t="s">
        <v>113</v>
      </c>
      <c r="E31" s="804" t="s">
        <v>752</v>
      </c>
      <c r="F31" s="20">
        <v>27.3</v>
      </c>
      <c r="G31" s="20">
        <v>27.1</v>
      </c>
      <c r="H31" s="20">
        <v>28.8</v>
      </c>
      <c r="I31" s="20">
        <v>30.2</v>
      </c>
      <c r="J31" s="20">
        <v>32</v>
      </c>
      <c r="K31" s="20">
        <v>32.700000000000003</v>
      </c>
      <c r="L31" s="20">
        <v>29.4</v>
      </c>
      <c r="M31" s="20">
        <v>28.2</v>
      </c>
      <c r="N31" s="20">
        <v>28.1</v>
      </c>
      <c r="O31" s="20">
        <v>29</v>
      </c>
      <c r="P31" s="20" t="s">
        <v>19</v>
      </c>
      <c r="Q31" s="68" t="s">
        <v>19</v>
      </c>
      <c r="R31" s="16" cm="1">
        <f t="array" ref="R31">AVERAGE(IF(LEFT(F31:Q31,1)="&lt;", VALUE(MID(F31:Q31,2,99)), F31:Q31))</f>
        <v>29.28</v>
      </c>
      <c r="S31" s="21" t="s">
        <v>211</v>
      </c>
      <c r="T31" s="18" t="s">
        <v>302</v>
      </c>
      <c r="U31" s="29"/>
      <c r="V31" s="29"/>
      <c r="W31" s="29"/>
      <c r="X31" s="29"/>
      <c r="Y31" s="29"/>
      <c r="Z31" s="29"/>
      <c r="AA31" s="29"/>
      <c r="AB31" s="29"/>
      <c r="AC31" s="29"/>
      <c r="AD31" s="29"/>
      <c r="AE31" s="29"/>
      <c r="AF31" s="29"/>
      <c r="AG31" s="29"/>
      <c r="AH31" s="29"/>
      <c r="AI31" s="29"/>
      <c r="AL31" s="61" t="s">
        <v>113</v>
      </c>
      <c r="AM31" s="20">
        <v>2200000</v>
      </c>
      <c r="AN31" s="20">
        <v>1100000</v>
      </c>
      <c r="AO31" s="20">
        <v>2400000</v>
      </c>
      <c r="AP31" s="20">
        <v>1700000</v>
      </c>
      <c r="AQ31" s="20">
        <v>16000000</v>
      </c>
      <c r="AR31" s="20">
        <v>1300000</v>
      </c>
    </row>
    <row r="32" spans="1:44" ht="15.75" customHeight="1">
      <c r="A32" s="1000"/>
      <c r="B32" s="1240"/>
      <c r="C32" s="19">
        <v>5</v>
      </c>
      <c r="D32" s="796" t="s">
        <v>114</v>
      </c>
      <c r="E32" s="804" t="s">
        <v>753</v>
      </c>
      <c r="F32" s="20">
        <v>29</v>
      </c>
      <c r="G32" s="20">
        <v>27.1</v>
      </c>
      <c r="H32" s="20">
        <v>28.9</v>
      </c>
      <c r="I32" s="20">
        <v>29.8</v>
      </c>
      <c r="J32" s="20">
        <v>31.9</v>
      </c>
      <c r="K32" s="20">
        <v>32.799999999999997</v>
      </c>
      <c r="L32" s="20">
        <v>29.5</v>
      </c>
      <c r="M32" s="20">
        <v>28.2</v>
      </c>
      <c r="N32" s="20">
        <v>28.5</v>
      </c>
      <c r="O32" s="20">
        <v>28.9</v>
      </c>
      <c r="P32" s="20" t="s">
        <v>19</v>
      </c>
      <c r="Q32" s="68" t="s">
        <v>19</v>
      </c>
      <c r="R32" s="16" cm="1">
        <f t="array" ref="R32">AVERAGE(IF(LEFT(F32:Q32,1)="&lt;", VALUE(MID(F32:Q32,2,99)), F32:Q32))</f>
        <v>29.459999999999997</v>
      </c>
      <c r="S32" s="21" t="s">
        <v>211</v>
      </c>
      <c r="T32" s="18" t="s">
        <v>302</v>
      </c>
      <c r="U32" s="166"/>
      <c r="V32" s="166"/>
      <c r="W32" s="166"/>
      <c r="X32" s="166"/>
      <c r="Y32" s="166"/>
      <c r="Z32" s="166"/>
      <c r="AA32" s="172"/>
      <c r="AB32" s="167"/>
      <c r="AC32" s="167"/>
      <c r="AD32" s="167"/>
      <c r="AE32" s="29"/>
      <c r="AF32" s="29"/>
      <c r="AG32" s="29"/>
      <c r="AH32" s="29"/>
      <c r="AI32" s="29"/>
      <c r="AL32" s="61" t="s">
        <v>114</v>
      </c>
      <c r="AM32" s="20">
        <v>9200000</v>
      </c>
      <c r="AN32" s="20">
        <v>1100000</v>
      </c>
      <c r="AO32" s="20">
        <v>2200000</v>
      </c>
      <c r="AP32" s="20">
        <v>490000</v>
      </c>
      <c r="AQ32" s="20">
        <v>5400000</v>
      </c>
      <c r="AR32" s="20">
        <v>790000</v>
      </c>
    </row>
    <row r="33" spans="1:44" ht="15.75" customHeight="1">
      <c r="A33" s="1000"/>
      <c r="B33" s="1238" t="s">
        <v>9</v>
      </c>
      <c r="C33" s="15">
        <v>1</v>
      </c>
      <c r="D33" s="800" t="s">
        <v>111</v>
      </c>
      <c r="E33" s="805" t="s">
        <v>749</v>
      </c>
      <c r="F33" s="16">
        <v>40</v>
      </c>
      <c r="G33" s="16">
        <v>40</v>
      </c>
      <c r="H33" s="16">
        <v>30</v>
      </c>
      <c r="I33" s="16">
        <v>30</v>
      </c>
      <c r="J33" s="16">
        <v>40</v>
      </c>
      <c r="K33" s="16">
        <v>40</v>
      </c>
      <c r="L33" s="16">
        <v>25</v>
      </c>
      <c r="M33" s="16">
        <v>29</v>
      </c>
      <c r="N33" s="16">
        <v>20</v>
      </c>
      <c r="O33" s="16" t="s">
        <v>19</v>
      </c>
      <c r="P33" s="16" t="s">
        <v>19</v>
      </c>
      <c r="Q33" s="147" t="s">
        <v>19</v>
      </c>
      <c r="R33" s="16" cm="1">
        <f t="array" ref="R33">AVERAGE(IF(LEFT(F33:Q33,1)="&lt;", VALUE(MID(F33:Q33,2,99)), F33:Q33))</f>
        <v>32.666666666666664</v>
      </c>
      <c r="S33" s="17" t="s">
        <v>211</v>
      </c>
      <c r="T33" s="108">
        <v>75</v>
      </c>
      <c r="U33" s="166"/>
      <c r="V33" s="166"/>
      <c r="W33" s="166"/>
      <c r="X33" s="166"/>
      <c r="Y33" s="166"/>
      <c r="Z33" s="166"/>
      <c r="AA33" s="172"/>
      <c r="AB33" s="167"/>
      <c r="AC33" s="167"/>
      <c r="AD33" s="167"/>
      <c r="AE33" s="29"/>
      <c r="AF33" s="29"/>
      <c r="AG33" s="29"/>
      <c r="AH33" s="29"/>
      <c r="AI33" s="29"/>
      <c r="AL33" s="1029" t="s">
        <v>205</v>
      </c>
      <c r="AM33">
        <v>200</v>
      </c>
      <c r="AN33">
        <v>200</v>
      </c>
      <c r="AO33">
        <v>200</v>
      </c>
      <c r="AP33">
        <v>200</v>
      </c>
      <c r="AQ33">
        <v>200</v>
      </c>
      <c r="AR33">
        <v>200</v>
      </c>
    </row>
    <row r="34" spans="1:44" ht="15.75" customHeight="1">
      <c r="A34" s="1000"/>
      <c r="B34" s="1239"/>
      <c r="C34" s="19">
        <v>2</v>
      </c>
      <c r="D34" s="796" t="s">
        <v>89</v>
      </c>
      <c r="E34" s="804" t="s">
        <v>750</v>
      </c>
      <c r="F34" s="20">
        <v>40</v>
      </c>
      <c r="G34" s="20">
        <v>40</v>
      </c>
      <c r="H34" s="20">
        <v>25</v>
      </c>
      <c r="I34" s="20">
        <v>30</v>
      </c>
      <c r="J34" s="20">
        <v>40</v>
      </c>
      <c r="K34" s="20">
        <v>40</v>
      </c>
      <c r="L34" s="20">
        <v>20</v>
      </c>
      <c r="M34" s="20">
        <v>51</v>
      </c>
      <c r="N34" s="20">
        <v>15</v>
      </c>
      <c r="O34" s="20" t="s">
        <v>19</v>
      </c>
      <c r="P34" s="20" t="s">
        <v>19</v>
      </c>
      <c r="Q34" s="68" t="s">
        <v>19</v>
      </c>
      <c r="R34" s="16" cm="1">
        <f t="array" ref="R34">AVERAGE(IF(LEFT(F34:Q34,1)="&lt;", VALUE(MID(F34:Q34,2,99)), F34:Q34))</f>
        <v>33.444444444444443</v>
      </c>
      <c r="S34" s="21" t="s">
        <v>211</v>
      </c>
      <c r="T34" s="18">
        <v>75</v>
      </c>
      <c r="U34" s="166"/>
      <c r="V34" s="166"/>
      <c r="W34" s="166"/>
      <c r="X34" s="166"/>
      <c r="Y34" s="166"/>
      <c r="Z34" s="166"/>
      <c r="AA34" s="172"/>
      <c r="AB34" s="167"/>
      <c r="AC34" s="167"/>
      <c r="AD34" s="167"/>
      <c r="AE34" s="29"/>
      <c r="AF34" s="29"/>
      <c r="AG34" s="29"/>
      <c r="AH34" s="29"/>
      <c r="AI34" s="29"/>
    </row>
    <row r="35" spans="1:44" ht="15.75" customHeight="1">
      <c r="A35" s="1000"/>
      <c r="B35" s="1239"/>
      <c r="C35" s="19">
        <v>3</v>
      </c>
      <c r="D35" s="796" t="s">
        <v>112</v>
      </c>
      <c r="E35" s="804" t="s">
        <v>751</v>
      </c>
      <c r="F35" s="20">
        <v>20</v>
      </c>
      <c r="G35" s="20">
        <v>40</v>
      </c>
      <c r="H35" s="20">
        <v>25</v>
      </c>
      <c r="I35" s="20">
        <v>30</v>
      </c>
      <c r="J35" s="20">
        <v>25</v>
      </c>
      <c r="K35" s="20">
        <v>30</v>
      </c>
      <c r="L35" s="20">
        <v>30</v>
      </c>
      <c r="M35" s="20">
        <v>43</v>
      </c>
      <c r="N35" s="20">
        <v>15</v>
      </c>
      <c r="O35" s="20" t="s">
        <v>19</v>
      </c>
      <c r="P35" s="20" t="s">
        <v>19</v>
      </c>
      <c r="Q35" s="68" t="s">
        <v>19</v>
      </c>
      <c r="R35" s="16" cm="1">
        <f t="array" ref="R35">AVERAGE(IF(LEFT(F35:Q35,1)="&lt;", VALUE(MID(F35:Q35,2,99)), F35:Q35))</f>
        <v>28.666666666666668</v>
      </c>
      <c r="S35" s="21" t="s">
        <v>211</v>
      </c>
      <c r="T35" s="18">
        <v>75</v>
      </c>
      <c r="U35" s="166"/>
      <c r="V35" s="166"/>
      <c r="W35" s="166"/>
      <c r="X35" s="166"/>
      <c r="Y35" s="166"/>
      <c r="Z35" s="166"/>
      <c r="AA35" s="172"/>
      <c r="AB35" s="167"/>
      <c r="AC35" s="167"/>
      <c r="AD35" s="167"/>
      <c r="AE35" s="29"/>
      <c r="AF35" s="29"/>
      <c r="AG35" s="29"/>
      <c r="AH35" s="29"/>
      <c r="AI35" s="29"/>
    </row>
    <row r="36" spans="1:44" ht="15.75" customHeight="1">
      <c r="A36" s="1000"/>
      <c r="B36" s="1239"/>
      <c r="C36" s="19">
        <v>4</v>
      </c>
      <c r="D36" s="796" t="s">
        <v>113</v>
      </c>
      <c r="E36" s="804" t="s">
        <v>752</v>
      </c>
      <c r="F36" s="20">
        <v>20</v>
      </c>
      <c r="G36" s="20">
        <v>50</v>
      </c>
      <c r="H36" s="20">
        <v>50</v>
      </c>
      <c r="I36" s="20">
        <v>50</v>
      </c>
      <c r="J36" s="20">
        <v>50</v>
      </c>
      <c r="K36" s="20">
        <v>50</v>
      </c>
      <c r="L36" s="20">
        <v>20</v>
      </c>
      <c r="M36" s="20">
        <v>61</v>
      </c>
      <c r="N36" s="20">
        <v>15</v>
      </c>
      <c r="O36" s="20" t="s">
        <v>19</v>
      </c>
      <c r="P36" s="20" t="s">
        <v>19</v>
      </c>
      <c r="Q36" s="68" t="s">
        <v>19</v>
      </c>
      <c r="R36" s="16" cm="1">
        <f t="array" ref="R36">AVERAGE(IF(LEFT(F36:Q36,1)="&lt;", VALUE(MID(F36:Q36,2,99)), F36:Q36))</f>
        <v>40.666666666666664</v>
      </c>
      <c r="S36" s="21" t="s">
        <v>211</v>
      </c>
      <c r="T36" s="18">
        <v>75</v>
      </c>
      <c r="U36" s="166"/>
      <c r="V36" s="166"/>
      <c r="W36" s="166"/>
      <c r="X36" s="166"/>
      <c r="Y36" s="166"/>
      <c r="Z36" s="166"/>
      <c r="AA36" s="172"/>
      <c r="AB36" s="167"/>
      <c r="AC36" s="167"/>
      <c r="AD36" s="167"/>
      <c r="AE36" s="29"/>
      <c r="AF36" s="29"/>
      <c r="AG36" s="29"/>
      <c r="AH36" s="29"/>
      <c r="AI36" s="29"/>
    </row>
    <row r="37" spans="1:44" ht="15.75" customHeight="1">
      <c r="A37" s="1000"/>
      <c r="B37" s="1240"/>
      <c r="C37" s="19">
        <v>5</v>
      </c>
      <c r="D37" s="796" t="s">
        <v>114</v>
      </c>
      <c r="E37" s="804" t="s">
        <v>753</v>
      </c>
      <c r="F37" s="20">
        <v>20</v>
      </c>
      <c r="G37" s="20">
        <v>50</v>
      </c>
      <c r="H37" s="20">
        <v>30</v>
      </c>
      <c r="I37" s="20">
        <v>50</v>
      </c>
      <c r="J37" s="20">
        <v>30</v>
      </c>
      <c r="K37" s="20">
        <v>40</v>
      </c>
      <c r="L37" s="20">
        <v>25</v>
      </c>
      <c r="M37" s="20">
        <v>98</v>
      </c>
      <c r="N37" s="20">
        <v>10</v>
      </c>
      <c r="O37" s="20" t="s">
        <v>19</v>
      </c>
      <c r="P37" s="20" t="s">
        <v>19</v>
      </c>
      <c r="Q37" s="68" t="s">
        <v>19</v>
      </c>
      <c r="R37" s="16" cm="1">
        <f t="array" ref="R37">AVERAGE(IF(LEFT(F37:Q37,1)="&lt;", VALUE(MID(F37:Q37,2,99)), F37:Q37))</f>
        <v>39.222222222222221</v>
      </c>
      <c r="S37" s="21" t="s">
        <v>211</v>
      </c>
      <c r="T37" s="18">
        <v>75</v>
      </c>
      <c r="U37" s="29"/>
      <c r="V37" s="29"/>
      <c r="W37" s="29"/>
      <c r="X37" s="29"/>
      <c r="Y37" s="29"/>
      <c r="Z37" s="29"/>
      <c r="AA37" s="29"/>
      <c r="AB37" s="29"/>
      <c r="AC37" s="29"/>
      <c r="AD37" s="29"/>
      <c r="AE37" s="29"/>
      <c r="AF37" s="29"/>
      <c r="AG37" s="29"/>
      <c r="AH37" s="29"/>
      <c r="AI37" s="29"/>
    </row>
    <row r="38" spans="1:44" ht="15.75" customHeight="1">
      <c r="A38" s="1000"/>
      <c r="B38" s="1238" t="s">
        <v>10</v>
      </c>
      <c r="C38" s="15">
        <v>1</v>
      </c>
      <c r="D38" s="800" t="s">
        <v>111</v>
      </c>
      <c r="E38" s="805" t="s">
        <v>749</v>
      </c>
      <c r="F38" s="16">
        <v>5400000</v>
      </c>
      <c r="G38" s="16">
        <v>1300000</v>
      </c>
      <c r="H38" s="16">
        <v>24000000</v>
      </c>
      <c r="I38" s="16">
        <v>5400000</v>
      </c>
      <c r="J38" s="16">
        <v>16000000</v>
      </c>
      <c r="K38" s="16">
        <v>240000000</v>
      </c>
      <c r="L38" s="16">
        <v>1100000</v>
      </c>
      <c r="M38" s="16">
        <v>1700000</v>
      </c>
      <c r="N38" s="16">
        <v>9200000</v>
      </c>
      <c r="O38" s="16" t="s">
        <v>19</v>
      </c>
      <c r="P38" s="16" t="s">
        <v>19</v>
      </c>
      <c r="Q38" s="173" t="s">
        <v>19</v>
      </c>
      <c r="R38" s="16" cm="1">
        <f t="array" ref="R38">GEOMEAN(IF(LEFT(F38:Q38,1)="&lt;", VALUE(MID(F38:Q38,2,99)), F38:Q38))</f>
        <v>7316822.6798097678</v>
      </c>
      <c r="S38" s="17" t="s">
        <v>212</v>
      </c>
      <c r="T38" s="108">
        <v>200</v>
      </c>
      <c r="U38" s="174"/>
      <c r="V38" s="166"/>
      <c r="W38" s="166"/>
      <c r="X38" s="166"/>
      <c r="Y38" s="166"/>
      <c r="Z38" s="166"/>
      <c r="AA38" s="172"/>
      <c r="AB38" s="174"/>
      <c r="AC38" s="174"/>
      <c r="AD38" s="174"/>
      <c r="AE38" s="29"/>
      <c r="AF38" s="29"/>
      <c r="AG38" s="29"/>
      <c r="AH38" s="29"/>
      <c r="AI38" s="29"/>
    </row>
    <row r="39" spans="1:44" ht="15.75" customHeight="1">
      <c r="A39" s="1000"/>
      <c r="B39" s="1239"/>
      <c r="C39" s="19">
        <v>2</v>
      </c>
      <c r="D39" s="796" t="s">
        <v>89</v>
      </c>
      <c r="E39" s="804" t="s">
        <v>750</v>
      </c>
      <c r="F39" s="20">
        <v>16000000</v>
      </c>
      <c r="G39" s="20">
        <v>3500000</v>
      </c>
      <c r="H39" s="20">
        <v>24000000</v>
      </c>
      <c r="I39" s="20">
        <v>11000000</v>
      </c>
      <c r="J39" s="20">
        <v>5400000</v>
      </c>
      <c r="K39" s="20">
        <v>25000000</v>
      </c>
      <c r="L39" s="20">
        <v>3500000</v>
      </c>
      <c r="M39" s="20">
        <v>940000</v>
      </c>
      <c r="N39" s="20">
        <v>1400000</v>
      </c>
      <c r="O39" s="20" t="s">
        <v>19</v>
      </c>
      <c r="P39" s="20" t="s">
        <v>19</v>
      </c>
      <c r="Q39" s="69" t="s">
        <v>19</v>
      </c>
      <c r="R39" s="20" cm="1">
        <f t="array" ref="R39">GEOMEAN(IF(LEFT(F39:Q39,1)="&lt;", VALUE(MID(F39:Q39,2,99)), F39:Q39))</f>
        <v>5939045.1711597787</v>
      </c>
      <c r="S39" s="21" t="s">
        <v>212</v>
      </c>
      <c r="T39" s="18">
        <v>200</v>
      </c>
      <c r="U39" s="174"/>
      <c r="V39" s="166"/>
      <c r="W39" s="166"/>
      <c r="X39" s="166"/>
      <c r="Y39" s="166"/>
      <c r="Z39" s="166"/>
      <c r="AA39" s="172"/>
      <c r="AB39" s="174"/>
      <c r="AC39" s="174"/>
      <c r="AD39" s="174"/>
      <c r="AE39" s="29"/>
      <c r="AF39" s="29"/>
      <c r="AG39" s="29"/>
      <c r="AH39" s="29"/>
      <c r="AI39" s="29"/>
    </row>
    <row r="40" spans="1:44" ht="15.75" customHeight="1">
      <c r="A40" s="1000"/>
      <c r="B40" s="1239"/>
      <c r="C40" s="19">
        <v>3</v>
      </c>
      <c r="D40" s="796" t="s">
        <v>112</v>
      </c>
      <c r="E40" s="804" t="s">
        <v>751</v>
      </c>
      <c r="F40" s="20">
        <v>1400000</v>
      </c>
      <c r="G40" s="20">
        <v>700000</v>
      </c>
      <c r="H40" s="20">
        <v>16000000</v>
      </c>
      <c r="I40" s="20">
        <v>9200000</v>
      </c>
      <c r="J40" s="20">
        <v>3500000</v>
      </c>
      <c r="K40" s="20">
        <v>240000000</v>
      </c>
      <c r="L40" s="20">
        <v>1400000</v>
      </c>
      <c r="M40" s="20">
        <v>2800000</v>
      </c>
      <c r="N40" s="20">
        <v>2800000</v>
      </c>
      <c r="O40" s="20" t="s">
        <v>19</v>
      </c>
      <c r="P40" s="20" t="s">
        <v>19</v>
      </c>
      <c r="Q40" s="69" t="s">
        <v>19</v>
      </c>
      <c r="R40" s="20" cm="1">
        <f t="array" ref="R40">GEOMEAN(IF(LEFT(F40:Q40,1)="&lt;", VALUE(MID(F40:Q40,2,99)), F40:Q40))</f>
        <v>4791026.6384009821</v>
      </c>
      <c r="S40" s="21" t="s">
        <v>212</v>
      </c>
      <c r="T40" s="18">
        <v>200</v>
      </c>
      <c r="U40" s="174"/>
      <c r="V40" s="166"/>
      <c r="W40" s="166"/>
      <c r="X40" s="166"/>
      <c r="Y40" s="166"/>
      <c r="Z40" s="166"/>
      <c r="AA40" s="172"/>
      <c r="AB40" s="174"/>
      <c r="AC40" s="174"/>
      <c r="AD40" s="174"/>
      <c r="AE40" s="29"/>
      <c r="AF40" s="29"/>
      <c r="AG40" s="29"/>
      <c r="AH40" s="29"/>
      <c r="AI40" s="29"/>
    </row>
    <row r="41" spans="1:44" ht="15.75" customHeight="1">
      <c r="A41" s="1000"/>
      <c r="B41" s="1239"/>
      <c r="C41" s="19">
        <v>4</v>
      </c>
      <c r="D41" s="796" t="s">
        <v>113</v>
      </c>
      <c r="E41" s="804" t="s">
        <v>752</v>
      </c>
      <c r="F41" s="20">
        <v>2200000</v>
      </c>
      <c r="G41" s="20">
        <v>1100000</v>
      </c>
      <c r="H41" s="20">
        <v>2400000</v>
      </c>
      <c r="I41" s="20">
        <v>1700000</v>
      </c>
      <c r="J41" s="20">
        <v>16000000</v>
      </c>
      <c r="K41" s="20">
        <v>1300000</v>
      </c>
      <c r="L41" s="20">
        <v>1700000</v>
      </c>
      <c r="M41" s="20">
        <v>3500000</v>
      </c>
      <c r="N41" s="20">
        <v>1700000</v>
      </c>
      <c r="O41" s="20" t="s">
        <v>19</v>
      </c>
      <c r="P41" s="20" t="s">
        <v>19</v>
      </c>
      <c r="Q41" s="69" t="s">
        <v>19</v>
      </c>
      <c r="R41" s="20" cm="1">
        <f t="array" ref="R41">GEOMEAN(IF(LEFT(F41:Q41,1)="&lt;", VALUE(MID(F41:Q41,2,99)), F41:Q41))</f>
        <v>2336746.7052332829</v>
      </c>
      <c r="S41" s="21" t="s">
        <v>212</v>
      </c>
      <c r="T41" s="18">
        <v>200</v>
      </c>
      <c r="U41" s="174"/>
      <c r="V41" s="166"/>
      <c r="W41" s="166"/>
      <c r="X41" s="166"/>
      <c r="Y41" s="166"/>
      <c r="Z41" s="166"/>
      <c r="AA41" s="172"/>
      <c r="AB41" s="174"/>
      <c r="AC41" s="174"/>
      <c r="AD41" s="174"/>
      <c r="AE41" s="29"/>
      <c r="AF41" s="29"/>
      <c r="AG41" s="29"/>
      <c r="AH41" s="29"/>
      <c r="AI41" s="29"/>
    </row>
    <row r="42" spans="1:44" ht="15.75" customHeight="1">
      <c r="A42" s="1000"/>
      <c r="B42" s="1240"/>
      <c r="C42" s="19">
        <v>5</v>
      </c>
      <c r="D42" s="796" t="s">
        <v>114</v>
      </c>
      <c r="E42" s="804" t="s">
        <v>753</v>
      </c>
      <c r="F42" s="20">
        <v>9200000</v>
      </c>
      <c r="G42" s="20">
        <v>1100000</v>
      </c>
      <c r="H42" s="20">
        <v>2200000</v>
      </c>
      <c r="I42" s="20">
        <v>490000</v>
      </c>
      <c r="J42" s="20">
        <v>5400000</v>
      </c>
      <c r="K42" s="20">
        <v>790000</v>
      </c>
      <c r="L42" s="20">
        <v>5400000</v>
      </c>
      <c r="M42" s="55">
        <v>9200000</v>
      </c>
      <c r="N42" s="20">
        <v>940000</v>
      </c>
      <c r="O42" s="20" t="s">
        <v>19</v>
      </c>
      <c r="P42" s="20" t="s">
        <v>19</v>
      </c>
      <c r="Q42" s="69" t="s">
        <v>19</v>
      </c>
      <c r="R42" s="20" cm="1">
        <f t="array" ref="R42">GEOMEAN(IF(LEFT(F42:Q42,1)="&lt;", VALUE(MID(F42:Q42,2,99)), F42:Q42))</f>
        <v>2348508.7030191119</v>
      </c>
      <c r="S42" s="175" t="s">
        <v>212</v>
      </c>
      <c r="T42" s="616">
        <v>200</v>
      </c>
      <c r="U42" s="174"/>
      <c r="V42" s="166"/>
      <c r="W42" s="166"/>
      <c r="X42" s="166"/>
      <c r="Y42" s="166"/>
      <c r="Z42" s="166"/>
      <c r="AA42" s="172"/>
      <c r="AB42" s="174"/>
      <c r="AC42" s="174"/>
      <c r="AD42" s="174"/>
      <c r="AE42" s="29"/>
      <c r="AF42" s="29"/>
      <c r="AG42" s="29"/>
      <c r="AH42" s="29"/>
      <c r="AI42" s="29"/>
    </row>
    <row r="43" spans="1:44" ht="15.75" customHeight="1">
      <c r="A43" s="1000"/>
      <c r="B43" s="1299" t="s">
        <v>11</v>
      </c>
      <c r="C43" s="23">
        <v>1</v>
      </c>
      <c r="D43" s="801" t="s">
        <v>111</v>
      </c>
      <c r="E43" s="806" t="s">
        <v>749</v>
      </c>
      <c r="F43" s="148">
        <v>0.17100000000000001</v>
      </c>
      <c r="G43" s="148">
        <v>0.27500000000000002</v>
      </c>
      <c r="H43" s="16" t="s">
        <v>218</v>
      </c>
      <c r="I43" s="16" t="s">
        <v>218</v>
      </c>
      <c r="J43" s="148">
        <v>0.14799999999999999</v>
      </c>
      <c r="K43" s="148" t="s">
        <v>218</v>
      </c>
      <c r="L43" s="1091">
        <v>0.1</v>
      </c>
      <c r="M43" s="148" t="s">
        <v>218</v>
      </c>
      <c r="N43" s="1154">
        <v>0.28799999999999998</v>
      </c>
      <c r="O43" s="16" t="s">
        <v>19</v>
      </c>
      <c r="P43" s="16" t="s">
        <v>19</v>
      </c>
      <c r="Q43" s="24" t="s">
        <v>19</v>
      </c>
      <c r="R43" s="16" cm="1">
        <f t="array" ref="R43">AVERAGE(IF(LEFT(F43:Q43,1)="&lt;", VALUE(MID(F43:Q43,2,99)), F43:Q43))</f>
        <v>0.14911111111111111</v>
      </c>
      <c r="S43" s="24" t="s">
        <v>211</v>
      </c>
      <c r="T43" s="445">
        <v>7</v>
      </c>
      <c r="U43" s="83"/>
      <c r="V43" s="83"/>
      <c r="W43" s="83"/>
      <c r="X43" s="83"/>
      <c r="Y43" s="83"/>
      <c r="Z43" s="83"/>
      <c r="AA43" s="83"/>
      <c r="AB43" s="83"/>
      <c r="AC43" s="83"/>
      <c r="AD43" s="83"/>
      <c r="AE43" s="83"/>
      <c r="AF43" s="83"/>
      <c r="AG43" s="83"/>
      <c r="AH43" s="83"/>
      <c r="AI43" s="83"/>
    </row>
    <row r="44" spans="1:44" ht="15.75" customHeight="1">
      <c r="A44" s="1000"/>
      <c r="B44" s="1300"/>
      <c r="C44" s="26">
        <v>2</v>
      </c>
      <c r="D44" s="802" t="s">
        <v>89</v>
      </c>
      <c r="E44" s="807" t="s">
        <v>750</v>
      </c>
      <c r="F44" s="74">
        <v>0.20499999999999999</v>
      </c>
      <c r="G44" s="74">
        <v>0.28499999999999998</v>
      </c>
      <c r="H44" s="20" t="s">
        <v>218</v>
      </c>
      <c r="I44" s="74">
        <v>0.17199999999999999</v>
      </c>
      <c r="J44" s="20" t="s">
        <v>218</v>
      </c>
      <c r="K44" s="74">
        <v>0.13600000000000001</v>
      </c>
      <c r="L44" s="1092" t="s">
        <v>218</v>
      </c>
      <c r="M44" s="74">
        <v>0.11700000000000001</v>
      </c>
      <c r="N44" s="1155">
        <v>0.13600000000000001</v>
      </c>
      <c r="O44" s="20" t="s">
        <v>19</v>
      </c>
      <c r="P44" s="20" t="s">
        <v>19</v>
      </c>
      <c r="Q44" s="27" t="s">
        <v>19</v>
      </c>
      <c r="R44" s="16" cm="1">
        <f t="array" ref="R44">AVERAGE(IF(LEFT(F44:Q44,1)="&lt;", VALUE(MID(F44:Q44,2,99)), F44:Q44))</f>
        <v>0.14677777777777778</v>
      </c>
      <c r="S44" s="27" t="s">
        <v>211</v>
      </c>
      <c r="T44" s="22">
        <v>7</v>
      </c>
      <c r="U44" s="176"/>
      <c r="V44" s="176"/>
      <c r="W44" s="176"/>
      <c r="X44" s="176"/>
      <c r="Y44" s="176"/>
      <c r="Z44" s="176"/>
      <c r="AA44" s="177"/>
      <c r="AB44" s="176"/>
      <c r="AC44" s="176"/>
      <c r="AD44" s="176"/>
      <c r="AE44" s="83"/>
      <c r="AF44" s="83"/>
      <c r="AG44" s="83"/>
      <c r="AH44" s="83"/>
      <c r="AI44" s="83"/>
    </row>
    <row r="45" spans="1:44" ht="15.75" customHeight="1">
      <c r="A45" s="1000"/>
      <c r="B45" s="1300"/>
      <c r="C45" s="26">
        <v>3</v>
      </c>
      <c r="D45" s="802" t="s">
        <v>112</v>
      </c>
      <c r="E45" s="807" t="s">
        <v>751</v>
      </c>
      <c r="F45" s="74">
        <v>0.187</v>
      </c>
      <c r="G45" s="74">
        <v>0.35599999999999998</v>
      </c>
      <c r="H45" s="20" t="s">
        <v>218</v>
      </c>
      <c r="I45" s="74" t="s">
        <v>218</v>
      </c>
      <c r="J45" s="20" t="s">
        <v>218</v>
      </c>
      <c r="K45" s="74" t="s">
        <v>218</v>
      </c>
      <c r="L45" s="1092" t="s">
        <v>218</v>
      </c>
      <c r="M45" s="74" t="s">
        <v>218</v>
      </c>
      <c r="N45" s="1155">
        <v>0.46200000000000002</v>
      </c>
      <c r="O45" s="20" t="s">
        <v>19</v>
      </c>
      <c r="P45" s="20" t="s">
        <v>19</v>
      </c>
      <c r="Q45" s="27" t="s">
        <v>19</v>
      </c>
      <c r="R45" s="16" cm="1">
        <f t="array" ref="R45">AVERAGE(IF(LEFT(F45:Q45,1)="&lt;", VALUE(MID(F45:Q45,2,99)), F45:Q45))</f>
        <v>0.17166666666666663</v>
      </c>
      <c r="S45" s="27" t="s">
        <v>211</v>
      </c>
      <c r="T45" s="22">
        <v>7</v>
      </c>
      <c r="U45" s="176"/>
      <c r="V45" s="176"/>
      <c r="W45" s="176"/>
      <c r="X45" s="176"/>
      <c r="Y45" s="176"/>
      <c r="Z45" s="176"/>
      <c r="AA45" s="177"/>
      <c r="AB45" s="176"/>
      <c r="AC45" s="176"/>
      <c r="AD45" s="176"/>
      <c r="AE45" s="83"/>
      <c r="AF45" s="83"/>
      <c r="AG45" s="83"/>
      <c r="AH45" s="83"/>
      <c r="AI45" s="83"/>
    </row>
    <row r="46" spans="1:44" ht="15.75" customHeight="1">
      <c r="A46" s="1000"/>
      <c r="B46" s="1300"/>
      <c r="C46" s="26">
        <v>4</v>
      </c>
      <c r="D46" s="802" t="s">
        <v>113</v>
      </c>
      <c r="E46" s="807" t="s">
        <v>752</v>
      </c>
      <c r="F46" s="74">
        <v>0.14599999999999999</v>
      </c>
      <c r="G46" s="74">
        <v>9.2999999999999999E-2</v>
      </c>
      <c r="H46" s="20" t="s">
        <v>218</v>
      </c>
      <c r="I46" s="74">
        <v>9.2999999999999999E-2</v>
      </c>
      <c r="J46" s="20" t="s">
        <v>218</v>
      </c>
      <c r="K46" s="74">
        <v>0.113</v>
      </c>
      <c r="L46" s="1092" t="s">
        <v>218</v>
      </c>
      <c r="M46" s="74">
        <v>9.4E-2</v>
      </c>
      <c r="N46" s="1155" t="s">
        <v>218</v>
      </c>
      <c r="O46" s="20" t="s">
        <v>19</v>
      </c>
      <c r="P46" s="20" t="s">
        <v>19</v>
      </c>
      <c r="Q46" s="27" t="s">
        <v>19</v>
      </c>
      <c r="R46" s="16" cm="1">
        <f t="array" ref="R46">AVERAGE(IF(LEFT(F46:Q46,1)="&lt;", VALUE(MID(F46:Q46,2,99)), F46:Q46))</f>
        <v>9.988888888888886E-2</v>
      </c>
      <c r="S46" s="27" t="s">
        <v>211</v>
      </c>
      <c r="T46" s="22">
        <v>7</v>
      </c>
      <c r="U46" s="176"/>
      <c r="V46" s="176"/>
      <c r="W46" s="176"/>
      <c r="X46" s="176"/>
      <c r="Y46" s="176"/>
      <c r="Z46" s="176"/>
      <c r="AA46" s="177"/>
      <c r="AB46" s="176"/>
      <c r="AC46" s="176"/>
      <c r="AD46" s="176"/>
      <c r="AE46" s="83"/>
      <c r="AF46" s="83"/>
      <c r="AG46" s="83"/>
      <c r="AH46" s="83"/>
      <c r="AI46" s="83"/>
    </row>
    <row r="47" spans="1:44" ht="15.75" customHeight="1">
      <c r="A47" s="1000"/>
      <c r="B47" s="1301"/>
      <c r="C47" s="26">
        <v>5</v>
      </c>
      <c r="D47" s="802" t="s">
        <v>114</v>
      </c>
      <c r="E47" s="807" t="s">
        <v>753</v>
      </c>
      <c r="F47" s="74">
        <v>0.158</v>
      </c>
      <c r="G47" s="74" t="s">
        <v>218</v>
      </c>
      <c r="H47" s="20" t="s">
        <v>218</v>
      </c>
      <c r="I47" s="74" t="s">
        <v>218</v>
      </c>
      <c r="J47" s="20" t="s">
        <v>218</v>
      </c>
      <c r="K47" s="74">
        <v>0.10199999999999999</v>
      </c>
      <c r="L47" s="1092" t="s">
        <v>218</v>
      </c>
      <c r="M47" s="74">
        <v>0.10299999999999999</v>
      </c>
      <c r="N47" s="1155" t="s">
        <v>218</v>
      </c>
      <c r="O47" s="20" t="s">
        <v>19</v>
      </c>
      <c r="P47" s="20" t="s">
        <v>19</v>
      </c>
      <c r="Q47" s="27" t="s">
        <v>19</v>
      </c>
      <c r="R47" s="16" cm="1">
        <f t="array" ref="R47">AVERAGE(IF(LEFT(F47:Q47,1)="&lt;", VALUE(MID(F47:Q47,2,99)), F47:Q47))</f>
        <v>0.10033333333333332</v>
      </c>
      <c r="S47" s="27" t="s">
        <v>211</v>
      </c>
      <c r="T47" s="22">
        <v>7</v>
      </c>
      <c r="U47" s="176"/>
      <c r="V47" s="176"/>
      <c r="W47" s="176"/>
      <c r="X47" s="176"/>
      <c r="Y47" s="176"/>
      <c r="Z47" s="176"/>
      <c r="AA47" s="177"/>
      <c r="AB47" s="176"/>
      <c r="AC47" s="176"/>
      <c r="AD47" s="176"/>
      <c r="AE47" s="83"/>
      <c r="AF47" s="83"/>
      <c r="AG47" s="83"/>
      <c r="AH47" s="83"/>
      <c r="AI47" s="83"/>
    </row>
    <row r="48" spans="1:44" ht="15.75" customHeight="1">
      <c r="A48" s="1000"/>
      <c r="B48" s="1299" t="s">
        <v>12</v>
      </c>
      <c r="C48" s="23">
        <v>1</v>
      </c>
      <c r="D48" s="801" t="s">
        <v>111</v>
      </c>
      <c r="E48" s="806" t="s">
        <v>749</v>
      </c>
      <c r="F48" s="148">
        <v>1.181</v>
      </c>
      <c r="G48" s="148">
        <v>2.9729999999999999</v>
      </c>
      <c r="H48" s="148">
        <v>2.2010000000000001</v>
      </c>
      <c r="I48" s="148">
        <v>3.2210000000000001</v>
      </c>
      <c r="J48" s="148">
        <v>3.4809999999999999</v>
      </c>
      <c r="K48" s="148">
        <v>2.52</v>
      </c>
      <c r="L48" s="148">
        <v>0.30399999999999999</v>
      </c>
      <c r="M48" s="825">
        <v>0.46100000000000002</v>
      </c>
      <c r="N48" s="825">
        <v>0.38300000000000001</v>
      </c>
      <c r="O48" s="16" t="s">
        <v>19</v>
      </c>
      <c r="P48" s="16" t="s">
        <v>19</v>
      </c>
      <c r="Q48" s="24" t="s">
        <v>19</v>
      </c>
      <c r="R48" s="16" cm="1">
        <f t="array" ref="R48">AVERAGE(IF(LEFT(F48:Q48,1)="&lt;", VALUE(MID(F48:Q48,2,99)), F48:Q48))</f>
        <v>1.8583333333333332</v>
      </c>
      <c r="S48" s="24" t="s">
        <v>212</v>
      </c>
      <c r="T48" s="445">
        <v>2.5000000000000001E-2</v>
      </c>
      <c r="U48" s="176"/>
      <c r="V48" s="176"/>
      <c r="W48" s="176"/>
      <c r="X48" s="176"/>
      <c r="Y48" s="176"/>
      <c r="Z48" s="176"/>
      <c r="AA48" s="177"/>
      <c r="AB48" s="176"/>
      <c r="AC48" s="176"/>
      <c r="AD48" s="176"/>
      <c r="AE48" s="83"/>
      <c r="AF48" s="83"/>
      <c r="AG48" s="83"/>
      <c r="AH48" s="83"/>
      <c r="AI48" s="83"/>
    </row>
    <row r="49" spans="1:35" ht="15.75" customHeight="1">
      <c r="A49" s="1000"/>
      <c r="B49" s="1300"/>
      <c r="C49" s="26">
        <v>2</v>
      </c>
      <c r="D49" s="802" t="s">
        <v>89</v>
      </c>
      <c r="E49" s="807" t="s">
        <v>750</v>
      </c>
      <c r="F49" s="74">
        <v>1.111</v>
      </c>
      <c r="G49" s="74">
        <v>2.1509999999999998</v>
      </c>
      <c r="H49" s="74">
        <v>2.145</v>
      </c>
      <c r="I49" s="74">
        <v>2.448</v>
      </c>
      <c r="J49" s="74">
        <v>2.73</v>
      </c>
      <c r="K49" s="74">
        <v>2.27</v>
      </c>
      <c r="L49" s="74">
        <v>0.318</v>
      </c>
      <c r="M49" s="74">
        <v>0.433</v>
      </c>
      <c r="N49" s="1156">
        <v>0.32800000000000001</v>
      </c>
      <c r="O49" s="20" t="s">
        <v>19</v>
      </c>
      <c r="P49" s="20" t="s">
        <v>19</v>
      </c>
      <c r="Q49" s="27" t="s">
        <v>19</v>
      </c>
      <c r="R49" s="16" cm="1">
        <f t="array" ref="R49">AVERAGE(IF(LEFT(F49:Q49,1)="&lt;", VALUE(MID(F49:Q49,2,99)), F49:Q49))</f>
        <v>1.5482222222222222</v>
      </c>
      <c r="S49" s="27" t="s">
        <v>212</v>
      </c>
      <c r="T49" s="22">
        <v>2.5000000000000001E-2</v>
      </c>
      <c r="U49" s="83"/>
      <c r="V49" s="83"/>
      <c r="W49" s="83"/>
      <c r="X49" s="83"/>
      <c r="Y49" s="83"/>
      <c r="Z49" s="83"/>
      <c r="AA49" s="83"/>
      <c r="AB49" s="83"/>
      <c r="AC49" s="83"/>
      <c r="AD49" s="83"/>
      <c r="AE49" s="83"/>
      <c r="AF49" s="83"/>
      <c r="AG49" s="83"/>
      <c r="AH49" s="83"/>
      <c r="AI49" s="83"/>
    </row>
    <row r="50" spans="1:35" ht="15.75" customHeight="1">
      <c r="A50" s="1000"/>
      <c r="B50" s="1300"/>
      <c r="C50" s="26">
        <v>3</v>
      </c>
      <c r="D50" s="802" t="s">
        <v>112</v>
      </c>
      <c r="E50" s="807" t="s">
        <v>751</v>
      </c>
      <c r="F50" s="74">
        <v>1.167</v>
      </c>
      <c r="G50" s="74">
        <v>0.81799999999999995</v>
      </c>
      <c r="H50" s="74">
        <v>1.05</v>
      </c>
      <c r="I50" s="74">
        <v>0.80500000000000005</v>
      </c>
      <c r="J50" s="74">
        <v>1.2270000000000001</v>
      </c>
      <c r="K50" s="74">
        <v>0.92500000000000004</v>
      </c>
      <c r="L50" s="74">
        <v>0.69799999999999995</v>
      </c>
      <c r="M50" s="74">
        <v>0.498</v>
      </c>
      <c r="N50" s="1156">
        <v>0.28299999999999997</v>
      </c>
      <c r="O50" s="20" t="s">
        <v>19</v>
      </c>
      <c r="P50" s="20" t="s">
        <v>19</v>
      </c>
      <c r="Q50" s="27" t="s">
        <v>19</v>
      </c>
      <c r="R50" s="16" cm="1">
        <f t="array" ref="R50">AVERAGE(IF(LEFT(F50:Q50,1)="&lt;", VALUE(MID(F50:Q50,2,99)), F50:Q50))</f>
        <v>0.83011111111111113</v>
      </c>
      <c r="S50" s="27" t="s">
        <v>212</v>
      </c>
      <c r="T50" s="22">
        <v>2.5000000000000001E-2</v>
      </c>
      <c r="U50" s="176"/>
      <c r="V50" s="176"/>
      <c r="W50" s="176"/>
      <c r="X50" s="176"/>
      <c r="Y50" s="176"/>
      <c r="Z50" s="176"/>
      <c r="AA50" s="177"/>
      <c r="AB50" s="176"/>
      <c r="AC50" s="176"/>
      <c r="AD50" s="176"/>
      <c r="AE50" s="83"/>
      <c r="AF50" s="83"/>
      <c r="AG50" s="83"/>
      <c r="AH50" s="83"/>
      <c r="AI50" s="83"/>
    </row>
    <row r="51" spans="1:35" ht="15.75" customHeight="1">
      <c r="A51" s="1000"/>
      <c r="B51" s="1300"/>
      <c r="C51" s="26">
        <v>4</v>
      </c>
      <c r="D51" s="802" t="s">
        <v>113</v>
      </c>
      <c r="E51" s="807" t="s">
        <v>752</v>
      </c>
      <c r="F51" s="74">
        <v>0.96299999999999997</v>
      </c>
      <c r="G51" s="74">
        <v>2.4089999999999998</v>
      </c>
      <c r="H51" s="74">
        <v>2.145</v>
      </c>
      <c r="I51" s="74">
        <v>2.89</v>
      </c>
      <c r="J51" s="74">
        <v>1.83</v>
      </c>
      <c r="K51" s="74">
        <v>2.0659999999999998</v>
      </c>
      <c r="L51" s="74">
        <v>0.27500000000000002</v>
      </c>
      <c r="M51" s="74">
        <v>0.82399999999999995</v>
      </c>
      <c r="N51" s="1156">
        <v>0.27200000000000002</v>
      </c>
      <c r="O51" s="20" t="s">
        <v>19</v>
      </c>
      <c r="P51" s="20" t="s">
        <v>19</v>
      </c>
      <c r="Q51" s="27" t="s">
        <v>19</v>
      </c>
      <c r="R51" s="16" cm="1">
        <f t="array" ref="R51">AVERAGE(IF(LEFT(F51:Q51,1)="&lt;", VALUE(MID(F51:Q51,2,99)), F51:Q51))</f>
        <v>1.5193333333333334</v>
      </c>
      <c r="S51" s="27" t="s">
        <v>212</v>
      </c>
      <c r="T51" s="22">
        <v>2.5000000000000001E-2</v>
      </c>
      <c r="U51" s="176"/>
      <c r="V51" s="176"/>
      <c r="W51" s="176"/>
      <c r="X51" s="176"/>
      <c r="Y51" s="176"/>
      <c r="Z51" s="176"/>
      <c r="AA51" s="177"/>
      <c r="AB51" s="176"/>
      <c r="AC51" s="176"/>
      <c r="AD51" s="176"/>
      <c r="AE51" s="83"/>
      <c r="AF51" s="83"/>
      <c r="AG51" s="83"/>
      <c r="AH51" s="83"/>
      <c r="AI51" s="83"/>
    </row>
    <row r="52" spans="1:35" ht="15.75" customHeight="1">
      <c r="A52" s="1000"/>
      <c r="B52" s="1301"/>
      <c r="C52" s="26">
        <v>5</v>
      </c>
      <c r="D52" s="802" t="s">
        <v>114</v>
      </c>
      <c r="E52" s="807" t="s">
        <v>753</v>
      </c>
      <c r="F52" s="74">
        <v>0.36399999999999999</v>
      </c>
      <c r="G52" s="74">
        <v>2.1909999999999998</v>
      </c>
      <c r="H52" s="74">
        <v>2.085</v>
      </c>
      <c r="I52" s="74">
        <v>3.1539999999999999</v>
      </c>
      <c r="J52" s="74">
        <v>2.08</v>
      </c>
      <c r="K52" s="74">
        <v>1.8520000000000001</v>
      </c>
      <c r="L52" s="74">
        <v>0.42699999999999999</v>
      </c>
      <c r="M52" s="74">
        <v>0.88900000000000001</v>
      </c>
      <c r="N52" s="1156">
        <v>0.29799999999999999</v>
      </c>
      <c r="O52" s="20" t="s">
        <v>19</v>
      </c>
      <c r="P52" s="20" t="s">
        <v>19</v>
      </c>
      <c r="Q52" s="27" t="s">
        <v>19</v>
      </c>
      <c r="R52" s="16" cm="1">
        <f t="array" ref="R52">AVERAGE(IF(LEFT(F52:Q52,1)="&lt;", VALUE(MID(F52:Q52,2,99)), F52:Q52))</f>
        <v>1.4822222222222221</v>
      </c>
      <c r="S52" s="27" t="s">
        <v>212</v>
      </c>
      <c r="T52" s="22">
        <v>2.5000000000000001E-2</v>
      </c>
      <c r="U52" s="176"/>
      <c r="V52" s="176"/>
      <c r="W52" s="176"/>
      <c r="X52" s="176"/>
      <c r="Y52" s="176"/>
      <c r="Z52" s="176"/>
      <c r="AA52" s="177"/>
      <c r="AB52" s="176"/>
      <c r="AC52" s="176"/>
      <c r="AD52" s="176"/>
      <c r="AE52" s="83"/>
      <c r="AF52" s="83"/>
      <c r="AG52" s="83"/>
      <c r="AH52" s="83"/>
      <c r="AI52" s="83"/>
    </row>
    <row r="53" spans="1:35" ht="15.75" customHeight="1">
      <c r="A53" s="1000"/>
      <c r="B53" s="1238" t="s">
        <v>13</v>
      </c>
      <c r="C53" s="15">
        <v>1</v>
      </c>
      <c r="D53" s="800" t="s">
        <v>111</v>
      </c>
      <c r="E53" s="805" t="s">
        <v>749</v>
      </c>
      <c r="F53" s="16">
        <v>75</v>
      </c>
      <c r="G53" s="16">
        <v>61</v>
      </c>
      <c r="H53" s="16">
        <v>44</v>
      </c>
      <c r="I53" s="16">
        <v>538</v>
      </c>
      <c r="J53" s="16">
        <v>100</v>
      </c>
      <c r="K53" s="16">
        <v>51</v>
      </c>
      <c r="L53" s="16">
        <v>25</v>
      </c>
      <c r="M53" s="16">
        <v>29</v>
      </c>
      <c r="N53" s="16">
        <v>14</v>
      </c>
      <c r="O53" s="16" t="s">
        <v>19</v>
      </c>
      <c r="P53" s="16" t="s">
        <v>19</v>
      </c>
      <c r="Q53" s="147" t="s">
        <v>19</v>
      </c>
      <c r="R53" s="16" cm="1">
        <f t="array" ref="R53">AVERAGE(IF(LEFT(F53:Q53,1)="&lt;", VALUE(MID(F53:Q53,2,99)), F53:Q53))</f>
        <v>104.11111111111111</v>
      </c>
      <c r="S53" s="17" t="s">
        <v>211</v>
      </c>
      <c r="T53" s="108">
        <v>350</v>
      </c>
      <c r="U53" s="166"/>
      <c r="V53" s="166"/>
      <c r="W53" s="166"/>
      <c r="X53" s="166"/>
      <c r="Y53" s="166"/>
      <c r="Z53" s="166"/>
      <c r="AA53" s="172"/>
      <c r="AB53" s="166"/>
      <c r="AC53" s="166"/>
      <c r="AD53" s="166"/>
      <c r="AE53" s="29"/>
      <c r="AF53" s="29"/>
      <c r="AG53" s="29"/>
      <c r="AH53" s="29"/>
      <c r="AI53" s="29"/>
    </row>
    <row r="54" spans="1:35" ht="15.75" customHeight="1">
      <c r="A54" s="1000"/>
      <c r="B54" s="1239"/>
      <c r="C54" s="19">
        <v>2</v>
      </c>
      <c r="D54" s="796" t="s">
        <v>89</v>
      </c>
      <c r="E54" s="804" t="s">
        <v>750</v>
      </c>
      <c r="F54" s="20">
        <v>87</v>
      </c>
      <c r="G54" s="20">
        <v>79</v>
      </c>
      <c r="H54" s="20">
        <v>66</v>
      </c>
      <c r="I54" s="20">
        <v>337</v>
      </c>
      <c r="J54" s="20">
        <v>350</v>
      </c>
      <c r="K54" s="20">
        <v>31</v>
      </c>
      <c r="L54" s="20">
        <v>20</v>
      </c>
      <c r="M54" s="20">
        <v>51</v>
      </c>
      <c r="N54" s="20">
        <v>14</v>
      </c>
      <c r="O54" s="20" t="s">
        <v>19</v>
      </c>
      <c r="P54" s="20" t="s">
        <v>19</v>
      </c>
      <c r="Q54" s="68" t="s">
        <v>19</v>
      </c>
      <c r="R54" s="16" cm="1">
        <f t="array" ref="R54">AVERAGE(IF(LEFT(F54:Q54,1)="&lt;", VALUE(MID(F54:Q54,2,99)), F54:Q54))</f>
        <v>115</v>
      </c>
      <c r="S54" s="21" t="s">
        <v>211</v>
      </c>
      <c r="T54" s="18">
        <v>350</v>
      </c>
      <c r="U54" s="166"/>
      <c r="V54" s="166"/>
      <c r="W54" s="166"/>
      <c r="X54" s="166"/>
      <c r="Y54" s="166"/>
      <c r="Z54" s="166"/>
      <c r="AA54" s="172"/>
      <c r="AB54" s="166"/>
      <c r="AC54" s="166"/>
      <c r="AD54" s="166"/>
      <c r="AE54" s="29"/>
      <c r="AF54" s="29"/>
      <c r="AG54" s="29"/>
      <c r="AH54" s="29"/>
      <c r="AI54" s="29"/>
    </row>
    <row r="55" spans="1:35" ht="15.75" customHeight="1">
      <c r="A55" s="1000"/>
      <c r="B55" s="1239"/>
      <c r="C55" s="19">
        <v>3</v>
      </c>
      <c r="D55" s="796" t="s">
        <v>112</v>
      </c>
      <c r="E55" s="804" t="s">
        <v>751</v>
      </c>
      <c r="F55" s="20">
        <v>40</v>
      </c>
      <c r="G55" s="20">
        <v>90</v>
      </c>
      <c r="H55" s="20">
        <v>44</v>
      </c>
      <c r="I55" s="20">
        <v>30</v>
      </c>
      <c r="J55" s="20">
        <v>200</v>
      </c>
      <c r="K55" s="20">
        <v>51</v>
      </c>
      <c r="L55" s="20">
        <v>30</v>
      </c>
      <c r="M55" s="20">
        <v>43</v>
      </c>
      <c r="N55" s="20">
        <v>10</v>
      </c>
      <c r="O55" s="20" t="s">
        <v>19</v>
      </c>
      <c r="P55" s="20" t="s">
        <v>19</v>
      </c>
      <c r="Q55" s="68" t="s">
        <v>19</v>
      </c>
      <c r="R55" s="16" cm="1">
        <f t="array" ref="R55">AVERAGE(IF(LEFT(F55:Q55,1)="&lt;", VALUE(MID(F55:Q55,2,99)), F55:Q55))</f>
        <v>59.777777777777779</v>
      </c>
      <c r="S55" s="21" t="s">
        <v>211</v>
      </c>
      <c r="T55" s="18">
        <v>350</v>
      </c>
      <c r="U55" s="29"/>
      <c r="V55" s="29"/>
      <c r="W55" s="29"/>
      <c r="X55" s="29"/>
      <c r="Y55" s="29"/>
      <c r="Z55" s="29"/>
      <c r="AA55" s="29"/>
      <c r="AB55" s="29"/>
      <c r="AC55" s="29"/>
      <c r="AD55" s="29"/>
      <c r="AE55" s="29"/>
      <c r="AF55" s="29"/>
      <c r="AG55" s="29"/>
      <c r="AH55" s="29"/>
      <c r="AI55" s="29"/>
    </row>
    <row r="56" spans="1:35" ht="15.75" customHeight="1">
      <c r="A56" s="1000"/>
      <c r="B56" s="1239"/>
      <c r="C56" s="19">
        <v>4</v>
      </c>
      <c r="D56" s="796" t="s">
        <v>113</v>
      </c>
      <c r="E56" s="804" t="s">
        <v>752</v>
      </c>
      <c r="F56" s="20">
        <v>77</v>
      </c>
      <c r="G56" s="20">
        <v>67</v>
      </c>
      <c r="H56" s="20">
        <v>947</v>
      </c>
      <c r="I56" s="20">
        <v>769</v>
      </c>
      <c r="J56" s="20">
        <v>5598</v>
      </c>
      <c r="K56" s="20">
        <v>636</v>
      </c>
      <c r="L56" s="20">
        <v>20</v>
      </c>
      <c r="M56" s="20">
        <v>61</v>
      </c>
      <c r="N56" s="20">
        <v>25</v>
      </c>
      <c r="O56" s="20" t="s">
        <v>19</v>
      </c>
      <c r="P56" s="20" t="s">
        <v>19</v>
      </c>
      <c r="Q56" s="68" t="s">
        <v>19</v>
      </c>
      <c r="R56" s="16" cm="1">
        <f t="array" ref="R56">AVERAGE(IF(LEFT(F56:Q56,1)="&lt;", VALUE(MID(F56:Q56,2,99)), F56:Q56))</f>
        <v>911.11111111111109</v>
      </c>
      <c r="S56" s="21" t="s">
        <v>212</v>
      </c>
      <c r="T56" s="18">
        <v>350</v>
      </c>
      <c r="U56" s="166"/>
      <c r="V56" s="166"/>
      <c r="W56" s="166"/>
      <c r="X56" s="166"/>
      <c r="Y56" s="166"/>
      <c r="Z56" s="166"/>
      <c r="AA56" s="170"/>
      <c r="AB56" s="176"/>
      <c r="AC56" s="176"/>
      <c r="AD56" s="166"/>
      <c r="AE56" s="29"/>
      <c r="AF56" s="29"/>
      <c r="AG56" s="29"/>
      <c r="AH56" s="29"/>
      <c r="AI56" s="29"/>
    </row>
    <row r="57" spans="1:35" ht="15.75" customHeight="1">
      <c r="A57" s="1000"/>
      <c r="B57" s="1240"/>
      <c r="C57" s="19">
        <v>5</v>
      </c>
      <c r="D57" s="796" t="s">
        <v>114</v>
      </c>
      <c r="E57" s="804" t="s">
        <v>753</v>
      </c>
      <c r="F57" s="20">
        <v>32</v>
      </c>
      <c r="G57" s="20">
        <v>87</v>
      </c>
      <c r="H57" s="20">
        <v>853</v>
      </c>
      <c r="I57" s="20">
        <v>538</v>
      </c>
      <c r="J57" s="20">
        <v>4699</v>
      </c>
      <c r="K57" s="20">
        <v>352</v>
      </c>
      <c r="L57" s="20">
        <v>25</v>
      </c>
      <c r="M57" s="20">
        <v>98</v>
      </c>
      <c r="N57" s="20">
        <v>13</v>
      </c>
      <c r="O57" s="20" t="s">
        <v>19</v>
      </c>
      <c r="P57" s="20" t="s">
        <v>19</v>
      </c>
      <c r="Q57" s="68" t="s">
        <v>19</v>
      </c>
      <c r="R57" s="16" cm="1">
        <f t="array" ref="R57">AVERAGE(IF(LEFT(F57:Q57,1)="&lt;", VALUE(MID(F57:Q57,2,99)), F57:Q57))</f>
        <v>744.11111111111109</v>
      </c>
      <c r="S57" s="20" t="s">
        <v>212</v>
      </c>
      <c r="T57" s="111">
        <v>350</v>
      </c>
      <c r="U57" s="166"/>
      <c r="V57" s="166"/>
      <c r="W57" s="166"/>
      <c r="X57" s="166"/>
      <c r="Y57" s="166"/>
      <c r="Z57" s="166"/>
      <c r="AA57" s="170"/>
      <c r="AB57" s="176"/>
      <c r="AC57" s="176"/>
      <c r="AD57" s="166"/>
      <c r="AE57" s="29"/>
      <c r="AF57" s="29"/>
      <c r="AG57" s="29"/>
      <c r="AH57" s="29"/>
      <c r="AI57" s="29"/>
    </row>
    <row r="58" spans="1:35" ht="15.75" customHeight="1">
      <c r="A58" s="1000"/>
      <c r="B58" s="1238" t="s">
        <v>702</v>
      </c>
      <c r="C58" s="15">
        <v>1</v>
      </c>
      <c r="D58" s="800" t="s">
        <v>111</v>
      </c>
      <c r="E58" s="805" t="s">
        <v>749</v>
      </c>
      <c r="F58" s="16" t="s">
        <v>19</v>
      </c>
      <c r="G58" s="16" t="s">
        <v>19</v>
      </c>
      <c r="H58" s="16">
        <v>2.9</v>
      </c>
      <c r="I58" s="16">
        <v>4.5</v>
      </c>
      <c r="J58" s="16" t="s">
        <v>19</v>
      </c>
      <c r="K58" s="16" t="s">
        <v>19</v>
      </c>
      <c r="L58" s="16" t="s">
        <v>19</v>
      </c>
      <c r="M58" s="16" t="s">
        <v>19</v>
      </c>
      <c r="N58" s="16">
        <v>1.1000000000000001</v>
      </c>
      <c r="O58" s="16" t="s">
        <v>19</v>
      </c>
      <c r="P58" s="16" t="s">
        <v>19</v>
      </c>
      <c r="Q58" s="147" t="s">
        <v>19</v>
      </c>
      <c r="R58" s="16" cm="1">
        <f t="array" ref="R58">AVERAGE(IF(LEFT(F58:Q58,1)="&lt;", VALUE(MID(F58:Q58,2,99)), F58:Q58))</f>
        <v>2.8333333333333335</v>
      </c>
      <c r="S58" s="17" t="s">
        <v>212</v>
      </c>
      <c r="T58" s="108">
        <v>3</v>
      </c>
      <c r="U58" s="166"/>
      <c r="V58" s="166"/>
      <c r="W58" s="166"/>
      <c r="X58" s="166"/>
      <c r="Y58" s="166"/>
      <c r="Z58" s="166"/>
      <c r="AA58" s="170"/>
      <c r="AB58" s="176"/>
      <c r="AC58" s="176"/>
      <c r="AD58" s="166"/>
      <c r="AE58" s="29"/>
      <c r="AF58" s="29"/>
      <c r="AG58" s="29"/>
      <c r="AH58" s="29"/>
      <c r="AI58" s="29"/>
    </row>
    <row r="59" spans="1:35" ht="15.75" customHeight="1">
      <c r="A59" s="1000"/>
      <c r="B59" s="1239"/>
      <c r="C59" s="19">
        <v>2</v>
      </c>
      <c r="D59" s="796" t="s">
        <v>89</v>
      </c>
      <c r="E59" s="804" t="s">
        <v>750</v>
      </c>
      <c r="F59" s="20" t="s">
        <v>19</v>
      </c>
      <c r="G59" s="20" t="s">
        <v>19</v>
      </c>
      <c r="H59" s="20">
        <v>3.7</v>
      </c>
      <c r="I59" s="20">
        <v>6.1</v>
      </c>
      <c r="J59" s="20" t="s">
        <v>19</v>
      </c>
      <c r="K59" s="20" t="s">
        <v>19</v>
      </c>
      <c r="L59" s="20" t="s">
        <v>19</v>
      </c>
      <c r="M59" s="20" t="s">
        <v>19</v>
      </c>
      <c r="N59" s="20">
        <v>1.7</v>
      </c>
      <c r="O59" s="20" t="s">
        <v>19</v>
      </c>
      <c r="P59" s="20" t="s">
        <v>19</v>
      </c>
      <c r="Q59" s="68" t="s">
        <v>19</v>
      </c>
      <c r="R59" s="16" cm="1">
        <f t="array" ref="R59">AVERAGE(IF(LEFT(F59:Q59,1)="&lt;", VALUE(MID(F59:Q59,2,99)), F59:Q59))</f>
        <v>3.8333333333333335</v>
      </c>
      <c r="S59" s="21" t="s">
        <v>212</v>
      </c>
      <c r="T59" s="18">
        <v>3</v>
      </c>
      <c r="U59" s="166"/>
      <c r="V59" s="166"/>
      <c r="W59" s="166"/>
      <c r="X59" s="166"/>
      <c r="Y59" s="166"/>
      <c r="Z59" s="166"/>
      <c r="AA59" s="170"/>
      <c r="AB59" s="176"/>
      <c r="AC59" s="176"/>
      <c r="AD59" s="166"/>
      <c r="AE59" s="29"/>
      <c r="AF59" s="29"/>
      <c r="AG59" s="29"/>
      <c r="AH59" s="29"/>
      <c r="AI59" s="29"/>
    </row>
    <row r="60" spans="1:35" ht="15.75" customHeight="1">
      <c r="A60" s="1000"/>
      <c r="B60" s="1239"/>
      <c r="C60" s="19">
        <v>3</v>
      </c>
      <c r="D60" s="796" t="s">
        <v>112</v>
      </c>
      <c r="E60" s="804" t="s">
        <v>751</v>
      </c>
      <c r="F60" s="20" t="s">
        <v>19</v>
      </c>
      <c r="G60" s="20" t="s">
        <v>19</v>
      </c>
      <c r="H60" s="20">
        <v>3.1</v>
      </c>
      <c r="I60" s="20">
        <v>5.5</v>
      </c>
      <c r="J60" s="20" t="s">
        <v>19</v>
      </c>
      <c r="K60" s="20" t="s">
        <v>19</v>
      </c>
      <c r="L60" s="20" t="s">
        <v>19</v>
      </c>
      <c r="M60" s="20" t="s">
        <v>19</v>
      </c>
      <c r="N60" s="20">
        <v>2.2999999999999998</v>
      </c>
      <c r="O60" s="20" t="s">
        <v>19</v>
      </c>
      <c r="P60" s="20" t="s">
        <v>19</v>
      </c>
      <c r="Q60" s="68" t="s">
        <v>19</v>
      </c>
      <c r="R60" s="16" cm="1">
        <f t="array" ref="R60">AVERAGE(IF(LEFT(F60:Q60,1)="&lt;", VALUE(MID(F60:Q60,2,99)), F60:Q60))</f>
        <v>3.6333333333333329</v>
      </c>
      <c r="S60" s="21" t="s">
        <v>212</v>
      </c>
      <c r="T60" s="18">
        <v>3</v>
      </c>
      <c r="U60" s="166"/>
      <c r="V60" s="166"/>
      <c r="W60" s="166"/>
      <c r="X60" s="166"/>
      <c r="Y60" s="166"/>
      <c r="Z60" s="166"/>
      <c r="AA60" s="170"/>
      <c r="AB60" s="176"/>
      <c r="AC60" s="176"/>
      <c r="AD60" s="166"/>
      <c r="AE60" s="29"/>
      <c r="AF60" s="29"/>
      <c r="AG60" s="29"/>
      <c r="AH60" s="29"/>
      <c r="AI60" s="29"/>
    </row>
    <row r="61" spans="1:35" ht="15.75" customHeight="1">
      <c r="A61" s="1000"/>
      <c r="B61" s="1239"/>
      <c r="C61" s="19">
        <v>4</v>
      </c>
      <c r="D61" s="796" t="s">
        <v>113</v>
      </c>
      <c r="E61" s="804" t="s">
        <v>752</v>
      </c>
      <c r="F61" s="20" t="s">
        <v>19</v>
      </c>
      <c r="G61" s="20" t="s">
        <v>19</v>
      </c>
      <c r="H61" s="20">
        <v>11.7</v>
      </c>
      <c r="I61" s="20">
        <v>7.5</v>
      </c>
      <c r="J61" s="20" t="s">
        <v>19</v>
      </c>
      <c r="K61" s="20" t="s">
        <v>19</v>
      </c>
      <c r="L61" s="20" t="s">
        <v>19</v>
      </c>
      <c r="M61" s="20" t="s">
        <v>19</v>
      </c>
      <c r="N61" s="20">
        <v>3.2</v>
      </c>
      <c r="O61" s="20" t="s">
        <v>19</v>
      </c>
      <c r="P61" s="20" t="s">
        <v>19</v>
      </c>
      <c r="Q61" s="68" t="s">
        <v>19</v>
      </c>
      <c r="R61" s="16" cm="1">
        <f t="array" ref="R61">AVERAGE(IF(LEFT(F61:Q61,1)="&lt;", VALUE(MID(F61:Q61,2,99)), F61:Q61))</f>
        <v>7.4666666666666659</v>
      </c>
      <c r="S61" s="21" t="s">
        <v>212</v>
      </c>
      <c r="T61" s="18">
        <v>3</v>
      </c>
      <c r="U61" s="29"/>
      <c r="V61" s="29"/>
      <c r="W61" s="29"/>
      <c r="X61" s="29"/>
      <c r="Y61" s="29"/>
      <c r="Z61" s="29"/>
      <c r="AA61" s="29"/>
      <c r="AB61" s="29"/>
      <c r="AC61" s="29"/>
      <c r="AD61" s="29"/>
      <c r="AE61" s="29"/>
      <c r="AF61" s="29"/>
      <c r="AG61" s="29"/>
      <c r="AH61" s="29"/>
      <c r="AI61" s="29"/>
    </row>
    <row r="62" spans="1:35" ht="15.75" customHeight="1">
      <c r="A62" s="1000"/>
      <c r="B62" s="1240"/>
      <c r="C62" s="19">
        <v>5</v>
      </c>
      <c r="D62" s="796" t="s">
        <v>114</v>
      </c>
      <c r="E62" s="804" t="s">
        <v>753</v>
      </c>
      <c r="F62" s="20" t="s">
        <v>19</v>
      </c>
      <c r="G62" s="20" t="s">
        <v>19</v>
      </c>
      <c r="H62" s="20">
        <v>10.199999999999999</v>
      </c>
      <c r="I62" s="20">
        <v>11.2</v>
      </c>
      <c r="J62" s="20" t="s">
        <v>19</v>
      </c>
      <c r="K62" s="20" t="s">
        <v>19</v>
      </c>
      <c r="L62" s="20" t="s">
        <v>19</v>
      </c>
      <c r="M62" s="20" t="s">
        <v>19</v>
      </c>
      <c r="N62" s="20">
        <v>1.6</v>
      </c>
      <c r="O62" s="20" t="s">
        <v>19</v>
      </c>
      <c r="P62" s="20" t="s">
        <v>19</v>
      </c>
      <c r="Q62" s="68" t="s">
        <v>19</v>
      </c>
      <c r="R62" s="16" cm="1">
        <f t="array" ref="R62">AVERAGE(IF(LEFT(F62:Q62,1)="&lt;", VALUE(MID(F62:Q62,2,99)), F62:Q62))</f>
        <v>7.666666666666667</v>
      </c>
      <c r="S62" s="21" t="s">
        <v>212</v>
      </c>
      <c r="T62" s="18">
        <v>3</v>
      </c>
      <c r="U62" s="166"/>
      <c r="V62" s="166"/>
      <c r="W62" s="166"/>
      <c r="X62" s="166"/>
      <c r="Y62" s="166"/>
      <c r="Z62" s="166"/>
      <c r="AA62" s="170"/>
      <c r="AB62" s="176"/>
      <c r="AC62" s="176"/>
      <c r="AD62" s="166"/>
      <c r="AE62" s="29"/>
      <c r="AF62" s="29"/>
      <c r="AG62" s="29"/>
      <c r="AH62" s="29"/>
      <c r="AI62" s="29"/>
    </row>
    <row r="63" spans="1:35" ht="49.5" customHeight="1">
      <c r="A63" s="1000"/>
      <c r="B63" s="1241" t="s">
        <v>703</v>
      </c>
      <c r="C63" s="327">
        <v>1</v>
      </c>
      <c r="D63" s="124" t="s">
        <v>111</v>
      </c>
      <c r="E63" s="808" t="s">
        <v>749</v>
      </c>
      <c r="F63" s="429" t="s">
        <v>755</v>
      </c>
      <c r="G63" s="430" t="s">
        <v>756</v>
      </c>
      <c r="H63" s="430" t="s">
        <v>757</v>
      </c>
      <c r="I63" s="430" t="s">
        <v>758</v>
      </c>
      <c r="J63" s="430" t="s">
        <v>759</v>
      </c>
      <c r="K63" s="430" t="s">
        <v>760</v>
      </c>
      <c r="L63" s="430" t="s">
        <v>761</v>
      </c>
      <c r="M63" s="430" t="s">
        <v>762</v>
      </c>
      <c r="N63" s="430" t="s">
        <v>763</v>
      </c>
      <c r="O63" s="430" t="s">
        <v>764</v>
      </c>
      <c r="P63" s="430" t="s">
        <v>19</v>
      </c>
      <c r="Q63" s="331" t="s">
        <v>19</v>
      </c>
      <c r="R63" s="28"/>
      <c r="S63" s="28"/>
      <c r="T63" s="325"/>
      <c r="U63" s="166"/>
      <c r="V63" s="166"/>
      <c r="W63" s="166"/>
      <c r="X63" s="166"/>
      <c r="Y63" s="166"/>
      <c r="Z63" s="166"/>
      <c r="AA63" s="170"/>
      <c r="AB63" s="176"/>
      <c r="AC63" s="176"/>
      <c r="AD63" s="166"/>
      <c r="AE63" s="29"/>
      <c r="AF63" s="29"/>
      <c r="AG63" s="29"/>
      <c r="AH63" s="29"/>
      <c r="AI63" s="29"/>
    </row>
    <row r="64" spans="1:35" ht="41.25" customHeight="1">
      <c r="A64" s="1000"/>
      <c r="B64" s="1229"/>
      <c r="C64" s="311">
        <v>2</v>
      </c>
      <c r="D64" s="814" t="s">
        <v>89</v>
      </c>
      <c r="E64" s="810" t="s">
        <v>750</v>
      </c>
      <c r="F64" s="291" t="s">
        <v>765</v>
      </c>
      <c r="G64" s="412" t="s">
        <v>766</v>
      </c>
      <c r="H64" s="412" t="s">
        <v>767</v>
      </c>
      <c r="I64" s="412" t="s">
        <v>768</v>
      </c>
      <c r="J64" s="412" t="s">
        <v>769</v>
      </c>
      <c r="K64" s="412" t="s">
        <v>770</v>
      </c>
      <c r="L64" s="412" t="s">
        <v>771</v>
      </c>
      <c r="M64" s="412" t="s">
        <v>772</v>
      </c>
      <c r="N64" s="412" t="s">
        <v>773</v>
      </c>
      <c r="O64" s="412" t="s">
        <v>774</v>
      </c>
      <c r="P64" s="412" t="s">
        <v>19</v>
      </c>
      <c r="Q64" s="330" t="s">
        <v>19</v>
      </c>
      <c r="R64" s="28"/>
      <c r="S64" s="28"/>
      <c r="T64" s="325"/>
      <c r="U64" s="166"/>
      <c r="V64" s="166"/>
      <c r="W64" s="166"/>
      <c r="X64" s="166"/>
      <c r="Y64" s="166"/>
      <c r="Z64" s="166"/>
      <c r="AA64" s="170"/>
      <c r="AB64" s="176"/>
      <c r="AC64" s="176"/>
      <c r="AD64" s="166"/>
      <c r="AE64" s="29"/>
      <c r="AF64" s="29"/>
      <c r="AG64" s="29"/>
      <c r="AH64" s="29"/>
      <c r="AI64" s="29"/>
    </row>
    <row r="65" spans="1:35" ht="48" customHeight="1">
      <c r="A65" s="1000"/>
      <c r="B65" s="1229"/>
      <c r="C65" s="311">
        <v>3</v>
      </c>
      <c r="D65" s="814" t="s">
        <v>112</v>
      </c>
      <c r="E65" s="810" t="s">
        <v>751</v>
      </c>
      <c r="F65" s="291" t="s">
        <v>775</v>
      </c>
      <c r="G65" s="412" t="s">
        <v>776</v>
      </c>
      <c r="H65" s="412" t="s">
        <v>777</v>
      </c>
      <c r="I65" s="412" t="s">
        <v>778</v>
      </c>
      <c r="J65" s="412" t="s">
        <v>779</v>
      </c>
      <c r="K65" s="412" t="s">
        <v>780</v>
      </c>
      <c r="L65" s="412" t="s">
        <v>781</v>
      </c>
      <c r="M65" s="412" t="s">
        <v>782</v>
      </c>
      <c r="N65" s="412" t="s">
        <v>783</v>
      </c>
      <c r="O65" s="412" t="s">
        <v>784</v>
      </c>
      <c r="P65" s="412" t="s">
        <v>19</v>
      </c>
      <c r="Q65" s="330" t="s">
        <v>19</v>
      </c>
      <c r="R65" s="28"/>
      <c r="S65" s="28"/>
      <c r="T65" s="325"/>
      <c r="U65" s="166"/>
      <c r="V65" s="166"/>
      <c r="W65" s="166"/>
      <c r="X65" s="166"/>
      <c r="Y65" s="166"/>
      <c r="Z65" s="166"/>
      <c r="AA65" s="170"/>
      <c r="AB65" s="176"/>
      <c r="AC65" s="176"/>
      <c r="AD65" s="166"/>
      <c r="AE65" s="29"/>
      <c r="AF65" s="29"/>
      <c r="AG65" s="29"/>
      <c r="AH65" s="29"/>
      <c r="AI65" s="29"/>
    </row>
    <row r="66" spans="1:35" ht="40.5" customHeight="1">
      <c r="A66" s="1000"/>
      <c r="B66" s="1229"/>
      <c r="C66" s="311">
        <v>4</v>
      </c>
      <c r="D66" s="814" t="s">
        <v>113</v>
      </c>
      <c r="E66" s="810" t="s">
        <v>752</v>
      </c>
      <c r="F66" s="291" t="s">
        <v>785</v>
      </c>
      <c r="G66" s="412" t="s">
        <v>786</v>
      </c>
      <c r="H66" s="412" t="s">
        <v>787</v>
      </c>
      <c r="I66" s="412" t="s">
        <v>788</v>
      </c>
      <c r="J66" s="412" t="s">
        <v>789</v>
      </c>
      <c r="K66" s="412" t="s">
        <v>790</v>
      </c>
      <c r="L66" s="412" t="s">
        <v>791</v>
      </c>
      <c r="M66" s="412" t="s">
        <v>792</v>
      </c>
      <c r="N66" s="412" t="s">
        <v>793</v>
      </c>
      <c r="O66" s="412" t="s">
        <v>794</v>
      </c>
      <c r="P66" s="412" t="s">
        <v>19</v>
      </c>
      <c r="Q66" s="330" t="s">
        <v>19</v>
      </c>
      <c r="R66" s="28"/>
      <c r="S66" s="28"/>
      <c r="T66" s="325"/>
      <c r="U66" s="166"/>
      <c r="V66" s="166"/>
      <c r="W66" s="166"/>
      <c r="X66" s="166"/>
      <c r="Y66" s="166"/>
      <c r="Z66" s="166"/>
      <c r="AA66" s="170"/>
      <c r="AB66" s="176"/>
      <c r="AC66" s="176"/>
      <c r="AD66" s="166"/>
      <c r="AE66" s="29"/>
      <c r="AF66" s="29"/>
      <c r="AG66" s="29"/>
      <c r="AH66" s="29"/>
      <c r="AI66" s="29"/>
    </row>
    <row r="67" spans="1:35" ht="43.5" customHeight="1">
      <c r="A67" s="1000"/>
      <c r="B67" s="1229"/>
      <c r="C67" s="447">
        <v>5</v>
      </c>
      <c r="D67" s="541" t="s">
        <v>114</v>
      </c>
      <c r="E67" s="433" t="s">
        <v>753</v>
      </c>
      <c r="F67" s="405" t="s">
        <v>795</v>
      </c>
      <c r="G67" s="413" t="s">
        <v>796</v>
      </c>
      <c r="H67" s="413" t="s">
        <v>797</v>
      </c>
      <c r="I67" s="413" t="s">
        <v>798</v>
      </c>
      <c r="J67" s="413" t="s">
        <v>799</v>
      </c>
      <c r="K67" s="413" t="s">
        <v>800</v>
      </c>
      <c r="L67" s="413" t="s">
        <v>801</v>
      </c>
      <c r="M67" s="413" t="s">
        <v>802</v>
      </c>
      <c r="N67" s="413" t="s">
        <v>803</v>
      </c>
      <c r="O67" s="413" t="s">
        <v>804</v>
      </c>
      <c r="P67" s="413" t="s">
        <v>19</v>
      </c>
      <c r="Q67" s="535" t="s">
        <v>19</v>
      </c>
      <c r="R67" s="28"/>
      <c r="S67" s="28"/>
      <c r="T67" s="325"/>
      <c r="U67" s="29"/>
      <c r="V67" s="29"/>
      <c r="W67" s="29"/>
      <c r="X67" s="29"/>
      <c r="Y67" s="29"/>
      <c r="Z67" s="29"/>
      <c r="AA67" s="29"/>
      <c r="AB67" s="29"/>
      <c r="AC67" s="29"/>
      <c r="AD67" s="29"/>
      <c r="AE67" s="29"/>
      <c r="AF67" s="29"/>
      <c r="AG67" s="29"/>
      <c r="AH67" s="29"/>
      <c r="AI67" s="29"/>
    </row>
    <row r="68" spans="1:35" ht="30.75" customHeight="1">
      <c r="A68" s="1001"/>
      <c r="B68" s="1230" t="s">
        <v>505</v>
      </c>
      <c r="C68" s="1190"/>
      <c r="D68" s="1190"/>
      <c r="E68" s="1190"/>
      <c r="F68" s="377">
        <v>46037</v>
      </c>
      <c r="G68" s="377">
        <v>46065</v>
      </c>
      <c r="H68" s="377">
        <v>46090</v>
      </c>
      <c r="I68" s="377">
        <v>46129</v>
      </c>
      <c r="J68" s="377">
        <v>46156</v>
      </c>
      <c r="K68" s="377">
        <v>46183</v>
      </c>
      <c r="L68" s="377">
        <v>46204</v>
      </c>
      <c r="M68" s="377">
        <v>46239</v>
      </c>
      <c r="N68" s="377">
        <v>46274</v>
      </c>
      <c r="O68" s="377">
        <v>46296</v>
      </c>
      <c r="P68" s="373"/>
      <c r="Q68" s="434"/>
      <c r="R68" s="28"/>
      <c r="S68" s="28"/>
      <c r="T68" s="325"/>
      <c r="U68" s="166"/>
      <c r="V68" s="166"/>
      <c r="W68" s="166"/>
      <c r="X68" s="166"/>
      <c r="Y68" s="166"/>
      <c r="Z68" s="166"/>
      <c r="AA68" s="170"/>
      <c r="AB68" s="176"/>
      <c r="AC68" s="176"/>
      <c r="AD68" s="166"/>
      <c r="AE68" s="29"/>
      <c r="AF68" s="29"/>
      <c r="AG68" s="29"/>
      <c r="AH68" s="29"/>
      <c r="AI68" s="29"/>
    </row>
    <row r="69" spans="1:35" ht="15.75" customHeight="1">
      <c r="A69" s="29"/>
      <c r="B69" s="29"/>
      <c r="C69" s="29"/>
      <c r="D69" s="29"/>
      <c r="E69" s="29"/>
      <c r="F69" s="29"/>
      <c r="G69" s="29"/>
      <c r="H69" s="29"/>
      <c r="I69" s="29"/>
      <c r="J69" s="29"/>
      <c r="K69" s="29"/>
      <c r="L69" s="29"/>
      <c r="M69" s="29"/>
      <c r="N69" s="29"/>
      <c r="O69" s="29"/>
      <c r="P69" s="29"/>
      <c r="Q69" s="29"/>
      <c r="R69" s="29"/>
      <c r="S69" s="29"/>
      <c r="T69" s="325"/>
      <c r="U69" s="166"/>
      <c r="V69" s="166"/>
      <c r="W69" s="166"/>
      <c r="X69" s="166"/>
      <c r="Y69" s="166"/>
      <c r="Z69" s="166"/>
      <c r="AA69" s="170"/>
      <c r="AB69" s="176"/>
      <c r="AC69" s="176"/>
      <c r="AD69" s="166"/>
      <c r="AE69" s="29"/>
      <c r="AF69" s="29"/>
      <c r="AG69" s="29"/>
      <c r="AH69" s="29"/>
      <c r="AI69" s="29"/>
    </row>
    <row r="70" spans="1:35" ht="15.75" customHeight="1">
      <c r="A70" s="29"/>
      <c r="B70" s="29"/>
      <c r="C70" s="29"/>
      <c r="D70" s="1195" t="s">
        <v>263</v>
      </c>
      <c r="E70" s="1396"/>
      <c r="F70" s="1396"/>
      <c r="G70" s="1396"/>
      <c r="H70" s="1396"/>
      <c r="I70" s="1396"/>
      <c r="J70" s="1396"/>
      <c r="K70" s="1396"/>
      <c r="L70" s="1396"/>
      <c r="M70" s="1396"/>
      <c r="N70" s="1396"/>
      <c r="O70" s="1396"/>
      <c r="P70" s="1396"/>
      <c r="Q70" s="1396"/>
      <c r="R70" s="1397"/>
      <c r="S70" s="29"/>
      <c r="T70" s="325"/>
      <c r="U70" s="166"/>
      <c r="V70" s="166"/>
      <c r="W70" s="166"/>
      <c r="X70" s="166"/>
      <c r="Y70" s="166"/>
      <c r="Z70" s="166"/>
      <c r="AA70" s="170"/>
      <c r="AB70" s="176"/>
      <c r="AC70" s="176"/>
      <c r="AD70" s="166"/>
      <c r="AE70" s="29"/>
      <c r="AF70" s="29"/>
      <c r="AG70" s="29"/>
      <c r="AH70" s="29"/>
      <c r="AI70" s="29"/>
    </row>
    <row r="71" spans="1:35" ht="15.75" customHeight="1">
      <c r="A71" s="29"/>
      <c r="B71" s="29"/>
      <c r="C71" s="29"/>
      <c r="D71" s="1195" t="s">
        <v>264</v>
      </c>
      <c r="E71" s="1396"/>
      <c r="F71" s="1396"/>
      <c r="G71" s="1396"/>
      <c r="H71" s="1396"/>
      <c r="I71" s="1396"/>
      <c r="J71" s="1396"/>
      <c r="K71" s="1396"/>
      <c r="L71" s="1396"/>
      <c r="M71" s="1396"/>
      <c r="N71" s="1396"/>
      <c r="O71" s="1396"/>
      <c r="P71" s="1396"/>
      <c r="Q71" s="1396"/>
      <c r="R71" s="1397"/>
      <c r="S71" s="29"/>
      <c r="T71" s="325"/>
      <c r="U71" s="166"/>
      <c r="V71" s="166"/>
      <c r="W71" s="166"/>
      <c r="X71" s="166"/>
      <c r="Y71" s="166"/>
      <c r="Z71" s="166"/>
      <c r="AA71" s="170"/>
      <c r="AB71" s="176"/>
      <c r="AC71" s="176"/>
      <c r="AD71" s="166"/>
      <c r="AE71" s="29"/>
      <c r="AF71" s="29"/>
      <c r="AG71" s="29"/>
      <c r="AH71" s="29"/>
      <c r="AI71" s="29"/>
    </row>
    <row r="72" spans="1:35" ht="15.75" customHeight="1">
      <c r="A72" s="29"/>
      <c r="B72" s="29"/>
      <c r="C72" s="29"/>
      <c r="D72" s="1412"/>
      <c r="E72" s="1396"/>
      <c r="F72" s="1396"/>
      <c r="G72" s="1396"/>
      <c r="H72" s="1397"/>
      <c r="I72" s="1196" t="s">
        <v>265</v>
      </c>
      <c r="J72" s="1396"/>
      <c r="K72" s="1396"/>
      <c r="L72" s="1396"/>
      <c r="M72" s="1396"/>
      <c r="N72" s="1396"/>
      <c r="O72" s="1396"/>
      <c r="P72" s="1396"/>
      <c r="Q72" s="1396"/>
      <c r="R72" s="1397"/>
      <c r="S72" s="29"/>
      <c r="T72" s="325"/>
      <c r="U72" s="166"/>
      <c r="V72" s="166"/>
      <c r="W72" s="166"/>
      <c r="X72" s="166"/>
      <c r="Y72" s="166"/>
      <c r="Z72" s="166"/>
      <c r="AA72" s="170"/>
      <c r="AB72" s="176"/>
      <c r="AC72" s="176"/>
      <c r="AD72" s="166"/>
      <c r="AE72" s="29"/>
      <c r="AF72" s="29"/>
      <c r="AG72" s="29"/>
      <c r="AH72" s="29"/>
      <c r="AI72" s="29"/>
    </row>
    <row r="73" spans="1:35" ht="15.75" customHeight="1">
      <c r="A73" s="29"/>
      <c r="B73" s="29"/>
      <c r="C73" s="29"/>
      <c r="D73" s="2" t="s">
        <v>266</v>
      </c>
      <c r="E73" s="2" t="s">
        <v>267</v>
      </c>
      <c r="F73" s="2" t="s">
        <v>1</v>
      </c>
      <c r="G73" s="2" t="s">
        <v>268</v>
      </c>
      <c r="H73" s="2" t="s">
        <v>269</v>
      </c>
      <c r="I73" s="2" t="s">
        <v>171</v>
      </c>
      <c r="J73" s="2" t="s">
        <v>172</v>
      </c>
      <c r="K73" s="2" t="s">
        <v>173</v>
      </c>
      <c r="L73" s="2" t="s">
        <v>7</v>
      </c>
      <c r="M73" s="2" t="s">
        <v>174</v>
      </c>
      <c r="N73" s="2" t="s">
        <v>175</v>
      </c>
      <c r="O73" s="2" t="s">
        <v>176</v>
      </c>
      <c r="P73" s="2" t="s">
        <v>177</v>
      </c>
      <c r="Q73" s="2" t="s">
        <v>178</v>
      </c>
      <c r="R73" s="2" t="s">
        <v>179</v>
      </c>
      <c r="S73" s="29"/>
      <c r="T73" s="325"/>
      <c r="U73" s="29"/>
      <c r="V73" s="29"/>
      <c r="W73" s="29"/>
      <c r="X73" s="29"/>
      <c r="Y73" s="29"/>
      <c r="Z73" s="29"/>
      <c r="AA73" s="29"/>
      <c r="AB73" s="29"/>
      <c r="AC73" s="29"/>
      <c r="AD73" s="29"/>
      <c r="AE73" s="29"/>
      <c r="AF73" s="29"/>
      <c r="AG73" s="29"/>
      <c r="AH73" s="29"/>
      <c r="AI73" s="29"/>
    </row>
    <row r="74" spans="1:35" ht="15.75" customHeight="1">
      <c r="A74" s="29"/>
      <c r="B74" s="29"/>
      <c r="C74" s="29"/>
      <c r="D74" s="1191" t="s">
        <v>805</v>
      </c>
      <c r="E74" s="1191" t="s">
        <v>748</v>
      </c>
      <c r="F74" s="1192" t="s">
        <v>27</v>
      </c>
      <c r="G74" s="30">
        <v>1</v>
      </c>
      <c r="H74" s="2" t="s">
        <v>114</v>
      </c>
      <c r="I74" s="32">
        <f t="shared" ref="I74:I78" si="0">AVERAGE(F8:K8)</f>
        <v>3.2833333333333337</v>
      </c>
      <c r="J74" s="32">
        <f t="shared" ref="J74:J78" si="1">AVERAGE(F13:K13)</f>
        <v>59.333333333333336</v>
      </c>
      <c r="K74" s="32">
        <f t="shared" ref="K74:K78" si="2">AVERAGE(F18:K18)</f>
        <v>26.166666666666668</v>
      </c>
      <c r="L74" s="32">
        <f t="shared" ref="L74:L78" si="3">AVERAGE(F23:K23)</f>
        <v>7.3116666666666674</v>
      </c>
      <c r="M74" s="32">
        <f t="shared" ref="M74:M78" si="4">AVERAGE(F28:K28)</f>
        <v>29.466666666666669</v>
      </c>
      <c r="N74" s="32">
        <f t="shared" ref="N74:N78" si="5">AVERAGE(F33:K33)</f>
        <v>36.666666666666664</v>
      </c>
      <c r="O74" s="32">
        <f t="shared" ref="O74:O78" si="6">GEOMEAN(F38:K38)</f>
        <v>12318151.931043345</v>
      </c>
      <c r="P74" s="36">
        <f t="shared" ref="P74:P78" si="7">AVERAGE(F43:K43)</f>
        <v>0.19800000000000004</v>
      </c>
      <c r="Q74" s="36">
        <f t="shared" ref="Q74:Q78" si="8">AVERAGE(F48:K48)</f>
        <v>2.5961666666666665</v>
      </c>
      <c r="R74" s="32">
        <f t="shared" ref="R74:R78" si="9">AVERAGE(F53:K53)</f>
        <v>144.83333333333334</v>
      </c>
      <c r="S74" s="29"/>
      <c r="T74" s="325"/>
      <c r="U74" s="166"/>
      <c r="V74" s="166"/>
      <c r="W74" s="166"/>
      <c r="X74" s="166"/>
      <c r="Y74" s="166"/>
      <c r="Z74" s="166"/>
      <c r="AA74" s="170"/>
      <c r="AB74" s="176"/>
      <c r="AC74" s="176"/>
      <c r="AD74" s="166"/>
      <c r="AE74" s="29"/>
      <c r="AF74" s="29"/>
      <c r="AG74" s="29"/>
      <c r="AH74" s="29"/>
      <c r="AI74" s="29"/>
    </row>
    <row r="75" spans="1:35" ht="15.75" customHeight="1">
      <c r="A75" s="29"/>
      <c r="B75" s="29"/>
      <c r="C75" s="29"/>
      <c r="D75" s="1399"/>
      <c r="E75" s="1399"/>
      <c r="F75" s="1399"/>
      <c r="G75" s="30">
        <v>2</v>
      </c>
      <c r="H75" s="2" t="s">
        <v>113</v>
      </c>
      <c r="I75" s="32">
        <f t="shared" si="0"/>
        <v>2.1259999999999999</v>
      </c>
      <c r="J75" s="32">
        <f t="shared" si="1"/>
        <v>114.16666666666667</v>
      </c>
      <c r="K75" s="32">
        <f t="shared" si="2"/>
        <v>37.166666666666664</v>
      </c>
      <c r="L75" s="32">
        <f t="shared" si="3"/>
        <v>6.8833333333333329</v>
      </c>
      <c r="M75" s="32">
        <f t="shared" si="4"/>
        <v>30.150000000000002</v>
      </c>
      <c r="N75" s="32">
        <f t="shared" si="5"/>
        <v>35.833333333333336</v>
      </c>
      <c r="O75" s="32">
        <f t="shared" si="6"/>
        <v>11220725.904658403</v>
      </c>
      <c r="P75" s="36">
        <f t="shared" si="7"/>
        <v>0.19949999999999998</v>
      </c>
      <c r="Q75" s="36">
        <f t="shared" si="8"/>
        <v>2.1425000000000001</v>
      </c>
      <c r="R75" s="32">
        <f t="shared" si="9"/>
        <v>158.33333333333334</v>
      </c>
      <c r="S75" s="29"/>
      <c r="T75" s="325"/>
      <c r="U75" s="166"/>
      <c r="V75" s="166"/>
      <c r="W75" s="166"/>
      <c r="X75" s="166"/>
      <c r="Y75" s="166"/>
      <c r="Z75" s="166"/>
      <c r="AA75" s="170"/>
      <c r="AB75" s="176"/>
      <c r="AC75" s="176"/>
      <c r="AD75" s="166"/>
      <c r="AE75" s="29"/>
      <c r="AF75" s="29"/>
      <c r="AG75" s="29"/>
      <c r="AH75" s="29"/>
      <c r="AI75" s="29"/>
    </row>
    <row r="76" spans="1:35" ht="15.75" customHeight="1">
      <c r="A76" s="29"/>
      <c r="B76" s="29"/>
      <c r="C76" s="29"/>
      <c r="D76" s="1399"/>
      <c r="E76" s="1399"/>
      <c r="F76" s="1399"/>
      <c r="G76" s="30">
        <v>3</v>
      </c>
      <c r="H76" s="2" t="s">
        <v>112</v>
      </c>
      <c r="I76" s="32">
        <f t="shared" si="0"/>
        <v>2.3180000000000001</v>
      </c>
      <c r="J76" s="32">
        <f t="shared" si="1"/>
        <v>80.166666666666671</v>
      </c>
      <c r="K76" s="32">
        <f t="shared" si="2"/>
        <v>49.333333333333336</v>
      </c>
      <c r="L76" s="32">
        <f t="shared" si="3"/>
        <v>6.9933333333333323</v>
      </c>
      <c r="M76" s="32">
        <f t="shared" si="4"/>
        <v>28.833333333333332</v>
      </c>
      <c r="N76" s="32">
        <f t="shared" si="5"/>
        <v>28.333333333333332</v>
      </c>
      <c r="O76" s="32">
        <f t="shared" si="6"/>
        <v>7034537.1678213645</v>
      </c>
      <c r="P76" s="36">
        <f t="shared" si="7"/>
        <v>0.27149999999999996</v>
      </c>
      <c r="Q76" s="36">
        <f t="shared" si="8"/>
        <v>0.9986666666666667</v>
      </c>
      <c r="R76" s="32">
        <f t="shared" si="9"/>
        <v>75.833333333333329</v>
      </c>
      <c r="S76" s="29"/>
      <c r="T76" s="325"/>
      <c r="U76" s="166"/>
      <c r="V76" s="166"/>
      <c r="W76" s="166"/>
      <c r="X76" s="166"/>
      <c r="Y76" s="166"/>
      <c r="Z76" s="166"/>
      <c r="AA76" s="170"/>
      <c r="AB76" s="176"/>
      <c r="AC76" s="176"/>
      <c r="AD76" s="166"/>
      <c r="AE76" s="29"/>
      <c r="AF76" s="29"/>
      <c r="AG76" s="29"/>
      <c r="AH76" s="29"/>
      <c r="AI76" s="29"/>
    </row>
    <row r="77" spans="1:35" ht="15.75" customHeight="1">
      <c r="A77" s="29"/>
      <c r="B77" s="29"/>
      <c r="C77" s="29"/>
      <c r="D77" s="1399"/>
      <c r="E77" s="1399"/>
      <c r="F77" s="1399"/>
      <c r="G77" s="30">
        <v>4</v>
      </c>
      <c r="H77" s="2" t="s">
        <v>89</v>
      </c>
      <c r="I77" s="32">
        <f t="shared" si="0"/>
        <v>2.3540000000000001</v>
      </c>
      <c r="J77" s="32">
        <f t="shared" si="1"/>
        <v>67.333333333333329</v>
      </c>
      <c r="K77" s="32">
        <f t="shared" si="2"/>
        <v>31.166666666666668</v>
      </c>
      <c r="L77" s="32">
        <f t="shared" si="3"/>
        <v>7.0183333333333335</v>
      </c>
      <c r="M77" s="32">
        <f t="shared" si="4"/>
        <v>29.683333333333337</v>
      </c>
      <c r="N77" s="32">
        <f t="shared" si="5"/>
        <v>45</v>
      </c>
      <c r="O77" s="32">
        <f t="shared" si="6"/>
        <v>2428975.5543316994</v>
      </c>
      <c r="P77" s="36">
        <f t="shared" si="7"/>
        <v>0.11124999999999999</v>
      </c>
      <c r="Q77" s="36">
        <f t="shared" si="8"/>
        <v>2.0505</v>
      </c>
      <c r="R77" s="32">
        <f t="shared" si="9"/>
        <v>1349</v>
      </c>
      <c r="S77" s="29"/>
      <c r="T77" s="325"/>
      <c r="U77" s="166"/>
      <c r="V77" s="166"/>
      <c r="W77" s="166"/>
      <c r="X77" s="166"/>
      <c r="Y77" s="166"/>
      <c r="Z77" s="166"/>
      <c r="AA77" s="170"/>
      <c r="AB77" s="176"/>
      <c r="AC77" s="176"/>
      <c r="AD77" s="166"/>
      <c r="AE77" s="29"/>
      <c r="AF77" s="29"/>
      <c r="AG77" s="29"/>
      <c r="AH77" s="29"/>
      <c r="AI77" s="29"/>
    </row>
    <row r="78" spans="1:35" ht="15.75" customHeight="1">
      <c r="A78" s="29"/>
      <c r="B78" s="29"/>
      <c r="C78" s="29"/>
      <c r="D78" s="1400"/>
      <c r="E78" s="1400"/>
      <c r="F78" s="1400"/>
      <c r="G78" s="30">
        <v>5</v>
      </c>
      <c r="H78" s="2" t="s">
        <v>111</v>
      </c>
      <c r="I78" s="32">
        <f t="shared" si="0"/>
        <v>2.5939999999999999</v>
      </c>
      <c r="J78" s="32">
        <f t="shared" si="1"/>
        <v>74.666666666666671</v>
      </c>
      <c r="K78" s="32">
        <f t="shared" si="2"/>
        <v>24.5</v>
      </c>
      <c r="L78" s="32">
        <f t="shared" si="3"/>
        <v>6.9966666666666661</v>
      </c>
      <c r="M78" s="32">
        <f t="shared" si="4"/>
        <v>29.916666666666668</v>
      </c>
      <c r="N78" s="32">
        <f t="shared" si="5"/>
        <v>36.666666666666664</v>
      </c>
      <c r="O78" s="32">
        <f t="shared" si="6"/>
        <v>1896574.9965253233</v>
      </c>
      <c r="P78" s="36">
        <f t="shared" si="7"/>
        <v>0.13</v>
      </c>
      <c r="Q78" s="36">
        <f t="shared" si="8"/>
        <v>1.9543333333333333</v>
      </c>
      <c r="R78" s="32">
        <f t="shared" si="9"/>
        <v>1093.5</v>
      </c>
      <c r="S78" s="29"/>
      <c r="T78" s="325"/>
      <c r="U78" s="166"/>
      <c r="V78" s="166"/>
      <c r="W78" s="166"/>
      <c r="X78" s="166"/>
      <c r="Y78" s="166"/>
      <c r="Z78" s="166"/>
      <c r="AA78" s="170"/>
      <c r="AB78" s="176"/>
      <c r="AC78" s="176"/>
      <c r="AD78" s="166"/>
      <c r="AE78" s="29"/>
      <c r="AF78" s="29"/>
      <c r="AG78" s="29"/>
      <c r="AH78" s="29"/>
      <c r="AI78" s="29"/>
    </row>
    <row r="79" spans="1:35" ht="15.75" customHeight="1">
      <c r="A79" s="29"/>
      <c r="B79" s="29"/>
      <c r="C79" s="29"/>
      <c r="D79" s="1412"/>
      <c r="E79" s="1396"/>
      <c r="F79" s="1396"/>
      <c r="G79" s="1396"/>
      <c r="H79" s="1396"/>
      <c r="I79" s="1396"/>
      <c r="J79" s="1396"/>
      <c r="K79" s="1396"/>
      <c r="L79" s="1396"/>
      <c r="M79" s="1396"/>
      <c r="N79" s="1396"/>
      <c r="O79" s="1396"/>
      <c r="P79" s="1396"/>
      <c r="Q79" s="1396"/>
      <c r="R79" s="1397"/>
      <c r="S79" s="29"/>
      <c r="T79" s="325"/>
      <c r="U79" s="29"/>
      <c r="V79" s="29"/>
      <c r="W79" s="29"/>
      <c r="X79" s="29"/>
      <c r="Y79" s="29"/>
      <c r="Z79" s="29"/>
      <c r="AA79" s="29"/>
      <c r="AB79" s="29"/>
      <c r="AC79" s="29"/>
      <c r="AD79" s="29"/>
      <c r="AE79" s="29"/>
      <c r="AF79" s="29"/>
      <c r="AG79" s="29"/>
      <c r="AH79" s="29"/>
      <c r="AI79" s="29"/>
    </row>
    <row r="80" spans="1:35" ht="15.75" customHeight="1">
      <c r="A80" s="29"/>
      <c r="B80" s="29"/>
      <c r="C80" s="29"/>
      <c r="D80" s="2" t="s">
        <v>272</v>
      </c>
      <c r="E80" s="1413"/>
      <c r="F80" s="1402"/>
      <c r="G80" s="1402"/>
      <c r="H80" s="1403"/>
      <c r="I80" s="32">
        <f t="shared" ref="I80:R80" si="10">AVERAGE(I74:I78)</f>
        <v>2.5350666666666664</v>
      </c>
      <c r="J80" s="32">
        <f t="shared" si="10"/>
        <v>79.13333333333334</v>
      </c>
      <c r="K80" s="32">
        <f t="shared" si="10"/>
        <v>33.666666666666664</v>
      </c>
      <c r="L80" s="32">
        <f t="shared" si="10"/>
        <v>7.0406666666666666</v>
      </c>
      <c r="M80" s="32">
        <f t="shared" si="10"/>
        <v>29.610000000000003</v>
      </c>
      <c r="N80" s="32">
        <f t="shared" si="10"/>
        <v>36.499999999999993</v>
      </c>
      <c r="O80" s="32">
        <f t="shared" si="10"/>
        <v>6979793.1108760266</v>
      </c>
      <c r="P80" s="36">
        <f t="shared" si="10"/>
        <v>0.18204999999999999</v>
      </c>
      <c r="Q80" s="36">
        <f t="shared" si="10"/>
        <v>1.9484333333333332</v>
      </c>
      <c r="R80" s="32">
        <f t="shared" si="10"/>
        <v>564.29999999999995</v>
      </c>
      <c r="S80" s="29"/>
      <c r="T80" s="325"/>
      <c r="U80" s="29"/>
      <c r="V80" s="29"/>
      <c r="W80" s="29"/>
      <c r="X80" s="29"/>
      <c r="Y80" s="29"/>
      <c r="Z80" s="29"/>
      <c r="AA80" s="29"/>
      <c r="AB80" s="29"/>
      <c r="AC80" s="29"/>
      <c r="AD80" s="29"/>
      <c r="AE80" s="29"/>
      <c r="AF80" s="29"/>
      <c r="AG80" s="29"/>
      <c r="AH80" s="29"/>
      <c r="AI80" s="29"/>
    </row>
    <row r="81" spans="1:35" ht="15.75" customHeight="1">
      <c r="A81" s="29"/>
      <c r="B81" s="29"/>
      <c r="C81" s="29"/>
      <c r="D81" s="2" t="s">
        <v>273</v>
      </c>
      <c r="E81" s="1404"/>
      <c r="F81" s="1405"/>
      <c r="G81" s="1405"/>
      <c r="H81" s="1406"/>
      <c r="I81" s="32">
        <f t="shared" ref="I81:R81" si="11">MIN(I74:I78)</f>
        <v>2.1259999999999999</v>
      </c>
      <c r="J81" s="32">
        <f t="shared" si="11"/>
        <v>59.333333333333336</v>
      </c>
      <c r="K81" s="32">
        <f t="shared" si="11"/>
        <v>24.5</v>
      </c>
      <c r="L81" s="32">
        <f t="shared" si="11"/>
        <v>6.8833333333333329</v>
      </c>
      <c r="M81" s="32">
        <f t="shared" si="11"/>
        <v>28.833333333333332</v>
      </c>
      <c r="N81" s="32">
        <f t="shared" si="11"/>
        <v>28.333333333333332</v>
      </c>
      <c r="O81" s="32">
        <f t="shared" si="11"/>
        <v>1896574.9965253233</v>
      </c>
      <c r="P81" s="36">
        <f t="shared" si="11"/>
        <v>0.11124999999999999</v>
      </c>
      <c r="Q81" s="36">
        <f t="shared" si="11"/>
        <v>0.9986666666666667</v>
      </c>
      <c r="R81" s="32">
        <f t="shared" si="11"/>
        <v>75.833333333333329</v>
      </c>
      <c r="S81" s="29"/>
      <c r="T81" s="325"/>
      <c r="U81" s="29"/>
      <c r="V81" s="29"/>
      <c r="W81" s="29"/>
      <c r="X81" s="29"/>
      <c r="Y81" s="29"/>
      <c r="Z81" s="29"/>
      <c r="AA81" s="29"/>
      <c r="AB81" s="29"/>
      <c r="AC81" s="29"/>
      <c r="AD81" s="29"/>
      <c r="AE81" s="29"/>
      <c r="AF81" s="29"/>
      <c r="AG81" s="29"/>
      <c r="AH81" s="29"/>
      <c r="AI81" s="29"/>
    </row>
    <row r="82" spans="1:35" ht="15.75" customHeight="1">
      <c r="A82" s="29"/>
      <c r="B82" s="29"/>
      <c r="C82" s="29"/>
      <c r="D82" s="2" t="s">
        <v>274</v>
      </c>
      <c r="E82" s="1404"/>
      <c r="F82" s="1405"/>
      <c r="G82" s="1405"/>
      <c r="H82" s="1406"/>
      <c r="I82" s="32">
        <f t="shared" ref="I82:R82" si="12">MAX(I74:I78)</f>
        <v>3.2833333333333337</v>
      </c>
      <c r="J82" s="32">
        <f t="shared" si="12"/>
        <v>114.16666666666667</v>
      </c>
      <c r="K82" s="32">
        <f t="shared" si="12"/>
        <v>49.333333333333336</v>
      </c>
      <c r="L82" s="32">
        <f t="shared" si="12"/>
        <v>7.3116666666666674</v>
      </c>
      <c r="M82" s="32">
        <f t="shared" si="12"/>
        <v>30.150000000000002</v>
      </c>
      <c r="N82" s="32">
        <f t="shared" si="12"/>
        <v>45</v>
      </c>
      <c r="O82" s="32">
        <f t="shared" si="12"/>
        <v>12318151.931043345</v>
      </c>
      <c r="P82" s="36">
        <f t="shared" si="12"/>
        <v>0.27149999999999996</v>
      </c>
      <c r="Q82" s="36">
        <f t="shared" si="12"/>
        <v>2.5961666666666665</v>
      </c>
      <c r="R82" s="32">
        <f t="shared" si="12"/>
        <v>1349</v>
      </c>
      <c r="S82" s="29"/>
      <c r="T82" s="325"/>
      <c r="U82" s="29"/>
      <c r="V82" s="29"/>
      <c r="W82" s="29"/>
      <c r="X82" s="29"/>
      <c r="Y82" s="29"/>
      <c r="Z82" s="29"/>
      <c r="AA82" s="29"/>
      <c r="AB82" s="29"/>
      <c r="AC82" s="29"/>
      <c r="AD82" s="29"/>
      <c r="AE82" s="29"/>
      <c r="AF82" s="29"/>
      <c r="AG82" s="29"/>
      <c r="AH82" s="29"/>
      <c r="AI82" s="29"/>
    </row>
    <row r="83" spans="1:35" ht="15.75" customHeight="1">
      <c r="A83" s="29"/>
      <c r="B83" s="29"/>
      <c r="C83" s="29"/>
      <c r="D83" s="2" t="s">
        <v>275</v>
      </c>
      <c r="E83" s="1407"/>
      <c r="F83" s="1408"/>
      <c r="G83" s="1408"/>
      <c r="H83" s="1409"/>
      <c r="I83" s="46" t="s">
        <v>296</v>
      </c>
      <c r="J83" s="46" t="s">
        <v>299</v>
      </c>
      <c r="K83" s="46" t="s">
        <v>507</v>
      </c>
      <c r="L83" s="46" t="s">
        <v>508</v>
      </c>
      <c r="M83" s="46" t="s">
        <v>509</v>
      </c>
      <c r="N83" s="46" t="s">
        <v>510</v>
      </c>
      <c r="O83" s="46" t="s">
        <v>511</v>
      </c>
      <c r="P83" s="46" t="s">
        <v>299</v>
      </c>
      <c r="Q83" s="46" t="s">
        <v>300</v>
      </c>
      <c r="R83" s="46" t="s">
        <v>319</v>
      </c>
      <c r="S83" s="29"/>
      <c r="T83" s="325"/>
      <c r="U83" s="29"/>
      <c r="V83" s="29"/>
      <c r="W83" s="29"/>
      <c r="X83" s="29"/>
      <c r="Y83" s="29"/>
      <c r="Z83" s="29"/>
      <c r="AA83" s="29"/>
      <c r="AB83" s="29"/>
      <c r="AC83" s="29"/>
      <c r="AD83" s="29"/>
      <c r="AE83" s="29"/>
      <c r="AF83" s="29"/>
      <c r="AG83" s="29"/>
      <c r="AH83" s="29"/>
      <c r="AI83" s="29"/>
    </row>
    <row r="84" spans="1:35" ht="15.75" customHeight="1">
      <c r="A84" s="29"/>
      <c r="B84" s="29"/>
      <c r="C84" s="29"/>
      <c r="D84" s="29"/>
      <c r="E84" s="29"/>
      <c r="F84" s="29"/>
      <c r="G84" s="29"/>
      <c r="H84" s="29"/>
      <c r="I84" s="29"/>
      <c r="J84" s="29"/>
      <c r="K84" s="29"/>
      <c r="L84" s="29"/>
      <c r="M84" s="29"/>
      <c r="N84" s="29"/>
      <c r="O84" s="29"/>
      <c r="P84" s="29"/>
      <c r="Q84" s="29"/>
      <c r="R84" s="29"/>
      <c r="S84" s="29"/>
      <c r="T84" s="325"/>
      <c r="U84" s="29"/>
      <c r="V84" s="29"/>
      <c r="W84" s="29"/>
      <c r="X84" s="29"/>
      <c r="Y84" s="29"/>
      <c r="Z84" s="29"/>
      <c r="AA84" s="29"/>
      <c r="AB84" s="29"/>
      <c r="AC84" s="29"/>
      <c r="AD84" s="29"/>
      <c r="AE84" s="29"/>
      <c r="AF84" s="29"/>
      <c r="AG84" s="29"/>
      <c r="AH84" s="29"/>
      <c r="AI84" s="29"/>
    </row>
    <row r="85" spans="1:35" ht="15.75" customHeight="1">
      <c r="A85" s="29"/>
      <c r="B85" s="29"/>
      <c r="C85" s="29"/>
      <c r="D85" s="29"/>
      <c r="E85" s="29"/>
      <c r="F85" s="29"/>
      <c r="G85" s="29"/>
      <c r="H85" s="29"/>
      <c r="I85" s="29"/>
      <c r="J85" s="29"/>
      <c r="K85" s="29"/>
      <c r="L85" s="29"/>
      <c r="M85" s="29"/>
      <c r="N85" s="29"/>
      <c r="O85" s="29"/>
      <c r="P85" s="29"/>
      <c r="Q85" s="29"/>
      <c r="R85" s="29"/>
      <c r="S85" s="29"/>
      <c r="T85" s="325"/>
      <c r="U85" s="29"/>
      <c r="V85" s="29"/>
      <c r="W85" s="29"/>
      <c r="X85" s="29"/>
      <c r="Y85" s="29"/>
      <c r="Z85" s="29"/>
      <c r="AA85" s="29"/>
      <c r="AB85" s="29"/>
      <c r="AC85" s="29"/>
      <c r="AD85" s="29"/>
      <c r="AE85" s="29"/>
      <c r="AF85" s="29"/>
      <c r="AG85" s="29"/>
      <c r="AH85" s="29"/>
      <c r="AI85" s="29"/>
    </row>
    <row r="86" spans="1:35" ht="15.75" customHeight="1">
      <c r="A86" s="29"/>
      <c r="B86" s="29"/>
      <c r="C86" s="29"/>
      <c r="D86" s="1195" t="s">
        <v>263</v>
      </c>
      <c r="E86" s="1396"/>
      <c r="F86" s="1396"/>
      <c r="G86" s="1396"/>
      <c r="H86" s="1396"/>
      <c r="I86" s="1396"/>
      <c r="J86" s="1396"/>
      <c r="K86" s="1396"/>
      <c r="L86" s="1396"/>
      <c r="M86" s="1396"/>
      <c r="N86" s="1396"/>
      <c r="O86" s="1396"/>
      <c r="P86" s="1396"/>
      <c r="Q86" s="1396"/>
      <c r="R86" s="1397"/>
      <c r="S86" s="29"/>
      <c r="T86" s="325"/>
      <c r="U86" s="29"/>
      <c r="V86" s="29"/>
      <c r="W86" s="29"/>
      <c r="X86" s="29"/>
      <c r="Y86" s="29"/>
      <c r="Z86" s="29"/>
      <c r="AA86" s="29"/>
      <c r="AB86" s="29"/>
      <c r="AC86" s="29"/>
      <c r="AD86" s="29"/>
      <c r="AE86" s="29"/>
      <c r="AF86" s="29"/>
      <c r="AG86" s="29"/>
      <c r="AH86" s="29"/>
      <c r="AI86" s="29"/>
    </row>
    <row r="87" spans="1:35" ht="15.75" customHeight="1">
      <c r="A87" s="29"/>
      <c r="B87" s="29"/>
      <c r="C87" s="29"/>
      <c r="D87" s="1195" t="s">
        <v>283</v>
      </c>
      <c r="E87" s="1396"/>
      <c r="F87" s="1396"/>
      <c r="G87" s="1396"/>
      <c r="H87" s="1396"/>
      <c r="I87" s="1396"/>
      <c r="J87" s="1396"/>
      <c r="K87" s="1396"/>
      <c r="L87" s="1396"/>
      <c r="M87" s="1396"/>
      <c r="N87" s="1396"/>
      <c r="O87" s="1396"/>
      <c r="P87" s="1396"/>
      <c r="Q87" s="1396"/>
      <c r="R87" s="1397"/>
      <c r="S87" s="29"/>
      <c r="T87" s="325"/>
      <c r="U87" s="29"/>
      <c r="V87" s="29"/>
      <c r="W87" s="29"/>
      <c r="X87" s="29"/>
      <c r="Y87" s="29"/>
      <c r="Z87" s="29"/>
      <c r="AA87" s="29"/>
      <c r="AB87" s="29"/>
      <c r="AC87" s="29"/>
      <c r="AD87" s="29"/>
      <c r="AE87" s="29"/>
      <c r="AF87" s="29"/>
      <c r="AG87" s="29"/>
      <c r="AH87" s="29"/>
      <c r="AI87" s="29"/>
    </row>
    <row r="88" spans="1:35" ht="15.75" customHeight="1">
      <c r="A88" s="29"/>
      <c r="B88" s="29"/>
      <c r="C88" s="29"/>
      <c r="D88" s="1412"/>
      <c r="E88" s="1396"/>
      <c r="F88" s="1396"/>
      <c r="G88" s="1396"/>
      <c r="H88" s="1397"/>
      <c r="I88" s="1196" t="s">
        <v>265</v>
      </c>
      <c r="J88" s="1396"/>
      <c r="K88" s="1396"/>
      <c r="L88" s="1396"/>
      <c r="M88" s="1396"/>
      <c r="N88" s="1396"/>
      <c r="O88" s="1396"/>
      <c r="P88" s="1396"/>
      <c r="Q88" s="1396"/>
      <c r="R88" s="1397"/>
      <c r="S88" s="29"/>
      <c r="T88" s="325"/>
      <c r="U88" s="29"/>
      <c r="V88" s="29"/>
      <c r="W88" s="29"/>
      <c r="X88" s="29"/>
      <c r="Y88" s="29"/>
      <c r="Z88" s="29"/>
      <c r="AA88" s="29"/>
      <c r="AB88" s="29"/>
      <c r="AC88" s="29"/>
      <c r="AD88" s="29"/>
      <c r="AE88" s="29"/>
      <c r="AF88" s="29"/>
      <c r="AG88" s="29"/>
      <c r="AH88" s="29"/>
      <c r="AI88" s="29"/>
    </row>
    <row r="89" spans="1:35" ht="15.75" customHeight="1">
      <c r="A89" s="29"/>
      <c r="B89" s="29"/>
      <c r="C89" s="29"/>
      <c r="D89" s="2" t="s">
        <v>266</v>
      </c>
      <c r="E89" s="2" t="s">
        <v>267</v>
      </c>
      <c r="F89" s="2" t="s">
        <v>1</v>
      </c>
      <c r="G89" s="2" t="s">
        <v>268</v>
      </c>
      <c r="H89" s="2" t="s">
        <v>269</v>
      </c>
      <c r="I89" s="2" t="s">
        <v>171</v>
      </c>
      <c r="J89" s="2" t="s">
        <v>172</v>
      </c>
      <c r="K89" s="2" t="s">
        <v>173</v>
      </c>
      <c r="L89" s="2" t="s">
        <v>7</v>
      </c>
      <c r="M89" s="2" t="s">
        <v>174</v>
      </c>
      <c r="N89" s="2" t="s">
        <v>175</v>
      </c>
      <c r="O89" s="2" t="s">
        <v>176</v>
      </c>
      <c r="P89" s="2" t="s">
        <v>177</v>
      </c>
      <c r="Q89" s="2" t="s">
        <v>178</v>
      </c>
      <c r="R89" s="2" t="s">
        <v>179</v>
      </c>
      <c r="S89" s="29"/>
      <c r="T89" s="325"/>
      <c r="U89" s="29"/>
      <c r="V89" s="29"/>
      <c r="W89" s="29"/>
      <c r="X89" s="29"/>
      <c r="Y89" s="29"/>
      <c r="Z89" s="29"/>
      <c r="AA89" s="29"/>
      <c r="AB89" s="29"/>
      <c r="AC89" s="29"/>
      <c r="AD89" s="29"/>
      <c r="AE89" s="29"/>
      <c r="AF89" s="29"/>
      <c r="AG89" s="29"/>
      <c r="AH89" s="29"/>
      <c r="AI89" s="29"/>
    </row>
    <row r="90" spans="1:35" ht="15.75" customHeight="1">
      <c r="A90" s="29"/>
      <c r="B90" s="29"/>
      <c r="C90" s="29"/>
      <c r="D90" s="1191" t="s">
        <v>805</v>
      </c>
      <c r="E90" s="1191" t="s">
        <v>748</v>
      </c>
      <c r="F90" s="1192" t="s">
        <v>27</v>
      </c>
      <c r="G90" s="30">
        <v>1</v>
      </c>
      <c r="H90" s="2" t="s">
        <v>114</v>
      </c>
      <c r="I90" s="34">
        <f t="shared" ref="I90:I94" si="13">R8</f>
        <v>2.8666666666666671</v>
      </c>
      <c r="J90" s="34">
        <f t="shared" ref="J90:J94" si="14">R13</f>
        <v>52</v>
      </c>
      <c r="K90" s="34">
        <f t="shared" ref="K90:K94" si="15">R18</f>
        <v>23.777777777777779</v>
      </c>
      <c r="L90" s="35">
        <f t="shared" ref="L90:L94" si="16">R23</f>
        <v>7.19</v>
      </c>
      <c r="M90" s="34">
        <f t="shared" ref="M90:M94" si="17">R28</f>
        <v>29.455555555555559</v>
      </c>
      <c r="N90" s="34">
        <f t="shared" ref="N90:N94" si="18">R33</f>
        <v>32.666666666666664</v>
      </c>
      <c r="O90" s="35">
        <f t="shared" ref="O90:O94" si="19">R38</f>
        <v>7316822.6798097678</v>
      </c>
      <c r="P90" s="48">
        <f t="shared" ref="P90:P94" si="20">R43</f>
        <v>0.14911111111111111</v>
      </c>
      <c r="Q90" s="48">
        <f t="shared" ref="Q90:Q94" si="21">R48</f>
        <v>1.8583333333333332</v>
      </c>
      <c r="R90" s="34">
        <f t="shared" ref="R90:R94" si="22">R53</f>
        <v>104.11111111111111</v>
      </c>
      <c r="S90" s="29"/>
      <c r="T90" s="325"/>
      <c r="U90" s="29"/>
      <c r="V90" s="29"/>
      <c r="W90" s="29"/>
      <c r="X90" s="29"/>
      <c r="Y90" s="29"/>
      <c r="Z90" s="29"/>
      <c r="AA90" s="29"/>
      <c r="AB90" s="29"/>
      <c r="AC90" s="29"/>
      <c r="AD90" s="29"/>
      <c r="AE90" s="29"/>
      <c r="AF90" s="29"/>
      <c r="AG90" s="29"/>
      <c r="AH90" s="29"/>
      <c r="AI90" s="29"/>
    </row>
    <row r="91" spans="1:35" ht="15.75" customHeight="1">
      <c r="A91" s="29"/>
      <c r="B91" s="29"/>
      <c r="C91" s="29"/>
      <c r="D91" s="1399"/>
      <c r="E91" s="1399"/>
      <c r="F91" s="1399"/>
      <c r="G91" s="30">
        <v>2</v>
      </c>
      <c r="H91" s="2" t="s">
        <v>113</v>
      </c>
      <c r="I91" s="34">
        <f t="shared" si="13"/>
        <v>1.5699999999999996</v>
      </c>
      <c r="J91" s="34">
        <f t="shared" si="14"/>
        <v>92.888888888888886</v>
      </c>
      <c r="K91" s="34">
        <f t="shared" si="15"/>
        <v>34.111111111111114</v>
      </c>
      <c r="L91" s="35">
        <f t="shared" si="16"/>
        <v>6.8970000000000002</v>
      </c>
      <c r="M91" s="34">
        <f t="shared" si="17"/>
        <v>29.72</v>
      </c>
      <c r="N91" s="34">
        <f t="shared" si="18"/>
        <v>33.444444444444443</v>
      </c>
      <c r="O91" s="35">
        <f t="shared" si="19"/>
        <v>5939045.1711597787</v>
      </c>
      <c r="P91" s="48">
        <f t="shared" si="20"/>
        <v>0.14677777777777778</v>
      </c>
      <c r="Q91" s="48">
        <f t="shared" si="21"/>
        <v>1.5482222222222222</v>
      </c>
      <c r="R91" s="34">
        <f t="shared" si="22"/>
        <v>115</v>
      </c>
      <c r="S91" s="29"/>
      <c r="T91" s="325"/>
      <c r="U91" s="29"/>
      <c r="V91" s="29"/>
      <c r="W91" s="29"/>
      <c r="X91" s="29"/>
      <c r="Y91" s="29"/>
      <c r="Z91" s="29"/>
      <c r="AA91" s="29"/>
      <c r="AB91" s="29"/>
      <c r="AC91" s="29"/>
      <c r="AD91" s="29"/>
      <c r="AE91" s="29"/>
      <c r="AF91" s="29"/>
      <c r="AG91" s="29"/>
      <c r="AH91" s="29"/>
      <c r="AI91" s="29"/>
    </row>
    <row r="92" spans="1:35" ht="15.75" customHeight="1">
      <c r="A92" s="29"/>
      <c r="B92" s="29"/>
      <c r="C92" s="29"/>
      <c r="D92" s="1399"/>
      <c r="E92" s="1399"/>
      <c r="F92" s="1399"/>
      <c r="G92" s="30">
        <v>3</v>
      </c>
      <c r="H92" s="2" t="s">
        <v>112</v>
      </c>
      <c r="I92" s="34">
        <f t="shared" si="13"/>
        <v>1.6655555555555555</v>
      </c>
      <c r="J92" s="34">
        <f t="shared" si="14"/>
        <v>75.111111111111114</v>
      </c>
      <c r="K92" s="34">
        <f t="shared" si="15"/>
        <v>39.222222222222221</v>
      </c>
      <c r="L92" s="35">
        <f t="shared" si="16"/>
        <v>6.9479999999999986</v>
      </c>
      <c r="M92" s="34">
        <f t="shared" si="17"/>
        <v>28.860000000000003</v>
      </c>
      <c r="N92" s="34">
        <f t="shared" si="18"/>
        <v>28.666666666666668</v>
      </c>
      <c r="O92" s="35">
        <f t="shared" si="19"/>
        <v>4791026.6384009821</v>
      </c>
      <c r="P92" s="48">
        <f t="shared" si="20"/>
        <v>0.17166666666666663</v>
      </c>
      <c r="Q92" s="48">
        <f t="shared" si="21"/>
        <v>0.83011111111111113</v>
      </c>
      <c r="R92" s="34">
        <f t="shared" si="22"/>
        <v>59.777777777777779</v>
      </c>
      <c r="S92" s="29"/>
      <c r="T92" s="325"/>
      <c r="U92" s="29"/>
      <c r="V92" s="29"/>
      <c r="W92" s="29"/>
      <c r="X92" s="29"/>
      <c r="Y92" s="29"/>
      <c r="Z92" s="29"/>
      <c r="AA92" s="29"/>
      <c r="AB92" s="29"/>
      <c r="AC92" s="29"/>
      <c r="AD92" s="29"/>
      <c r="AE92" s="29"/>
      <c r="AF92" s="29"/>
      <c r="AG92" s="29"/>
      <c r="AH92" s="29"/>
      <c r="AI92" s="29"/>
    </row>
    <row r="93" spans="1:35" ht="15.75" customHeight="1">
      <c r="A93" s="29"/>
      <c r="B93" s="29"/>
      <c r="C93" s="29"/>
      <c r="D93" s="1399"/>
      <c r="E93" s="1399"/>
      <c r="F93" s="1399"/>
      <c r="G93" s="30">
        <v>4</v>
      </c>
      <c r="H93" s="2" t="s">
        <v>89</v>
      </c>
      <c r="I93" s="34">
        <f t="shared" si="13"/>
        <v>1.3522222222222222</v>
      </c>
      <c r="J93" s="34">
        <f t="shared" si="14"/>
        <v>64.555555555555557</v>
      </c>
      <c r="K93" s="34">
        <f t="shared" si="15"/>
        <v>26.888888888888889</v>
      </c>
      <c r="L93" s="35">
        <f t="shared" si="16"/>
        <v>6.9590000000000005</v>
      </c>
      <c r="M93" s="34">
        <f t="shared" si="17"/>
        <v>29.28</v>
      </c>
      <c r="N93" s="34">
        <f t="shared" si="18"/>
        <v>40.666666666666664</v>
      </c>
      <c r="O93" s="35">
        <f t="shared" si="19"/>
        <v>2336746.7052332829</v>
      </c>
      <c r="P93" s="48">
        <f t="shared" si="20"/>
        <v>9.988888888888886E-2</v>
      </c>
      <c r="Q93" s="48">
        <f t="shared" si="21"/>
        <v>1.5193333333333334</v>
      </c>
      <c r="R93" s="34">
        <f t="shared" si="22"/>
        <v>911.11111111111109</v>
      </c>
      <c r="S93" s="29"/>
      <c r="T93" s="325"/>
      <c r="U93" s="29"/>
      <c r="V93" s="29"/>
      <c r="W93" s="29"/>
      <c r="X93" s="29"/>
      <c r="Y93" s="29"/>
      <c r="Z93" s="29"/>
      <c r="AA93" s="29"/>
      <c r="AB93" s="29"/>
      <c r="AC93" s="29"/>
      <c r="AD93" s="29"/>
      <c r="AE93" s="29"/>
      <c r="AF93" s="29"/>
      <c r="AG93" s="29"/>
      <c r="AH93" s="29"/>
      <c r="AI93" s="29"/>
    </row>
    <row r="94" spans="1:35" ht="15.75" customHeight="1">
      <c r="A94" s="29"/>
      <c r="B94" s="29"/>
      <c r="C94" s="29"/>
      <c r="D94" s="1400"/>
      <c r="E94" s="1400"/>
      <c r="F94" s="1400"/>
      <c r="G94" s="30">
        <v>5</v>
      </c>
      <c r="H94" s="2" t="s">
        <v>111</v>
      </c>
      <c r="I94" s="34">
        <f t="shared" si="13"/>
        <v>1.4855555555555553</v>
      </c>
      <c r="J94" s="34">
        <f t="shared" si="14"/>
        <v>71.666666666666671</v>
      </c>
      <c r="K94" s="34">
        <f t="shared" si="15"/>
        <v>21</v>
      </c>
      <c r="L94" s="35">
        <f t="shared" si="16"/>
        <v>6.9390000000000001</v>
      </c>
      <c r="M94" s="34">
        <f t="shared" si="17"/>
        <v>29.459999999999997</v>
      </c>
      <c r="N94" s="34">
        <f t="shared" si="18"/>
        <v>39.222222222222221</v>
      </c>
      <c r="O94" s="35">
        <f t="shared" si="19"/>
        <v>2348508.7030191119</v>
      </c>
      <c r="P94" s="48">
        <f t="shared" si="20"/>
        <v>0.10033333333333332</v>
      </c>
      <c r="Q94" s="48">
        <f t="shared" si="21"/>
        <v>1.4822222222222221</v>
      </c>
      <c r="R94" s="34">
        <f t="shared" si="22"/>
        <v>744.11111111111109</v>
      </c>
      <c r="S94" s="29"/>
      <c r="T94" s="325"/>
      <c r="U94" s="29"/>
      <c r="V94" s="29"/>
      <c r="W94" s="29"/>
      <c r="X94" s="29"/>
      <c r="Y94" s="29"/>
      <c r="Z94" s="29"/>
      <c r="AA94" s="29"/>
      <c r="AB94" s="29"/>
      <c r="AC94" s="29"/>
      <c r="AD94" s="29"/>
      <c r="AE94" s="29"/>
      <c r="AF94" s="29"/>
      <c r="AG94" s="29"/>
      <c r="AH94" s="29"/>
      <c r="AI94" s="29"/>
    </row>
    <row r="95" spans="1:35" ht="15.75" customHeight="1">
      <c r="A95" s="29"/>
      <c r="B95" s="29"/>
      <c r="C95" s="29"/>
      <c r="D95" s="1412"/>
      <c r="E95" s="1396"/>
      <c r="F95" s="1396"/>
      <c r="G95" s="1396"/>
      <c r="H95" s="1396"/>
      <c r="I95" s="1396"/>
      <c r="J95" s="1396"/>
      <c r="K95" s="1396"/>
      <c r="L95" s="1396"/>
      <c r="M95" s="1396"/>
      <c r="N95" s="1396"/>
      <c r="O95" s="1396"/>
      <c r="P95" s="1396"/>
      <c r="Q95" s="1396"/>
      <c r="R95" s="1397"/>
      <c r="S95" s="29"/>
      <c r="T95" s="325"/>
      <c r="U95" s="29"/>
      <c r="V95" s="29"/>
      <c r="W95" s="29"/>
      <c r="X95" s="29"/>
      <c r="Y95" s="29"/>
      <c r="Z95" s="29"/>
      <c r="AA95" s="29"/>
      <c r="AB95" s="29"/>
      <c r="AC95" s="29"/>
      <c r="AD95" s="29"/>
      <c r="AE95" s="29"/>
      <c r="AF95" s="29"/>
      <c r="AG95" s="29"/>
      <c r="AH95" s="29"/>
      <c r="AI95" s="29"/>
    </row>
    <row r="96" spans="1:35" ht="15.75" customHeight="1">
      <c r="A96" s="29"/>
      <c r="B96" s="29"/>
      <c r="C96" s="29"/>
      <c r="D96" s="2" t="s">
        <v>272</v>
      </c>
      <c r="E96" s="1413"/>
      <c r="F96" s="1402"/>
      <c r="G96" s="1402"/>
      <c r="H96" s="1403"/>
      <c r="I96" s="34">
        <f t="shared" ref="I96:R96" si="23">AVERAGE(I90:I94)</f>
        <v>1.7879999999999998</v>
      </c>
      <c r="J96" s="34">
        <f t="shared" si="23"/>
        <v>71.24444444444444</v>
      </c>
      <c r="K96" s="34">
        <f t="shared" si="23"/>
        <v>29</v>
      </c>
      <c r="L96" s="35">
        <f t="shared" si="23"/>
        <v>6.9865999999999984</v>
      </c>
      <c r="M96" s="34">
        <f t="shared" si="23"/>
        <v>29.355111111111114</v>
      </c>
      <c r="N96" s="34">
        <f t="shared" si="23"/>
        <v>34.933333333333337</v>
      </c>
      <c r="O96" s="35">
        <f t="shared" si="23"/>
        <v>4546429.9795245845</v>
      </c>
      <c r="P96" s="48">
        <f t="shared" si="23"/>
        <v>0.13355555555555554</v>
      </c>
      <c r="Q96" s="48">
        <f t="shared" si="23"/>
        <v>1.4476444444444445</v>
      </c>
      <c r="R96" s="34">
        <f t="shared" si="23"/>
        <v>386.82222222222219</v>
      </c>
      <c r="S96" s="29"/>
      <c r="T96" s="325"/>
      <c r="U96" s="29"/>
      <c r="V96" s="29"/>
      <c r="W96" s="29"/>
      <c r="X96" s="29"/>
      <c r="Y96" s="29"/>
      <c r="Z96" s="29"/>
      <c r="AA96" s="29"/>
      <c r="AB96" s="29"/>
      <c r="AC96" s="29"/>
      <c r="AD96" s="29"/>
      <c r="AE96" s="29"/>
      <c r="AF96" s="29"/>
      <c r="AG96" s="29"/>
      <c r="AH96" s="29"/>
      <c r="AI96" s="29"/>
    </row>
    <row r="97" spans="1:35" ht="15.75" customHeight="1">
      <c r="A97" s="29"/>
      <c r="B97" s="29"/>
      <c r="C97" s="29"/>
      <c r="D97" s="2" t="s">
        <v>273</v>
      </c>
      <c r="E97" s="1404"/>
      <c r="F97" s="1405"/>
      <c r="G97" s="1405"/>
      <c r="H97" s="1406"/>
      <c r="I97" s="34">
        <f t="shared" ref="I97:R97" si="24">MIN(I90:I94)</f>
        <v>1.3522222222222222</v>
      </c>
      <c r="J97" s="34">
        <f t="shared" si="24"/>
        <v>52</v>
      </c>
      <c r="K97" s="34">
        <f t="shared" si="24"/>
        <v>21</v>
      </c>
      <c r="L97" s="35">
        <f t="shared" si="24"/>
        <v>6.8970000000000002</v>
      </c>
      <c r="M97" s="34">
        <f t="shared" si="24"/>
        <v>28.860000000000003</v>
      </c>
      <c r="N97" s="34">
        <f t="shared" si="24"/>
        <v>28.666666666666668</v>
      </c>
      <c r="O97" s="35">
        <f t="shared" si="24"/>
        <v>2336746.7052332829</v>
      </c>
      <c r="P97" s="48">
        <f t="shared" si="24"/>
        <v>9.988888888888886E-2</v>
      </c>
      <c r="Q97" s="48">
        <f t="shared" si="24"/>
        <v>0.83011111111111113</v>
      </c>
      <c r="R97" s="34">
        <f t="shared" si="24"/>
        <v>59.777777777777779</v>
      </c>
      <c r="S97" s="29"/>
      <c r="T97" s="325"/>
      <c r="U97" s="29"/>
      <c r="V97" s="29"/>
      <c r="W97" s="29"/>
      <c r="X97" s="29"/>
      <c r="Y97" s="29"/>
      <c r="Z97" s="29"/>
      <c r="AA97" s="29"/>
      <c r="AB97" s="29"/>
      <c r="AC97" s="29"/>
      <c r="AD97" s="29"/>
      <c r="AE97" s="29"/>
      <c r="AF97" s="29"/>
      <c r="AG97" s="29"/>
      <c r="AH97" s="29"/>
      <c r="AI97" s="29"/>
    </row>
    <row r="98" spans="1:35" ht="15.75" customHeight="1">
      <c r="A98" s="29"/>
      <c r="B98" s="29"/>
      <c r="C98" s="29"/>
      <c r="D98" s="2" t="s">
        <v>274</v>
      </c>
      <c r="E98" s="1404"/>
      <c r="F98" s="1405"/>
      <c r="G98" s="1405"/>
      <c r="H98" s="1406"/>
      <c r="I98" s="34">
        <f t="shared" ref="I98:R98" si="25">MAX(I90:I94)</f>
        <v>2.8666666666666671</v>
      </c>
      <c r="J98" s="34">
        <f t="shared" si="25"/>
        <v>92.888888888888886</v>
      </c>
      <c r="K98" s="34">
        <f t="shared" si="25"/>
        <v>39.222222222222221</v>
      </c>
      <c r="L98" s="35">
        <f t="shared" si="25"/>
        <v>7.19</v>
      </c>
      <c r="M98" s="34">
        <f t="shared" si="25"/>
        <v>29.72</v>
      </c>
      <c r="N98" s="34">
        <f t="shared" si="25"/>
        <v>40.666666666666664</v>
      </c>
      <c r="O98" s="35">
        <f t="shared" si="25"/>
        <v>7316822.6798097678</v>
      </c>
      <c r="P98" s="48">
        <f t="shared" si="25"/>
        <v>0.17166666666666663</v>
      </c>
      <c r="Q98" s="48">
        <f t="shared" si="25"/>
        <v>1.8583333333333332</v>
      </c>
      <c r="R98" s="34">
        <f t="shared" si="25"/>
        <v>911.11111111111109</v>
      </c>
      <c r="S98" s="29"/>
      <c r="T98" s="325"/>
      <c r="U98" s="29"/>
      <c r="V98" s="29"/>
      <c r="W98" s="29"/>
      <c r="X98" s="29"/>
      <c r="Y98" s="29"/>
      <c r="Z98" s="29"/>
      <c r="AA98" s="29"/>
      <c r="AB98" s="29"/>
      <c r="AC98" s="29"/>
      <c r="AD98" s="29"/>
      <c r="AE98" s="29"/>
      <c r="AF98" s="29"/>
      <c r="AG98" s="29"/>
      <c r="AH98" s="29"/>
      <c r="AI98" s="29"/>
    </row>
    <row r="99" spans="1:35" ht="15.75" customHeight="1">
      <c r="A99" s="29"/>
      <c r="B99" s="29"/>
      <c r="C99" s="29"/>
      <c r="D99" s="2" t="s">
        <v>275</v>
      </c>
      <c r="E99" s="1407"/>
      <c r="F99" s="1408"/>
      <c r="G99" s="1408"/>
      <c r="H99" s="1409"/>
      <c r="I99" s="46" t="s">
        <v>296</v>
      </c>
      <c r="J99" s="46" t="s">
        <v>299</v>
      </c>
      <c r="K99" s="46" t="s">
        <v>507</v>
      </c>
      <c r="L99" s="46" t="s">
        <v>508</v>
      </c>
      <c r="M99" s="46" t="s">
        <v>509</v>
      </c>
      <c r="N99" s="46" t="s">
        <v>510</v>
      </c>
      <c r="O99" s="46" t="s">
        <v>511</v>
      </c>
      <c r="P99" s="46" t="s">
        <v>299</v>
      </c>
      <c r="Q99" s="46" t="s">
        <v>300</v>
      </c>
      <c r="R99" s="46" t="s">
        <v>319</v>
      </c>
      <c r="S99" s="29"/>
      <c r="T99" s="325"/>
      <c r="U99" s="29"/>
      <c r="V99" s="29"/>
      <c r="W99" s="29"/>
      <c r="X99" s="29"/>
      <c r="Y99" s="29"/>
      <c r="Z99" s="29"/>
      <c r="AA99" s="29"/>
      <c r="AB99" s="29"/>
      <c r="AC99" s="29"/>
      <c r="AD99" s="29"/>
      <c r="AE99" s="29"/>
      <c r="AF99" s="29"/>
      <c r="AG99" s="29"/>
      <c r="AH99" s="29"/>
      <c r="AI99" s="29"/>
    </row>
    <row r="100" spans="1:35" ht="15.75" customHeight="1">
      <c r="A100" s="29"/>
      <c r="B100" s="29"/>
      <c r="C100" s="29"/>
      <c r="D100" s="29"/>
      <c r="E100" s="29"/>
      <c r="F100" s="29"/>
      <c r="G100" s="29"/>
      <c r="H100" s="29"/>
      <c r="I100" s="29"/>
      <c r="J100" s="29"/>
      <c r="K100" s="29"/>
      <c r="L100" s="29"/>
      <c r="M100" s="29"/>
      <c r="N100" s="29"/>
      <c r="O100" s="29"/>
      <c r="P100" s="29"/>
      <c r="Q100" s="29"/>
      <c r="R100" s="29"/>
      <c r="S100" s="29"/>
      <c r="T100" s="325"/>
      <c r="U100" s="29"/>
      <c r="V100" s="29"/>
      <c r="W100" s="29"/>
      <c r="X100" s="29"/>
      <c r="Y100" s="29"/>
      <c r="Z100" s="29"/>
      <c r="AA100" s="29"/>
      <c r="AB100" s="29"/>
      <c r="AC100" s="29"/>
      <c r="AD100" s="29"/>
      <c r="AE100" s="29"/>
      <c r="AF100" s="29"/>
      <c r="AG100" s="29"/>
      <c r="AH100" s="29"/>
      <c r="AI100" s="29"/>
    </row>
    <row r="101" spans="1:35" ht="15.75" customHeight="1">
      <c r="A101" s="29"/>
      <c r="B101" s="29"/>
      <c r="C101" s="29"/>
      <c r="D101" s="29"/>
      <c r="E101" s="29"/>
      <c r="F101" s="29"/>
      <c r="G101" s="29"/>
      <c r="H101" s="29"/>
      <c r="I101" s="29"/>
      <c r="J101" s="29"/>
      <c r="K101" s="29"/>
      <c r="L101" s="29"/>
      <c r="M101" s="29"/>
      <c r="N101" s="29"/>
      <c r="O101" s="29"/>
      <c r="P101" s="29"/>
      <c r="Q101" s="29"/>
      <c r="R101" s="29"/>
      <c r="S101" s="29"/>
      <c r="T101" s="325"/>
      <c r="U101" s="29"/>
      <c r="V101" s="29"/>
      <c r="W101" s="29"/>
      <c r="X101" s="29"/>
      <c r="Y101" s="29"/>
      <c r="Z101" s="29"/>
      <c r="AA101" s="29"/>
      <c r="AB101" s="29"/>
      <c r="AC101" s="29"/>
      <c r="AD101" s="29"/>
      <c r="AE101" s="29"/>
      <c r="AF101" s="29"/>
      <c r="AG101" s="29"/>
      <c r="AH101" s="29"/>
      <c r="AI101" s="29"/>
    </row>
    <row r="102" spans="1:35" ht="15.75" customHeight="1">
      <c r="A102" s="29"/>
      <c r="B102" s="29"/>
      <c r="C102" s="29"/>
      <c r="D102" s="29"/>
      <c r="E102" s="29"/>
      <c r="F102" s="29"/>
      <c r="G102" s="29" t="s">
        <v>806</v>
      </c>
      <c r="H102" s="29"/>
      <c r="I102" s="29"/>
      <c r="J102" s="29"/>
      <c r="K102" s="29"/>
      <c r="L102" s="29"/>
      <c r="M102" s="29"/>
      <c r="N102" s="29"/>
      <c r="O102" s="29"/>
      <c r="P102" s="29"/>
      <c r="Q102" s="29"/>
      <c r="R102" s="29"/>
      <c r="S102" s="29"/>
      <c r="T102" s="325"/>
      <c r="U102" s="29"/>
      <c r="V102" s="29"/>
      <c r="W102" s="29"/>
      <c r="X102" s="29"/>
      <c r="Y102" s="29"/>
      <c r="Z102" s="29"/>
      <c r="AA102" s="29"/>
      <c r="AB102" s="29"/>
      <c r="AC102" s="29"/>
      <c r="AD102" s="29"/>
      <c r="AE102" s="29"/>
      <c r="AF102" s="29"/>
      <c r="AG102" s="29"/>
      <c r="AH102" s="29"/>
      <c r="AI102" s="29"/>
    </row>
    <row r="103" spans="1:35" ht="15.75" customHeight="1">
      <c r="A103" s="29"/>
      <c r="B103" s="29"/>
      <c r="C103" s="29"/>
      <c r="D103" s="29"/>
      <c r="E103" s="29"/>
      <c r="F103" s="29"/>
      <c r="G103" s="1302" t="s">
        <v>807</v>
      </c>
      <c r="H103" s="1303"/>
      <c r="I103" s="1303"/>
      <c r="J103" s="1303"/>
      <c r="K103" s="1303"/>
      <c r="L103" s="1303"/>
      <c r="M103" s="29"/>
      <c r="N103" s="29"/>
      <c r="O103" s="29"/>
      <c r="P103" s="29"/>
      <c r="Q103" s="29"/>
      <c r="R103" s="29"/>
      <c r="S103" s="29"/>
      <c r="T103" s="325"/>
      <c r="U103" s="29"/>
      <c r="V103" s="29"/>
      <c r="W103" s="29"/>
      <c r="X103" s="29"/>
      <c r="Y103" s="29"/>
      <c r="Z103" s="29"/>
      <c r="AA103" s="29"/>
      <c r="AB103" s="29"/>
      <c r="AC103" s="29"/>
      <c r="AD103" s="29"/>
      <c r="AE103" s="29"/>
      <c r="AF103" s="29"/>
      <c r="AG103" s="29"/>
      <c r="AH103" s="29"/>
      <c r="AI103" s="29"/>
    </row>
    <row r="104" spans="1:35" ht="15.75" customHeight="1">
      <c r="A104" s="29"/>
      <c r="B104" s="29"/>
      <c r="C104" s="29"/>
      <c r="D104" s="29"/>
      <c r="E104" s="29"/>
      <c r="F104" s="29"/>
      <c r="G104" s="1303"/>
      <c r="H104" s="1303"/>
      <c r="I104" s="1303"/>
      <c r="J104" s="1303"/>
      <c r="K104" s="1303"/>
      <c r="L104" s="1303"/>
      <c r="M104" s="29"/>
      <c r="N104" s="29"/>
      <c r="O104" s="29"/>
      <c r="P104" s="29"/>
      <c r="Q104" s="29"/>
      <c r="R104" s="29"/>
      <c r="S104" s="29"/>
      <c r="T104" s="325"/>
      <c r="U104" s="29"/>
      <c r="V104" s="29"/>
      <c r="W104" s="29"/>
      <c r="X104" s="29"/>
      <c r="Y104" s="29"/>
      <c r="Z104" s="29"/>
      <c r="AA104" s="29"/>
      <c r="AB104" s="29"/>
      <c r="AC104" s="29"/>
      <c r="AD104" s="29"/>
      <c r="AE104" s="29"/>
      <c r="AF104" s="29"/>
      <c r="AG104" s="29"/>
      <c r="AH104" s="29"/>
      <c r="AI104" s="29"/>
    </row>
    <row r="105" spans="1:35" ht="15.75" customHeight="1">
      <c r="A105" s="29"/>
      <c r="B105" s="29"/>
      <c r="C105" s="29"/>
      <c r="D105" s="29"/>
      <c r="E105" s="29"/>
      <c r="F105" s="29"/>
      <c r="G105" s="1303"/>
      <c r="H105" s="1303"/>
      <c r="I105" s="1303"/>
      <c r="J105" s="1303"/>
      <c r="K105" s="1303"/>
      <c r="L105" s="1303"/>
      <c r="M105" s="29"/>
      <c r="N105" s="29"/>
      <c r="O105" s="29"/>
      <c r="P105" s="29"/>
      <c r="Q105" s="29"/>
      <c r="R105" s="29"/>
      <c r="S105" s="29"/>
      <c r="T105" s="325"/>
      <c r="U105" s="29"/>
      <c r="V105" s="29"/>
      <c r="W105" s="29"/>
      <c r="X105" s="29"/>
      <c r="Y105" s="29"/>
      <c r="Z105" s="29"/>
      <c r="AA105" s="29"/>
      <c r="AB105" s="29"/>
      <c r="AC105" s="29"/>
      <c r="AD105" s="29"/>
      <c r="AE105" s="29"/>
      <c r="AF105" s="29"/>
      <c r="AG105" s="29"/>
      <c r="AH105" s="29"/>
      <c r="AI105" s="29"/>
    </row>
    <row r="106" spans="1:35" ht="15.75" customHeight="1">
      <c r="A106" s="29"/>
      <c r="B106" s="29"/>
      <c r="C106" s="29"/>
      <c r="D106" s="29"/>
      <c r="E106" s="29"/>
      <c r="F106" s="29"/>
      <c r="G106" s="1303"/>
      <c r="H106" s="1303"/>
      <c r="I106" s="1303"/>
      <c r="J106" s="1303"/>
      <c r="K106" s="1303"/>
      <c r="L106" s="1303"/>
      <c r="M106" s="29"/>
      <c r="N106" s="29"/>
      <c r="O106" s="29"/>
      <c r="P106" s="29"/>
      <c r="Q106" s="29"/>
      <c r="R106" s="29"/>
      <c r="S106" s="29"/>
      <c r="T106" s="325"/>
      <c r="U106" s="29"/>
      <c r="V106" s="29"/>
      <c r="W106" s="29"/>
      <c r="X106" s="29"/>
      <c r="Y106" s="29"/>
      <c r="Z106" s="29"/>
      <c r="AA106" s="29"/>
      <c r="AB106" s="29"/>
      <c r="AC106" s="29"/>
      <c r="AD106" s="29"/>
      <c r="AE106" s="29"/>
      <c r="AF106" s="29"/>
      <c r="AG106" s="29"/>
      <c r="AH106" s="29"/>
      <c r="AI106" s="29"/>
    </row>
    <row r="107" spans="1:35" ht="15.75" customHeight="1">
      <c r="A107" s="29"/>
      <c r="B107" s="29"/>
      <c r="C107" s="29"/>
      <c r="D107" s="29"/>
      <c r="E107" s="29"/>
      <c r="F107" s="29"/>
      <c r="G107" s="1303"/>
      <c r="H107" s="1303"/>
      <c r="I107" s="1303"/>
      <c r="J107" s="1303"/>
      <c r="K107" s="1303"/>
      <c r="L107" s="1303"/>
      <c r="M107" s="29"/>
      <c r="N107" s="29"/>
      <c r="O107" s="29"/>
      <c r="P107" s="29"/>
      <c r="Q107" s="29"/>
      <c r="R107" s="29"/>
      <c r="S107" s="29"/>
      <c r="T107" s="325"/>
      <c r="U107" s="29"/>
      <c r="V107" s="29"/>
      <c r="W107" s="29"/>
      <c r="X107" s="29"/>
      <c r="Y107" s="29"/>
      <c r="Z107" s="29"/>
      <c r="AA107" s="29"/>
      <c r="AB107" s="29"/>
      <c r="AC107" s="29"/>
      <c r="AD107" s="29"/>
      <c r="AE107" s="29"/>
      <c r="AF107" s="29"/>
      <c r="AG107" s="29"/>
      <c r="AH107" s="29"/>
      <c r="AI107" s="29"/>
    </row>
    <row r="108" spans="1:35" ht="15.75" customHeight="1">
      <c r="A108" s="29"/>
      <c r="B108" s="29"/>
      <c r="C108" s="29"/>
      <c r="D108" s="29"/>
      <c r="E108" s="29"/>
      <c r="F108" s="29"/>
      <c r="G108" s="1303"/>
      <c r="H108" s="1303"/>
      <c r="I108" s="1303"/>
      <c r="J108" s="1303"/>
      <c r="K108" s="1303"/>
      <c r="L108" s="1303"/>
      <c r="M108" s="29"/>
      <c r="N108" s="29"/>
      <c r="O108" s="29"/>
      <c r="P108" s="29"/>
      <c r="Q108" s="29"/>
      <c r="R108" s="29"/>
      <c r="S108" s="29"/>
      <c r="T108" s="325"/>
      <c r="U108" s="29"/>
      <c r="V108" s="29"/>
      <c r="W108" s="29"/>
      <c r="X108" s="29"/>
      <c r="Y108" s="29"/>
      <c r="Z108" s="29"/>
      <c r="AA108" s="29"/>
      <c r="AB108" s="29"/>
      <c r="AC108" s="29"/>
      <c r="AD108" s="29"/>
      <c r="AE108" s="29"/>
      <c r="AF108" s="29"/>
      <c r="AG108" s="29"/>
      <c r="AH108" s="29"/>
      <c r="AI108" s="29"/>
    </row>
    <row r="109" spans="1:35" ht="15.75" customHeight="1">
      <c r="A109" s="29"/>
      <c r="B109" s="29"/>
      <c r="C109" s="29"/>
      <c r="D109" s="29"/>
      <c r="E109" s="29"/>
      <c r="F109" s="29"/>
      <c r="G109" s="1303"/>
      <c r="H109" s="1303"/>
      <c r="I109" s="1303"/>
      <c r="J109" s="1303"/>
      <c r="K109" s="1303"/>
      <c r="L109" s="1303"/>
      <c r="M109" s="29"/>
      <c r="N109" s="29"/>
      <c r="O109" s="29"/>
      <c r="P109" s="29"/>
      <c r="Q109" s="29"/>
      <c r="R109" s="29"/>
      <c r="S109" s="29"/>
      <c r="T109" s="325"/>
      <c r="U109" s="29"/>
      <c r="V109" s="29"/>
      <c r="W109" s="29"/>
      <c r="X109" s="29"/>
      <c r="Y109" s="29"/>
      <c r="Z109" s="29"/>
      <c r="AA109" s="29"/>
      <c r="AB109" s="29"/>
      <c r="AC109" s="29"/>
      <c r="AD109" s="29"/>
      <c r="AE109" s="29"/>
      <c r="AF109" s="29"/>
      <c r="AG109" s="29"/>
      <c r="AH109" s="29"/>
      <c r="AI109" s="29"/>
    </row>
    <row r="110" spans="1:35" ht="15.75" customHeight="1">
      <c r="A110" s="29"/>
      <c r="B110" s="29"/>
      <c r="C110" s="29"/>
      <c r="D110" s="29"/>
      <c r="E110" s="29"/>
      <c r="F110" s="29"/>
      <c r="G110" s="1303"/>
      <c r="H110" s="1303"/>
      <c r="I110" s="1303"/>
      <c r="J110" s="1303"/>
      <c r="K110" s="1303"/>
      <c r="L110" s="1303"/>
      <c r="M110" s="29"/>
      <c r="N110" s="29"/>
      <c r="O110" s="29"/>
      <c r="P110" s="29"/>
      <c r="Q110" s="29"/>
      <c r="R110" s="29"/>
      <c r="S110" s="29"/>
      <c r="T110" s="325"/>
      <c r="U110" s="29"/>
      <c r="V110" s="29"/>
      <c r="W110" s="29"/>
      <c r="X110" s="29"/>
      <c r="Y110" s="29"/>
      <c r="Z110" s="29"/>
      <c r="AA110" s="29"/>
      <c r="AB110" s="29"/>
      <c r="AC110" s="29"/>
      <c r="AD110" s="29"/>
      <c r="AE110" s="29"/>
      <c r="AF110" s="29"/>
      <c r="AG110" s="29"/>
      <c r="AH110" s="29"/>
      <c r="AI110" s="29"/>
    </row>
    <row r="111" spans="1:35" ht="15.75" customHeight="1">
      <c r="A111" s="29"/>
      <c r="B111" s="29"/>
      <c r="C111" s="29"/>
      <c r="D111" s="29"/>
      <c r="E111" s="29"/>
      <c r="F111" s="29"/>
      <c r="G111" s="1303"/>
      <c r="H111" s="1303"/>
      <c r="I111" s="1303"/>
      <c r="J111" s="1303"/>
      <c r="K111" s="1303"/>
      <c r="L111" s="1303"/>
      <c r="M111" s="29"/>
      <c r="N111" s="29"/>
      <c r="O111" s="29"/>
      <c r="P111" s="29"/>
      <c r="Q111" s="29"/>
      <c r="R111" s="29"/>
      <c r="S111" s="29"/>
      <c r="T111" s="325"/>
      <c r="U111" s="29"/>
      <c r="V111" s="29"/>
      <c r="W111" s="29"/>
      <c r="X111" s="29"/>
      <c r="Y111" s="29"/>
      <c r="Z111" s="29"/>
      <c r="AA111" s="29"/>
      <c r="AB111" s="29"/>
      <c r="AC111" s="29"/>
      <c r="AD111" s="29"/>
      <c r="AE111" s="29"/>
      <c r="AF111" s="29"/>
      <c r="AG111" s="29"/>
      <c r="AH111" s="29"/>
      <c r="AI111" s="29"/>
    </row>
    <row r="112" spans="1:35" ht="15.75" customHeight="1">
      <c r="A112" s="29"/>
      <c r="B112" s="29"/>
      <c r="C112" s="29"/>
      <c r="D112" s="29"/>
      <c r="E112" s="29"/>
      <c r="F112" s="29"/>
      <c r="G112" s="1303"/>
      <c r="H112" s="1303"/>
      <c r="I112" s="1303"/>
      <c r="J112" s="1303"/>
      <c r="K112" s="1303"/>
      <c r="L112" s="1303"/>
      <c r="M112" s="29"/>
      <c r="N112" s="29"/>
      <c r="O112" s="29"/>
      <c r="P112" s="29"/>
      <c r="Q112" s="29"/>
      <c r="R112" s="29"/>
      <c r="S112" s="29"/>
      <c r="T112" s="325"/>
      <c r="U112" s="29"/>
      <c r="V112" s="29"/>
      <c r="W112" s="29"/>
      <c r="X112" s="29"/>
      <c r="Y112" s="29"/>
      <c r="Z112" s="29"/>
      <c r="AA112" s="29"/>
      <c r="AB112" s="29"/>
      <c r="AC112" s="29"/>
      <c r="AD112" s="29"/>
      <c r="AE112" s="29"/>
      <c r="AF112" s="29"/>
      <c r="AG112" s="29"/>
      <c r="AH112" s="29"/>
      <c r="AI112" s="29"/>
    </row>
    <row r="113" spans="1:35" ht="15.75" customHeight="1">
      <c r="A113" s="29"/>
      <c r="B113" s="29"/>
      <c r="C113" s="29"/>
      <c r="D113" s="29"/>
      <c r="E113" s="29"/>
      <c r="F113" s="29"/>
      <c r="G113" s="1303"/>
      <c r="H113" s="1303"/>
      <c r="I113" s="1303"/>
      <c r="J113" s="1303"/>
      <c r="K113" s="1303"/>
      <c r="L113" s="1303"/>
      <c r="M113" s="29"/>
      <c r="N113" s="29"/>
      <c r="O113" s="29"/>
      <c r="P113" s="29"/>
      <c r="Q113" s="29"/>
      <c r="R113" s="29"/>
      <c r="S113" s="29"/>
      <c r="T113" s="325"/>
      <c r="U113" s="29"/>
      <c r="V113" s="29"/>
      <c r="W113" s="29"/>
      <c r="X113" s="29"/>
      <c r="Y113" s="29"/>
      <c r="Z113" s="29"/>
      <c r="AA113" s="29"/>
      <c r="AB113" s="29"/>
      <c r="AC113" s="29"/>
      <c r="AD113" s="29"/>
      <c r="AE113" s="29"/>
      <c r="AF113" s="29"/>
      <c r="AG113" s="29"/>
      <c r="AH113" s="29"/>
      <c r="AI113" s="29"/>
    </row>
    <row r="114" spans="1:35" ht="15.75" customHeight="1">
      <c r="A114" s="29"/>
      <c r="B114" s="29"/>
      <c r="C114" s="29"/>
      <c r="D114" s="29"/>
      <c r="E114" s="29"/>
      <c r="F114" s="29"/>
      <c r="G114" s="1303"/>
      <c r="H114" s="1303"/>
      <c r="I114" s="1303"/>
      <c r="J114" s="1303"/>
      <c r="K114" s="1303"/>
      <c r="L114" s="1303"/>
      <c r="M114" s="29"/>
      <c r="N114" s="29"/>
      <c r="O114" s="29"/>
      <c r="P114" s="29"/>
      <c r="Q114" s="29"/>
      <c r="R114" s="29"/>
      <c r="S114" s="29"/>
      <c r="T114" s="325"/>
      <c r="U114" s="29"/>
      <c r="V114" s="29"/>
      <c r="W114" s="29"/>
      <c r="X114" s="29"/>
      <c r="Y114" s="29"/>
      <c r="Z114" s="29"/>
      <c r="AA114" s="29"/>
      <c r="AB114" s="29"/>
      <c r="AC114" s="29"/>
      <c r="AD114" s="29"/>
      <c r="AE114" s="29"/>
      <c r="AF114" s="29"/>
      <c r="AG114" s="29"/>
      <c r="AH114" s="29"/>
      <c r="AI114" s="29"/>
    </row>
    <row r="115" spans="1:35" ht="15.75" customHeight="1">
      <c r="A115" s="29"/>
      <c r="B115" s="29"/>
      <c r="C115" s="29"/>
      <c r="D115" s="29"/>
      <c r="E115" s="29"/>
      <c r="F115" s="29"/>
      <c r="G115" s="1303"/>
      <c r="H115" s="1303"/>
      <c r="I115" s="1303"/>
      <c r="J115" s="1303"/>
      <c r="K115" s="1303"/>
      <c r="L115" s="1303"/>
      <c r="M115" s="29"/>
      <c r="N115" s="29"/>
      <c r="O115" s="29"/>
      <c r="P115" s="29"/>
      <c r="Q115" s="29"/>
      <c r="R115" s="29"/>
      <c r="S115" s="29"/>
      <c r="T115" s="325"/>
      <c r="U115" s="29"/>
      <c r="V115" s="29"/>
      <c r="W115" s="29"/>
      <c r="X115" s="29"/>
      <c r="Y115" s="29"/>
      <c r="Z115" s="29"/>
      <c r="AA115" s="29"/>
      <c r="AB115" s="29"/>
      <c r="AC115" s="29"/>
      <c r="AD115" s="29"/>
      <c r="AE115" s="29"/>
      <c r="AF115" s="29"/>
      <c r="AG115" s="29"/>
      <c r="AH115" s="29"/>
      <c r="AI115" s="29"/>
    </row>
    <row r="116" spans="1:35" ht="15.75" customHeight="1">
      <c r="A116" s="29"/>
      <c r="B116" s="29"/>
      <c r="C116" s="29"/>
      <c r="D116" s="29"/>
      <c r="E116" s="29"/>
      <c r="F116" s="29"/>
      <c r="G116" s="1303"/>
      <c r="H116" s="1303"/>
      <c r="I116" s="1303"/>
      <c r="J116" s="1303"/>
      <c r="K116" s="1303"/>
      <c r="L116" s="1303"/>
      <c r="M116" s="29"/>
      <c r="N116" s="29"/>
      <c r="O116" s="29"/>
      <c r="P116" s="29"/>
      <c r="Q116" s="29"/>
      <c r="R116" s="29"/>
      <c r="S116" s="29"/>
      <c r="T116" s="325"/>
      <c r="U116" s="29"/>
      <c r="V116" s="29"/>
      <c r="W116" s="29"/>
      <c r="X116" s="29"/>
      <c r="Y116" s="29"/>
      <c r="Z116" s="29"/>
      <c r="AA116" s="29"/>
      <c r="AB116" s="29"/>
      <c r="AC116" s="29"/>
      <c r="AD116" s="29"/>
      <c r="AE116" s="29"/>
      <c r="AF116" s="29"/>
      <c r="AG116" s="29"/>
      <c r="AH116" s="29"/>
      <c r="AI116" s="29"/>
    </row>
    <row r="117" spans="1:35" ht="15.75" customHeight="1">
      <c r="A117" s="29"/>
      <c r="B117" s="29"/>
      <c r="C117" s="29"/>
      <c r="D117" s="29"/>
      <c r="E117" s="29"/>
      <c r="F117" s="29"/>
      <c r="G117" s="1303"/>
      <c r="H117" s="1303"/>
      <c r="I117" s="1303"/>
      <c r="J117" s="1303"/>
      <c r="K117" s="1303"/>
      <c r="L117" s="1303"/>
      <c r="M117" s="29"/>
      <c r="N117" s="29"/>
      <c r="O117" s="29"/>
      <c r="P117" s="29"/>
      <c r="Q117" s="29"/>
      <c r="R117" s="29"/>
      <c r="S117" s="29"/>
      <c r="T117" s="325"/>
      <c r="U117" s="29"/>
      <c r="V117" s="29"/>
      <c r="W117" s="29"/>
      <c r="X117" s="29"/>
      <c r="Y117" s="29"/>
      <c r="Z117" s="29"/>
      <c r="AA117" s="29"/>
      <c r="AB117" s="29"/>
      <c r="AC117" s="29"/>
      <c r="AD117" s="29"/>
      <c r="AE117" s="29"/>
      <c r="AF117" s="29"/>
      <c r="AG117" s="29"/>
      <c r="AH117" s="29"/>
      <c r="AI117" s="29"/>
    </row>
    <row r="118" spans="1:35" ht="15.75" customHeight="1">
      <c r="A118" s="29"/>
      <c r="B118" s="29"/>
      <c r="C118" s="29"/>
      <c r="D118" s="29"/>
      <c r="E118" s="29"/>
      <c r="F118" s="29"/>
      <c r="G118" s="1303"/>
      <c r="H118" s="1303"/>
      <c r="I118" s="1303"/>
      <c r="J118" s="1303"/>
      <c r="K118" s="1303"/>
      <c r="L118" s="1303"/>
      <c r="M118" s="29"/>
      <c r="N118" s="29"/>
      <c r="O118" s="29"/>
      <c r="P118" s="29"/>
      <c r="Q118" s="29"/>
      <c r="R118" s="29"/>
      <c r="S118" s="29"/>
      <c r="T118" s="325"/>
      <c r="U118" s="29"/>
      <c r="V118" s="29"/>
      <c r="W118" s="29"/>
      <c r="X118" s="29"/>
      <c r="Y118" s="29"/>
      <c r="Z118" s="29"/>
      <c r="AA118" s="29"/>
      <c r="AB118" s="29"/>
      <c r="AC118" s="29"/>
      <c r="AD118" s="29"/>
      <c r="AE118" s="29"/>
      <c r="AF118" s="29"/>
      <c r="AG118" s="29"/>
      <c r="AH118" s="29"/>
      <c r="AI118" s="29"/>
    </row>
    <row r="119" spans="1:35" ht="15.75" customHeight="1">
      <c r="A119" s="29"/>
      <c r="B119" s="29"/>
      <c r="C119" s="29"/>
      <c r="D119" s="29"/>
      <c r="E119" s="29"/>
      <c r="F119" s="29"/>
      <c r="G119" s="1303"/>
      <c r="H119" s="1303"/>
      <c r="I119" s="1303"/>
      <c r="J119" s="1303"/>
      <c r="K119" s="1303"/>
      <c r="L119" s="1303"/>
      <c r="M119" s="29"/>
      <c r="N119" s="29"/>
      <c r="O119" s="29"/>
      <c r="P119" s="29"/>
      <c r="Q119" s="29"/>
      <c r="R119" s="29"/>
      <c r="S119" s="29"/>
      <c r="T119" s="325"/>
      <c r="U119" s="29"/>
      <c r="V119" s="29"/>
      <c r="W119" s="29"/>
      <c r="X119" s="29"/>
      <c r="Y119" s="29"/>
      <c r="Z119" s="29"/>
      <c r="AA119" s="29"/>
      <c r="AB119" s="29"/>
      <c r="AC119" s="29"/>
      <c r="AD119" s="29"/>
      <c r="AE119" s="29"/>
      <c r="AF119" s="29"/>
      <c r="AG119" s="29"/>
      <c r="AH119" s="29"/>
      <c r="AI119" s="29"/>
    </row>
    <row r="120" spans="1:35" ht="15.75" customHeight="1">
      <c r="A120" s="29"/>
      <c r="B120" s="29"/>
      <c r="C120" s="29"/>
      <c r="D120" s="29"/>
      <c r="E120" s="29"/>
      <c r="F120" s="29"/>
      <c r="G120" s="1303"/>
      <c r="H120" s="1303"/>
      <c r="I120" s="1303"/>
      <c r="J120" s="1303"/>
      <c r="K120" s="1303"/>
      <c r="L120" s="1303"/>
      <c r="M120" s="29"/>
      <c r="N120" s="29"/>
      <c r="O120" s="29"/>
      <c r="P120" s="29"/>
      <c r="Q120" s="29"/>
      <c r="R120" s="29"/>
      <c r="S120" s="29"/>
      <c r="T120" s="325"/>
      <c r="U120" s="29"/>
      <c r="V120" s="29"/>
      <c r="W120" s="29"/>
      <c r="X120" s="29"/>
      <c r="Y120" s="29"/>
      <c r="Z120" s="29"/>
      <c r="AA120" s="29"/>
      <c r="AB120" s="29"/>
      <c r="AC120" s="29"/>
      <c r="AD120" s="29"/>
      <c r="AE120" s="29"/>
      <c r="AF120" s="29"/>
      <c r="AG120" s="29"/>
      <c r="AH120" s="29"/>
      <c r="AI120" s="29"/>
    </row>
    <row r="121" spans="1:35" ht="15.75" customHeight="1">
      <c r="A121" s="29"/>
      <c r="B121" s="29"/>
      <c r="C121" s="29"/>
      <c r="D121" s="29"/>
      <c r="E121" s="29"/>
      <c r="F121" s="29"/>
      <c r="G121" s="1303"/>
      <c r="H121" s="1303"/>
      <c r="I121" s="1303"/>
      <c r="J121" s="1303"/>
      <c r="K121" s="1303"/>
      <c r="L121" s="1303"/>
      <c r="M121" s="29"/>
      <c r="N121" s="29"/>
      <c r="O121" s="29"/>
      <c r="P121" s="29"/>
      <c r="Q121" s="29"/>
      <c r="R121" s="29"/>
      <c r="S121" s="29"/>
      <c r="T121" s="325"/>
      <c r="U121" s="29"/>
      <c r="V121" s="29"/>
      <c r="W121" s="29"/>
      <c r="X121" s="29"/>
      <c r="Y121" s="29"/>
      <c r="Z121" s="29"/>
      <c r="AA121" s="29"/>
      <c r="AB121" s="29"/>
      <c r="AC121" s="29"/>
      <c r="AD121" s="29"/>
      <c r="AE121" s="29"/>
      <c r="AF121" s="29"/>
      <c r="AG121" s="29"/>
      <c r="AH121" s="29"/>
      <c r="AI121" s="29"/>
    </row>
    <row r="122" spans="1:35" ht="15.75" customHeight="1">
      <c r="A122" s="29"/>
      <c r="B122" s="29"/>
      <c r="C122" s="29"/>
      <c r="D122" s="29"/>
      <c r="E122" s="29"/>
      <c r="F122" s="29"/>
      <c r="G122" s="1303"/>
      <c r="H122" s="1303"/>
      <c r="I122" s="1303"/>
      <c r="J122" s="1303"/>
      <c r="K122" s="1303"/>
      <c r="L122" s="1303"/>
      <c r="M122" s="29"/>
      <c r="N122" s="29"/>
      <c r="O122" s="29"/>
      <c r="P122" s="29"/>
      <c r="Q122" s="29"/>
      <c r="R122" s="29"/>
      <c r="S122" s="29"/>
      <c r="T122" s="325"/>
      <c r="U122" s="29"/>
      <c r="V122" s="29"/>
      <c r="W122" s="29"/>
      <c r="X122" s="29"/>
      <c r="Y122" s="29"/>
      <c r="Z122" s="29"/>
      <c r="AA122" s="29"/>
      <c r="AB122" s="29"/>
      <c r="AC122" s="29"/>
      <c r="AD122" s="29"/>
      <c r="AE122" s="29"/>
      <c r="AF122" s="29"/>
      <c r="AG122" s="29"/>
      <c r="AH122" s="29"/>
      <c r="AI122" s="29"/>
    </row>
    <row r="123" spans="1:35" ht="15.75" customHeight="1">
      <c r="A123" s="29"/>
      <c r="B123" s="29"/>
      <c r="C123" s="29"/>
      <c r="D123" s="29"/>
      <c r="E123" s="29"/>
      <c r="F123" s="29"/>
      <c r="G123" s="1303"/>
      <c r="H123" s="1303"/>
      <c r="I123" s="1303"/>
      <c r="J123" s="1303"/>
      <c r="K123" s="1303"/>
      <c r="L123" s="1303"/>
      <c r="M123" s="29"/>
      <c r="N123" s="29"/>
      <c r="O123" s="29"/>
      <c r="P123" s="29"/>
      <c r="Q123" s="29"/>
      <c r="R123" s="29"/>
      <c r="S123" s="29"/>
      <c r="T123" s="325"/>
      <c r="U123" s="29"/>
      <c r="V123" s="29"/>
      <c r="W123" s="29"/>
      <c r="X123" s="29"/>
      <c r="Y123" s="29"/>
      <c r="Z123" s="29"/>
      <c r="AA123" s="29"/>
      <c r="AB123" s="29"/>
      <c r="AC123" s="29"/>
      <c r="AD123" s="29"/>
      <c r="AE123" s="29"/>
      <c r="AF123" s="29"/>
      <c r="AG123" s="29"/>
      <c r="AH123" s="29"/>
      <c r="AI123" s="29"/>
    </row>
    <row r="124" spans="1:35" ht="15.75" customHeight="1">
      <c r="A124" s="29"/>
      <c r="B124" s="29"/>
      <c r="C124" s="29"/>
      <c r="D124" s="29"/>
      <c r="E124" s="29"/>
      <c r="F124" s="29"/>
      <c r="G124" s="1303"/>
      <c r="H124" s="1303"/>
      <c r="I124" s="1303"/>
      <c r="J124" s="1303"/>
      <c r="K124" s="1303"/>
      <c r="L124" s="1303"/>
      <c r="M124" s="29"/>
      <c r="N124" s="29"/>
      <c r="O124" s="29"/>
      <c r="P124" s="29"/>
      <c r="Q124" s="29"/>
      <c r="R124" s="29"/>
      <c r="S124" s="29"/>
      <c r="T124" s="325"/>
      <c r="U124" s="29"/>
      <c r="V124" s="29"/>
      <c r="W124" s="29"/>
      <c r="X124" s="29"/>
      <c r="Y124" s="29"/>
      <c r="Z124" s="29"/>
      <c r="AA124" s="29"/>
      <c r="AB124" s="29"/>
      <c r="AC124" s="29"/>
      <c r="AD124" s="29"/>
      <c r="AE124" s="29"/>
      <c r="AF124" s="29"/>
      <c r="AG124" s="29"/>
      <c r="AH124" s="29"/>
      <c r="AI124" s="29"/>
    </row>
    <row r="125" spans="1:35" ht="15.75" customHeight="1">
      <c r="A125" s="29"/>
      <c r="B125" s="29"/>
      <c r="C125" s="29"/>
      <c r="D125" s="29"/>
      <c r="E125" s="29"/>
      <c r="F125" s="29"/>
      <c r="G125" s="1303"/>
      <c r="H125" s="1303"/>
      <c r="I125" s="1303"/>
      <c r="J125" s="1303"/>
      <c r="K125" s="1303"/>
      <c r="L125" s="1303"/>
      <c r="M125" s="29"/>
      <c r="N125" s="29"/>
      <c r="O125" s="29"/>
      <c r="P125" s="29"/>
      <c r="Q125" s="29"/>
      <c r="R125" s="29"/>
      <c r="S125" s="29"/>
      <c r="T125" s="325"/>
      <c r="U125" s="29"/>
      <c r="V125" s="29"/>
      <c r="W125" s="29"/>
      <c r="X125" s="29"/>
      <c r="Y125" s="29"/>
      <c r="Z125" s="29"/>
      <c r="AA125" s="29"/>
      <c r="AB125" s="29"/>
      <c r="AC125" s="29"/>
      <c r="AD125" s="29"/>
      <c r="AE125" s="29"/>
      <c r="AF125" s="29"/>
      <c r="AG125" s="29"/>
      <c r="AH125" s="29"/>
      <c r="AI125" s="29"/>
    </row>
    <row r="126" spans="1:35" ht="15.75" customHeight="1">
      <c r="A126" s="29"/>
      <c r="B126" s="29"/>
      <c r="C126" s="29"/>
      <c r="D126" s="29"/>
      <c r="E126" s="29"/>
      <c r="F126" s="29"/>
      <c r="G126" s="1303"/>
      <c r="H126" s="1303"/>
      <c r="I126" s="1303"/>
      <c r="J126" s="1303"/>
      <c r="K126" s="1303"/>
      <c r="L126" s="1303"/>
      <c r="M126" s="29"/>
      <c r="N126" s="29"/>
      <c r="O126" s="29"/>
      <c r="P126" s="29"/>
      <c r="Q126" s="29"/>
      <c r="R126" s="29"/>
      <c r="S126" s="29"/>
      <c r="T126" s="325"/>
      <c r="U126" s="29"/>
      <c r="V126" s="29"/>
      <c r="W126" s="29"/>
      <c r="X126" s="29"/>
      <c r="Y126" s="29"/>
      <c r="Z126" s="29"/>
      <c r="AA126" s="29"/>
      <c r="AB126" s="29"/>
      <c r="AC126" s="29"/>
      <c r="AD126" s="29"/>
      <c r="AE126" s="29"/>
      <c r="AF126" s="29"/>
      <c r="AG126" s="29"/>
      <c r="AH126" s="29"/>
      <c r="AI126" s="29"/>
    </row>
    <row r="127" spans="1:35" ht="15.75" customHeight="1">
      <c r="A127" s="29"/>
      <c r="B127" s="29"/>
      <c r="C127" s="29"/>
      <c r="D127" s="29"/>
      <c r="E127" s="29"/>
      <c r="F127" s="29"/>
      <c r="G127" s="1303"/>
      <c r="H127" s="1303"/>
      <c r="I127" s="1303"/>
      <c r="J127" s="1303"/>
      <c r="K127" s="1303"/>
      <c r="L127" s="1303"/>
      <c r="M127" s="29"/>
      <c r="N127" s="29"/>
      <c r="O127" s="29"/>
      <c r="P127" s="29"/>
      <c r="Q127" s="29"/>
      <c r="R127" s="29"/>
      <c r="S127" s="29"/>
      <c r="T127" s="325"/>
      <c r="U127" s="29"/>
      <c r="V127" s="29"/>
      <c r="W127" s="29"/>
      <c r="X127" s="29"/>
      <c r="Y127" s="29"/>
      <c r="Z127" s="29"/>
      <c r="AA127" s="29"/>
      <c r="AB127" s="29"/>
      <c r="AC127" s="29"/>
      <c r="AD127" s="29"/>
      <c r="AE127" s="29"/>
      <c r="AF127" s="29"/>
      <c r="AG127" s="29"/>
      <c r="AH127" s="29"/>
      <c r="AI127" s="29"/>
    </row>
    <row r="128" spans="1:35" ht="15.75" customHeight="1">
      <c r="A128" s="29"/>
      <c r="B128" s="29"/>
      <c r="C128" s="29"/>
      <c r="D128" s="29"/>
      <c r="E128" s="29"/>
      <c r="F128" s="29"/>
      <c r="G128" s="1303"/>
      <c r="H128" s="1303"/>
      <c r="I128" s="1303"/>
      <c r="J128" s="1303"/>
      <c r="K128" s="1303"/>
      <c r="L128" s="1303"/>
      <c r="M128" s="29"/>
      <c r="N128" s="29"/>
      <c r="O128" s="29"/>
      <c r="P128" s="29"/>
      <c r="Q128" s="29"/>
      <c r="R128" s="29"/>
      <c r="S128" s="29"/>
      <c r="T128" s="325"/>
      <c r="U128" s="29"/>
      <c r="V128" s="29"/>
      <c r="W128" s="29"/>
      <c r="X128" s="29"/>
      <c r="Y128" s="29"/>
      <c r="Z128" s="29"/>
      <c r="AA128" s="29"/>
      <c r="AB128" s="29"/>
      <c r="AC128" s="29"/>
      <c r="AD128" s="29"/>
      <c r="AE128" s="29"/>
      <c r="AF128" s="29"/>
      <c r="AG128" s="29"/>
      <c r="AH128" s="29"/>
      <c r="AI128" s="29"/>
    </row>
    <row r="129" spans="1:35" ht="15.75" customHeight="1">
      <c r="A129" s="29"/>
      <c r="B129" s="29"/>
      <c r="C129" s="29"/>
      <c r="D129" s="29"/>
      <c r="E129" s="29"/>
      <c r="F129" s="29"/>
      <c r="G129" s="1303"/>
      <c r="H129" s="1303"/>
      <c r="I129" s="1303"/>
      <c r="J129" s="1303"/>
      <c r="K129" s="1303"/>
      <c r="L129" s="1303"/>
      <c r="M129" s="29"/>
      <c r="N129" s="29"/>
      <c r="O129" s="29"/>
      <c r="P129" s="29"/>
      <c r="Q129" s="29"/>
      <c r="R129" s="29"/>
      <c r="S129" s="29"/>
      <c r="T129" s="325"/>
      <c r="U129" s="29"/>
      <c r="V129" s="29"/>
      <c r="W129" s="29"/>
      <c r="X129" s="29"/>
      <c r="Y129" s="29"/>
      <c r="Z129" s="29"/>
      <c r="AA129" s="29"/>
      <c r="AB129" s="29"/>
      <c r="AC129" s="29"/>
      <c r="AD129" s="29"/>
      <c r="AE129" s="29"/>
      <c r="AF129" s="29"/>
      <c r="AG129" s="29"/>
      <c r="AH129" s="29"/>
      <c r="AI129" s="29"/>
    </row>
    <row r="130" spans="1:35" ht="15.75" customHeight="1">
      <c r="A130" s="29"/>
      <c r="B130" s="29"/>
      <c r="C130" s="29"/>
      <c r="D130" s="29"/>
      <c r="E130" s="29"/>
      <c r="F130" s="29"/>
      <c r="G130" s="29"/>
      <c r="H130" s="29"/>
      <c r="I130" s="29"/>
      <c r="J130" s="29"/>
      <c r="K130" s="29"/>
      <c r="L130" s="29"/>
      <c r="M130" s="29"/>
      <c r="N130" s="29"/>
      <c r="O130" s="29"/>
      <c r="P130" s="29"/>
      <c r="Q130" s="29"/>
      <c r="R130" s="29"/>
      <c r="S130" s="29"/>
      <c r="T130" s="325"/>
      <c r="U130" s="29"/>
      <c r="V130" s="29"/>
      <c r="W130" s="29"/>
      <c r="X130" s="29"/>
      <c r="Y130" s="29"/>
      <c r="Z130" s="29"/>
      <c r="AA130" s="29"/>
      <c r="AB130" s="29"/>
      <c r="AC130" s="29"/>
      <c r="AD130" s="29"/>
      <c r="AE130" s="29"/>
      <c r="AF130" s="29"/>
      <c r="AG130" s="29"/>
      <c r="AH130" s="29"/>
      <c r="AI130" s="29"/>
    </row>
    <row r="131" spans="1:35" ht="15.75" customHeight="1">
      <c r="A131" s="29"/>
      <c r="B131" s="29"/>
      <c r="C131" s="29"/>
      <c r="D131" s="29"/>
      <c r="E131" s="29"/>
      <c r="F131" s="29"/>
      <c r="G131" s="29"/>
      <c r="H131" s="29"/>
      <c r="I131" s="29"/>
      <c r="J131" s="29"/>
      <c r="K131" s="29"/>
      <c r="L131" s="29"/>
      <c r="M131" s="29"/>
      <c r="N131" s="29"/>
      <c r="O131" s="29"/>
      <c r="P131" s="29"/>
      <c r="Q131" s="29"/>
      <c r="R131" s="29"/>
      <c r="S131" s="29"/>
      <c r="T131" s="325"/>
      <c r="U131" s="29"/>
      <c r="V131" s="29"/>
      <c r="W131" s="29"/>
      <c r="X131" s="29"/>
      <c r="Y131" s="29"/>
      <c r="Z131" s="29"/>
      <c r="AA131" s="29"/>
      <c r="AB131" s="29"/>
      <c r="AC131" s="29"/>
      <c r="AD131" s="29"/>
      <c r="AE131" s="29"/>
      <c r="AF131" s="29"/>
      <c r="AG131" s="29"/>
      <c r="AH131" s="29"/>
      <c r="AI131" s="29"/>
    </row>
    <row r="132" spans="1:35" ht="15.75" customHeight="1">
      <c r="A132" s="29"/>
      <c r="B132" s="29"/>
      <c r="C132" s="29"/>
      <c r="D132" s="29"/>
      <c r="E132" s="29"/>
      <c r="F132" s="29"/>
      <c r="G132" s="29"/>
      <c r="H132" s="29"/>
      <c r="I132" s="29"/>
      <c r="J132" s="29"/>
      <c r="K132" s="29"/>
      <c r="L132" s="29"/>
      <c r="M132" s="29"/>
      <c r="N132" s="29"/>
      <c r="O132" s="29"/>
      <c r="P132" s="29"/>
      <c r="Q132" s="29"/>
      <c r="R132" s="29"/>
      <c r="S132" s="29"/>
      <c r="T132" s="325"/>
      <c r="U132" s="29"/>
      <c r="V132" s="29"/>
      <c r="W132" s="29"/>
      <c r="X132" s="29"/>
      <c r="Y132" s="29"/>
      <c r="Z132" s="29"/>
      <c r="AA132" s="29"/>
      <c r="AB132" s="29"/>
      <c r="AC132" s="29"/>
      <c r="AD132" s="29"/>
      <c r="AE132" s="29"/>
      <c r="AF132" s="29"/>
      <c r="AG132" s="29"/>
      <c r="AH132" s="29"/>
      <c r="AI132" s="29"/>
    </row>
    <row r="133" spans="1:35" ht="15.75" customHeight="1">
      <c r="A133" s="29"/>
      <c r="B133" s="29"/>
      <c r="C133" s="29"/>
      <c r="D133" s="29"/>
      <c r="E133" s="29"/>
      <c r="F133" s="29"/>
      <c r="G133" s="29"/>
      <c r="H133" s="29"/>
      <c r="I133" s="29"/>
      <c r="J133" s="29"/>
      <c r="K133" s="29"/>
      <c r="L133" s="29"/>
      <c r="M133" s="29"/>
      <c r="N133" s="29"/>
      <c r="O133" s="29"/>
      <c r="P133" s="29"/>
      <c r="Q133" s="29"/>
      <c r="R133" s="29"/>
      <c r="S133" s="29"/>
      <c r="T133" s="325"/>
      <c r="U133" s="29"/>
      <c r="V133" s="29"/>
      <c r="W133" s="29"/>
      <c r="X133" s="29"/>
      <c r="Y133" s="29"/>
      <c r="Z133" s="29"/>
      <c r="AA133" s="29"/>
      <c r="AB133" s="29"/>
      <c r="AC133" s="29"/>
      <c r="AD133" s="29"/>
      <c r="AE133" s="29"/>
      <c r="AF133" s="29"/>
      <c r="AG133" s="29"/>
      <c r="AH133" s="29"/>
      <c r="AI133" s="29"/>
    </row>
    <row r="134" spans="1:35" ht="15.75" customHeight="1">
      <c r="A134" s="29"/>
      <c r="B134" s="29"/>
      <c r="C134" s="29"/>
      <c r="D134" s="29"/>
      <c r="E134" s="29"/>
      <c r="F134" s="29"/>
      <c r="G134" s="29"/>
      <c r="H134" s="29"/>
      <c r="I134" s="29"/>
      <c r="J134" s="29"/>
      <c r="K134" s="29"/>
      <c r="L134" s="29"/>
      <c r="M134" s="29"/>
      <c r="N134" s="29"/>
      <c r="O134" s="29"/>
      <c r="P134" s="29"/>
      <c r="Q134" s="29"/>
      <c r="R134" s="29"/>
      <c r="S134" s="29"/>
      <c r="T134" s="325"/>
      <c r="U134" s="29"/>
      <c r="V134" s="29"/>
      <c r="W134" s="29"/>
      <c r="X134" s="29"/>
      <c r="Y134" s="29"/>
      <c r="Z134" s="29"/>
      <c r="AA134" s="29"/>
      <c r="AB134" s="29"/>
      <c r="AC134" s="29"/>
      <c r="AD134" s="29"/>
      <c r="AE134" s="29"/>
      <c r="AF134" s="29"/>
      <c r="AG134" s="29"/>
      <c r="AH134" s="29"/>
      <c r="AI134" s="29"/>
    </row>
    <row r="135" spans="1:35" ht="15.75" customHeight="1">
      <c r="A135" s="29"/>
      <c r="B135" s="29"/>
      <c r="C135" s="29"/>
      <c r="D135" s="29"/>
      <c r="E135" s="29"/>
      <c r="F135" s="29"/>
      <c r="G135" s="29"/>
      <c r="H135" s="29"/>
      <c r="I135" s="29"/>
      <c r="J135" s="29"/>
      <c r="K135" s="29"/>
      <c r="L135" s="29"/>
      <c r="M135" s="29"/>
      <c r="N135" s="29"/>
      <c r="O135" s="29"/>
      <c r="P135" s="29"/>
      <c r="Q135" s="29"/>
      <c r="R135" s="29"/>
      <c r="S135" s="29"/>
      <c r="T135" s="325"/>
      <c r="U135" s="29"/>
      <c r="V135" s="29"/>
      <c r="W135" s="29"/>
      <c r="X135" s="29"/>
      <c r="Y135" s="29"/>
      <c r="Z135" s="29"/>
      <c r="AA135" s="29"/>
      <c r="AB135" s="29"/>
      <c r="AC135" s="29"/>
      <c r="AD135" s="29"/>
      <c r="AE135" s="29"/>
      <c r="AF135" s="29"/>
      <c r="AG135" s="29"/>
      <c r="AH135" s="29"/>
      <c r="AI135" s="29"/>
    </row>
    <row r="136" spans="1:35" ht="15.75" customHeight="1">
      <c r="A136" s="29"/>
      <c r="B136" s="29"/>
      <c r="C136" s="29"/>
      <c r="D136" s="29"/>
      <c r="E136" s="29"/>
      <c r="F136" s="29"/>
      <c r="G136" s="29"/>
      <c r="H136" s="29"/>
      <c r="I136" s="29"/>
      <c r="J136" s="29"/>
      <c r="K136" s="29"/>
      <c r="L136" s="29"/>
      <c r="M136" s="29"/>
      <c r="N136" s="29"/>
      <c r="O136" s="29"/>
      <c r="P136" s="29"/>
      <c r="Q136" s="29"/>
      <c r="R136" s="29"/>
      <c r="S136" s="29"/>
      <c r="T136" s="325"/>
      <c r="U136" s="29"/>
      <c r="V136" s="29"/>
      <c r="W136" s="29"/>
      <c r="X136" s="29"/>
      <c r="Y136" s="29"/>
      <c r="Z136" s="29"/>
      <c r="AA136" s="29"/>
      <c r="AB136" s="29"/>
      <c r="AC136" s="29"/>
      <c r="AD136" s="29"/>
      <c r="AE136" s="29"/>
      <c r="AF136" s="29"/>
      <c r="AG136" s="29"/>
      <c r="AH136" s="29"/>
      <c r="AI136" s="29"/>
    </row>
    <row r="137" spans="1:35" ht="15.75" customHeight="1">
      <c r="A137" s="29"/>
      <c r="B137" s="29"/>
      <c r="C137" s="29"/>
      <c r="D137" s="29"/>
      <c r="E137" s="29"/>
      <c r="F137" s="29"/>
      <c r="G137" s="29"/>
      <c r="H137" s="29"/>
      <c r="I137" s="29"/>
      <c r="J137" s="29"/>
      <c r="K137" s="29"/>
      <c r="L137" s="29"/>
      <c r="M137" s="29"/>
      <c r="N137" s="29"/>
      <c r="O137" s="29"/>
      <c r="P137" s="29"/>
      <c r="Q137" s="29"/>
      <c r="R137" s="29"/>
      <c r="S137" s="29"/>
      <c r="T137" s="325"/>
      <c r="U137" s="29"/>
      <c r="V137" s="29"/>
      <c r="W137" s="29"/>
      <c r="X137" s="29"/>
      <c r="Y137" s="29"/>
      <c r="Z137" s="29"/>
      <c r="AA137" s="29"/>
      <c r="AB137" s="29"/>
      <c r="AC137" s="29"/>
      <c r="AD137" s="29"/>
      <c r="AE137" s="29"/>
      <c r="AF137" s="29"/>
      <c r="AG137" s="29"/>
      <c r="AH137" s="29"/>
      <c r="AI137" s="29"/>
    </row>
    <row r="138" spans="1:35" ht="15.75" customHeight="1">
      <c r="A138" s="29"/>
      <c r="B138" s="29"/>
      <c r="C138" s="29"/>
      <c r="D138" s="29"/>
      <c r="E138" s="29"/>
      <c r="F138" s="29"/>
      <c r="G138" s="29"/>
      <c r="H138" s="29"/>
      <c r="I138" s="29"/>
      <c r="J138" s="29"/>
      <c r="K138" s="29"/>
      <c r="L138" s="29"/>
      <c r="M138" s="29"/>
      <c r="N138" s="29"/>
      <c r="O138" s="29"/>
      <c r="P138" s="29"/>
      <c r="Q138" s="29"/>
      <c r="R138" s="29"/>
      <c r="S138" s="29"/>
      <c r="T138" s="325"/>
      <c r="U138" s="29"/>
      <c r="V138" s="29"/>
      <c r="W138" s="29"/>
      <c r="X138" s="29"/>
      <c r="Y138" s="29"/>
      <c r="Z138" s="29"/>
      <c r="AA138" s="29"/>
      <c r="AB138" s="29"/>
      <c r="AC138" s="29"/>
      <c r="AD138" s="29"/>
      <c r="AE138" s="29"/>
      <c r="AF138" s="29"/>
      <c r="AG138" s="29"/>
      <c r="AH138" s="29"/>
      <c r="AI138" s="29"/>
    </row>
    <row r="139" spans="1:35" ht="15.75" customHeight="1">
      <c r="A139" s="29"/>
      <c r="B139" s="29"/>
      <c r="C139" s="29"/>
      <c r="D139" s="29"/>
      <c r="E139" s="29"/>
      <c r="F139" s="29"/>
      <c r="G139" s="29"/>
      <c r="H139" s="29"/>
      <c r="I139" s="29"/>
      <c r="J139" s="29"/>
      <c r="K139" s="29"/>
      <c r="L139" s="29"/>
      <c r="M139" s="29"/>
      <c r="N139" s="29"/>
      <c r="O139" s="29"/>
      <c r="P139" s="29"/>
      <c r="Q139" s="29"/>
      <c r="R139" s="29"/>
      <c r="S139" s="29"/>
      <c r="T139" s="325"/>
      <c r="U139" s="29"/>
      <c r="V139" s="29"/>
      <c r="W139" s="29"/>
      <c r="X139" s="29"/>
      <c r="Y139" s="29"/>
      <c r="Z139" s="29"/>
      <c r="AA139" s="29"/>
      <c r="AB139" s="29"/>
      <c r="AC139" s="29"/>
      <c r="AD139" s="29"/>
      <c r="AE139" s="29"/>
      <c r="AF139" s="29"/>
      <c r="AG139" s="29"/>
      <c r="AH139" s="29"/>
      <c r="AI139" s="29"/>
    </row>
    <row r="140" spans="1:35" ht="15.75" customHeight="1">
      <c r="A140" s="29"/>
      <c r="B140" s="29"/>
      <c r="C140" s="29"/>
      <c r="D140" s="29"/>
      <c r="E140" s="29"/>
      <c r="F140" s="29"/>
      <c r="G140" s="29"/>
      <c r="H140" s="29"/>
      <c r="I140" s="29"/>
      <c r="J140" s="29"/>
      <c r="K140" s="29"/>
      <c r="L140" s="29"/>
      <c r="M140" s="29"/>
      <c r="N140" s="29"/>
      <c r="O140" s="29"/>
      <c r="P140" s="29"/>
      <c r="Q140" s="29"/>
      <c r="R140" s="29"/>
      <c r="S140" s="29"/>
      <c r="T140" s="325"/>
      <c r="U140" s="29"/>
      <c r="V140" s="29"/>
      <c r="W140" s="29"/>
      <c r="X140" s="29"/>
      <c r="Y140" s="29"/>
      <c r="Z140" s="29"/>
      <c r="AA140" s="29"/>
      <c r="AB140" s="29"/>
      <c r="AC140" s="29"/>
      <c r="AD140" s="29"/>
      <c r="AE140" s="29"/>
      <c r="AF140" s="29"/>
      <c r="AG140" s="29"/>
      <c r="AH140" s="29"/>
      <c r="AI140" s="29"/>
    </row>
    <row r="141" spans="1:35" ht="15.75" customHeight="1">
      <c r="A141" s="29"/>
      <c r="B141" s="29"/>
      <c r="C141" s="29"/>
      <c r="D141" s="29"/>
      <c r="E141" s="29"/>
      <c r="F141" s="29"/>
      <c r="G141" s="29"/>
      <c r="H141" s="29"/>
      <c r="I141" s="29"/>
      <c r="J141" s="29"/>
      <c r="K141" s="29"/>
      <c r="L141" s="29"/>
      <c r="M141" s="29"/>
      <c r="N141" s="29"/>
      <c r="O141" s="29"/>
      <c r="P141" s="29"/>
      <c r="Q141" s="29"/>
      <c r="R141" s="29"/>
      <c r="S141" s="29"/>
      <c r="T141" s="325"/>
      <c r="U141" s="29"/>
      <c r="V141" s="29"/>
      <c r="W141" s="29"/>
      <c r="X141" s="29"/>
      <c r="Y141" s="29"/>
      <c r="Z141" s="29"/>
      <c r="AA141" s="29"/>
      <c r="AB141" s="29"/>
      <c r="AC141" s="29"/>
      <c r="AD141" s="29"/>
      <c r="AE141" s="29"/>
      <c r="AF141" s="29"/>
      <c r="AG141" s="29"/>
      <c r="AH141" s="29"/>
      <c r="AI141" s="29"/>
    </row>
    <row r="142" spans="1:35" ht="15.75" customHeight="1">
      <c r="A142" s="29"/>
      <c r="B142" s="29"/>
      <c r="C142" s="29"/>
      <c r="D142" s="29"/>
      <c r="E142" s="29"/>
      <c r="F142" s="29"/>
      <c r="G142" s="29"/>
      <c r="H142" s="29"/>
      <c r="I142" s="29"/>
      <c r="J142" s="29"/>
      <c r="K142" s="29"/>
      <c r="L142" s="29"/>
      <c r="M142" s="29"/>
      <c r="N142" s="29"/>
      <c r="O142" s="29"/>
      <c r="P142" s="29"/>
      <c r="Q142" s="29"/>
      <c r="R142" s="29"/>
      <c r="S142" s="29"/>
      <c r="T142" s="325"/>
      <c r="U142" s="29"/>
      <c r="V142" s="29"/>
      <c r="W142" s="29"/>
      <c r="X142" s="29"/>
      <c r="Y142" s="29"/>
      <c r="Z142" s="29"/>
      <c r="AA142" s="29"/>
      <c r="AB142" s="29"/>
      <c r="AC142" s="29"/>
      <c r="AD142" s="29"/>
      <c r="AE142" s="29"/>
      <c r="AF142" s="29"/>
      <c r="AG142" s="29"/>
      <c r="AH142" s="29"/>
      <c r="AI142" s="29"/>
    </row>
    <row r="143" spans="1:35" ht="15.75" customHeight="1">
      <c r="A143" s="29"/>
      <c r="B143" s="29"/>
      <c r="C143" s="29"/>
      <c r="D143" s="29"/>
      <c r="E143" s="29"/>
      <c r="F143" s="29"/>
      <c r="G143" s="29"/>
      <c r="H143" s="29"/>
      <c r="I143" s="29"/>
      <c r="J143" s="29"/>
      <c r="K143" s="29"/>
      <c r="L143" s="29"/>
      <c r="M143" s="29"/>
      <c r="N143" s="29"/>
      <c r="O143" s="29"/>
      <c r="P143" s="29"/>
      <c r="Q143" s="29"/>
      <c r="R143" s="29"/>
      <c r="S143" s="29"/>
      <c r="T143" s="325"/>
      <c r="U143" s="29"/>
      <c r="V143" s="29"/>
      <c r="W143" s="29"/>
      <c r="X143" s="29"/>
      <c r="Y143" s="29"/>
      <c r="Z143" s="29"/>
      <c r="AA143" s="29"/>
      <c r="AB143" s="29"/>
      <c r="AC143" s="29"/>
      <c r="AD143" s="29"/>
      <c r="AE143" s="29"/>
      <c r="AF143" s="29"/>
      <c r="AG143" s="29"/>
      <c r="AH143" s="29"/>
      <c r="AI143" s="29"/>
    </row>
    <row r="144" spans="1:35" ht="15.75" customHeight="1">
      <c r="A144" s="29"/>
      <c r="B144" s="29"/>
      <c r="C144" s="29"/>
      <c r="D144" s="29"/>
      <c r="E144" s="29"/>
      <c r="F144" s="29"/>
      <c r="G144" s="29"/>
      <c r="H144" s="29"/>
      <c r="I144" s="29"/>
      <c r="J144" s="29"/>
      <c r="K144" s="29"/>
      <c r="L144" s="29"/>
      <c r="M144" s="29"/>
      <c r="N144" s="29"/>
      <c r="O144" s="29"/>
      <c r="P144" s="29"/>
      <c r="Q144" s="29"/>
      <c r="R144" s="29"/>
      <c r="S144" s="29"/>
      <c r="T144" s="325"/>
      <c r="U144" s="29"/>
      <c r="V144" s="29"/>
      <c r="W144" s="29"/>
      <c r="X144" s="29"/>
      <c r="Y144" s="29"/>
      <c r="Z144" s="29"/>
      <c r="AA144" s="29"/>
      <c r="AB144" s="29"/>
      <c r="AC144" s="29"/>
      <c r="AD144" s="29"/>
      <c r="AE144" s="29"/>
      <c r="AF144" s="29"/>
      <c r="AG144" s="29"/>
      <c r="AH144" s="29"/>
      <c r="AI144" s="29"/>
    </row>
    <row r="145" spans="1:35" ht="15.75" customHeight="1">
      <c r="A145" s="29"/>
      <c r="B145" s="29"/>
      <c r="C145" s="29"/>
      <c r="D145" s="29"/>
      <c r="E145" s="29"/>
      <c r="F145" s="29"/>
      <c r="G145" s="29"/>
      <c r="H145" s="29"/>
      <c r="I145" s="29"/>
      <c r="J145" s="29"/>
      <c r="K145" s="29"/>
      <c r="L145" s="29"/>
      <c r="M145" s="29"/>
      <c r="N145" s="29"/>
      <c r="O145" s="29"/>
      <c r="P145" s="29"/>
      <c r="Q145" s="29"/>
      <c r="R145" s="29"/>
      <c r="S145" s="29"/>
      <c r="T145" s="325"/>
      <c r="U145" s="29"/>
      <c r="V145" s="29"/>
      <c r="W145" s="29"/>
      <c r="X145" s="29"/>
      <c r="Y145" s="29"/>
      <c r="Z145" s="29"/>
      <c r="AA145" s="29"/>
      <c r="AB145" s="29"/>
      <c r="AC145" s="29"/>
      <c r="AD145" s="29"/>
      <c r="AE145" s="29"/>
      <c r="AF145" s="29"/>
      <c r="AG145" s="29"/>
      <c r="AH145" s="29"/>
      <c r="AI145" s="29"/>
    </row>
    <row r="146" spans="1:35" ht="15.75" customHeight="1">
      <c r="A146" s="29"/>
      <c r="B146" s="29"/>
      <c r="C146" s="29"/>
      <c r="D146" s="29"/>
      <c r="E146" s="29"/>
      <c r="F146" s="29"/>
      <c r="G146" s="29"/>
      <c r="H146" s="29"/>
      <c r="I146" s="29"/>
      <c r="J146" s="29"/>
      <c r="K146" s="29"/>
      <c r="L146" s="29"/>
      <c r="M146" s="29"/>
      <c r="N146" s="29"/>
      <c r="O146" s="29"/>
      <c r="P146" s="29"/>
      <c r="Q146" s="29"/>
      <c r="R146" s="29"/>
      <c r="S146" s="29"/>
      <c r="T146" s="325"/>
      <c r="U146" s="29"/>
      <c r="V146" s="29"/>
      <c r="W146" s="29"/>
      <c r="X146" s="29"/>
      <c r="Y146" s="29"/>
      <c r="Z146" s="29"/>
      <c r="AA146" s="29"/>
      <c r="AB146" s="29"/>
      <c r="AC146" s="29"/>
      <c r="AD146" s="29"/>
      <c r="AE146" s="29"/>
      <c r="AF146" s="29"/>
      <c r="AG146" s="29"/>
      <c r="AH146" s="29"/>
      <c r="AI146" s="29"/>
    </row>
    <row r="147" spans="1:35" ht="15.75" customHeight="1">
      <c r="A147" s="29"/>
      <c r="B147" s="29"/>
      <c r="C147" s="29"/>
      <c r="D147" s="29"/>
      <c r="E147" s="29"/>
      <c r="F147" s="29"/>
      <c r="G147" s="29"/>
      <c r="H147" s="29"/>
      <c r="I147" s="29"/>
      <c r="J147" s="29"/>
      <c r="K147" s="29"/>
      <c r="L147" s="29"/>
      <c r="M147" s="29"/>
      <c r="N147" s="29"/>
      <c r="O147" s="29"/>
      <c r="P147" s="29"/>
      <c r="Q147" s="29"/>
      <c r="R147" s="29"/>
      <c r="S147" s="29"/>
      <c r="T147" s="325"/>
      <c r="U147" s="29"/>
      <c r="V147" s="29"/>
      <c r="W147" s="29"/>
      <c r="X147" s="29"/>
      <c r="Y147" s="29"/>
      <c r="Z147" s="29"/>
      <c r="AA147" s="29"/>
      <c r="AB147" s="29"/>
      <c r="AC147" s="29"/>
      <c r="AD147" s="29"/>
      <c r="AE147" s="29"/>
      <c r="AF147" s="29"/>
      <c r="AG147" s="29"/>
      <c r="AH147" s="29"/>
      <c r="AI147" s="29"/>
    </row>
    <row r="148" spans="1:35" ht="15.75" customHeight="1">
      <c r="A148" s="29"/>
      <c r="B148" s="29"/>
      <c r="C148" s="29"/>
      <c r="D148" s="29"/>
      <c r="E148" s="29"/>
      <c r="F148" s="29"/>
      <c r="G148" s="29"/>
      <c r="H148" s="29"/>
      <c r="I148" s="29"/>
      <c r="J148" s="29"/>
      <c r="K148" s="29"/>
      <c r="L148" s="29"/>
      <c r="M148" s="29"/>
      <c r="N148" s="29"/>
      <c r="O148" s="29"/>
      <c r="P148" s="29"/>
      <c r="Q148" s="29"/>
      <c r="R148" s="29"/>
      <c r="S148" s="29"/>
      <c r="T148" s="325"/>
      <c r="U148" s="29"/>
      <c r="V148" s="29"/>
      <c r="W148" s="29"/>
      <c r="X148" s="29"/>
      <c r="Y148" s="29"/>
      <c r="Z148" s="29"/>
      <c r="AA148" s="29"/>
      <c r="AB148" s="29"/>
      <c r="AC148" s="29"/>
      <c r="AD148" s="29"/>
      <c r="AE148" s="29"/>
      <c r="AF148" s="29"/>
      <c r="AG148" s="29"/>
      <c r="AH148" s="29"/>
      <c r="AI148" s="29"/>
    </row>
    <row r="149" spans="1:35" ht="15.75" customHeight="1">
      <c r="A149" s="29"/>
      <c r="B149" s="29"/>
      <c r="C149" s="29"/>
      <c r="D149" s="29"/>
      <c r="E149" s="29"/>
      <c r="F149" s="29"/>
      <c r="G149" s="29"/>
      <c r="H149" s="29"/>
      <c r="I149" s="29"/>
      <c r="J149" s="29"/>
      <c r="K149" s="29"/>
      <c r="L149" s="29"/>
      <c r="M149" s="29"/>
      <c r="N149" s="29"/>
      <c r="O149" s="29"/>
      <c r="P149" s="29"/>
      <c r="Q149" s="29"/>
      <c r="R149" s="29"/>
      <c r="S149" s="29"/>
      <c r="T149" s="325"/>
      <c r="U149" s="29"/>
      <c r="V149" s="29"/>
      <c r="W149" s="29"/>
      <c r="X149" s="29"/>
      <c r="Y149" s="29"/>
      <c r="Z149" s="29"/>
      <c r="AA149" s="29"/>
      <c r="AB149" s="29"/>
      <c r="AC149" s="29"/>
      <c r="AD149" s="29"/>
      <c r="AE149" s="29"/>
      <c r="AF149" s="29"/>
      <c r="AG149" s="29"/>
      <c r="AH149" s="29"/>
      <c r="AI149" s="29"/>
    </row>
    <row r="150" spans="1:35" ht="15.75" customHeight="1">
      <c r="A150" s="29"/>
      <c r="B150" s="29"/>
      <c r="C150" s="29"/>
      <c r="D150" s="29"/>
      <c r="E150" s="29"/>
      <c r="F150" s="29"/>
      <c r="G150" s="29"/>
      <c r="H150" s="29"/>
      <c r="I150" s="29"/>
      <c r="J150" s="29"/>
      <c r="K150" s="29"/>
      <c r="L150" s="29"/>
      <c r="M150" s="29"/>
      <c r="N150" s="29"/>
      <c r="O150" s="29"/>
      <c r="P150" s="29"/>
      <c r="Q150" s="29"/>
      <c r="R150" s="29"/>
      <c r="S150" s="29"/>
      <c r="T150" s="325"/>
      <c r="U150" s="29"/>
      <c r="V150" s="29"/>
      <c r="W150" s="29"/>
      <c r="X150" s="29"/>
      <c r="Y150" s="29"/>
      <c r="Z150" s="29"/>
      <c r="AA150" s="29"/>
      <c r="AB150" s="29"/>
      <c r="AC150" s="29"/>
      <c r="AD150" s="29"/>
      <c r="AE150" s="29"/>
      <c r="AF150" s="29"/>
      <c r="AG150" s="29"/>
      <c r="AH150" s="29"/>
      <c r="AI150" s="29"/>
    </row>
    <row r="151" spans="1:35" ht="15.75" customHeight="1">
      <c r="A151" s="29"/>
      <c r="B151" s="29"/>
      <c r="C151" s="29"/>
      <c r="D151" s="29"/>
      <c r="E151" s="29"/>
      <c r="F151" s="29"/>
      <c r="G151" s="29"/>
      <c r="H151" s="29"/>
      <c r="I151" s="29"/>
      <c r="J151" s="29"/>
      <c r="K151" s="29"/>
      <c r="L151" s="29"/>
      <c r="M151" s="29"/>
      <c r="N151" s="29"/>
      <c r="O151" s="29"/>
      <c r="P151" s="29"/>
      <c r="Q151" s="29"/>
      <c r="R151" s="29"/>
      <c r="S151" s="29"/>
      <c r="T151" s="325"/>
      <c r="U151" s="29"/>
      <c r="V151" s="29"/>
      <c r="W151" s="29"/>
      <c r="X151" s="29"/>
      <c r="Y151" s="29"/>
      <c r="Z151" s="29"/>
      <c r="AA151" s="29"/>
      <c r="AB151" s="29"/>
      <c r="AC151" s="29"/>
      <c r="AD151" s="29"/>
      <c r="AE151" s="29"/>
      <c r="AF151" s="29"/>
      <c r="AG151" s="29"/>
      <c r="AH151" s="29"/>
      <c r="AI151" s="29"/>
    </row>
    <row r="152" spans="1:35" ht="15.75" customHeight="1">
      <c r="A152" s="29"/>
      <c r="B152" s="29"/>
      <c r="C152" s="29"/>
      <c r="D152" s="29"/>
      <c r="E152" s="29"/>
      <c r="F152" s="29"/>
      <c r="G152" s="29"/>
      <c r="H152" s="29"/>
      <c r="I152" s="29"/>
      <c r="J152" s="29"/>
      <c r="K152" s="29"/>
      <c r="L152" s="29"/>
      <c r="M152" s="29"/>
      <c r="N152" s="29"/>
      <c r="O152" s="29"/>
      <c r="P152" s="29"/>
      <c r="Q152" s="29"/>
      <c r="R152" s="29"/>
      <c r="S152" s="29"/>
      <c r="T152" s="325"/>
      <c r="U152" s="29"/>
      <c r="V152" s="29"/>
      <c r="W152" s="29"/>
      <c r="X152" s="29"/>
      <c r="Y152" s="29"/>
      <c r="Z152" s="29"/>
      <c r="AA152" s="29"/>
      <c r="AB152" s="29"/>
      <c r="AC152" s="29"/>
      <c r="AD152" s="29"/>
      <c r="AE152" s="29"/>
      <c r="AF152" s="29"/>
      <c r="AG152" s="29"/>
      <c r="AH152" s="29"/>
      <c r="AI152" s="29"/>
    </row>
    <row r="153" spans="1:35" ht="15.75" customHeight="1">
      <c r="A153" s="29"/>
      <c r="B153" s="29"/>
      <c r="C153" s="29"/>
      <c r="D153" s="29"/>
      <c r="E153" s="29"/>
      <c r="F153" s="29"/>
      <c r="G153" s="29"/>
      <c r="H153" s="29"/>
      <c r="I153" s="29"/>
      <c r="J153" s="29"/>
      <c r="K153" s="29"/>
      <c r="L153" s="29"/>
      <c r="M153" s="29"/>
      <c r="N153" s="29"/>
      <c r="O153" s="29"/>
      <c r="P153" s="29"/>
      <c r="Q153" s="29"/>
      <c r="R153" s="29"/>
      <c r="S153" s="29"/>
      <c r="T153" s="325"/>
      <c r="U153" s="29"/>
      <c r="V153" s="29"/>
      <c r="W153" s="29"/>
      <c r="X153" s="29"/>
      <c r="Y153" s="29"/>
      <c r="Z153" s="29"/>
      <c r="AA153" s="29"/>
      <c r="AB153" s="29"/>
      <c r="AC153" s="29"/>
      <c r="AD153" s="29"/>
      <c r="AE153" s="29"/>
      <c r="AF153" s="29"/>
      <c r="AG153" s="29"/>
      <c r="AH153" s="29"/>
      <c r="AI153" s="29"/>
    </row>
    <row r="154" spans="1:35" ht="15.75" customHeight="1">
      <c r="A154" s="29"/>
      <c r="B154" s="29"/>
      <c r="C154" s="29"/>
      <c r="D154" s="29"/>
      <c r="E154" s="29"/>
      <c r="F154" s="29"/>
      <c r="G154" s="29"/>
      <c r="H154" s="29"/>
      <c r="I154" s="29"/>
      <c r="J154" s="29"/>
      <c r="K154" s="29"/>
      <c r="L154" s="29"/>
      <c r="M154" s="29"/>
      <c r="N154" s="29"/>
      <c r="O154" s="29"/>
      <c r="P154" s="29"/>
      <c r="Q154" s="29"/>
      <c r="R154" s="29"/>
      <c r="S154" s="29"/>
      <c r="T154" s="325"/>
      <c r="U154" s="29"/>
      <c r="V154" s="29"/>
      <c r="W154" s="29"/>
      <c r="X154" s="29"/>
      <c r="Y154" s="29"/>
      <c r="Z154" s="29"/>
      <c r="AA154" s="29"/>
      <c r="AB154" s="29"/>
      <c r="AC154" s="29"/>
      <c r="AD154" s="29"/>
      <c r="AE154" s="29"/>
      <c r="AF154" s="29"/>
      <c r="AG154" s="29"/>
      <c r="AH154" s="29"/>
      <c r="AI154" s="29"/>
    </row>
    <row r="155" spans="1:35" ht="15.75" customHeight="1">
      <c r="A155" s="29"/>
      <c r="B155" s="29"/>
      <c r="C155" s="29"/>
      <c r="D155" s="29"/>
      <c r="E155" s="29"/>
      <c r="F155" s="29"/>
      <c r="G155" s="29"/>
      <c r="H155" s="29"/>
      <c r="I155" s="29"/>
      <c r="J155" s="29"/>
      <c r="K155" s="29"/>
      <c r="L155" s="29"/>
      <c r="M155" s="29"/>
      <c r="N155" s="29"/>
      <c r="O155" s="29"/>
      <c r="P155" s="29"/>
      <c r="Q155" s="29"/>
      <c r="R155" s="29"/>
      <c r="S155" s="29"/>
      <c r="T155" s="325"/>
      <c r="U155" s="29"/>
      <c r="V155" s="29"/>
      <c r="W155" s="29"/>
      <c r="X155" s="29"/>
      <c r="Y155" s="29"/>
      <c r="Z155" s="29"/>
      <c r="AA155" s="29"/>
      <c r="AB155" s="29"/>
      <c r="AC155" s="29"/>
      <c r="AD155" s="29"/>
      <c r="AE155" s="29"/>
      <c r="AF155" s="29"/>
      <c r="AG155" s="29"/>
      <c r="AH155" s="29"/>
      <c r="AI155" s="29"/>
    </row>
    <row r="156" spans="1:35" ht="15.75" customHeight="1">
      <c r="A156" s="29"/>
      <c r="B156" s="29"/>
      <c r="C156" s="29"/>
      <c r="D156" s="29"/>
      <c r="E156" s="29"/>
      <c r="F156" s="29"/>
      <c r="G156" s="29"/>
      <c r="H156" s="29"/>
      <c r="I156" s="29"/>
      <c r="J156" s="29"/>
      <c r="K156" s="29"/>
      <c r="L156" s="29"/>
      <c r="M156" s="29"/>
      <c r="N156" s="29"/>
      <c r="O156" s="29"/>
      <c r="P156" s="29"/>
      <c r="Q156" s="29"/>
      <c r="R156" s="29"/>
      <c r="S156" s="29"/>
      <c r="T156" s="325"/>
      <c r="U156" s="29"/>
      <c r="V156" s="29"/>
      <c r="W156" s="29"/>
      <c r="X156" s="29"/>
      <c r="Y156" s="29"/>
      <c r="Z156" s="29"/>
      <c r="AA156" s="29"/>
      <c r="AB156" s="29"/>
      <c r="AC156" s="29"/>
      <c r="AD156" s="29"/>
      <c r="AE156" s="29"/>
      <c r="AF156" s="29"/>
      <c r="AG156" s="29"/>
      <c r="AH156" s="29"/>
      <c r="AI156" s="29"/>
    </row>
    <row r="157" spans="1:35" ht="15.75" customHeight="1">
      <c r="A157" s="29"/>
      <c r="B157" s="29"/>
      <c r="C157" s="29"/>
      <c r="D157" s="29"/>
      <c r="E157" s="29"/>
      <c r="F157" s="29"/>
      <c r="G157" s="29"/>
      <c r="H157" s="29"/>
      <c r="I157" s="29"/>
      <c r="J157" s="29"/>
      <c r="K157" s="29"/>
      <c r="L157" s="29"/>
      <c r="M157" s="29"/>
      <c r="N157" s="29"/>
      <c r="O157" s="29"/>
      <c r="P157" s="29"/>
      <c r="Q157" s="29"/>
      <c r="R157" s="29"/>
      <c r="S157" s="29"/>
      <c r="T157" s="325"/>
      <c r="U157" s="29"/>
      <c r="V157" s="29"/>
      <c r="W157" s="29"/>
      <c r="X157" s="29"/>
      <c r="Y157" s="29"/>
      <c r="Z157" s="29"/>
      <c r="AA157" s="29"/>
      <c r="AB157" s="29"/>
      <c r="AC157" s="29"/>
      <c r="AD157" s="29"/>
      <c r="AE157" s="29"/>
      <c r="AF157" s="29"/>
      <c r="AG157" s="29"/>
      <c r="AH157" s="29"/>
      <c r="AI157" s="29"/>
    </row>
    <row r="158" spans="1:35" ht="15.75" customHeight="1">
      <c r="A158" s="29"/>
      <c r="B158" s="29"/>
      <c r="C158" s="29"/>
      <c r="D158" s="29"/>
      <c r="E158" s="29"/>
      <c r="F158" s="29"/>
      <c r="G158" s="29"/>
      <c r="H158" s="29"/>
      <c r="I158" s="29"/>
      <c r="J158" s="29"/>
      <c r="K158" s="29"/>
      <c r="L158" s="29"/>
      <c r="M158" s="29"/>
      <c r="N158" s="29"/>
      <c r="O158" s="29"/>
      <c r="P158" s="29"/>
      <c r="Q158" s="29"/>
      <c r="R158" s="29"/>
      <c r="S158" s="29"/>
      <c r="T158" s="325"/>
      <c r="U158" s="29"/>
      <c r="V158" s="29"/>
      <c r="W158" s="29"/>
      <c r="X158" s="29"/>
      <c r="Y158" s="29"/>
      <c r="Z158" s="29"/>
      <c r="AA158" s="29"/>
      <c r="AB158" s="29"/>
      <c r="AC158" s="29"/>
      <c r="AD158" s="29"/>
      <c r="AE158" s="29"/>
      <c r="AF158" s="29"/>
      <c r="AG158" s="29"/>
      <c r="AH158" s="29"/>
      <c r="AI158" s="29"/>
    </row>
    <row r="159" spans="1:35" ht="15.75" customHeight="1">
      <c r="A159" s="29"/>
      <c r="B159" s="29"/>
      <c r="C159" s="29"/>
      <c r="D159" s="29"/>
      <c r="E159" s="29"/>
      <c r="F159" s="29"/>
      <c r="G159" s="29"/>
      <c r="H159" s="29"/>
      <c r="I159" s="29"/>
      <c r="J159" s="29"/>
      <c r="K159" s="29"/>
      <c r="L159" s="29"/>
      <c r="M159" s="29"/>
      <c r="N159" s="29"/>
      <c r="O159" s="29"/>
      <c r="P159" s="29"/>
      <c r="Q159" s="29"/>
      <c r="R159" s="29"/>
      <c r="S159" s="29"/>
      <c r="T159" s="325"/>
      <c r="U159" s="29"/>
      <c r="V159" s="29"/>
      <c r="W159" s="29"/>
      <c r="X159" s="29"/>
      <c r="Y159" s="29"/>
      <c r="Z159" s="29"/>
      <c r="AA159" s="29"/>
      <c r="AB159" s="29"/>
      <c r="AC159" s="29"/>
      <c r="AD159" s="29"/>
      <c r="AE159" s="29"/>
      <c r="AF159" s="29"/>
      <c r="AG159" s="29"/>
      <c r="AH159" s="29"/>
      <c r="AI159" s="29"/>
    </row>
    <row r="160" spans="1:35" ht="15.75" customHeight="1">
      <c r="A160" s="29"/>
      <c r="B160" s="29"/>
      <c r="C160" s="29"/>
      <c r="D160" s="29"/>
      <c r="E160" s="29"/>
      <c r="F160" s="29"/>
      <c r="G160" s="29"/>
      <c r="H160" s="29"/>
      <c r="I160" s="29"/>
      <c r="J160" s="29"/>
      <c r="K160" s="29"/>
      <c r="L160" s="29"/>
      <c r="M160" s="29"/>
      <c r="N160" s="29"/>
      <c r="O160" s="29"/>
      <c r="P160" s="29"/>
      <c r="Q160" s="29"/>
      <c r="R160" s="29"/>
      <c r="S160" s="29"/>
      <c r="T160" s="325"/>
      <c r="U160" s="29"/>
      <c r="V160" s="29"/>
      <c r="W160" s="29"/>
      <c r="X160" s="29"/>
      <c r="Y160" s="29"/>
      <c r="Z160" s="29"/>
      <c r="AA160" s="29"/>
      <c r="AB160" s="29"/>
      <c r="AC160" s="29"/>
      <c r="AD160" s="29"/>
      <c r="AE160" s="29"/>
      <c r="AF160" s="29"/>
      <c r="AG160" s="29"/>
      <c r="AH160" s="29"/>
      <c r="AI160" s="29"/>
    </row>
    <row r="161" spans="1:35" ht="15.75" customHeight="1">
      <c r="A161" s="29"/>
      <c r="B161" s="29"/>
      <c r="C161" s="29"/>
      <c r="D161" s="29"/>
      <c r="E161" s="29"/>
      <c r="F161" s="29"/>
      <c r="G161" s="29"/>
      <c r="H161" s="29"/>
      <c r="I161" s="29"/>
      <c r="J161" s="29"/>
      <c r="K161" s="29"/>
      <c r="L161" s="29"/>
      <c r="M161" s="29"/>
      <c r="N161" s="29"/>
      <c r="O161" s="29"/>
      <c r="P161" s="29"/>
      <c r="Q161" s="29"/>
      <c r="R161" s="29"/>
      <c r="S161" s="29"/>
      <c r="T161" s="325"/>
      <c r="U161" s="29"/>
      <c r="V161" s="29"/>
      <c r="W161" s="29"/>
      <c r="X161" s="29"/>
      <c r="Y161" s="29"/>
      <c r="Z161" s="29"/>
      <c r="AA161" s="29"/>
      <c r="AB161" s="29"/>
      <c r="AC161" s="29"/>
      <c r="AD161" s="29"/>
      <c r="AE161" s="29"/>
      <c r="AF161" s="29"/>
      <c r="AG161" s="29"/>
      <c r="AH161" s="29"/>
      <c r="AI161" s="29"/>
    </row>
    <row r="162" spans="1:35" ht="15.75" customHeight="1">
      <c r="A162" s="29"/>
      <c r="B162" s="29"/>
      <c r="C162" s="29"/>
      <c r="D162" s="29"/>
      <c r="E162" s="29"/>
      <c r="F162" s="29"/>
      <c r="G162" s="29"/>
      <c r="H162" s="29"/>
      <c r="I162" s="29"/>
      <c r="J162" s="29"/>
      <c r="K162" s="29"/>
      <c r="L162" s="29"/>
      <c r="M162" s="29"/>
      <c r="N162" s="29"/>
      <c r="O162" s="29"/>
      <c r="P162" s="29"/>
      <c r="Q162" s="29"/>
      <c r="R162" s="29"/>
      <c r="S162" s="29"/>
      <c r="T162" s="325"/>
      <c r="U162" s="29"/>
      <c r="V162" s="29"/>
      <c r="W162" s="29"/>
      <c r="X162" s="29"/>
      <c r="Y162" s="29"/>
      <c r="Z162" s="29"/>
      <c r="AA162" s="29"/>
      <c r="AB162" s="29"/>
      <c r="AC162" s="29"/>
      <c r="AD162" s="29"/>
      <c r="AE162" s="29"/>
      <c r="AF162" s="29"/>
      <c r="AG162" s="29"/>
      <c r="AH162" s="29"/>
      <c r="AI162" s="29"/>
    </row>
    <row r="163" spans="1:35" ht="15.75" customHeight="1">
      <c r="A163" s="29"/>
      <c r="B163" s="29"/>
      <c r="C163" s="29"/>
      <c r="D163" s="29"/>
      <c r="E163" s="29"/>
      <c r="F163" s="29"/>
      <c r="G163" s="29"/>
      <c r="H163" s="29"/>
      <c r="I163" s="29"/>
      <c r="J163" s="29"/>
      <c r="K163" s="29"/>
      <c r="L163" s="29"/>
      <c r="M163" s="29"/>
      <c r="N163" s="29"/>
      <c r="O163" s="29"/>
      <c r="P163" s="29"/>
      <c r="Q163" s="29"/>
      <c r="R163" s="29"/>
      <c r="S163" s="29"/>
      <c r="T163" s="325"/>
      <c r="U163" s="29"/>
      <c r="V163" s="29"/>
      <c r="W163" s="29"/>
      <c r="X163" s="29"/>
      <c r="Y163" s="29"/>
      <c r="Z163" s="29"/>
      <c r="AA163" s="29"/>
      <c r="AB163" s="29"/>
      <c r="AC163" s="29"/>
      <c r="AD163" s="29"/>
      <c r="AE163" s="29"/>
      <c r="AF163" s="29"/>
      <c r="AG163" s="29"/>
      <c r="AH163" s="29"/>
      <c r="AI163" s="29"/>
    </row>
    <row r="164" spans="1:35" ht="15.75" customHeight="1">
      <c r="A164" s="29"/>
      <c r="B164" s="29"/>
      <c r="C164" s="29"/>
      <c r="D164" s="29"/>
      <c r="E164" s="29"/>
      <c r="F164" s="29"/>
      <c r="G164" s="29"/>
      <c r="H164" s="29"/>
      <c r="I164" s="29"/>
      <c r="J164" s="29"/>
      <c r="K164" s="29"/>
      <c r="L164" s="29"/>
      <c r="M164" s="29"/>
      <c r="N164" s="29"/>
      <c r="O164" s="29"/>
      <c r="P164" s="29"/>
      <c r="Q164" s="29"/>
      <c r="R164" s="29"/>
      <c r="S164" s="29"/>
      <c r="T164" s="325"/>
      <c r="U164" s="29"/>
      <c r="V164" s="29"/>
      <c r="W164" s="29"/>
      <c r="X164" s="29"/>
      <c r="Y164" s="29"/>
      <c r="Z164" s="29"/>
      <c r="AA164" s="29"/>
      <c r="AB164" s="29"/>
      <c r="AC164" s="29"/>
      <c r="AD164" s="29"/>
      <c r="AE164" s="29"/>
      <c r="AF164" s="29"/>
      <c r="AG164" s="29"/>
      <c r="AH164" s="29"/>
      <c r="AI164" s="29"/>
    </row>
    <row r="165" spans="1:35" ht="15.75" customHeight="1">
      <c r="A165" s="29"/>
      <c r="B165" s="29"/>
      <c r="C165" s="29"/>
      <c r="D165" s="29"/>
      <c r="E165" s="29"/>
      <c r="F165" s="29"/>
      <c r="G165" s="29"/>
      <c r="H165" s="29"/>
      <c r="I165" s="29"/>
      <c r="J165" s="29"/>
      <c r="K165" s="29"/>
      <c r="L165" s="29"/>
      <c r="M165" s="29"/>
      <c r="N165" s="29"/>
      <c r="O165" s="29"/>
      <c r="P165" s="29"/>
      <c r="Q165" s="29"/>
      <c r="R165" s="29"/>
      <c r="S165" s="29"/>
      <c r="T165" s="325"/>
      <c r="U165" s="29"/>
      <c r="V165" s="29"/>
      <c r="W165" s="29"/>
      <c r="X165" s="29"/>
      <c r="Y165" s="29"/>
      <c r="Z165" s="29"/>
      <c r="AA165" s="29"/>
      <c r="AB165" s="29"/>
      <c r="AC165" s="29"/>
      <c r="AD165" s="29"/>
      <c r="AE165" s="29"/>
      <c r="AF165" s="29"/>
      <c r="AG165" s="29"/>
      <c r="AH165" s="29"/>
      <c r="AI165" s="29"/>
    </row>
    <row r="166" spans="1:35" ht="15.75" customHeight="1">
      <c r="A166" s="29"/>
      <c r="B166" s="29"/>
      <c r="C166" s="29"/>
      <c r="D166" s="29"/>
      <c r="E166" s="29"/>
      <c r="F166" s="29"/>
      <c r="G166" s="29"/>
      <c r="H166" s="29"/>
      <c r="I166" s="29"/>
      <c r="J166" s="29"/>
      <c r="K166" s="29"/>
      <c r="L166" s="29"/>
      <c r="M166" s="29"/>
      <c r="N166" s="29"/>
      <c r="O166" s="29"/>
      <c r="P166" s="29"/>
      <c r="Q166" s="29"/>
      <c r="R166" s="29"/>
      <c r="S166" s="29"/>
      <c r="T166" s="325"/>
      <c r="U166" s="29"/>
      <c r="V166" s="29"/>
      <c r="W166" s="29"/>
      <c r="X166" s="29"/>
      <c r="Y166" s="29"/>
      <c r="Z166" s="29"/>
      <c r="AA166" s="29"/>
      <c r="AB166" s="29"/>
      <c r="AC166" s="29"/>
      <c r="AD166" s="29"/>
      <c r="AE166" s="29"/>
      <c r="AF166" s="29"/>
      <c r="AG166" s="29"/>
      <c r="AH166" s="29"/>
      <c r="AI166" s="29"/>
    </row>
    <row r="167" spans="1:35" ht="15.75" customHeight="1">
      <c r="A167" s="29"/>
      <c r="B167" s="29"/>
      <c r="C167" s="29"/>
      <c r="D167" s="29"/>
      <c r="E167" s="29"/>
      <c r="F167" s="29"/>
      <c r="G167" s="29"/>
      <c r="H167" s="29"/>
      <c r="I167" s="29"/>
      <c r="J167" s="29"/>
      <c r="K167" s="29"/>
      <c r="L167" s="29"/>
      <c r="M167" s="29"/>
      <c r="N167" s="29"/>
      <c r="O167" s="29"/>
      <c r="P167" s="29"/>
      <c r="Q167" s="29"/>
      <c r="R167" s="29"/>
      <c r="S167" s="29"/>
      <c r="T167" s="325"/>
      <c r="U167" s="29"/>
      <c r="V167" s="29"/>
      <c r="W167" s="29"/>
      <c r="X167" s="29"/>
      <c r="Y167" s="29"/>
      <c r="Z167" s="29"/>
      <c r="AA167" s="29"/>
      <c r="AB167" s="29"/>
      <c r="AC167" s="29"/>
      <c r="AD167" s="29"/>
      <c r="AE167" s="29"/>
      <c r="AF167" s="29"/>
      <c r="AG167" s="29"/>
      <c r="AH167" s="29"/>
      <c r="AI167" s="29"/>
    </row>
    <row r="168" spans="1:35" ht="15.75" customHeight="1">
      <c r="A168" s="29"/>
      <c r="B168" s="29"/>
      <c r="C168" s="29"/>
      <c r="D168" s="29"/>
      <c r="E168" s="29"/>
      <c r="F168" s="29"/>
      <c r="G168" s="29"/>
      <c r="H168" s="29"/>
      <c r="I168" s="29"/>
      <c r="J168" s="29"/>
      <c r="K168" s="29"/>
      <c r="L168" s="29"/>
      <c r="M168" s="29"/>
      <c r="N168" s="29"/>
      <c r="O168" s="29"/>
      <c r="P168" s="29"/>
      <c r="Q168" s="29"/>
      <c r="R168" s="29"/>
      <c r="S168" s="29"/>
      <c r="T168" s="325"/>
      <c r="U168" s="29"/>
      <c r="V168" s="29"/>
      <c r="W168" s="29"/>
      <c r="X168" s="29"/>
      <c r="Y168" s="29"/>
      <c r="Z168" s="29"/>
      <c r="AA168" s="29"/>
      <c r="AB168" s="29"/>
      <c r="AC168" s="29"/>
      <c r="AD168" s="29"/>
      <c r="AE168" s="29"/>
      <c r="AF168" s="29"/>
      <c r="AG168" s="29"/>
      <c r="AH168" s="29"/>
      <c r="AI168" s="29"/>
    </row>
    <row r="169" spans="1:35" ht="15.75" customHeight="1">
      <c r="A169" s="29"/>
      <c r="B169" s="29"/>
      <c r="C169" s="29"/>
      <c r="D169" s="29"/>
      <c r="E169" s="29"/>
      <c r="F169" s="29"/>
      <c r="G169" s="29"/>
      <c r="H169" s="29"/>
      <c r="I169" s="29"/>
      <c r="J169" s="29"/>
      <c r="K169" s="29"/>
      <c r="L169" s="29"/>
      <c r="M169" s="29"/>
      <c r="N169" s="29"/>
      <c r="O169" s="29"/>
      <c r="P169" s="29"/>
      <c r="Q169" s="29"/>
      <c r="R169" s="29"/>
      <c r="S169" s="29"/>
      <c r="T169" s="325"/>
      <c r="U169" s="29"/>
      <c r="V169" s="29"/>
      <c r="W169" s="29"/>
      <c r="X169" s="29"/>
      <c r="Y169" s="29"/>
      <c r="Z169" s="29"/>
      <c r="AA169" s="29"/>
      <c r="AB169" s="29"/>
      <c r="AC169" s="29"/>
      <c r="AD169" s="29"/>
      <c r="AE169" s="29"/>
      <c r="AF169" s="29"/>
      <c r="AG169" s="29"/>
      <c r="AH169" s="29"/>
      <c r="AI169" s="29"/>
    </row>
    <row r="170" spans="1:35" ht="15.75" customHeight="1">
      <c r="A170" s="29"/>
      <c r="B170" s="29"/>
      <c r="C170" s="29"/>
      <c r="D170" s="29"/>
      <c r="E170" s="29"/>
      <c r="F170" s="29"/>
      <c r="G170" s="29"/>
      <c r="H170" s="29"/>
      <c r="I170" s="29"/>
      <c r="J170" s="29"/>
      <c r="K170" s="29"/>
      <c r="L170" s="29"/>
      <c r="M170" s="29"/>
      <c r="N170" s="29"/>
      <c r="O170" s="29"/>
      <c r="P170" s="29"/>
      <c r="Q170" s="29"/>
      <c r="R170" s="29"/>
      <c r="S170" s="29"/>
      <c r="T170" s="325"/>
      <c r="U170" s="29"/>
      <c r="V170" s="29"/>
      <c r="W170" s="29"/>
      <c r="X170" s="29"/>
      <c r="Y170" s="29"/>
      <c r="Z170" s="29"/>
      <c r="AA170" s="29"/>
      <c r="AB170" s="29"/>
      <c r="AC170" s="29"/>
      <c r="AD170" s="29"/>
      <c r="AE170" s="29"/>
      <c r="AF170" s="29"/>
      <c r="AG170" s="29"/>
      <c r="AH170" s="29"/>
      <c r="AI170" s="29"/>
    </row>
    <row r="171" spans="1:35" ht="15.75" customHeight="1">
      <c r="A171" s="29"/>
      <c r="B171" s="29"/>
      <c r="C171" s="29"/>
      <c r="D171" s="29"/>
      <c r="E171" s="29"/>
      <c r="F171" s="29"/>
      <c r="G171" s="29"/>
      <c r="H171" s="29"/>
      <c r="I171" s="29"/>
      <c r="J171" s="29"/>
      <c r="K171" s="29"/>
      <c r="L171" s="29"/>
      <c r="M171" s="29"/>
      <c r="N171" s="29"/>
      <c r="O171" s="29"/>
      <c r="P171" s="29"/>
      <c r="Q171" s="29"/>
      <c r="R171" s="29"/>
      <c r="S171" s="29"/>
      <c r="T171" s="325"/>
      <c r="U171" s="29"/>
      <c r="V171" s="29"/>
      <c r="W171" s="29"/>
      <c r="X171" s="29"/>
      <c r="Y171" s="29"/>
      <c r="Z171" s="29"/>
      <c r="AA171" s="29"/>
      <c r="AB171" s="29"/>
      <c r="AC171" s="29"/>
      <c r="AD171" s="29"/>
      <c r="AE171" s="29"/>
      <c r="AF171" s="29"/>
      <c r="AG171" s="29"/>
      <c r="AH171" s="29"/>
      <c r="AI171" s="29"/>
    </row>
    <row r="172" spans="1:35" ht="15.75" customHeight="1">
      <c r="A172" s="29"/>
      <c r="B172" s="29"/>
      <c r="C172" s="29"/>
      <c r="D172" s="29"/>
      <c r="E172" s="29"/>
      <c r="F172" s="29"/>
      <c r="G172" s="29"/>
      <c r="H172" s="29"/>
      <c r="I172" s="29"/>
      <c r="J172" s="29"/>
      <c r="K172" s="29"/>
      <c r="L172" s="29"/>
      <c r="M172" s="29"/>
      <c r="N172" s="29"/>
      <c r="O172" s="29"/>
      <c r="P172" s="29"/>
      <c r="Q172" s="29"/>
      <c r="R172" s="29"/>
      <c r="S172" s="29"/>
      <c r="T172" s="325"/>
      <c r="U172" s="29"/>
      <c r="V172" s="29"/>
      <c r="W172" s="29"/>
      <c r="X172" s="29"/>
      <c r="Y172" s="29"/>
      <c r="Z172" s="29"/>
      <c r="AA172" s="29"/>
      <c r="AB172" s="29"/>
      <c r="AC172" s="29"/>
      <c r="AD172" s="29"/>
      <c r="AE172" s="29"/>
      <c r="AF172" s="29"/>
      <c r="AG172" s="29"/>
      <c r="AH172" s="29"/>
      <c r="AI172" s="29"/>
    </row>
    <row r="173" spans="1:35" ht="15.75" customHeight="1">
      <c r="A173" s="29"/>
      <c r="B173" s="29"/>
      <c r="C173" s="29"/>
      <c r="D173" s="29"/>
      <c r="E173" s="29"/>
      <c r="F173" s="29"/>
      <c r="G173" s="29"/>
      <c r="H173" s="29"/>
      <c r="I173" s="29"/>
      <c r="J173" s="29"/>
      <c r="K173" s="29"/>
      <c r="L173" s="29"/>
      <c r="M173" s="29"/>
      <c r="N173" s="29"/>
      <c r="O173" s="29"/>
      <c r="P173" s="29"/>
      <c r="Q173" s="29"/>
      <c r="R173" s="29"/>
      <c r="S173" s="29"/>
      <c r="T173" s="325"/>
      <c r="U173" s="29"/>
      <c r="V173" s="29"/>
      <c r="W173" s="29"/>
      <c r="X173" s="29"/>
      <c r="Y173" s="29"/>
      <c r="Z173" s="29"/>
      <c r="AA173" s="29"/>
      <c r="AB173" s="29"/>
      <c r="AC173" s="29"/>
      <c r="AD173" s="29"/>
      <c r="AE173" s="29"/>
      <c r="AF173" s="29"/>
      <c r="AG173" s="29"/>
      <c r="AH173" s="29"/>
      <c r="AI173" s="29"/>
    </row>
    <row r="174" spans="1:35" ht="15.75" customHeight="1">
      <c r="A174" s="29"/>
      <c r="B174" s="29"/>
      <c r="C174" s="29"/>
      <c r="D174" s="29"/>
      <c r="E174" s="29"/>
      <c r="F174" s="29"/>
      <c r="G174" s="29"/>
      <c r="H174" s="29"/>
      <c r="I174" s="29"/>
      <c r="J174" s="29"/>
      <c r="K174" s="29"/>
      <c r="L174" s="29"/>
      <c r="M174" s="29"/>
      <c r="N174" s="29"/>
      <c r="O174" s="29"/>
      <c r="P174" s="29"/>
      <c r="Q174" s="29"/>
      <c r="R174" s="29"/>
      <c r="S174" s="29"/>
      <c r="T174" s="325"/>
      <c r="U174" s="29"/>
      <c r="V174" s="29"/>
      <c r="W174" s="29"/>
      <c r="X174" s="29"/>
      <c r="Y174" s="29"/>
      <c r="Z174" s="29"/>
      <c r="AA174" s="29"/>
      <c r="AB174" s="29"/>
      <c r="AC174" s="29"/>
      <c r="AD174" s="29"/>
      <c r="AE174" s="29"/>
      <c r="AF174" s="29"/>
      <c r="AG174" s="29"/>
      <c r="AH174" s="29"/>
      <c r="AI174" s="29"/>
    </row>
    <row r="175" spans="1:35" ht="15.75" customHeight="1">
      <c r="A175" s="29"/>
      <c r="B175" s="29"/>
      <c r="C175" s="29"/>
      <c r="D175" s="29"/>
      <c r="E175" s="29"/>
      <c r="F175" s="29"/>
      <c r="G175" s="29"/>
      <c r="H175" s="29"/>
      <c r="I175" s="29"/>
      <c r="J175" s="29"/>
      <c r="K175" s="29"/>
      <c r="L175" s="29"/>
      <c r="M175" s="29"/>
      <c r="N175" s="29"/>
      <c r="O175" s="29"/>
      <c r="P175" s="29"/>
      <c r="Q175" s="29"/>
      <c r="R175" s="29"/>
      <c r="S175" s="29"/>
      <c r="T175" s="325"/>
      <c r="U175" s="29"/>
      <c r="V175" s="29"/>
      <c r="W175" s="29"/>
      <c r="X175" s="29"/>
      <c r="Y175" s="29"/>
      <c r="Z175" s="29"/>
      <c r="AA175" s="29"/>
      <c r="AB175" s="29"/>
      <c r="AC175" s="29"/>
      <c r="AD175" s="29"/>
      <c r="AE175" s="29"/>
      <c r="AF175" s="29"/>
      <c r="AG175" s="29"/>
      <c r="AH175" s="29"/>
      <c r="AI175" s="29"/>
    </row>
    <row r="176" spans="1:35" ht="15.75" customHeight="1">
      <c r="A176" s="29"/>
      <c r="B176" s="29"/>
      <c r="C176" s="29"/>
      <c r="D176" s="29"/>
      <c r="E176" s="29"/>
      <c r="F176" s="29"/>
      <c r="G176" s="29"/>
      <c r="H176" s="29"/>
      <c r="I176" s="29"/>
      <c r="J176" s="29"/>
      <c r="K176" s="29"/>
      <c r="L176" s="29"/>
      <c r="M176" s="29"/>
      <c r="N176" s="29"/>
      <c r="O176" s="29"/>
      <c r="P176" s="29"/>
      <c r="Q176" s="29"/>
      <c r="R176" s="29"/>
      <c r="S176" s="29"/>
      <c r="T176" s="325"/>
      <c r="U176" s="29"/>
      <c r="V176" s="29"/>
      <c r="W176" s="29"/>
      <c r="X176" s="29"/>
      <c r="Y176" s="29"/>
      <c r="Z176" s="29"/>
      <c r="AA176" s="29"/>
      <c r="AB176" s="29"/>
      <c r="AC176" s="29"/>
      <c r="AD176" s="29"/>
      <c r="AE176" s="29"/>
      <c r="AF176" s="29"/>
      <c r="AG176" s="29"/>
      <c r="AH176" s="29"/>
      <c r="AI176" s="29"/>
    </row>
    <row r="177" spans="1:35" ht="15.75" customHeight="1">
      <c r="A177" s="29"/>
      <c r="B177" s="29"/>
      <c r="C177" s="29"/>
      <c r="D177" s="29"/>
      <c r="E177" s="29"/>
      <c r="F177" s="29"/>
      <c r="G177" s="29"/>
      <c r="H177" s="29"/>
      <c r="I177" s="29"/>
      <c r="J177" s="29"/>
      <c r="K177" s="29"/>
      <c r="L177" s="29"/>
      <c r="M177" s="29"/>
      <c r="N177" s="29"/>
      <c r="O177" s="29"/>
      <c r="P177" s="29"/>
      <c r="Q177" s="29"/>
      <c r="R177" s="29"/>
      <c r="S177" s="29"/>
      <c r="T177" s="325"/>
      <c r="U177" s="29"/>
      <c r="V177" s="29"/>
      <c r="W177" s="29"/>
      <c r="X177" s="29"/>
      <c r="Y177" s="29"/>
      <c r="Z177" s="29"/>
      <c r="AA177" s="29"/>
      <c r="AB177" s="29"/>
      <c r="AC177" s="29"/>
      <c r="AD177" s="29"/>
      <c r="AE177" s="29"/>
      <c r="AF177" s="29"/>
      <c r="AG177" s="29"/>
      <c r="AH177" s="29"/>
      <c r="AI177" s="29"/>
    </row>
    <row r="178" spans="1:35" ht="15.75" customHeight="1">
      <c r="A178" s="29"/>
      <c r="B178" s="29"/>
      <c r="C178" s="29"/>
      <c r="D178" s="29"/>
      <c r="E178" s="29"/>
      <c r="F178" s="29"/>
      <c r="G178" s="29"/>
      <c r="H178" s="29"/>
      <c r="I178" s="29"/>
      <c r="J178" s="29"/>
      <c r="K178" s="29"/>
      <c r="L178" s="29"/>
      <c r="M178" s="29"/>
      <c r="N178" s="29"/>
      <c r="O178" s="29"/>
      <c r="P178" s="29"/>
      <c r="Q178" s="29"/>
      <c r="R178" s="29"/>
      <c r="S178" s="29"/>
      <c r="T178" s="325"/>
      <c r="U178" s="29"/>
      <c r="V178" s="29"/>
      <c r="W178" s="29"/>
      <c r="X178" s="29"/>
      <c r="Y178" s="29"/>
      <c r="Z178" s="29"/>
      <c r="AA178" s="29"/>
      <c r="AB178" s="29"/>
      <c r="AC178" s="29"/>
      <c r="AD178" s="29"/>
      <c r="AE178" s="29"/>
      <c r="AF178" s="29"/>
      <c r="AG178" s="29"/>
      <c r="AH178" s="29"/>
      <c r="AI178" s="29"/>
    </row>
    <row r="179" spans="1:35" ht="15.75" customHeight="1">
      <c r="A179" s="29"/>
      <c r="B179" s="29"/>
      <c r="C179" s="29"/>
      <c r="D179" s="29"/>
      <c r="E179" s="29"/>
      <c r="F179" s="29"/>
      <c r="G179" s="29"/>
      <c r="H179" s="29"/>
      <c r="I179" s="29"/>
      <c r="J179" s="29"/>
      <c r="K179" s="29"/>
      <c r="L179" s="29"/>
      <c r="M179" s="29"/>
      <c r="N179" s="29"/>
      <c r="O179" s="29"/>
      <c r="P179" s="29"/>
      <c r="Q179" s="29"/>
      <c r="R179" s="29"/>
      <c r="S179" s="29"/>
      <c r="T179" s="325"/>
      <c r="U179" s="29"/>
      <c r="V179" s="29"/>
      <c r="W179" s="29"/>
      <c r="X179" s="29"/>
      <c r="Y179" s="29"/>
      <c r="Z179" s="29"/>
      <c r="AA179" s="29"/>
      <c r="AB179" s="29"/>
      <c r="AC179" s="29"/>
      <c r="AD179" s="29"/>
      <c r="AE179" s="29"/>
      <c r="AF179" s="29"/>
      <c r="AG179" s="29"/>
      <c r="AH179" s="29"/>
      <c r="AI179" s="29"/>
    </row>
    <row r="180" spans="1:35" ht="15.75" customHeight="1">
      <c r="A180" s="29"/>
      <c r="B180" s="29"/>
      <c r="C180" s="29"/>
      <c r="D180" s="29"/>
      <c r="E180" s="29"/>
      <c r="F180" s="29"/>
      <c r="G180" s="29"/>
      <c r="H180" s="29"/>
      <c r="I180" s="29"/>
      <c r="J180" s="29"/>
      <c r="K180" s="29"/>
      <c r="L180" s="29"/>
      <c r="M180" s="29"/>
      <c r="N180" s="29"/>
      <c r="O180" s="29"/>
      <c r="P180" s="29"/>
      <c r="Q180" s="29"/>
      <c r="R180" s="29"/>
      <c r="S180" s="29"/>
      <c r="T180" s="325"/>
      <c r="U180" s="29"/>
      <c r="V180" s="29"/>
      <c r="W180" s="29"/>
      <c r="X180" s="29"/>
      <c r="Y180" s="29"/>
      <c r="Z180" s="29"/>
      <c r="AA180" s="29"/>
      <c r="AB180" s="29"/>
      <c r="AC180" s="29"/>
      <c r="AD180" s="29"/>
      <c r="AE180" s="29"/>
      <c r="AF180" s="29"/>
      <c r="AG180" s="29"/>
      <c r="AH180" s="29"/>
      <c r="AI180" s="29"/>
    </row>
    <row r="181" spans="1:35" ht="15.75" customHeight="1">
      <c r="A181" s="29"/>
      <c r="B181" s="29"/>
      <c r="C181" s="29"/>
      <c r="D181" s="29"/>
      <c r="E181" s="29"/>
      <c r="F181" s="29"/>
      <c r="G181" s="29"/>
      <c r="H181" s="29"/>
      <c r="I181" s="29"/>
      <c r="J181" s="29"/>
      <c r="K181" s="29"/>
      <c r="L181" s="29"/>
      <c r="M181" s="29"/>
      <c r="N181" s="29"/>
      <c r="O181" s="29"/>
      <c r="P181" s="29"/>
      <c r="Q181" s="29"/>
      <c r="R181" s="29"/>
      <c r="S181" s="29"/>
      <c r="T181" s="325"/>
      <c r="U181" s="29"/>
      <c r="V181" s="29"/>
      <c r="W181" s="29"/>
      <c r="X181" s="29"/>
      <c r="Y181" s="29"/>
      <c r="Z181" s="29"/>
      <c r="AA181" s="29"/>
      <c r="AB181" s="29"/>
      <c r="AC181" s="29"/>
      <c r="AD181" s="29"/>
      <c r="AE181" s="29"/>
      <c r="AF181" s="29"/>
      <c r="AG181" s="29"/>
      <c r="AH181" s="29"/>
      <c r="AI181" s="29"/>
    </row>
    <row r="182" spans="1:35" ht="15.75" customHeight="1">
      <c r="A182" s="29"/>
      <c r="B182" s="29"/>
      <c r="C182" s="29"/>
      <c r="D182" s="29"/>
      <c r="E182" s="29"/>
      <c r="F182" s="29"/>
      <c r="G182" s="29"/>
      <c r="H182" s="29"/>
      <c r="I182" s="29"/>
      <c r="J182" s="29"/>
      <c r="K182" s="29"/>
      <c r="L182" s="29"/>
      <c r="M182" s="29"/>
      <c r="N182" s="29"/>
      <c r="O182" s="29"/>
      <c r="P182" s="29"/>
      <c r="Q182" s="29"/>
      <c r="R182" s="29"/>
      <c r="S182" s="29"/>
      <c r="T182" s="325"/>
      <c r="U182" s="29"/>
      <c r="V182" s="29"/>
      <c r="W182" s="29"/>
      <c r="X182" s="29"/>
      <c r="Y182" s="29"/>
      <c r="Z182" s="29"/>
      <c r="AA182" s="29"/>
      <c r="AB182" s="29"/>
      <c r="AC182" s="29"/>
      <c r="AD182" s="29"/>
      <c r="AE182" s="29"/>
      <c r="AF182" s="29"/>
      <c r="AG182" s="29"/>
      <c r="AH182" s="29"/>
      <c r="AI182" s="29"/>
    </row>
    <row r="183" spans="1:35" ht="15.75" customHeight="1">
      <c r="A183" s="29"/>
      <c r="B183" s="29"/>
      <c r="C183" s="29"/>
      <c r="D183" s="29"/>
      <c r="E183" s="29"/>
      <c r="F183" s="29"/>
      <c r="G183" s="29"/>
      <c r="H183" s="29"/>
      <c r="I183" s="29"/>
      <c r="J183" s="29"/>
      <c r="K183" s="29"/>
      <c r="L183" s="29"/>
      <c r="M183" s="29"/>
      <c r="N183" s="29"/>
      <c r="O183" s="29"/>
      <c r="P183" s="29"/>
      <c r="Q183" s="29"/>
      <c r="R183" s="29"/>
      <c r="S183" s="29"/>
      <c r="T183" s="325"/>
      <c r="U183" s="29"/>
      <c r="V183" s="29"/>
      <c r="W183" s="29"/>
      <c r="X183" s="29"/>
      <c r="Y183" s="29"/>
      <c r="Z183" s="29"/>
      <c r="AA183" s="29"/>
      <c r="AB183" s="29"/>
      <c r="AC183" s="29"/>
      <c r="AD183" s="29"/>
      <c r="AE183" s="29"/>
      <c r="AF183" s="29"/>
      <c r="AG183" s="29"/>
      <c r="AH183" s="29"/>
      <c r="AI183" s="29"/>
    </row>
    <row r="184" spans="1:35" ht="15.75" customHeight="1">
      <c r="A184" s="29"/>
      <c r="B184" s="29"/>
      <c r="C184" s="29"/>
      <c r="D184" s="29"/>
      <c r="E184" s="29"/>
      <c r="F184" s="29"/>
      <c r="G184" s="29"/>
      <c r="H184" s="29"/>
      <c r="I184" s="29"/>
      <c r="J184" s="29"/>
      <c r="K184" s="29"/>
      <c r="L184" s="29"/>
      <c r="M184" s="29"/>
      <c r="N184" s="29"/>
      <c r="O184" s="29"/>
      <c r="P184" s="29"/>
      <c r="Q184" s="29"/>
      <c r="R184" s="29"/>
      <c r="S184" s="29"/>
      <c r="T184" s="325"/>
      <c r="U184" s="29"/>
      <c r="V184" s="29"/>
      <c r="W184" s="29"/>
      <c r="X184" s="29"/>
      <c r="Y184" s="29"/>
      <c r="Z184" s="29"/>
      <c r="AA184" s="29"/>
      <c r="AB184" s="29"/>
      <c r="AC184" s="29"/>
      <c r="AD184" s="29"/>
      <c r="AE184" s="29"/>
      <c r="AF184" s="29"/>
      <c r="AG184" s="29"/>
      <c r="AH184" s="29"/>
      <c r="AI184" s="29"/>
    </row>
    <row r="185" spans="1:35" ht="15.75" customHeight="1">
      <c r="A185" s="29"/>
      <c r="B185" s="29"/>
      <c r="C185" s="29"/>
      <c r="D185" s="29"/>
      <c r="E185" s="29"/>
      <c r="F185" s="29"/>
      <c r="G185" s="29"/>
      <c r="H185" s="29"/>
      <c r="I185" s="29"/>
      <c r="J185" s="29"/>
      <c r="K185" s="29"/>
      <c r="L185" s="29"/>
      <c r="M185" s="29"/>
      <c r="N185" s="29"/>
      <c r="O185" s="29"/>
      <c r="P185" s="29"/>
      <c r="Q185" s="29"/>
      <c r="R185" s="29"/>
      <c r="S185" s="29"/>
      <c r="T185" s="325"/>
      <c r="U185" s="29"/>
      <c r="V185" s="29"/>
      <c r="W185" s="29"/>
      <c r="X185" s="29"/>
      <c r="Y185" s="29"/>
      <c r="Z185" s="29"/>
      <c r="AA185" s="29"/>
      <c r="AB185" s="29"/>
      <c r="AC185" s="29"/>
      <c r="AD185" s="29"/>
      <c r="AE185" s="29"/>
      <c r="AF185" s="29"/>
      <c r="AG185" s="29"/>
      <c r="AH185" s="29"/>
      <c r="AI185" s="29"/>
    </row>
    <row r="186" spans="1:35" ht="15.75" customHeight="1">
      <c r="A186" s="29"/>
      <c r="B186" s="29"/>
      <c r="C186" s="29"/>
      <c r="D186" s="29"/>
      <c r="E186" s="29"/>
      <c r="F186" s="29"/>
      <c r="G186" s="29"/>
      <c r="H186" s="29"/>
      <c r="I186" s="29"/>
      <c r="J186" s="29"/>
      <c r="K186" s="29"/>
      <c r="L186" s="29"/>
      <c r="M186" s="29"/>
      <c r="N186" s="29"/>
      <c r="O186" s="29"/>
      <c r="P186" s="29"/>
      <c r="Q186" s="29"/>
      <c r="R186" s="29"/>
      <c r="S186" s="29"/>
      <c r="T186" s="325"/>
      <c r="U186" s="29"/>
      <c r="V186" s="29"/>
      <c r="W186" s="29"/>
      <c r="X186" s="29"/>
      <c r="Y186" s="29"/>
      <c r="Z186" s="29"/>
      <c r="AA186" s="29"/>
      <c r="AB186" s="29"/>
      <c r="AC186" s="29"/>
      <c r="AD186" s="29"/>
      <c r="AE186" s="29"/>
      <c r="AF186" s="29"/>
      <c r="AG186" s="29"/>
      <c r="AH186" s="29"/>
      <c r="AI186" s="29"/>
    </row>
    <row r="187" spans="1:35" ht="15.75" customHeight="1">
      <c r="A187" s="29"/>
      <c r="B187" s="29"/>
      <c r="C187" s="29"/>
      <c r="D187" s="29"/>
      <c r="E187" s="29"/>
      <c r="F187" s="29"/>
      <c r="G187" s="29"/>
      <c r="H187" s="29"/>
      <c r="I187" s="29"/>
      <c r="J187" s="29"/>
      <c r="K187" s="29"/>
      <c r="L187" s="29"/>
      <c r="M187" s="29"/>
      <c r="N187" s="29"/>
      <c r="O187" s="29"/>
      <c r="P187" s="29"/>
      <c r="Q187" s="29"/>
      <c r="R187" s="29"/>
      <c r="S187" s="29"/>
      <c r="T187" s="325"/>
      <c r="U187" s="29"/>
      <c r="V187" s="29"/>
      <c r="W187" s="29"/>
      <c r="X187" s="29"/>
      <c r="Y187" s="29"/>
      <c r="Z187" s="29"/>
      <c r="AA187" s="29"/>
      <c r="AB187" s="29"/>
      <c r="AC187" s="29"/>
      <c r="AD187" s="29"/>
      <c r="AE187" s="29"/>
      <c r="AF187" s="29"/>
      <c r="AG187" s="29"/>
      <c r="AH187" s="29"/>
      <c r="AI187" s="29"/>
    </row>
    <row r="188" spans="1:35" ht="15.75" customHeight="1">
      <c r="A188" s="29"/>
      <c r="B188" s="29"/>
      <c r="C188" s="29"/>
      <c r="D188" s="29"/>
      <c r="E188" s="29"/>
      <c r="F188" s="29"/>
      <c r="G188" s="29"/>
      <c r="H188" s="29"/>
      <c r="I188" s="29"/>
      <c r="J188" s="29"/>
      <c r="K188" s="29"/>
      <c r="L188" s="29"/>
      <c r="M188" s="29"/>
      <c r="N188" s="29"/>
      <c r="O188" s="29"/>
      <c r="P188" s="29"/>
      <c r="Q188" s="29"/>
      <c r="R188" s="29"/>
      <c r="S188" s="29"/>
      <c r="T188" s="325"/>
      <c r="U188" s="29"/>
      <c r="V188" s="29"/>
      <c r="W188" s="29"/>
      <c r="X188" s="29"/>
      <c r="Y188" s="29"/>
      <c r="Z188" s="29"/>
      <c r="AA188" s="29"/>
      <c r="AB188" s="29"/>
      <c r="AC188" s="29"/>
      <c r="AD188" s="29"/>
      <c r="AE188" s="29"/>
      <c r="AF188" s="29"/>
      <c r="AG188" s="29"/>
      <c r="AH188" s="29"/>
      <c r="AI188" s="29"/>
    </row>
    <row r="189" spans="1:35" ht="15.75" customHeight="1">
      <c r="A189" s="29"/>
      <c r="B189" s="29"/>
      <c r="C189" s="29"/>
      <c r="D189" s="29"/>
      <c r="E189" s="29"/>
      <c r="F189" s="29"/>
      <c r="G189" s="29"/>
      <c r="H189" s="29"/>
      <c r="I189" s="29"/>
      <c r="J189" s="29"/>
      <c r="K189" s="29"/>
      <c r="L189" s="29"/>
      <c r="M189" s="29"/>
      <c r="N189" s="29"/>
      <c r="O189" s="29"/>
      <c r="P189" s="29"/>
      <c r="Q189" s="29"/>
      <c r="R189" s="29"/>
      <c r="S189" s="29"/>
      <c r="T189" s="325"/>
      <c r="U189" s="29"/>
      <c r="V189" s="29"/>
      <c r="W189" s="29"/>
      <c r="X189" s="29"/>
      <c r="Y189" s="29"/>
      <c r="Z189" s="29"/>
      <c r="AA189" s="29"/>
      <c r="AB189" s="29"/>
      <c r="AC189" s="29"/>
      <c r="AD189" s="29"/>
      <c r="AE189" s="29"/>
      <c r="AF189" s="29"/>
      <c r="AG189" s="29"/>
      <c r="AH189" s="29"/>
      <c r="AI189" s="29"/>
    </row>
    <row r="190" spans="1:35" ht="15.75" customHeight="1">
      <c r="A190" s="29"/>
      <c r="B190" s="29"/>
      <c r="C190" s="29"/>
      <c r="D190" s="29"/>
      <c r="E190" s="29"/>
      <c r="F190" s="29"/>
      <c r="G190" s="29"/>
      <c r="H190" s="29"/>
      <c r="I190" s="29"/>
      <c r="J190" s="29"/>
      <c r="K190" s="29"/>
      <c r="L190" s="29"/>
      <c r="M190" s="29"/>
      <c r="N190" s="29"/>
      <c r="O190" s="29"/>
      <c r="P190" s="29"/>
      <c r="Q190" s="29"/>
      <c r="R190" s="29"/>
      <c r="S190" s="29"/>
      <c r="T190" s="325"/>
      <c r="U190" s="29"/>
      <c r="V190" s="29"/>
      <c r="W190" s="29"/>
      <c r="X190" s="29"/>
      <c r="Y190" s="29"/>
      <c r="Z190" s="29"/>
      <c r="AA190" s="29"/>
      <c r="AB190" s="29"/>
      <c r="AC190" s="29"/>
      <c r="AD190" s="29"/>
      <c r="AE190" s="29"/>
      <c r="AF190" s="29"/>
      <c r="AG190" s="29"/>
      <c r="AH190" s="29"/>
      <c r="AI190" s="29"/>
    </row>
    <row r="191" spans="1:35" ht="15.75" customHeight="1">
      <c r="A191" s="29"/>
      <c r="B191" s="29"/>
      <c r="C191" s="29"/>
      <c r="D191" s="29"/>
      <c r="E191" s="29"/>
      <c r="F191" s="29"/>
      <c r="G191" s="29"/>
      <c r="H191" s="29"/>
      <c r="I191" s="29"/>
      <c r="J191" s="29"/>
      <c r="K191" s="29"/>
      <c r="L191" s="29"/>
      <c r="M191" s="29"/>
      <c r="N191" s="29"/>
      <c r="O191" s="29"/>
      <c r="P191" s="29"/>
      <c r="Q191" s="29"/>
      <c r="R191" s="29"/>
      <c r="S191" s="29"/>
      <c r="T191" s="325"/>
      <c r="U191" s="29"/>
      <c r="V191" s="29"/>
      <c r="W191" s="29"/>
      <c r="X191" s="29"/>
      <c r="Y191" s="29"/>
      <c r="Z191" s="29"/>
      <c r="AA191" s="29"/>
      <c r="AB191" s="29"/>
      <c r="AC191" s="29"/>
      <c r="AD191" s="29"/>
      <c r="AE191" s="29"/>
      <c r="AF191" s="29"/>
      <c r="AG191" s="29"/>
      <c r="AH191" s="29"/>
      <c r="AI191" s="29"/>
    </row>
    <row r="192" spans="1:35" ht="15.75" customHeight="1">
      <c r="A192" s="29"/>
      <c r="B192" s="29"/>
      <c r="C192" s="29"/>
      <c r="D192" s="29"/>
      <c r="E192" s="29"/>
      <c r="F192" s="29"/>
      <c r="G192" s="29"/>
      <c r="H192" s="29"/>
      <c r="I192" s="29"/>
      <c r="J192" s="29"/>
      <c r="K192" s="29"/>
      <c r="L192" s="29"/>
      <c r="M192" s="29"/>
      <c r="N192" s="29"/>
      <c r="O192" s="29"/>
      <c r="P192" s="29"/>
      <c r="Q192" s="29"/>
      <c r="R192" s="29"/>
      <c r="S192" s="29"/>
      <c r="T192" s="325"/>
      <c r="U192" s="29"/>
      <c r="V192" s="29"/>
      <c r="W192" s="29"/>
      <c r="X192" s="29"/>
      <c r="Y192" s="29"/>
      <c r="Z192" s="29"/>
      <c r="AA192" s="29"/>
      <c r="AB192" s="29"/>
      <c r="AC192" s="29"/>
      <c r="AD192" s="29"/>
      <c r="AE192" s="29"/>
      <c r="AF192" s="29"/>
      <c r="AG192" s="29"/>
      <c r="AH192" s="29"/>
      <c r="AI192" s="29"/>
    </row>
    <row r="193" spans="1:35" ht="15.75" customHeight="1">
      <c r="A193" s="29"/>
      <c r="B193" s="29"/>
      <c r="C193" s="29"/>
      <c r="D193" s="29"/>
      <c r="E193" s="29"/>
      <c r="F193" s="29"/>
      <c r="G193" s="29"/>
      <c r="H193" s="29"/>
      <c r="I193" s="29"/>
      <c r="J193" s="29"/>
      <c r="K193" s="29"/>
      <c r="L193" s="29"/>
      <c r="M193" s="29"/>
      <c r="N193" s="29"/>
      <c r="O193" s="29"/>
      <c r="P193" s="29"/>
      <c r="Q193" s="29"/>
      <c r="R193" s="29"/>
      <c r="S193" s="29"/>
      <c r="T193" s="325"/>
      <c r="U193" s="29"/>
      <c r="V193" s="29"/>
      <c r="W193" s="29"/>
      <c r="X193" s="29"/>
      <c r="Y193" s="29"/>
      <c r="Z193" s="29"/>
      <c r="AA193" s="29"/>
      <c r="AB193" s="29"/>
      <c r="AC193" s="29"/>
      <c r="AD193" s="29"/>
      <c r="AE193" s="29"/>
      <c r="AF193" s="29"/>
      <c r="AG193" s="29"/>
      <c r="AH193" s="29"/>
      <c r="AI193" s="29"/>
    </row>
    <row r="194" spans="1:35" ht="15.75" customHeight="1">
      <c r="A194" s="29"/>
      <c r="B194" s="29"/>
      <c r="C194" s="29"/>
      <c r="D194" s="29"/>
      <c r="E194" s="29"/>
      <c r="F194" s="29"/>
      <c r="G194" s="29"/>
      <c r="H194" s="29"/>
      <c r="I194" s="29"/>
      <c r="J194" s="29"/>
      <c r="K194" s="29"/>
      <c r="L194" s="29"/>
      <c r="M194" s="29"/>
      <c r="N194" s="29"/>
      <c r="O194" s="29"/>
      <c r="P194" s="29"/>
      <c r="Q194" s="29"/>
      <c r="R194" s="29"/>
      <c r="S194" s="29"/>
      <c r="T194" s="325"/>
      <c r="U194" s="29"/>
      <c r="V194" s="29"/>
      <c r="W194" s="29"/>
      <c r="X194" s="29"/>
      <c r="Y194" s="29"/>
      <c r="Z194" s="29"/>
      <c r="AA194" s="29"/>
      <c r="AB194" s="29"/>
      <c r="AC194" s="29"/>
      <c r="AD194" s="29"/>
      <c r="AE194" s="29"/>
      <c r="AF194" s="29"/>
      <c r="AG194" s="29"/>
      <c r="AH194" s="29"/>
      <c r="AI194" s="29"/>
    </row>
    <row r="195" spans="1:35" ht="15.75" customHeight="1">
      <c r="A195" s="29"/>
      <c r="B195" s="29"/>
      <c r="C195" s="29"/>
      <c r="D195" s="29"/>
      <c r="E195" s="29"/>
      <c r="F195" s="29"/>
      <c r="G195" s="29"/>
      <c r="H195" s="29"/>
      <c r="I195" s="29"/>
      <c r="J195" s="29"/>
      <c r="K195" s="29"/>
      <c r="L195" s="29"/>
      <c r="M195" s="29"/>
      <c r="N195" s="29"/>
      <c r="O195" s="29"/>
      <c r="P195" s="29"/>
      <c r="Q195" s="29"/>
      <c r="R195" s="29"/>
      <c r="S195" s="29"/>
      <c r="T195" s="325"/>
      <c r="U195" s="29"/>
      <c r="V195" s="29"/>
      <c r="W195" s="29"/>
      <c r="X195" s="29"/>
      <c r="Y195" s="29"/>
      <c r="Z195" s="29"/>
      <c r="AA195" s="29"/>
      <c r="AB195" s="29"/>
      <c r="AC195" s="29"/>
      <c r="AD195" s="29"/>
      <c r="AE195" s="29"/>
      <c r="AF195" s="29"/>
      <c r="AG195" s="29"/>
      <c r="AH195" s="29"/>
      <c r="AI195" s="29"/>
    </row>
    <row r="196" spans="1:35" ht="15.75" customHeight="1">
      <c r="A196" s="29"/>
      <c r="B196" s="29"/>
      <c r="C196" s="29"/>
      <c r="D196" s="29"/>
      <c r="E196" s="29"/>
      <c r="F196" s="29"/>
      <c r="G196" s="29"/>
      <c r="H196" s="29"/>
      <c r="I196" s="29"/>
      <c r="J196" s="29"/>
      <c r="K196" s="29"/>
      <c r="L196" s="29"/>
      <c r="M196" s="29"/>
      <c r="N196" s="29"/>
      <c r="O196" s="29"/>
      <c r="P196" s="29"/>
      <c r="Q196" s="29"/>
      <c r="R196" s="29"/>
      <c r="S196" s="29"/>
      <c r="T196" s="325"/>
      <c r="U196" s="29"/>
      <c r="V196" s="29"/>
      <c r="W196" s="29"/>
      <c r="X196" s="29"/>
      <c r="Y196" s="29"/>
      <c r="Z196" s="29"/>
      <c r="AA196" s="29"/>
      <c r="AB196" s="29"/>
      <c r="AC196" s="29"/>
      <c r="AD196" s="29"/>
      <c r="AE196" s="29"/>
      <c r="AF196" s="29"/>
      <c r="AG196" s="29"/>
      <c r="AH196" s="29"/>
      <c r="AI196" s="29"/>
    </row>
    <row r="197" spans="1:35" ht="15.75" customHeight="1">
      <c r="A197" s="29"/>
      <c r="B197" s="29"/>
      <c r="C197" s="29"/>
      <c r="D197" s="29"/>
      <c r="E197" s="29"/>
      <c r="F197" s="29"/>
      <c r="G197" s="29"/>
      <c r="H197" s="29"/>
      <c r="I197" s="29"/>
      <c r="J197" s="29"/>
      <c r="K197" s="29"/>
      <c r="L197" s="29"/>
      <c r="M197" s="29"/>
      <c r="N197" s="29"/>
      <c r="O197" s="29"/>
      <c r="P197" s="29"/>
      <c r="Q197" s="29"/>
      <c r="R197" s="29"/>
      <c r="S197" s="29"/>
      <c r="T197" s="325"/>
      <c r="U197" s="29"/>
      <c r="V197" s="29"/>
      <c r="W197" s="29"/>
      <c r="X197" s="29"/>
      <c r="Y197" s="29"/>
      <c r="Z197" s="29"/>
      <c r="AA197" s="29"/>
      <c r="AB197" s="29"/>
      <c r="AC197" s="29"/>
      <c r="AD197" s="29"/>
      <c r="AE197" s="29"/>
      <c r="AF197" s="29"/>
      <c r="AG197" s="29"/>
      <c r="AH197" s="29"/>
      <c r="AI197" s="29"/>
    </row>
    <row r="198" spans="1:35" ht="15.75" customHeight="1">
      <c r="A198" s="29"/>
      <c r="B198" s="29"/>
      <c r="C198" s="29"/>
      <c r="D198" s="29"/>
      <c r="E198" s="29"/>
      <c r="F198" s="29"/>
      <c r="G198" s="29"/>
      <c r="H198" s="29"/>
      <c r="I198" s="29"/>
      <c r="J198" s="29"/>
      <c r="K198" s="29"/>
      <c r="L198" s="29"/>
      <c r="M198" s="29"/>
      <c r="N198" s="29"/>
      <c r="O198" s="29"/>
      <c r="P198" s="29"/>
      <c r="Q198" s="29"/>
      <c r="R198" s="29"/>
      <c r="S198" s="29"/>
      <c r="T198" s="325"/>
      <c r="U198" s="29"/>
      <c r="V198" s="29"/>
      <c r="W198" s="29"/>
      <c r="X198" s="29"/>
      <c r="Y198" s="29"/>
      <c r="Z198" s="29"/>
      <c r="AA198" s="29"/>
      <c r="AB198" s="29"/>
      <c r="AC198" s="29"/>
      <c r="AD198" s="29"/>
      <c r="AE198" s="29"/>
      <c r="AF198" s="29"/>
      <c r="AG198" s="29"/>
      <c r="AH198" s="29"/>
      <c r="AI198" s="29"/>
    </row>
    <row r="199" spans="1:35" ht="15.75" customHeight="1">
      <c r="A199" s="29"/>
      <c r="B199" s="29"/>
      <c r="C199" s="29"/>
      <c r="D199" s="29"/>
      <c r="E199" s="29"/>
      <c r="F199" s="29"/>
      <c r="G199" s="29"/>
      <c r="H199" s="29"/>
      <c r="I199" s="29"/>
      <c r="J199" s="29"/>
      <c r="K199" s="29"/>
      <c r="L199" s="29"/>
      <c r="M199" s="29"/>
      <c r="N199" s="29"/>
      <c r="O199" s="29"/>
      <c r="P199" s="29"/>
      <c r="Q199" s="29"/>
      <c r="R199" s="29"/>
      <c r="S199" s="29"/>
      <c r="T199" s="325"/>
      <c r="U199" s="29"/>
      <c r="V199" s="29"/>
      <c r="W199" s="29"/>
      <c r="X199" s="29"/>
      <c r="Y199" s="29"/>
      <c r="Z199" s="29"/>
      <c r="AA199" s="29"/>
      <c r="AB199" s="29"/>
      <c r="AC199" s="29"/>
      <c r="AD199" s="29"/>
      <c r="AE199" s="29"/>
      <c r="AF199" s="29"/>
      <c r="AG199" s="29"/>
      <c r="AH199" s="29"/>
      <c r="AI199" s="29"/>
    </row>
    <row r="200" spans="1:35" ht="15.75" customHeight="1">
      <c r="A200" s="29"/>
      <c r="B200" s="29"/>
      <c r="C200" s="29"/>
      <c r="D200" s="29"/>
      <c r="E200" s="29"/>
      <c r="F200" s="29"/>
      <c r="G200" s="29"/>
      <c r="H200" s="29"/>
      <c r="I200" s="29"/>
      <c r="J200" s="29"/>
      <c r="K200" s="29"/>
      <c r="L200" s="29"/>
      <c r="M200" s="29"/>
      <c r="N200" s="29"/>
      <c r="O200" s="29"/>
      <c r="P200" s="29"/>
      <c r="Q200" s="29"/>
      <c r="R200" s="29"/>
      <c r="S200" s="29"/>
      <c r="T200" s="325"/>
      <c r="U200" s="29"/>
      <c r="V200" s="29"/>
      <c r="W200" s="29"/>
      <c r="X200" s="29"/>
      <c r="Y200" s="29"/>
      <c r="Z200" s="29"/>
      <c r="AA200" s="29"/>
      <c r="AB200" s="29"/>
      <c r="AC200" s="29"/>
      <c r="AD200" s="29"/>
      <c r="AE200" s="29"/>
      <c r="AF200" s="29"/>
      <c r="AG200" s="29"/>
      <c r="AH200" s="29"/>
      <c r="AI200" s="29"/>
    </row>
    <row r="201" spans="1:35" ht="15.75" customHeight="1">
      <c r="A201" s="29"/>
      <c r="B201" s="29"/>
      <c r="C201" s="29"/>
      <c r="D201" s="29"/>
      <c r="E201" s="29"/>
      <c r="F201" s="29"/>
      <c r="G201" s="29"/>
      <c r="H201" s="29"/>
      <c r="I201" s="29"/>
      <c r="J201" s="29"/>
      <c r="K201" s="29"/>
      <c r="L201" s="29"/>
      <c r="M201" s="29"/>
      <c r="N201" s="29"/>
      <c r="O201" s="29"/>
      <c r="P201" s="29"/>
      <c r="Q201" s="29"/>
      <c r="R201" s="29"/>
      <c r="S201" s="29"/>
      <c r="T201" s="325"/>
      <c r="U201" s="29"/>
      <c r="V201" s="29"/>
      <c r="W201" s="29"/>
      <c r="X201" s="29"/>
      <c r="Y201" s="29"/>
      <c r="Z201" s="29"/>
      <c r="AA201" s="29"/>
      <c r="AB201" s="29"/>
      <c r="AC201" s="29"/>
      <c r="AD201" s="29"/>
      <c r="AE201" s="29"/>
      <c r="AF201" s="29"/>
      <c r="AG201" s="29"/>
      <c r="AH201" s="29"/>
      <c r="AI201" s="29"/>
    </row>
    <row r="202" spans="1:35" ht="15.75" customHeight="1">
      <c r="A202" s="29"/>
      <c r="B202" s="29"/>
      <c r="C202" s="29"/>
      <c r="D202" s="29"/>
      <c r="E202" s="29"/>
      <c r="F202" s="29"/>
      <c r="G202" s="29"/>
      <c r="H202" s="29"/>
      <c r="I202" s="29"/>
      <c r="J202" s="29"/>
      <c r="K202" s="29"/>
      <c r="L202" s="29"/>
      <c r="M202" s="29"/>
      <c r="N202" s="29"/>
      <c r="O202" s="29"/>
      <c r="P202" s="29"/>
      <c r="Q202" s="29"/>
      <c r="R202" s="29"/>
      <c r="S202" s="29"/>
      <c r="T202" s="325"/>
      <c r="U202" s="29"/>
      <c r="V202" s="29"/>
      <c r="W202" s="29"/>
      <c r="X202" s="29"/>
      <c r="Y202" s="29"/>
      <c r="Z202" s="29"/>
      <c r="AA202" s="29"/>
      <c r="AB202" s="29"/>
      <c r="AC202" s="29"/>
      <c r="AD202" s="29"/>
      <c r="AE202" s="29"/>
      <c r="AF202" s="29"/>
      <c r="AG202" s="29"/>
      <c r="AH202" s="29"/>
      <c r="AI202" s="29"/>
    </row>
    <row r="203" spans="1:35" ht="15.75" customHeight="1">
      <c r="A203" s="29"/>
      <c r="B203" s="29"/>
      <c r="C203" s="29"/>
      <c r="D203" s="29"/>
      <c r="E203" s="29"/>
      <c r="F203" s="29"/>
      <c r="G203" s="29"/>
      <c r="H203" s="29"/>
      <c r="I203" s="29"/>
      <c r="J203" s="29"/>
      <c r="K203" s="29"/>
      <c r="L203" s="29"/>
      <c r="M203" s="29"/>
      <c r="N203" s="29"/>
      <c r="O203" s="29"/>
      <c r="P203" s="29"/>
      <c r="Q203" s="29"/>
      <c r="R203" s="29"/>
      <c r="S203" s="29"/>
      <c r="T203" s="325"/>
      <c r="U203" s="29"/>
      <c r="V203" s="29"/>
      <c r="W203" s="29"/>
      <c r="X203" s="29"/>
      <c r="Y203" s="29"/>
      <c r="Z203" s="29"/>
      <c r="AA203" s="29"/>
      <c r="AB203" s="29"/>
      <c r="AC203" s="29"/>
      <c r="AD203" s="29"/>
      <c r="AE203" s="29"/>
      <c r="AF203" s="29"/>
      <c r="AG203" s="29"/>
      <c r="AH203" s="29"/>
      <c r="AI203" s="29"/>
    </row>
    <row r="204" spans="1:35" ht="15.75" customHeight="1">
      <c r="A204" s="29"/>
      <c r="B204" s="29"/>
      <c r="C204" s="29"/>
      <c r="D204" s="29"/>
      <c r="E204" s="29"/>
      <c r="F204" s="29"/>
      <c r="G204" s="29"/>
      <c r="H204" s="29"/>
      <c r="I204" s="29"/>
      <c r="J204" s="29"/>
      <c r="K204" s="29"/>
      <c r="L204" s="29"/>
      <c r="M204" s="29"/>
      <c r="N204" s="29"/>
      <c r="O204" s="29"/>
      <c r="P204" s="29"/>
      <c r="Q204" s="29"/>
      <c r="R204" s="29"/>
      <c r="S204" s="29"/>
      <c r="T204" s="325"/>
      <c r="U204" s="29"/>
      <c r="V204" s="29"/>
      <c r="W204" s="29"/>
      <c r="X204" s="29"/>
      <c r="Y204" s="29"/>
      <c r="Z204" s="29"/>
      <c r="AA204" s="29"/>
      <c r="AB204" s="29"/>
      <c r="AC204" s="29"/>
      <c r="AD204" s="29"/>
      <c r="AE204" s="29"/>
      <c r="AF204" s="29"/>
      <c r="AG204" s="29"/>
      <c r="AH204" s="29"/>
      <c r="AI204" s="29"/>
    </row>
    <row r="205" spans="1:35" ht="15.75" customHeight="1">
      <c r="A205" s="29"/>
      <c r="B205" s="29"/>
      <c r="C205" s="29"/>
      <c r="D205" s="29"/>
      <c r="E205" s="29"/>
      <c r="F205" s="29"/>
      <c r="G205" s="29"/>
      <c r="H205" s="29"/>
      <c r="I205" s="29"/>
      <c r="J205" s="29"/>
      <c r="K205" s="29"/>
      <c r="L205" s="29"/>
      <c r="M205" s="29"/>
      <c r="N205" s="29"/>
      <c r="O205" s="29"/>
      <c r="P205" s="29"/>
      <c r="Q205" s="29"/>
      <c r="R205" s="29"/>
      <c r="S205" s="29"/>
      <c r="T205" s="325"/>
      <c r="U205" s="29"/>
      <c r="V205" s="29"/>
      <c r="W205" s="29"/>
      <c r="X205" s="29"/>
      <c r="Y205" s="29"/>
      <c r="Z205" s="29"/>
      <c r="AA205" s="29"/>
      <c r="AB205" s="29"/>
      <c r="AC205" s="29"/>
      <c r="AD205" s="29"/>
      <c r="AE205" s="29"/>
      <c r="AF205" s="29"/>
      <c r="AG205" s="29"/>
      <c r="AH205" s="29"/>
      <c r="AI205" s="29"/>
    </row>
    <row r="206" spans="1:35" ht="15.75" customHeight="1">
      <c r="A206" s="29"/>
      <c r="B206" s="29"/>
      <c r="C206" s="29"/>
      <c r="D206" s="29"/>
      <c r="E206" s="29"/>
      <c r="F206" s="29"/>
      <c r="G206" s="29"/>
      <c r="H206" s="29"/>
      <c r="I206" s="29"/>
      <c r="J206" s="29"/>
      <c r="K206" s="29"/>
      <c r="L206" s="29"/>
      <c r="M206" s="29"/>
      <c r="N206" s="29"/>
      <c r="O206" s="29"/>
      <c r="P206" s="29"/>
      <c r="Q206" s="29"/>
      <c r="R206" s="29"/>
      <c r="S206" s="29"/>
      <c r="T206" s="325"/>
      <c r="U206" s="29"/>
      <c r="V206" s="29"/>
      <c r="W206" s="29"/>
      <c r="X206" s="29"/>
      <c r="Y206" s="29"/>
      <c r="Z206" s="29"/>
      <c r="AA206" s="29"/>
      <c r="AB206" s="29"/>
      <c r="AC206" s="29"/>
      <c r="AD206" s="29"/>
      <c r="AE206" s="29"/>
      <c r="AF206" s="29"/>
      <c r="AG206" s="29"/>
      <c r="AH206" s="29"/>
      <c r="AI206" s="29"/>
    </row>
    <row r="207" spans="1:35" ht="15.75" customHeight="1">
      <c r="A207" s="29"/>
      <c r="B207" s="29"/>
      <c r="C207" s="29"/>
      <c r="D207" s="29"/>
      <c r="E207" s="29"/>
      <c r="F207" s="29"/>
      <c r="G207" s="29"/>
      <c r="H207" s="29"/>
      <c r="I207" s="29"/>
      <c r="J207" s="29"/>
      <c r="K207" s="29"/>
      <c r="L207" s="29"/>
      <c r="M207" s="29"/>
      <c r="N207" s="29"/>
      <c r="O207" s="29"/>
      <c r="P207" s="29"/>
      <c r="Q207" s="29"/>
      <c r="R207" s="29"/>
      <c r="S207" s="29"/>
      <c r="T207" s="325"/>
      <c r="U207" s="29"/>
      <c r="V207" s="29"/>
      <c r="W207" s="29"/>
      <c r="X207" s="29"/>
      <c r="Y207" s="29"/>
      <c r="Z207" s="29"/>
      <c r="AA207" s="29"/>
      <c r="AB207" s="29"/>
      <c r="AC207" s="29"/>
      <c r="AD207" s="29"/>
      <c r="AE207" s="29"/>
      <c r="AF207" s="29"/>
      <c r="AG207" s="29"/>
      <c r="AH207" s="29"/>
      <c r="AI207" s="29"/>
    </row>
    <row r="208" spans="1:35" ht="15.75" customHeight="1">
      <c r="A208" s="29"/>
      <c r="B208" s="29"/>
      <c r="C208" s="29"/>
      <c r="D208" s="29"/>
      <c r="E208" s="29"/>
      <c r="F208" s="29"/>
      <c r="G208" s="29"/>
      <c r="H208" s="29"/>
      <c r="I208" s="29"/>
      <c r="J208" s="29"/>
      <c r="K208" s="29"/>
      <c r="L208" s="29"/>
      <c r="M208" s="29"/>
      <c r="N208" s="29"/>
      <c r="O208" s="29"/>
      <c r="P208" s="29"/>
      <c r="Q208" s="29"/>
      <c r="R208" s="29"/>
      <c r="S208" s="29"/>
      <c r="T208" s="325"/>
      <c r="U208" s="29"/>
      <c r="V208" s="29"/>
      <c r="W208" s="29"/>
      <c r="X208" s="29"/>
      <c r="Y208" s="29"/>
      <c r="Z208" s="29"/>
      <c r="AA208" s="29"/>
      <c r="AB208" s="29"/>
      <c r="AC208" s="29"/>
      <c r="AD208" s="29"/>
      <c r="AE208" s="29"/>
      <c r="AF208" s="29"/>
      <c r="AG208" s="29"/>
      <c r="AH208" s="29"/>
      <c r="AI208" s="29"/>
    </row>
    <row r="209" spans="1:35" ht="15.75" customHeight="1">
      <c r="A209" s="29"/>
      <c r="B209" s="29"/>
      <c r="C209" s="29"/>
      <c r="D209" s="29"/>
      <c r="E209" s="29"/>
      <c r="F209" s="29"/>
      <c r="G209" s="29"/>
      <c r="H209" s="29"/>
      <c r="I209" s="29"/>
      <c r="J209" s="29"/>
      <c r="K209" s="29"/>
      <c r="L209" s="29"/>
      <c r="M209" s="29"/>
      <c r="N209" s="29"/>
      <c r="O209" s="29"/>
      <c r="P209" s="29"/>
      <c r="Q209" s="29"/>
      <c r="R209" s="29"/>
      <c r="S209" s="29"/>
      <c r="T209" s="325"/>
      <c r="U209" s="29"/>
      <c r="V209" s="29"/>
      <c r="W209" s="29"/>
      <c r="X209" s="29"/>
      <c r="Y209" s="29"/>
      <c r="Z209" s="29"/>
      <c r="AA209" s="29"/>
      <c r="AB209" s="29"/>
      <c r="AC209" s="29"/>
      <c r="AD209" s="29"/>
      <c r="AE209" s="29"/>
      <c r="AF209" s="29"/>
      <c r="AG209" s="29"/>
      <c r="AH209" s="29"/>
      <c r="AI209" s="29"/>
    </row>
    <row r="210" spans="1:35" ht="15.75" customHeight="1">
      <c r="A210" s="29"/>
      <c r="B210" s="29"/>
      <c r="C210" s="29"/>
      <c r="D210" s="29"/>
      <c r="E210" s="29"/>
      <c r="F210" s="29"/>
      <c r="G210" s="29"/>
      <c r="H210" s="29"/>
      <c r="I210" s="29"/>
      <c r="J210" s="29"/>
      <c r="K210" s="29"/>
      <c r="L210" s="29"/>
      <c r="M210" s="29"/>
      <c r="N210" s="29"/>
      <c r="O210" s="29"/>
      <c r="P210" s="29"/>
      <c r="Q210" s="29"/>
      <c r="R210" s="29"/>
      <c r="S210" s="29"/>
      <c r="T210" s="325"/>
      <c r="U210" s="29"/>
      <c r="V210" s="29"/>
      <c r="W210" s="29"/>
      <c r="X210" s="29"/>
      <c r="Y210" s="29"/>
      <c r="Z210" s="29"/>
      <c r="AA210" s="29"/>
      <c r="AB210" s="29"/>
      <c r="AC210" s="29"/>
      <c r="AD210" s="29"/>
      <c r="AE210" s="29"/>
      <c r="AF210" s="29"/>
      <c r="AG210" s="29"/>
      <c r="AH210" s="29"/>
      <c r="AI210" s="29"/>
    </row>
    <row r="211" spans="1:35" ht="15.75" customHeight="1">
      <c r="A211" s="29"/>
      <c r="B211" s="29"/>
      <c r="C211" s="29"/>
      <c r="D211" s="29"/>
      <c r="E211" s="29"/>
      <c r="F211" s="29"/>
      <c r="G211" s="29"/>
      <c r="H211" s="29"/>
      <c r="I211" s="29"/>
      <c r="J211" s="29"/>
      <c r="K211" s="29"/>
      <c r="L211" s="29"/>
      <c r="M211" s="29"/>
      <c r="N211" s="29"/>
      <c r="O211" s="29"/>
      <c r="P211" s="29"/>
      <c r="Q211" s="29"/>
      <c r="R211" s="29"/>
      <c r="S211" s="29"/>
      <c r="T211" s="325"/>
      <c r="U211" s="29"/>
      <c r="V211" s="29"/>
      <c r="W211" s="29"/>
      <c r="X211" s="29"/>
      <c r="Y211" s="29"/>
      <c r="Z211" s="29"/>
      <c r="AA211" s="29"/>
      <c r="AB211" s="29"/>
      <c r="AC211" s="29"/>
      <c r="AD211" s="29"/>
      <c r="AE211" s="29"/>
      <c r="AF211" s="29"/>
      <c r="AG211" s="29"/>
      <c r="AH211" s="29"/>
      <c r="AI211" s="29"/>
    </row>
    <row r="212" spans="1:35" ht="15.75" customHeight="1">
      <c r="A212" s="29"/>
      <c r="B212" s="29"/>
      <c r="C212" s="29"/>
      <c r="D212" s="29"/>
      <c r="E212" s="29"/>
      <c r="F212" s="29"/>
      <c r="G212" s="29"/>
      <c r="H212" s="29"/>
      <c r="I212" s="29"/>
      <c r="J212" s="29"/>
      <c r="K212" s="29"/>
      <c r="L212" s="29"/>
      <c r="M212" s="29"/>
      <c r="N212" s="29"/>
      <c r="O212" s="29"/>
      <c r="P212" s="29"/>
      <c r="Q212" s="29"/>
      <c r="R212" s="29"/>
      <c r="S212" s="29"/>
      <c r="T212" s="325"/>
      <c r="U212" s="29"/>
      <c r="V212" s="29"/>
      <c r="W212" s="29"/>
      <c r="X212" s="29"/>
      <c r="Y212" s="29"/>
      <c r="Z212" s="29"/>
      <c r="AA212" s="29"/>
      <c r="AB212" s="29"/>
      <c r="AC212" s="29"/>
      <c r="AD212" s="29"/>
      <c r="AE212" s="29"/>
      <c r="AF212" s="29"/>
      <c r="AG212" s="29"/>
      <c r="AH212" s="29"/>
      <c r="AI212" s="29"/>
    </row>
    <row r="213" spans="1:35" ht="15.75" customHeight="1">
      <c r="A213" s="29"/>
      <c r="B213" s="29"/>
      <c r="C213" s="29"/>
      <c r="D213" s="29"/>
      <c r="E213" s="29"/>
      <c r="F213" s="29"/>
      <c r="G213" s="29"/>
      <c r="H213" s="29"/>
      <c r="I213" s="29"/>
      <c r="J213" s="29"/>
      <c r="K213" s="29"/>
      <c r="L213" s="29"/>
      <c r="M213" s="29"/>
      <c r="N213" s="29"/>
      <c r="O213" s="29"/>
      <c r="P213" s="29"/>
      <c r="Q213" s="29"/>
      <c r="R213" s="29"/>
      <c r="S213" s="29"/>
      <c r="T213" s="325"/>
      <c r="U213" s="29"/>
      <c r="V213" s="29"/>
      <c r="W213" s="29"/>
      <c r="X213" s="29"/>
      <c r="Y213" s="29"/>
      <c r="Z213" s="29"/>
      <c r="AA213" s="29"/>
      <c r="AB213" s="29"/>
      <c r="AC213" s="29"/>
      <c r="AD213" s="29"/>
      <c r="AE213" s="29"/>
      <c r="AF213" s="29"/>
      <c r="AG213" s="29"/>
      <c r="AH213" s="29"/>
      <c r="AI213" s="29"/>
    </row>
    <row r="214" spans="1:35" ht="15.75" customHeight="1">
      <c r="A214" s="29"/>
      <c r="B214" s="29"/>
      <c r="C214" s="29"/>
      <c r="D214" s="29"/>
      <c r="E214" s="29"/>
      <c r="F214" s="29"/>
      <c r="G214" s="29"/>
      <c r="H214" s="29"/>
      <c r="I214" s="29"/>
      <c r="J214" s="29"/>
      <c r="K214" s="29"/>
      <c r="L214" s="29"/>
      <c r="M214" s="29"/>
      <c r="N214" s="29"/>
      <c r="O214" s="29"/>
      <c r="P214" s="29"/>
      <c r="Q214" s="29"/>
      <c r="R214" s="29"/>
      <c r="S214" s="29"/>
      <c r="T214" s="325"/>
      <c r="U214" s="29"/>
      <c r="V214" s="29"/>
      <c r="W214" s="29"/>
      <c r="X214" s="29"/>
      <c r="Y214" s="29"/>
      <c r="Z214" s="29"/>
      <c r="AA214" s="29"/>
      <c r="AB214" s="29"/>
      <c r="AC214" s="29"/>
      <c r="AD214" s="29"/>
      <c r="AE214" s="29"/>
      <c r="AF214" s="29"/>
      <c r="AG214" s="29"/>
      <c r="AH214" s="29"/>
      <c r="AI214" s="29"/>
    </row>
    <row r="215" spans="1:35" ht="15.75" customHeight="1">
      <c r="A215" s="29"/>
      <c r="B215" s="29"/>
      <c r="C215" s="29"/>
      <c r="D215" s="29"/>
      <c r="E215" s="29"/>
      <c r="F215" s="29"/>
      <c r="G215" s="29"/>
      <c r="H215" s="29"/>
      <c r="I215" s="29"/>
      <c r="J215" s="29"/>
      <c r="K215" s="29"/>
      <c r="L215" s="29"/>
      <c r="M215" s="29"/>
      <c r="N215" s="29"/>
      <c r="O215" s="29"/>
      <c r="P215" s="29"/>
      <c r="Q215" s="29"/>
      <c r="R215" s="29"/>
      <c r="S215" s="29"/>
      <c r="T215" s="325"/>
      <c r="U215" s="29"/>
      <c r="V215" s="29"/>
      <c r="W215" s="29"/>
      <c r="X215" s="29"/>
      <c r="Y215" s="29"/>
      <c r="Z215" s="29"/>
      <c r="AA215" s="29"/>
      <c r="AB215" s="29"/>
      <c r="AC215" s="29"/>
      <c r="AD215" s="29"/>
      <c r="AE215" s="29"/>
      <c r="AF215" s="29"/>
      <c r="AG215" s="29"/>
      <c r="AH215" s="29"/>
      <c r="AI215" s="29"/>
    </row>
    <row r="216" spans="1:35" ht="15.75" customHeight="1">
      <c r="A216" s="29"/>
      <c r="B216" s="29"/>
      <c r="C216" s="29"/>
      <c r="D216" s="29"/>
      <c r="E216" s="29"/>
      <c r="F216" s="29"/>
      <c r="G216" s="29"/>
      <c r="H216" s="29"/>
      <c r="I216" s="29"/>
      <c r="J216" s="29"/>
      <c r="K216" s="29"/>
      <c r="L216" s="29"/>
      <c r="M216" s="29"/>
      <c r="N216" s="29"/>
      <c r="O216" s="29"/>
      <c r="P216" s="29"/>
      <c r="Q216" s="29"/>
      <c r="R216" s="29"/>
      <c r="S216" s="29"/>
      <c r="T216" s="325"/>
      <c r="U216" s="29"/>
      <c r="V216" s="29"/>
      <c r="W216" s="29"/>
      <c r="X216" s="29"/>
      <c r="Y216" s="29"/>
      <c r="Z216" s="29"/>
      <c r="AA216" s="29"/>
      <c r="AB216" s="29"/>
      <c r="AC216" s="29"/>
      <c r="AD216" s="29"/>
      <c r="AE216" s="29"/>
      <c r="AF216" s="29"/>
      <c r="AG216" s="29"/>
      <c r="AH216" s="29"/>
      <c r="AI216" s="29"/>
    </row>
    <row r="217" spans="1:35" ht="15.75" customHeight="1">
      <c r="A217" s="29"/>
      <c r="B217" s="29"/>
      <c r="C217" s="29"/>
      <c r="D217" s="29"/>
      <c r="E217" s="29"/>
      <c r="F217" s="29"/>
      <c r="G217" s="29"/>
      <c r="H217" s="29"/>
      <c r="I217" s="29"/>
      <c r="J217" s="29"/>
      <c r="K217" s="29"/>
      <c r="L217" s="29"/>
      <c r="M217" s="29"/>
      <c r="N217" s="29"/>
      <c r="O217" s="29"/>
      <c r="P217" s="29"/>
      <c r="Q217" s="29"/>
      <c r="R217" s="29"/>
      <c r="S217" s="29"/>
      <c r="T217" s="325"/>
      <c r="U217" s="29"/>
      <c r="V217" s="29"/>
      <c r="W217" s="29"/>
      <c r="X217" s="29"/>
      <c r="Y217" s="29"/>
      <c r="Z217" s="29"/>
      <c r="AA217" s="29"/>
      <c r="AB217" s="29"/>
      <c r="AC217" s="29"/>
      <c r="AD217" s="29"/>
      <c r="AE217" s="29"/>
      <c r="AF217" s="29"/>
      <c r="AG217" s="29"/>
      <c r="AH217" s="29"/>
      <c r="AI217" s="29"/>
    </row>
    <row r="218" spans="1:35" ht="15.75" customHeight="1">
      <c r="A218" s="29"/>
      <c r="B218" s="29"/>
      <c r="C218" s="29"/>
      <c r="D218" s="29"/>
      <c r="E218" s="29"/>
      <c r="F218" s="29"/>
      <c r="G218" s="29"/>
      <c r="H218" s="29"/>
      <c r="I218" s="29"/>
      <c r="J218" s="29"/>
      <c r="K218" s="29"/>
      <c r="L218" s="29"/>
      <c r="M218" s="29"/>
      <c r="N218" s="29"/>
      <c r="O218" s="29"/>
      <c r="P218" s="29"/>
      <c r="Q218" s="29"/>
      <c r="R218" s="29"/>
      <c r="S218" s="29"/>
      <c r="T218" s="325"/>
      <c r="U218" s="29"/>
      <c r="V218" s="29"/>
      <c r="W218" s="29"/>
      <c r="X218" s="29"/>
      <c r="Y218" s="29"/>
      <c r="Z218" s="29"/>
      <c r="AA218" s="29"/>
      <c r="AB218" s="29"/>
      <c r="AC218" s="29"/>
      <c r="AD218" s="29"/>
      <c r="AE218" s="29"/>
      <c r="AF218" s="29"/>
      <c r="AG218" s="29"/>
      <c r="AH218" s="29"/>
      <c r="AI218" s="29"/>
    </row>
    <row r="219" spans="1:35" ht="15.75" customHeight="1">
      <c r="A219" s="29"/>
      <c r="B219" s="29"/>
      <c r="C219" s="29"/>
      <c r="D219" s="29"/>
      <c r="E219" s="29"/>
      <c r="F219" s="29"/>
      <c r="G219" s="29"/>
      <c r="H219" s="29"/>
      <c r="I219" s="29"/>
      <c r="J219" s="29"/>
      <c r="K219" s="29"/>
      <c r="L219" s="29"/>
      <c r="M219" s="29"/>
      <c r="N219" s="29"/>
      <c r="O219" s="29"/>
      <c r="P219" s="29"/>
      <c r="Q219" s="29"/>
      <c r="R219" s="29"/>
      <c r="S219" s="29"/>
      <c r="T219" s="325"/>
      <c r="U219" s="29"/>
      <c r="V219" s="29"/>
      <c r="W219" s="29"/>
      <c r="X219" s="29"/>
      <c r="Y219" s="29"/>
      <c r="Z219" s="29"/>
      <c r="AA219" s="29"/>
      <c r="AB219" s="29"/>
      <c r="AC219" s="29"/>
      <c r="AD219" s="29"/>
      <c r="AE219" s="29"/>
      <c r="AF219" s="29"/>
      <c r="AG219" s="29"/>
      <c r="AH219" s="29"/>
      <c r="AI219" s="29"/>
    </row>
    <row r="220" spans="1:35" ht="15.75" customHeight="1">
      <c r="A220" s="29"/>
      <c r="B220" s="29"/>
      <c r="C220" s="29"/>
      <c r="D220" s="29"/>
      <c r="E220" s="29"/>
      <c r="F220" s="29"/>
      <c r="G220" s="29"/>
      <c r="H220" s="29"/>
      <c r="I220" s="29"/>
      <c r="J220" s="29"/>
      <c r="K220" s="29"/>
      <c r="L220" s="29"/>
      <c r="M220" s="29"/>
      <c r="N220" s="29"/>
      <c r="O220" s="29"/>
      <c r="P220" s="29"/>
      <c r="Q220" s="29"/>
      <c r="R220" s="29"/>
      <c r="S220" s="29"/>
      <c r="T220" s="325"/>
      <c r="U220" s="29"/>
      <c r="V220" s="29"/>
      <c r="W220" s="29"/>
      <c r="X220" s="29"/>
      <c r="Y220" s="29"/>
      <c r="Z220" s="29"/>
      <c r="AA220" s="29"/>
      <c r="AB220" s="29"/>
      <c r="AC220" s="29"/>
      <c r="AD220" s="29"/>
      <c r="AE220" s="29"/>
      <c r="AF220" s="29"/>
      <c r="AG220" s="29"/>
      <c r="AH220" s="29"/>
      <c r="AI220" s="29"/>
    </row>
    <row r="221" spans="1:35" ht="15.75" customHeight="1">
      <c r="A221" s="29"/>
      <c r="B221" s="29"/>
      <c r="C221" s="29"/>
      <c r="D221" s="29"/>
      <c r="E221" s="29"/>
      <c r="F221" s="29"/>
      <c r="G221" s="29"/>
      <c r="H221" s="29"/>
      <c r="I221" s="29"/>
      <c r="J221" s="29"/>
      <c r="K221" s="29"/>
      <c r="L221" s="29"/>
      <c r="M221" s="29"/>
      <c r="N221" s="29"/>
      <c r="O221" s="29"/>
      <c r="P221" s="29"/>
      <c r="Q221" s="29"/>
      <c r="R221" s="29"/>
      <c r="S221" s="29"/>
      <c r="T221" s="325"/>
      <c r="U221" s="29"/>
      <c r="V221" s="29"/>
      <c r="W221" s="29"/>
      <c r="X221" s="29"/>
      <c r="Y221" s="29"/>
      <c r="Z221" s="29"/>
      <c r="AA221" s="29"/>
      <c r="AB221" s="29"/>
      <c r="AC221" s="29"/>
      <c r="AD221" s="29"/>
      <c r="AE221" s="29"/>
      <c r="AF221" s="29"/>
      <c r="AG221" s="29"/>
      <c r="AH221" s="29"/>
      <c r="AI221" s="29"/>
    </row>
    <row r="222" spans="1:35" ht="15.75" customHeight="1">
      <c r="A222" s="29"/>
      <c r="B222" s="29"/>
      <c r="C222" s="29"/>
      <c r="D222" s="29"/>
      <c r="E222" s="29"/>
      <c r="F222" s="29"/>
      <c r="G222" s="29"/>
      <c r="H222" s="29"/>
      <c r="I222" s="29"/>
      <c r="J222" s="29"/>
      <c r="K222" s="29"/>
      <c r="L222" s="29"/>
      <c r="M222" s="29"/>
      <c r="N222" s="29"/>
      <c r="O222" s="29"/>
      <c r="P222" s="29"/>
      <c r="Q222" s="29"/>
      <c r="R222" s="29"/>
      <c r="S222" s="29"/>
      <c r="T222" s="325"/>
      <c r="U222" s="29"/>
      <c r="V222" s="29"/>
      <c r="W222" s="29"/>
      <c r="X222" s="29"/>
      <c r="Y222" s="29"/>
      <c r="Z222" s="29"/>
      <c r="AA222" s="29"/>
      <c r="AB222" s="29"/>
      <c r="AC222" s="29"/>
      <c r="AD222" s="29"/>
      <c r="AE222" s="29"/>
      <c r="AF222" s="29"/>
      <c r="AG222" s="29"/>
      <c r="AH222" s="29"/>
      <c r="AI222" s="29"/>
    </row>
    <row r="223" spans="1:35" ht="15.75" customHeight="1">
      <c r="A223" s="29"/>
      <c r="B223" s="29"/>
      <c r="C223" s="29"/>
      <c r="D223" s="29"/>
      <c r="E223" s="29"/>
      <c r="F223" s="29"/>
      <c r="G223" s="29"/>
      <c r="H223" s="29"/>
      <c r="I223" s="29"/>
      <c r="J223" s="29"/>
      <c r="K223" s="29"/>
      <c r="L223" s="29"/>
      <c r="M223" s="29"/>
      <c r="N223" s="29"/>
      <c r="O223" s="29"/>
      <c r="P223" s="29"/>
      <c r="Q223" s="29"/>
      <c r="R223" s="29"/>
      <c r="S223" s="29"/>
      <c r="T223" s="325"/>
      <c r="U223" s="29"/>
      <c r="V223" s="29"/>
      <c r="W223" s="29"/>
      <c r="X223" s="29"/>
      <c r="Y223" s="29"/>
      <c r="Z223" s="29"/>
      <c r="AA223" s="29"/>
      <c r="AB223" s="29"/>
      <c r="AC223" s="29"/>
      <c r="AD223" s="29"/>
      <c r="AE223" s="29"/>
      <c r="AF223" s="29"/>
      <c r="AG223" s="29"/>
      <c r="AH223" s="29"/>
      <c r="AI223" s="29"/>
    </row>
    <row r="224" spans="1:35" ht="15.75" customHeight="1">
      <c r="A224" s="29"/>
      <c r="B224" s="29"/>
      <c r="C224" s="29"/>
      <c r="D224" s="29"/>
      <c r="E224" s="29"/>
      <c r="F224" s="29"/>
      <c r="G224" s="29"/>
      <c r="H224" s="29"/>
      <c r="I224" s="29"/>
      <c r="J224" s="29"/>
      <c r="K224" s="29"/>
      <c r="L224" s="29"/>
      <c r="M224" s="29"/>
      <c r="N224" s="29"/>
      <c r="O224" s="29"/>
      <c r="P224" s="29"/>
      <c r="Q224" s="29"/>
      <c r="R224" s="29"/>
      <c r="S224" s="29"/>
      <c r="T224" s="325"/>
      <c r="U224" s="29"/>
      <c r="V224" s="29"/>
      <c r="W224" s="29"/>
      <c r="X224" s="29"/>
      <c r="Y224" s="29"/>
      <c r="Z224" s="29"/>
      <c r="AA224" s="29"/>
      <c r="AB224" s="29"/>
      <c r="AC224" s="29"/>
      <c r="AD224" s="29"/>
      <c r="AE224" s="29"/>
      <c r="AF224" s="29"/>
      <c r="AG224" s="29"/>
      <c r="AH224" s="29"/>
      <c r="AI224" s="29"/>
    </row>
    <row r="225" spans="1:35" ht="15.75" customHeight="1">
      <c r="A225" s="29"/>
      <c r="B225" s="29"/>
      <c r="C225" s="29"/>
      <c r="D225" s="29"/>
      <c r="E225" s="29"/>
      <c r="F225" s="29"/>
      <c r="G225" s="29"/>
      <c r="H225" s="29"/>
      <c r="I225" s="29"/>
      <c r="J225" s="29"/>
      <c r="K225" s="29"/>
      <c r="L225" s="29"/>
      <c r="M225" s="29"/>
      <c r="N225" s="29"/>
      <c r="O225" s="29"/>
      <c r="P225" s="29"/>
      <c r="Q225" s="29"/>
      <c r="R225" s="29"/>
      <c r="S225" s="29"/>
      <c r="T225" s="325"/>
      <c r="U225" s="29"/>
      <c r="V225" s="29"/>
      <c r="W225" s="29"/>
      <c r="X225" s="29"/>
      <c r="Y225" s="29"/>
      <c r="Z225" s="29"/>
      <c r="AA225" s="29"/>
      <c r="AB225" s="29"/>
      <c r="AC225" s="29"/>
      <c r="AD225" s="29"/>
      <c r="AE225" s="29"/>
      <c r="AF225" s="29"/>
      <c r="AG225" s="29"/>
      <c r="AH225" s="29"/>
      <c r="AI225" s="29"/>
    </row>
    <row r="226" spans="1:35" ht="15.75" customHeight="1">
      <c r="A226" s="29"/>
      <c r="B226" s="29"/>
      <c r="C226" s="29"/>
      <c r="D226" s="29"/>
      <c r="E226" s="29"/>
      <c r="F226" s="29"/>
      <c r="G226" s="29"/>
      <c r="H226" s="29"/>
      <c r="I226" s="29"/>
      <c r="J226" s="29"/>
      <c r="K226" s="29"/>
      <c r="L226" s="29"/>
      <c r="M226" s="29"/>
      <c r="N226" s="29"/>
      <c r="O226" s="29"/>
      <c r="P226" s="29"/>
      <c r="Q226" s="29"/>
      <c r="R226" s="29"/>
      <c r="S226" s="29"/>
      <c r="T226" s="325"/>
      <c r="U226" s="29"/>
      <c r="V226" s="29"/>
      <c r="W226" s="29"/>
      <c r="X226" s="29"/>
      <c r="Y226" s="29"/>
      <c r="Z226" s="29"/>
      <c r="AA226" s="29"/>
      <c r="AB226" s="29"/>
      <c r="AC226" s="29"/>
      <c r="AD226" s="29"/>
      <c r="AE226" s="29"/>
      <c r="AF226" s="29"/>
      <c r="AG226" s="29"/>
      <c r="AH226" s="29"/>
      <c r="AI226" s="29"/>
    </row>
    <row r="227" spans="1:35" ht="15.75" customHeight="1">
      <c r="A227" s="29"/>
      <c r="B227" s="29"/>
      <c r="C227" s="29"/>
      <c r="D227" s="29"/>
      <c r="E227" s="29"/>
      <c r="F227" s="29"/>
      <c r="G227" s="29"/>
      <c r="H227" s="29"/>
      <c r="I227" s="29"/>
      <c r="J227" s="29"/>
      <c r="K227" s="29"/>
      <c r="L227" s="29"/>
      <c r="M227" s="29"/>
      <c r="N227" s="29"/>
      <c r="O227" s="29"/>
      <c r="P227" s="29"/>
      <c r="Q227" s="29"/>
      <c r="R227" s="29"/>
      <c r="S227" s="29"/>
      <c r="T227" s="325"/>
      <c r="U227" s="29"/>
      <c r="V227" s="29"/>
      <c r="W227" s="29"/>
      <c r="X227" s="29"/>
      <c r="Y227" s="29"/>
      <c r="Z227" s="29"/>
      <c r="AA227" s="29"/>
      <c r="AB227" s="29"/>
      <c r="AC227" s="29"/>
      <c r="AD227" s="29"/>
      <c r="AE227" s="29"/>
      <c r="AF227" s="29"/>
      <c r="AG227" s="29"/>
      <c r="AH227" s="29"/>
      <c r="AI227" s="29"/>
    </row>
    <row r="228" spans="1:35" ht="15.75" customHeight="1">
      <c r="A228" s="29"/>
      <c r="B228" s="29"/>
      <c r="C228" s="29"/>
      <c r="D228" s="29"/>
      <c r="E228" s="29"/>
      <c r="F228" s="29"/>
      <c r="G228" s="29"/>
      <c r="H228" s="29"/>
      <c r="I228" s="29"/>
      <c r="J228" s="29"/>
      <c r="K228" s="29"/>
      <c r="L228" s="29"/>
      <c r="M228" s="29"/>
      <c r="N228" s="29"/>
      <c r="O228" s="29"/>
      <c r="P228" s="29"/>
      <c r="Q228" s="29"/>
      <c r="R228" s="29"/>
      <c r="S228" s="29"/>
      <c r="T228" s="325"/>
      <c r="U228" s="29"/>
      <c r="V228" s="29"/>
      <c r="W228" s="29"/>
      <c r="X228" s="29"/>
      <c r="Y228" s="29"/>
      <c r="Z228" s="29"/>
      <c r="AA228" s="29"/>
      <c r="AB228" s="29"/>
      <c r="AC228" s="29"/>
      <c r="AD228" s="29"/>
      <c r="AE228" s="29"/>
      <c r="AF228" s="29"/>
      <c r="AG228" s="29"/>
      <c r="AH228" s="29"/>
      <c r="AI228" s="29"/>
    </row>
    <row r="229" spans="1:35" ht="15.75" customHeight="1">
      <c r="A229" s="29"/>
      <c r="B229" s="29"/>
      <c r="C229" s="29"/>
      <c r="D229" s="29"/>
      <c r="E229" s="29"/>
      <c r="F229" s="29"/>
      <c r="G229" s="29"/>
      <c r="H229" s="29"/>
      <c r="I229" s="29"/>
      <c r="J229" s="29"/>
      <c r="K229" s="29"/>
      <c r="L229" s="29"/>
      <c r="M229" s="29"/>
      <c r="N229" s="29"/>
      <c r="O229" s="29"/>
      <c r="P229" s="29"/>
      <c r="Q229" s="29"/>
      <c r="R229" s="29"/>
      <c r="S229" s="29"/>
      <c r="T229" s="325"/>
      <c r="U229" s="29"/>
      <c r="V229" s="29"/>
      <c r="W229" s="29"/>
      <c r="X229" s="29"/>
      <c r="Y229" s="29"/>
      <c r="Z229" s="29"/>
      <c r="AA229" s="29"/>
      <c r="AB229" s="29"/>
      <c r="AC229" s="29"/>
      <c r="AD229" s="29"/>
      <c r="AE229" s="29"/>
      <c r="AF229" s="29"/>
      <c r="AG229" s="29"/>
      <c r="AH229" s="29"/>
      <c r="AI229" s="29"/>
    </row>
    <row r="230" spans="1:35" ht="15.75" customHeight="1">
      <c r="A230" s="29"/>
      <c r="B230" s="29"/>
      <c r="C230" s="29"/>
      <c r="D230" s="29"/>
      <c r="E230" s="29"/>
      <c r="F230" s="29"/>
      <c r="G230" s="29"/>
      <c r="H230" s="29"/>
      <c r="I230" s="29"/>
      <c r="J230" s="29"/>
      <c r="K230" s="29"/>
      <c r="L230" s="29"/>
      <c r="M230" s="29"/>
      <c r="N230" s="29"/>
      <c r="O230" s="29"/>
      <c r="P230" s="29"/>
      <c r="Q230" s="29"/>
      <c r="R230" s="29"/>
      <c r="S230" s="29"/>
      <c r="T230" s="325"/>
      <c r="U230" s="29"/>
      <c r="V230" s="29"/>
      <c r="W230" s="29"/>
      <c r="X230" s="29"/>
      <c r="Y230" s="29"/>
      <c r="Z230" s="29"/>
      <c r="AA230" s="29"/>
      <c r="AB230" s="29"/>
      <c r="AC230" s="29"/>
      <c r="AD230" s="29"/>
      <c r="AE230" s="29"/>
      <c r="AF230" s="29"/>
      <c r="AG230" s="29"/>
      <c r="AH230" s="29"/>
      <c r="AI230" s="29"/>
    </row>
    <row r="231" spans="1:35" ht="15.75" customHeight="1">
      <c r="A231" s="29"/>
      <c r="B231" s="29"/>
      <c r="C231" s="29"/>
      <c r="D231" s="29"/>
      <c r="E231" s="29"/>
      <c r="F231" s="29"/>
      <c r="G231" s="29"/>
      <c r="H231" s="29"/>
      <c r="I231" s="29"/>
      <c r="J231" s="29"/>
      <c r="K231" s="29"/>
      <c r="L231" s="29"/>
      <c r="M231" s="29"/>
      <c r="N231" s="29"/>
      <c r="O231" s="29"/>
      <c r="P231" s="29"/>
      <c r="Q231" s="29"/>
      <c r="R231" s="29"/>
      <c r="S231" s="29"/>
      <c r="T231" s="325"/>
      <c r="U231" s="29"/>
      <c r="V231" s="29"/>
      <c r="W231" s="29"/>
      <c r="X231" s="29"/>
      <c r="Y231" s="29"/>
      <c r="Z231" s="29"/>
      <c r="AA231" s="29"/>
      <c r="AB231" s="29"/>
      <c r="AC231" s="29"/>
      <c r="AD231" s="29"/>
      <c r="AE231" s="29"/>
      <c r="AF231" s="29"/>
      <c r="AG231" s="29"/>
      <c r="AH231" s="29"/>
      <c r="AI231" s="29"/>
    </row>
    <row r="232" spans="1:35" ht="15.75" customHeight="1">
      <c r="A232" s="29"/>
      <c r="B232" s="29"/>
      <c r="C232" s="29"/>
      <c r="D232" s="29"/>
      <c r="E232" s="29"/>
      <c r="F232" s="29"/>
      <c r="G232" s="29"/>
      <c r="H232" s="29"/>
      <c r="I232" s="29"/>
      <c r="J232" s="29"/>
      <c r="K232" s="29"/>
      <c r="L232" s="29"/>
      <c r="M232" s="29"/>
      <c r="N232" s="29"/>
      <c r="O232" s="29"/>
      <c r="P232" s="29"/>
      <c r="Q232" s="29"/>
      <c r="R232" s="29"/>
      <c r="S232" s="29"/>
      <c r="T232" s="325"/>
      <c r="U232" s="29"/>
      <c r="V232" s="29"/>
      <c r="W232" s="29"/>
      <c r="X232" s="29"/>
      <c r="Y232" s="29"/>
      <c r="Z232" s="29"/>
      <c r="AA232" s="29"/>
      <c r="AB232" s="29"/>
      <c r="AC232" s="29"/>
      <c r="AD232" s="29"/>
      <c r="AE232" s="29"/>
      <c r="AF232" s="29"/>
      <c r="AG232" s="29"/>
      <c r="AH232" s="29"/>
      <c r="AI232" s="29"/>
    </row>
    <row r="233" spans="1:35" ht="15.75" customHeight="1">
      <c r="A233" s="29"/>
      <c r="B233" s="29"/>
      <c r="C233" s="29"/>
      <c r="D233" s="29"/>
      <c r="E233" s="29"/>
      <c r="F233" s="29"/>
      <c r="G233" s="29"/>
      <c r="H233" s="29"/>
      <c r="I233" s="29"/>
      <c r="J233" s="29"/>
      <c r="K233" s="29"/>
      <c r="L233" s="29"/>
      <c r="M233" s="29"/>
      <c r="N233" s="29"/>
      <c r="O233" s="29"/>
      <c r="P233" s="29"/>
      <c r="Q233" s="29"/>
      <c r="R233" s="29"/>
      <c r="S233" s="29"/>
      <c r="T233" s="325"/>
      <c r="U233" s="29"/>
      <c r="V233" s="29"/>
      <c r="W233" s="29"/>
      <c r="X233" s="29"/>
      <c r="Y233" s="29"/>
      <c r="Z233" s="29"/>
      <c r="AA233" s="29"/>
      <c r="AB233" s="29"/>
      <c r="AC233" s="29"/>
      <c r="AD233" s="29"/>
      <c r="AE233" s="29"/>
      <c r="AF233" s="29"/>
      <c r="AG233" s="29"/>
      <c r="AH233" s="29"/>
      <c r="AI233" s="29"/>
    </row>
    <row r="234" spans="1:35" ht="15.75" customHeight="1">
      <c r="A234" s="29"/>
      <c r="B234" s="29"/>
      <c r="C234" s="29"/>
      <c r="D234" s="29"/>
      <c r="E234" s="29"/>
      <c r="F234" s="29"/>
      <c r="G234" s="29"/>
      <c r="H234" s="29"/>
      <c r="I234" s="29"/>
      <c r="J234" s="29"/>
      <c r="K234" s="29"/>
      <c r="L234" s="29"/>
      <c r="M234" s="29"/>
      <c r="N234" s="29"/>
      <c r="O234" s="29"/>
      <c r="P234" s="29"/>
      <c r="Q234" s="29"/>
      <c r="R234" s="29"/>
      <c r="S234" s="29"/>
      <c r="T234" s="325"/>
      <c r="U234" s="29"/>
      <c r="V234" s="29"/>
      <c r="W234" s="29"/>
      <c r="X234" s="29"/>
      <c r="Y234" s="29"/>
      <c r="Z234" s="29"/>
      <c r="AA234" s="29"/>
      <c r="AB234" s="29"/>
      <c r="AC234" s="29"/>
      <c r="AD234" s="29"/>
      <c r="AE234" s="29"/>
      <c r="AF234" s="29"/>
      <c r="AG234" s="29"/>
      <c r="AH234" s="29"/>
      <c r="AI234" s="29"/>
    </row>
    <row r="235" spans="1:35" ht="15.75" customHeight="1">
      <c r="A235" s="29"/>
      <c r="B235" s="29"/>
      <c r="C235" s="29"/>
      <c r="D235" s="29"/>
      <c r="E235" s="29"/>
      <c r="F235" s="29"/>
      <c r="G235" s="29"/>
      <c r="H235" s="29"/>
      <c r="I235" s="29"/>
      <c r="J235" s="29"/>
      <c r="K235" s="29"/>
      <c r="L235" s="29"/>
      <c r="M235" s="29"/>
      <c r="N235" s="29"/>
      <c r="O235" s="29"/>
      <c r="P235" s="29"/>
      <c r="Q235" s="29"/>
      <c r="R235" s="29"/>
      <c r="S235" s="29"/>
      <c r="T235" s="325"/>
      <c r="U235" s="29"/>
      <c r="V235" s="29"/>
      <c r="W235" s="29"/>
      <c r="X235" s="29"/>
      <c r="Y235" s="29"/>
      <c r="Z235" s="29"/>
      <c r="AA235" s="29"/>
      <c r="AB235" s="29"/>
      <c r="AC235" s="29"/>
      <c r="AD235" s="29"/>
      <c r="AE235" s="29"/>
      <c r="AF235" s="29"/>
      <c r="AG235" s="29"/>
      <c r="AH235" s="29"/>
      <c r="AI235" s="29"/>
    </row>
    <row r="236" spans="1:35" ht="15.75" customHeight="1">
      <c r="A236" s="29"/>
      <c r="B236" s="29"/>
      <c r="C236" s="29"/>
      <c r="D236" s="29"/>
      <c r="E236" s="29"/>
      <c r="F236" s="29"/>
      <c r="G236" s="29"/>
      <c r="H236" s="29"/>
      <c r="I236" s="29"/>
      <c r="J236" s="29"/>
      <c r="K236" s="29"/>
      <c r="L236" s="29"/>
      <c r="M236" s="29"/>
      <c r="N236" s="29"/>
      <c r="O236" s="29"/>
      <c r="P236" s="29"/>
      <c r="Q236" s="29"/>
      <c r="R236" s="29"/>
      <c r="S236" s="29"/>
      <c r="T236" s="325"/>
      <c r="U236" s="29"/>
      <c r="V236" s="29"/>
      <c r="W236" s="29"/>
      <c r="X236" s="29"/>
      <c r="Y236" s="29"/>
      <c r="Z236" s="29"/>
      <c r="AA236" s="29"/>
      <c r="AB236" s="29"/>
      <c r="AC236" s="29"/>
      <c r="AD236" s="29"/>
      <c r="AE236" s="29"/>
      <c r="AF236" s="29"/>
      <c r="AG236" s="29"/>
      <c r="AH236" s="29"/>
      <c r="AI236" s="29"/>
    </row>
    <row r="237" spans="1:35" ht="15.75" customHeight="1">
      <c r="A237" s="29"/>
      <c r="B237" s="29"/>
      <c r="C237" s="29"/>
      <c r="D237" s="29"/>
      <c r="E237" s="29"/>
      <c r="F237" s="29"/>
      <c r="G237" s="29"/>
      <c r="H237" s="29"/>
      <c r="I237" s="29"/>
      <c r="J237" s="29"/>
      <c r="K237" s="29"/>
      <c r="L237" s="29"/>
      <c r="M237" s="29"/>
      <c r="N237" s="29"/>
      <c r="O237" s="29"/>
      <c r="P237" s="29"/>
      <c r="Q237" s="29"/>
      <c r="R237" s="29"/>
      <c r="S237" s="29"/>
      <c r="T237" s="325"/>
      <c r="U237" s="29"/>
      <c r="V237" s="29"/>
      <c r="W237" s="29"/>
      <c r="X237" s="29"/>
      <c r="Y237" s="29"/>
      <c r="Z237" s="29"/>
      <c r="AA237" s="29"/>
      <c r="AB237" s="29"/>
      <c r="AC237" s="29"/>
      <c r="AD237" s="29"/>
      <c r="AE237" s="29"/>
      <c r="AF237" s="29"/>
      <c r="AG237" s="29"/>
      <c r="AH237" s="29"/>
      <c r="AI237" s="29"/>
    </row>
    <row r="238" spans="1:35" ht="15.75" customHeight="1">
      <c r="A238" s="29"/>
      <c r="B238" s="29"/>
      <c r="C238" s="29"/>
      <c r="D238" s="29"/>
      <c r="E238" s="29"/>
      <c r="F238" s="29"/>
      <c r="G238" s="29"/>
      <c r="H238" s="29"/>
      <c r="I238" s="29"/>
      <c r="J238" s="29"/>
      <c r="K238" s="29"/>
      <c r="L238" s="29"/>
      <c r="M238" s="29"/>
      <c r="N238" s="29"/>
      <c r="O238" s="29"/>
      <c r="P238" s="29"/>
      <c r="Q238" s="29"/>
      <c r="R238" s="29"/>
      <c r="S238" s="29"/>
      <c r="T238" s="325"/>
      <c r="U238" s="29"/>
      <c r="V238" s="29"/>
      <c r="W238" s="29"/>
      <c r="X238" s="29"/>
      <c r="Y238" s="29"/>
      <c r="Z238" s="29"/>
      <c r="AA238" s="29"/>
      <c r="AB238" s="29"/>
      <c r="AC238" s="29"/>
      <c r="AD238" s="29"/>
      <c r="AE238" s="29"/>
      <c r="AF238" s="29"/>
      <c r="AG238" s="29"/>
      <c r="AH238" s="29"/>
      <c r="AI238" s="29"/>
    </row>
    <row r="239" spans="1:35" ht="15.75" customHeight="1">
      <c r="A239" s="29"/>
      <c r="B239" s="29"/>
      <c r="C239" s="29"/>
      <c r="D239" s="29"/>
      <c r="E239" s="29"/>
      <c r="F239" s="29"/>
      <c r="G239" s="29"/>
      <c r="H239" s="29"/>
      <c r="I239" s="29"/>
      <c r="J239" s="29"/>
      <c r="K239" s="29"/>
      <c r="L239" s="29"/>
      <c r="M239" s="29"/>
      <c r="N239" s="29"/>
      <c r="O239" s="29"/>
      <c r="P239" s="29"/>
      <c r="Q239" s="29"/>
      <c r="R239" s="29"/>
      <c r="S239" s="29"/>
      <c r="T239" s="325"/>
      <c r="U239" s="29"/>
      <c r="V239" s="29"/>
      <c r="W239" s="29"/>
      <c r="X239" s="29"/>
      <c r="Y239" s="29"/>
      <c r="Z239" s="29"/>
      <c r="AA239" s="29"/>
      <c r="AB239" s="29"/>
      <c r="AC239" s="29"/>
      <c r="AD239" s="29"/>
      <c r="AE239" s="29"/>
      <c r="AF239" s="29"/>
      <c r="AG239" s="29"/>
      <c r="AH239" s="29"/>
      <c r="AI239" s="29"/>
    </row>
    <row r="240" spans="1:35" ht="15.75" customHeight="1">
      <c r="A240" s="29"/>
      <c r="B240" s="29"/>
      <c r="C240" s="29"/>
      <c r="D240" s="29"/>
      <c r="E240" s="29"/>
      <c r="F240" s="29"/>
      <c r="G240" s="29"/>
      <c r="H240" s="29"/>
      <c r="I240" s="29"/>
      <c r="J240" s="29"/>
      <c r="K240" s="29"/>
      <c r="L240" s="29"/>
      <c r="M240" s="29"/>
      <c r="N240" s="29"/>
      <c r="O240" s="29"/>
      <c r="P240" s="29"/>
      <c r="Q240" s="29"/>
      <c r="R240" s="29"/>
      <c r="S240" s="29"/>
      <c r="T240" s="325"/>
      <c r="U240" s="29"/>
      <c r="V240" s="29"/>
      <c r="W240" s="29"/>
      <c r="X240" s="29"/>
      <c r="Y240" s="29"/>
      <c r="Z240" s="29"/>
      <c r="AA240" s="29"/>
      <c r="AB240" s="29"/>
      <c r="AC240" s="29"/>
      <c r="AD240" s="29"/>
      <c r="AE240" s="29"/>
      <c r="AF240" s="29"/>
      <c r="AG240" s="29"/>
      <c r="AH240" s="29"/>
      <c r="AI240" s="29"/>
    </row>
    <row r="241" spans="1:35" ht="15.75" customHeight="1">
      <c r="A241" s="29"/>
      <c r="B241" s="29"/>
      <c r="C241" s="29"/>
      <c r="D241" s="29"/>
      <c r="E241" s="29"/>
      <c r="F241" s="29"/>
      <c r="G241" s="29"/>
      <c r="H241" s="29"/>
      <c r="I241" s="29"/>
      <c r="J241" s="29"/>
      <c r="K241" s="29"/>
      <c r="L241" s="29"/>
      <c r="M241" s="29"/>
      <c r="N241" s="29"/>
      <c r="O241" s="29"/>
      <c r="P241" s="29"/>
      <c r="Q241" s="29"/>
      <c r="R241" s="29"/>
      <c r="S241" s="29"/>
      <c r="T241" s="325"/>
      <c r="U241" s="29"/>
      <c r="V241" s="29"/>
      <c r="W241" s="29"/>
      <c r="X241" s="29"/>
      <c r="Y241" s="29"/>
      <c r="Z241" s="29"/>
      <c r="AA241" s="29"/>
      <c r="AB241" s="29"/>
      <c r="AC241" s="29"/>
      <c r="AD241" s="29"/>
      <c r="AE241" s="29"/>
      <c r="AF241" s="29"/>
      <c r="AG241" s="29"/>
      <c r="AH241" s="29"/>
      <c r="AI241" s="29"/>
    </row>
    <row r="242" spans="1:35" ht="15.75" customHeight="1">
      <c r="A242" s="29"/>
      <c r="B242" s="29"/>
      <c r="C242" s="29"/>
      <c r="D242" s="29"/>
      <c r="E242" s="29"/>
      <c r="F242" s="29"/>
      <c r="G242" s="29"/>
      <c r="H242" s="29"/>
      <c r="I242" s="29"/>
      <c r="J242" s="29"/>
      <c r="K242" s="29"/>
      <c r="L242" s="29"/>
      <c r="M242" s="29"/>
      <c r="N242" s="29"/>
      <c r="O242" s="29"/>
      <c r="P242" s="29"/>
      <c r="Q242" s="29"/>
      <c r="R242" s="29"/>
      <c r="S242" s="29"/>
      <c r="T242" s="325"/>
      <c r="U242" s="29"/>
      <c r="V242" s="29"/>
      <c r="W242" s="29"/>
      <c r="X242" s="29"/>
      <c r="Y242" s="29"/>
      <c r="Z242" s="29"/>
      <c r="AA242" s="29"/>
      <c r="AB242" s="29"/>
      <c r="AC242" s="29"/>
      <c r="AD242" s="29"/>
      <c r="AE242" s="29"/>
      <c r="AF242" s="29"/>
      <c r="AG242" s="29"/>
      <c r="AH242" s="29"/>
      <c r="AI242" s="29"/>
    </row>
    <row r="243" spans="1:35" ht="15.75" customHeight="1">
      <c r="A243" s="29"/>
      <c r="B243" s="29"/>
      <c r="C243" s="29"/>
      <c r="D243" s="29"/>
      <c r="E243" s="29"/>
      <c r="F243" s="29"/>
      <c r="G243" s="29"/>
      <c r="H243" s="29"/>
      <c r="I243" s="29"/>
      <c r="J243" s="29"/>
      <c r="K243" s="29"/>
      <c r="L243" s="29"/>
      <c r="M243" s="29"/>
      <c r="N243" s="29"/>
      <c r="O243" s="29"/>
      <c r="P243" s="29"/>
      <c r="Q243" s="29"/>
      <c r="R243" s="29"/>
      <c r="S243" s="29"/>
      <c r="T243" s="325"/>
      <c r="U243" s="29"/>
      <c r="V243" s="29"/>
      <c r="W243" s="29"/>
      <c r="X243" s="29"/>
      <c r="Y243" s="29"/>
      <c r="Z243" s="29"/>
      <c r="AA243" s="29"/>
      <c r="AB243" s="29"/>
      <c r="AC243" s="29"/>
      <c r="AD243" s="29"/>
      <c r="AE243" s="29"/>
      <c r="AF243" s="29"/>
      <c r="AG243" s="29"/>
      <c r="AH243" s="29"/>
      <c r="AI243" s="29"/>
    </row>
    <row r="244" spans="1:35" ht="15.75" customHeight="1">
      <c r="A244" s="29"/>
      <c r="B244" s="29"/>
      <c r="C244" s="29"/>
      <c r="D244" s="29"/>
      <c r="E244" s="29"/>
      <c r="F244" s="29"/>
      <c r="G244" s="29"/>
      <c r="H244" s="29"/>
      <c r="I244" s="29"/>
      <c r="J244" s="29"/>
      <c r="K244" s="29"/>
      <c r="L244" s="29"/>
      <c r="M244" s="29"/>
      <c r="N244" s="29"/>
      <c r="O244" s="29"/>
      <c r="P244" s="29"/>
      <c r="Q244" s="29"/>
      <c r="R244" s="29"/>
      <c r="S244" s="29"/>
      <c r="T244" s="325"/>
      <c r="U244" s="29"/>
      <c r="V244" s="29"/>
      <c r="W244" s="29"/>
      <c r="X244" s="29"/>
      <c r="Y244" s="29"/>
      <c r="Z244" s="29"/>
      <c r="AA244" s="29"/>
      <c r="AB244" s="29"/>
      <c r="AC244" s="29"/>
      <c r="AD244" s="29"/>
      <c r="AE244" s="29"/>
      <c r="AF244" s="29"/>
      <c r="AG244" s="29"/>
      <c r="AH244" s="29"/>
      <c r="AI244" s="29"/>
    </row>
    <row r="245" spans="1:35" ht="15.75" customHeight="1">
      <c r="A245" s="29"/>
      <c r="B245" s="29"/>
      <c r="C245" s="29"/>
      <c r="D245" s="29"/>
      <c r="E245" s="29"/>
      <c r="F245" s="29"/>
      <c r="G245" s="29"/>
      <c r="H245" s="29"/>
      <c r="I245" s="29"/>
      <c r="J245" s="29"/>
      <c r="K245" s="29"/>
      <c r="L245" s="29"/>
      <c r="M245" s="29"/>
      <c r="N245" s="29"/>
      <c r="O245" s="29"/>
      <c r="P245" s="29"/>
      <c r="Q245" s="29"/>
      <c r="R245" s="29"/>
      <c r="S245" s="29"/>
      <c r="T245" s="325"/>
      <c r="U245" s="29"/>
      <c r="V245" s="29"/>
      <c r="W245" s="29"/>
      <c r="X245" s="29"/>
      <c r="Y245" s="29"/>
      <c r="Z245" s="29"/>
      <c r="AA245" s="29"/>
      <c r="AB245" s="29"/>
      <c r="AC245" s="29"/>
      <c r="AD245" s="29"/>
      <c r="AE245" s="29"/>
      <c r="AF245" s="29"/>
      <c r="AG245" s="29"/>
      <c r="AH245" s="29"/>
      <c r="AI245" s="29"/>
    </row>
    <row r="246" spans="1:35" ht="15.75" customHeight="1">
      <c r="A246" s="29"/>
      <c r="B246" s="29"/>
      <c r="C246" s="29"/>
      <c r="D246" s="29"/>
      <c r="E246" s="29"/>
      <c r="F246" s="29"/>
      <c r="G246" s="29"/>
      <c r="H246" s="29"/>
      <c r="I246" s="29"/>
      <c r="J246" s="29"/>
      <c r="K246" s="29"/>
      <c r="L246" s="29"/>
      <c r="M246" s="29"/>
      <c r="N246" s="29"/>
      <c r="O246" s="29"/>
      <c r="P246" s="29"/>
      <c r="Q246" s="29"/>
      <c r="R246" s="29"/>
      <c r="S246" s="29"/>
      <c r="T246" s="325"/>
      <c r="U246" s="29"/>
      <c r="V246" s="29"/>
      <c r="W246" s="29"/>
      <c r="X246" s="29"/>
      <c r="Y246" s="29"/>
      <c r="Z246" s="29"/>
      <c r="AA246" s="29"/>
      <c r="AB246" s="29"/>
      <c r="AC246" s="29"/>
      <c r="AD246" s="29"/>
      <c r="AE246" s="29"/>
      <c r="AF246" s="29"/>
      <c r="AG246" s="29"/>
      <c r="AH246" s="29"/>
      <c r="AI246" s="29"/>
    </row>
    <row r="247" spans="1:35" ht="15.75" customHeight="1">
      <c r="A247" s="29"/>
      <c r="B247" s="29"/>
      <c r="C247" s="29"/>
      <c r="D247" s="29"/>
      <c r="E247" s="29"/>
      <c r="F247" s="29"/>
      <c r="G247" s="29"/>
      <c r="H247" s="29"/>
      <c r="I247" s="29"/>
      <c r="J247" s="29"/>
      <c r="K247" s="29"/>
      <c r="L247" s="29"/>
      <c r="M247" s="29"/>
      <c r="N247" s="29"/>
      <c r="O247" s="29"/>
      <c r="P247" s="29"/>
      <c r="Q247" s="29"/>
      <c r="R247" s="29"/>
      <c r="S247" s="29"/>
      <c r="T247" s="325"/>
      <c r="U247" s="29"/>
      <c r="V247" s="29"/>
      <c r="W247" s="29"/>
      <c r="X247" s="29"/>
      <c r="Y247" s="29"/>
      <c r="Z247" s="29"/>
      <c r="AA247" s="29"/>
      <c r="AB247" s="29"/>
      <c r="AC247" s="29"/>
      <c r="AD247" s="29"/>
      <c r="AE247" s="29"/>
      <c r="AF247" s="29"/>
      <c r="AG247" s="29"/>
      <c r="AH247" s="29"/>
      <c r="AI247" s="29"/>
    </row>
    <row r="248" spans="1:35" ht="15.75" customHeight="1">
      <c r="A248" s="29"/>
      <c r="B248" s="29"/>
      <c r="C248" s="29"/>
      <c r="D248" s="29"/>
      <c r="E248" s="29"/>
      <c r="F248" s="29"/>
      <c r="G248" s="29"/>
      <c r="H248" s="29"/>
      <c r="I248" s="29"/>
      <c r="J248" s="29"/>
      <c r="K248" s="29"/>
      <c r="L248" s="29"/>
      <c r="M248" s="29"/>
      <c r="N248" s="29"/>
      <c r="O248" s="29"/>
      <c r="P248" s="29"/>
      <c r="Q248" s="29"/>
      <c r="R248" s="29"/>
      <c r="S248" s="29"/>
      <c r="T248" s="325"/>
      <c r="U248" s="29"/>
      <c r="V248" s="29"/>
      <c r="W248" s="29"/>
      <c r="X248" s="29"/>
      <c r="Y248" s="29"/>
      <c r="Z248" s="29"/>
      <c r="AA248" s="29"/>
      <c r="AB248" s="29"/>
      <c r="AC248" s="29"/>
      <c r="AD248" s="29"/>
      <c r="AE248" s="29"/>
      <c r="AF248" s="29"/>
      <c r="AG248" s="29"/>
      <c r="AH248" s="29"/>
      <c r="AI248" s="29"/>
    </row>
    <row r="249" spans="1:35" ht="15.75" customHeight="1">
      <c r="A249" s="29"/>
      <c r="B249" s="29"/>
      <c r="C249" s="29"/>
      <c r="D249" s="29"/>
      <c r="E249" s="29"/>
      <c r="F249" s="29"/>
      <c r="G249" s="29"/>
      <c r="H249" s="29"/>
      <c r="I249" s="29"/>
      <c r="J249" s="29"/>
      <c r="K249" s="29"/>
      <c r="L249" s="29"/>
      <c r="M249" s="29"/>
      <c r="N249" s="29"/>
      <c r="O249" s="29"/>
      <c r="P249" s="29"/>
      <c r="Q249" s="29"/>
      <c r="R249" s="29"/>
      <c r="S249" s="29"/>
      <c r="T249" s="325"/>
      <c r="U249" s="29"/>
      <c r="V249" s="29"/>
      <c r="W249" s="29"/>
      <c r="X249" s="29"/>
      <c r="Y249" s="29"/>
      <c r="Z249" s="29"/>
      <c r="AA249" s="29"/>
      <c r="AB249" s="29"/>
      <c r="AC249" s="29"/>
      <c r="AD249" s="29"/>
      <c r="AE249" s="29"/>
      <c r="AF249" s="29"/>
      <c r="AG249" s="29"/>
      <c r="AH249" s="29"/>
      <c r="AI249" s="29"/>
    </row>
    <row r="250" spans="1:35" ht="15.75" customHeight="1">
      <c r="A250" s="29"/>
      <c r="B250" s="29"/>
      <c r="C250" s="29"/>
      <c r="D250" s="29"/>
      <c r="E250" s="29"/>
      <c r="F250" s="29"/>
      <c r="G250" s="29"/>
      <c r="H250" s="29"/>
      <c r="I250" s="29"/>
      <c r="J250" s="29"/>
      <c r="K250" s="29"/>
      <c r="L250" s="29"/>
      <c r="M250" s="29"/>
      <c r="N250" s="29"/>
      <c r="O250" s="29"/>
      <c r="P250" s="29"/>
      <c r="Q250" s="29"/>
      <c r="R250" s="29"/>
      <c r="S250" s="29"/>
      <c r="T250" s="325"/>
      <c r="U250" s="29"/>
      <c r="V250" s="29"/>
      <c r="W250" s="29"/>
      <c r="X250" s="29"/>
      <c r="Y250" s="29"/>
      <c r="Z250" s="29"/>
      <c r="AA250" s="29"/>
      <c r="AB250" s="29"/>
      <c r="AC250" s="29"/>
      <c r="AD250" s="29"/>
      <c r="AE250" s="29"/>
      <c r="AF250" s="29"/>
      <c r="AG250" s="29"/>
      <c r="AH250" s="29"/>
      <c r="AI250" s="29"/>
    </row>
    <row r="251" spans="1:35" ht="15.75" customHeight="1">
      <c r="A251" s="29"/>
      <c r="B251" s="29"/>
      <c r="C251" s="29"/>
      <c r="D251" s="29"/>
      <c r="E251" s="29"/>
      <c r="F251" s="29"/>
      <c r="G251" s="29"/>
      <c r="H251" s="29"/>
      <c r="I251" s="29"/>
      <c r="J251" s="29"/>
      <c r="K251" s="29"/>
      <c r="L251" s="29"/>
      <c r="M251" s="29"/>
      <c r="N251" s="29"/>
      <c r="O251" s="29"/>
      <c r="P251" s="29"/>
      <c r="Q251" s="29"/>
      <c r="R251" s="29"/>
      <c r="S251" s="29"/>
      <c r="T251" s="325"/>
      <c r="U251" s="29"/>
      <c r="V251" s="29"/>
      <c r="W251" s="29"/>
      <c r="X251" s="29"/>
      <c r="Y251" s="29"/>
      <c r="Z251" s="29"/>
      <c r="AA251" s="29"/>
      <c r="AB251" s="29"/>
      <c r="AC251" s="29"/>
      <c r="AD251" s="29"/>
      <c r="AE251" s="29"/>
      <c r="AF251" s="29"/>
      <c r="AG251" s="29"/>
      <c r="AH251" s="29"/>
      <c r="AI251" s="29"/>
    </row>
    <row r="252" spans="1:35" ht="15.75" customHeight="1">
      <c r="A252" s="29"/>
      <c r="B252" s="29"/>
      <c r="C252" s="29"/>
      <c r="D252" s="29"/>
      <c r="E252" s="29"/>
      <c r="F252" s="29"/>
      <c r="G252" s="29"/>
      <c r="H252" s="29"/>
      <c r="I252" s="29"/>
      <c r="J252" s="29"/>
      <c r="K252" s="29"/>
      <c r="L252" s="29"/>
      <c r="M252" s="29"/>
      <c r="N252" s="29"/>
      <c r="O252" s="29"/>
      <c r="P252" s="29"/>
      <c r="Q252" s="29"/>
      <c r="R252" s="29"/>
      <c r="S252" s="29"/>
      <c r="T252" s="325"/>
      <c r="U252" s="29"/>
      <c r="V252" s="29"/>
      <c r="W252" s="29"/>
      <c r="X252" s="29"/>
      <c r="Y252" s="29"/>
      <c r="Z252" s="29"/>
      <c r="AA252" s="29"/>
      <c r="AB252" s="29"/>
      <c r="AC252" s="29"/>
      <c r="AD252" s="29"/>
      <c r="AE252" s="29"/>
      <c r="AF252" s="29"/>
      <c r="AG252" s="29"/>
      <c r="AH252" s="29"/>
      <c r="AI252" s="29"/>
    </row>
    <row r="253" spans="1:35" ht="15.75" customHeight="1">
      <c r="A253" s="29"/>
      <c r="B253" s="29"/>
      <c r="C253" s="29"/>
      <c r="D253" s="29"/>
      <c r="E253" s="29"/>
      <c r="F253" s="29"/>
      <c r="G253" s="29"/>
      <c r="H253" s="29"/>
      <c r="I253" s="29"/>
      <c r="J253" s="29"/>
      <c r="K253" s="29"/>
      <c r="L253" s="29"/>
      <c r="M253" s="29"/>
      <c r="N253" s="29"/>
      <c r="O253" s="29"/>
      <c r="P253" s="29"/>
      <c r="Q253" s="29"/>
      <c r="R253" s="29"/>
      <c r="S253" s="29"/>
      <c r="T253" s="325"/>
      <c r="U253" s="29"/>
      <c r="V253" s="29"/>
      <c r="W253" s="29"/>
      <c r="X253" s="29"/>
      <c r="Y253" s="29"/>
      <c r="Z253" s="29"/>
      <c r="AA253" s="29"/>
      <c r="AB253" s="29"/>
      <c r="AC253" s="29"/>
      <c r="AD253" s="29"/>
      <c r="AE253" s="29"/>
      <c r="AF253" s="29"/>
      <c r="AG253" s="29"/>
      <c r="AH253" s="29"/>
      <c r="AI253" s="29"/>
    </row>
    <row r="254" spans="1:35" ht="15.75" customHeight="1">
      <c r="A254" s="29"/>
      <c r="B254" s="29"/>
      <c r="C254" s="29"/>
      <c r="D254" s="29"/>
      <c r="E254" s="29"/>
      <c r="F254" s="29"/>
      <c r="G254" s="29"/>
      <c r="H254" s="29"/>
      <c r="I254" s="29"/>
      <c r="J254" s="29"/>
      <c r="K254" s="29"/>
      <c r="L254" s="29"/>
      <c r="M254" s="29"/>
      <c r="N254" s="29"/>
      <c r="O254" s="29"/>
      <c r="P254" s="29"/>
      <c r="Q254" s="29"/>
      <c r="R254" s="29"/>
      <c r="S254" s="29"/>
      <c r="T254" s="325"/>
      <c r="U254" s="29"/>
      <c r="V254" s="29"/>
      <c r="W254" s="29"/>
      <c r="X254" s="29"/>
      <c r="Y254" s="29"/>
      <c r="Z254" s="29"/>
      <c r="AA254" s="29"/>
      <c r="AB254" s="29"/>
      <c r="AC254" s="29"/>
      <c r="AD254" s="29"/>
      <c r="AE254" s="29"/>
      <c r="AF254" s="29"/>
      <c r="AG254" s="29"/>
      <c r="AH254" s="29"/>
      <c r="AI254" s="29"/>
    </row>
    <row r="255" spans="1:35" ht="15.75" customHeight="1">
      <c r="A255" s="29"/>
      <c r="B255" s="29"/>
      <c r="C255" s="29"/>
      <c r="D255" s="29"/>
      <c r="E255" s="29"/>
      <c r="F255" s="29"/>
      <c r="G255" s="29"/>
      <c r="H255" s="29"/>
      <c r="I255" s="29"/>
      <c r="J255" s="29"/>
      <c r="K255" s="29"/>
      <c r="L255" s="29"/>
      <c r="M255" s="29"/>
      <c r="N255" s="29"/>
      <c r="O255" s="29"/>
      <c r="P255" s="29"/>
      <c r="Q255" s="29"/>
      <c r="R255" s="29"/>
      <c r="S255" s="29"/>
      <c r="T255" s="325"/>
      <c r="U255" s="29"/>
      <c r="V255" s="29"/>
      <c r="W255" s="29"/>
      <c r="X255" s="29"/>
      <c r="Y255" s="29"/>
      <c r="Z255" s="29"/>
      <c r="AA255" s="29"/>
      <c r="AB255" s="29"/>
      <c r="AC255" s="29"/>
      <c r="AD255" s="29"/>
      <c r="AE255" s="29"/>
      <c r="AF255" s="29"/>
      <c r="AG255" s="29"/>
      <c r="AH255" s="29"/>
      <c r="AI255" s="29"/>
    </row>
    <row r="256" spans="1:35" ht="15.75" customHeight="1">
      <c r="A256" s="29"/>
      <c r="B256" s="29"/>
      <c r="C256" s="29"/>
      <c r="D256" s="29"/>
      <c r="E256" s="29"/>
      <c r="F256" s="29"/>
      <c r="G256" s="29"/>
      <c r="H256" s="29"/>
      <c r="I256" s="29"/>
      <c r="J256" s="29"/>
      <c r="K256" s="29"/>
      <c r="L256" s="29"/>
      <c r="M256" s="29"/>
      <c r="N256" s="29"/>
      <c r="O256" s="29"/>
      <c r="P256" s="29"/>
      <c r="Q256" s="29"/>
      <c r="R256" s="29"/>
      <c r="S256" s="29"/>
      <c r="T256" s="325"/>
      <c r="U256" s="29"/>
      <c r="V256" s="29"/>
      <c r="W256" s="29"/>
      <c r="X256" s="29"/>
      <c r="Y256" s="29"/>
      <c r="Z256" s="29"/>
      <c r="AA256" s="29"/>
      <c r="AB256" s="29"/>
      <c r="AC256" s="29"/>
      <c r="AD256" s="29"/>
      <c r="AE256" s="29"/>
      <c r="AF256" s="29"/>
      <c r="AG256" s="29"/>
      <c r="AH256" s="29"/>
      <c r="AI256" s="29"/>
    </row>
    <row r="257" spans="1:35" ht="15.75" customHeight="1">
      <c r="A257" s="29"/>
      <c r="B257" s="29"/>
      <c r="C257" s="29"/>
      <c r="D257" s="29"/>
      <c r="E257" s="29"/>
      <c r="F257" s="29"/>
      <c r="G257" s="29"/>
      <c r="H257" s="29"/>
      <c r="I257" s="29"/>
      <c r="J257" s="29"/>
      <c r="K257" s="29"/>
      <c r="L257" s="29"/>
      <c r="M257" s="29"/>
      <c r="N257" s="29"/>
      <c r="O257" s="29"/>
      <c r="P257" s="29"/>
      <c r="Q257" s="29"/>
      <c r="R257" s="29"/>
      <c r="S257" s="29"/>
      <c r="T257" s="325"/>
      <c r="U257" s="29"/>
      <c r="V257" s="29"/>
      <c r="W257" s="29"/>
      <c r="X257" s="29"/>
      <c r="Y257" s="29"/>
      <c r="Z257" s="29"/>
      <c r="AA257" s="29"/>
      <c r="AB257" s="29"/>
      <c r="AC257" s="29"/>
      <c r="AD257" s="29"/>
      <c r="AE257" s="29"/>
      <c r="AF257" s="29"/>
      <c r="AG257" s="29"/>
      <c r="AH257" s="29"/>
      <c r="AI257" s="29"/>
    </row>
    <row r="258" spans="1:35" ht="15.75" customHeight="1">
      <c r="A258" s="29"/>
      <c r="B258" s="29"/>
      <c r="C258" s="29"/>
      <c r="D258" s="29"/>
      <c r="E258" s="29"/>
      <c r="F258" s="29"/>
      <c r="G258" s="29"/>
      <c r="H258" s="29"/>
      <c r="I258" s="29"/>
      <c r="J258" s="29"/>
      <c r="K258" s="29"/>
      <c r="L258" s="29"/>
      <c r="M258" s="29"/>
      <c r="N258" s="29"/>
      <c r="O258" s="29"/>
      <c r="P258" s="29"/>
      <c r="Q258" s="29"/>
      <c r="R258" s="29"/>
      <c r="S258" s="29"/>
      <c r="T258" s="325"/>
      <c r="U258" s="29"/>
      <c r="V258" s="29"/>
      <c r="W258" s="29"/>
      <c r="X258" s="29"/>
      <c r="Y258" s="29"/>
      <c r="Z258" s="29"/>
      <c r="AA258" s="29"/>
      <c r="AB258" s="29"/>
      <c r="AC258" s="29"/>
      <c r="AD258" s="29"/>
      <c r="AE258" s="29"/>
      <c r="AF258" s="29"/>
      <c r="AG258" s="29"/>
      <c r="AH258" s="29"/>
      <c r="AI258" s="29"/>
    </row>
    <row r="259" spans="1:35" ht="15.75" customHeight="1">
      <c r="A259" s="29"/>
      <c r="B259" s="29"/>
      <c r="C259" s="29"/>
      <c r="D259" s="29"/>
      <c r="E259" s="29"/>
      <c r="F259" s="29"/>
      <c r="G259" s="29"/>
      <c r="H259" s="29"/>
      <c r="I259" s="29"/>
      <c r="J259" s="29"/>
      <c r="K259" s="29"/>
      <c r="L259" s="29"/>
      <c r="M259" s="29"/>
      <c r="N259" s="29"/>
      <c r="O259" s="29"/>
      <c r="P259" s="29"/>
      <c r="Q259" s="29"/>
      <c r="R259" s="29"/>
      <c r="S259" s="29"/>
      <c r="T259" s="325"/>
      <c r="U259" s="29"/>
      <c r="V259" s="29"/>
      <c r="W259" s="29"/>
      <c r="X259" s="29"/>
      <c r="Y259" s="29"/>
      <c r="Z259" s="29"/>
      <c r="AA259" s="29"/>
      <c r="AB259" s="29"/>
      <c r="AC259" s="29"/>
      <c r="AD259" s="29"/>
      <c r="AE259" s="29"/>
      <c r="AF259" s="29"/>
      <c r="AG259" s="29"/>
      <c r="AH259" s="29"/>
      <c r="AI259" s="29"/>
    </row>
    <row r="260" spans="1:35" ht="15.75" customHeight="1">
      <c r="A260" s="29"/>
      <c r="B260" s="29"/>
      <c r="C260" s="29"/>
      <c r="D260" s="29"/>
      <c r="E260" s="29"/>
      <c r="F260" s="29"/>
      <c r="G260" s="29"/>
      <c r="H260" s="29"/>
      <c r="I260" s="29"/>
      <c r="J260" s="29"/>
      <c r="K260" s="29"/>
      <c r="L260" s="29"/>
      <c r="M260" s="29"/>
      <c r="N260" s="29"/>
      <c r="O260" s="29"/>
      <c r="P260" s="29"/>
      <c r="Q260" s="29"/>
      <c r="R260" s="29"/>
      <c r="S260" s="29"/>
      <c r="T260" s="325"/>
      <c r="U260" s="29"/>
      <c r="V260" s="29"/>
      <c r="W260" s="29"/>
      <c r="X260" s="29"/>
      <c r="Y260" s="29"/>
      <c r="Z260" s="29"/>
      <c r="AA260" s="29"/>
      <c r="AB260" s="29"/>
      <c r="AC260" s="29"/>
      <c r="AD260" s="29"/>
      <c r="AE260" s="29"/>
      <c r="AF260" s="29"/>
      <c r="AG260" s="29"/>
      <c r="AH260" s="29"/>
      <c r="AI260" s="29"/>
    </row>
    <row r="261" spans="1:35" ht="15.75" customHeight="1">
      <c r="A261" s="29"/>
      <c r="B261" s="29"/>
      <c r="C261" s="29"/>
      <c r="D261" s="29"/>
      <c r="E261" s="29"/>
      <c r="F261" s="29"/>
      <c r="G261" s="29"/>
      <c r="H261" s="29"/>
      <c r="I261" s="29"/>
      <c r="J261" s="29"/>
      <c r="K261" s="29"/>
      <c r="L261" s="29"/>
      <c r="M261" s="29"/>
      <c r="N261" s="29"/>
      <c r="O261" s="29"/>
      <c r="P261" s="29"/>
      <c r="Q261" s="29"/>
      <c r="R261" s="29"/>
      <c r="S261" s="29"/>
      <c r="T261" s="325"/>
      <c r="U261" s="29"/>
      <c r="V261" s="29"/>
      <c r="W261" s="29"/>
      <c r="X261" s="29"/>
      <c r="Y261" s="29"/>
      <c r="Z261" s="29"/>
      <c r="AA261" s="29"/>
      <c r="AB261" s="29"/>
      <c r="AC261" s="29"/>
      <c r="AD261" s="29"/>
      <c r="AE261" s="29"/>
      <c r="AF261" s="29"/>
      <c r="AG261" s="29"/>
      <c r="AH261" s="29"/>
      <c r="AI261" s="29"/>
    </row>
    <row r="262" spans="1:35" ht="15.75" customHeight="1">
      <c r="A262" s="29"/>
      <c r="B262" s="29"/>
      <c r="C262" s="29"/>
      <c r="D262" s="29"/>
      <c r="E262" s="29"/>
      <c r="F262" s="29"/>
      <c r="G262" s="29"/>
      <c r="H262" s="29"/>
      <c r="I262" s="29"/>
      <c r="J262" s="29"/>
      <c r="K262" s="29"/>
      <c r="L262" s="29"/>
      <c r="M262" s="29"/>
      <c r="N262" s="29"/>
      <c r="O262" s="29"/>
      <c r="P262" s="29"/>
      <c r="Q262" s="29"/>
      <c r="R262" s="29"/>
      <c r="S262" s="29"/>
      <c r="T262" s="325"/>
      <c r="U262" s="29"/>
      <c r="V262" s="29"/>
      <c r="W262" s="29"/>
      <c r="X262" s="29"/>
      <c r="Y262" s="29"/>
      <c r="Z262" s="29"/>
      <c r="AA262" s="29"/>
      <c r="AB262" s="29"/>
      <c r="AC262" s="29"/>
      <c r="AD262" s="29"/>
      <c r="AE262" s="29"/>
      <c r="AF262" s="29"/>
      <c r="AG262" s="29"/>
      <c r="AH262" s="29"/>
      <c r="AI262" s="29"/>
    </row>
    <row r="263" spans="1:35" ht="15.75" customHeight="1">
      <c r="A263" s="29"/>
      <c r="B263" s="29"/>
      <c r="C263" s="29"/>
      <c r="D263" s="29"/>
      <c r="E263" s="29"/>
      <c r="F263" s="29"/>
      <c r="G263" s="29"/>
      <c r="H263" s="29"/>
      <c r="I263" s="29"/>
      <c r="J263" s="29"/>
      <c r="K263" s="29"/>
      <c r="L263" s="29"/>
      <c r="M263" s="29"/>
      <c r="N263" s="29"/>
      <c r="O263" s="29"/>
      <c r="P263" s="29"/>
      <c r="Q263" s="29"/>
      <c r="R263" s="29"/>
      <c r="S263" s="29"/>
      <c r="T263" s="325"/>
      <c r="U263" s="29"/>
      <c r="V263" s="29"/>
      <c r="W263" s="29"/>
      <c r="X263" s="29"/>
      <c r="Y263" s="29"/>
      <c r="Z263" s="29"/>
      <c r="AA263" s="29"/>
      <c r="AB263" s="29"/>
      <c r="AC263" s="29"/>
      <c r="AD263" s="29"/>
      <c r="AE263" s="29"/>
      <c r="AF263" s="29"/>
      <c r="AG263" s="29"/>
      <c r="AH263" s="29"/>
      <c r="AI263" s="29"/>
    </row>
    <row r="264" spans="1:35" ht="15.75" customHeight="1">
      <c r="A264" s="29"/>
      <c r="B264" s="29"/>
      <c r="C264" s="29"/>
      <c r="D264" s="29"/>
      <c r="E264" s="29"/>
      <c r="F264" s="29"/>
      <c r="G264" s="29"/>
      <c r="H264" s="29"/>
      <c r="I264" s="29"/>
      <c r="J264" s="29"/>
      <c r="K264" s="29"/>
      <c r="L264" s="29"/>
      <c r="M264" s="29"/>
      <c r="N264" s="29"/>
      <c r="O264" s="29"/>
      <c r="P264" s="29"/>
      <c r="Q264" s="29"/>
      <c r="R264" s="29"/>
      <c r="S264" s="29"/>
      <c r="T264" s="325"/>
      <c r="U264" s="29"/>
      <c r="V264" s="29"/>
      <c r="W264" s="29"/>
      <c r="X264" s="29"/>
      <c r="Y264" s="29"/>
      <c r="Z264" s="29"/>
      <c r="AA264" s="29"/>
      <c r="AB264" s="29"/>
      <c r="AC264" s="29"/>
      <c r="AD264" s="29"/>
      <c r="AE264" s="29"/>
      <c r="AF264" s="29"/>
      <c r="AG264" s="29"/>
      <c r="AH264" s="29"/>
      <c r="AI264" s="29"/>
    </row>
    <row r="265" spans="1:35" ht="15.75" customHeight="1">
      <c r="A265" s="29"/>
      <c r="B265" s="29"/>
      <c r="C265" s="29"/>
      <c r="D265" s="29"/>
      <c r="E265" s="29"/>
      <c r="F265" s="29"/>
      <c r="G265" s="29"/>
      <c r="H265" s="29"/>
      <c r="I265" s="29"/>
      <c r="J265" s="29"/>
      <c r="K265" s="29"/>
      <c r="L265" s="29"/>
      <c r="M265" s="29"/>
      <c r="N265" s="29"/>
      <c r="O265" s="29"/>
      <c r="P265" s="29"/>
      <c r="Q265" s="29"/>
      <c r="R265" s="29"/>
      <c r="S265" s="29"/>
      <c r="T265" s="325"/>
      <c r="U265" s="29"/>
      <c r="V265" s="29"/>
      <c r="W265" s="29"/>
      <c r="X265" s="29"/>
      <c r="Y265" s="29"/>
      <c r="Z265" s="29"/>
      <c r="AA265" s="29"/>
      <c r="AB265" s="29"/>
      <c r="AC265" s="29"/>
      <c r="AD265" s="29"/>
      <c r="AE265" s="29"/>
      <c r="AF265" s="29"/>
      <c r="AG265" s="29"/>
      <c r="AH265" s="29"/>
      <c r="AI265" s="29"/>
    </row>
    <row r="266" spans="1:35" ht="15.75" customHeight="1">
      <c r="A266" s="29"/>
      <c r="B266" s="29"/>
      <c r="C266" s="29"/>
      <c r="D266" s="29"/>
      <c r="E266" s="29"/>
      <c r="F266" s="29"/>
      <c r="G266" s="29"/>
      <c r="H266" s="29"/>
      <c r="I266" s="29"/>
      <c r="J266" s="29"/>
      <c r="K266" s="29"/>
      <c r="L266" s="29"/>
      <c r="M266" s="29"/>
      <c r="N266" s="29"/>
      <c r="O266" s="29"/>
      <c r="P266" s="29"/>
      <c r="Q266" s="29"/>
      <c r="R266" s="29"/>
      <c r="S266" s="29"/>
      <c r="T266" s="325"/>
      <c r="U266" s="29"/>
      <c r="V266" s="29"/>
      <c r="W266" s="29"/>
      <c r="X266" s="29"/>
      <c r="Y266" s="29"/>
      <c r="Z266" s="29"/>
      <c r="AA266" s="29"/>
      <c r="AB266" s="29"/>
      <c r="AC266" s="29"/>
      <c r="AD266" s="29"/>
      <c r="AE266" s="29"/>
      <c r="AF266" s="29"/>
      <c r="AG266" s="29"/>
      <c r="AH266" s="29"/>
      <c r="AI266" s="29"/>
    </row>
    <row r="267" spans="1:35" ht="15.75" customHeight="1">
      <c r="A267" s="29"/>
      <c r="B267" s="29"/>
      <c r="C267" s="29"/>
      <c r="D267" s="29"/>
      <c r="E267" s="29"/>
      <c r="F267" s="29"/>
      <c r="G267" s="29"/>
      <c r="H267" s="29"/>
      <c r="I267" s="29"/>
      <c r="J267" s="29"/>
      <c r="K267" s="29"/>
      <c r="L267" s="29"/>
      <c r="M267" s="29"/>
      <c r="N267" s="29"/>
      <c r="O267" s="29"/>
      <c r="P267" s="29"/>
      <c r="Q267" s="29"/>
      <c r="R267" s="29"/>
      <c r="S267" s="29"/>
      <c r="T267" s="325"/>
      <c r="U267" s="29"/>
      <c r="V267" s="29"/>
      <c r="W267" s="29"/>
      <c r="X267" s="29"/>
      <c r="Y267" s="29"/>
      <c r="Z267" s="29"/>
      <c r="AA267" s="29"/>
      <c r="AB267" s="29"/>
      <c r="AC267" s="29"/>
      <c r="AD267" s="29"/>
      <c r="AE267" s="29"/>
      <c r="AF267" s="29"/>
      <c r="AG267" s="29"/>
      <c r="AH267" s="29"/>
      <c r="AI267" s="29"/>
    </row>
    <row r="268" spans="1:35" ht="15.75" customHeight="1">
      <c r="A268" s="29"/>
      <c r="B268" s="29"/>
      <c r="C268" s="29"/>
      <c r="D268" s="29"/>
      <c r="E268" s="29"/>
      <c r="F268" s="29"/>
      <c r="G268" s="29"/>
      <c r="H268" s="29"/>
      <c r="I268" s="29"/>
      <c r="J268" s="29"/>
      <c r="K268" s="29"/>
      <c r="L268" s="29"/>
      <c r="M268" s="29"/>
      <c r="N268" s="29"/>
      <c r="O268" s="29"/>
      <c r="P268" s="29"/>
      <c r="Q268" s="29"/>
      <c r="R268" s="29"/>
      <c r="S268" s="29"/>
      <c r="T268" s="325"/>
      <c r="U268" s="29"/>
      <c r="V268" s="29"/>
      <c r="W268" s="29"/>
      <c r="X268" s="29"/>
      <c r="Y268" s="29"/>
      <c r="Z268" s="29"/>
      <c r="AA268" s="29"/>
      <c r="AB268" s="29"/>
      <c r="AC268" s="29"/>
      <c r="AD268" s="29"/>
      <c r="AE268" s="29"/>
      <c r="AF268" s="29"/>
      <c r="AG268" s="29"/>
      <c r="AH268" s="29"/>
      <c r="AI268" s="29"/>
    </row>
    <row r="269" spans="1:35" ht="15.75" customHeight="1">
      <c r="A269" s="29"/>
      <c r="B269" s="29"/>
      <c r="C269" s="29"/>
      <c r="D269" s="29"/>
      <c r="E269" s="29"/>
      <c r="F269" s="29"/>
      <c r="G269" s="29"/>
      <c r="H269" s="29"/>
      <c r="I269" s="29"/>
      <c r="J269" s="29"/>
      <c r="K269" s="29"/>
      <c r="L269" s="29"/>
      <c r="M269" s="29"/>
      <c r="N269" s="29"/>
      <c r="O269" s="29"/>
      <c r="P269" s="29"/>
      <c r="Q269" s="29"/>
      <c r="R269" s="29"/>
      <c r="S269" s="29"/>
      <c r="T269" s="325"/>
      <c r="U269" s="29"/>
      <c r="V269" s="29"/>
      <c r="W269" s="29"/>
      <c r="X269" s="29"/>
      <c r="Y269" s="29"/>
      <c r="Z269" s="29"/>
      <c r="AA269" s="29"/>
      <c r="AB269" s="29"/>
      <c r="AC269" s="29"/>
      <c r="AD269" s="29"/>
      <c r="AE269" s="29"/>
      <c r="AF269" s="29"/>
      <c r="AG269" s="29"/>
      <c r="AH269" s="29"/>
      <c r="AI269" s="29"/>
    </row>
    <row r="270" spans="1:35" ht="15.75" customHeight="1">
      <c r="A270" s="29"/>
      <c r="B270" s="29"/>
      <c r="C270" s="29"/>
      <c r="D270" s="29"/>
      <c r="E270" s="29"/>
      <c r="F270" s="29"/>
      <c r="G270" s="29"/>
      <c r="H270" s="29"/>
      <c r="I270" s="29"/>
      <c r="J270" s="29"/>
      <c r="K270" s="29"/>
      <c r="L270" s="29"/>
      <c r="M270" s="29"/>
      <c r="N270" s="29"/>
      <c r="O270" s="29"/>
      <c r="P270" s="29"/>
      <c r="Q270" s="29"/>
      <c r="R270" s="29"/>
      <c r="S270" s="29"/>
      <c r="T270" s="325"/>
      <c r="U270" s="29"/>
      <c r="V270" s="29"/>
      <c r="W270" s="29"/>
      <c r="X270" s="29"/>
      <c r="Y270" s="29"/>
      <c r="Z270" s="29"/>
      <c r="AA270" s="29"/>
      <c r="AB270" s="29"/>
      <c r="AC270" s="29"/>
      <c r="AD270" s="29"/>
      <c r="AE270" s="29"/>
      <c r="AF270" s="29"/>
      <c r="AG270" s="29"/>
      <c r="AH270" s="29"/>
      <c r="AI270" s="29"/>
    </row>
    <row r="271" spans="1:35" ht="15.75" customHeight="1">
      <c r="A271" s="29"/>
      <c r="B271" s="29"/>
      <c r="C271" s="29"/>
      <c r="D271" s="29"/>
      <c r="E271" s="29"/>
      <c r="F271" s="29"/>
      <c r="G271" s="29"/>
      <c r="H271" s="29"/>
      <c r="I271" s="29"/>
      <c r="J271" s="29"/>
      <c r="K271" s="29"/>
      <c r="L271" s="29"/>
      <c r="M271" s="29"/>
      <c r="N271" s="29"/>
      <c r="O271" s="29"/>
      <c r="P271" s="29"/>
      <c r="Q271" s="29"/>
      <c r="R271" s="29"/>
      <c r="S271" s="29"/>
      <c r="T271" s="325"/>
      <c r="U271" s="29"/>
      <c r="V271" s="29"/>
      <c r="W271" s="29"/>
      <c r="X271" s="29"/>
      <c r="Y271" s="29"/>
      <c r="Z271" s="29"/>
      <c r="AA271" s="29"/>
      <c r="AB271" s="29"/>
      <c r="AC271" s="29"/>
      <c r="AD271" s="29"/>
      <c r="AE271" s="29"/>
      <c r="AF271" s="29"/>
      <c r="AG271" s="29"/>
      <c r="AH271" s="29"/>
      <c r="AI271" s="29"/>
    </row>
    <row r="272" spans="1:35" ht="15.75" customHeight="1">
      <c r="A272" s="29"/>
      <c r="B272" s="29"/>
      <c r="C272" s="29"/>
      <c r="D272" s="29"/>
      <c r="E272" s="29"/>
      <c r="F272" s="29"/>
      <c r="G272" s="29"/>
      <c r="H272" s="29"/>
      <c r="I272" s="29"/>
      <c r="J272" s="29"/>
      <c r="K272" s="29"/>
      <c r="L272" s="29"/>
      <c r="M272" s="29"/>
      <c r="N272" s="29"/>
      <c r="O272" s="29"/>
      <c r="P272" s="29"/>
      <c r="Q272" s="29"/>
      <c r="R272" s="29"/>
      <c r="S272" s="29"/>
      <c r="T272" s="325"/>
      <c r="U272" s="29"/>
      <c r="V272" s="29"/>
      <c r="W272" s="29"/>
      <c r="X272" s="29"/>
      <c r="Y272" s="29"/>
      <c r="Z272" s="29"/>
      <c r="AA272" s="29"/>
      <c r="AB272" s="29"/>
      <c r="AC272" s="29"/>
      <c r="AD272" s="29"/>
      <c r="AE272" s="29"/>
      <c r="AF272" s="29"/>
      <c r="AG272" s="29"/>
      <c r="AH272" s="29"/>
      <c r="AI272" s="29"/>
    </row>
    <row r="273" spans="1:35" ht="15.75" customHeight="1">
      <c r="A273" s="29"/>
      <c r="B273" s="29"/>
      <c r="C273" s="29"/>
      <c r="D273" s="29"/>
      <c r="E273" s="29"/>
      <c r="F273" s="29"/>
      <c r="G273" s="29"/>
      <c r="H273" s="29"/>
      <c r="I273" s="29"/>
      <c r="J273" s="29"/>
      <c r="K273" s="29"/>
      <c r="L273" s="29"/>
      <c r="M273" s="29"/>
      <c r="N273" s="29"/>
      <c r="O273" s="29"/>
      <c r="P273" s="29"/>
      <c r="Q273" s="29"/>
      <c r="R273" s="29"/>
      <c r="S273" s="29"/>
      <c r="T273" s="325"/>
      <c r="U273" s="29"/>
      <c r="V273" s="29"/>
      <c r="W273" s="29"/>
      <c r="X273" s="29"/>
      <c r="Y273" s="29"/>
      <c r="Z273" s="29"/>
      <c r="AA273" s="29"/>
      <c r="AB273" s="29"/>
      <c r="AC273" s="29"/>
      <c r="AD273" s="29"/>
      <c r="AE273" s="29"/>
      <c r="AF273" s="29"/>
      <c r="AG273" s="29"/>
      <c r="AH273" s="29"/>
      <c r="AI273" s="29"/>
    </row>
    <row r="274" spans="1:35" ht="15.75" customHeight="1">
      <c r="A274" s="29"/>
      <c r="B274" s="29"/>
      <c r="C274" s="29"/>
      <c r="D274" s="29"/>
      <c r="E274" s="29"/>
      <c r="F274" s="29"/>
      <c r="G274" s="29"/>
      <c r="H274" s="29"/>
      <c r="I274" s="29"/>
      <c r="J274" s="29"/>
      <c r="K274" s="29"/>
      <c r="L274" s="29"/>
      <c r="M274" s="29"/>
      <c r="N274" s="29"/>
      <c r="O274" s="29"/>
      <c r="P274" s="29"/>
      <c r="Q274" s="29"/>
      <c r="R274" s="29"/>
      <c r="S274" s="29"/>
      <c r="T274" s="325"/>
      <c r="U274" s="29"/>
      <c r="V274" s="29"/>
      <c r="W274" s="29"/>
      <c r="X274" s="29"/>
      <c r="Y274" s="29"/>
      <c r="Z274" s="29"/>
      <c r="AA274" s="29"/>
      <c r="AB274" s="29"/>
      <c r="AC274" s="29"/>
      <c r="AD274" s="29"/>
      <c r="AE274" s="29"/>
      <c r="AF274" s="29"/>
      <c r="AG274" s="29"/>
      <c r="AH274" s="29"/>
      <c r="AI274" s="29"/>
    </row>
    <row r="275" spans="1:35" ht="15.75" customHeight="1">
      <c r="A275" s="29"/>
      <c r="B275" s="29"/>
      <c r="C275" s="29"/>
      <c r="D275" s="29"/>
      <c r="E275" s="29"/>
      <c r="F275" s="29"/>
      <c r="G275" s="29"/>
      <c r="H275" s="29"/>
      <c r="I275" s="29"/>
      <c r="J275" s="29"/>
      <c r="K275" s="29"/>
      <c r="L275" s="29"/>
      <c r="M275" s="29"/>
      <c r="N275" s="29"/>
      <c r="O275" s="29"/>
      <c r="P275" s="29"/>
      <c r="Q275" s="29"/>
      <c r="R275" s="29"/>
      <c r="S275" s="29"/>
      <c r="T275" s="325"/>
      <c r="U275" s="29"/>
      <c r="V275" s="29"/>
      <c r="W275" s="29"/>
      <c r="X275" s="29"/>
      <c r="Y275" s="29"/>
      <c r="Z275" s="29"/>
      <c r="AA275" s="29"/>
      <c r="AB275" s="29"/>
      <c r="AC275" s="29"/>
      <c r="AD275" s="29"/>
      <c r="AE275" s="29"/>
      <c r="AF275" s="29"/>
      <c r="AG275" s="29"/>
      <c r="AH275" s="29"/>
      <c r="AI275" s="29"/>
    </row>
    <row r="276" spans="1:35" ht="15.75" customHeight="1">
      <c r="A276" s="29"/>
      <c r="B276" s="29"/>
      <c r="C276" s="29"/>
      <c r="D276" s="29"/>
      <c r="E276" s="29"/>
      <c r="F276" s="29"/>
      <c r="G276" s="29"/>
      <c r="H276" s="29"/>
      <c r="I276" s="29"/>
      <c r="J276" s="29"/>
      <c r="K276" s="29"/>
      <c r="L276" s="29"/>
      <c r="M276" s="29"/>
      <c r="N276" s="29"/>
      <c r="O276" s="29"/>
      <c r="P276" s="29"/>
      <c r="Q276" s="29"/>
      <c r="R276" s="29"/>
      <c r="S276" s="29"/>
      <c r="T276" s="325"/>
      <c r="U276" s="29"/>
      <c r="V276" s="29"/>
      <c r="W276" s="29"/>
      <c r="X276" s="29"/>
      <c r="Y276" s="29"/>
      <c r="Z276" s="29"/>
      <c r="AA276" s="29"/>
      <c r="AB276" s="29"/>
      <c r="AC276" s="29"/>
      <c r="AD276" s="29"/>
      <c r="AE276" s="29"/>
      <c r="AF276" s="29"/>
      <c r="AG276" s="29"/>
      <c r="AH276" s="29"/>
      <c r="AI276" s="29"/>
    </row>
    <row r="277" spans="1:35" ht="15.75" customHeight="1">
      <c r="A277" s="29"/>
      <c r="B277" s="29"/>
      <c r="C277" s="29"/>
      <c r="D277" s="29"/>
      <c r="E277" s="29"/>
      <c r="F277" s="29"/>
      <c r="G277" s="29"/>
      <c r="H277" s="29"/>
      <c r="I277" s="29"/>
      <c r="J277" s="29"/>
      <c r="K277" s="29"/>
      <c r="L277" s="29"/>
      <c r="M277" s="29"/>
      <c r="N277" s="29"/>
      <c r="O277" s="29"/>
      <c r="P277" s="29"/>
      <c r="Q277" s="29"/>
      <c r="R277" s="29"/>
      <c r="S277" s="29"/>
      <c r="T277" s="325"/>
      <c r="U277" s="29"/>
      <c r="V277" s="29"/>
      <c r="W277" s="29"/>
      <c r="X277" s="29"/>
      <c r="Y277" s="29"/>
      <c r="Z277" s="29"/>
      <c r="AA277" s="29"/>
      <c r="AB277" s="29"/>
      <c r="AC277" s="29"/>
      <c r="AD277" s="29"/>
      <c r="AE277" s="29"/>
      <c r="AF277" s="29"/>
      <c r="AG277" s="29"/>
      <c r="AH277" s="29"/>
      <c r="AI277" s="29"/>
    </row>
    <row r="278" spans="1:35" ht="15.75" customHeight="1">
      <c r="A278" s="29"/>
      <c r="B278" s="29"/>
      <c r="C278" s="29"/>
      <c r="D278" s="29"/>
      <c r="E278" s="29"/>
      <c r="F278" s="29"/>
      <c r="G278" s="29"/>
      <c r="H278" s="29"/>
      <c r="I278" s="29"/>
      <c r="J278" s="29"/>
      <c r="K278" s="29"/>
      <c r="L278" s="29"/>
      <c r="M278" s="29"/>
      <c r="N278" s="29"/>
      <c r="O278" s="29"/>
      <c r="P278" s="29"/>
      <c r="Q278" s="29"/>
      <c r="R278" s="29"/>
      <c r="S278" s="29"/>
      <c r="T278" s="325"/>
      <c r="U278" s="29"/>
      <c r="V278" s="29"/>
      <c r="W278" s="29"/>
      <c r="X278" s="29"/>
      <c r="Y278" s="29"/>
      <c r="Z278" s="29"/>
      <c r="AA278" s="29"/>
      <c r="AB278" s="29"/>
      <c r="AC278" s="29"/>
      <c r="AD278" s="29"/>
      <c r="AE278" s="29"/>
      <c r="AF278" s="29"/>
      <c r="AG278" s="29"/>
      <c r="AH278" s="29"/>
      <c r="AI278" s="29"/>
    </row>
    <row r="279" spans="1:35" ht="15.75" customHeight="1">
      <c r="A279" s="29"/>
      <c r="B279" s="29"/>
      <c r="C279" s="29"/>
      <c r="D279" s="29"/>
      <c r="E279" s="29"/>
      <c r="F279" s="29"/>
      <c r="G279" s="29"/>
      <c r="H279" s="29"/>
      <c r="I279" s="29"/>
      <c r="J279" s="29"/>
      <c r="K279" s="29"/>
      <c r="L279" s="29"/>
      <c r="M279" s="29"/>
      <c r="N279" s="29"/>
      <c r="O279" s="29"/>
      <c r="P279" s="29"/>
      <c r="Q279" s="29"/>
      <c r="R279" s="29"/>
      <c r="S279" s="29"/>
      <c r="T279" s="325"/>
      <c r="U279" s="29"/>
      <c r="V279" s="29"/>
      <c r="W279" s="29"/>
      <c r="X279" s="29"/>
      <c r="Y279" s="29"/>
      <c r="Z279" s="29"/>
      <c r="AA279" s="29"/>
      <c r="AB279" s="29"/>
      <c r="AC279" s="29"/>
      <c r="AD279" s="29"/>
      <c r="AE279" s="29"/>
      <c r="AF279" s="29"/>
      <c r="AG279" s="29"/>
      <c r="AH279" s="29"/>
      <c r="AI279" s="29"/>
    </row>
    <row r="280" spans="1:35" ht="15.75" customHeight="1">
      <c r="A280" s="29"/>
      <c r="B280" s="29"/>
      <c r="C280" s="29"/>
      <c r="D280" s="29"/>
      <c r="E280" s="29"/>
      <c r="F280" s="29"/>
      <c r="G280" s="29"/>
      <c r="H280" s="29"/>
      <c r="I280" s="29"/>
      <c r="J280" s="29"/>
      <c r="K280" s="29"/>
      <c r="L280" s="29"/>
      <c r="M280" s="29"/>
      <c r="N280" s="29"/>
      <c r="O280" s="29"/>
      <c r="P280" s="29"/>
      <c r="Q280" s="29"/>
      <c r="R280" s="29"/>
      <c r="S280" s="29"/>
      <c r="T280" s="325"/>
      <c r="U280" s="29"/>
      <c r="V280" s="29"/>
      <c r="W280" s="29"/>
      <c r="X280" s="29"/>
      <c r="Y280" s="29"/>
      <c r="Z280" s="29"/>
      <c r="AA280" s="29"/>
      <c r="AB280" s="29"/>
      <c r="AC280" s="29"/>
      <c r="AD280" s="29"/>
      <c r="AE280" s="29"/>
      <c r="AF280" s="29"/>
      <c r="AG280" s="29"/>
      <c r="AH280" s="29"/>
      <c r="AI280" s="29"/>
    </row>
    <row r="281" spans="1:35" ht="15.75" customHeight="1">
      <c r="A281" s="29"/>
      <c r="B281" s="29"/>
      <c r="C281" s="29"/>
      <c r="D281" s="29"/>
      <c r="E281" s="29"/>
      <c r="F281" s="29"/>
      <c r="G281" s="29"/>
      <c r="H281" s="29"/>
      <c r="I281" s="29"/>
      <c r="J281" s="29"/>
      <c r="K281" s="29"/>
      <c r="L281" s="29"/>
      <c r="M281" s="29"/>
      <c r="N281" s="29"/>
      <c r="O281" s="29"/>
      <c r="P281" s="29"/>
      <c r="Q281" s="29"/>
      <c r="R281" s="29"/>
      <c r="S281" s="29"/>
      <c r="T281" s="325"/>
      <c r="U281" s="29"/>
      <c r="V281" s="29"/>
      <c r="W281" s="29"/>
      <c r="X281" s="29"/>
      <c r="Y281" s="29"/>
      <c r="Z281" s="29"/>
      <c r="AA281" s="29"/>
      <c r="AB281" s="29"/>
      <c r="AC281" s="29"/>
      <c r="AD281" s="29"/>
      <c r="AE281" s="29"/>
      <c r="AF281" s="29"/>
      <c r="AG281" s="29"/>
      <c r="AH281" s="29"/>
      <c r="AI281" s="29"/>
    </row>
    <row r="282" spans="1:35" ht="15.75" customHeight="1">
      <c r="A282" s="29"/>
      <c r="B282" s="29"/>
      <c r="C282" s="29"/>
      <c r="D282" s="29"/>
      <c r="E282" s="29"/>
      <c r="F282" s="29"/>
      <c r="G282" s="29"/>
      <c r="H282" s="29"/>
      <c r="I282" s="29"/>
      <c r="J282" s="29"/>
      <c r="K282" s="29"/>
      <c r="L282" s="29"/>
      <c r="M282" s="29"/>
      <c r="N282" s="29"/>
      <c r="O282" s="29"/>
      <c r="P282" s="29"/>
      <c r="Q282" s="29"/>
      <c r="R282" s="29"/>
      <c r="S282" s="29"/>
      <c r="T282" s="325"/>
      <c r="U282" s="29"/>
      <c r="V282" s="29"/>
      <c r="W282" s="29"/>
      <c r="X282" s="29"/>
      <c r="Y282" s="29"/>
      <c r="Z282" s="29"/>
      <c r="AA282" s="29"/>
      <c r="AB282" s="29"/>
      <c r="AC282" s="29"/>
      <c r="AD282" s="29"/>
      <c r="AE282" s="29"/>
      <c r="AF282" s="29"/>
      <c r="AG282" s="29"/>
      <c r="AH282" s="29"/>
      <c r="AI282" s="29"/>
    </row>
    <row r="283" spans="1:35" ht="15.75" customHeight="1">
      <c r="A283" s="29"/>
      <c r="B283" s="29"/>
      <c r="C283" s="29"/>
      <c r="D283" s="29"/>
      <c r="E283" s="29"/>
      <c r="F283" s="29"/>
      <c r="G283" s="29"/>
      <c r="H283" s="29"/>
      <c r="I283" s="29"/>
      <c r="J283" s="29"/>
      <c r="K283" s="29"/>
      <c r="L283" s="29"/>
      <c r="M283" s="29"/>
      <c r="N283" s="29"/>
      <c r="O283" s="29"/>
      <c r="P283" s="29"/>
      <c r="Q283" s="29"/>
      <c r="R283" s="29"/>
      <c r="S283" s="29"/>
      <c r="T283" s="325"/>
      <c r="U283" s="29"/>
      <c r="V283" s="29"/>
      <c r="W283" s="29"/>
      <c r="X283" s="29"/>
      <c r="Y283" s="29"/>
      <c r="Z283" s="29"/>
      <c r="AA283" s="29"/>
      <c r="AB283" s="29"/>
      <c r="AC283" s="29"/>
      <c r="AD283" s="29"/>
      <c r="AE283" s="29"/>
      <c r="AF283" s="29"/>
      <c r="AG283" s="29"/>
      <c r="AH283" s="29"/>
      <c r="AI283" s="29"/>
    </row>
    <row r="284" spans="1:35" ht="15.75" customHeight="1">
      <c r="A284" s="29"/>
      <c r="B284" s="29"/>
      <c r="C284" s="29"/>
      <c r="D284" s="29"/>
      <c r="E284" s="29"/>
      <c r="F284" s="29"/>
      <c r="G284" s="29"/>
      <c r="H284" s="29"/>
      <c r="I284" s="29"/>
      <c r="J284" s="29"/>
      <c r="K284" s="29"/>
      <c r="L284" s="29"/>
      <c r="M284" s="29"/>
      <c r="N284" s="29"/>
      <c r="O284" s="29"/>
      <c r="P284" s="29"/>
      <c r="Q284" s="29"/>
      <c r="R284" s="29"/>
      <c r="S284" s="29"/>
      <c r="T284" s="325"/>
      <c r="U284" s="29"/>
      <c r="V284" s="29"/>
      <c r="W284" s="29"/>
      <c r="X284" s="29"/>
      <c r="Y284" s="29"/>
      <c r="Z284" s="29"/>
      <c r="AA284" s="29"/>
      <c r="AB284" s="29"/>
      <c r="AC284" s="29"/>
      <c r="AD284" s="29"/>
      <c r="AE284" s="29"/>
      <c r="AF284" s="29"/>
      <c r="AG284" s="29"/>
      <c r="AH284" s="29"/>
      <c r="AI284" s="29"/>
    </row>
    <row r="285" spans="1:35" ht="15.75" customHeight="1">
      <c r="A285" s="29"/>
      <c r="B285" s="29"/>
      <c r="C285" s="29"/>
      <c r="D285" s="29"/>
      <c r="E285" s="29"/>
      <c r="F285" s="29"/>
      <c r="G285" s="29"/>
      <c r="H285" s="29"/>
      <c r="I285" s="29"/>
      <c r="J285" s="29"/>
      <c r="K285" s="29"/>
      <c r="L285" s="29"/>
      <c r="M285" s="29"/>
      <c r="N285" s="29"/>
      <c r="O285" s="29"/>
      <c r="P285" s="29"/>
      <c r="Q285" s="29"/>
      <c r="R285" s="29"/>
      <c r="S285" s="29"/>
      <c r="T285" s="325"/>
      <c r="U285" s="29"/>
      <c r="V285" s="29"/>
      <c r="W285" s="29"/>
      <c r="X285" s="29"/>
      <c r="Y285" s="29"/>
      <c r="Z285" s="29"/>
      <c r="AA285" s="29"/>
      <c r="AB285" s="29"/>
      <c r="AC285" s="29"/>
      <c r="AD285" s="29"/>
      <c r="AE285" s="29"/>
      <c r="AF285" s="29"/>
      <c r="AG285" s="29"/>
      <c r="AH285" s="29"/>
      <c r="AI285" s="29"/>
    </row>
    <row r="286" spans="1:35" ht="15.75" customHeight="1">
      <c r="A286" s="29"/>
      <c r="B286" s="29"/>
      <c r="C286" s="29"/>
      <c r="D286" s="29"/>
      <c r="E286" s="29"/>
      <c r="F286" s="29"/>
      <c r="G286" s="29"/>
      <c r="H286" s="29"/>
      <c r="I286" s="29"/>
      <c r="J286" s="29"/>
      <c r="K286" s="29"/>
      <c r="L286" s="29"/>
      <c r="M286" s="29"/>
      <c r="N286" s="29"/>
      <c r="O286" s="29"/>
      <c r="P286" s="29"/>
      <c r="Q286" s="29"/>
      <c r="R286" s="29"/>
      <c r="S286" s="29"/>
      <c r="T286" s="325"/>
      <c r="U286" s="29"/>
      <c r="V286" s="29"/>
      <c r="W286" s="29"/>
      <c r="X286" s="29"/>
      <c r="Y286" s="29"/>
      <c r="Z286" s="29"/>
      <c r="AA286" s="29"/>
      <c r="AB286" s="29"/>
      <c r="AC286" s="29"/>
      <c r="AD286" s="29"/>
      <c r="AE286" s="29"/>
      <c r="AF286" s="29"/>
      <c r="AG286" s="29"/>
      <c r="AH286" s="29"/>
      <c r="AI286" s="29"/>
    </row>
    <row r="287" spans="1:35" ht="15.75" customHeight="1">
      <c r="A287" s="29"/>
      <c r="B287" s="29"/>
      <c r="C287" s="29"/>
      <c r="D287" s="29"/>
      <c r="E287" s="29"/>
      <c r="F287" s="29"/>
      <c r="G287" s="29"/>
      <c r="H287" s="29"/>
      <c r="I287" s="29"/>
      <c r="J287" s="29"/>
      <c r="K287" s="29"/>
      <c r="L287" s="29"/>
      <c r="M287" s="29"/>
      <c r="N287" s="29"/>
      <c r="O287" s="29"/>
      <c r="P287" s="29"/>
      <c r="Q287" s="29"/>
      <c r="R287" s="29"/>
      <c r="S287" s="29"/>
      <c r="T287" s="325"/>
      <c r="U287" s="29"/>
      <c r="V287" s="29"/>
      <c r="W287" s="29"/>
      <c r="X287" s="29"/>
      <c r="Y287" s="29"/>
      <c r="Z287" s="29"/>
      <c r="AA287" s="29"/>
      <c r="AB287" s="29"/>
      <c r="AC287" s="29"/>
      <c r="AD287" s="29"/>
      <c r="AE287" s="29"/>
      <c r="AF287" s="29"/>
      <c r="AG287" s="29"/>
      <c r="AH287" s="29"/>
      <c r="AI287" s="29"/>
    </row>
    <row r="288" spans="1:35" ht="15.75" customHeight="1">
      <c r="A288" s="29"/>
      <c r="B288" s="29"/>
      <c r="C288" s="29"/>
      <c r="D288" s="29"/>
      <c r="E288" s="29"/>
      <c r="F288" s="29"/>
      <c r="G288" s="29"/>
      <c r="H288" s="29"/>
      <c r="I288" s="29"/>
      <c r="J288" s="29"/>
      <c r="K288" s="29"/>
      <c r="L288" s="29"/>
      <c r="M288" s="29"/>
      <c r="N288" s="29"/>
      <c r="O288" s="29"/>
      <c r="P288" s="29"/>
      <c r="Q288" s="29"/>
      <c r="R288" s="29"/>
      <c r="S288" s="29"/>
      <c r="T288" s="325"/>
      <c r="U288" s="29"/>
      <c r="V288" s="29"/>
      <c r="W288" s="29"/>
      <c r="X288" s="29"/>
      <c r="Y288" s="29"/>
      <c r="Z288" s="29"/>
      <c r="AA288" s="29"/>
      <c r="AB288" s="29"/>
      <c r="AC288" s="29"/>
      <c r="AD288" s="29"/>
      <c r="AE288" s="29"/>
      <c r="AF288" s="29"/>
      <c r="AG288" s="29"/>
      <c r="AH288" s="29"/>
      <c r="AI288" s="29"/>
    </row>
    <row r="289" spans="1:35" ht="15.75" customHeight="1">
      <c r="A289" s="29"/>
      <c r="B289" s="29"/>
      <c r="C289" s="29"/>
      <c r="D289" s="29"/>
      <c r="E289" s="29"/>
      <c r="F289" s="29"/>
      <c r="G289" s="29"/>
      <c r="H289" s="29"/>
      <c r="I289" s="29"/>
      <c r="J289" s="29"/>
      <c r="K289" s="29"/>
      <c r="L289" s="29"/>
      <c r="M289" s="29"/>
      <c r="N289" s="29"/>
      <c r="O289" s="29"/>
      <c r="P289" s="29"/>
      <c r="Q289" s="29"/>
      <c r="R289" s="29"/>
      <c r="S289" s="29"/>
      <c r="T289" s="325"/>
      <c r="U289" s="29"/>
      <c r="V289" s="29"/>
      <c r="W289" s="29"/>
      <c r="X289" s="29"/>
      <c r="Y289" s="29"/>
      <c r="Z289" s="29"/>
      <c r="AA289" s="29"/>
      <c r="AB289" s="29"/>
      <c r="AC289" s="29"/>
      <c r="AD289" s="29"/>
      <c r="AE289" s="29"/>
      <c r="AF289" s="29"/>
      <c r="AG289" s="29"/>
      <c r="AH289" s="29"/>
      <c r="AI289" s="29"/>
    </row>
    <row r="290" spans="1:35" ht="15.75" customHeight="1">
      <c r="A290" s="29"/>
      <c r="B290" s="29"/>
      <c r="C290" s="29"/>
      <c r="D290" s="29"/>
      <c r="E290" s="29"/>
      <c r="F290" s="29"/>
      <c r="G290" s="29"/>
      <c r="H290" s="29"/>
      <c r="I290" s="29"/>
      <c r="J290" s="29"/>
      <c r="K290" s="29"/>
      <c r="L290" s="29"/>
      <c r="M290" s="29"/>
      <c r="N290" s="29"/>
      <c r="O290" s="29"/>
      <c r="P290" s="29"/>
      <c r="Q290" s="29"/>
      <c r="R290" s="29"/>
      <c r="S290" s="29"/>
      <c r="T290" s="325"/>
      <c r="U290" s="29"/>
      <c r="V290" s="29"/>
      <c r="W290" s="29"/>
      <c r="X290" s="29"/>
      <c r="Y290" s="29"/>
      <c r="Z290" s="29"/>
      <c r="AA290" s="29"/>
      <c r="AB290" s="29"/>
      <c r="AC290" s="29"/>
      <c r="AD290" s="29"/>
      <c r="AE290" s="29"/>
      <c r="AF290" s="29"/>
      <c r="AG290" s="29"/>
      <c r="AH290" s="29"/>
      <c r="AI290" s="29"/>
    </row>
    <row r="291" spans="1:35" ht="15.75" customHeight="1">
      <c r="A291" s="29"/>
      <c r="B291" s="29"/>
      <c r="C291" s="29"/>
      <c r="D291" s="29"/>
      <c r="E291" s="29"/>
      <c r="F291" s="29"/>
      <c r="G291" s="29"/>
      <c r="H291" s="29"/>
      <c r="I291" s="29"/>
      <c r="J291" s="29"/>
      <c r="K291" s="29"/>
      <c r="L291" s="29"/>
      <c r="M291" s="29"/>
      <c r="N291" s="29"/>
      <c r="O291" s="29"/>
      <c r="P291" s="29"/>
      <c r="Q291" s="29"/>
      <c r="R291" s="29"/>
      <c r="S291" s="29"/>
      <c r="T291" s="325"/>
      <c r="U291" s="29"/>
      <c r="V291" s="29"/>
      <c r="W291" s="29"/>
      <c r="X291" s="29"/>
      <c r="Y291" s="29"/>
      <c r="Z291" s="29"/>
      <c r="AA291" s="29"/>
      <c r="AB291" s="29"/>
      <c r="AC291" s="29"/>
      <c r="AD291" s="29"/>
      <c r="AE291" s="29"/>
      <c r="AF291" s="29"/>
      <c r="AG291" s="29"/>
      <c r="AH291" s="29"/>
      <c r="AI291" s="29"/>
    </row>
    <row r="292" spans="1:35" ht="15.75" customHeight="1">
      <c r="A292" s="29"/>
      <c r="B292" s="29"/>
      <c r="C292" s="29"/>
      <c r="D292" s="29"/>
      <c r="E292" s="29"/>
      <c r="F292" s="29"/>
      <c r="G292" s="29"/>
      <c r="H292" s="29"/>
      <c r="I292" s="29"/>
      <c r="J292" s="29"/>
      <c r="K292" s="29"/>
      <c r="L292" s="29"/>
      <c r="M292" s="29"/>
      <c r="N292" s="29"/>
      <c r="O292" s="29"/>
      <c r="P292" s="29"/>
      <c r="Q292" s="29"/>
      <c r="R292" s="29"/>
      <c r="S292" s="29"/>
      <c r="T292" s="325"/>
      <c r="U292" s="29"/>
      <c r="V292" s="29"/>
      <c r="W292" s="29"/>
      <c r="X292" s="29"/>
      <c r="Y292" s="29"/>
      <c r="Z292" s="29"/>
      <c r="AA292" s="29"/>
      <c r="AB292" s="29"/>
      <c r="AC292" s="29"/>
      <c r="AD292" s="29"/>
      <c r="AE292" s="29"/>
      <c r="AF292" s="29"/>
      <c r="AG292" s="29"/>
      <c r="AH292" s="29"/>
      <c r="AI292" s="29"/>
    </row>
    <row r="293" spans="1:35" ht="15.75" customHeight="1">
      <c r="A293" s="29"/>
      <c r="B293" s="29"/>
      <c r="C293" s="29"/>
      <c r="D293" s="29"/>
      <c r="E293" s="29"/>
      <c r="F293" s="29"/>
      <c r="G293" s="29"/>
      <c r="H293" s="29"/>
      <c r="I293" s="29"/>
      <c r="J293" s="29"/>
      <c r="K293" s="29"/>
      <c r="L293" s="29"/>
      <c r="M293" s="29"/>
      <c r="N293" s="29"/>
      <c r="O293" s="29"/>
      <c r="P293" s="29"/>
      <c r="Q293" s="29"/>
      <c r="R293" s="29"/>
      <c r="S293" s="29"/>
      <c r="T293" s="325"/>
      <c r="U293" s="29"/>
      <c r="V293" s="29"/>
      <c r="W293" s="29"/>
      <c r="X293" s="29"/>
      <c r="Y293" s="29"/>
      <c r="Z293" s="29"/>
      <c r="AA293" s="29"/>
      <c r="AB293" s="29"/>
      <c r="AC293" s="29"/>
      <c r="AD293" s="29"/>
      <c r="AE293" s="29"/>
      <c r="AF293" s="29"/>
      <c r="AG293" s="29"/>
      <c r="AH293" s="29"/>
      <c r="AI293" s="29"/>
    </row>
    <row r="294" spans="1:35" ht="15.75" customHeight="1">
      <c r="A294" s="29"/>
      <c r="B294" s="29"/>
      <c r="C294" s="29"/>
      <c r="D294" s="29"/>
      <c r="E294" s="29"/>
      <c r="F294" s="29"/>
      <c r="G294" s="29"/>
      <c r="H294" s="29"/>
      <c r="I294" s="29"/>
      <c r="J294" s="29"/>
      <c r="K294" s="29"/>
      <c r="L294" s="29"/>
      <c r="M294" s="29"/>
      <c r="N294" s="29"/>
      <c r="O294" s="29"/>
      <c r="P294" s="29"/>
      <c r="Q294" s="29"/>
      <c r="R294" s="29"/>
      <c r="S294" s="29"/>
      <c r="T294" s="325"/>
      <c r="U294" s="29"/>
      <c r="V294" s="29"/>
      <c r="W294" s="29"/>
      <c r="X294" s="29"/>
      <c r="Y294" s="29"/>
      <c r="Z294" s="29"/>
      <c r="AA294" s="29"/>
      <c r="AB294" s="29"/>
      <c r="AC294" s="29"/>
      <c r="AD294" s="29"/>
      <c r="AE294" s="29"/>
      <c r="AF294" s="29"/>
      <c r="AG294" s="29"/>
      <c r="AH294" s="29"/>
      <c r="AI294" s="29"/>
    </row>
    <row r="295" spans="1:35" ht="15.75" customHeight="1">
      <c r="A295" s="29"/>
      <c r="B295" s="29"/>
      <c r="C295" s="29"/>
      <c r="D295" s="29"/>
      <c r="E295" s="29"/>
      <c r="F295" s="29"/>
      <c r="G295" s="29"/>
      <c r="H295" s="29"/>
      <c r="I295" s="29"/>
      <c r="J295" s="29"/>
      <c r="K295" s="29"/>
      <c r="L295" s="29"/>
      <c r="M295" s="29"/>
      <c r="N295" s="29"/>
      <c r="O295" s="29"/>
      <c r="P295" s="29"/>
      <c r="Q295" s="29"/>
      <c r="R295" s="29"/>
      <c r="S295" s="29"/>
      <c r="T295" s="325"/>
      <c r="U295" s="29"/>
      <c r="V295" s="29"/>
      <c r="W295" s="29"/>
      <c r="X295" s="29"/>
      <c r="Y295" s="29"/>
      <c r="Z295" s="29"/>
      <c r="AA295" s="29"/>
      <c r="AB295" s="29"/>
      <c r="AC295" s="29"/>
      <c r="AD295" s="29"/>
      <c r="AE295" s="29"/>
      <c r="AF295" s="29"/>
      <c r="AG295" s="29"/>
      <c r="AH295" s="29"/>
      <c r="AI295" s="29"/>
    </row>
    <row r="296" spans="1:35" ht="15.75" customHeight="1">
      <c r="A296" s="29"/>
      <c r="B296" s="29"/>
      <c r="C296" s="29"/>
      <c r="D296" s="29"/>
      <c r="E296" s="29"/>
      <c r="F296" s="29"/>
      <c r="G296" s="29"/>
      <c r="H296" s="29"/>
      <c r="I296" s="29"/>
      <c r="J296" s="29"/>
      <c r="K296" s="29"/>
      <c r="L296" s="29"/>
      <c r="M296" s="29"/>
      <c r="N296" s="29"/>
      <c r="O296" s="29"/>
      <c r="P296" s="29"/>
      <c r="Q296" s="29"/>
      <c r="R296" s="29"/>
      <c r="S296" s="29"/>
      <c r="T296" s="325"/>
      <c r="U296" s="29"/>
      <c r="V296" s="29"/>
      <c r="W296" s="29"/>
      <c r="X296" s="29"/>
      <c r="Y296" s="29"/>
      <c r="Z296" s="29"/>
      <c r="AA296" s="29"/>
      <c r="AB296" s="29"/>
      <c r="AC296" s="29"/>
      <c r="AD296" s="29"/>
      <c r="AE296" s="29"/>
      <c r="AF296" s="29"/>
      <c r="AG296" s="29"/>
      <c r="AH296" s="29"/>
      <c r="AI296" s="29"/>
    </row>
    <row r="297" spans="1:35" ht="15.75" customHeight="1">
      <c r="A297" s="29"/>
      <c r="B297" s="29"/>
      <c r="C297" s="29"/>
      <c r="D297" s="29"/>
      <c r="E297" s="29"/>
      <c r="F297" s="29"/>
      <c r="G297" s="29"/>
      <c r="H297" s="29"/>
      <c r="I297" s="29"/>
      <c r="J297" s="29"/>
      <c r="K297" s="29"/>
      <c r="L297" s="29"/>
      <c r="M297" s="29"/>
      <c r="N297" s="29"/>
      <c r="O297" s="29"/>
      <c r="P297" s="29"/>
      <c r="Q297" s="29"/>
      <c r="R297" s="29"/>
      <c r="S297" s="29"/>
      <c r="T297" s="325"/>
      <c r="U297" s="29"/>
      <c r="V297" s="29"/>
      <c r="W297" s="29"/>
      <c r="X297" s="29"/>
      <c r="Y297" s="29"/>
      <c r="Z297" s="29"/>
      <c r="AA297" s="29"/>
      <c r="AB297" s="29"/>
      <c r="AC297" s="29"/>
      <c r="AD297" s="29"/>
      <c r="AE297" s="29"/>
      <c r="AF297" s="29"/>
      <c r="AG297" s="29"/>
      <c r="AH297" s="29"/>
      <c r="AI297" s="29"/>
    </row>
    <row r="298" spans="1:35" ht="15.75" customHeight="1">
      <c r="A298" s="29"/>
      <c r="B298" s="29"/>
      <c r="C298" s="29"/>
      <c r="D298" s="29"/>
      <c r="E298" s="29"/>
      <c r="F298" s="29"/>
      <c r="G298" s="29"/>
      <c r="H298" s="29"/>
      <c r="I298" s="29"/>
      <c r="J298" s="29"/>
      <c r="K298" s="29"/>
      <c r="L298" s="29"/>
      <c r="M298" s="29"/>
      <c r="N298" s="29"/>
      <c r="O298" s="29"/>
      <c r="P298" s="29"/>
      <c r="Q298" s="29"/>
      <c r="R298" s="29"/>
      <c r="S298" s="29"/>
      <c r="T298" s="325"/>
      <c r="U298" s="29"/>
      <c r="V298" s="29"/>
      <c r="W298" s="29"/>
      <c r="X298" s="29"/>
      <c r="Y298" s="29"/>
      <c r="Z298" s="29"/>
      <c r="AA298" s="29"/>
      <c r="AB298" s="29"/>
      <c r="AC298" s="29"/>
      <c r="AD298" s="29"/>
      <c r="AE298" s="29"/>
      <c r="AF298" s="29"/>
      <c r="AG298" s="29"/>
      <c r="AH298" s="29"/>
      <c r="AI298" s="29"/>
    </row>
    <row r="299" spans="1:35" ht="15.75" customHeight="1">
      <c r="A299" s="29"/>
      <c r="B299" s="29"/>
      <c r="C299" s="29"/>
      <c r="D299" s="29"/>
      <c r="E299" s="29"/>
      <c r="F299" s="29"/>
      <c r="G299" s="29"/>
      <c r="H299" s="29"/>
      <c r="I299" s="29"/>
      <c r="J299" s="29"/>
      <c r="K299" s="29"/>
      <c r="L299" s="29"/>
      <c r="M299" s="29"/>
      <c r="N299" s="29"/>
      <c r="O299" s="29"/>
      <c r="P299" s="29"/>
      <c r="Q299" s="29"/>
      <c r="R299" s="29"/>
      <c r="S299" s="29"/>
      <c r="T299" s="325"/>
      <c r="U299" s="29"/>
      <c r="V299" s="29"/>
      <c r="W299" s="29"/>
      <c r="X299" s="29"/>
      <c r="Y299" s="29"/>
      <c r="Z299" s="29"/>
      <c r="AA299" s="29"/>
      <c r="AB299" s="29"/>
      <c r="AC299" s="29"/>
      <c r="AD299" s="29"/>
      <c r="AE299" s="29"/>
      <c r="AF299" s="29"/>
      <c r="AG299" s="29"/>
      <c r="AH299" s="29"/>
      <c r="AI299" s="29"/>
    </row>
    <row r="300" spans="1:35" ht="15.75" customHeight="1">
      <c r="A300" s="29"/>
      <c r="B300" s="29"/>
      <c r="C300" s="29"/>
      <c r="D300" s="29"/>
      <c r="E300" s="29"/>
      <c r="F300" s="29"/>
      <c r="G300" s="29"/>
      <c r="H300" s="29"/>
      <c r="I300" s="29"/>
      <c r="J300" s="29"/>
      <c r="K300" s="29"/>
      <c r="L300" s="29"/>
      <c r="M300" s="29"/>
      <c r="N300" s="29"/>
      <c r="O300" s="29"/>
      <c r="P300" s="29"/>
      <c r="Q300" s="29"/>
      <c r="R300" s="29"/>
      <c r="S300" s="29"/>
      <c r="T300" s="325"/>
      <c r="U300" s="29"/>
      <c r="V300" s="29"/>
      <c r="W300" s="29"/>
      <c r="X300" s="29"/>
      <c r="Y300" s="29"/>
      <c r="Z300" s="29"/>
      <c r="AA300" s="29"/>
      <c r="AB300" s="29"/>
      <c r="AC300" s="29"/>
      <c r="AD300" s="29"/>
      <c r="AE300" s="29"/>
      <c r="AF300" s="29"/>
      <c r="AG300" s="29"/>
      <c r="AH300" s="29"/>
      <c r="AI300" s="29"/>
    </row>
    <row r="301" spans="1:35" ht="15.75" customHeight="1">
      <c r="A301" s="29"/>
      <c r="B301" s="29"/>
      <c r="C301" s="29"/>
      <c r="D301" s="29"/>
      <c r="E301" s="29"/>
      <c r="F301" s="29"/>
      <c r="G301" s="29"/>
      <c r="H301" s="29"/>
      <c r="I301" s="29"/>
      <c r="J301" s="29"/>
      <c r="K301" s="29"/>
      <c r="L301" s="29"/>
      <c r="M301" s="29"/>
      <c r="N301" s="29"/>
      <c r="O301" s="29"/>
      <c r="P301" s="29"/>
      <c r="Q301" s="29"/>
      <c r="R301" s="29"/>
      <c r="S301" s="29"/>
      <c r="T301" s="325"/>
      <c r="U301" s="29"/>
      <c r="V301" s="29"/>
      <c r="W301" s="29"/>
      <c r="X301" s="29"/>
      <c r="Y301" s="29"/>
      <c r="Z301" s="29"/>
      <c r="AA301" s="29"/>
      <c r="AB301" s="29"/>
      <c r="AC301" s="29"/>
      <c r="AD301" s="29"/>
      <c r="AE301" s="29"/>
      <c r="AF301" s="29"/>
      <c r="AG301" s="29"/>
      <c r="AH301" s="29"/>
      <c r="AI301" s="29"/>
    </row>
    <row r="302" spans="1:35" ht="15.75" customHeight="1">
      <c r="A302" s="29"/>
      <c r="B302" s="29"/>
      <c r="C302" s="29"/>
      <c r="D302" s="29"/>
      <c r="E302" s="29"/>
      <c r="F302" s="29"/>
      <c r="G302" s="29"/>
      <c r="H302" s="29"/>
      <c r="I302" s="29"/>
      <c r="J302" s="29"/>
      <c r="K302" s="29"/>
      <c r="L302" s="29"/>
      <c r="M302" s="29"/>
      <c r="N302" s="29"/>
      <c r="O302" s="29"/>
      <c r="P302" s="29"/>
      <c r="Q302" s="29"/>
      <c r="R302" s="29"/>
      <c r="S302" s="29"/>
      <c r="T302" s="325"/>
      <c r="U302" s="29"/>
      <c r="V302" s="29"/>
      <c r="W302" s="29"/>
      <c r="X302" s="29"/>
      <c r="Y302" s="29"/>
      <c r="Z302" s="29"/>
      <c r="AA302" s="29"/>
      <c r="AB302" s="29"/>
      <c r="AC302" s="29"/>
      <c r="AD302" s="29"/>
      <c r="AE302" s="29"/>
      <c r="AF302" s="29"/>
      <c r="AG302" s="29"/>
      <c r="AH302" s="29"/>
      <c r="AI302" s="29"/>
    </row>
    <row r="303" spans="1:35" ht="15.75" customHeight="1">
      <c r="A303" s="29"/>
      <c r="B303" s="29"/>
      <c r="C303" s="29"/>
      <c r="D303" s="29"/>
      <c r="E303" s="29"/>
      <c r="F303" s="29"/>
      <c r="G303" s="29"/>
      <c r="H303" s="29"/>
      <c r="I303" s="29"/>
      <c r="J303" s="29"/>
      <c r="K303" s="29"/>
      <c r="L303" s="29"/>
      <c r="M303" s="29"/>
      <c r="N303" s="29"/>
      <c r="O303" s="29"/>
      <c r="P303" s="29"/>
      <c r="Q303" s="29"/>
      <c r="R303" s="29"/>
      <c r="S303" s="29"/>
      <c r="T303" s="325"/>
      <c r="U303" s="29"/>
      <c r="V303" s="29"/>
      <c r="W303" s="29"/>
      <c r="X303" s="29"/>
      <c r="Y303" s="29"/>
      <c r="Z303" s="29"/>
      <c r="AA303" s="29"/>
      <c r="AB303" s="29"/>
      <c r="AC303" s="29"/>
      <c r="AD303" s="29"/>
      <c r="AE303" s="29"/>
      <c r="AF303" s="29"/>
      <c r="AG303" s="29"/>
      <c r="AH303" s="29"/>
      <c r="AI303" s="29"/>
    </row>
    <row r="304" spans="1:35" ht="15.75" customHeight="1">
      <c r="A304" s="29"/>
      <c r="B304" s="29"/>
      <c r="C304" s="29"/>
      <c r="D304" s="29"/>
      <c r="E304" s="29"/>
      <c r="F304" s="29"/>
      <c r="G304" s="29"/>
      <c r="H304" s="29"/>
      <c r="I304" s="29"/>
      <c r="J304" s="29"/>
      <c r="K304" s="29"/>
      <c r="L304" s="29"/>
      <c r="M304" s="29"/>
      <c r="N304" s="29"/>
      <c r="O304" s="29"/>
      <c r="P304" s="29"/>
      <c r="Q304" s="29"/>
      <c r="R304" s="29"/>
      <c r="S304" s="29"/>
      <c r="T304" s="325"/>
      <c r="U304" s="29"/>
      <c r="V304" s="29"/>
      <c r="W304" s="29"/>
      <c r="X304" s="29"/>
      <c r="Y304" s="29"/>
      <c r="Z304" s="29"/>
      <c r="AA304" s="29"/>
      <c r="AB304" s="29"/>
      <c r="AC304" s="29"/>
      <c r="AD304" s="29"/>
      <c r="AE304" s="29"/>
      <c r="AF304" s="29"/>
      <c r="AG304" s="29"/>
      <c r="AH304" s="29"/>
      <c r="AI304" s="29"/>
    </row>
    <row r="305" spans="1:35" ht="15.75" customHeight="1">
      <c r="A305" s="29"/>
      <c r="B305" s="29"/>
      <c r="C305" s="29"/>
      <c r="D305" s="29"/>
      <c r="E305" s="29"/>
      <c r="F305" s="29"/>
      <c r="G305" s="29"/>
      <c r="H305" s="29"/>
      <c r="I305" s="29"/>
      <c r="J305" s="29"/>
      <c r="K305" s="29"/>
      <c r="L305" s="29"/>
      <c r="M305" s="29"/>
      <c r="N305" s="29"/>
      <c r="O305" s="29"/>
      <c r="P305" s="29"/>
      <c r="Q305" s="29"/>
      <c r="R305" s="29"/>
      <c r="S305" s="29"/>
      <c r="T305" s="325"/>
      <c r="U305" s="29"/>
      <c r="V305" s="29"/>
      <c r="W305" s="29"/>
      <c r="X305" s="29"/>
      <c r="Y305" s="29"/>
      <c r="Z305" s="29"/>
      <c r="AA305" s="29"/>
      <c r="AB305" s="29"/>
      <c r="AC305" s="29"/>
      <c r="AD305" s="29"/>
      <c r="AE305" s="29"/>
      <c r="AF305" s="29"/>
      <c r="AG305" s="29"/>
      <c r="AH305" s="29"/>
      <c r="AI305" s="29"/>
    </row>
    <row r="306" spans="1:35" ht="15.75" customHeight="1">
      <c r="A306" s="29"/>
      <c r="B306" s="29"/>
      <c r="C306" s="29"/>
      <c r="D306" s="29"/>
      <c r="E306" s="29"/>
      <c r="F306" s="29"/>
      <c r="G306" s="29"/>
      <c r="H306" s="29"/>
      <c r="I306" s="29"/>
      <c r="J306" s="29"/>
      <c r="K306" s="29"/>
      <c r="L306" s="29"/>
      <c r="M306" s="29"/>
      <c r="N306" s="29"/>
      <c r="O306" s="29"/>
      <c r="P306" s="29"/>
      <c r="Q306" s="29"/>
      <c r="R306" s="29"/>
      <c r="S306" s="29"/>
      <c r="T306" s="325"/>
      <c r="U306" s="29"/>
      <c r="V306" s="29"/>
      <c r="W306" s="29"/>
      <c r="X306" s="29"/>
      <c r="Y306" s="29"/>
      <c r="Z306" s="29"/>
      <c r="AA306" s="29"/>
      <c r="AB306" s="29"/>
      <c r="AC306" s="29"/>
      <c r="AD306" s="29"/>
      <c r="AE306" s="29"/>
      <c r="AF306" s="29"/>
      <c r="AG306" s="29"/>
      <c r="AH306" s="29"/>
      <c r="AI306" s="29"/>
    </row>
    <row r="307" spans="1:35" ht="15.75" customHeight="1">
      <c r="A307" s="29"/>
      <c r="B307" s="29"/>
      <c r="C307" s="29"/>
      <c r="D307" s="29"/>
      <c r="E307" s="29"/>
      <c r="F307" s="29"/>
      <c r="G307" s="29"/>
      <c r="H307" s="29"/>
      <c r="I307" s="29"/>
      <c r="J307" s="29"/>
      <c r="K307" s="29"/>
      <c r="L307" s="29"/>
      <c r="M307" s="29"/>
      <c r="N307" s="29"/>
      <c r="O307" s="29"/>
      <c r="P307" s="29"/>
      <c r="Q307" s="29"/>
      <c r="R307" s="29"/>
      <c r="S307" s="29"/>
      <c r="T307" s="325"/>
      <c r="U307" s="29"/>
      <c r="V307" s="29"/>
      <c r="W307" s="29"/>
      <c r="X307" s="29"/>
      <c r="Y307" s="29"/>
      <c r="Z307" s="29"/>
      <c r="AA307" s="29"/>
      <c r="AB307" s="29"/>
      <c r="AC307" s="29"/>
      <c r="AD307" s="29"/>
      <c r="AE307" s="29"/>
      <c r="AF307" s="29"/>
      <c r="AG307" s="29"/>
      <c r="AH307" s="29"/>
      <c r="AI307" s="29"/>
    </row>
    <row r="308" spans="1:35" ht="15.75" customHeight="1">
      <c r="A308" s="29"/>
      <c r="B308" s="29"/>
      <c r="C308" s="29"/>
      <c r="D308" s="29"/>
      <c r="E308" s="29"/>
      <c r="F308" s="29"/>
      <c r="G308" s="29"/>
      <c r="H308" s="29"/>
      <c r="I308" s="29"/>
      <c r="J308" s="29"/>
      <c r="K308" s="29"/>
      <c r="L308" s="29"/>
      <c r="M308" s="29"/>
      <c r="N308" s="29"/>
      <c r="O308" s="29"/>
      <c r="P308" s="29"/>
      <c r="Q308" s="29"/>
      <c r="R308" s="29"/>
      <c r="S308" s="29"/>
      <c r="T308" s="325"/>
      <c r="U308" s="29"/>
      <c r="V308" s="29"/>
      <c r="W308" s="29"/>
      <c r="X308" s="29"/>
      <c r="Y308" s="29"/>
      <c r="Z308" s="29"/>
      <c r="AA308" s="29"/>
      <c r="AB308" s="29"/>
      <c r="AC308" s="29"/>
      <c r="AD308" s="29"/>
      <c r="AE308" s="29"/>
      <c r="AF308" s="29"/>
      <c r="AG308" s="29"/>
      <c r="AH308" s="29"/>
      <c r="AI308" s="29"/>
    </row>
    <row r="309" spans="1:35" ht="15.75" customHeight="1">
      <c r="A309" s="29"/>
      <c r="B309" s="29"/>
      <c r="C309" s="29"/>
      <c r="D309" s="29"/>
      <c r="E309" s="29"/>
      <c r="F309" s="29"/>
      <c r="G309" s="29"/>
      <c r="H309" s="29"/>
      <c r="I309" s="29"/>
      <c r="J309" s="29"/>
      <c r="K309" s="29"/>
      <c r="L309" s="29"/>
      <c r="M309" s="29"/>
      <c r="N309" s="29"/>
      <c r="O309" s="29"/>
      <c r="P309" s="29"/>
      <c r="Q309" s="29"/>
      <c r="R309" s="29"/>
      <c r="S309" s="29"/>
      <c r="T309" s="325"/>
      <c r="U309" s="29"/>
      <c r="V309" s="29"/>
      <c r="W309" s="29"/>
      <c r="X309" s="29"/>
      <c r="Y309" s="29"/>
      <c r="Z309" s="29"/>
      <c r="AA309" s="29"/>
      <c r="AB309" s="29"/>
      <c r="AC309" s="29"/>
      <c r="AD309" s="29"/>
      <c r="AE309" s="29"/>
      <c r="AF309" s="29"/>
      <c r="AG309" s="29"/>
      <c r="AH309" s="29"/>
      <c r="AI309" s="29"/>
    </row>
    <row r="310" spans="1:35" ht="15.75" customHeight="1">
      <c r="A310" s="29"/>
      <c r="B310" s="29"/>
      <c r="C310" s="29"/>
      <c r="D310" s="29"/>
      <c r="E310" s="29"/>
      <c r="F310" s="29"/>
      <c r="G310" s="29"/>
      <c r="H310" s="29"/>
      <c r="I310" s="29"/>
      <c r="J310" s="29"/>
      <c r="K310" s="29"/>
      <c r="L310" s="29"/>
      <c r="M310" s="29"/>
      <c r="N310" s="29"/>
      <c r="O310" s="29"/>
      <c r="P310" s="29"/>
      <c r="Q310" s="29"/>
      <c r="R310" s="29"/>
      <c r="S310" s="29"/>
      <c r="T310" s="325"/>
      <c r="U310" s="29"/>
      <c r="V310" s="29"/>
      <c r="W310" s="29"/>
      <c r="X310" s="29"/>
      <c r="Y310" s="29"/>
      <c r="Z310" s="29"/>
      <c r="AA310" s="29"/>
      <c r="AB310" s="29"/>
      <c r="AC310" s="29"/>
      <c r="AD310" s="29"/>
      <c r="AE310" s="29"/>
      <c r="AF310" s="29"/>
      <c r="AG310" s="29"/>
      <c r="AH310" s="29"/>
      <c r="AI310" s="29"/>
    </row>
    <row r="311" spans="1:35" ht="15.75" customHeight="1">
      <c r="A311" s="29"/>
      <c r="B311" s="29"/>
      <c r="C311" s="29"/>
      <c r="D311" s="29"/>
      <c r="E311" s="29"/>
      <c r="F311" s="29"/>
      <c r="G311" s="29"/>
      <c r="H311" s="29"/>
      <c r="I311" s="29"/>
      <c r="J311" s="29"/>
      <c r="K311" s="29"/>
      <c r="L311" s="29"/>
      <c r="M311" s="29"/>
      <c r="N311" s="29"/>
      <c r="O311" s="29"/>
      <c r="P311" s="29"/>
      <c r="Q311" s="29"/>
      <c r="R311" s="29"/>
      <c r="S311" s="29"/>
      <c r="T311" s="325"/>
      <c r="U311" s="29"/>
      <c r="V311" s="29"/>
      <c r="W311" s="29"/>
      <c r="X311" s="29"/>
      <c r="Y311" s="29"/>
      <c r="Z311" s="29"/>
      <c r="AA311" s="29"/>
      <c r="AB311" s="29"/>
      <c r="AC311" s="29"/>
      <c r="AD311" s="29"/>
      <c r="AE311" s="29"/>
      <c r="AF311" s="29"/>
      <c r="AG311" s="29"/>
      <c r="AH311" s="29"/>
      <c r="AI311" s="29"/>
    </row>
    <row r="312" spans="1:35" ht="15.75" customHeight="1">
      <c r="A312" s="29"/>
      <c r="B312" s="29"/>
      <c r="C312" s="29"/>
      <c r="D312" s="29"/>
      <c r="E312" s="29"/>
      <c r="F312" s="29"/>
      <c r="G312" s="29"/>
      <c r="H312" s="29"/>
      <c r="I312" s="29"/>
      <c r="J312" s="29"/>
      <c r="K312" s="29"/>
      <c r="L312" s="29"/>
      <c r="M312" s="29"/>
      <c r="N312" s="29"/>
      <c r="O312" s="29"/>
      <c r="P312" s="29"/>
      <c r="Q312" s="29"/>
      <c r="R312" s="29"/>
      <c r="S312" s="29"/>
      <c r="T312" s="325"/>
      <c r="U312" s="29"/>
      <c r="V312" s="29"/>
      <c r="W312" s="29"/>
      <c r="X312" s="29"/>
      <c r="Y312" s="29"/>
      <c r="Z312" s="29"/>
      <c r="AA312" s="29"/>
      <c r="AB312" s="29"/>
      <c r="AC312" s="29"/>
      <c r="AD312" s="29"/>
      <c r="AE312" s="29"/>
      <c r="AF312" s="29"/>
      <c r="AG312" s="29"/>
      <c r="AH312" s="29"/>
      <c r="AI312" s="29"/>
    </row>
    <row r="313" spans="1:35" ht="15.75" customHeight="1">
      <c r="A313" s="29"/>
      <c r="B313" s="29"/>
      <c r="C313" s="29"/>
      <c r="D313" s="29"/>
      <c r="E313" s="29"/>
      <c r="F313" s="29"/>
      <c r="G313" s="29"/>
      <c r="H313" s="29"/>
      <c r="I313" s="29"/>
      <c r="J313" s="29"/>
      <c r="K313" s="29"/>
      <c r="L313" s="29"/>
      <c r="M313" s="29"/>
      <c r="N313" s="29"/>
      <c r="O313" s="29"/>
      <c r="P313" s="29"/>
      <c r="Q313" s="29"/>
      <c r="R313" s="29"/>
      <c r="S313" s="29"/>
      <c r="T313" s="325"/>
      <c r="U313" s="29"/>
      <c r="V313" s="29"/>
      <c r="W313" s="29"/>
      <c r="X313" s="29"/>
      <c r="Y313" s="29"/>
      <c r="Z313" s="29"/>
      <c r="AA313" s="29"/>
      <c r="AB313" s="29"/>
      <c r="AC313" s="29"/>
      <c r="AD313" s="29"/>
      <c r="AE313" s="29"/>
      <c r="AF313" s="29"/>
      <c r="AG313" s="29"/>
      <c r="AH313" s="29"/>
      <c r="AI313" s="29"/>
    </row>
    <row r="314" spans="1:35" ht="15.75" customHeight="1">
      <c r="A314" s="29"/>
      <c r="B314" s="29"/>
      <c r="C314" s="29"/>
      <c r="D314" s="29"/>
      <c r="E314" s="29"/>
      <c r="F314" s="29"/>
      <c r="G314" s="29"/>
      <c r="H314" s="29"/>
      <c r="I314" s="29"/>
      <c r="J314" s="29"/>
      <c r="K314" s="29"/>
      <c r="L314" s="29"/>
      <c r="M314" s="29"/>
      <c r="N314" s="29"/>
      <c r="O314" s="29"/>
      <c r="P314" s="29"/>
      <c r="Q314" s="29"/>
      <c r="R314" s="29"/>
      <c r="S314" s="29"/>
      <c r="T314" s="325"/>
      <c r="U314" s="29"/>
      <c r="V314" s="29"/>
      <c r="W314" s="29"/>
      <c r="X314" s="29"/>
      <c r="Y314" s="29"/>
      <c r="Z314" s="29"/>
      <c r="AA314" s="29"/>
      <c r="AB314" s="29"/>
      <c r="AC314" s="29"/>
      <c r="AD314" s="29"/>
      <c r="AE314" s="29"/>
      <c r="AF314" s="29"/>
      <c r="AG314" s="29"/>
      <c r="AH314" s="29"/>
      <c r="AI314" s="29"/>
    </row>
    <row r="315" spans="1:35" ht="15.75" customHeight="1">
      <c r="A315" s="29"/>
      <c r="B315" s="29"/>
      <c r="C315" s="29"/>
      <c r="D315" s="29"/>
      <c r="E315" s="29"/>
      <c r="F315" s="29"/>
      <c r="G315" s="29"/>
      <c r="H315" s="29"/>
      <c r="I315" s="29"/>
      <c r="J315" s="29"/>
      <c r="K315" s="29"/>
      <c r="L315" s="29"/>
      <c r="M315" s="29"/>
      <c r="N315" s="29"/>
      <c r="O315" s="29"/>
      <c r="P315" s="29"/>
      <c r="Q315" s="29"/>
      <c r="R315" s="29"/>
      <c r="S315" s="29"/>
      <c r="T315" s="325"/>
      <c r="U315" s="29"/>
      <c r="V315" s="29"/>
      <c r="W315" s="29"/>
      <c r="X315" s="29"/>
      <c r="Y315" s="29"/>
      <c r="Z315" s="29"/>
      <c r="AA315" s="29"/>
      <c r="AB315" s="29"/>
      <c r="AC315" s="29"/>
      <c r="AD315" s="29"/>
      <c r="AE315" s="29"/>
      <c r="AF315" s="29"/>
      <c r="AG315" s="29"/>
      <c r="AH315" s="29"/>
      <c r="AI315" s="29"/>
    </row>
    <row r="316" spans="1:35" ht="15.75" customHeight="1">
      <c r="A316" s="29"/>
      <c r="B316" s="29"/>
      <c r="C316" s="29"/>
      <c r="D316" s="29"/>
      <c r="E316" s="29"/>
      <c r="F316" s="29"/>
      <c r="G316" s="29"/>
      <c r="H316" s="29"/>
      <c r="I316" s="29"/>
      <c r="J316" s="29"/>
      <c r="K316" s="29"/>
      <c r="L316" s="29"/>
      <c r="M316" s="29"/>
      <c r="N316" s="29"/>
      <c r="O316" s="29"/>
      <c r="P316" s="29"/>
      <c r="Q316" s="29"/>
      <c r="R316" s="29"/>
      <c r="S316" s="29"/>
      <c r="T316" s="325"/>
      <c r="U316" s="29"/>
      <c r="V316" s="29"/>
      <c r="W316" s="29"/>
      <c r="X316" s="29"/>
      <c r="Y316" s="29"/>
      <c r="Z316" s="29"/>
      <c r="AA316" s="29"/>
      <c r="AB316" s="29"/>
      <c r="AC316" s="29"/>
      <c r="AD316" s="29"/>
      <c r="AE316" s="29"/>
      <c r="AF316" s="29"/>
      <c r="AG316" s="29"/>
      <c r="AH316" s="29"/>
      <c r="AI316" s="29"/>
    </row>
    <row r="317" spans="1:35" ht="15.75" customHeight="1">
      <c r="A317" s="29"/>
      <c r="B317" s="29"/>
      <c r="C317" s="29"/>
      <c r="D317" s="29"/>
      <c r="E317" s="29"/>
      <c r="F317" s="29"/>
      <c r="G317" s="29"/>
      <c r="H317" s="29"/>
      <c r="I317" s="29"/>
      <c r="J317" s="29"/>
      <c r="K317" s="29"/>
      <c r="L317" s="29"/>
      <c r="M317" s="29"/>
      <c r="N317" s="29"/>
      <c r="O317" s="29"/>
      <c r="P317" s="29"/>
      <c r="Q317" s="29"/>
      <c r="R317" s="29"/>
      <c r="S317" s="29"/>
      <c r="T317" s="325"/>
      <c r="U317" s="29"/>
      <c r="V317" s="29"/>
      <c r="W317" s="29"/>
      <c r="X317" s="29"/>
      <c r="Y317" s="29"/>
      <c r="Z317" s="29"/>
      <c r="AA317" s="29"/>
      <c r="AB317" s="29"/>
      <c r="AC317" s="29"/>
      <c r="AD317" s="29"/>
      <c r="AE317" s="29"/>
      <c r="AF317" s="29"/>
      <c r="AG317" s="29"/>
      <c r="AH317" s="29"/>
      <c r="AI317" s="29"/>
    </row>
    <row r="318" spans="1:35" ht="15.75" customHeight="1">
      <c r="A318" s="29"/>
      <c r="B318" s="29"/>
      <c r="C318" s="29"/>
      <c r="D318" s="29"/>
      <c r="E318" s="29"/>
      <c r="F318" s="29"/>
      <c r="G318" s="29"/>
      <c r="H318" s="29"/>
      <c r="I318" s="29"/>
      <c r="J318" s="29"/>
      <c r="K318" s="29"/>
      <c r="L318" s="29"/>
      <c r="M318" s="29"/>
      <c r="N318" s="29"/>
      <c r="O318" s="29"/>
      <c r="P318" s="29"/>
      <c r="Q318" s="29"/>
      <c r="R318" s="29"/>
      <c r="S318" s="29"/>
      <c r="T318" s="325"/>
      <c r="U318" s="29"/>
      <c r="V318" s="29"/>
      <c r="W318" s="29"/>
      <c r="X318" s="29"/>
      <c r="Y318" s="29"/>
      <c r="Z318" s="29"/>
      <c r="AA318" s="29"/>
      <c r="AB318" s="29"/>
      <c r="AC318" s="29"/>
      <c r="AD318" s="29"/>
      <c r="AE318" s="29"/>
      <c r="AF318" s="29"/>
      <c r="AG318" s="29"/>
      <c r="AH318" s="29"/>
      <c r="AI318" s="29"/>
    </row>
    <row r="319" spans="1:35" ht="15.75" customHeight="1">
      <c r="A319" s="29"/>
      <c r="B319" s="29"/>
      <c r="C319" s="29"/>
      <c r="D319" s="29"/>
      <c r="E319" s="29"/>
      <c r="F319" s="29"/>
      <c r="G319" s="29"/>
      <c r="H319" s="29"/>
      <c r="I319" s="29"/>
      <c r="J319" s="29"/>
      <c r="K319" s="29"/>
      <c r="L319" s="29"/>
      <c r="M319" s="29"/>
      <c r="N319" s="29"/>
      <c r="O319" s="29"/>
      <c r="P319" s="29"/>
      <c r="Q319" s="29"/>
      <c r="R319" s="29"/>
      <c r="S319" s="29"/>
      <c r="T319" s="325"/>
      <c r="U319" s="29"/>
      <c r="V319" s="29"/>
      <c r="W319" s="29"/>
      <c r="X319" s="29"/>
      <c r="Y319" s="29"/>
      <c r="Z319" s="29"/>
      <c r="AA319" s="29"/>
      <c r="AB319" s="29"/>
      <c r="AC319" s="29"/>
      <c r="AD319" s="29"/>
      <c r="AE319" s="29"/>
      <c r="AF319" s="29"/>
      <c r="AG319" s="29"/>
      <c r="AH319" s="29"/>
      <c r="AI319" s="29"/>
    </row>
    <row r="320" spans="1:35" ht="15.75" customHeight="1">
      <c r="A320" s="29"/>
      <c r="B320" s="29"/>
      <c r="C320" s="29"/>
      <c r="D320" s="29"/>
      <c r="E320" s="29"/>
      <c r="F320" s="29"/>
      <c r="G320" s="29"/>
      <c r="H320" s="29"/>
      <c r="I320" s="29"/>
      <c r="J320" s="29"/>
      <c r="K320" s="29"/>
      <c r="L320" s="29"/>
      <c r="M320" s="29"/>
      <c r="N320" s="29"/>
      <c r="O320" s="29"/>
      <c r="P320" s="29"/>
      <c r="Q320" s="29"/>
      <c r="R320" s="29"/>
      <c r="S320" s="29"/>
      <c r="T320" s="325"/>
      <c r="U320" s="29"/>
      <c r="V320" s="29"/>
      <c r="W320" s="29"/>
      <c r="X320" s="29"/>
      <c r="Y320" s="29"/>
      <c r="Z320" s="29"/>
      <c r="AA320" s="29"/>
      <c r="AB320" s="29"/>
      <c r="AC320" s="29"/>
      <c r="AD320" s="29"/>
      <c r="AE320" s="29"/>
      <c r="AF320" s="29"/>
      <c r="AG320" s="29"/>
      <c r="AH320" s="29"/>
      <c r="AI320" s="29"/>
    </row>
    <row r="321" spans="1:35" ht="15.75" customHeight="1">
      <c r="A321" s="29"/>
      <c r="B321" s="29"/>
      <c r="C321" s="29"/>
      <c r="D321" s="29"/>
      <c r="E321" s="29"/>
      <c r="F321" s="29"/>
      <c r="G321" s="29"/>
      <c r="H321" s="29"/>
      <c r="I321" s="29"/>
      <c r="J321" s="29"/>
      <c r="K321" s="29"/>
      <c r="L321" s="29"/>
      <c r="M321" s="29"/>
      <c r="N321" s="29"/>
      <c r="O321" s="29"/>
      <c r="P321" s="29"/>
      <c r="Q321" s="29"/>
      <c r="R321" s="29"/>
      <c r="S321" s="29"/>
      <c r="T321" s="325"/>
      <c r="U321" s="29"/>
      <c r="V321" s="29"/>
      <c r="W321" s="29"/>
      <c r="X321" s="29"/>
      <c r="Y321" s="29"/>
      <c r="Z321" s="29"/>
      <c r="AA321" s="29"/>
      <c r="AB321" s="29"/>
      <c r="AC321" s="29"/>
      <c r="AD321" s="29"/>
      <c r="AE321" s="29"/>
      <c r="AF321" s="29"/>
      <c r="AG321" s="29"/>
      <c r="AH321" s="29"/>
      <c r="AI321" s="29"/>
    </row>
    <row r="322" spans="1:35" ht="15.75" customHeight="1">
      <c r="A322" s="29"/>
      <c r="B322" s="29"/>
      <c r="C322" s="29"/>
      <c r="D322" s="29"/>
      <c r="E322" s="29"/>
      <c r="F322" s="29"/>
      <c r="G322" s="29"/>
      <c r="H322" s="29"/>
      <c r="I322" s="29"/>
      <c r="J322" s="29"/>
      <c r="K322" s="29"/>
      <c r="L322" s="29"/>
      <c r="M322" s="29"/>
      <c r="N322" s="29"/>
      <c r="O322" s="29"/>
      <c r="P322" s="29"/>
      <c r="Q322" s="29"/>
      <c r="R322" s="29"/>
      <c r="S322" s="29"/>
      <c r="T322" s="325"/>
      <c r="U322" s="29"/>
      <c r="V322" s="29"/>
      <c r="W322" s="29"/>
      <c r="X322" s="29"/>
      <c r="Y322" s="29"/>
      <c r="Z322" s="29"/>
      <c r="AA322" s="29"/>
      <c r="AB322" s="29"/>
      <c r="AC322" s="29"/>
      <c r="AD322" s="29"/>
      <c r="AE322" s="29"/>
      <c r="AF322" s="29"/>
      <c r="AG322" s="29"/>
      <c r="AH322" s="29"/>
      <c r="AI322" s="29"/>
    </row>
    <row r="323" spans="1:35" ht="15.75" customHeight="1">
      <c r="A323" s="29"/>
      <c r="B323" s="29"/>
      <c r="C323" s="29"/>
      <c r="D323" s="29"/>
      <c r="E323" s="29"/>
      <c r="F323" s="29"/>
      <c r="G323" s="29"/>
      <c r="H323" s="29"/>
      <c r="I323" s="29"/>
      <c r="J323" s="29"/>
      <c r="K323" s="29"/>
      <c r="L323" s="29"/>
      <c r="M323" s="29"/>
      <c r="N323" s="29"/>
      <c r="O323" s="29"/>
      <c r="P323" s="29"/>
      <c r="Q323" s="29"/>
      <c r="R323" s="29"/>
      <c r="S323" s="29"/>
      <c r="T323" s="325"/>
      <c r="U323" s="29"/>
      <c r="V323" s="29"/>
      <c r="W323" s="29"/>
      <c r="X323" s="29"/>
      <c r="Y323" s="29"/>
      <c r="Z323" s="29"/>
      <c r="AA323" s="29"/>
      <c r="AB323" s="29"/>
      <c r="AC323" s="29"/>
      <c r="AD323" s="29"/>
      <c r="AE323" s="29"/>
      <c r="AF323" s="29"/>
      <c r="AG323" s="29"/>
      <c r="AH323" s="29"/>
      <c r="AI323" s="29"/>
    </row>
    <row r="324" spans="1:35" ht="15.75" customHeight="1">
      <c r="A324" s="29"/>
      <c r="B324" s="29"/>
      <c r="C324" s="29"/>
      <c r="D324" s="29"/>
      <c r="E324" s="29"/>
      <c r="F324" s="29"/>
      <c r="G324" s="29"/>
      <c r="H324" s="29"/>
      <c r="I324" s="29"/>
      <c r="J324" s="29"/>
      <c r="K324" s="29"/>
      <c r="L324" s="29"/>
      <c r="M324" s="29"/>
      <c r="N324" s="29"/>
      <c r="O324" s="29"/>
      <c r="P324" s="29"/>
      <c r="Q324" s="29"/>
      <c r="R324" s="29"/>
      <c r="S324" s="29"/>
      <c r="T324" s="325"/>
      <c r="U324" s="29"/>
      <c r="V324" s="29"/>
      <c r="W324" s="29"/>
      <c r="X324" s="29"/>
      <c r="Y324" s="29"/>
      <c r="Z324" s="29"/>
      <c r="AA324" s="29"/>
      <c r="AB324" s="29"/>
      <c r="AC324" s="29"/>
      <c r="AD324" s="29"/>
      <c r="AE324" s="29"/>
      <c r="AF324" s="29"/>
      <c r="AG324" s="29"/>
      <c r="AH324" s="29"/>
      <c r="AI324" s="29"/>
    </row>
    <row r="325" spans="1:35" ht="15.75" customHeight="1">
      <c r="A325" s="29"/>
      <c r="B325" s="29"/>
      <c r="C325" s="29"/>
      <c r="D325" s="29"/>
      <c r="E325" s="29"/>
      <c r="F325" s="29"/>
      <c r="G325" s="29"/>
      <c r="H325" s="29"/>
      <c r="I325" s="29"/>
      <c r="J325" s="29"/>
      <c r="K325" s="29"/>
      <c r="L325" s="29"/>
      <c r="M325" s="29"/>
      <c r="N325" s="29"/>
      <c r="O325" s="29"/>
      <c r="P325" s="29"/>
      <c r="Q325" s="29"/>
      <c r="R325" s="29"/>
      <c r="S325" s="29"/>
      <c r="T325" s="325"/>
      <c r="U325" s="29"/>
      <c r="V325" s="29"/>
      <c r="W325" s="29"/>
      <c r="X325" s="29"/>
      <c r="Y325" s="29"/>
      <c r="Z325" s="29"/>
      <c r="AA325" s="29"/>
      <c r="AB325" s="29"/>
      <c r="AC325" s="29"/>
      <c r="AD325" s="29"/>
      <c r="AE325" s="29"/>
      <c r="AF325" s="29"/>
      <c r="AG325" s="29"/>
      <c r="AH325" s="29"/>
      <c r="AI325" s="29"/>
    </row>
    <row r="326" spans="1:35" ht="15.75" customHeight="1">
      <c r="A326" s="29"/>
      <c r="B326" s="29"/>
      <c r="C326" s="29"/>
      <c r="D326" s="29"/>
      <c r="E326" s="29"/>
      <c r="F326" s="29"/>
      <c r="G326" s="29"/>
      <c r="H326" s="29"/>
      <c r="I326" s="29"/>
      <c r="J326" s="29"/>
      <c r="K326" s="29"/>
      <c r="L326" s="29"/>
      <c r="M326" s="29"/>
      <c r="N326" s="29"/>
      <c r="O326" s="29"/>
      <c r="P326" s="29"/>
      <c r="Q326" s="29"/>
      <c r="R326" s="29"/>
      <c r="S326" s="29"/>
      <c r="T326" s="325"/>
      <c r="U326" s="29"/>
      <c r="V326" s="29"/>
      <c r="W326" s="29"/>
      <c r="X326" s="29"/>
      <c r="Y326" s="29"/>
      <c r="Z326" s="29"/>
      <c r="AA326" s="29"/>
      <c r="AB326" s="29"/>
      <c r="AC326" s="29"/>
      <c r="AD326" s="29"/>
      <c r="AE326" s="29"/>
      <c r="AF326" s="29"/>
      <c r="AG326" s="29"/>
      <c r="AH326" s="29"/>
      <c r="AI326" s="29"/>
    </row>
    <row r="327" spans="1:35" ht="15.75" customHeight="1">
      <c r="A327" s="29"/>
      <c r="B327" s="29"/>
      <c r="C327" s="29"/>
      <c r="D327" s="29"/>
      <c r="E327" s="29"/>
      <c r="F327" s="29"/>
      <c r="G327" s="29"/>
      <c r="H327" s="29"/>
      <c r="I327" s="29"/>
      <c r="J327" s="29"/>
      <c r="K327" s="29"/>
      <c r="L327" s="29"/>
      <c r="M327" s="29"/>
      <c r="N327" s="29"/>
      <c r="O327" s="29"/>
      <c r="P327" s="29"/>
      <c r="Q327" s="29"/>
      <c r="R327" s="29"/>
      <c r="S327" s="29"/>
      <c r="T327" s="325"/>
      <c r="U327" s="29"/>
      <c r="V327" s="29"/>
      <c r="W327" s="29"/>
      <c r="X327" s="29"/>
      <c r="Y327" s="29"/>
      <c r="Z327" s="29"/>
      <c r="AA327" s="29"/>
      <c r="AB327" s="29"/>
      <c r="AC327" s="29"/>
      <c r="AD327" s="29"/>
      <c r="AE327" s="29"/>
      <c r="AF327" s="29"/>
      <c r="AG327" s="29"/>
      <c r="AH327" s="29"/>
      <c r="AI327" s="29"/>
    </row>
    <row r="328" spans="1:35" ht="15.75" customHeight="1">
      <c r="A328" s="29"/>
      <c r="B328" s="29"/>
      <c r="C328" s="29"/>
      <c r="D328" s="29"/>
      <c r="E328" s="29"/>
      <c r="F328" s="29"/>
      <c r="G328" s="29"/>
      <c r="H328" s="29"/>
      <c r="I328" s="29"/>
      <c r="J328" s="29"/>
      <c r="K328" s="29"/>
      <c r="L328" s="29"/>
      <c r="M328" s="29"/>
      <c r="N328" s="29"/>
      <c r="O328" s="29"/>
      <c r="P328" s="29"/>
      <c r="Q328" s="29"/>
      <c r="R328" s="29"/>
      <c r="S328" s="29"/>
      <c r="T328" s="325"/>
      <c r="U328" s="29"/>
      <c r="V328" s="29"/>
      <c r="W328" s="29"/>
      <c r="X328" s="29"/>
      <c r="Y328" s="29"/>
      <c r="Z328" s="29"/>
      <c r="AA328" s="29"/>
      <c r="AB328" s="29"/>
      <c r="AC328" s="29"/>
      <c r="AD328" s="29"/>
      <c r="AE328" s="29"/>
      <c r="AF328" s="29"/>
      <c r="AG328" s="29"/>
      <c r="AH328" s="29"/>
      <c r="AI328" s="29"/>
    </row>
    <row r="329" spans="1:35" ht="15.75" customHeight="1">
      <c r="A329" s="29"/>
      <c r="B329" s="29"/>
      <c r="C329" s="29"/>
      <c r="D329" s="29"/>
      <c r="E329" s="29"/>
      <c r="F329" s="29"/>
      <c r="G329" s="29"/>
      <c r="H329" s="29"/>
      <c r="I329" s="29"/>
      <c r="J329" s="29"/>
      <c r="K329" s="29"/>
      <c r="L329" s="29"/>
      <c r="M329" s="29"/>
      <c r="N329" s="29"/>
      <c r="O329" s="29"/>
      <c r="P329" s="29"/>
      <c r="Q329" s="29"/>
      <c r="R329" s="29"/>
      <c r="S329" s="29"/>
      <c r="T329" s="325"/>
      <c r="U329" s="29"/>
      <c r="V329" s="29"/>
      <c r="W329" s="29"/>
      <c r="X329" s="29"/>
      <c r="Y329" s="29"/>
      <c r="Z329" s="29"/>
      <c r="AA329" s="29"/>
      <c r="AB329" s="29"/>
      <c r="AC329" s="29"/>
      <c r="AD329" s="29"/>
      <c r="AE329" s="29"/>
      <c r="AF329" s="29"/>
      <c r="AG329" s="29"/>
      <c r="AH329" s="29"/>
      <c r="AI329" s="29"/>
    </row>
    <row r="330" spans="1:35" ht="15.75" customHeight="1">
      <c r="A330" s="29"/>
      <c r="B330" s="29"/>
      <c r="C330" s="29"/>
      <c r="D330" s="29"/>
      <c r="E330" s="29"/>
      <c r="F330" s="29"/>
      <c r="G330" s="29"/>
      <c r="H330" s="29"/>
      <c r="I330" s="29"/>
      <c r="J330" s="29"/>
      <c r="K330" s="29"/>
      <c r="L330" s="29"/>
      <c r="M330" s="29"/>
      <c r="N330" s="29"/>
      <c r="O330" s="29"/>
      <c r="P330" s="29"/>
      <c r="Q330" s="29"/>
      <c r="R330" s="29"/>
      <c r="S330" s="29"/>
      <c r="T330" s="325"/>
      <c r="U330" s="29"/>
      <c r="V330" s="29"/>
      <c r="W330" s="29"/>
      <c r="X330" s="29"/>
      <c r="Y330" s="29"/>
      <c r="Z330" s="29"/>
      <c r="AA330" s="29"/>
      <c r="AB330" s="29"/>
      <c r="AC330" s="29"/>
      <c r="AD330" s="29"/>
      <c r="AE330" s="29"/>
      <c r="AF330" s="29"/>
      <c r="AG330" s="29"/>
      <c r="AH330" s="29"/>
      <c r="AI330" s="29"/>
    </row>
    <row r="331" spans="1:35" ht="15.75" customHeight="1">
      <c r="A331" s="29"/>
      <c r="B331" s="29"/>
      <c r="C331" s="29"/>
      <c r="D331" s="29"/>
      <c r="E331" s="29"/>
      <c r="F331" s="29"/>
      <c r="G331" s="29"/>
      <c r="H331" s="29"/>
      <c r="I331" s="29"/>
      <c r="J331" s="29"/>
      <c r="K331" s="29"/>
      <c r="L331" s="29"/>
      <c r="M331" s="29"/>
      <c r="N331" s="29"/>
      <c r="O331" s="29"/>
      <c r="P331" s="29"/>
      <c r="Q331" s="29"/>
      <c r="R331" s="29"/>
      <c r="S331" s="29"/>
      <c r="T331" s="325"/>
      <c r="U331" s="29"/>
      <c r="V331" s="29"/>
      <c r="W331" s="29"/>
      <c r="X331" s="29"/>
      <c r="Y331" s="29"/>
      <c r="Z331" s="29"/>
      <c r="AA331" s="29"/>
      <c r="AB331" s="29"/>
      <c r="AC331" s="29"/>
      <c r="AD331" s="29"/>
      <c r="AE331" s="29"/>
      <c r="AF331" s="29"/>
      <c r="AG331" s="29"/>
      <c r="AH331" s="29"/>
      <c r="AI331" s="29"/>
    </row>
    <row r="332" spans="1:35" ht="15.75" customHeight="1">
      <c r="A332" s="29"/>
      <c r="B332" s="29"/>
      <c r="C332" s="29"/>
      <c r="D332" s="29"/>
      <c r="E332" s="29"/>
      <c r="F332" s="29"/>
      <c r="G332" s="29"/>
      <c r="H332" s="29"/>
      <c r="I332" s="29"/>
      <c r="J332" s="29"/>
      <c r="K332" s="29"/>
      <c r="L332" s="29"/>
      <c r="M332" s="29"/>
      <c r="N332" s="29"/>
      <c r="O332" s="29"/>
      <c r="P332" s="29"/>
      <c r="Q332" s="29"/>
      <c r="R332" s="29"/>
      <c r="S332" s="29"/>
      <c r="T332" s="325"/>
      <c r="U332" s="29"/>
      <c r="V332" s="29"/>
      <c r="W332" s="29"/>
      <c r="X332" s="29"/>
      <c r="Y332" s="29"/>
      <c r="Z332" s="29"/>
      <c r="AA332" s="29"/>
      <c r="AB332" s="29"/>
      <c r="AC332" s="29"/>
      <c r="AD332" s="29"/>
      <c r="AE332" s="29"/>
      <c r="AF332" s="29"/>
      <c r="AG332" s="29"/>
      <c r="AH332" s="29"/>
      <c r="AI332" s="29"/>
    </row>
    <row r="333" spans="1:35" ht="15.75" customHeight="1">
      <c r="A333" s="29"/>
      <c r="B333" s="29"/>
      <c r="C333" s="29"/>
      <c r="D333" s="29"/>
      <c r="E333" s="29"/>
      <c r="F333" s="29"/>
      <c r="G333" s="29"/>
      <c r="H333" s="29"/>
      <c r="I333" s="29"/>
      <c r="J333" s="29"/>
      <c r="K333" s="29"/>
      <c r="L333" s="29"/>
      <c r="M333" s="29"/>
      <c r="N333" s="29"/>
      <c r="O333" s="29"/>
      <c r="P333" s="29"/>
      <c r="Q333" s="29"/>
      <c r="R333" s="29"/>
      <c r="S333" s="29"/>
      <c r="T333" s="325"/>
      <c r="U333" s="29"/>
      <c r="V333" s="29"/>
      <c r="W333" s="29"/>
      <c r="X333" s="29"/>
      <c r="Y333" s="29"/>
      <c r="Z333" s="29"/>
      <c r="AA333" s="29"/>
      <c r="AB333" s="29"/>
      <c r="AC333" s="29"/>
      <c r="AD333" s="29"/>
      <c r="AE333" s="29"/>
      <c r="AF333" s="29"/>
      <c r="AG333" s="29"/>
      <c r="AH333" s="29"/>
      <c r="AI333" s="29"/>
    </row>
    <row r="334" spans="1:35" ht="15.75" customHeight="1">
      <c r="A334" s="29"/>
      <c r="B334" s="29"/>
      <c r="C334" s="29"/>
      <c r="D334" s="29"/>
      <c r="E334" s="29"/>
      <c r="F334" s="29"/>
      <c r="G334" s="29"/>
      <c r="H334" s="29"/>
      <c r="I334" s="29"/>
      <c r="J334" s="29"/>
      <c r="K334" s="29"/>
      <c r="L334" s="29"/>
      <c r="M334" s="29"/>
      <c r="N334" s="29"/>
      <c r="O334" s="29"/>
      <c r="P334" s="29"/>
      <c r="Q334" s="29"/>
      <c r="R334" s="29"/>
      <c r="S334" s="29"/>
      <c r="T334" s="325"/>
      <c r="U334" s="29"/>
      <c r="V334" s="29"/>
      <c r="W334" s="29"/>
      <c r="X334" s="29"/>
      <c r="Y334" s="29"/>
      <c r="Z334" s="29"/>
      <c r="AA334" s="29"/>
      <c r="AB334" s="29"/>
      <c r="AC334" s="29"/>
      <c r="AD334" s="29"/>
      <c r="AE334" s="29"/>
      <c r="AF334" s="29"/>
      <c r="AG334" s="29"/>
      <c r="AH334" s="29"/>
      <c r="AI334" s="29"/>
    </row>
    <row r="335" spans="1:35" ht="15.75" customHeight="1">
      <c r="A335" s="29"/>
      <c r="B335" s="29"/>
      <c r="C335" s="29"/>
      <c r="D335" s="29"/>
      <c r="E335" s="29"/>
      <c r="F335" s="29"/>
      <c r="G335" s="29"/>
      <c r="H335" s="29"/>
      <c r="I335" s="29"/>
      <c r="J335" s="29"/>
      <c r="K335" s="29"/>
      <c r="L335" s="29"/>
      <c r="M335" s="29"/>
      <c r="N335" s="29"/>
      <c r="O335" s="29"/>
      <c r="P335" s="29"/>
      <c r="Q335" s="29"/>
      <c r="R335" s="29"/>
      <c r="S335" s="29"/>
      <c r="T335" s="325"/>
      <c r="U335" s="29"/>
      <c r="V335" s="29"/>
      <c r="W335" s="29"/>
      <c r="X335" s="29"/>
      <c r="Y335" s="29"/>
      <c r="Z335" s="29"/>
      <c r="AA335" s="29"/>
      <c r="AB335" s="29"/>
      <c r="AC335" s="29"/>
      <c r="AD335" s="29"/>
      <c r="AE335" s="29"/>
      <c r="AF335" s="29"/>
      <c r="AG335" s="29"/>
      <c r="AH335" s="29"/>
      <c r="AI335" s="29"/>
    </row>
    <row r="336" spans="1:35" ht="15.75" customHeight="1">
      <c r="A336" s="29"/>
      <c r="B336" s="29"/>
      <c r="C336" s="29"/>
      <c r="D336" s="29"/>
      <c r="E336" s="29"/>
      <c r="F336" s="29"/>
      <c r="G336" s="29"/>
      <c r="H336" s="29"/>
      <c r="I336" s="29"/>
      <c r="J336" s="29"/>
      <c r="K336" s="29"/>
      <c r="L336" s="29"/>
      <c r="M336" s="29"/>
      <c r="N336" s="29"/>
      <c r="O336" s="29"/>
      <c r="P336" s="29"/>
      <c r="Q336" s="29"/>
      <c r="R336" s="29"/>
      <c r="S336" s="29"/>
      <c r="T336" s="325"/>
      <c r="U336" s="29"/>
      <c r="V336" s="29"/>
      <c r="W336" s="29"/>
      <c r="X336" s="29"/>
      <c r="Y336" s="29"/>
      <c r="Z336" s="29"/>
      <c r="AA336" s="29"/>
      <c r="AB336" s="29"/>
      <c r="AC336" s="29"/>
      <c r="AD336" s="29"/>
      <c r="AE336" s="29"/>
      <c r="AF336" s="29"/>
      <c r="AG336" s="29"/>
      <c r="AH336" s="29"/>
      <c r="AI336" s="29"/>
    </row>
    <row r="337" spans="1:35" ht="15.75" customHeight="1">
      <c r="A337" s="29"/>
      <c r="B337" s="29"/>
      <c r="C337" s="29"/>
      <c r="D337" s="29"/>
      <c r="E337" s="29"/>
      <c r="F337" s="29"/>
      <c r="G337" s="29"/>
      <c r="H337" s="29"/>
      <c r="I337" s="29"/>
      <c r="J337" s="29"/>
      <c r="K337" s="29"/>
      <c r="L337" s="29"/>
      <c r="M337" s="29"/>
      <c r="N337" s="29"/>
      <c r="O337" s="29"/>
      <c r="P337" s="29"/>
      <c r="Q337" s="29"/>
      <c r="R337" s="29"/>
      <c r="S337" s="29"/>
      <c r="T337" s="325"/>
      <c r="U337" s="29"/>
      <c r="V337" s="29"/>
      <c r="W337" s="29"/>
      <c r="X337" s="29"/>
      <c r="Y337" s="29"/>
      <c r="Z337" s="29"/>
      <c r="AA337" s="29"/>
      <c r="AB337" s="29"/>
      <c r="AC337" s="29"/>
      <c r="AD337" s="29"/>
      <c r="AE337" s="29"/>
      <c r="AF337" s="29"/>
      <c r="AG337" s="29"/>
      <c r="AH337" s="29"/>
      <c r="AI337" s="29"/>
    </row>
    <row r="338" spans="1:35" ht="15.75" customHeight="1">
      <c r="A338" s="29"/>
      <c r="B338" s="29"/>
      <c r="C338" s="29"/>
      <c r="D338" s="29"/>
      <c r="E338" s="29"/>
      <c r="F338" s="29"/>
      <c r="G338" s="29"/>
      <c r="H338" s="29"/>
      <c r="I338" s="29"/>
      <c r="J338" s="29"/>
      <c r="K338" s="29"/>
      <c r="L338" s="29"/>
      <c r="M338" s="29"/>
      <c r="N338" s="29"/>
      <c r="O338" s="29"/>
      <c r="P338" s="29"/>
      <c r="Q338" s="29"/>
      <c r="R338" s="29"/>
      <c r="S338" s="29"/>
      <c r="T338" s="325"/>
      <c r="U338" s="29"/>
      <c r="V338" s="29"/>
      <c r="W338" s="29"/>
      <c r="X338" s="29"/>
      <c r="Y338" s="29"/>
      <c r="Z338" s="29"/>
      <c r="AA338" s="29"/>
      <c r="AB338" s="29"/>
      <c r="AC338" s="29"/>
      <c r="AD338" s="29"/>
      <c r="AE338" s="29"/>
      <c r="AF338" s="29"/>
      <c r="AG338" s="29"/>
      <c r="AH338" s="29"/>
      <c r="AI338" s="29"/>
    </row>
    <row r="339" spans="1:35" ht="15.75" customHeight="1">
      <c r="A339" s="29"/>
      <c r="B339" s="29"/>
      <c r="C339" s="29"/>
      <c r="D339" s="29"/>
      <c r="E339" s="29"/>
      <c r="F339" s="29"/>
      <c r="G339" s="29"/>
      <c r="H339" s="29"/>
      <c r="I339" s="29"/>
      <c r="J339" s="29"/>
      <c r="K339" s="29"/>
      <c r="L339" s="29"/>
      <c r="M339" s="29"/>
      <c r="N339" s="29"/>
      <c r="O339" s="29"/>
      <c r="P339" s="29"/>
      <c r="Q339" s="29"/>
      <c r="R339" s="29"/>
      <c r="S339" s="29"/>
      <c r="T339" s="325"/>
      <c r="U339" s="29"/>
      <c r="V339" s="29"/>
      <c r="W339" s="29"/>
      <c r="X339" s="29"/>
      <c r="Y339" s="29"/>
      <c r="Z339" s="29"/>
      <c r="AA339" s="29"/>
      <c r="AB339" s="29"/>
      <c r="AC339" s="29"/>
      <c r="AD339" s="29"/>
      <c r="AE339" s="29"/>
      <c r="AF339" s="29"/>
      <c r="AG339" s="29"/>
      <c r="AH339" s="29"/>
      <c r="AI339" s="29"/>
    </row>
    <row r="340" spans="1:35" ht="15.75" customHeight="1">
      <c r="A340" s="29"/>
      <c r="B340" s="29"/>
      <c r="C340" s="29"/>
      <c r="D340" s="29"/>
      <c r="E340" s="29"/>
      <c r="F340" s="29"/>
      <c r="G340" s="29"/>
      <c r="H340" s="29"/>
      <c r="I340" s="29"/>
      <c r="J340" s="29"/>
      <c r="K340" s="29"/>
      <c r="L340" s="29"/>
      <c r="M340" s="29"/>
      <c r="N340" s="29"/>
      <c r="O340" s="29"/>
      <c r="P340" s="29"/>
      <c r="Q340" s="29"/>
      <c r="R340" s="29"/>
      <c r="S340" s="29"/>
      <c r="T340" s="325"/>
      <c r="U340" s="29"/>
      <c r="V340" s="29"/>
      <c r="W340" s="29"/>
      <c r="X340" s="29"/>
      <c r="Y340" s="29"/>
      <c r="Z340" s="29"/>
      <c r="AA340" s="29"/>
      <c r="AB340" s="29"/>
      <c r="AC340" s="29"/>
      <c r="AD340" s="29"/>
      <c r="AE340" s="29"/>
      <c r="AF340" s="29"/>
      <c r="AG340" s="29"/>
      <c r="AH340" s="29"/>
      <c r="AI340" s="29"/>
    </row>
    <row r="341" spans="1:35" ht="15.75" customHeight="1">
      <c r="A341" s="29"/>
      <c r="B341" s="29"/>
      <c r="C341" s="29"/>
      <c r="D341" s="29"/>
      <c r="E341" s="29"/>
      <c r="F341" s="29"/>
      <c r="G341" s="29"/>
      <c r="H341" s="29"/>
      <c r="I341" s="29"/>
      <c r="J341" s="29"/>
      <c r="K341" s="29"/>
      <c r="L341" s="29"/>
      <c r="M341" s="29"/>
      <c r="N341" s="29"/>
      <c r="O341" s="29"/>
      <c r="P341" s="29"/>
      <c r="Q341" s="29"/>
      <c r="R341" s="29"/>
      <c r="S341" s="29"/>
      <c r="T341" s="325"/>
      <c r="U341" s="29"/>
      <c r="V341" s="29"/>
      <c r="W341" s="29"/>
      <c r="X341" s="29"/>
      <c r="Y341" s="29"/>
      <c r="Z341" s="29"/>
      <c r="AA341" s="29"/>
      <c r="AB341" s="29"/>
      <c r="AC341" s="29"/>
      <c r="AD341" s="29"/>
      <c r="AE341" s="29"/>
      <c r="AF341" s="29"/>
      <c r="AG341" s="29"/>
      <c r="AH341" s="29"/>
      <c r="AI341" s="29"/>
    </row>
    <row r="342" spans="1:35" ht="15.75" customHeight="1">
      <c r="A342" s="29"/>
      <c r="B342" s="29"/>
      <c r="C342" s="29"/>
      <c r="D342" s="29"/>
      <c r="E342" s="29"/>
      <c r="F342" s="29"/>
      <c r="G342" s="29"/>
      <c r="H342" s="29"/>
      <c r="I342" s="29"/>
      <c r="J342" s="29"/>
      <c r="K342" s="29"/>
      <c r="L342" s="29"/>
      <c r="M342" s="29"/>
      <c r="N342" s="29"/>
      <c r="O342" s="29"/>
      <c r="P342" s="29"/>
      <c r="Q342" s="29"/>
      <c r="R342" s="29"/>
      <c r="S342" s="29"/>
      <c r="T342" s="325"/>
      <c r="U342" s="29"/>
      <c r="V342" s="29"/>
      <c r="W342" s="29"/>
      <c r="X342" s="29"/>
      <c r="Y342" s="29"/>
      <c r="Z342" s="29"/>
      <c r="AA342" s="29"/>
      <c r="AB342" s="29"/>
      <c r="AC342" s="29"/>
      <c r="AD342" s="29"/>
      <c r="AE342" s="29"/>
      <c r="AF342" s="29"/>
      <c r="AG342" s="29"/>
      <c r="AH342" s="29"/>
      <c r="AI342" s="29"/>
    </row>
    <row r="343" spans="1:35" ht="15.75" customHeight="1">
      <c r="A343" s="29"/>
      <c r="B343" s="29"/>
      <c r="C343" s="29"/>
      <c r="D343" s="29"/>
      <c r="E343" s="29"/>
      <c r="F343" s="29"/>
      <c r="G343" s="29"/>
      <c r="H343" s="29"/>
      <c r="I343" s="29"/>
      <c r="J343" s="29"/>
      <c r="K343" s="29"/>
      <c r="L343" s="29"/>
      <c r="M343" s="29"/>
      <c r="N343" s="29"/>
      <c r="O343" s="29"/>
      <c r="P343" s="29"/>
      <c r="Q343" s="29"/>
      <c r="R343" s="29"/>
      <c r="S343" s="29"/>
      <c r="T343" s="325"/>
      <c r="U343" s="29"/>
      <c r="V343" s="29"/>
      <c r="W343" s="29"/>
      <c r="X343" s="29"/>
      <c r="Y343" s="29"/>
      <c r="Z343" s="29"/>
      <c r="AA343" s="29"/>
      <c r="AB343" s="29"/>
      <c r="AC343" s="29"/>
      <c r="AD343" s="29"/>
      <c r="AE343" s="29"/>
      <c r="AF343" s="29"/>
      <c r="AG343" s="29"/>
      <c r="AH343" s="29"/>
      <c r="AI343" s="29"/>
    </row>
    <row r="344" spans="1:35" ht="15.75" customHeight="1">
      <c r="A344" s="29"/>
      <c r="B344" s="29"/>
      <c r="C344" s="29"/>
      <c r="D344" s="29"/>
      <c r="E344" s="29"/>
      <c r="F344" s="29"/>
      <c r="G344" s="29"/>
      <c r="H344" s="29"/>
      <c r="I344" s="29"/>
      <c r="J344" s="29"/>
      <c r="K344" s="29"/>
      <c r="L344" s="29"/>
      <c r="M344" s="29"/>
      <c r="N344" s="29"/>
      <c r="O344" s="29"/>
      <c r="P344" s="29"/>
      <c r="Q344" s="29"/>
      <c r="R344" s="29"/>
      <c r="S344" s="29"/>
      <c r="T344" s="325"/>
      <c r="U344" s="29"/>
      <c r="V344" s="29"/>
      <c r="W344" s="29"/>
      <c r="X344" s="29"/>
      <c r="Y344" s="29"/>
      <c r="Z344" s="29"/>
      <c r="AA344" s="29"/>
      <c r="AB344" s="29"/>
      <c r="AC344" s="29"/>
      <c r="AD344" s="29"/>
      <c r="AE344" s="29"/>
      <c r="AF344" s="29"/>
      <c r="AG344" s="29"/>
      <c r="AH344" s="29"/>
      <c r="AI344" s="29"/>
    </row>
    <row r="345" spans="1:35" ht="15.75" customHeight="1">
      <c r="A345" s="29"/>
      <c r="B345" s="29"/>
      <c r="C345" s="29"/>
      <c r="D345" s="29"/>
      <c r="E345" s="29"/>
      <c r="F345" s="29"/>
      <c r="G345" s="29"/>
      <c r="H345" s="29"/>
      <c r="I345" s="29"/>
      <c r="J345" s="29"/>
      <c r="K345" s="29"/>
      <c r="L345" s="29"/>
      <c r="M345" s="29"/>
      <c r="N345" s="29"/>
      <c r="O345" s="29"/>
      <c r="P345" s="29"/>
      <c r="Q345" s="29"/>
      <c r="R345" s="29"/>
      <c r="S345" s="29"/>
      <c r="T345" s="325"/>
      <c r="U345" s="29"/>
      <c r="V345" s="29"/>
      <c r="W345" s="29"/>
      <c r="X345" s="29"/>
      <c r="Y345" s="29"/>
      <c r="Z345" s="29"/>
      <c r="AA345" s="29"/>
      <c r="AB345" s="29"/>
      <c r="AC345" s="29"/>
      <c r="AD345" s="29"/>
      <c r="AE345" s="29"/>
      <c r="AF345" s="29"/>
      <c r="AG345" s="29"/>
      <c r="AH345" s="29"/>
      <c r="AI345" s="29"/>
    </row>
    <row r="346" spans="1:35" ht="15.75" customHeight="1">
      <c r="A346" s="29"/>
      <c r="B346" s="29"/>
      <c r="C346" s="29"/>
      <c r="D346" s="29"/>
      <c r="E346" s="29"/>
      <c r="F346" s="29"/>
      <c r="G346" s="29"/>
      <c r="H346" s="29"/>
      <c r="I346" s="29"/>
      <c r="J346" s="29"/>
      <c r="K346" s="29"/>
      <c r="L346" s="29"/>
      <c r="M346" s="29"/>
      <c r="N346" s="29"/>
      <c r="O346" s="29"/>
      <c r="P346" s="29"/>
      <c r="Q346" s="29"/>
      <c r="R346" s="29"/>
      <c r="S346" s="29"/>
      <c r="T346" s="325"/>
      <c r="U346" s="29"/>
      <c r="V346" s="29"/>
      <c r="W346" s="29"/>
      <c r="X346" s="29"/>
      <c r="Y346" s="29"/>
      <c r="Z346" s="29"/>
      <c r="AA346" s="29"/>
      <c r="AB346" s="29"/>
      <c r="AC346" s="29"/>
      <c r="AD346" s="29"/>
      <c r="AE346" s="29"/>
      <c r="AF346" s="29"/>
      <c r="AG346" s="29"/>
      <c r="AH346" s="29"/>
      <c r="AI346" s="29"/>
    </row>
    <row r="347" spans="1:35" ht="15.75" customHeight="1">
      <c r="A347" s="29"/>
      <c r="B347" s="29"/>
      <c r="C347" s="29"/>
      <c r="D347" s="29"/>
      <c r="E347" s="29"/>
      <c r="F347" s="29"/>
      <c r="G347" s="29"/>
      <c r="H347" s="29"/>
      <c r="I347" s="29"/>
      <c r="J347" s="29"/>
      <c r="K347" s="29"/>
      <c r="L347" s="29"/>
      <c r="M347" s="29"/>
      <c r="N347" s="29"/>
      <c r="O347" s="29"/>
      <c r="P347" s="29"/>
      <c r="Q347" s="29"/>
      <c r="R347" s="29"/>
      <c r="S347" s="29"/>
      <c r="T347" s="325"/>
      <c r="U347" s="29"/>
      <c r="V347" s="29"/>
      <c r="W347" s="29"/>
      <c r="X347" s="29"/>
      <c r="Y347" s="29"/>
      <c r="Z347" s="29"/>
      <c r="AA347" s="29"/>
      <c r="AB347" s="29"/>
      <c r="AC347" s="29"/>
      <c r="AD347" s="29"/>
      <c r="AE347" s="29"/>
      <c r="AF347" s="29"/>
      <c r="AG347" s="29"/>
      <c r="AH347" s="29"/>
      <c r="AI347" s="29"/>
    </row>
    <row r="348" spans="1:35" ht="15.75" customHeight="1">
      <c r="A348" s="29"/>
      <c r="B348" s="29"/>
      <c r="C348" s="29"/>
      <c r="D348" s="29"/>
      <c r="E348" s="29"/>
      <c r="F348" s="29"/>
      <c r="G348" s="29"/>
      <c r="H348" s="29"/>
      <c r="I348" s="29"/>
      <c r="J348" s="29"/>
      <c r="K348" s="29"/>
      <c r="L348" s="29"/>
      <c r="M348" s="29"/>
      <c r="N348" s="29"/>
      <c r="O348" s="29"/>
      <c r="P348" s="29"/>
      <c r="Q348" s="29"/>
      <c r="R348" s="29"/>
      <c r="S348" s="29"/>
      <c r="T348" s="325"/>
      <c r="U348" s="29"/>
      <c r="V348" s="29"/>
      <c r="W348" s="29"/>
      <c r="X348" s="29"/>
      <c r="Y348" s="29"/>
      <c r="Z348" s="29"/>
      <c r="AA348" s="29"/>
      <c r="AB348" s="29"/>
      <c r="AC348" s="29"/>
      <c r="AD348" s="29"/>
      <c r="AE348" s="29"/>
      <c r="AF348" s="29"/>
      <c r="AG348" s="29"/>
      <c r="AH348" s="29"/>
      <c r="AI348" s="29"/>
    </row>
    <row r="349" spans="1:35" ht="15.75" customHeight="1">
      <c r="A349" s="29"/>
      <c r="B349" s="29"/>
      <c r="C349" s="29"/>
      <c r="D349" s="29"/>
      <c r="E349" s="29"/>
      <c r="F349" s="29"/>
      <c r="G349" s="29"/>
      <c r="H349" s="29"/>
      <c r="I349" s="29"/>
      <c r="J349" s="29"/>
      <c r="K349" s="29"/>
      <c r="L349" s="29"/>
      <c r="M349" s="29"/>
      <c r="N349" s="29"/>
      <c r="O349" s="29"/>
      <c r="P349" s="29"/>
      <c r="Q349" s="29"/>
      <c r="R349" s="29"/>
      <c r="S349" s="29"/>
      <c r="T349" s="325"/>
      <c r="U349" s="29"/>
      <c r="V349" s="29"/>
      <c r="W349" s="29"/>
      <c r="X349" s="29"/>
      <c r="Y349" s="29"/>
      <c r="Z349" s="29"/>
      <c r="AA349" s="29"/>
      <c r="AB349" s="29"/>
      <c r="AC349" s="29"/>
      <c r="AD349" s="29"/>
      <c r="AE349" s="29"/>
      <c r="AF349" s="29"/>
      <c r="AG349" s="29"/>
      <c r="AH349" s="29"/>
      <c r="AI349" s="29"/>
    </row>
    <row r="350" spans="1:35" ht="15.75" customHeight="1">
      <c r="A350" s="29"/>
      <c r="B350" s="29"/>
      <c r="C350" s="29"/>
      <c r="D350" s="29"/>
      <c r="E350" s="29"/>
      <c r="F350" s="29"/>
      <c r="G350" s="29"/>
      <c r="H350" s="29"/>
      <c r="I350" s="29"/>
      <c r="J350" s="29"/>
      <c r="K350" s="29"/>
      <c r="L350" s="29"/>
      <c r="M350" s="29"/>
      <c r="N350" s="29"/>
      <c r="O350" s="29"/>
      <c r="P350" s="29"/>
      <c r="Q350" s="29"/>
      <c r="R350" s="29"/>
      <c r="S350" s="29"/>
      <c r="T350" s="325"/>
      <c r="U350" s="29"/>
      <c r="V350" s="29"/>
      <c r="W350" s="29"/>
      <c r="X350" s="29"/>
      <c r="Y350" s="29"/>
      <c r="Z350" s="29"/>
      <c r="AA350" s="29"/>
      <c r="AB350" s="29"/>
      <c r="AC350" s="29"/>
      <c r="AD350" s="29"/>
      <c r="AE350" s="29"/>
      <c r="AF350" s="29"/>
      <c r="AG350" s="29"/>
      <c r="AH350" s="29"/>
      <c r="AI350" s="29"/>
    </row>
    <row r="351" spans="1:35" ht="15.75" customHeight="1">
      <c r="A351" s="29"/>
      <c r="B351" s="29"/>
      <c r="C351" s="29"/>
      <c r="D351" s="29"/>
      <c r="E351" s="29"/>
      <c r="F351" s="29"/>
      <c r="G351" s="29"/>
      <c r="H351" s="29"/>
      <c r="I351" s="29"/>
      <c r="J351" s="29"/>
      <c r="K351" s="29"/>
      <c r="L351" s="29"/>
      <c r="M351" s="29"/>
      <c r="N351" s="29"/>
      <c r="O351" s="29"/>
      <c r="P351" s="29"/>
      <c r="Q351" s="29"/>
      <c r="R351" s="29"/>
      <c r="S351" s="29"/>
      <c r="T351" s="325"/>
      <c r="U351" s="29"/>
      <c r="V351" s="29"/>
      <c r="W351" s="29"/>
      <c r="X351" s="29"/>
      <c r="Y351" s="29"/>
      <c r="Z351" s="29"/>
      <c r="AA351" s="29"/>
      <c r="AB351" s="29"/>
      <c r="AC351" s="29"/>
      <c r="AD351" s="29"/>
      <c r="AE351" s="29"/>
      <c r="AF351" s="29"/>
      <c r="AG351" s="29"/>
      <c r="AH351" s="29"/>
      <c r="AI351" s="29"/>
    </row>
    <row r="352" spans="1:35" ht="15.75" customHeight="1">
      <c r="A352" s="29"/>
      <c r="B352" s="29"/>
      <c r="C352" s="29"/>
      <c r="D352" s="29"/>
      <c r="E352" s="29"/>
      <c r="F352" s="29"/>
      <c r="G352" s="29"/>
      <c r="H352" s="29"/>
      <c r="I352" s="29"/>
      <c r="J352" s="29"/>
      <c r="K352" s="29"/>
      <c r="L352" s="29"/>
      <c r="M352" s="29"/>
      <c r="N352" s="29"/>
      <c r="O352" s="29"/>
      <c r="P352" s="29"/>
      <c r="Q352" s="29"/>
      <c r="R352" s="29"/>
      <c r="S352" s="29"/>
      <c r="T352" s="325"/>
      <c r="U352" s="29"/>
      <c r="V352" s="29"/>
      <c r="W352" s="29"/>
      <c r="X352" s="29"/>
      <c r="Y352" s="29"/>
      <c r="Z352" s="29"/>
      <c r="AA352" s="29"/>
      <c r="AB352" s="29"/>
      <c r="AC352" s="29"/>
      <c r="AD352" s="29"/>
      <c r="AE352" s="29"/>
      <c r="AF352" s="29"/>
      <c r="AG352" s="29"/>
      <c r="AH352" s="29"/>
      <c r="AI352" s="29"/>
    </row>
    <row r="353" spans="1:35" ht="15.75" customHeight="1">
      <c r="A353" s="29"/>
      <c r="B353" s="29"/>
      <c r="C353" s="29"/>
      <c r="D353" s="29"/>
      <c r="E353" s="29"/>
      <c r="F353" s="29"/>
      <c r="G353" s="29"/>
      <c r="H353" s="29"/>
      <c r="I353" s="29"/>
      <c r="J353" s="29"/>
      <c r="K353" s="29"/>
      <c r="L353" s="29"/>
      <c r="M353" s="29"/>
      <c r="N353" s="29"/>
      <c r="O353" s="29"/>
      <c r="P353" s="29"/>
      <c r="Q353" s="29"/>
      <c r="R353" s="29"/>
      <c r="S353" s="29"/>
      <c r="T353" s="325"/>
      <c r="U353" s="29"/>
      <c r="V353" s="29"/>
      <c r="W353" s="29"/>
      <c r="X353" s="29"/>
      <c r="Y353" s="29"/>
      <c r="Z353" s="29"/>
      <c r="AA353" s="29"/>
      <c r="AB353" s="29"/>
      <c r="AC353" s="29"/>
      <c r="AD353" s="29"/>
      <c r="AE353" s="29"/>
      <c r="AF353" s="29"/>
      <c r="AG353" s="29"/>
      <c r="AH353" s="29"/>
      <c r="AI353" s="29"/>
    </row>
    <row r="354" spans="1:35" ht="15.75" customHeight="1">
      <c r="A354" s="29"/>
      <c r="B354" s="29"/>
      <c r="C354" s="29"/>
      <c r="D354" s="29"/>
      <c r="E354" s="29"/>
      <c r="F354" s="29"/>
      <c r="G354" s="29"/>
      <c r="H354" s="29"/>
      <c r="I354" s="29"/>
      <c r="J354" s="29"/>
      <c r="K354" s="29"/>
      <c r="L354" s="29"/>
      <c r="M354" s="29"/>
      <c r="N354" s="29"/>
      <c r="O354" s="29"/>
      <c r="P354" s="29"/>
      <c r="Q354" s="29"/>
      <c r="R354" s="29"/>
      <c r="S354" s="29"/>
      <c r="T354" s="325"/>
      <c r="U354" s="29"/>
      <c r="V354" s="29"/>
      <c r="W354" s="29"/>
      <c r="X354" s="29"/>
      <c r="Y354" s="29"/>
      <c r="Z354" s="29"/>
      <c r="AA354" s="29"/>
      <c r="AB354" s="29"/>
      <c r="AC354" s="29"/>
      <c r="AD354" s="29"/>
      <c r="AE354" s="29"/>
      <c r="AF354" s="29"/>
      <c r="AG354" s="29"/>
      <c r="AH354" s="29"/>
      <c r="AI354" s="29"/>
    </row>
    <row r="355" spans="1:35" ht="15.75" customHeight="1">
      <c r="A355" s="29"/>
      <c r="B355" s="29"/>
      <c r="C355" s="29"/>
      <c r="D355" s="29"/>
      <c r="E355" s="29"/>
      <c r="F355" s="29"/>
      <c r="G355" s="29"/>
      <c r="H355" s="29"/>
      <c r="I355" s="29"/>
      <c r="J355" s="29"/>
      <c r="K355" s="29"/>
      <c r="L355" s="29"/>
      <c r="M355" s="29"/>
      <c r="N355" s="29"/>
      <c r="O355" s="29"/>
      <c r="P355" s="29"/>
      <c r="Q355" s="29"/>
      <c r="R355" s="29"/>
      <c r="S355" s="29"/>
      <c r="T355" s="325"/>
      <c r="U355" s="29"/>
      <c r="V355" s="29"/>
      <c r="W355" s="29"/>
      <c r="X355" s="29"/>
      <c r="Y355" s="29"/>
      <c r="Z355" s="29"/>
      <c r="AA355" s="29"/>
      <c r="AB355" s="29"/>
      <c r="AC355" s="29"/>
      <c r="AD355" s="29"/>
      <c r="AE355" s="29"/>
      <c r="AF355" s="29"/>
      <c r="AG355" s="29"/>
      <c r="AH355" s="29"/>
      <c r="AI355" s="29"/>
    </row>
    <row r="356" spans="1:35" ht="15.75" customHeight="1">
      <c r="A356" s="29"/>
      <c r="B356" s="29"/>
      <c r="C356" s="29"/>
      <c r="D356" s="29"/>
      <c r="E356" s="29"/>
      <c r="F356" s="29"/>
      <c r="G356" s="29"/>
      <c r="H356" s="29"/>
      <c r="I356" s="29"/>
      <c r="J356" s="29"/>
      <c r="K356" s="29"/>
      <c r="L356" s="29"/>
      <c r="M356" s="29"/>
      <c r="N356" s="29"/>
      <c r="O356" s="29"/>
      <c r="P356" s="29"/>
      <c r="Q356" s="29"/>
      <c r="R356" s="29"/>
      <c r="S356" s="29"/>
      <c r="T356" s="325"/>
      <c r="U356" s="29"/>
      <c r="V356" s="29"/>
      <c r="W356" s="29"/>
      <c r="X356" s="29"/>
      <c r="Y356" s="29"/>
      <c r="Z356" s="29"/>
      <c r="AA356" s="29"/>
      <c r="AB356" s="29"/>
      <c r="AC356" s="29"/>
      <c r="AD356" s="29"/>
      <c r="AE356" s="29"/>
      <c r="AF356" s="29"/>
      <c r="AG356" s="29"/>
      <c r="AH356" s="29"/>
      <c r="AI356" s="29"/>
    </row>
    <row r="357" spans="1:35" ht="15.75" customHeight="1">
      <c r="A357" s="29"/>
      <c r="B357" s="29"/>
      <c r="C357" s="29"/>
      <c r="D357" s="29"/>
      <c r="E357" s="29"/>
      <c r="F357" s="29"/>
      <c r="G357" s="29"/>
      <c r="H357" s="29"/>
      <c r="I357" s="29"/>
      <c r="J357" s="29"/>
      <c r="K357" s="29"/>
      <c r="L357" s="29"/>
      <c r="M357" s="29"/>
      <c r="N357" s="29"/>
      <c r="O357" s="29"/>
      <c r="P357" s="29"/>
      <c r="Q357" s="29"/>
      <c r="R357" s="29"/>
      <c r="S357" s="29"/>
      <c r="T357" s="325"/>
      <c r="U357" s="29"/>
      <c r="V357" s="29"/>
      <c r="W357" s="29"/>
      <c r="X357" s="29"/>
      <c r="Y357" s="29"/>
      <c r="Z357" s="29"/>
      <c r="AA357" s="29"/>
      <c r="AB357" s="29"/>
      <c r="AC357" s="29"/>
      <c r="AD357" s="29"/>
      <c r="AE357" s="29"/>
      <c r="AF357" s="29"/>
      <c r="AG357" s="29"/>
      <c r="AH357" s="29"/>
      <c r="AI357" s="29"/>
    </row>
    <row r="358" spans="1:35" ht="15.75" customHeight="1">
      <c r="A358" s="29"/>
      <c r="B358" s="29"/>
      <c r="C358" s="29"/>
      <c r="D358" s="29"/>
      <c r="E358" s="29"/>
      <c r="F358" s="29"/>
      <c r="G358" s="29"/>
      <c r="H358" s="29"/>
      <c r="I358" s="29"/>
      <c r="J358" s="29"/>
      <c r="K358" s="29"/>
      <c r="L358" s="29"/>
      <c r="M358" s="29"/>
      <c r="N358" s="29"/>
      <c r="O358" s="29"/>
      <c r="P358" s="29"/>
      <c r="Q358" s="29"/>
      <c r="R358" s="29"/>
      <c r="S358" s="29"/>
      <c r="T358" s="325"/>
      <c r="U358" s="29"/>
      <c r="V358" s="29"/>
      <c r="W358" s="29"/>
      <c r="X358" s="29"/>
      <c r="Y358" s="29"/>
      <c r="Z358" s="29"/>
      <c r="AA358" s="29"/>
      <c r="AB358" s="29"/>
      <c r="AC358" s="29"/>
      <c r="AD358" s="29"/>
      <c r="AE358" s="29"/>
      <c r="AF358" s="29"/>
      <c r="AG358" s="29"/>
      <c r="AH358" s="29"/>
      <c r="AI358" s="29"/>
    </row>
    <row r="359" spans="1:35" ht="15.75" customHeight="1">
      <c r="A359" s="29"/>
      <c r="B359" s="29"/>
      <c r="C359" s="29"/>
      <c r="D359" s="29"/>
      <c r="E359" s="29"/>
      <c r="F359" s="29"/>
      <c r="G359" s="29"/>
      <c r="H359" s="29"/>
      <c r="I359" s="29"/>
      <c r="J359" s="29"/>
      <c r="K359" s="29"/>
      <c r="L359" s="29"/>
      <c r="M359" s="29"/>
      <c r="N359" s="29"/>
      <c r="O359" s="29"/>
      <c r="P359" s="29"/>
      <c r="Q359" s="29"/>
      <c r="R359" s="29"/>
      <c r="S359" s="29"/>
      <c r="T359" s="325"/>
      <c r="U359" s="29"/>
      <c r="V359" s="29"/>
      <c r="W359" s="29"/>
      <c r="X359" s="29"/>
      <c r="Y359" s="29"/>
      <c r="Z359" s="29"/>
      <c r="AA359" s="29"/>
      <c r="AB359" s="29"/>
      <c r="AC359" s="29"/>
      <c r="AD359" s="29"/>
      <c r="AE359" s="29"/>
      <c r="AF359" s="29"/>
      <c r="AG359" s="29"/>
      <c r="AH359" s="29"/>
      <c r="AI359" s="29"/>
    </row>
    <row r="360" spans="1:35" ht="15.75" customHeight="1">
      <c r="A360" s="29"/>
      <c r="B360" s="29"/>
      <c r="C360" s="29"/>
      <c r="D360" s="29"/>
      <c r="E360" s="29"/>
      <c r="F360" s="29"/>
      <c r="G360" s="29"/>
      <c r="H360" s="29"/>
      <c r="I360" s="29"/>
      <c r="J360" s="29"/>
      <c r="K360" s="29"/>
      <c r="L360" s="29"/>
      <c r="M360" s="29"/>
      <c r="N360" s="29"/>
      <c r="O360" s="29"/>
      <c r="P360" s="29"/>
      <c r="Q360" s="29"/>
      <c r="R360" s="29"/>
      <c r="S360" s="29"/>
      <c r="T360" s="325"/>
      <c r="U360" s="29"/>
      <c r="V360" s="29"/>
      <c r="W360" s="29"/>
      <c r="X360" s="29"/>
      <c r="Y360" s="29"/>
      <c r="Z360" s="29"/>
      <c r="AA360" s="29"/>
      <c r="AB360" s="29"/>
      <c r="AC360" s="29"/>
      <c r="AD360" s="29"/>
      <c r="AE360" s="29"/>
      <c r="AF360" s="29"/>
      <c r="AG360" s="29"/>
      <c r="AH360" s="29"/>
      <c r="AI360" s="29"/>
    </row>
    <row r="361" spans="1:35" ht="15.75" customHeight="1">
      <c r="A361" s="29"/>
      <c r="B361" s="29"/>
      <c r="C361" s="29"/>
      <c r="D361" s="29"/>
      <c r="E361" s="29"/>
      <c r="F361" s="29"/>
      <c r="G361" s="29"/>
      <c r="H361" s="29"/>
      <c r="I361" s="29"/>
      <c r="J361" s="29"/>
      <c r="K361" s="29"/>
      <c r="L361" s="29"/>
      <c r="M361" s="29"/>
      <c r="N361" s="29"/>
      <c r="O361" s="29"/>
      <c r="P361" s="29"/>
      <c r="Q361" s="29"/>
      <c r="R361" s="29"/>
      <c r="S361" s="29"/>
      <c r="T361" s="325"/>
      <c r="U361" s="29"/>
      <c r="V361" s="29"/>
      <c r="W361" s="29"/>
      <c r="X361" s="29"/>
      <c r="Y361" s="29"/>
      <c r="Z361" s="29"/>
      <c r="AA361" s="29"/>
      <c r="AB361" s="29"/>
      <c r="AC361" s="29"/>
      <c r="AD361" s="29"/>
      <c r="AE361" s="29"/>
      <c r="AF361" s="29"/>
      <c r="AG361" s="29"/>
      <c r="AH361" s="29"/>
      <c r="AI361" s="29"/>
    </row>
    <row r="362" spans="1:35" ht="15.75" customHeight="1">
      <c r="A362" s="29"/>
      <c r="B362" s="29"/>
      <c r="C362" s="29"/>
      <c r="D362" s="29"/>
      <c r="E362" s="29"/>
      <c r="F362" s="29"/>
      <c r="G362" s="29"/>
      <c r="H362" s="29"/>
      <c r="I362" s="29"/>
      <c r="J362" s="29"/>
      <c r="K362" s="29"/>
      <c r="L362" s="29"/>
      <c r="M362" s="29"/>
      <c r="N362" s="29"/>
      <c r="O362" s="29"/>
      <c r="P362" s="29"/>
      <c r="Q362" s="29"/>
      <c r="R362" s="29"/>
      <c r="S362" s="29"/>
      <c r="T362" s="325"/>
      <c r="U362" s="29"/>
      <c r="V362" s="29"/>
      <c r="W362" s="29"/>
      <c r="X362" s="29"/>
      <c r="Y362" s="29"/>
      <c r="Z362" s="29"/>
      <c r="AA362" s="29"/>
      <c r="AB362" s="29"/>
      <c r="AC362" s="29"/>
      <c r="AD362" s="29"/>
      <c r="AE362" s="29"/>
      <c r="AF362" s="29"/>
      <c r="AG362" s="29"/>
      <c r="AH362" s="29"/>
      <c r="AI362" s="29"/>
    </row>
    <row r="363" spans="1:35" ht="15.75" customHeight="1">
      <c r="A363" s="29"/>
      <c r="B363" s="29"/>
      <c r="C363" s="29"/>
      <c r="D363" s="29"/>
      <c r="E363" s="29"/>
      <c r="F363" s="29"/>
      <c r="G363" s="29"/>
      <c r="H363" s="29"/>
      <c r="I363" s="29"/>
      <c r="J363" s="29"/>
      <c r="K363" s="29"/>
      <c r="L363" s="29"/>
      <c r="M363" s="29"/>
      <c r="N363" s="29"/>
      <c r="O363" s="29"/>
      <c r="P363" s="29"/>
      <c r="Q363" s="29"/>
      <c r="R363" s="29"/>
      <c r="S363" s="29"/>
      <c r="T363" s="325"/>
      <c r="U363" s="29"/>
      <c r="V363" s="29"/>
      <c r="W363" s="29"/>
      <c r="X363" s="29"/>
      <c r="Y363" s="29"/>
      <c r="Z363" s="29"/>
      <c r="AA363" s="29"/>
      <c r="AB363" s="29"/>
      <c r="AC363" s="29"/>
      <c r="AD363" s="29"/>
      <c r="AE363" s="29"/>
      <c r="AF363" s="29"/>
      <c r="AG363" s="29"/>
      <c r="AH363" s="29"/>
      <c r="AI363" s="29"/>
    </row>
    <row r="364" spans="1:35" ht="15.75" customHeight="1">
      <c r="A364" s="29"/>
      <c r="B364" s="29"/>
      <c r="C364" s="29"/>
      <c r="D364" s="29"/>
      <c r="E364" s="29"/>
      <c r="F364" s="29"/>
      <c r="G364" s="29"/>
      <c r="H364" s="29"/>
      <c r="I364" s="29"/>
      <c r="J364" s="29"/>
      <c r="K364" s="29"/>
      <c r="L364" s="29"/>
      <c r="M364" s="29"/>
      <c r="N364" s="29"/>
      <c r="O364" s="29"/>
      <c r="P364" s="29"/>
      <c r="Q364" s="29"/>
      <c r="R364" s="29"/>
      <c r="S364" s="29"/>
      <c r="T364" s="325"/>
      <c r="U364" s="29"/>
      <c r="V364" s="29"/>
      <c r="W364" s="29"/>
      <c r="X364" s="29"/>
      <c r="Y364" s="29"/>
      <c r="Z364" s="29"/>
      <c r="AA364" s="29"/>
      <c r="AB364" s="29"/>
      <c r="AC364" s="29"/>
      <c r="AD364" s="29"/>
      <c r="AE364" s="29"/>
      <c r="AF364" s="29"/>
      <c r="AG364" s="29"/>
      <c r="AH364" s="29"/>
      <c r="AI364" s="29"/>
    </row>
    <row r="365" spans="1:35" ht="15.75" customHeight="1">
      <c r="A365" s="29"/>
      <c r="B365" s="29"/>
      <c r="C365" s="29"/>
      <c r="D365" s="29"/>
      <c r="E365" s="29"/>
      <c r="F365" s="29"/>
      <c r="G365" s="29"/>
      <c r="H365" s="29"/>
      <c r="I365" s="29"/>
      <c r="J365" s="29"/>
      <c r="K365" s="29"/>
      <c r="L365" s="29"/>
      <c r="M365" s="29"/>
      <c r="N365" s="29"/>
      <c r="O365" s="29"/>
      <c r="P365" s="29"/>
      <c r="Q365" s="29"/>
      <c r="R365" s="29"/>
      <c r="S365" s="29"/>
      <c r="T365" s="325"/>
      <c r="U365" s="29"/>
      <c r="V365" s="29"/>
      <c r="W365" s="29"/>
      <c r="X365" s="29"/>
      <c r="Y365" s="29"/>
      <c r="Z365" s="29"/>
      <c r="AA365" s="29"/>
      <c r="AB365" s="29"/>
      <c r="AC365" s="29"/>
      <c r="AD365" s="29"/>
      <c r="AE365" s="29"/>
      <c r="AF365" s="29"/>
      <c r="AG365" s="29"/>
      <c r="AH365" s="29"/>
      <c r="AI365" s="29"/>
    </row>
    <row r="366" spans="1:35" ht="15.75" customHeight="1">
      <c r="A366" s="29"/>
      <c r="B366" s="29"/>
      <c r="C366" s="29"/>
      <c r="D366" s="29"/>
      <c r="E366" s="29"/>
      <c r="F366" s="29"/>
      <c r="G366" s="29"/>
      <c r="H366" s="29"/>
      <c r="I366" s="29"/>
      <c r="J366" s="29"/>
      <c r="K366" s="29"/>
      <c r="L366" s="29"/>
      <c r="M366" s="29"/>
      <c r="N366" s="29"/>
      <c r="O366" s="29"/>
      <c r="P366" s="29"/>
      <c r="Q366" s="29"/>
      <c r="R366" s="29"/>
      <c r="S366" s="29"/>
      <c r="T366" s="325"/>
      <c r="U366" s="29"/>
      <c r="V366" s="29"/>
      <c r="W366" s="29"/>
      <c r="X366" s="29"/>
      <c r="Y366" s="29"/>
      <c r="Z366" s="29"/>
      <c r="AA366" s="29"/>
      <c r="AB366" s="29"/>
      <c r="AC366" s="29"/>
      <c r="AD366" s="29"/>
      <c r="AE366" s="29"/>
      <c r="AF366" s="29"/>
      <c r="AG366" s="29"/>
      <c r="AH366" s="29"/>
      <c r="AI366" s="29"/>
    </row>
    <row r="367" spans="1:35" ht="15.75" customHeight="1">
      <c r="A367" s="29"/>
      <c r="B367" s="29"/>
      <c r="C367" s="29"/>
      <c r="D367" s="29"/>
      <c r="E367" s="29"/>
      <c r="F367" s="29"/>
      <c r="G367" s="29"/>
      <c r="H367" s="29"/>
      <c r="I367" s="29"/>
      <c r="J367" s="29"/>
      <c r="K367" s="29"/>
      <c r="L367" s="29"/>
      <c r="M367" s="29"/>
      <c r="N367" s="29"/>
      <c r="O367" s="29"/>
      <c r="P367" s="29"/>
      <c r="Q367" s="29"/>
      <c r="R367" s="29"/>
      <c r="S367" s="29"/>
      <c r="T367" s="325"/>
      <c r="U367" s="29"/>
      <c r="V367" s="29"/>
      <c r="W367" s="29"/>
      <c r="X367" s="29"/>
      <c r="Y367" s="29"/>
      <c r="Z367" s="29"/>
      <c r="AA367" s="29"/>
      <c r="AB367" s="29"/>
      <c r="AC367" s="29"/>
      <c r="AD367" s="29"/>
      <c r="AE367" s="29"/>
      <c r="AF367" s="29"/>
      <c r="AG367" s="29"/>
      <c r="AH367" s="29"/>
      <c r="AI367" s="29"/>
    </row>
    <row r="368" spans="1:35" ht="15.75" customHeight="1">
      <c r="A368" s="29"/>
      <c r="B368" s="29"/>
      <c r="C368" s="29"/>
      <c r="D368" s="29"/>
      <c r="E368" s="29"/>
      <c r="F368" s="29"/>
      <c r="G368" s="29"/>
      <c r="H368" s="29"/>
      <c r="I368" s="29"/>
      <c r="J368" s="29"/>
      <c r="K368" s="29"/>
      <c r="L368" s="29"/>
      <c r="M368" s="29"/>
      <c r="N368" s="29"/>
      <c r="O368" s="29"/>
      <c r="P368" s="29"/>
      <c r="Q368" s="29"/>
      <c r="R368" s="29"/>
      <c r="S368" s="29"/>
      <c r="T368" s="325"/>
      <c r="U368" s="29"/>
      <c r="V368" s="29"/>
      <c r="W368" s="29"/>
      <c r="X368" s="29"/>
      <c r="Y368" s="29"/>
      <c r="Z368" s="29"/>
      <c r="AA368" s="29"/>
      <c r="AB368" s="29"/>
      <c r="AC368" s="29"/>
      <c r="AD368" s="29"/>
      <c r="AE368" s="29"/>
      <c r="AF368" s="29"/>
      <c r="AG368" s="29"/>
      <c r="AH368" s="29"/>
      <c r="AI368" s="29"/>
    </row>
    <row r="369" spans="1:35" ht="15.75" customHeight="1">
      <c r="A369" s="29"/>
      <c r="B369" s="29"/>
      <c r="C369" s="29"/>
      <c r="D369" s="29"/>
      <c r="E369" s="29"/>
      <c r="F369" s="29"/>
      <c r="G369" s="29"/>
      <c r="H369" s="29"/>
      <c r="I369" s="29"/>
      <c r="J369" s="29"/>
      <c r="K369" s="29"/>
      <c r="L369" s="29"/>
      <c r="M369" s="29"/>
      <c r="N369" s="29"/>
      <c r="O369" s="29"/>
      <c r="P369" s="29"/>
      <c r="Q369" s="29"/>
      <c r="R369" s="29"/>
      <c r="S369" s="29"/>
      <c r="T369" s="325"/>
      <c r="U369" s="29"/>
      <c r="V369" s="29"/>
      <c r="W369" s="29"/>
      <c r="X369" s="29"/>
      <c r="Y369" s="29"/>
      <c r="Z369" s="29"/>
      <c r="AA369" s="29"/>
      <c r="AB369" s="29"/>
      <c r="AC369" s="29"/>
      <c r="AD369" s="29"/>
      <c r="AE369" s="29"/>
      <c r="AF369" s="29"/>
      <c r="AG369" s="29"/>
      <c r="AH369" s="29"/>
      <c r="AI369" s="29"/>
    </row>
    <row r="370" spans="1:35" ht="15.75" customHeight="1">
      <c r="A370" s="29"/>
      <c r="B370" s="29"/>
      <c r="C370" s="29"/>
      <c r="D370" s="29"/>
      <c r="E370" s="29"/>
      <c r="F370" s="29"/>
      <c r="G370" s="29"/>
      <c r="H370" s="29"/>
      <c r="I370" s="29"/>
      <c r="J370" s="29"/>
      <c r="K370" s="29"/>
      <c r="L370" s="29"/>
      <c r="M370" s="29"/>
      <c r="N370" s="29"/>
      <c r="O370" s="29"/>
      <c r="P370" s="29"/>
      <c r="Q370" s="29"/>
      <c r="R370" s="29"/>
      <c r="S370" s="29"/>
      <c r="T370" s="325"/>
      <c r="U370" s="29"/>
      <c r="V370" s="29"/>
      <c r="W370" s="29"/>
      <c r="X370" s="29"/>
      <c r="Y370" s="29"/>
      <c r="Z370" s="29"/>
      <c r="AA370" s="29"/>
      <c r="AB370" s="29"/>
      <c r="AC370" s="29"/>
      <c r="AD370" s="29"/>
      <c r="AE370" s="29"/>
      <c r="AF370" s="29"/>
      <c r="AG370" s="29"/>
      <c r="AH370" s="29"/>
      <c r="AI370" s="29"/>
    </row>
    <row r="371" spans="1:35" ht="15.75" customHeight="1">
      <c r="A371" s="29"/>
      <c r="B371" s="29"/>
      <c r="C371" s="29"/>
      <c r="D371" s="29"/>
      <c r="E371" s="29"/>
      <c r="F371" s="29"/>
      <c r="G371" s="29"/>
      <c r="H371" s="29"/>
      <c r="I371" s="29"/>
      <c r="J371" s="29"/>
      <c r="K371" s="29"/>
      <c r="L371" s="29"/>
      <c r="M371" s="29"/>
      <c r="N371" s="29"/>
      <c r="O371" s="29"/>
      <c r="P371" s="29"/>
      <c r="Q371" s="29"/>
      <c r="R371" s="29"/>
      <c r="S371" s="29"/>
      <c r="T371" s="325"/>
      <c r="U371" s="29"/>
      <c r="V371" s="29"/>
      <c r="W371" s="29"/>
      <c r="X371" s="29"/>
      <c r="Y371" s="29"/>
      <c r="Z371" s="29"/>
      <c r="AA371" s="29"/>
      <c r="AB371" s="29"/>
      <c r="AC371" s="29"/>
      <c r="AD371" s="29"/>
      <c r="AE371" s="29"/>
      <c r="AF371" s="29"/>
      <c r="AG371" s="29"/>
      <c r="AH371" s="29"/>
      <c r="AI371" s="29"/>
    </row>
    <row r="372" spans="1:35" ht="15.75" customHeight="1">
      <c r="A372" s="29"/>
      <c r="B372" s="29"/>
      <c r="C372" s="29"/>
      <c r="D372" s="29"/>
      <c r="E372" s="29"/>
      <c r="F372" s="29"/>
      <c r="G372" s="29"/>
      <c r="H372" s="29"/>
      <c r="I372" s="29"/>
      <c r="J372" s="29"/>
      <c r="K372" s="29"/>
      <c r="L372" s="29"/>
      <c r="M372" s="29"/>
      <c r="N372" s="29"/>
      <c r="O372" s="29"/>
      <c r="P372" s="29"/>
      <c r="Q372" s="29"/>
      <c r="R372" s="29"/>
      <c r="S372" s="29"/>
      <c r="T372" s="325"/>
      <c r="U372" s="29"/>
      <c r="V372" s="29"/>
      <c r="W372" s="29"/>
      <c r="X372" s="29"/>
      <c r="Y372" s="29"/>
      <c r="Z372" s="29"/>
      <c r="AA372" s="29"/>
      <c r="AB372" s="29"/>
      <c r="AC372" s="29"/>
      <c r="AD372" s="29"/>
      <c r="AE372" s="29"/>
      <c r="AF372" s="29"/>
      <c r="AG372" s="29"/>
      <c r="AH372" s="29"/>
      <c r="AI372" s="29"/>
    </row>
    <row r="373" spans="1:35" ht="15.75" customHeight="1">
      <c r="A373" s="29"/>
      <c r="B373" s="29"/>
      <c r="C373" s="29"/>
      <c r="D373" s="29"/>
      <c r="E373" s="29"/>
      <c r="F373" s="29"/>
      <c r="G373" s="29"/>
      <c r="H373" s="29"/>
      <c r="I373" s="29"/>
      <c r="J373" s="29"/>
      <c r="K373" s="29"/>
      <c r="L373" s="29"/>
      <c r="M373" s="29"/>
      <c r="N373" s="29"/>
      <c r="O373" s="29"/>
      <c r="P373" s="29"/>
      <c r="Q373" s="29"/>
      <c r="R373" s="29"/>
      <c r="S373" s="29"/>
      <c r="T373" s="325"/>
      <c r="U373" s="29"/>
      <c r="V373" s="29"/>
      <c r="W373" s="29"/>
      <c r="X373" s="29"/>
      <c r="Y373" s="29"/>
      <c r="Z373" s="29"/>
      <c r="AA373" s="29"/>
      <c r="AB373" s="29"/>
      <c r="AC373" s="29"/>
      <c r="AD373" s="29"/>
      <c r="AE373" s="29"/>
      <c r="AF373" s="29"/>
      <c r="AG373" s="29"/>
      <c r="AH373" s="29"/>
      <c r="AI373" s="29"/>
    </row>
    <row r="374" spans="1:35" ht="15.75" customHeight="1">
      <c r="A374" s="29"/>
      <c r="B374" s="29"/>
      <c r="C374" s="29"/>
      <c r="D374" s="29"/>
      <c r="E374" s="29"/>
      <c r="F374" s="29"/>
      <c r="G374" s="29"/>
      <c r="H374" s="29"/>
      <c r="I374" s="29"/>
      <c r="J374" s="29"/>
      <c r="K374" s="29"/>
      <c r="L374" s="29"/>
      <c r="M374" s="29"/>
      <c r="N374" s="29"/>
      <c r="O374" s="29"/>
      <c r="P374" s="29"/>
      <c r="Q374" s="29"/>
      <c r="R374" s="29"/>
      <c r="S374" s="29"/>
      <c r="T374" s="325"/>
      <c r="U374" s="29"/>
      <c r="V374" s="29"/>
      <c r="W374" s="29"/>
      <c r="X374" s="29"/>
      <c r="Y374" s="29"/>
      <c r="Z374" s="29"/>
      <c r="AA374" s="29"/>
      <c r="AB374" s="29"/>
      <c r="AC374" s="29"/>
      <c r="AD374" s="29"/>
      <c r="AE374" s="29"/>
      <c r="AF374" s="29"/>
      <c r="AG374" s="29"/>
      <c r="AH374" s="29"/>
      <c r="AI374" s="29"/>
    </row>
    <row r="375" spans="1:35" ht="15.75" customHeight="1">
      <c r="A375" s="29"/>
      <c r="B375" s="29"/>
      <c r="C375" s="29"/>
      <c r="D375" s="29"/>
      <c r="E375" s="29"/>
      <c r="F375" s="29"/>
      <c r="G375" s="29"/>
      <c r="H375" s="29"/>
      <c r="I375" s="29"/>
      <c r="J375" s="29"/>
      <c r="K375" s="29"/>
      <c r="L375" s="29"/>
      <c r="M375" s="29"/>
      <c r="N375" s="29"/>
      <c r="O375" s="29"/>
      <c r="P375" s="29"/>
      <c r="Q375" s="29"/>
      <c r="R375" s="29"/>
      <c r="S375" s="29"/>
      <c r="T375" s="325"/>
      <c r="U375" s="29"/>
      <c r="V375" s="29"/>
      <c r="W375" s="29"/>
      <c r="X375" s="29"/>
      <c r="Y375" s="29"/>
      <c r="Z375" s="29"/>
      <c r="AA375" s="29"/>
      <c r="AB375" s="29"/>
      <c r="AC375" s="29"/>
      <c r="AD375" s="29"/>
      <c r="AE375" s="29"/>
      <c r="AF375" s="29"/>
      <c r="AG375" s="29"/>
      <c r="AH375" s="29"/>
      <c r="AI375" s="29"/>
    </row>
    <row r="376" spans="1:35" ht="15.75" customHeight="1">
      <c r="A376" s="29"/>
      <c r="B376" s="29"/>
      <c r="C376" s="29"/>
      <c r="D376" s="29"/>
      <c r="E376" s="29"/>
      <c r="F376" s="29"/>
      <c r="G376" s="29"/>
      <c r="H376" s="29"/>
      <c r="I376" s="29"/>
      <c r="J376" s="29"/>
      <c r="K376" s="29"/>
      <c r="L376" s="29"/>
      <c r="M376" s="29"/>
      <c r="N376" s="29"/>
      <c r="O376" s="29"/>
      <c r="P376" s="29"/>
      <c r="Q376" s="29"/>
      <c r="R376" s="29"/>
      <c r="S376" s="29"/>
      <c r="T376" s="325"/>
      <c r="U376" s="29"/>
      <c r="V376" s="29"/>
      <c r="W376" s="29"/>
      <c r="X376" s="29"/>
      <c r="Y376" s="29"/>
      <c r="Z376" s="29"/>
      <c r="AA376" s="29"/>
      <c r="AB376" s="29"/>
      <c r="AC376" s="29"/>
      <c r="AD376" s="29"/>
      <c r="AE376" s="29"/>
      <c r="AF376" s="29"/>
      <c r="AG376" s="29"/>
      <c r="AH376" s="29"/>
      <c r="AI376" s="29"/>
    </row>
    <row r="377" spans="1:35" ht="15.75" customHeight="1">
      <c r="A377" s="29"/>
      <c r="B377" s="29"/>
      <c r="C377" s="29"/>
      <c r="D377" s="29"/>
      <c r="E377" s="29"/>
      <c r="F377" s="29"/>
      <c r="G377" s="29"/>
      <c r="H377" s="29"/>
      <c r="I377" s="29"/>
      <c r="J377" s="29"/>
      <c r="K377" s="29"/>
      <c r="L377" s="29"/>
      <c r="M377" s="29"/>
      <c r="N377" s="29"/>
      <c r="O377" s="29"/>
      <c r="P377" s="29"/>
      <c r="Q377" s="29"/>
      <c r="R377" s="29"/>
      <c r="S377" s="29"/>
      <c r="T377" s="325"/>
      <c r="U377" s="29"/>
      <c r="V377" s="29"/>
      <c r="W377" s="29"/>
      <c r="X377" s="29"/>
      <c r="Y377" s="29"/>
      <c r="Z377" s="29"/>
      <c r="AA377" s="29"/>
      <c r="AB377" s="29"/>
      <c r="AC377" s="29"/>
      <c r="AD377" s="29"/>
      <c r="AE377" s="29"/>
      <c r="AF377" s="29"/>
      <c r="AG377" s="29"/>
      <c r="AH377" s="29"/>
      <c r="AI377" s="29"/>
    </row>
    <row r="378" spans="1:35" ht="15.75" customHeight="1">
      <c r="A378" s="29"/>
      <c r="B378" s="29"/>
      <c r="C378" s="29"/>
      <c r="D378" s="29"/>
      <c r="E378" s="29"/>
      <c r="F378" s="29"/>
      <c r="G378" s="29"/>
      <c r="H378" s="29"/>
      <c r="I378" s="29"/>
      <c r="J378" s="29"/>
      <c r="K378" s="29"/>
      <c r="L378" s="29"/>
      <c r="M378" s="29"/>
      <c r="N378" s="29"/>
      <c r="O378" s="29"/>
      <c r="P378" s="29"/>
      <c r="Q378" s="29"/>
      <c r="R378" s="29"/>
      <c r="S378" s="29"/>
      <c r="T378" s="325"/>
      <c r="U378" s="29"/>
      <c r="V378" s="29"/>
      <c r="W378" s="29"/>
      <c r="X378" s="29"/>
      <c r="Y378" s="29"/>
      <c r="Z378" s="29"/>
      <c r="AA378" s="29"/>
      <c r="AB378" s="29"/>
      <c r="AC378" s="29"/>
      <c r="AD378" s="29"/>
      <c r="AE378" s="29"/>
      <c r="AF378" s="29"/>
      <c r="AG378" s="29"/>
      <c r="AH378" s="29"/>
      <c r="AI378" s="29"/>
    </row>
    <row r="379" spans="1:35" ht="15.75" customHeight="1">
      <c r="A379" s="29"/>
      <c r="B379" s="29"/>
      <c r="C379" s="29"/>
      <c r="D379" s="29"/>
      <c r="E379" s="29"/>
      <c r="F379" s="29"/>
      <c r="G379" s="29"/>
      <c r="H379" s="29"/>
      <c r="I379" s="29"/>
      <c r="J379" s="29"/>
      <c r="K379" s="29"/>
      <c r="L379" s="29"/>
      <c r="M379" s="29"/>
      <c r="N379" s="29"/>
      <c r="O379" s="29"/>
      <c r="P379" s="29"/>
      <c r="Q379" s="29"/>
      <c r="R379" s="29"/>
      <c r="S379" s="29"/>
      <c r="T379" s="325"/>
      <c r="U379" s="29"/>
      <c r="V379" s="29"/>
      <c r="W379" s="29"/>
      <c r="X379" s="29"/>
      <c r="Y379" s="29"/>
      <c r="Z379" s="29"/>
      <c r="AA379" s="29"/>
      <c r="AB379" s="29"/>
      <c r="AC379" s="29"/>
      <c r="AD379" s="29"/>
      <c r="AE379" s="29"/>
      <c r="AF379" s="29"/>
      <c r="AG379" s="29"/>
      <c r="AH379" s="29"/>
      <c r="AI379" s="29"/>
    </row>
    <row r="380" spans="1:35" ht="15.75" customHeight="1">
      <c r="A380" s="29"/>
      <c r="B380" s="29"/>
      <c r="C380" s="29"/>
      <c r="D380" s="29"/>
      <c r="E380" s="29"/>
      <c r="F380" s="29"/>
      <c r="G380" s="29"/>
      <c r="H380" s="29"/>
      <c r="I380" s="29"/>
      <c r="J380" s="29"/>
      <c r="K380" s="29"/>
      <c r="L380" s="29"/>
      <c r="M380" s="29"/>
      <c r="N380" s="29"/>
      <c r="O380" s="29"/>
      <c r="P380" s="29"/>
      <c r="Q380" s="29"/>
      <c r="R380" s="29"/>
      <c r="S380" s="29"/>
      <c r="T380" s="325"/>
      <c r="U380" s="29"/>
      <c r="V380" s="29"/>
      <c r="W380" s="29"/>
      <c r="X380" s="29"/>
      <c r="Y380" s="29"/>
      <c r="Z380" s="29"/>
      <c r="AA380" s="29"/>
      <c r="AB380" s="29"/>
      <c r="AC380" s="29"/>
      <c r="AD380" s="29"/>
      <c r="AE380" s="29"/>
      <c r="AF380" s="29"/>
      <c r="AG380" s="29"/>
      <c r="AH380" s="29"/>
      <c r="AI380" s="29"/>
    </row>
    <row r="381" spans="1:35" ht="15.75" customHeight="1">
      <c r="A381" s="29"/>
      <c r="B381" s="29"/>
      <c r="C381" s="29"/>
      <c r="D381" s="29"/>
      <c r="E381" s="29"/>
      <c r="F381" s="29"/>
      <c r="G381" s="29"/>
      <c r="H381" s="29"/>
      <c r="I381" s="29"/>
      <c r="J381" s="29"/>
      <c r="K381" s="29"/>
      <c r="L381" s="29"/>
      <c r="M381" s="29"/>
      <c r="N381" s="29"/>
      <c r="O381" s="29"/>
      <c r="P381" s="29"/>
      <c r="Q381" s="29"/>
      <c r="R381" s="29"/>
      <c r="S381" s="29"/>
      <c r="T381" s="325"/>
      <c r="U381" s="29"/>
      <c r="V381" s="29"/>
      <c r="W381" s="29"/>
      <c r="X381" s="29"/>
      <c r="Y381" s="29"/>
      <c r="Z381" s="29"/>
      <c r="AA381" s="29"/>
      <c r="AB381" s="29"/>
      <c r="AC381" s="29"/>
      <c r="AD381" s="29"/>
      <c r="AE381" s="29"/>
      <c r="AF381" s="29"/>
      <c r="AG381" s="29"/>
      <c r="AH381" s="29"/>
      <c r="AI381" s="29"/>
    </row>
    <row r="382" spans="1:35" ht="15.75" customHeight="1">
      <c r="A382" s="29"/>
      <c r="B382" s="29"/>
      <c r="C382" s="29"/>
      <c r="D382" s="29"/>
      <c r="E382" s="29"/>
      <c r="F382" s="29"/>
      <c r="G382" s="29"/>
      <c r="H382" s="29"/>
      <c r="I382" s="29"/>
      <c r="J382" s="29"/>
      <c r="K382" s="29"/>
      <c r="L382" s="29"/>
      <c r="M382" s="29"/>
      <c r="N382" s="29"/>
      <c r="O382" s="29"/>
      <c r="P382" s="29"/>
      <c r="Q382" s="29"/>
      <c r="R382" s="29"/>
      <c r="S382" s="29"/>
      <c r="T382" s="325"/>
      <c r="U382" s="29"/>
      <c r="V382" s="29"/>
      <c r="W382" s="29"/>
      <c r="X382" s="29"/>
      <c r="Y382" s="29"/>
      <c r="Z382" s="29"/>
      <c r="AA382" s="29"/>
      <c r="AB382" s="29"/>
      <c r="AC382" s="29"/>
      <c r="AD382" s="29"/>
      <c r="AE382" s="29"/>
      <c r="AF382" s="29"/>
      <c r="AG382" s="29"/>
      <c r="AH382" s="29"/>
      <c r="AI382" s="29"/>
    </row>
    <row r="383" spans="1:35" ht="15.75" customHeight="1">
      <c r="A383" s="29"/>
      <c r="B383" s="29"/>
      <c r="C383" s="29"/>
      <c r="D383" s="29"/>
      <c r="E383" s="29"/>
      <c r="F383" s="29"/>
      <c r="G383" s="29"/>
      <c r="H383" s="29"/>
      <c r="I383" s="29"/>
      <c r="J383" s="29"/>
      <c r="K383" s="29"/>
      <c r="L383" s="29"/>
      <c r="M383" s="29"/>
      <c r="N383" s="29"/>
      <c r="O383" s="29"/>
      <c r="P383" s="29"/>
      <c r="Q383" s="29"/>
      <c r="R383" s="29"/>
      <c r="S383" s="29"/>
      <c r="T383" s="325"/>
      <c r="U383" s="29"/>
      <c r="V383" s="29"/>
      <c r="W383" s="29"/>
      <c r="X383" s="29"/>
      <c r="Y383" s="29"/>
      <c r="Z383" s="29"/>
      <c r="AA383" s="29"/>
      <c r="AB383" s="29"/>
      <c r="AC383" s="29"/>
      <c r="AD383" s="29"/>
      <c r="AE383" s="29"/>
      <c r="AF383" s="29"/>
      <c r="AG383" s="29"/>
      <c r="AH383" s="29"/>
      <c r="AI383" s="29"/>
    </row>
    <row r="384" spans="1:35" ht="15.75" customHeight="1">
      <c r="A384" s="29"/>
      <c r="B384" s="29"/>
      <c r="C384" s="29"/>
      <c r="D384" s="29"/>
      <c r="E384" s="29"/>
      <c r="F384" s="29"/>
      <c r="G384" s="29"/>
      <c r="H384" s="29"/>
      <c r="I384" s="29"/>
      <c r="J384" s="29"/>
      <c r="K384" s="29"/>
      <c r="L384" s="29"/>
      <c r="M384" s="29"/>
      <c r="N384" s="29"/>
      <c r="O384" s="29"/>
      <c r="P384" s="29"/>
      <c r="Q384" s="29"/>
      <c r="R384" s="29"/>
      <c r="S384" s="29"/>
      <c r="T384" s="325"/>
      <c r="U384" s="29"/>
      <c r="V384" s="29"/>
      <c r="W384" s="29"/>
      <c r="X384" s="29"/>
      <c r="Y384" s="29"/>
      <c r="Z384" s="29"/>
      <c r="AA384" s="29"/>
      <c r="AB384" s="29"/>
      <c r="AC384" s="29"/>
      <c r="AD384" s="29"/>
      <c r="AE384" s="29"/>
      <c r="AF384" s="29"/>
      <c r="AG384" s="29"/>
      <c r="AH384" s="29"/>
      <c r="AI384" s="29"/>
    </row>
    <row r="385" spans="1:35" ht="15.75" customHeight="1">
      <c r="A385" s="29"/>
      <c r="B385" s="29"/>
      <c r="C385" s="29"/>
      <c r="D385" s="29"/>
      <c r="E385" s="29"/>
      <c r="F385" s="29"/>
      <c r="G385" s="29"/>
      <c r="H385" s="29"/>
      <c r="I385" s="29"/>
      <c r="J385" s="29"/>
      <c r="K385" s="29"/>
      <c r="L385" s="29"/>
      <c r="M385" s="29"/>
      <c r="N385" s="29"/>
      <c r="O385" s="29"/>
      <c r="P385" s="29"/>
      <c r="Q385" s="29"/>
      <c r="R385" s="29"/>
      <c r="S385" s="29"/>
      <c r="T385" s="325"/>
      <c r="U385" s="29"/>
      <c r="V385" s="29"/>
      <c r="W385" s="29"/>
      <c r="X385" s="29"/>
      <c r="Y385" s="29"/>
      <c r="Z385" s="29"/>
      <c r="AA385" s="29"/>
      <c r="AB385" s="29"/>
      <c r="AC385" s="29"/>
      <c r="AD385" s="29"/>
      <c r="AE385" s="29"/>
      <c r="AF385" s="29"/>
      <c r="AG385" s="29"/>
      <c r="AH385" s="29"/>
      <c r="AI385" s="29"/>
    </row>
    <row r="386" spans="1:35" ht="15.75" customHeight="1">
      <c r="A386" s="29"/>
      <c r="B386" s="29"/>
      <c r="C386" s="29"/>
      <c r="D386" s="29"/>
      <c r="E386" s="29"/>
      <c r="F386" s="29"/>
      <c r="G386" s="29"/>
      <c r="H386" s="29"/>
      <c r="I386" s="29"/>
      <c r="J386" s="29"/>
      <c r="K386" s="29"/>
      <c r="L386" s="29"/>
      <c r="M386" s="29"/>
      <c r="N386" s="29"/>
      <c r="O386" s="29"/>
      <c r="P386" s="29"/>
      <c r="Q386" s="29"/>
      <c r="R386" s="29"/>
      <c r="S386" s="29"/>
      <c r="T386" s="325"/>
      <c r="U386" s="29"/>
      <c r="V386" s="29"/>
      <c r="W386" s="29"/>
      <c r="X386" s="29"/>
      <c r="Y386" s="29"/>
      <c r="Z386" s="29"/>
      <c r="AA386" s="29"/>
      <c r="AB386" s="29"/>
      <c r="AC386" s="29"/>
      <c r="AD386" s="29"/>
      <c r="AE386" s="29"/>
      <c r="AF386" s="29"/>
      <c r="AG386" s="29"/>
      <c r="AH386" s="29"/>
      <c r="AI386" s="29"/>
    </row>
    <row r="387" spans="1:35" ht="15.75" customHeight="1">
      <c r="A387" s="29"/>
      <c r="B387" s="29"/>
      <c r="C387" s="29"/>
      <c r="D387" s="29"/>
      <c r="E387" s="29"/>
      <c r="F387" s="29"/>
      <c r="G387" s="29"/>
      <c r="H387" s="29"/>
      <c r="I387" s="29"/>
      <c r="J387" s="29"/>
      <c r="K387" s="29"/>
      <c r="L387" s="29"/>
      <c r="M387" s="29"/>
      <c r="N387" s="29"/>
      <c r="O387" s="29"/>
      <c r="P387" s="29"/>
      <c r="Q387" s="29"/>
      <c r="R387" s="29"/>
      <c r="S387" s="29"/>
      <c r="T387" s="325"/>
      <c r="U387" s="29"/>
      <c r="V387" s="29"/>
      <c r="W387" s="29"/>
      <c r="X387" s="29"/>
      <c r="Y387" s="29"/>
      <c r="Z387" s="29"/>
      <c r="AA387" s="29"/>
      <c r="AB387" s="29"/>
      <c r="AC387" s="29"/>
      <c r="AD387" s="29"/>
      <c r="AE387" s="29"/>
      <c r="AF387" s="29"/>
      <c r="AG387" s="29"/>
      <c r="AH387" s="29"/>
      <c r="AI387" s="29"/>
    </row>
    <row r="388" spans="1:35" ht="15.75" customHeight="1">
      <c r="A388" s="29"/>
      <c r="B388" s="29"/>
      <c r="C388" s="29"/>
      <c r="D388" s="29"/>
      <c r="E388" s="29"/>
      <c r="F388" s="29"/>
      <c r="G388" s="29"/>
      <c r="H388" s="29"/>
      <c r="I388" s="29"/>
      <c r="J388" s="29"/>
      <c r="K388" s="29"/>
      <c r="L388" s="29"/>
      <c r="M388" s="29"/>
      <c r="N388" s="29"/>
      <c r="O388" s="29"/>
      <c r="P388" s="29"/>
      <c r="Q388" s="29"/>
      <c r="R388" s="29"/>
      <c r="S388" s="29"/>
      <c r="T388" s="325"/>
      <c r="U388" s="29"/>
      <c r="V388" s="29"/>
      <c r="W388" s="29"/>
      <c r="X388" s="29"/>
      <c r="Y388" s="29"/>
      <c r="Z388" s="29"/>
      <c r="AA388" s="29"/>
      <c r="AB388" s="29"/>
      <c r="AC388" s="29"/>
      <c r="AD388" s="29"/>
      <c r="AE388" s="29"/>
      <c r="AF388" s="29"/>
      <c r="AG388" s="29"/>
      <c r="AH388" s="29"/>
      <c r="AI388" s="29"/>
    </row>
    <row r="389" spans="1:35" ht="15.75" customHeight="1">
      <c r="A389" s="29"/>
      <c r="B389" s="29"/>
      <c r="C389" s="29"/>
      <c r="D389" s="29"/>
      <c r="E389" s="29"/>
      <c r="F389" s="29"/>
      <c r="G389" s="29"/>
      <c r="H389" s="29"/>
      <c r="I389" s="29"/>
      <c r="J389" s="29"/>
      <c r="K389" s="29"/>
      <c r="L389" s="29"/>
      <c r="M389" s="29"/>
      <c r="N389" s="29"/>
      <c r="O389" s="29"/>
      <c r="P389" s="29"/>
      <c r="Q389" s="29"/>
      <c r="R389" s="29"/>
      <c r="S389" s="29"/>
      <c r="T389" s="325"/>
      <c r="U389" s="29"/>
      <c r="V389" s="29"/>
      <c r="W389" s="29"/>
      <c r="X389" s="29"/>
      <c r="Y389" s="29"/>
      <c r="Z389" s="29"/>
      <c r="AA389" s="29"/>
      <c r="AB389" s="29"/>
      <c r="AC389" s="29"/>
      <c r="AD389" s="29"/>
      <c r="AE389" s="29"/>
      <c r="AF389" s="29"/>
      <c r="AG389" s="29"/>
      <c r="AH389" s="29"/>
      <c r="AI389" s="29"/>
    </row>
    <row r="390" spans="1:35" ht="15.75" customHeight="1">
      <c r="A390" s="29"/>
      <c r="B390" s="29"/>
      <c r="C390" s="29"/>
      <c r="D390" s="29"/>
      <c r="E390" s="29"/>
      <c r="F390" s="29"/>
      <c r="G390" s="29"/>
      <c r="H390" s="29"/>
      <c r="I390" s="29"/>
      <c r="J390" s="29"/>
      <c r="K390" s="29"/>
      <c r="L390" s="29"/>
      <c r="M390" s="29"/>
      <c r="N390" s="29"/>
      <c r="O390" s="29"/>
      <c r="P390" s="29"/>
      <c r="Q390" s="29"/>
      <c r="R390" s="29"/>
      <c r="S390" s="29"/>
      <c r="T390" s="325"/>
      <c r="U390" s="29"/>
      <c r="V390" s="29"/>
      <c r="W390" s="29"/>
      <c r="X390" s="29"/>
      <c r="Y390" s="29"/>
      <c r="Z390" s="29"/>
      <c r="AA390" s="29"/>
      <c r="AB390" s="29"/>
      <c r="AC390" s="29"/>
      <c r="AD390" s="29"/>
      <c r="AE390" s="29"/>
      <c r="AF390" s="29"/>
      <c r="AG390" s="29"/>
      <c r="AH390" s="29"/>
      <c r="AI390" s="29"/>
    </row>
    <row r="391" spans="1:35" ht="15.75" customHeight="1">
      <c r="A391" s="29"/>
      <c r="B391" s="29"/>
      <c r="C391" s="29"/>
      <c r="D391" s="29"/>
      <c r="E391" s="29"/>
      <c r="F391" s="29"/>
      <c r="G391" s="29"/>
      <c r="H391" s="29"/>
      <c r="I391" s="29"/>
      <c r="J391" s="29"/>
      <c r="K391" s="29"/>
      <c r="L391" s="29"/>
      <c r="M391" s="29"/>
      <c r="N391" s="29"/>
      <c r="O391" s="29"/>
      <c r="P391" s="29"/>
      <c r="Q391" s="29"/>
      <c r="R391" s="29"/>
      <c r="S391" s="29"/>
      <c r="T391" s="325"/>
      <c r="U391" s="29"/>
      <c r="V391" s="29"/>
      <c r="W391" s="29"/>
      <c r="X391" s="29"/>
      <c r="Y391" s="29"/>
      <c r="Z391" s="29"/>
      <c r="AA391" s="29"/>
      <c r="AB391" s="29"/>
      <c r="AC391" s="29"/>
      <c r="AD391" s="29"/>
      <c r="AE391" s="29"/>
      <c r="AF391" s="29"/>
      <c r="AG391" s="29"/>
      <c r="AH391" s="29"/>
      <c r="AI391" s="29"/>
    </row>
    <row r="392" spans="1:35" ht="15.75" customHeight="1">
      <c r="A392" s="29"/>
      <c r="B392" s="29"/>
      <c r="C392" s="29"/>
      <c r="D392" s="29"/>
      <c r="E392" s="29"/>
      <c r="F392" s="29"/>
      <c r="G392" s="29"/>
      <c r="H392" s="29"/>
      <c r="I392" s="29"/>
      <c r="J392" s="29"/>
      <c r="K392" s="29"/>
      <c r="L392" s="29"/>
      <c r="M392" s="29"/>
      <c r="N392" s="29"/>
      <c r="O392" s="29"/>
      <c r="P392" s="29"/>
      <c r="Q392" s="29"/>
      <c r="R392" s="29"/>
      <c r="S392" s="29"/>
      <c r="T392" s="325"/>
      <c r="U392" s="29"/>
      <c r="V392" s="29"/>
      <c r="W392" s="29"/>
      <c r="X392" s="29"/>
      <c r="Y392" s="29"/>
      <c r="Z392" s="29"/>
      <c r="AA392" s="29"/>
      <c r="AB392" s="29"/>
      <c r="AC392" s="29"/>
      <c r="AD392" s="29"/>
      <c r="AE392" s="29"/>
      <c r="AF392" s="29"/>
      <c r="AG392" s="29"/>
      <c r="AH392" s="29"/>
      <c r="AI392" s="29"/>
    </row>
    <row r="393" spans="1:35" ht="15.75" customHeight="1">
      <c r="A393" s="29"/>
      <c r="B393" s="29"/>
      <c r="C393" s="29"/>
      <c r="D393" s="29"/>
      <c r="E393" s="29"/>
      <c r="F393" s="29"/>
      <c r="G393" s="29"/>
      <c r="H393" s="29"/>
      <c r="I393" s="29"/>
      <c r="J393" s="29"/>
      <c r="K393" s="29"/>
      <c r="L393" s="29"/>
      <c r="M393" s="29"/>
      <c r="N393" s="29"/>
      <c r="O393" s="29"/>
      <c r="P393" s="29"/>
      <c r="Q393" s="29"/>
      <c r="R393" s="29"/>
      <c r="S393" s="29"/>
      <c r="T393" s="325"/>
      <c r="U393" s="29"/>
      <c r="V393" s="29"/>
      <c r="W393" s="29"/>
      <c r="X393" s="29"/>
      <c r="Y393" s="29"/>
      <c r="Z393" s="29"/>
      <c r="AA393" s="29"/>
      <c r="AB393" s="29"/>
      <c r="AC393" s="29"/>
      <c r="AD393" s="29"/>
      <c r="AE393" s="29"/>
      <c r="AF393" s="29"/>
      <c r="AG393" s="29"/>
      <c r="AH393" s="29"/>
      <c r="AI393" s="29"/>
    </row>
    <row r="394" spans="1:35" ht="15.75" customHeight="1">
      <c r="A394" s="29"/>
      <c r="B394" s="29"/>
      <c r="C394" s="29"/>
      <c r="D394" s="29"/>
      <c r="E394" s="29"/>
      <c r="F394" s="29"/>
      <c r="G394" s="29"/>
      <c r="H394" s="29"/>
      <c r="I394" s="29"/>
      <c r="J394" s="29"/>
      <c r="K394" s="29"/>
      <c r="L394" s="29"/>
      <c r="M394" s="29"/>
      <c r="N394" s="29"/>
      <c r="O394" s="29"/>
      <c r="P394" s="29"/>
      <c r="Q394" s="29"/>
      <c r="R394" s="29"/>
      <c r="S394" s="29"/>
      <c r="T394" s="325"/>
      <c r="U394" s="29"/>
      <c r="V394" s="29"/>
      <c r="W394" s="29"/>
      <c r="X394" s="29"/>
      <c r="Y394" s="29"/>
      <c r="Z394" s="29"/>
      <c r="AA394" s="29"/>
      <c r="AB394" s="29"/>
      <c r="AC394" s="29"/>
      <c r="AD394" s="29"/>
      <c r="AE394" s="29"/>
      <c r="AF394" s="29"/>
      <c r="AG394" s="29"/>
      <c r="AH394" s="29"/>
      <c r="AI394" s="29"/>
    </row>
    <row r="395" spans="1:35" ht="15.75" customHeight="1">
      <c r="A395" s="29"/>
      <c r="B395" s="29"/>
      <c r="C395" s="29"/>
      <c r="D395" s="29"/>
      <c r="E395" s="29"/>
      <c r="F395" s="29"/>
      <c r="G395" s="29"/>
      <c r="H395" s="29"/>
      <c r="I395" s="29"/>
      <c r="J395" s="29"/>
      <c r="K395" s="29"/>
      <c r="L395" s="29"/>
      <c r="M395" s="29"/>
      <c r="N395" s="29"/>
      <c r="O395" s="29"/>
      <c r="P395" s="29"/>
      <c r="Q395" s="29"/>
      <c r="R395" s="29"/>
      <c r="S395" s="29"/>
      <c r="T395" s="325"/>
      <c r="U395" s="29"/>
      <c r="V395" s="29"/>
      <c r="W395" s="29"/>
      <c r="X395" s="29"/>
      <c r="Y395" s="29"/>
      <c r="Z395" s="29"/>
      <c r="AA395" s="29"/>
      <c r="AB395" s="29"/>
      <c r="AC395" s="29"/>
      <c r="AD395" s="29"/>
      <c r="AE395" s="29"/>
      <c r="AF395" s="29"/>
      <c r="AG395" s="29"/>
      <c r="AH395" s="29"/>
      <c r="AI395" s="29"/>
    </row>
    <row r="396" spans="1:35" ht="15.75" customHeight="1">
      <c r="A396" s="29"/>
      <c r="B396" s="29"/>
      <c r="C396" s="29"/>
      <c r="D396" s="29"/>
      <c r="E396" s="29"/>
      <c r="F396" s="29"/>
      <c r="G396" s="29"/>
      <c r="H396" s="29"/>
      <c r="I396" s="29"/>
      <c r="J396" s="29"/>
      <c r="K396" s="29"/>
      <c r="L396" s="29"/>
      <c r="M396" s="29"/>
      <c r="N396" s="29"/>
      <c r="O396" s="29"/>
      <c r="P396" s="29"/>
      <c r="Q396" s="29"/>
      <c r="R396" s="29"/>
      <c r="S396" s="29"/>
      <c r="T396" s="325"/>
      <c r="U396" s="29"/>
      <c r="V396" s="29"/>
      <c r="W396" s="29"/>
      <c r="X396" s="29"/>
      <c r="Y396" s="29"/>
      <c r="Z396" s="29"/>
      <c r="AA396" s="29"/>
      <c r="AB396" s="29"/>
      <c r="AC396" s="29"/>
      <c r="AD396" s="29"/>
      <c r="AE396" s="29"/>
      <c r="AF396" s="29"/>
      <c r="AG396" s="29"/>
      <c r="AH396" s="29"/>
      <c r="AI396" s="29"/>
    </row>
    <row r="397" spans="1:35" ht="15.75" customHeight="1">
      <c r="A397" s="29"/>
      <c r="B397" s="29"/>
      <c r="C397" s="29"/>
      <c r="D397" s="29"/>
      <c r="E397" s="29"/>
      <c r="F397" s="29"/>
      <c r="G397" s="29"/>
      <c r="H397" s="29"/>
      <c r="I397" s="29"/>
      <c r="J397" s="29"/>
      <c r="K397" s="29"/>
      <c r="L397" s="29"/>
      <c r="M397" s="29"/>
      <c r="N397" s="29"/>
      <c r="O397" s="29"/>
      <c r="P397" s="29"/>
      <c r="Q397" s="29"/>
      <c r="R397" s="29"/>
      <c r="S397" s="29"/>
      <c r="T397" s="325"/>
      <c r="U397" s="29"/>
      <c r="V397" s="29"/>
      <c r="W397" s="29"/>
      <c r="X397" s="29"/>
      <c r="Y397" s="29"/>
      <c r="Z397" s="29"/>
      <c r="AA397" s="29"/>
      <c r="AB397" s="29"/>
      <c r="AC397" s="29"/>
      <c r="AD397" s="29"/>
      <c r="AE397" s="29"/>
      <c r="AF397" s="29"/>
      <c r="AG397" s="29"/>
      <c r="AH397" s="29"/>
      <c r="AI397" s="29"/>
    </row>
    <row r="398" spans="1:35" ht="15.75" customHeight="1">
      <c r="A398" s="29"/>
      <c r="B398" s="29"/>
      <c r="C398" s="29"/>
      <c r="D398" s="29"/>
      <c r="E398" s="29"/>
      <c r="F398" s="29"/>
      <c r="G398" s="29"/>
      <c r="H398" s="29"/>
      <c r="I398" s="29"/>
      <c r="J398" s="29"/>
      <c r="K398" s="29"/>
      <c r="L398" s="29"/>
      <c r="M398" s="29"/>
      <c r="N398" s="29"/>
      <c r="O398" s="29"/>
      <c r="P398" s="29"/>
      <c r="Q398" s="29"/>
      <c r="R398" s="29"/>
      <c r="S398" s="29"/>
      <c r="T398" s="325"/>
      <c r="U398" s="29"/>
      <c r="V398" s="29"/>
      <c r="W398" s="29"/>
      <c r="X398" s="29"/>
      <c r="Y398" s="29"/>
      <c r="Z398" s="29"/>
      <c r="AA398" s="29"/>
      <c r="AB398" s="29"/>
      <c r="AC398" s="29"/>
      <c r="AD398" s="29"/>
      <c r="AE398" s="29"/>
      <c r="AF398" s="29"/>
      <c r="AG398" s="29"/>
      <c r="AH398" s="29"/>
      <c r="AI398" s="29"/>
    </row>
    <row r="399" spans="1:35" ht="15.75" customHeight="1">
      <c r="A399" s="29"/>
      <c r="B399" s="29"/>
      <c r="C399" s="29"/>
      <c r="D399" s="29"/>
      <c r="E399" s="29"/>
      <c r="F399" s="29"/>
      <c r="G399" s="29"/>
      <c r="H399" s="29"/>
      <c r="I399" s="29"/>
      <c r="J399" s="29"/>
      <c r="K399" s="29"/>
      <c r="L399" s="29"/>
      <c r="M399" s="29"/>
      <c r="N399" s="29"/>
      <c r="O399" s="29"/>
      <c r="P399" s="29"/>
      <c r="Q399" s="29"/>
      <c r="R399" s="29"/>
      <c r="S399" s="29"/>
      <c r="T399" s="325"/>
      <c r="U399" s="29"/>
      <c r="V399" s="29"/>
      <c r="W399" s="29"/>
      <c r="X399" s="29"/>
      <c r="Y399" s="29"/>
      <c r="Z399" s="29"/>
      <c r="AA399" s="29"/>
      <c r="AB399" s="29"/>
      <c r="AC399" s="29"/>
      <c r="AD399" s="29"/>
      <c r="AE399" s="29"/>
      <c r="AF399" s="29"/>
      <c r="AG399" s="29"/>
      <c r="AH399" s="29"/>
      <c r="AI399" s="29"/>
    </row>
    <row r="400" spans="1:35" ht="15.75" customHeight="1">
      <c r="A400" s="29"/>
      <c r="B400" s="29"/>
      <c r="C400" s="29"/>
      <c r="D400" s="29"/>
      <c r="E400" s="29"/>
      <c r="F400" s="29"/>
      <c r="G400" s="29"/>
      <c r="H400" s="29"/>
      <c r="I400" s="29"/>
      <c r="J400" s="29"/>
      <c r="K400" s="29"/>
      <c r="L400" s="29"/>
      <c r="M400" s="29"/>
      <c r="N400" s="29"/>
      <c r="O400" s="29"/>
      <c r="P400" s="29"/>
      <c r="Q400" s="29"/>
      <c r="R400" s="29"/>
      <c r="S400" s="29"/>
      <c r="T400" s="325"/>
      <c r="U400" s="29"/>
      <c r="V400" s="29"/>
      <c r="W400" s="29"/>
      <c r="X400" s="29"/>
      <c r="Y400" s="29"/>
      <c r="Z400" s="29"/>
      <c r="AA400" s="29"/>
      <c r="AB400" s="29"/>
      <c r="AC400" s="29"/>
      <c r="AD400" s="29"/>
      <c r="AE400" s="29"/>
      <c r="AF400" s="29"/>
      <c r="AG400" s="29"/>
      <c r="AH400" s="29"/>
      <c r="AI400" s="29"/>
    </row>
    <row r="401" spans="1:35" ht="15.75" customHeight="1">
      <c r="A401" s="29"/>
      <c r="B401" s="29"/>
      <c r="C401" s="29"/>
      <c r="D401" s="29"/>
      <c r="E401" s="29"/>
      <c r="F401" s="29"/>
      <c r="G401" s="29"/>
      <c r="H401" s="29"/>
      <c r="I401" s="29"/>
      <c r="J401" s="29"/>
      <c r="K401" s="29"/>
      <c r="L401" s="29"/>
      <c r="M401" s="29"/>
      <c r="N401" s="29"/>
      <c r="O401" s="29"/>
      <c r="P401" s="29"/>
      <c r="Q401" s="29"/>
      <c r="R401" s="29"/>
      <c r="S401" s="29"/>
      <c r="T401" s="325"/>
      <c r="U401" s="29"/>
      <c r="V401" s="29"/>
      <c r="W401" s="29"/>
      <c r="X401" s="29"/>
      <c r="Y401" s="29"/>
      <c r="Z401" s="29"/>
      <c r="AA401" s="29"/>
      <c r="AB401" s="29"/>
      <c r="AC401" s="29"/>
      <c r="AD401" s="29"/>
      <c r="AE401" s="29"/>
      <c r="AF401" s="29"/>
      <c r="AG401" s="29"/>
      <c r="AH401" s="29"/>
      <c r="AI401" s="29"/>
    </row>
    <row r="402" spans="1:35" ht="15.75" customHeight="1">
      <c r="A402" s="29"/>
      <c r="B402" s="29"/>
      <c r="C402" s="29"/>
      <c r="D402" s="29"/>
      <c r="E402" s="29"/>
      <c r="F402" s="29"/>
      <c r="G402" s="29"/>
      <c r="H402" s="29"/>
      <c r="I402" s="29"/>
      <c r="J402" s="29"/>
      <c r="K402" s="29"/>
      <c r="L402" s="29"/>
      <c r="M402" s="29"/>
      <c r="N402" s="29"/>
      <c r="O402" s="29"/>
      <c r="P402" s="29"/>
      <c r="Q402" s="29"/>
      <c r="R402" s="29"/>
      <c r="S402" s="29"/>
      <c r="T402" s="325"/>
      <c r="U402" s="29"/>
      <c r="V402" s="29"/>
      <c r="W402" s="29"/>
      <c r="X402" s="29"/>
      <c r="Y402" s="29"/>
      <c r="Z402" s="29"/>
      <c r="AA402" s="29"/>
      <c r="AB402" s="29"/>
      <c r="AC402" s="29"/>
      <c r="AD402" s="29"/>
      <c r="AE402" s="29"/>
      <c r="AF402" s="29"/>
      <c r="AG402" s="29"/>
      <c r="AH402" s="29"/>
      <c r="AI402" s="29"/>
    </row>
    <row r="403" spans="1:35" ht="15.75" customHeight="1">
      <c r="A403" s="29"/>
      <c r="B403" s="29"/>
      <c r="C403" s="29"/>
      <c r="D403" s="29"/>
      <c r="E403" s="29"/>
      <c r="F403" s="29"/>
      <c r="G403" s="29"/>
      <c r="H403" s="29"/>
      <c r="I403" s="29"/>
      <c r="J403" s="29"/>
      <c r="K403" s="29"/>
      <c r="L403" s="29"/>
      <c r="M403" s="29"/>
      <c r="N403" s="29"/>
      <c r="O403" s="29"/>
      <c r="P403" s="29"/>
      <c r="Q403" s="29"/>
      <c r="R403" s="29"/>
      <c r="S403" s="29"/>
      <c r="T403" s="325"/>
      <c r="U403" s="29"/>
      <c r="V403" s="29"/>
      <c r="W403" s="29"/>
      <c r="X403" s="29"/>
      <c r="Y403" s="29"/>
      <c r="Z403" s="29"/>
      <c r="AA403" s="29"/>
      <c r="AB403" s="29"/>
      <c r="AC403" s="29"/>
      <c r="AD403" s="29"/>
      <c r="AE403" s="29"/>
      <c r="AF403" s="29"/>
      <c r="AG403" s="29"/>
      <c r="AH403" s="29"/>
      <c r="AI403" s="29"/>
    </row>
    <row r="404" spans="1:35" ht="15.75" customHeight="1">
      <c r="A404" s="29"/>
      <c r="B404" s="29"/>
      <c r="C404" s="29"/>
      <c r="D404" s="29"/>
      <c r="E404" s="29"/>
      <c r="F404" s="29"/>
      <c r="G404" s="29"/>
      <c r="H404" s="29"/>
      <c r="I404" s="29"/>
      <c r="J404" s="29"/>
      <c r="K404" s="29"/>
      <c r="L404" s="29"/>
      <c r="M404" s="29"/>
      <c r="N404" s="29"/>
      <c r="O404" s="29"/>
      <c r="P404" s="29"/>
      <c r="Q404" s="29"/>
      <c r="R404" s="29"/>
      <c r="S404" s="29"/>
      <c r="T404" s="325"/>
      <c r="U404" s="29"/>
      <c r="V404" s="29"/>
      <c r="W404" s="29"/>
      <c r="X404" s="29"/>
      <c r="Y404" s="29"/>
      <c r="Z404" s="29"/>
      <c r="AA404" s="29"/>
      <c r="AB404" s="29"/>
      <c r="AC404" s="29"/>
      <c r="AD404" s="29"/>
      <c r="AE404" s="29"/>
      <c r="AF404" s="29"/>
      <c r="AG404" s="29"/>
      <c r="AH404" s="29"/>
      <c r="AI404" s="29"/>
    </row>
    <row r="405" spans="1:35" ht="15.75" customHeight="1">
      <c r="A405" s="29"/>
      <c r="B405" s="29"/>
      <c r="C405" s="29"/>
      <c r="D405" s="29"/>
      <c r="E405" s="29"/>
      <c r="F405" s="29"/>
      <c r="G405" s="29"/>
      <c r="H405" s="29"/>
      <c r="I405" s="29"/>
      <c r="J405" s="29"/>
      <c r="K405" s="29"/>
      <c r="L405" s="29"/>
      <c r="M405" s="29"/>
      <c r="N405" s="29"/>
      <c r="O405" s="29"/>
      <c r="P405" s="29"/>
      <c r="Q405" s="29"/>
      <c r="R405" s="29"/>
      <c r="S405" s="29"/>
      <c r="T405" s="325"/>
      <c r="U405" s="29"/>
      <c r="V405" s="29"/>
      <c r="W405" s="29"/>
      <c r="X405" s="29"/>
      <c r="Y405" s="29"/>
      <c r="Z405" s="29"/>
      <c r="AA405" s="29"/>
      <c r="AB405" s="29"/>
      <c r="AC405" s="29"/>
      <c r="AD405" s="29"/>
      <c r="AE405" s="29"/>
      <c r="AF405" s="29"/>
      <c r="AG405" s="29"/>
      <c r="AH405" s="29"/>
      <c r="AI405" s="29"/>
    </row>
    <row r="406" spans="1:35" ht="15.75" customHeight="1">
      <c r="A406" s="29"/>
      <c r="B406" s="29"/>
      <c r="C406" s="29"/>
      <c r="D406" s="29"/>
      <c r="E406" s="29"/>
      <c r="F406" s="29"/>
      <c r="G406" s="29"/>
      <c r="H406" s="29"/>
      <c r="I406" s="29"/>
      <c r="J406" s="29"/>
      <c r="K406" s="29"/>
      <c r="L406" s="29"/>
      <c r="M406" s="29"/>
      <c r="N406" s="29"/>
      <c r="O406" s="29"/>
      <c r="P406" s="29"/>
      <c r="Q406" s="29"/>
      <c r="R406" s="29"/>
      <c r="S406" s="29"/>
      <c r="T406" s="325"/>
      <c r="U406" s="29"/>
      <c r="V406" s="29"/>
      <c r="W406" s="29"/>
      <c r="X406" s="29"/>
      <c r="Y406" s="29"/>
      <c r="Z406" s="29"/>
      <c r="AA406" s="29"/>
      <c r="AB406" s="29"/>
      <c r="AC406" s="29"/>
      <c r="AD406" s="29"/>
      <c r="AE406" s="29"/>
      <c r="AF406" s="29"/>
      <c r="AG406" s="29"/>
      <c r="AH406" s="29"/>
      <c r="AI406" s="29"/>
    </row>
    <row r="407" spans="1:35" ht="15.75" customHeight="1">
      <c r="A407" s="29"/>
      <c r="B407" s="29"/>
      <c r="C407" s="29"/>
      <c r="D407" s="29"/>
      <c r="E407" s="29"/>
      <c r="F407" s="29"/>
      <c r="G407" s="29"/>
      <c r="H407" s="29"/>
      <c r="I407" s="29"/>
      <c r="J407" s="29"/>
      <c r="K407" s="29"/>
      <c r="L407" s="29"/>
      <c r="M407" s="29"/>
      <c r="N407" s="29"/>
      <c r="O407" s="29"/>
      <c r="P407" s="29"/>
      <c r="Q407" s="29"/>
      <c r="R407" s="29"/>
      <c r="S407" s="29"/>
      <c r="T407" s="325"/>
      <c r="U407" s="29"/>
      <c r="V407" s="29"/>
      <c r="W407" s="29"/>
      <c r="X407" s="29"/>
      <c r="Y407" s="29"/>
      <c r="Z407" s="29"/>
      <c r="AA407" s="29"/>
      <c r="AB407" s="29"/>
      <c r="AC407" s="29"/>
      <c r="AD407" s="29"/>
      <c r="AE407" s="29"/>
      <c r="AF407" s="29"/>
      <c r="AG407" s="29"/>
      <c r="AH407" s="29"/>
      <c r="AI407" s="29"/>
    </row>
    <row r="408" spans="1:35" ht="15.75" customHeight="1">
      <c r="A408" s="29"/>
      <c r="B408" s="29"/>
      <c r="C408" s="29"/>
      <c r="D408" s="29"/>
      <c r="E408" s="29"/>
      <c r="F408" s="29"/>
      <c r="G408" s="29"/>
      <c r="H408" s="29"/>
      <c r="I408" s="29"/>
      <c r="J408" s="29"/>
      <c r="K408" s="29"/>
      <c r="L408" s="29"/>
      <c r="M408" s="29"/>
      <c r="N408" s="29"/>
      <c r="O408" s="29"/>
      <c r="P408" s="29"/>
      <c r="Q408" s="29"/>
      <c r="R408" s="29"/>
      <c r="S408" s="29"/>
      <c r="T408" s="325"/>
      <c r="U408" s="29"/>
      <c r="V408" s="29"/>
      <c r="W408" s="29"/>
      <c r="X408" s="29"/>
      <c r="Y408" s="29"/>
      <c r="Z408" s="29"/>
      <c r="AA408" s="29"/>
      <c r="AB408" s="29"/>
      <c r="AC408" s="29"/>
      <c r="AD408" s="29"/>
      <c r="AE408" s="29"/>
      <c r="AF408" s="29"/>
      <c r="AG408" s="29"/>
      <c r="AH408" s="29"/>
      <c r="AI408" s="29"/>
    </row>
    <row r="409" spans="1:35" ht="15.75" customHeight="1">
      <c r="A409" s="29"/>
      <c r="B409" s="29"/>
      <c r="C409" s="29"/>
      <c r="D409" s="29"/>
      <c r="E409" s="29"/>
      <c r="F409" s="29"/>
      <c r="G409" s="29"/>
      <c r="H409" s="29"/>
      <c r="I409" s="29"/>
      <c r="J409" s="29"/>
      <c r="K409" s="29"/>
      <c r="L409" s="29"/>
      <c r="M409" s="29"/>
      <c r="N409" s="29"/>
      <c r="O409" s="29"/>
      <c r="P409" s="29"/>
      <c r="Q409" s="29"/>
      <c r="R409" s="29"/>
      <c r="S409" s="29"/>
      <c r="T409" s="325"/>
      <c r="U409" s="29"/>
      <c r="V409" s="29"/>
      <c r="W409" s="29"/>
      <c r="X409" s="29"/>
      <c r="Y409" s="29"/>
      <c r="Z409" s="29"/>
      <c r="AA409" s="29"/>
      <c r="AB409" s="29"/>
      <c r="AC409" s="29"/>
      <c r="AD409" s="29"/>
      <c r="AE409" s="29"/>
      <c r="AF409" s="29"/>
      <c r="AG409" s="29"/>
      <c r="AH409" s="29"/>
      <c r="AI409" s="29"/>
    </row>
    <row r="410" spans="1:35" ht="15.75" customHeight="1">
      <c r="A410" s="29"/>
      <c r="B410" s="29"/>
      <c r="C410" s="29"/>
      <c r="D410" s="29"/>
      <c r="E410" s="29"/>
      <c r="F410" s="29"/>
      <c r="G410" s="29"/>
      <c r="H410" s="29"/>
      <c r="I410" s="29"/>
      <c r="J410" s="29"/>
      <c r="K410" s="29"/>
      <c r="L410" s="29"/>
      <c r="M410" s="29"/>
      <c r="N410" s="29"/>
      <c r="O410" s="29"/>
      <c r="P410" s="29"/>
      <c r="Q410" s="29"/>
      <c r="R410" s="29"/>
      <c r="S410" s="29"/>
      <c r="T410" s="325"/>
      <c r="U410" s="29"/>
      <c r="V410" s="29"/>
      <c r="W410" s="29"/>
      <c r="X410" s="29"/>
      <c r="Y410" s="29"/>
      <c r="Z410" s="29"/>
      <c r="AA410" s="29"/>
      <c r="AB410" s="29"/>
      <c r="AC410" s="29"/>
      <c r="AD410" s="29"/>
      <c r="AE410" s="29"/>
      <c r="AF410" s="29"/>
      <c r="AG410" s="29"/>
      <c r="AH410" s="29"/>
      <c r="AI410" s="29"/>
    </row>
    <row r="411" spans="1:35" ht="15.75" customHeight="1">
      <c r="A411" s="29"/>
      <c r="B411" s="29"/>
      <c r="C411" s="29"/>
      <c r="D411" s="29"/>
      <c r="E411" s="29"/>
      <c r="F411" s="29"/>
      <c r="G411" s="29"/>
      <c r="H411" s="29"/>
      <c r="I411" s="29"/>
      <c r="J411" s="29"/>
      <c r="K411" s="29"/>
      <c r="L411" s="29"/>
      <c r="M411" s="29"/>
      <c r="N411" s="29"/>
      <c r="O411" s="29"/>
      <c r="P411" s="29"/>
      <c r="Q411" s="29"/>
      <c r="R411" s="29"/>
      <c r="S411" s="29"/>
      <c r="T411" s="325"/>
      <c r="U411" s="29"/>
      <c r="V411" s="29"/>
      <c r="W411" s="29"/>
      <c r="X411" s="29"/>
      <c r="Y411" s="29"/>
      <c r="Z411" s="29"/>
      <c r="AA411" s="29"/>
      <c r="AB411" s="29"/>
      <c r="AC411" s="29"/>
      <c r="AD411" s="29"/>
      <c r="AE411" s="29"/>
      <c r="AF411" s="29"/>
      <c r="AG411" s="29"/>
      <c r="AH411" s="29"/>
      <c r="AI411" s="29"/>
    </row>
    <row r="412" spans="1:35" ht="15.75" customHeight="1">
      <c r="A412" s="29"/>
      <c r="B412" s="29"/>
      <c r="C412" s="29"/>
      <c r="D412" s="29"/>
      <c r="E412" s="29"/>
      <c r="F412" s="29"/>
      <c r="G412" s="29"/>
      <c r="H412" s="29"/>
      <c r="I412" s="29"/>
      <c r="J412" s="29"/>
      <c r="K412" s="29"/>
      <c r="L412" s="29"/>
      <c r="M412" s="29"/>
      <c r="N412" s="29"/>
      <c r="O412" s="29"/>
      <c r="P412" s="29"/>
      <c r="Q412" s="29"/>
      <c r="R412" s="29"/>
      <c r="S412" s="29"/>
      <c r="T412" s="325"/>
      <c r="U412" s="29"/>
      <c r="V412" s="29"/>
      <c r="W412" s="29"/>
      <c r="X412" s="29"/>
      <c r="Y412" s="29"/>
      <c r="Z412" s="29"/>
      <c r="AA412" s="29"/>
      <c r="AB412" s="29"/>
      <c r="AC412" s="29"/>
      <c r="AD412" s="29"/>
      <c r="AE412" s="29"/>
      <c r="AF412" s="29"/>
      <c r="AG412" s="29"/>
      <c r="AH412" s="29"/>
      <c r="AI412" s="29"/>
    </row>
    <row r="413" spans="1:35" ht="15.75" customHeight="1">
      <c r="A413" s="29"/>
      <c r="B413" s="29"/>
      <c r="C413" s="29"/>
      <c r="D413" s="29"/>
      <c r="E413" s="29"/>
      <c r="F413" s="29"/>
      <c r="G413" s="29"/>
      <c r="H413" s="29"/>
      <c r="I413" s="29"/>
      <c r="J413" s="29"/>
      <c r="K413" s="29"/>
      <c r="L413" s="29"/>
      <c r="M413" s="29"/>
      <c r="N413" s="29"/>
      <c r="O413" s="29"/>
      <c r="P413" s="29"/>
      <c r="Q413" s="29"/>
      <c r="R413" s="29"/>
      <c r="S413" s="29"/>
      <c r="T413" s="325"/>
      <c r="U413" s="29"/>
      <c r="V413" s="29"/>
      <c r="W413" s="29"/>
      <c r="X413" s="29"/>
      <c r="Y413" s="29"/>
      <c r="Z413" s="29"/>
      <c r="AA413" s="29"/>
      <c r="AB413" s="29"/>
      <c r="AC413" s="29"/>
      <c r="AD413" s="29"/>
      <c r="AE413" s="29"/>
      <c r="AF413" s="29"/>
      <c r="AG413" s="29"/>
      <c r="AH413" s="29"/>
      <c r="AI413" s="29"/>
    </row>
    <row r="414" spans="1:35" ht="15.75" customHeight="1">
      <c r="A414" s="29"/>
      <c r="B414" s="29"/>
      <c r="C414" s="29"/>
      <c r="D414" s="29"/>
      <c r="E414" s="29"/>
      <c r="F414" s="29"/>
      <c r="G414" s="29"/>
      <c r="H414" s="29"/>
      <c r="I414" s="29"/>
      <c r="J414" s="29"/>
      <c r="K414" s="29"/>
      <c r="L414" s="29"/>
      <c r="M414" s="29"/>
      <c r="N414" s="29"/>
      <c r="O414" s="29"/>
      <c r="P414" s="29"/>
      <c r="Q414" s="29"/>
      <c r="R414" s="29"/>
      <c r="S414" s="29"/>
      <c r="T414" s="325"/>
      <c r="U414" s="29"/>
      <c r="V414" s="29"/>
      <c r="W414" s="29"/>
      <c r="X414" s="29"/>
      <c r="Y414" s="29"/>
      <c r="Z414" s="29"/>
      <c r="AA414" s="29"/>
      <c r="AB414" s="29"/>
      <c r="AC414" s="29"/>
      <c r="AD414" s="29"/>
      <c r="AE414" s="29"/>
      <c r="AF414" s="29"/>
      <c r="AG414" s="29"/>
      <c r="AH414" s="29"/>
      <c r="AI414" s="29"/>
    </row>
    <row r="415" spans="1:35" ht="15.75" customHeight="1">
      <c r="A415" s="29"/>
      <c r="B415" s="29"/>
      <c r="C415" s="29"/>
      <c r="D415" s="29"/>
      <c r="E415" s="29"/>
      <c r="F415" s="29"/>
      <c r="G415" s="29"/>
      <c r="H415" s="29"/>
      <c r="I415" s="29"/>
      <c r="J415" s="29"/>
      <c r="K415" s="29"/>
      <c r="L415" s="29"/>
      <c r="M415" s="29"/>
      <c r="N415" s="29"/>
      <c r="O415" s="29"/>
      <c r="P415" s="29"/>
      <c r="Q415" s="29"/>
      <c r="R415" s="29"/>
      <c r="S415" s="29"/>
      <c r="T415" s="325"/>
      <c r="U415" s="29"/>
      <c r="V415" s="29"/>
      <c r="W415" s="29"/>
      <c r="X415" s="29"/>
      <c r="Y415" s="29"/>
      <c r="Z415" s="29"/>
      <c r="AA415" s="29"/>
      <c r="AB415" s="29"/>
      <c r="AC415" s="29"/>
      <c r="AD415" s="29"/>
      <c r="AE415" s="29"/>
      <c r="AF415" s="29"/>
      <c r="AG415" s="29"/>
      <c r="AH415" s="29"/>
      <c r="AI415" s="29"/>
    </row>
    <row r="416" spans="1:35" ht="15.75" customHeight="1">
      <c r="A416" s="29"/>
      <c r="B416" s="29"/>
      <c r="C416" s="29"/>
      <c r="D416" s="29"/>
      <c r="E416" s="29"/>
      <c r="F416" s="29"/>
      <c r="G416" s="29"/>
      <c r="H416" s="29"/>
      <c r="I416" s="29"/>
      <c r="J416" s="29"/>
      <c r="K416" s="29"/>
      <c r="L416" s="29"/>
      <c r="M416" s="29"/>
      <c r="N416" s="29"/>
      <c r="O416" s="29"/>
      <c r="P416" s="29"/>
      <c r="Q416" s="29"/>
      <c r="R416" s="29"/>
      <c r="S416" s="29"/>
      <c r="T416" s="325"/>
      <c r="U416" s="29"/>
      <c r="V416" s="29"/>
      <c r="W416" s="29"/>
      <c r="X416" s="29"/>
      <c r="Y416" s="29"/>
      <c r="Z416" s="29"/>
      <c r="AA416" s="29"/>
      <c r="AB416" s="29"/>
      <c r="AC416" s="29"/>
      <c r="AD416" s="29"/>
      <c r="AE416" s="29"/>
      <c r="AF416" s="29"/>
      <c r="AG416" s="29"/>
      <c r="AH416" s="29"/>
      <c r="AI416" s="29"/>
    </row>
    <row r="417" spans="1:35" ht="15.75" customHeight="1">
      <c r="A417" s="29"/>
      <c r="B417" s="29"/>
      <c r="C417" s="29"/>
      <c r="D417" s="29"/>
      <c r="E417" s="29"/>
      <c r="F417" s="29"/>
      <c r="G417" s="29"/>
      <c r="H417" s="29"/>
      <c r="I417" s="29"/>
      <c r="J417" s="29"/>
      <c r="K417" s="29"/>
      <c r="L417" s="29"/>
      <c r="M417" s="29"/>
      <c r="N417" s="29"/>
      <c r="O417" s="29"/>
      <c r="P417" s="29"/>
      <c r="Q417" s="29"/>
      <c r="R417" s="29"/>
      <c r="S417" s="29"/>
      <c r="T417" s="325"/>
      <c r="U417" s="29"/>
      <c r="V417" s="29"/>
      <c r="W417" s="29"/>
      <c r="X417" s="29"/>
      <c r="Y417" s="29"/>
      <c r="Z417" s="29"/>
      <c r="AA417" s="29"/>
      <c r="AB417" s="29"/>
      <c r="AC417" s="29"/>
      <c r="AD417" s="29"/>
      <c r="AE417" s="29"/>
      <c r="AF417" s="29"/>
      <c r="AG417" s="29"/>
      <c r="AH417" s="29"/>
      <c r="AI417" s="29"/>
    </row>
    <row r="418" spans="1:35" ht="15.75" customHeight="1">
      <c r="A418" s="29"/>
      <c r="B418" s="29"/>
      <c r="C418" s="29"/>
      <c r="D418" s="29"/>
      <c r="E418" s="29"/>
      <c r="F418" s="29"/>
      <c r="G418" s="29"/>
      <c r="H418" s="29"/>
      <c r="I418" s="29"/>
      <c r="J418" s="29"/>
      <c r="K418" s="29"/>
      <c r="L418" s="29"/>
      <c r="M418" s="29"/>
      <c r="N418" s="29"/>
      <c r="O418" s="29"/>
      <c r="P418" s="29"/>
      <c r="Q418" s="29"/>
      <c r="R418" s="29"/>
      <c r="S418" s="29"/>
      <c r="T418" s="325"/>
      <c r="U418" s="29"/>
      <c r="V418" s="29"/>
      <c r="W418" s="29"/>
      <c r="X418" s="29"/>
      <c r="Y418" s="29"/>
      <c r="Z418" s="29"/>
      <c r="AA418" s="29"/>
      <c r="AB418" s="29"/>
      <c r="AC418" s="29"/>
      <c r="AD418" s="29"/>
      <c r="AE418" s="29"/>
      <c r="AF418" s="29"/>
      <c r="AG418" s="29"/>
      <c r="AH418" s="29"/>
      <c r="AI418" s="29"/>
    </row>
    <row r="419" spans="1:35" ht="15.75" customHeight="1">
      <c r="A419" s="29"/>
      <c r="B419" s="29"/>
      <c r="C419" s="29"/>
      <c r="D419" s="29"/>
      <c r="E419" s="29"/>
      <c r="F419" s="29"/>
      <c r="G419" s="29"/>
      <c r="H419" s="29"/>
      <c r="I419" s="29"/>
      <c r="J419" s="29"/>
      <c r="K419" s="29"/>
      <c r="L419" s="29"/>
      <c r="M419" s="29"/>
      <c r="N419" s="29"/>
      <c r="O419" s="29"/>
      <c r="P419" s="29"/>
      <c r="Q419" s="29"/>
      <c r="R419" s="29"/>
      <c r="S419" s="29"/>
      <c r="T419" s="325"/>
      <c r="U419" s="29"/>
      <c r="V419" s="29"/>
      <c r="W419" s="29"/>
      <c r="X419" s="29"/>
      <c r="Y419" s="29"/>
      <c r="Z419" s="29"/>
      <c r="AA419" s="29"/>
      <c r="AB419" s="29"/>
      <c r="AC419" s="29"/>
      <c r="AD419" s="29"/>
      <c r="AE419" s="29"/>
      <c r="AF419" s="29"/>
      <c r="AG419" s="29"/>
      <c r="AH419" s="29"/>
      <c r="AI419" s="29"/>
    </row>
    <row r="420" spans="1:35" ht="15.75" customHeight="1">
      <c r="A420" s="29"/>
      <c r="B420" s="29"/>
      <c r="C420" s="29"/>
      <c r="D420" s="29"/>
      <c r="E420" s="29"/>
      <c r="F420" s="29"/>
      <c r="G420" s="29"/>
      <c r="H420" s="29"/>
      <c r="I420" s="29"/>
      <c r="J420" s="29"/>
      <c r="K420" s="29"/>
      <c r="L420" s="29"/>
      <c r="M420" s="29"/>
      <c r="N420" s="29"/>
      <c r="O420" s="29"/>
      <c r="P420" s="29"/>
      <c r="Q420" s="29"/>
      <c r="R420" s="29"/>
      <c r="S420" s="29"/>
      <c r="T420" s="325"/>
      <c r="U420" s="29"/>
      <c r="V420" s="29"/>
      <c r="W420" s="29"/>
      <c r="X420" s="29"/>
      <c r="Y420" s="29"/>
      <c r="Z420" s="29"/>
      <c r="AA420" s="29"/>
      <c r="AB420" s="29"/>
      <c r="AC420" s="29"/>
      <c r="AD420" s="29"/>
      <c r="AE420" s="29"/>
      <c r="AF420" s="29"/>
      <c r="AG420" s="29"/>
      <c r="AH420" s="29"/>
      <c r="AI420" s="29"/>
    </row>
    <row r="421" spans="1:35" ht="15.75" customHeight="1">
      <c r="A421" s="29"/>
      <c r="B421" s="29"/>
      <c r="C421" s="29"/>
      <c r="D421" s="29"/>
      <c r="E421" s="29"/>
      <c r="F421" s="29"/>
      <c r="G421" s="29"/>
      <c r="H421" s="29"/>
      <c r="I421" s="29"/>
      <c r="J421" s="29"/>
      <c r="K421" s="29"/>
      <c r="L421" s="29"/>
      <c r="M421" s="29"/>
      <c r="N421" s="29"/>
      <c r="O421" s="29"/>
      <c r="P421" s="29"/>
      <c r="Q421" s="29"/>
      <c r="R421" s="29"/>
      <c r="S421" s="29"/>
      <c r="T421" s="325"/>
      <c r="U421" s="29"/>
      <c r="V421" s="29"/>
      <c r="W421" s="29"/>
      <c r="X421" s="29"/>
      <c r="Y421" s="29"/>
      <c r="Z421" s="29"/>
      <c r="AA421" s="29"/>
      <c r="AB421" s="29"/>
      <c r="AC421" s="29"/>
      <c r="AD421" s="29"/>
      <c r="AE421" s="29"/>
      <c r="AF421" s="29"/>
      <c r="AG421" s="29"/>
      <c r="AH421" s="29"/>
      <c r="AI421" s="29"/>
    </row>
    <row r="422" spans="1:35" ht="15.75" customHeight="1">
      <c r="A422" s="29"/>
      <c r="B422" s="29"/>
      <c r="C422" s="29"/>
      <c r="D422" s="29"/>
      <c r="E422" s="29"/>
      <c r="F422" s="29"/>
      <c r="G422" s="29"/>
      <c r="H422" s="29"/>
      <c r="I422" s="29"/>
      <c r="J422" s="29"/>
      <c r="K422" s="29"/>
      <c r="L422" s="29"/>
      <c r="M422" s="29"/>
      <c r="N422" s="29"/>
      <c r="O422" s="29"/>
      <c r="P422" s="29"/>
      <c r="Q422" s="29"/>
      <c r="R422" s="29"/>
      <c r="S422" s="29"/>
      <c r="T422" s="325"/>
      <c r="U422" s="29"/>
      <c r="V422" s="29"/>
      <c r="W422" s="29"/>
      <c r="X422" s="29"/>
      <c r="Y422" s="29"/>
      <c r="Z422" s="29"/>
      <c r="AA422" s="29"/>
      <c r="AB422" s="29"/>
      <c r="AC422" s="29"/>
      <c r="AD422" s="29"/>
      <c r="AE422" s="29"/>
      <c r="AF422" s="29"/>
      <c r="AG422" s="29"/>
      <c r="AH422" s="29"/>
      <c r="AI422" s="29"/>
    </row>
    <row r="423" spans="1:35" ht="15.75" customHeight="1">
      <c r="A423" s="29"/>
      <c r="B423" s="29"/>
      <c r="C423" s="29"/>
      <c r="D423" s="29"/>
      <c r="E423" s="29"/>
      <c r="F423" s="29"/>
      <c r="G423" s="29"/>
      <c r="H423" s="29"/>
      <c r="I423" s="29"/>
      <c r="J423" s="29"/>
      <c r="K423" s="29"/>
      <c r="L423" s="29"/>
      <c r="M423" s="29"/>
      <c r="N423" s="29"/>
      <c r="O423" s="29"/>
      <c r="P423" s="29"/>
      <c r="Q423" s="29"/>
      <c r="R423" s="29"/>
      <c r="S423" s="29"/>
      <c r="T423" s="325"/>
      <c r="U423" s="29"/>
      <c r="V423" s="29"/>
      <c r="W423" s="29"/>
      <c r="X423" s="29"/>
      <c r="Y423" s="29"/>
      <c r="Z423" s="29"/>
      <c r="AA423" s="29"/>
      <c r="AB423" s="29"/>
      <c r="AC423" s="29"/>
      <c r="AD423" s="29"/>
      <c r="AE423" s="29"/>
      <c r="AF423" s="29"/>
      <c r="AG423" s="29"/>
      <c r="AH423" s="29"/>
      <c r="AI423" s="29"/>
    </row>
    <row r="424" spans="1:35" ht="15.75" customHeight="1">
      <c r="A424" s="29"/>
      <c r="B424" s="29"/>
      <c r="C424" s="29"/>
      <c r="D424" s="29"/>
      <c r="E424" s="29"/>
      <c r="F424" s="29"/>
      <c r="G424" s="29"/>
      <c r="H424" s="29"/>
      <c r="I424" s="29"/>
      <c r="J424" s="29"/>
      <c r="K424" s="29"/>
      <c r="L424" s="29"/>
      <c r="M424" s="29"/>
      <c r="N424" s="29"/>
      <c r="O424" s="29"/>
      <c r="P424" s="29"/>
      <c r="Q424" s="29"/>
      <c r="R424" s="29"/>
      <c r="S424" s="29"/>
      <c r="T424" s="325"/>
      <c r="U424" s="29"/>
      <c r="V424" s="29"/>
      <c r="W424" s="29"/>
      <c r="X424" s="29"/>
      <c r="Y424" s="29"/>
      <c r="Z424" s="29"/>
      <c r="AA424" s="29"/>
      <c r="AB424" s="29"/>
      <c r="AC424" s="29"/>
      <c r="AD424" s="29"/>
      <c r="AE424" s="29"/>
      <c r="AF424" s="29"/>
      <c r="AG424" s="29"/>
      <c r="AH424" s="29"/>
      <c r="AI424" s="29"/>
    </row>
    <row r="425" spans="1:35" ht="15.75" customHeight="1">
      <c r="A425" s="29"/>
      <c r="B425" s="29"/>
      <c r="C425" s="29"/>
      <c r="D425" s="29"/>
      <c r="E425" s="29"/>
      <c r="F425" s="29"/>
      <c r="G425" s="29"/>
      <c r="H425" s="29"/>
      <c r="I425" s="29"/>
      <c r="J425" s="29"/>
      <c r="K425" s="29"/>
      <c r="L425" s="29"/>
      <c r="M425" s="29"/>
      <c r="N425" s="29"/>
      <c r="O425" s="29"/>
      <c r="P425" s="29"/>
      <c r="Q425" s="29"/>
      <c r="R425" s="29"/>
      <c r="S425" s="29"/>
      <c r="T425" s="325"/>
      <c r="U425" s="29"/>
      <c r="V425" s="29"/>
      <c r="W425" s="29"/>
      <c r="X425" s="29"/>
      <c r="Y425" s="29"/>
      <c r="Z425" s="29"/>
      <c r="AA425" s="29"/>
      <c r="AB425" s="29"/>
      <c r="AC425" s="29"/>
      <c r="AD425" s="29"/>
      <c r="AE425" s="29"/>
      <c r="AF425" s="29"/>
      <c r="AG425" s="29"/>
      <c r="AH425" s="29"/>
      <c r="AI425" s="29"/>
    </row>
    <row r="426" spans="1:35" ht="15.75" customHeight="1">
      <c r="A426" s="29"/>
      <c r="B426" s="29"/>
      <c r="C426" s="29"/>
      <c r="D426" s="29"/>
      <c r="E426" s="29"/>
      <c r="F426" s="29"/>
      <c r="G426" s="29"/>
      <c r="H426" s="29"/>
      <c r="I426" s="29"/>
      <c r="J426" s="29"/>
      <c r="K426" s="29"/>
      <c r="L426" s="29"/>
      <c r="M426" s="29"/>
      <c r="N426" s="29"/>
      <c r="O426" s="29"/>
      <c r="P426" s="29"/>
      <c r="Q426" s="29"/>
      <c r="R426" s="29"/>
      <c r="S426" s="29"/>
      <c r="T426" s="325"/>
      <c r="U426" s="29"/>
      <c r="V426" s="29"/>
      <c r="W426" s="29"/>
      <c r="X426" s="29"/>
      <c r="Y426" s="29"/>
      <c r="Z426" s="29"/>
      <c r="AA426" s="29"/>
      <c r="AB426" s="29"/>
      <c r="AC426" s="29"/>
      <c r="AD426" s="29"/>
      <c r="AE426" s="29"/>
      <c r="AF426" s="29"/>
      <c r="AG426" s="29"/>
      <c r="AH426" s="29"/>
      <c r="AI426" s="29"/>
    </row>
    <row r="427" spans="1:35" ht="15.75" customHeight="1">
      <c r="A427" s="29"/>
      <c r="B427" s="29"/>
      <c r="C427" s="29"/>
      <c r="D427" s="29"/>
      <c r="E427" s="29"/>
      <c r="F427" s="29"/>
      <c r="G427" s="29"/>
      <c r="H427" s="29"/>
      <c r="I427" s="29"/>
      <c r="J427" s="29"/>
      <c r="K427" s="29"/>
      <c r="L427" s="29"/>
      <c r="M427" s="29"/>
      <c r="N427" s="29"/>
      <c r="O427" s="29"/>
      <c r="P427" s="29"/>
      <c r="Q427" s="29"/>
      <c r="R427" s="29"/>
      <c r="S427" s="29"/>
      <c r="T427" s="325"/>
      <c r="U427" s="29"/>
      <c r="V427" s="29"/>
      <c r="W427" s="29"/>
      <c r="X427" s="29"/>
      <c r="Y427" s="29"/>
      <c r="Z427" s="29"/>
      <c r="AA427" s="29"/>
      <c r="AB427" s="29"/>
      <c r="AC427" s="29"/>
      <c r="AD427" s="29"/>
      <c r="AE427" s="29"/>
      <c r="AF427" s="29"/>
      <c r="AG427" s="29"/>
      <c r="AH427" s="29"/>
      <c r="AI427" s="29"/>
    </row>
    <row r="428" spans="1:35" ht="15.75" customHeight="1">
      <c r="A428" s="29"/>
      <c r="B428" s="29"/>
      <c r="C428" s="29"/>
      <c r="D428" s="29"/>
      <c r="E428" s="29"/>
      <c r="F428" s="29"/>
      <c r="G428" s="29"/>
      <c r="H428" s="29"/>
      <c r="I428" s="29"/>
      <c r="J428" s="29"/>
      <c r="K428" s="29"/>
      <c r="L428" s="29"/>
      <c r="M428" s="29"/>
      <c r="N428" s="29"/>
      <c r="O428" s="29"/>
      <c r="P428" s="29"/>
      <c r="Q428" s="29"/>
      <c r="R428" s="29"/>
      <c r="S428" s="29"/>
      <c r="T428" s="325"/>
      <c r="U428" s="29"/>
      <c r="V428" s="29"/>
      <c r="W428" s="29"/>
      <c r="X428" s="29"/>
      <c r="Y428" s="29"/>
      <c r="Z428" s="29"/>
      <c r="AA428" s="29"/>
      <c r="AB428" s="29"/>
      <c r="AC428" s="29"/>
      <c r="AD428" s="29"/>
      <c r="AE428" s="29"/>
      <c r="AF428" s="29"/>
      <c r="AG428" s="29"/>
      <c r="AH428" s="29"/>
      <c r="AI428" s="29"/>
    </row>
    <row r="429" spans="1:35" ht="15.75" customHeight="1">
      <c r="A429" s="29"/>
      <c r="B429" s="29"/>
      <c r="C429" s="29"/>
      <c r="D429" s="29"/>
      <c r="E429" s="29"/>
      <c r="F429" s="29"/>
      <c r="G429" s="29"/>
      <c r="H429" s="29"/>
      <c r="I429" s="29"/>
      <c r="J429" s="29"/>
      <c r="K429" s="29"/>
      <c r="L429" s="29"/>
      <c r="M429" s="29"/>
      <c r="N429" s="29"/>
      <c r="O429" s="29"/>
      <c r="P429" s="29"/>
      <c r="Q429" s="29"/>
      <c r="R429" s="29"/>
      <c r="S429" s="29"/>
      <c r="T429" s="325"/>
      <c r="U429" s="29"/>
      <c r="V429" s="29"/>
      <c r="W429" s="29"/>
      <c r="X429" s="29"/>
      <c r="Y429" s="29"/>
      <c r="Z429" s="29"/>
      <c r="AA429" s="29"/>
      <c r="AB429" s="29"/>
      <c r="AC429" s="29"/>
      <c r="AD429" s="29"/>
      <c r="AE429" s="29"/>
      <c r="AF429" s="29"/>
      <c r="AG429" s="29"/>
      <c r="AH429" s="29"/>
      <c r="AI429" s="29"/>
    </row>
    <row r="430" spans="1:35" ht="15.75" customHeight="1">
      <c r="A430" s="29"/>
      <c r="B430" s="29"/>
      <c r="C430" s="29"/>
      <c r="D430" s="29"/>
      <c r="E430" s="29"/>
      <c r="F430" s="29"/>
      <c r="G430" s="29"/>
      <c r="H430" s="29"/>
      <c r="I430" s="29"/>
      <c r="J430" s="29"/>
      <c r="K430" s="29"/>
      <c r="L430" s="29"/>
      <c r="M430" s="29"/>
      <c r="N430" s="29"/>
      <c r="O430" s="29"/>
      <c r="P430" s="29"/>
      <c r="Q430" s="29"/>
      <c r="R430" s="29"/>
      <c r="S430" s="29"/>
      <c r="T430" s="325"/>
      <c r="U430" s="29"/>
      <c r="V430" s="29"/>
      <c r="W430" s="29"/>
      <c r="X430" s="29"/>
      <c r="Y430" s="29"/>
      <c r="Z430" s="29"/>
      <c r="AA430" s="29"/>
      <c r="AB430" s="29"/>
      <c r="AC430" s="29"/>
      <c r="AD430" s="29"/>
      <c r="AE430" s="29"/>
      <c r="AF430" s="29"/>
      <c r="AG430" s="29"/>
      <c r="AH430" s="29"/>
      <c r="AI430" s="29"/>
    </row>
    <row r="431" spans="1:35" ht="15.75" customHeight="1">
      <c r="A431" s="29"/>
      <c r="B431" s="29"/>
      <c r="C431" s="29"/>
      <c r="D431" s="29"/>
      <c r="E431" s="29"/>
      <c r="F431" s="29"/>
      <c r="G431" s="29"/>
      <c r="H431" s="29"/>
      <c r="I431" s="29"/>
      <c r="J431" s="29"/>
      <c r="K431" s="29"/>
      <c r="L431" s="29"/>
      <c r="M431" s="29"/>
      <c r="N431" s="29"/>
      <c r="O431" s="29"/>
      <c r="P431" s="29"/>
      <c r="Q431" s="29"/>
      <c r="R431" s="29"/>
      <c r="S431" s="29"/>
      <c r="T431" s="325"/>
      <c r="U431" s="29"/>
      <c r="V431" s="29"/>
      <c r="W431" s="29"/>
      <c r="X431" s="29"/>
      <c r="Y431" s="29"/>
      <c r="Z431" s="29"/>
      <c r="AA431" s="29"/>
      <c r="AB431" s="29"/>
      <c r="AC431" s="29"/>
      <c r="AD431" s="29"/>
      <c r="AE431" s="29"/>
      <c r="AF431" s="29"/>
      <c r="AG431" s="29"/>
      <c r="AH431" s="29"/>
      <c r="AI431" s="29"/>
    </row>
    <row r="432" spans="1:35" ht="15.75" customHeight="1">
      <c r="A432" s="29"/>
      <c r="B432" s="29"/>
      <c r="C432" s="29"/>
      <c r="D432" s="29"/>
      <c r="E432" s="29"/>
      <c r="F432" s="29"/>
      <c r="G432" s="29"/>
      <c r="H432" s="29"/>
      <c r="I432" s="29"/>
      <c r="J432" s="29"/>
      <c r="K432" s="29"/>
      <c r="L432" s="29"/>
      <c r="M432" s="29"/>
      <c r="N432" s="29"/>
      <c r="O432" s="29"/>
      <c r="P432" s="29"/>
      <c r="Q432" s="29"/>
      <c r="R432" s="29"/>
      <c r="S432" s="29"/>
      <c r="T432" s="325"/>
      <c r="U432" s="29"/>
      <c r="V432" s="29"/>
      <c r="W432" s="29"/>
      <c r="X432" s="29"/>
      <c r="Y432" s="29"/>
      <c r="Z432" s="29"/>
      <c r="AA432" s="29"/>
      <c r="AB432" s="29"/>
      <c r="AC432" s="29"/>
      <c r="AD432" s="29"/>
      <c r="AE432" s="29"/>
      <c r="AF432" s="29"/>
      <c r="AG432" s="29"/>
      <c r="AH432" s="29"/>
      <c r="AI432" s="29"/>
    </row>
    <row r="433" spans="1:35" ht="15.75" customHeight="1">
      <c r="A433" s="29"/>
      <c r="B433" s="29"/>
      <c r="C433" s="29"/>
      <c r="D433" s="29"/>
      <c r="E433" s="29"/>
      <c r="F433" s="29"/>
      <c r="G433" s="29"/>
      <c r="H433" s="29"/>
      <c r="I433" s="29"/>
      <c r="J433" s="29"/>
      <c r="K433" s="29"/>
      <c r="L433" s="29"/>
      <c r="M433" s="29"/>
      <c r="N433" s="29"/>
      <c r="O433" s="29"/>
      <c r="P433" s="29"/>
      <c r="Q433" s="29"/>
      <c r="R433" s="29"/>
      <c r="S433" s="29"/>
      <c r="T433" s="325"/>
      <c r="U433" s="29"/>
      <c r="V433" s="29"/>
      <c r="W433" s="29"/>
      <c r="X433" s="29"/>
      <c r="Y433" s="29"/>
      <c r="Z433" s="29"/>
      <c r="AA433" s="29"/>
      <c r="AB433" s="29"/>
      <c r="AC433" s="29"/>
      <c r="AD433" s="29"/>
      <c r="AE433" s="29"/>
      <c r="AF433" s="29"/>
      <c r="AG433" s="29"/>
      <c r="AH433" s="29"/>
      <c r="AI433" s="29"/>
    </row>
    <row r="434" spans="1:35" ht="15.75" customHeight="1">
      <c r="A434" s="29"/>
      <c r="B434" s="29"/>
      <c r="C434" s="29"/>
      <c r="D434" s="29"/>
      <c r="E434" s="29"/>
      <c r="F434" s="29"/>
      <c r="G434" s="29"/>
      <c r="H434" s="29"/>
      <c r="I434" s="29"/>
      <c r="J434" s="29"/>
      <c r="K434" s="29"/>
      <c r="L434" s="29"/>
      <c r="M434" s="29"/>
      <c r="N434" s="29"/>
      <c r="O434" s="29"/>
      <c r="P434" s="29"/>
      <c r="Q434" s="29"/>
      <c r="R434" s="29"/>
      <c r="S434" s="29"/>
      <c r="T434" s="325"/>
      <c r="U434" s="29"/>
      <c r="V434" s="29"/>
      <c r="W434" s="29"/>
      <c r="X434" s="29"/>
      <c r="Y434" s="29"/>
      <c r="Z434" s="29"/>
      <c r="AA434" s="29"/>
      <c r="AB434" s="29"/>
      <c r="AC434" s="29"/>
      <c r="AD434" s="29"/>
      <c r="AE434" s="29"/>
      <c r="AF434" s="29"/>
      <c r="AG434" s="29"/>
      <c r="AH434" s="29"/>
      <c r="AI434" s="29"/>
    </row>
    <row r="435" spans="1:35" ht="15.75" customHeight="1">
      <c r="A435" s="29"/>
      <c r="B435" s="29"/>
      <c r="C435" s="29"/>
      <c r="D435" s="29"/>
      <c r="E435" s="29"/>
      <c r="F435" s="29"/>
      <c r="G435" s="29"/>
      <c r="H435" s="29"/>
      <c r="I435" s="29"/>
      <c r="J435" s="29"/>
      <c r="K435" s="29"/>
      <c r="L435" s="29"/>
      <c r="M435" s="29"/>
      <c r="N435" s="29"/>
      <c r="O435" s="29"/>
      <c r="P435" s="29"/>
      <c r="Q435" s="29"/>
      <c r="R435" s="29"/>
      <c r="S435" s="29"/>
      <c r="T435" s="325"/>
      <c r="U435" s="29"/>
      <c r="V435" s="29"/>
      <c r="W435" s="29"/>
      <c r="X435" s="29"/>
      <c r="Y435" s="29"/>
      <c r="Z435" s="29"/>
      <c r="AA435" s="29"/>
      <c r="AB435" s="29"/>
      <c r="AC435" s="29"/>
      <c r="AD435" s="29"/>
      <c r="AE435" s="29"/>
      <c r="AF435" s="29"/>
      <c r="AG435" s="29"/>
      <c r="AH435" s="29"/>
      <c r="AI435" s="29"/>
    </row>
    <row r="436" spans="1:35" ht="15.75" customHeight="1">
      <c r="A436" s="29"/>
      <c r="B436" s="29"/>
      <c r="C436" s="29"/>
      <c r="D436" s="29"/>
      <c r="E436" s="29"/>
      <c r="F436" s="29"/>
      <c r="G436" s="29"/>
      <c r="H436" s="29"/>
      <c r="I436" s="29"/>
      <c r="J436" s="29"/>
      <c r="K436" s="29"/>
      <c r="L436" s="29"/>
      <c r="M436" s="29"/>
      <c r="N436" s="29"/>
      <c r="O436" s="29"/>
      <c r="P436" s="29"/>
      <c r="Q436" s="29"/>
      <c r="R436" s="29"/>
      <c r="S436" s="29"/>
      <c r="T436" s="325"/>
      <c r="U436" s="29"/>
      <c r="V436" s="29"/>
      <c r="W436" s="29"/>
      <c r="X436" s="29"/>
      <c r="Y436" s="29"/>
      <c r="Z436" s="29"/>
      <c r="AA436" s="29"/>
      <c r="AB436" s="29"/>
      <c r="AC436" s="29"/>
      <c r="AD436" s="29"/>
      <c r="AE436" s="29"/>
      <c r="AF436" s="29"/>
      <c r="AG436" s="29"/>
      <c r="AH436" s="29"/>
      <c r="AI436" s="29"/>
    </row>
    <row r="437" spans="1:35" ht="15.75" customHeight="1">
      <c r="A437" s="29"/>
      <c r="B437" s="29"/>
      <c r="C437" s="29"/>
      <c r="D437" s="29"/>
      <c r="E437" s="29"/>
      <c r="F437" s="29"/>
      <c r="G437" s="29"/>
      <c r="H437" s="29"/>
      <c r="I437" s="29"/>
      <c r="J437" s="29"/>
      <c r="K437" s="29"/>
      <c r="L437" s="29"/>
      <c r="M437" s="29"/>
      <c r="N437" s="29"/>
      <c r="O437" s="29"/>
      <c r="P437" s="29"/>
      <c r="Q437" s="29"/>
      <c r="R437" s="29"/>
      <c r="S437" s="29"/>
      <c r="T437" s="325"/>
      <c r="U437" s="29"/>
      <c r="V437" s="29"/>
      <c r="W437" s="29"/>
      <c r="X437" s="29"/>
      <c r="Y437" s="29"/>
      <c r="Z437" s="29"/>
      <c r="AA437" s="29"/>
      <c r="AB437" s="29"/>
      <c r="AC437" s="29"/>
      <c r="AD437" s="29"/>
      <c r="AE437" s="29"/>
      <c r="AF437" s="29"/>
      <c r="AG437" s="29"/>
      <c r="AH437" s="29"/>
      <c r="AI437" s="29"/>
    </row>
    <row r="438" spans="1:35" ht="15.75" customHeight="1">
      <c r="A438" s="29"/>
      <c r="B438" s="29"/>
      <c r="C438" s="29"/>
      <c r="D438" s="29"/>
      <c r="E438" s="29"/>
      <c r="F438" s="29"/>
      <c r="G438" s="29"/>
      <c r="H438" s="29"/>
      <c r="I438" s="29"/>
      <c r="J438" s="29"/>
      <c r="K438" s="29"/>
      <c r="L438" s="29"/>
      <c r="M438" s="29"/>
      <c r="N438" s="29"/>
      <c r="O438" s="29"/>
      <c r="P438" s="29"/>
      <c r="Q438" s="29"/>
      <c r="R438" s="29"/>
      <c r="S438" s="29"/>
      <c r="T438" s="325"/>
      <c r="U438" s="29"/>
      <c r="V438" s="29"/>
      <c r="W438" s="29"/>
      <c r="X438" s="29"/>
      <c r="Y438" s="29"/>
      <c r="Z438" s="29"/>
      <c r="AA438" s="29"/>
      <c r="AB438" s="29"/>
      <c r="AC438" s="29"/>
      <c r="AD438" s="29"/>
      <c r="AE438" s="29"/>
      <c r="AF438" s="29"/>
      <c r="AG438" s="29"/>
      <c r="AH438" s="29"/>
      <c r="AI438" s="29"/>
    </row>
    <row r="439" spans="1:35" ht="15.75" customHeight="1">
      <c r="A439" s="29"/>
      <c r="B439" s="29"/>
      <c r="C439" s="29"/>
      <c r="D439" s="29"/>
      <c r="E439" s="29"/>
      <c r="F439" s="29"/>
      <c r="G439" s="29"/>
      <c r="H439" s="29"/>
      <c r="I439" s="29"/>
      <c r="J439" s="29"/>
      <c r="K439" s="29"/>
      <c r="L439" s="29"/>
      <c r="M439" s="29"/>
      <c r="N439" s="29"/>
      <c r="O439" s="29"/>
      <c r="P439" s="29"/>
      <c r="Q439" s="29"/>
      <c r="R439" s="29"/>
      <c r="S439" s="29"/>
      <c r="T439" s="325"/>
      <c r="U439" s="29"/>
      <c r="V439" s="29"/>
      <c r="W439" s="29"/>
      <c r="X439" s="29"/>
      <c r="Y439" s="29"/>
      <c r="Z439" s="29"/>
      <c r="AA439" s="29"/>
      <c r="AB439" s="29"/>
      <c r="AC439" s="29"/>
      <c r="AD439" s="29"/>
      <c r="AE439" s="29"/>
      <c r="AF439" s="29"/>
      <c r="AG439" s="29"/>
      <c r="AH439" s="29"/>
      <c r="AI439" s="29"/>
    </row>
    <row r="440" spans="1:35" ht="15.75" customHeight="1">
      <c r="A440" s="29"/>
      <c r="B440" s="29"/>
      <c r="C440" s="29"/>
      <c r="D440" s="29"/>
      <c r="E440" s="29"/>
      <c r="F440" s="29"/>
      <c r="G440" s="29"/>
      <c r="H440" s="29"/>
      <c r="I440" s="29"/>
      <c r="J440" s="29"/>
      <c r="K440" s="29"/>
      <c r="L440" s="29"/>
      <c r="M440" s="29"/>
      <c r="N440" s="29"/>
      <c r="O440" s="29"/>
      <c r="P440" s="29"/>
      <c r="Q440" s="29"/>
      <c r="R440" s="29"/>
      <c r="S440" s="29"/>
      <c r="T440" s="325"/>
      <c r="U440" s="29"/>
      <c r="V440" s="29"/>
      <c r="W440" s="29"/>
      <c r="X440" s="29"/>
      <c r="Y440" s="29"/>
      <c r="Z440" s="29"/>
      <c r="AA440" s="29"/>
      <c r="AB440" s="29"/>
      <c r="AC440" s="29"/>
      <c r="AD440" s="29"/>
      <c r="AE440" s="29"/>
      <c r="AF440" s="29"/>
      <c r="AG440" s="29"/>
      <c r="AH440" s="29"/>
      <c r="AI440" s="29"/>
    </row>
    <row r="441" spans="1:35" ht="15.75" customHeight="1">
      <c r="A441" s="29"/>
      <c r="B441" s="29"/>
      <c r="C441" s="29"/>
      <c r="D441" s="29"/>
      <c r="E441" s="29"/>
      <c r="F441" s="29"/>
      <c r="G441" s="29"/>
      <c r="H441" s="29"/>
      <c r="I441" s="29"/>
      <c r="J441" s="29"/>
      <c r="K441" s="29"/>
      <c r="L441" s="29"/>
      <c r="M441" s="29"/>
      <c r="N441" s="29"/>
      <c r="O441" s="29"/>
      <c r="P441" s="29"/>
      <c r="Q441" s="29"/>
      <c r="R441" s="29"/>
      <c r="S441" s="29"/>
      <c r="T441" s="325"/>
      <c r="U441" s="29"/>
      <c r="V441" s="29"/>
      <c r="W441" s="29"/>
      <c r="X441" s="29"/>
      <c r="Y441" s="29"/>
      <c r="Z441" s="29"/>
      <c r="AA441" s="29"/>
      <c r="AB441" s="29"/>
      <c r="AC441" s="29"/>
      <c r="AD441" s="29"/>
      <c r="AE441" s="29"/>
      <c r="AF441" s="29"/>
      <c r="AG441" s="29"/>
      <c r="AH441" s="29"/>
      <c r="AI441" s="29"/>
    </row>
    <row r="442" spans="1:35" ht="15.75" customHeight="1">
      <c r="A442" s="29"/>
      <c r="B442" s="29"/>
      <c r="C442" s="29"/>
      <c r="D442" s="29"/>
      <c r="E442" s="29"/>
      <c r="F442" s="29"/>
      <c r="G442" s="29"/>
      <c r="H442" s="29"/>
      <c r="I442" s="29"/>
      <c r="J442" s="29"/>
      <c r="K442" s="29"/>
      <c r="L442" s="29"/>
      <c r="M442" s="29"/>
      <c r="N442" s="29"/>
      <c r="O442" s="29"/>
      <c r="P442" s="29"/>
      <c r="Q442" s="29"/>
      <c r="R442" s="29"/>
      <c r="S442" s="29"/>
      <c r="T442" s="325"/>
      <c r="U442" s="29"/>
      <c r="V442" s="29"/>
      <c r="W442" s="29"/>
      <c r="X442" s="29"/>
      <c r="Y442" s="29"/>
      <c r="Z442" s="29"/>
      <c r="AA442" s="29"/>
      <c r="AB442" s="29"/>
      <c r="AC442" s="29"/>
      <c r="AD442" s="29"/>
      <c r="AE442" s="29"/>
      <c r="AF442" s="29"/>
      <c r="AG442" s="29"/>
      <c r="AH442" s="29"/>
      <c r="AI442" s="29"/>
    </row>
    <row r="443" spans="1:35" ht="15.75" customHeight="1">
      <c r="A443" s="29"/>
      <c r="B443" s="29"/>
      <c r="C443" s="29"/>
      <c r="D443" s="29"/>
      <c r="E443" s="29"/>
      <c r="F443" s="29"/>
      <c r="G443" s="29"/>
      <c r="H443" s="29"/>
      <c r="I443" s="29"/>
      <c r="J443" s="29"/>
      <c r="K443" s="29"/>
      <c r="L443" s="29"/>
      <c r="M443" s="29"/>
      <c r="N443" s="29"/>
      <c r="O443" s="29"/>
      <c r="P443" s="29"/>
      <c r="Q443" s="29"/>
      <c r="R443" s="29"/>
      <c r="S443" s="29"/>
      <c r="T443" s="325"/>
      <c r="U443" s="29"/>
      <c r="V443" s="29"/>
      <c r="W443" s="29"/>
      <c r="X443" s="29"/>
      <c r="Y443" s="29"/>
      <c r="Z443" s="29"/>
      <c r="AA443" s="29"/>
      <c r="AB443" s="29"/>
      <c r="AC443" s="29"/>
      <c r="AD443" s="29"/>
      <c r="AE443" s="29"/>
      <c r="AF443" s="29"/>
      <c r="AG443" s="29"/>
      <c r="AH443" s="29"/>
      <c r="AI443" s="29"/>
    </row>
    <row r="444" spans="1:35" ht="15.75" customHeight="1">
      <c r="A444" s="29"/>
      <c r="B444" s="29"/>
      <c r="C444" s="29"/>
      <c r="D444" s="29"/>
      <c r="E444" s="29"/>
      <c r="F444" s="29"/>
      <c r="G444" s="29"/>
      <c r="H444" s="29"/>
      <c r="I444" s="29"/>
      <c r="J444" s="29"/>
      <c r="K444" s="29"/>
      <c r="L444" s="29"/>
      <c r="M444" s="29"/>
      <c r="N444" s="29"/>
      <c r="O444" s="29"/>
      <c r="P444" s="29"/>
      <c r="Q444" s="29"/>
      <c r="R444" s="29"/>
      <c r="S444" s="29"/>
      <c r="T444" s="325"/>
      <c r="U444" s="29"/>
      <c r="V444" s="29"/>
      <c r="W444" s="29"/>
      <c r="X444" s="29"/>
      <c r="Y444" s="29"/>
      <c r="Z444" s="29"/>
      <c r="AA444" s="29"/>
      <c r="AB444" s="29"/>
      <c r="AC444" s="29"/>
      <c r="AD444" s="29"/>
      <c r="AE444" s="29"/>
      <c r="AF444" s="29"/>
      <c r="AG444" s="29"/>
      <c r="AH444" s="29"/>
      <c r="AI444" s="29"/>
    </row>
    <row r="445" spans="1:35" ht="15.75" customHeight="1">
      <c r="A445" s="29"/>
      <c r="B445" s="29"/>
      <c r="C445" s="29"/>
      <c r="D445" s="29"/>
      <c r="E445" s="29"/>
      <c r="F445" s="29"/>
      <c r="G445" s="29"/>
      <c r="H445" s="29"/>
      <c r="I445" s="29"/>
      <c r="J445" s="29"/>
      <c r="K445" s="29"/>
      <c r="L445" s="29"/>
      <c r="M445" s="29"/>
      <c r="N445" s="29"/>
      <c r="O445" s="29"/>
      <c r="P445" s="29"/>
      <c r="Q445" s="29"/>
      <c r="R445" s="29"/>
      <c r="S445" s="29"/>
      <c r="T445" s="325"/>
      <c r="U445" s="29"/>
      <c r="V445" s="29"/>
      <c r="W445" s="29"/>
      <c r="X445" s="29"/>
      <c r="Y445" s="29"/>
      <c r="Z445" s="29"/>
      <c r="AA445" s="29"/>
      <c r="AB445" s="29"/>
      <c r="AC445" s="29"/>
      <c r="AD445" s="29"/>
      <c r="AE445" s="29"/>
      <c r="AF445" s="29"/>
      <c r="AG445" s="29"/>
      <c r="AH445" s="29"/>
      <c r="AI445" s="29"/>
    </row>
    <row r="446" spans="1:35" ht="15.75" customHeight="1">
      <c r="A446" s="29"/>
      <c r="B446" s="29"/>
      <c r="C446" s="29"/>
      <c r="D446" s="29"/>
      <c r="E446" s="29"/>
      <c r="F446" s="29"/>
      <c r="G446" s="29"/>
      <c r="H446" s="29"/>
      <c r="I446" s="29"/>
      <c r="J446" s="29"/>
      <c r="K446" s="29"/>
      <c r="L446" s="29"/>
      <c r="M446" s="29"/>
      <c r="N446" s="29"/>
      <c r="O446" s="29"/>
      <c r="P446" s="29"/>
      <c r="Q446" s="29"/>
      <c r="R446" s="29"/>
      <c r="S446" s="29"/>
      <c r="T446" s="325"/>
      <c r="U446" s="29"/>
      <c r="V446" s="29"/>
      <c r="W446" s="29"/>
      <c r="X446" s="29"/>
      <c r="Y446" s="29"/>
      <c r="Z446" s="29"/>
      <c r="AA446" s="29"/>
      <c r="AB446" s="29"/>
      <c r="AC446" s="29"/>
      <c r="AD446" s="29"/>
      <c r="AE446" s="29"/>
      <c r="AF446" s="29"/>
      <c r="AG446" s="29"/>
      <c r="AH446" s="29"/>
      <c r="AI446" s="29"/>
    </row>
    <row r="447" spans="1:35" ht="15.75" customHeight="1">
      <c r="A447" s="29"/>
      <c r="B447" s="29"/>
      <c r="C447" s="29"/>
      <c r="D447" s="29"/>
      <c r="E447" s="29"/>
      <c r="F447" s="29"/>
      <c r="G447" s="29"/>
      <c r="H447" s="29"/>
      <c r="I447" s="29"/>
      <c r="J447" s="29"/>
      <c r="K447" s="29"/>
      <c r="L447" s="29"/>
      <c r="M447" s="29"/>
      <c r="N447" s="29"/>
      <c r="O447" s="29"/>
      <c r="P447" s="29"/>
      <c r="Q447" s="29"/>
      <c r="R447" s="29"/>
      <c r="S447" s="29"/>
      <c r="T447" s="325"/>
      <c r="U447" s="29"/>
      <c r="V447" s="29"/>
      <c r="W447" s="29"/>
      <c r="X447" s="29"/>
      <c r="Y447" s="29"/>
      <c r="Z447" s="29"/>
      <c r="AA447" s="29"/>
      <c r="AB447" s="29"/>
      <c r="AC447" s="29"/>
      <c r="AD447" s="29"/>
      <c r="AE447" s="29"/>
      <c r="AF447" s="29"/>
      <c r="AG447" s="29"/>
      <c r="AH447" s="29"/>
      <c r="AI447" s="29"/>
    </row>
    <row r="448" spans="1:35" ht="15.75" customHeight="1">
      <c r="A448" s="29"/>
      <c r="B448" s="29"/>
      <c r="C448" s="29"/>
      <c r="D448" s="29"/>
      <c r="E448" s="29"/>
      <c r="F448" s="29"/>
      <c r="G448" s="29"/>
      <c r="H448" s="29"/>
      <c r="I448" s="29"/>
      <c r="J448" s="29"/>
      <c r="K448" s="29"/>
      <c r="L448" s="29"/>
      <c r="M448" s="29"/>
      <c r="N448" s="29"/>
      <c r="O448" s="29"/>
      <c r="P448" s="29"/>
      <c r="Q448" s="29"/>
      <c r="R448" s="29"/>
      <c r="S448" s="29"/>
      <c r="T448" s="325"/>
      <c r="U448" s="29"/>
      <c r="V448" s="29"/>
      <c r="W448" s="29"/>
      <c r="X448" s="29"/>
      <c r="Y448" s="29"/>
      <c r="Z448" s="29"/>
      <c r="AA448" s="29"/>
      <c r="AB448" s="29"/>
      <c r="AC448" s="29"/>
      <c r="AD448" s="29"/>
      <c r="AE448" s="29"/>
      <c r="AF448" s="29"/>
      <c r="AG448" s="29"/>
      <c r="AH448" s="29"/>
      <c r="AI448" s="29"/>
    </row>
    <row r="449" spans="1:35" ht="15.75" customHeight="1">
      <c r="A449" s="29"/>
      <c r="B449" s="29"/>
      <c r="C449" s="29"/>
      <c r="D449" s="29"/>
      <c r="E449" s="29"/>
      <c r="F449" s="29"/>
      <c r="G449" s="29"/>
      <c r="H449" s="29"/>
      <c r="I449" s="29"/>
      <c r="J449" s="29"/>
      <c r="K449" s="29"/>
      <c r="L449" s="29"/>
      <c r="M449" s="29"/>
      <c r="N449" s="29"/>
      <c r="O449" s="29"/>
      <c r="P449" s="29"/>
      <c r="Q449" s="29"/>
      <c r="R449" s="29"/>
      <c r="S449" s="29"/>
      <c r="T449" s="325"/>
      <c r="U449" s="29"/>
      <c r="V449" s="29"/>
      <c r="W449" s="29"/>
      <c r="X449" s="29"/>
      <c r="Y449" s="29"/>
      <c r="Z449" s="29"/>
      <c r="AA449" s="29"/>
      <c r="AB449" s="29"/>
      <c r="AC449" s="29"/>
      <c r="AD449" s="29"/>
      <c r="AE449" s="29"/>
      <c r="AF449" s="29"/>
      <c r="AG449" s="29"/>
      <c r="AH449" s="29"/>
      <c r="AI449" s="29"/>
    </row>
    <row r="450" spans="1:35" ht="15.75" customHeight="1">
      <c r="A450" s="29"/>
      <c r="B450" s="29"/>
      <c r="C450" s="29"/>
      <c r="D450" s="29"/>
      <c r="E450" s="29"/>
      <c r="F450" s="29"/>
      <c r="G450" s="29"/>
      <c r="H450" s="29"/>
      <c r="I450" s="29"/>
      <c r="J450" s="29"/>
      <c r="K450" s="29"/>
      <c r="L450" s="29"/>
      <c r="M450" s="29"/>
      <c r="N450" s="29"/>
      <c r="O450" s="29"/>
      <c r="P450" s="29"/>
      <c r="Q450" s="29"/>
      <c r="R450" s="29"/>
      <c r="S450" s="29"/>
      <c r="T450" s="325"/>
      <c r="U450" s="29"/>
      <c r="V450" s="29"/>
      <c r="W450" s="29"/>
      <c r="X450" s="29"/>
      <c r="Y450" s="29"/>
      <c r="Z450" s="29"/>
      <c r="AA450" s="29"/>
      <c r="AB450" s="29"/>
      <c r="AC450" s="29"/>
      <c r="AD450" s="29"/>
      <c r="AE450" s="29"/>
      <c r="AF450" s="29"/>
      <c r="AG450" s="29"/>
      <c r="AH450" s="29"/>
      <c r="AI450" s="29"/>
    </row>
    <row r="451" spans="1:35" ht="15.75" customHeight="1">
      <c r="A451" s="29"/>
      <c r="B451" s="29"/>
      <c r="C451" s="29"/>
      <c r="D451" s="29"/>
      <c r="E451" s="29"/>
      <c r="F451" s="29"/>
      <c r="G451" s="29"/>
      <c r="H451" s="29"/>
      <c r="I451" s="29"/>
      <c r="J451" s="29"/>
      <c r="K451" s="29"/>
      <c r="L451" s="29"/>
      <c r="M451" s="29"/>
      <c r="N451" s="29"/>
      <c r="O451" s="29"/>
      <c r="P451" s="29"/>
      <c r="Q451" s="29"/>
      <c r="R451" s="29"/>
      <c r="S451" s="29"/>
      <c r="T451" s="325"/>
      <c r="U451" s="29"/>
      <c r="V451" s="29"/>
      <c r="W451" s="29"/>
      <c r="X451" s="29"/>
      <c r="Y451" s="29"/>
      <c r="Z451" s="29"/>
      <c r="AA451" s="29"/>
      <c r="AB451" s="29"/>
      <c r="AC451" s="29"/>
      <c r="AD451" s="29"/>
      <c r="AE451" s="29"/>
      <c r="AF451" s="29"/>
      <c r="AG451" s="29"/>
      <c r="AH451" s="29"/>
      <c r="AI451" s="29"/>
    </row>
    <row r="452" spans="1:35" ht="15.75" customHeight="1">
      <c r="A452" s="29"/>
      <c r="B452" s="29"/>
      <c r="C452" s="29"/>
      <c r="D452" s="29"/>
      <c r="E452" s="29"/>
      <c r="F452" s="29"/>
      <c r="G452" s="29"/>
      <c r="H452" s="29"/>
      <c r="I452" s="29"/>
      <c r="J452" s="29"/>
      <c r="K452" s="29"/>
      <c r="L452" s="29"/>
      <c r="M452" s="29"/>
      <c r="N452" s="29"/>
      <c r="O452" s="29"/>
      <c r="P452" s="29"/>
      <c r="Q452" s="29"/>
      <c r="R452" s="29"/>
      <c r="S452" s="29"/>
      <c r="T452" s="325"/>
      <c r="U452" s="29"/>
      <c r="V452" s="29"/>
      <c r="W452" s="29"/>
      <c r="X452" s="29"/>
      <c r="Y452" s="29"/>
      <c r="Z452" s="29"/>
      <c r="AA452" s="29"/>
      <c r="AB452" s="29"/>
      <c r="AC452" s="29"/>
      <c r="AD452" s="29"/>
      <c r="AE452" s="29"/>
      <c r="AF452" s="29"/>
      <c r="AG452" s="29"/>
      <c r="AH452" s="29"/>
      <c r="AI452" s="29"/>
    </row>
    <row r="453" spans="1:35" ht="15.75" customHeight="1">
      <c r="A453" s="29"/>
      <c r="B453" s="29"/>
      <c r="C453" s="29"/>
      <c r="D453" s="29"/>
      <c r="E453" s="29"/>
      <c r="F453" s="29"/>
      <c r="G453" s="29"/>
      <c r="H453" s="29"/>
      <c r="I453" s="29"/>
      <c r="J453" s="29"/>
      <c r="K453" s="29"/>
      <c r="L453" s="29"/>
      <c r="M453" s="29"/>
      <c r="N453" s="29"/>
      <c r="O453" s="29"/>
      <c r="P453" s="29"/>
      <c r="Q453" s="29"/>
      <c r="R453" s="29"/>
      <c r="S453" s="29"/>
      <c r="T453" s="325"/>
      <c r="U453" s="29"/>
      <c r="V453" s="29"/>
      <c r="W453" s="29"/>
      <c r="X453" s="29"/>
      <c r="Y453" s="29"/>
      <c r="Z453" s="29"/>
      <c r="AA453" s="29"/>
      <c r="AB453" s="29"/>
      <c r="AC453" s="29"/>
      <c r="AD453" s="29"/>
      <c r="AE453" s="29"/>
      <c r="AF453" s="29"/>
      <c r="AG453" s="29"/>
      <c r="AH453" s="29"/>
      <c r="AI453" s="29"/>
    </row>
    <row r="454" spans="1:35" ht="15.75" customHeight="1">
      <c r="A454" s="29"/>
      <c r="B454" s="29"/>
      <c r="C454" s="29"/>
      <c r="D454" s="29"/>
      <c r="E454" s="29"/>
      <c r="F454" s="29"/>
      <c r="G454" s="29"/>
      <c r="H454" s="29"/>
      <c r="I454" s="29"/>
      <c r="J454" s="29"/>
      <c r="K454" s="29"/>
      <c r="L454" s="29"/>
      <c r="M454" s="29"/>
      <c r="N454" s="29"/>
      <c r="O454" s="29"/>
      <c r="P454" s="29"/>
      <c r="Q454" s="29"/>
      <c r="R454" s="29"/>
      <c r="S454" s="29"/>
      <c r="T454" s="325"/>
      <c r="U454" s="29"/>
      <c r="V454" s="29"/>
      <c r="W454" s="29"/>
      <c r="X454" s="29"/>
      <c r="Y454" s="29"/>
      <c r="Z454" s="29"/>
      <c r="AA454" s="29"/>
      <c r="AB454" s="29"/>
      <c r="AC454" s="29"/>
      <c r="AD454" s="29"/>
      <c r="AE454" s="29"/>
      <c r="AF454" s="29"/>
      <c r="AG454" s="29"/>
      <c r="AH454" s="29"/>
      <c r="AI454" s="29"/>
    </row>
    <row r="455" spans="1:35" ht="15.75" customHeight="1">
      <c r="A455" s="29"/>
      <c r="B455" s="29"/>
      <c r="C455" s="29"/>
      <c r="D455" s="29"/>
      <c r="E455" s="29"/>
      <c r="F455" s="29"/>
      <c r="G455" s="29"/>
      <c r="H455" s="29"/>
      <c r="I455" s="29"/>
      <c r="J455" s="29"/>
      <c r="K455" s="29"/>
      <c r="L455" s="29"/>
      <c r="M455" s="29"/>
      <c r="N455" s="29"/>
      <c r="O455" s="29"/>
      <c r="P455" s="29"/>
      <c r="Q455" s="29"/>
      <c r="R455" s="29"/>
      <c r="S455" s="29"/>
      <c r="T455" s="325"/>
      <c r="U455" s="29"/>
      <c r="V455" s="29"/>
      <c r="W455" s="29"/>
      <c r="X455" s="29"/>
      <c r="Y455" s="29"/>
      <c r="Z455" s="29"/>
      <c r="AA455" s="29"/>
      <c r="AB455" s="29"/>
      <c r="AC455" s="29"/>
      <c r="AD455" s="29"/>
      <c r="AE455" s="29"/>
      <c r="AF455" s="29"/>
      <c r="AG455" s="29"/>
      <c r="AH455" s="29"/>
      <c r="AI455" s="29"/>
    </row>
    <row r="456" spans="1:35" ht="15.75" customHeight="1">
      <c r="A456" s="29"/>
      <c r="B456" s="29"/>
      <c r="C456" s="29"/>
      <c r="D456" s="29"/>
      <c r="E456" s="29"/>
      <c r="F456" s="29"/>
      <c r="G456" s="29"/>
      <c r="H456" s="29"/>
      <c r="I456" s="29"/>
      <c r="J456" s="29"/>
      <c r="K456" s="29"/>
      <c r="L456" s="29"/>
      <c r="M456" s="29"/>
      <c r="N456" s="29"/>
      <c r="O456" s="29"/>
      <c r="P456" s="29"/>
      <c r="Q456" s="29"/>
      <c r="R456" s="29"/>
      <c r="S456" s="29"/>
      <c r="T456" s="325"/>
      <c r="U456" s="29"/>
      <c r="V456" s="29"/>
      <c r="W456" s="29"/>
      <c r="X456" s="29"/>
      <c r="Y456" s="29"/>
      <c r="Z456" s="29"/>
      <c r="AA456" s="29"/>
      <c r="AB456" s="29"/>
      <c r="AC456" s="29"/>
      <c r="AD456" s="29"/>
      <c r="AE456" s="29"/>
      <c r="AF456" s="29"/>
      <c r="AG456" s="29"/>
      <c r="AH456" s="29"/>
      <c r="AI456" s="29"/>
    </row>
    <row r="457" spans="1:35" ht="15.75" customHeight="1">
      <c r="A457" s="29"/>
      <c r="B457" s="29"/>
      <c r="C457" s="29"/>
      <c r="D457" s="29"/>
      <c r="E457" s="29"/>
      <c r="F457" s="29"/>
      <c r="G457" s="29"/>
      <c r="H457" s="29"/>
      <c r="I457" s="29"/>
      <c r="J457" s="29"/>
      <c r="K457" s="29"/>
      <c r="L457" s="29"/>
      <c r="M457" s="29"/>
      <c r="N457" s="29"/>
      <c r="O457" s="29"/>
      <c r="P457" s="29"/>
      <c r="Q457" s="29"/>
      <c r="R457" s="29"/>
      <c r="S457" s="29"/>
      <c r="T457" s="325"/>
      <c r="U457" s="29"/>
      <c r="V457" s="29"/>
      <c r="W457" s="29"/>
      <c r="X457" s="29"/>
      <c r="Y457" s="29"/>
      <c r="Z457" s="29"/>
      <c r="AA457" s="29"/>
      <c r="AB457" s="29"/>
      <c r="AC457" s="29"/>
      <c r="AD457" s="29"/>
      <c r="AE457" s="29"/>
      <c r="AF457" s="29"/>
      <c r="AG457" s="29"/>
      <c r="AH457" s="29"/>
      <c r="AI457" s="29"/>
    </row>
    <row r="458" spans="1:35" ht="15.75" customHeight="1">
      <c r="A458" s="29"/>
      <c r="B458" s="29"/>
      <c r="C458" s="29"/>
      <c r="D458" s="29"/>
      <c r="E458" s="29"/>
      <c r="F458" s="29"/>
      <c r="G458" s="29"/>
      <c r="H458" s="29"/>
      <c r="I458" s="29"/>
      <c r="J458" s="29"/>
      <c r="K458" s="29"/>
      <c r="L458" s="29"/>
      <c r="M458" s="29"/>
      <c r="N458" s="29"/>
      <c r="O458" s="29"/>
      <c r="P458" s="29"/>
      <c r="Q458" s="29"/>
      <c r="R458" s="29"/>
      <c r="S458" s="29"/>
      <c r="T458" s="325"/>
      <c r="U458" s="29"/>
      <c r="V458" s="29"/>
      <c r="W458" s="29"/>
      <c r="X458" s="29"/>
      <c r="Y458" s="29"/>
      <c r="Z458" s="29"/>
      <c r="AA458" s="29"/>
      <c r="AB458" s="29"/>
      <c r="AC458" s="29"/>
      <c r="AD458" s="29"/>
      <c r="AE458" s="29"/>
      <c r="AF458" s="29"/>
      <c r="AG458" s="29"/>
      <c r="AH458" s="29"/>
      <c r="AI458" s="29"/>
    </row>
    <row r="459" spans="1:35" ht="15.75" customHeight="1">
      <c r="A459" s="29"/>
      <c r="B459" s="29"/>
      <c r="C459" s="29"/>
      <c r="D459" s="29"/>
      <c r="E459" s="29"/>
      <c r="F459" s="29"/>
      <c r="G459" s="29"/>
      <c r="H459" s="29"/>
      <c r="I459" s="29"/>
      <c r="J459" s="29"/>
      <c r="K459" s="29"/>
      <c r="L459" s="29"/>
      <c r="M459" s="29"/>
      <c r="N459" s="29"/>
      <c r="O459" s="29"/>
      <c r="P459" s="29"/>
      <c r="Q459" s="29"/>
      <c r="R459" s="29"/>
      <c r="S459" s="29"/>
      <c r="T459" s="325"/>
      <c r="U459" s="29"/>
      <c r="V459" s="29"/>
      <c r="W459" s="29"/>
      <c r="X459" s="29"/>
      <c r="Y459" s="29"/>
      <c r="Z459" s="29"/>
      <c r="AA459" s="29"/>
      <c r="AB459" s="29"/>
      <c r="AC459" s="29"/>
      <c r="AD459" s="29"/>
      <c r="AE459" s="29"/>
      <c r="AF459" s="29"/>
      <c r="AG459" s="29"/>
      <c r="AH459" s="29"/>
      <c r="AI459" s="29"/>
    </row>
    <row r="460" spans="1:35" ht="15.75" customHeight="1">
      <c r="A460" s="29"/>
      <c r="B460" s="29"/>
      <c r="C460" s="29"/>
      <c r="D460" s="29"/>
      <c r="E460" s="29"/>
      <c r="F460" s="29"/>
      <c r="G460" s="29"/>
      <c r="H460" s="29"/>
      <c r="I460" s="29"/>
      <c r="J460" s="29"/>
      <c r="K460" s="29"/>
      <c r="L460" s="29"/>
      <c r="M460" s="29"/>
      <c r="N460" s="29"/>
      <c r="O460" s="29"/>
      <c r="P460" s="29"/>
      <c r="Q460" s="29"/>
      <c r="R460" s="29"/>
      <c r="S460" s="29"/>
      <c r="T460" s="325"/>
      <c r="U460" s="29"/>
      <c r="V460" s="29"/>
      <c r="W460" s="29"/>
      <c r="X460" s="29"/>
      <c r="Y460" s="29"/>
      <c r="Z460" s="29"/>
      <c r="AA460" s="29"/>
      <c r="AB460" s="29"/>
      <c r="AC460" s="29"/>
      <c r="AD460" s="29"/>
      <c r="AE460" s="29"/>
      <c r="AF460" s="29"/>
      <c r="AG460" s="29"/>
      <c r="AH460" s="29"/>
      <c r="AI460" s="29"/>
    </row>
    <row r="461" spans="1:35" ht="15.75" customHeight="1">
      <c r="A461" s="29"/>
      <c r="B461" s="29"/>
      <c r="C461" s="29"/>
      <c r="D461" s="29"/>
      <c r="E461" s="29"/>
      <c r="F461" s="29"/>
      <c r="G461" s="29"/>
      <c r="H461" s="29"/>
      <c r="I461" s="29"/>
      <c r="J461" s="29"/>
      <c r="K461" s="29"/>
      <c r="L461" s="29"/>
      <c r="M461" s="29"/>
      <c r="N461" s="29"/>
      <c r="O461" s="29"/>
      <c r="P461" s="29"/>
      <c r="Q461" s="29"/>
      <c r="R461" s="29"/>
      <c r="S461" s="29"/>
      <c r="T461" s="325"/>
      <c r="U461" s="29"/>
      <c r="V461" s="29"/>
      <c r="W461" s="29"/>
      <c r="X461" s="29"/>
      <c r="Y461" s="29"/>
      <c r="Z461" s="29"/>
      <c r="AA461" s="29"/>
      <c r="AB461" s="29"/>
      <c r="AC461" s="29"/>
      <c r="AD461" s="29"/>
      <c r="AE461" s="29"/>
      <c r="AF461" s="29"/>
      <c r="AG461" s="29"/>
      <c r="AH461" s="29"/>
      <c r="AI461" s="29"/>
    </row>
    <row r="462" spans="1:35" ht="15.75" customHeight="1">
      <c r="A462" s="29"/>
      <c r="B462" s="29"/>
      <c r="C462" s="29"/>
      <c r="D462" s="29"/>
      <c r="E462" s="29"/>
      <c r="F462" s="29"/>
      <c r="G462" s="29"/>
      <c r="H462" s="29"/>
      <c r="I462" s="29"/>
      <c r="J462" s="29"/>
      <c r="K462" s="29"/>
      <c r="L462" s="29"/>
      <c r="M462" s="29"/>
      <c r="N462" s="29"/>
      <c r="O462" s="29"/>
      <c r="P462" s="29"/>
      <c r="Q462" s="29"/>
      <c r="R462" s="29"/>
      <c r="S462" s="29"/>
      <c r="T462" s="325"/>
      <c r="U462" s="29"/>
      <c r="V462" s="29"/>
      <c r="W462" s="29"/>
      <c r="X462" s="29"/>
      <c r="Y462" s="29"/>
      <c r="Z462" s="29"/>
      <c r="AA462" s="29"/>
      <c r="AB462" s="29"/>
      <c r="AC462" s="29"/>
      <c r="AD462" s="29"/>
      <c r="AE462" s="29"/>
      <c r="AF462" s="29"/>
      <c r="AG462" s="29"/>
      <c r="AH462" s="29"/>
      <c r="AI462" s="29"/>
    </row>
    <row r="463" spans="1:35" ht="15.75" customHeight="1">
      <c r="A463" s="29"/>
      <c r="B463" s="29"/>
      <c r="C463" s="29"/>
      <c r="D463" s="29"/>
      <c r="E463" s="29"/>
      <c r="F463" s="29"/>
      <c r="G463" s="29"/>
      <c r="H463" s="29"/>
      <c r="I463" s="29"/>
      <c r="J463" s="29"/>
      <c r="K463" s="29"/>
      <c r="L463" s="29"/>
      <c r="M463" s="29"/>
      <c r="N463" s="29"/>
      <c r="O463" s="29"/>
      <c r="P463" s="29"/>
      <c r="Q463" s="29"/>
      <c r="R463" s="29"/>
      <c r="S463" s="29"/>
      <c r="T463" s="325"/>
      <c r="U463" s="29"/>
      <c r="V463" s="29"/>
      <c r="W463" s="29"/>
      <c r="X463" s="29"/>
      <c r="Y463" s="29"/>
      <c r="Z463" s="29"/>
      <c r="AA463" s="29"/>
      <c r="AB463" s="29"/>
      <c r="AC463" s="29"/>
      <c r="AD463" s="29"/>
      <c r="AE463" s="29"/>
      <c r="AF463" s="29"/>
      <c r="AG463" s="29"/>
      <c r="AH463" s="29"/>
      <c r="AI463" s="29"/>
    </row>
    <row r="464" spans="1:35" ht="15.75" customHeight="1">
      <c r="A464" s="29"/>
      <c r="B464" s="29"/>
      <c r="C464" s="29"/>
      <c r="D464" s="29"/>
      <c r="E464" s="29"/>
      <c r="F464" s="29"/>
      <c r="G464" s="29"/>
      <c r="H464" s="29"/>
      <c r="I464" s="29"/>
      <c r="J464" s="29"/>
      <c r="K464" s="29"/>
      <c r="L464" s="29"/>
      <c r="M464" s="29"/>
      <c r="N464" s="29"/>
      <c r="O464" s="29"/>
      <c r="P464" s="29"/>
      <c r="Q464" s="29"/>
      <c r="R464" s="29"/>
      <c r="S464" s="29"/>
      <c r="T464" s="325"/>
      <c r="U464" s="29"/>
      <c r="V464" s="29"/>
      <c r="W464" s="29"/>
      <c r="X464" s="29"/>
      <c r="Y464" s="29"/>
      <c r="Z464" s="29"/>
      <c r="AA464" s="29"/>
      <c r="AB464" s="29"/>
      <c r="AC464" s="29"/>
      <c r="AD464" s="29"/>
      <c r="AE464" s="29"/>
      <c r="AF464" s="29"/>
      <c r="AG464" s="29"/>
      <c r="AH464" s="29"/>
      <c r="AI464" s="29"/>
    </row>
    <row r="465" spans="1:35" ht="15.75" customHeight="1">
      <c r="A465" s="29"/>
      <c r="B465" s="29"/>
      <c r="C465" s="29"/>
      <c r="D465" s="29"/>
      <c r="E465" s="29"/>
      <c r="F465" s="29"/>
      <c r="G465" s="29"/>
      <c r="H465" s="29"/>
      <c r="I465" s="29"/>
      <c r="J465" s="29"/>
      <c r="K465" s="29"/>
      <c r="L465" s="29"/>
      <c r="M465" s="29"/>
      <c r="N465" s="29"/>
      <c r="O465" s="29"/>
      <c r="P465" s="29"/>
      <c r="Q465" s="29"/>
      <c r="R465" s="29"/>
      <c r="S465" s="29"/>
      <c r="T465" s="325"/>
      <c r="U465" s="29"/>
      <c r="V465" s="29"/>
      <c r="W465" s="29"/>
      <c r="X465" s="29"/>
      <c r="Y465" s="29"/>
      <c r="Z465" s="29"/>
      <c r="AA465" s="29"/>
      <c r="AB465" s="29"/>
      <c r="AC465" s="29"/>
      <c r="AD465" s="29"/>
      <c r="AE465" s="29"/>
      <c r="AF465" s="29"/>
      <c r="AG465" s="29"/>
      <c r="AH465" s="29"/>
      <c r="AI465" s="29"/>
    </row>
    <row r="466" spans="1:35" ht="15.75" customHeight="1">
      <c r="A466" s="29"/>
      <c r="B466" s="29"/>
      <c r="C466" s="29"/>
      <c r="D466" s="29"/>
      <c r="E466" s="29"/>
      <c r="F466" s="29"/>
      <c r="G466" s="29"/>
      <c r="H466" s="29"/>
      <c r="I466" s="29"/>
      <c r="J466" s="29"/>
      <c r="K466" s="29"/>
      <c r="L466" s="29"/>
      <c r="M466" s="29"/>
      <c r="N466" s="29"/>
      <c r="O466" s="29"/>
      <c r="P466" s="29"/>
      <c r="Q466" s="29"/>
      <c r="R466" s="29"/>
      <c r="S466" s="29"/>
      <c r="T466" s="325"/>
      <c r="U466" s="29"/>
      <c r="V466" s="29"/>
      <c r="W466" s="29"/>
      <c r="X466" s="29"/>
      <c r="Y466" s="29"/>
      <c r="Z466" s="29"/>
      <c r="AA466" s="29"/>
      <c r="AB466" s="29"/>
      <c r="AC466" s="29"/>
      <c r="AD466" s="29"/>
      <c r="AE466" s="29"/>
      <c r="AF466" s="29"/>
      <c r="AG466" s="29"/>
      <c r="AH466" s="29"/>
      <c r="AI466" s="29"/>
    </row>
    <row r="467" spans="1:35" ht="15.75" customHeight="1">
      <c r="A467" s="29"/>
      <c r="B467" s="29"/>
      <c r="C467" s="29"/>
      <c r="D467" s="29"/>
      <c r="E467" s="29"/>
      <c r="F467" s="29"/>
      <c r="G467" s="29"/>
      <c r="H467" s="29"/>
      <c r="I467" s="29"/>
      <c r="J467" s="29"/>
      <c r="K467" s="29"/>
      <c r="L467" s="29"/>
      <c r="M467" s="29"/>
      <c r="N467" s="29"/>
      <c r="O467" s="29"/>
      <c r="P467" s="29"/>
      <c r="Q467" s="29"/>
      <c r="R467" s="29"/>
      <c r="S467" s="29"/>
      <c r="T467" s="325"/>
      <c r="U467" s="29"/>
      <c r="V467" s="29"/>
      <c r="W467" s="29"/>
      <c r="X467" s="29"/>
      <c r="Y467" s="29"/>
      <c r="Z467" s="29"/>
      <c r="AA467" s="29"/>
      <c r="AB467" s="29"/>
      <c r="AC467" s="29"/>
      <c r="AD467" s="29"/>
      <c r="AE467" s="29"/>
      <c r="AF467" s="29"/>
      <c r="AG467" s="29"/>
      <c r="AH467" s="29"/>
      <c r="AI467" s="29"/>
    </row>
    <row r="468" spans="1:35" ht="15.75" customHeight="1">
      <c r="A468" s="29"/>
      <c r="B468" s="29"/>
      <c r="C468" s="29"/>
      <c r="D468" s="29"/>
      <c r="E468" s="29"/>
      <c r="F468" s="29"/>
      <c r="G468" s="29"/>
      <c r="H468" s="29"/>
      <c r="I468" s="29"/>
      <c r="J468" s="29"/>
      <c r="K468" s="29"/>
      <c r="L468" s="29"/>
      <c r="M468" s="29"/>
      <c r="N468" s="29"/>
      <c r="O468" s="29"/>
      <c r="P468" s="29"/>
      <c r="Q468" s="29"/>
      <c r="R468" s="29"/>
      <c r="S468" s="29"/>
      <c r="T468" s="325"/>
      <c r="U468" s="29"/>
      <c r="V468" s="29"/>
      <c r="W468" s="29"/>
      <c r="X468" s="29"/>
      <c r="Y468" s="29"/>
      <c r="Z468" s="29"/>
      <c r="AA468" s="29"/>
      <c r="AB468" s="29"/>
      <c r="AC468" s="29"/>
      <c r="AD468" s="29"/>
      <c r="AE468" s="29"/>
      <c r="AF468" s="29"/>
      <c r="AG468" s="29"/>
      <c r="AH468" s="29"/>
      <c r="AI468" s="29"/>
    </row>
    <row r="469" spans="1:35" ht="15.75" customHeight="1">
      <c r="A469" s="29"/>
      <c r="B469" s="29"/>
      <c r="C469" s="29"/>
      <c r="D469" s="29"/>
      <c r="E469" s="29"/>
      <c r="F469" s="29"/>
      <c r="G469" s="29"/>
      <c r="H469" s="29"/>
      <c r="I469" s="29"/>
      <c r="J469" s="29"/>
      <c r="K469" s="29"/>
      <c r="L469" s="29"/>
      <c r="M469" s="29"/>
      <c r="N469" s="29"/>
      <c r="O469" s="29"/>
      <c r="P469" s="29"/>
      <c r="Q469" s="29"/>
      <c r="R469" s="29"/>
      <c r="S469" s="29"/>
      <c r="T469" s="325"/>
      <c r="U469" s="29"/>
      <c r="V469" s="29"/>
      <c r="W469" s="29"/>
      <c r="X469" s="29"/>
      <c r="Y469" s="29"/>
      <c r="Z469" s="29"/>
      <c r="AA469" s="29"/>
      <c r="AB469" s="29"/>
      <c r="AC469" s="29"/>
      <c r="AD469" s="29"/>
      <c r="AE469" s="29"/>
      <c r="AF469" s="29"/>
      <c r="AG469" s="29"/>
      <c r="AH469" s="29"/>
      <c r="AI469" s="29"/>
    </row>
    <row r="470" spans="1:35" ht="15.75" customHeight="1">
      <c r="A470" s="29"/>
      <c r="B470" s="29"/>
      <c r="C470" s="29"/>
      <c r="D470" s="29"/>
      <c r="E470" s="29"/>
      <c r="F470" s="29"/>
      <c r="G470" s="29"/>
      <c r="H470" s="29"/>
      <c r="I470" s="29"/>
      <c r="J470" s="29"/>
      <c r="K470" s="29"/>
      <c r="L470" s="29"/>
      <c r="M470" s="29"/>
      <c r="N470" s="29"/>
      <c r="O470" s="29"/>
      <c r="P470" s="29"/>
      <c r="Q470" s="29"/>
      <c r="R470" s="29"/>
      <c r="S470" s="29"/>
      <c r="T470" s="325"/>
      <c r="U470" s="29"/>
      <c r="V470" s="29"/>
      <c r="W470" s="29"/>
      <c r="X470" s="29"/>
      <c r="Y470" s="29"/>
      <c r="Z470" s="29"/>
      <c r="AA470" s="29"/>
      <c r="AB470" s="29"/>
      <c r="AC470" s="29"/>
      <c r="AD470" s="29"/>
      <c r="AE470" s="29"/>
      <c r="AF470" s="29"/>
      <c r="AG470" s="29"/>
      <c r="AH470" s="29"/>
      <c r="AI470" s="29"/>
    </row>
    <row r="471" spans="1:35" ht="15.75" customHeight="1">
      <c r="A471" s="29"/>
      <c r="B471" s="29"/>
      <c r="C471" s="29"/>
      <c r="D471" s="29"/>
      <c r="E471" s="29"/>
      <c r="F471" s="29"/>
      <c r="G471" s="29"/>
      <c r="H471" s="29"/>
      <c r="I471" s="29"/>
      <c r="J471" s="29"/>
      <c r="K471" s="29"/>
      <c r="L471" s="29"/>
      <c r="M471" s="29"/>
      <c r="N471" s="29"/>
      <c r="O471" s="29"/>
      <c r="P471" s="29"/>
      <c r="Q471" s="29"/>
      <c r="R471" s="29"/>
      <c r="S471" s="29"/>
      <c r="T471" s="325"/>
      <c r="U471" s="29"/>
      <c r="V471" s="29"/>
      <c r="W471" s="29"/>
      <c r="X471" s="29"/>
      <c r="Y471" s="29"/>
      <c r="Z471" s="29"/>
      <c r="AA471" s="29"/>
      <c r="AB471" s="29"/>
      <c r="AC471" s="29"/>
      <c r="AD471" s="29"/>
      <c r="AE471" s="29"/>
      <c r="AF471" s="29"/>
      <c r="AG471" s="29"/>
      <c r="AH471" s="29"/>
      <c r="AI471" s="29"/>
    </row>
    <row r="472" spans="1:35" ht="15.75" customHeight="1">
      <c r="A472" s="29"/>
      <c r="B472" s="29"/>
      <c r="C472" s="29"/>
      <c r="D472" s="29"/>
      <c r="E472" s="29"/>
      <c r="F472" s="29"/>
      <c r="G472" s="29"/>
      <c r="H472" s="29"/>
      <c r="I472" s="29"/>
      <c r="J472" s="29"/>
      <c r="K472" s="29"/>
      <c r="L472" s="29"/>
      <c r="M472" s="29"/>
      <c r="N472" s="29"/>
      <c r="O472" s="29"/>
      <c r="P472" s="29"/>
      <c r="Q472" s="29"/>
      <c r="R472" s="29"/>
      <c r="S472" s="29"/>
      <c r="T472" s="325"/>
      <c r="U472" s="29"/>
      <c r="V472" s="29"/>
      <c r="W472" s="29"/>
      <c r="X472" s="29"/>
      <c r="Y472" s="29"/>
      <c r="Z472" s="29"/>
      <c r="AA472" s="29"/>
      <c r="AB472" s="29"/>
      <c r="AC472" s="29"/>
      <c r="AD472" s="29"/>
      <c r="AE472" s="29"/>
      <c r="AF472" s="29"/>
      <c r="AG472" s="29"/>
      <c r="AH472" s="29"/>
      <c r="AI472" s="29"/>
    </row>
    <row r="473" spans="1:35" ht="15.75" customHeight="1">
      <c r="A473" s="29"/>
      <c r="B473" s="29"/>
      <c r="C473" s="29"/>
      <c r="D473" s="29"/>
      <c r="E473" s="29"/>
      <c r="F473" s="29"/>
      <c r="G473" s="29"/>
      <c r="H473" s="29"/>
      <c r="I473" s="29"/>
      <c r="J473" s="29"/>
      <c r="K473" s="29"/>
      <c r="L473" s="29"/>
      <c r="M473" s="29"/>
      <c r="N473" s="29"/>
      <c r="O473" s="29"/>
      <c r="P473" s="29"/>
      <c r="Q473" s="29"/>
      <c r="R473" s="29"/>
      <c r="S473" s="29"/>
      <c r="T473" s="325"/>
      <c r="U473" s="29"/>
      <c r="V473" s="29"/>
      <c r="W473" s="29"/>
      <c r="X473" s="29"/>
      <c r="Y473" s="29"/>
      <c r="Z473" s="29"/>
      <c r="AA473" s="29"/>
      <c r="AB473" s="29"/>
      <c r="AC473" s="29"/>
      <c r="AD473" s="29"/>
      <c r="AE473" s="29"/>
      <c r="AF473" s="29"/>
      <c r="AG473" s="29"/>
      <c r="AH473" s="29"/>
      <c r="AI473" s="29"/>
    </row>
    <row r="474" spans="1:35" ht="15.75" customHeight="1">
      <c r="A474" s="29"/>
      <c r="B474" s="29"/>
      <c r="C474" s="29"/>
      <c r="D474" s="29"/>
      <c r="E474" s="29"/>
      <c r="F474" s="29"/>
      <c r="G474" s="29"/>
      <c r="H474" s="29"/>
      <c r="I474" s="29"/>
      <c r="J474" s="29"/>
      <c r="K474" s="29"/>
      <c r="L474" s="29"/>
      <c r="M474" s="29"/>
      <c r="N474" s="29"/>
      <c r="O474" s="29"/>
      <c r="P474" s="29"/>
      <c r="Q474" s="29"/>
      <c r="R474" s="29"/>
      <c r="S474" s="29"/>
      <c r="T474" s="325"/>
      <c r="U474" s="29"/>
      <c r="V474" s="29"/>
      <c r="W474" s="29"/>
      <c r="X474" s="29"/>
      <c r="Y474" s="29"/>
      <c r="Z474" s="29"/>
      <c r="AA474" s="29"/>
      <c r="AB474" s="29"/>
      <c r="AC474" s="29"/>
      <c r="AD474" s="29"/>
      <c r="AE474" s="29"/>
      <c r="AF474" s="29"/>
      <c r="AG474" s="29"/>
      <c r="AH474" s="29"/>
      <c r="AI474" s="29"/>
    </row>
    <row r="475" spans="1:35" ht="15.75" customHeight="1">
      <c r="A475" s="29"/>
      <c r="B475" s="29"/>
      <c r="C475" s="29"/>
      <c r="D475" s="29"/>
      <c r="E475" s="29"/>
      <c r="F475" s="29"/>
      <c r="G475" s="29"/>
      <c r="H475" s="29"/>
      <c r="I475" s="29"/>
      <c r="J475" s="29"/>
      <c r="K475" s="29"/>
      <c r="L475" s="29"/>
      <c r="M475" s="29"/>
      <c r="N475" s="29"/>
      <c r="O475" s="29"/>
      <c r="P475" s="29"/>
      <c r="Q475" s="29"/>
      <c r="R475" s="29"/>
      <c r="S475" s="29"/>
      <c r="T475" s="325"/>
      <c r="U475" s="29"/>
      <c r="V475" s="29"/>
      <c r="W475" s="29"/>
      <c r="X475" s="29"/>
      <c r="Y475" s="29"/>
      <c r="Z475" s="29"/>
      <c r="AA475" s="29"/>
      <c r="AB475" s="29"/>
      <c r="AC475" s="29"/>
      <c r="AD475" s="29"/>
      <c r="AE475" s="29"/>
      <c r="AF475" s="29"/>
      <c r="AG475" s="29"/>
      <c r="AH475" s="29"/>
      <c r="AI475" s="29"/>
    </row>
    <row r="476" spans="1:35" ht="15.75" customHeight="1">
      <c r="A476" s="29"/>
      <c r="B476" s="29"/>
      <c r="C476" s="29"/>
      <c r="D476" s="29"/>
      <c r="E476" s="29"/>
      <c r="F476" s="29"/>
      <c r="G476" s="29"/>
      <c r="H476" s="29"/>
      <c r="I476" s="29"/>
      <c r="J476" s="29"/>
      <c r="K476" s="29"/>
      <c r="L476" s="29"/>
      <c r="M476" s="29"/>
      <c r="N476" s="29"/>
      <c r="O476" s="29"/>
      <c r="P476" s="29"/>
      <c r="Q476" s="29"/>
      <c r="R476" s="29"/>
      <c r="S476" s="29"/>
      <c r="T476" s="325"/>
      <c r="U476" s="29"/>
      <c r="V476" s="29"/>
      <c r="W476" s="29"/>
      <c r="X476" s="29"/>
      <c r="Y476" s="29"/>
      <c r="Z476" s="29"/>
      <c r="AA476" s="29"/>
      <c r="AB476" s="29"/>
      <c r="AC476" s="29"/>
      <c r="AD476" s="29"/>
      <c r="AE476" s="29"/>
      <c r="AF476" s="29"/>
      <c r="AG476" s="29"/>
      <c r="AH476" s="29"/>
      <c r="AI476" s="29"/>
    </row>
    <row r="477" spans="1:35" ht="15.75" customHeight="1">
      <c r="A477" s="29"/>
      <c r="B477" s="29"/>
      <c r="C477" s="29"/>
      <c r="D477" s="29"/>
      <c r="E477" s="29"/>
      <c r="F477" s="29"/>
      <c r="G477" s="29"/>
      <c r="H477" s="29"/>
      <c r="I477" s="29"/>
      <c r="J477" s="29"/>
      <c r="K477" s="29"/>
      <c r="L477" s="29"/>
      <c r="M477" s="29"/>
      <c r="N477" s="29"/>
      <c r="O477" s="29"/>
      <c r="P477" s="29"/>
      <c r="Q477" s="29"/>
      <c r="R477" s="29"/>
      <c r="S477" s="29"/>
      <c r="T477" s="325"/>
      <c r="U477" s="29"/>
      <c r="V477" s="29"/>
      <c r="W477" s="29"/>
      <c r="X477" s="29"/>
      <c r="Y477" s="29"/>
      <c r="Z477" s="29"/>
      <c r="AA477" s="29"/>
      <c r="AB477" s="29"/>
      <c r="AC477" s="29"/>
      <c r="AD477" s="29"/>
      <c r="AE477" s="29"/>
      <c r="AF477" s="29"/>
      <c r="AG477" s="29"/>
      <c r="AH477" s="29"/>
      <c r="AI477" s="29"/>
    </row>
    <row r="478" spans="1:35" ht="15.75" customHeight="1">
      <c r="A478" s="29"/>
      <c r="B478" s="29"/>
      <c r="C478" s="29"/>
      <c r="D478" s="29"/>
      <c r="E478" s="29"/>
      <c r="F478" s="29"/>
      <c r="G478" s="29"/>
      <c r="H478" s="29"/>
      <c r="I478" s="29"/>
      <c r="J478" s="29"/>
      <c r="K478" s="29"/>
      <c r="L478" s="29"/>
      <c r="M478" s="29"/>
      <c r="N478" s="29"/>
      <c r="O478" s="29"/>
      <c r="P478" s="29"/>
      <c r="Q478" s="29"/>
      <c r="R478" s="29"/>
      <c r="S478" s="29"/>
      <c r="T478" s="325"/>
      <c r="U478" s="29"/>
      <c r="V478" s="29"/>
      <c r="W478" s="29"/>
      <c r="X478" s="29"/>
      <c r="Y478" s="29"/>
      <c r="Z478" s="29"/>
      <c r="AA478" s="29"/>
      <c r="AB478" s="29"/>
      <c r="AC478" s="29"/>
      <c r="AD478" s="29"/>
      <c r="AE478" s="29"/>
      <c r="AF478" s="29"/>
      <c r="AG478" s="29"/>
      <c r="AH478" s="29"/>
      <c r="AI478" s="29"/>
    </row>
    <row r="479" spans="1:35" ht="15.75" customHeight="1">
      <c r="A479" s="29"/>
      <c r="B479" s="29"/>
      <c r="C479" s="29"/>
      <c r="D479" s="29"/>
      <c r="E479" s="29"/>
      <c r="F479" s="29"/>
      <c r="G479" s="29"/>
      <c r="H479" s="29"/>
      <c r="I479" s="29"/>
      <c r="J479" s="29"/>
      <c r="K479" s="29"/>
      <c r="L479" s="29"/>
      <c r="M479" s="29"/>
      <c r="N479" s="29"/>
      <c r="O479" s="29"/>
      <c r="P479" s="29"/>
      <c r="Q479" s="29"/>
      <c r="R479" s="29"/>
      <c r="S479" s="29"/>
      <c r="T479" s="325"/>
      <c r="U479" s="29"/>
      <c r="V479" s="29"/>
      <c r="W479" s="29"/>
      <c r="X479" s="29"/>
      <c r="Y479" s="29"/>
      <c r="Z479" s="29"/>
      <c r="AA479" s="29"/>
      <c r="AB479" s="29"/>
      <c r="AC479" s="29"/>
      <c r="AD479" s="29"/>
      <c r="AE479" s="29"/>
      <c r="AF479" s="29"/>
      <c r="AG479" s="29"/>
      <c r="AH479" s="29"/>
      <c r="AI479" s="29"/>
    </row>
    <row r="480" spans="1:35" ht="15.75" customHeight="1">
      <c r="A480" s="29"/>
      <c r="B480" s="29"/>
      <c r="C480" s="29"/>
      <c r="D480" s="29"/>
      <c r="E480" s="29"/>
      <c r="F480" s="29"/>
      <c r="G480" s="29"/>
      <c r="H480" s="29"/>
      <c r="I480" s="29"/>
      <c r="J480" s="29"/>
      <c r="K480" s="29"/>
      <c r="L480" s="29"/>
      <c r="M480" s="29"/>
      <c r="N480" s="29"/>
      <c r="O480" s="29"/>
      <c r="P480" s="29"/>
      <c r="Q480" s="29"/>
      <c r="R480" s="29"/>
      <c r="S480" s="29"/>
      <c r="T480" s="325"/>
      <c r="U480" s="29"/>
      <c r="V480" s="29"/>
      <c r="W480" s="29"/>
      <c r="X480" s="29"/>
      <c r="Y480" s="29"/>
      <c r="Z480" s="29"/>
      <c r="AA480" s="29"/>
      <c r="AB480" s="29"/>
      <c r="AC480" s="29"/>
      <c r="AD480" s="29"/>
      <c r="AE480" s="29"/>
      <c r="AF480" s="29"/>
      <c r="AG480" s="29"/>
      <c r="AH480" s="29"/>
      <c r="AI480" s="29"/>
    </row>
    <row r="481" spans="1:35" ht="15.75" customHeight="1">
      <c r="A481" s="29"/>
      <c r="B481" s="29"/>
      <c r="C481" s="29"/>
      <c r="D481" s="29"/>
      <c r="E481" s="29"/>
      <c r="F481" s="29"/>
      <c r="G481" s="29"/>
      <c r="H481" s="29"/>
      <c r="I481" s="29"/>
      <c r="J481" s="29"/>
      <c r="K481" s="29"/>
      <c r="L481" s="29"/>
      <c r="M481" s="29"/>
      <c r="N481" s="29"/>
      <c r="O481" s="29"/>
      <c r="P481" s="29"/>
      <c r="Q481" s="29"/>
      <c r="R481" s="29"/>
      <c r="S481" s="29"/>
      <c r="T481" s="325"/>
      <c r="U481" s="29"/>
      <c r="V481" s="29"/>
      <c r="W481" s="29"/>
      <c r="X481" s="29"/>
      <c r="Y481" s="29"/>
      <c r="Z481" s="29"/>
      <c r="AA481" s="29"/>
      <c r="AB481" s="29"/>
      <c r="AC481" s="29"/>
      <c r="AD481" s="29"/>
      <c r="AE481" s="29"/>
      <c r="AF481" s="29"/>
      <c r="AG481" s="29"/>
      <c r="AH481" s="29"/>
      <c r="AI481" s="29"/>
    </row>
    <row r="482" spans="1:35" ht="15.75" customHeight="1">
      <c r="A482" s="29"/>
      <c r="B482" s="29"/>
      <c r="C482" s="29"/>
      <c r="D482" s="29"/>
      <c r="E482" s="29"/>
      <c r="F482" s="29"/>
      <c r="G482" s="29"/>
      <c r="H482" s="29"/>
      <c r="I482" s="29"/>
      <c r="J482" s="29"/>
      <c r="K482" s="29"/>
      <c r="L482" s="29"/>
      <c r="M482" s="29"/>
      <c r="N482" s="29"/>
      <c r="O482" s="29"/>
      <c r="P482" s="29"/>
      <c r="Q482" s="29"/>
      <c r="R482" s="29"/>
      <c r="S482" s="29"/>
      <c r="T482" s="325"/>
      <c r="U482" s="29"/>
      <c r="V482" s="29"/>
      <c r="W482" s="29"/>
      <c r="X482" s="29"/>
      <c r="Y482" s="29"/>
      <c r="Z482" s="29"/>
      <c r="AA482" s="29"/>
      <c r="AB482" s="29"/>
      <c r="AC482" s="29"/>
      <c r="AD482" s="29"/>
      <c r="AE482" s="29"/>
      <c r="AF482" s="29"/>
      <c r="AG482" s="29"/>
      <c r="AH482" s="29"/>
      <c r="AI482" s="29"/>
    </row>
    <row r="483" spans="1:35" ht="15.75" customHeight="1">
      <c r="A483" s="29"/>
      <c r="B483" s="29"/>
      <c r="C483" s="29"/>
      <c r="D483" s="29"/>
      <c r="E483" s="29"/>
      <c r="F483" s="29"/>
      <c r="G483" s="29"/>
      <c r="H483" s="29"/>
      <c r="I483" s="29"/>
      <c r="J483" s="29"/>
      <c r="K483" s="29"/>
      <c r="L483" s="29"/>
      <c r="M483" s="29"/>
      <c r="N483" s="29"/>
      <c r="O483" s="29"/>
      <c r="P483" s="29"/>
      <c r="Q483" s="29"/>
      <c r="R483" s="29"/>
      <c r="S483" s="29"/>
      <c r="T483" s="325"/>
      <c r="U483" s="29"/>
      <c r="V483" s="29"/>
      <c r="W483" s="29"/>
      <c r="X483" s="29"/>
      <c r="Y483" s="29"/>
      <c r="Z483" s="29"/>
      <c r="AA483" s="29"/>
      <c r="AB483" s="29"/>
      <c r="AC483" s="29"/>
      <c r="AD483" s="29"/>
      <c r="AE483" s="29"/>
      <c r="AF483" s="29"/>
      <c r="AG483" s="29"/>
      <c r="AH483" s="29"/>
      <c r="AI483" s="29"/>
    </row>
    <row r="484" spans="1:35" ht="15.75" customHeight="1">
      <c r="A484" s="29"/>
      <c r="B484" s="29"/>
      <c r="C484" s="29"/>
      <c r="D484" s="29"/>
      <c r="E484" s="29"/>
      <c r="F484" s="29"/>
      <c r="G484" s="29"/>
      <c r="H484" s="29"/>
      <c r="I484" s="29"/>
      <c r="J484" s="29"/>
      <c r="K484" s="29"/>
      <c r="L484" s="29"/>
      <c r="M484" s="29"/>
      <c r="N484" s="29"/>
      <c r="O484" s="29"/>
      <c r="P484" s="29"/>
      <c r="Q484" s="29"/>
      <c r="R484" s="29"/>
      <c r="S484" s="29"/>
      <c r="T484" s="325"/>
      <c r="U484" s="29"/>
      <c r="V484" s="29"/>
      <c r="W484" s="29"/>
      <c r="X484" s="29"/>
      <c r="Y484" s="29"/>
      <c r="Z484" s="29"/>
      <c r="AA484" s="29"/>
      <c r="AB484" s="29"/>
      <c r="AC484" s="29"/>
      <c r="AD484" s="29"/>
      <c r="AE484" s="29"/>
      <c r="AF484" s="29"/>
      <c r="AG484" s="29"/>
      <c r="AH484" s="29"/>
      <c r="AI484" s="29"/>
    </row>
    <row r="485" spans="1:35" ht="15.75" customHeight="1">
      <c r="A485" s="29"/>
      <c r="B485" s="29"/>
      <c r="C485" s="29"/>
      <c r="D485" s="29"/>
      <c r="E485" s="29"/>
      <c r="F485" s="29"/>
      <c r="G485" s="29"/>
      <c r="H485" s="29"/>
      <c r="I485" s="29"/>
      <c r="J485" s="29"/>
      <c r="K485" s="29"/>
      <c r="L485" s="29"/>
      <c r="M485" s="29"/>
      <c r="N485" s="29"/>
      <c r="O485" s="29"/>
      <c r="P485" s="29"/>
      <c r="Q485" s="29"/>
      <c r="R485" s="29"/>
      <c r="S485" s="29"/>
      <c r="T485" s="325"/>
      <c r="U485" s="29"/>
      <c r="V485" s="29"/>
      <c r="W485" s="29"/>
      <c r="X485" s="29"/>
      <c r="Y485" s="29"/>
      <c r="Z485" s="29"/>
      <c r="AA485" s="29"/>
      <c r="AB485" s="29"/>
      <c r="AC485" s="29"/>
      <c r="AD485" s="29"/>
      <c r="AE485" s="29"/>
      <c r="AF485" s="29"/>
      <c r="AG485" s="29"/>
      <c r="AH485" s="29"/>
      <c r="AI485" s="29"/>
    </row>
    <row r="486" spans="1:35" ht="15.75" customHeight="1">
      <c r="A486" s="29"/>
      <c r="B486" s="29"/>
      <c r="C486" s="29"/>
      <c r="D486" s="29"/>
      <c r="E486" s="29"/>
      <c r="F486" s="29"/>
      <c r="G486" s="29"/>
      <c r="H486" s="29"/>
      <c r="I486" s="29"/>
      <c r="J486" s="29"/>
      <c r="K486" s="29"/>
      <c r="L486" s="29"/>
      <c r="M486" s="29"/>
      <c r="N486" s="29"/>
      <c r="O486" s="29"/>
      <c r="P486" s="29"/>
      <c r="Q486" s="29"/>
      <c r="R486" s="29"/>
      <c r="S486" s="29"/>
      <c r="T486" s="325"/>
      <c r="U486" s="29"/>
      <c r="V486" s="29"/>
      <c r="W486" s="29"/>
      <c r="X486" s="29"/>
      <c r="Y486" s="29"/>
      <c r="Z486" s="29"/>
      <c r="AA486" s="29"/>
      <c r="AB486" s="29"/>
      <c r="AC486" s="29"/>
      <c r="AD486" s="29"/>
      <c r="AE486" s="29"/>
      <c r="AF486" s="29"/>
      <c r="AG486" s="29"/>
      <c r="AH486" s="29"/>
      <c r="AI486" s="29"/>
    </row>
    <row r="487" spans="1:35" ht="15.75" customHeight="1">
      <c r="A487" s="29"/>
      <c r="B487" s="29"/>
      <c r="C487" s="29"/>
      <c r="D487" s="29"/>
      <c r="E487" s="29"/>
      <c r="F487" s="29"/>
      <c r="G487" s="29"/>
      <c r="H487" s="29"/>
      <c r="I487" s="29"/>
      <c r="J487" s="29"/>
      <c r="K487" s="29"/>
      <c r="L487" s="29"/>
      <c r="M487" s="29"/>
      <c r="N487" s="29"/>
      <c r="O487" s="29"/>
      <c r="P487" s="29"/>
      <c r="Q487" s="29"/>
      <c r="R487" s="29"/>
      <c r="S487" s="29"/>
      <c r="T487" s="325"/>
      <c r="U487" s="29"/>
      <c r="V487" s="29"/>
      <c r="W487" s="29"/>
      <c r="X487" s="29"/>
      <c r="Y487" s="29"/>
      <c r="Z487" s="29"/>
      <c r="AA487" s="29"/>
      <c r="AB487" s="29"/>
      <c r="AC487" s="29"/>
      <c r="AD487" s="29"/>
      <c r="AE487" s="29"/>
      <c r="AF487" s="29"/>
      <c r="AG487" s="29"/>
      <c r="AH487" s="29"/>
      <c r="AI487" s="29"/>
    </row>
    <row r="488" spans="1:35" ht="15.75" customHeight="1">
      <c r="A488" s="29"/>
      <c r="B488" s="29"/>
      <c r="C488" s="29"/>
      <c r="D488" s="29"/>
      <c r="E488" s="29"/>
      <c r="F488" s="29"/>
      <c r="G488" s="29"/>
      <c r="H488" s="29"/>
      <c r="I488" s="29"/>
      <c r="J488" s="29"/>
      <c r="K488" s="29"/>
      <c r="L488" s="29"/>
      <c r="M488" s="29"/>
      <c r="N488" s="29"/>
      <c r="O488" s="29"/>
      <c r="P488" s="29"/>
      <c r="Q488" s="29"/>
      <c r="R488" s="29"/>
      <c r="S488" s="29"/>
      <c r="T488" s="325"/>
      <c r="U488" s="29"/>
      <c r="V488" s="29"/>
      <c r="W488" s="29"/>
      <c r="X488" s="29"/>
      <c r="Y488" s="29"/>
      <c r="Z488" s="29"/>
      <c r="AA488" s="29"/>
      <c r="AB488" s="29"/>
      <c r="AC488" s="29"/>
      <c r="AD488" s="29"/>
      <c r="AE488" s="29"/>
      <c r="AF488" s="29"/>
      <c r="AG488" s="29"/>
      <c r="AH488" s="29"/>
      <c r="AI488" s="29"/>
    </row>
    <row r="489" spans="1:35" ht="15.75" customHeight="1">
      <c r="A489" s="29"/>
      <c r="B489" s="29"/>
      <c r="C489" s="29"/>
      <c r="D489" s="29"/>
      <c r="E489" s="29"/>
      <c r="F489" s="29"/>
      <c r="G489" s="29"/>
      <c r="H489" s="29"/>
      <c r="I489" s="29"/>
      <c r="J489" s="29"/>
      <c r="K489" s="29"/>
      <c r="L489" s="29"/>
      <c r="M489" s="29"/>
      <c r="N489" s="29"/>
      <c r="O489" s="29"/>
      <c r="P489" s="29"/>
      <c r="Q489" s="29"/>
      <c r="R489" s="29"/>
      <c r="S489" s="29"/>
      <c r="T489" s="325"/>
      <c r="U489" s="29"/>
      <c r="V489" s="29"/>
      <c r="W489" s="29"/>
      <c r="X489" s="29"/>
      <c r="Y489" s="29"/>
      <c r="Z489" s="29"/>
      <c r="AA489" s="29"/>
      <c r="AB489" s="29"/>
      <c r="AC489" s="29"/>
      <c r="AD489" s="29"/>
      <c r="AE489" s="29"/>
      <c r="AF489" s="29"/>
      <c r="AG489" s="29"/>
      <c r="AH489" s="29"/>
      <c r="AI489" s="29"/>
    </row>
    <row r="490" spans="1:35" ht="15.75" customHeight="1">
      <c r="A490" s="29"/>
      <c r="B490" s="29"/>
      <c r="C490" s="29"/>
      <c r="D490" s="29"/>
      <c r="E490" s="29"/>
      <c r="F490" s="29"/>
      <c r="G490" s="29"/>
      <c r="H490" s="29"/>
      <c r="I490" s="29"/>
      <c r="J490" s="29"/>
      <c r="K490" s="29"/>
      <c r="L490" s="29"/>
      <c r="M490" s="29"/>
      <c r="N490" s="29"/>
      <c r="O490" s="29"/>
      <c r="P490" s="29"/>
      <c r="Q490" s="29"/>
      <c r="R490" s="29"/>
      <c r="S490" s="29"/>
      <c r="T490" s="325"/>
      <c r="U490" s="29"/>
      <c r="V490" s="29"/>
      <c r="W490" s="29"/>
      <c r="X490" s="29"/>
      <c r="Y490" s="29"/>
      <c r="Z490" s="29"/>
      <c r="AA490" s="29"/>
      <c r="AB490" s="29"/>
      <c r="AC490" s="29"/>
      <c r="AD490" s="29"/>
      <c r="AE490" s="29"/>
      <c r="AF490" s="29"/>
      <c r="AG490" s="29"/>
      <c r="AH490" s="29"/>
      <c r="AI490" s="29"/>
    </row>
    <row r="491" spans="1:35" ht="15.75" customHeight="1">
      <c r="A491" s="29"/>
      <c r="B491" s="29"/>
      <c r="C491" s="29"/>
      <c r="D491" s="29"/>
      <c r="E491" s="29"/>
      <c r="F491" s="29"/>
      <c r="G491" s="29"/>
      <c r="H491" s="29"/>
      <c r="I491" s="29"/>
      <c r="J491" s="29"/>
      <c r="K491" s="29"/>
      <c r="L491" s="29"/>
      <c r="M491" s="29"/>
      <c r="N491" s="29"/>
      <c r="O491" s="29"/>
      <c r="P491" s="29"/>
      <c r="Q491" s="29"/>
      <c r="R491" s="29"/>
      <c r="S491" s="29"/>
      <c r="T491" s="325"/>
      <c r="U491" s="29"/>
      <c r="V491" s="29"/>
      <c r="W491" s="29"/>
      <c r="X491" s="29"/>
      <c r="Y491" s="29"/>
      <c r="Z491" s="29"/>
      <c r="AA491" s="29"/>
      <c r="AB491" s="29"/>
      <c r="AC491" s="29"/>
      <c r="AD491" s="29"/>
      <c r="AE491" s="29"/>
      <c r="AF491" s="29"/>
      <c r="AG491" s="29"/>
      <c r="AH491" s="29"/>
      <c r="AI491" s="29"/>
    </row>
    <row r="492" spans="1:35" ht="15.75" customHeight="1">
      <c r="A492" s="29"/>
      <c r="B492" s="29"/>
      <c r="C492" s="29"/>
      <c r="D492" s="29"/>
      <c r="E492" s="29"/>
      <c r="F492" s="29"/>
      <c r="G492" s="29"/>
      <c r="H492" s="29"/>
      <c r="I492" s="29"/>
      <c r="J492" s="29"/>
      <c r="K492" s="29"/>
      <c r="L492" s="29"/>
      <c r="M492" s="29"/>
      <c r="N492" s="29"/>
      <c r="O492" s="29"/>
      <c r="P492" s="29"/>
      <c r="Q492" s="29"/>
      <c r="R492" s="29"/>
      <c r="S492" s="29"/>
      <c r="T492" s="325"/>
      <c r="U492" s="29"/>
      <c r="V492" s="29"/>
      <c r="W492" s="29"/>
      <c r="X492" s="29"/>
      <c r="Y492" s="29"/>
      <c r="Z492" s="29"/>
      <c r="AA492" s="29"/>
      <c r="AB492" s="29"/>
      <c r="AC492" s="29"/>
      <c r="AD492" s="29"/>
      <c r="AE492" s="29"/>
      <c r="AF492" s="29"/>
      <c r="AG492" s="29"/>
      <c r="AH492" s="29"/>
      <c r="AI492" s="29"/>
    </row>
    <row r="493" spans="1:35" ht="15.75" customHeight="1">
      <c r="A493" s="29"/>
      <c r="B493" s="29"/>
      <c r="C493" s="29"/>
      <c r="D493" s="29"/>
      <c r="E493" s="29"/>
      <c r="F493" s="29"/>
      <c r="G493" s="29"/>
      <c r="H493" s="29"/>
      <c r="I493" s="29"/>
      <c r="J493" s="29"/>
      <c r="K493" s="29"/>
      <c r="L493" s="29"/>
      <c r="M493" s="29"/>
      <c r="N493" s="29"/>
      <c r="O493" s="29"/>
      <c r="P493" s="29"/>
      <c r="Q493" s="29"/>
      <c r="R493" s="29"/>
      <c r="S493" s="29"/>
      <c r="T493" s="325"/>
      <c r="U493" s="29"/>
      <c r="V493" s="29"/>
      <c r="W493" s="29"/>
      <c r="X493" s="29"/>
      <c r="Y493" s="29"/>
      <c r="Z493" s="29"/>
      <c r="AA493" s="29"/>
      <c r="AB493" s="29"/>
      <c r="AC493" s="29"/>
      <c r="AD493" s="29"/>
      <c r="AE493" s="29"/>
      <c r="AF493" s="29"/>
      <c r="AG493" s="29"/>
      <c r="AH493" s="29"/>
      <c r="AI493" s="29"/>
    </row>
    <row r="494" spans="1:35" ht="15.75" customHeight="1">
      <c r="A494" s="29"/>
      <c r="B494" s="29"/>
      <c r="C494" s="29"/>
      <c r="D494" s="29"/>
      <c r="E494" s="29"/>
      <c r="F494" s="29"/>
      <c r="G494" s="29"/>
      <c r="H494" s="29"/>
      <c r="I494" s="29"/>
      <c r="J494" s="29"/>
      <c r="K494" s="29"/>
      <c r="L494" s="29"/>
      <c r="M494" s="29"/>
      <c r="N494" s="29"/>
      <c r="O494" s="29"/>
      <c r="P494" s="29"/>
      <c r="Q494" s="29"/>
      <c r="R494" s="29"/>
      <c r="S494" s="29"/>
      <c r="T494" s="325"/>
      <c r="U494" s="29"/>
      <c r="V494" s="29"/>
      <c r="W494" s="29"/>
      <c r="X494" s="29"/>
      <c r="Y494" s="29"/>
      <c r="Z494" s="29"/>
      <c r="AA494" s="29"/>
      <c r="AB494" s="29"/>
      <c r="AC494" s="29"/>
      <c r="AD494" s="29"/>
      <c r="AE494" s="29"/>
      <c r="AF494" s="29"/>
      <c r="AG494" s="29"/>
      <c r="AH494" s="29"/>
      <c r="AI494" s="29"/>
    </row>
    <row r="495" spans="1:35" ht="15.75" customHeight="1">
      <c r="A495" s="29"/>
      <c r="B495" s="29"/>
      <c r="C495" s="29"/>
      <c r="D495" s="29"/>
      <c r="E495" s="29"/>
      <c r="F495" s="29"/>
      <c r="G495" s="29"/>
      <c r="H495" s="29"/>
      <c r="I495" s="29"/>
      <c r="J495" s="29"/>
      <c r="K495" s="29"/>
      <c r="L495" s="29"/>
      <c r="M495" s="29"/>
      <c r="N495" s="29"/>
      <c r="O495" s="29"/>
      <c r="P495" s="29"/>
      <c r="Q495" s="29"/>
      <c r="R495" s="29"/>
      <c r="S495" s="29"/>
      <c r="T495" s="325"/>
      <c r="U495" s="29"/>
      <c r="V495" s="29"/>
      <c r="W495" s="29"/>
      <c r="X495" s="29"/>
      <c r="Y495" s="29"/>
      <c r="Z495" s="29"/>
      <c r="AA495" s="29"/>
      <c r="AB495" s="29"/>
      <c r="AC495" s="29"/>
      <c r="AD495" s="29"/>
      <c r="AE495" s="29"/>
      <c r="AF495" s="29"/>
      <c r="AG495" s="29"/>
      <c r="AH495" s="29"/>
      <c r="AI495" s="29"/>
    </row>
    <row r="496" spans="1:35" ht="15.75" customHeight="1">
      <c r="A496" s="29"/>
      <c r="B496" s="29"/>
      <c r="C496" s="29"/>
      <c r="D496" s="29"/>
      <c r="E496" s="29"/>
      <c r="F496" s="29"/>
      <c r="G496" s="29"/>
      <c r="H496" s="29"/>
      <c r="I496" s="29"/>
      <c r="J496" s="29"/>
      <c r="K496" s="29"/>
      <c r="L496" s="29"/>
      <c r="M496" s="29"/>
      <c r="N496" s="29"/>
      <c r="O496" s="29"/>
      <c r="P496" s="29"/>
      <c r="Q496" s="29"/>
      <c r="R496" s="29"/>
      <c r="S496" s="29"/>
      <c r="T496" s="325"/>
      <c r="U496" s="29"/>
      <c r="V496" s="29"/>
      <c r="W496" s="29"/>
      <c r="X496" s="29"/>
      <c r="Y496" s="29"/>
      <c r="Z496" s="29"/>
      <c r="AA496" s="29"/>
      <c r="AB496" s="29"/>
      <c r="AC496" s="29"/>
      <c r="AD496" s="29"/>
      <c r="AE496" s="29"/>
      <c r="AF496" s="29"/>
      <c r="AG496" s="29"/>
      <c r="AH496" s="29"/>
      <c r="AI496" s="29"/>
    </row>
    <row r="497" spans="1:35" ht="15.75" customHeight="1">
      <c r="A497" s="29"/>
      <c r="B497" s="29"/>
      <c r="C497" s="29"/>
      <c r="D497" s="29"/>
      <c r="E497" s="29"/>
      <c r="F497" s="29"/>
      <c r="G497" s="29"/>
      <c r="H497" s="29"/>
      <c r="I497" s="29"/>
      <c r="J497" s="29"/>
      <c r="K497" s="29"/>
      <c r="L497" s="29"/>
      <c r="M497" s="29"/>
      <c r="N497" s="29"/>
      <c r="O497" s="29"/>
      <c r="P497" s="29"/>
      <c r="Q497" s="29"/>
      <c r="R497" s="29"/>
      <c r="S497" s="29"/>
      <c r="T497" s="325"/>
      <c r="U497" s="29"/>
      <c r="V497" s="29"/>
      <c r="W497" s="29"/>
      <c r="X497" s="29"/>
      <c r="Y497" s="29"/>
      <c r="Z497" s="29"/>
      <c r="AA497" s="29"/>
      <c r="AB497" s="29"/>
      <c r="AC497" s="29"/>
      <c r="AD497" s="29"/>
      <c r="AE497" s="29"/>
      <c r="AF497" s="29"/>
      <c r="AG497" s="29"/>
      <c r="AH497" s="29"/>
      <c r="AI497" s="29"/>
    </row>
    <row r="498" spans="1:35" ht="15.75" customHeight="1">
      <c r="A498" s="29"/>
      <c r="B498" s="29"/>
      <c r="C498" s="29"/>
      <c r="D498" s="29"/>
      <c r="E498" s="29"/>
      <c r="F498" s="29"/>
      <c r="G498" s="29"/>
      <c r="H498" s="29"/>
      <c r="I498" s="29"/>
      <c r="J498" s="29"/>
      <c r="K498" s="29"/>
      <c r="L498" s="29"/>
      <c r="M498" s="29"/>
      <c r="N498" s="29"/>
      <c r="O498" s="29"/>
      <c r="P498" s="29"/>
      <c r="Q498" s="29"/>
      <c r="R498" s="29"/>
      <c r="S498" s="29"/>
      <c r="T498" s="325"/>
      <c r="U498" s="29"/>
      <c r="V498" s="29"/>
      <c r="W498" s="29"/>
      <c r="X498" s="29"/>
      <c r="Y498" s="29"/>
      <c r="Z498" s="29"/>
      <c r="AA498" s="29"/>
      <c r="AB498" s="29"/>
      <c r="AC498" s="29"/>
      <c r="AD498" s="29"/>
      <c r="AE498" s="29"/>
      <c r="AF498" s="29"/>
      <c r="AG498" s="29"/>
      <c r="AH498" s="29"/>
      <c r="AI498" s="29"/>
    </row>
    <row r="499" spans="1:35" ht="15.75" customHeight="1">
      <c r="A499" s="29"/>
      <c r="B499" s="29"/>
      <c r="C499" s="29"/>
      <c r="D499" s="29"/>
      <c r="E499" s="29"/>
      <c r="F499" s="29"/>
      <c r="G499" s="29"/>
      <c r="H499" s="29"/>
      <c r="I499" s="29"/>
      <c r="J499" s="29"/>
      <c r="K499" s="29"/>
      <c r="L499" s="29"/>
      <c r="M499" s="29"/>
      <c r="N499" s="29"/>
      <c r="O499" s="29"/>
      <c r="P499" s="29"/>
      <c r="Q499" s="29"/>
      <c r="R499" s="29"/>
      <c r="S499" s="29"/>
      <c r="T499" s="325"/>
      <c r="U499" s="29"/>
      <c r="V499" s="29"/>
      <c r="W499" s="29"/>
      <c r="X499" s="29"/>
      <c r="Y499" s="29"/>
      <c r="Z499" s="29"/>
      <c r="AA499" s="29"/>
      <c r="AB499" s="29"/>
      <c r="AC499" s="29"/>
      <c r="AD499" s="29"/>
      <c r="AE499" s="29"/>
      <c r="AF499" s="29"/>
      <c r="AG499" s="29"/>
      <c r="AH499" s="29"/>
      <c r="AI499" s="29"/>
    </row>
    <row r="500" spans="1:35" ht="15.75" customHeight="1">
      <c r="A500" s="29"/>
      <c r="B500" s="29"/>
      <c r="C500" s="29"/>
      <c r="D500" s="29"/>
      <c r="E500" s="29"/>
      <c r="F500" s="29"/>
      <c r="G500" s="29"/>
      <c r="H500" s="29"/>
      <c r="I500" s="29"/>
      <c r="J500" s="29"/>
      <c r="K500" s="29"/>
      <c r="L500" s="29"/>
      <c r="M500" s="29"/>
      <c r="N500" s="29"/>
      <c r="O500" s="29"/>
      <c r="P500" s="29"/>
      <c r="Q500" s="29"/>
      <c r="R500" s="29"/>
      <c r="S500" s="29"/>
      <c r="T500" s="325"/>
      <c r="U500" s="29"/>
      <c r="V500" s="29"/>
      <c r="W500" s="29"/>
      <c r="X500" s="29"/>
      <c r="Y500" s="29"/>
      <c r="Z500" s="29"/>
      <c r="AA500" s="29"/>
      <c r="AB500" s="29"/>
      <c r="AC500" s="29"/>
      <c r="AD500" s="29"/>
      <c r="AE500" s="29"/>
      <c r="AF500" s="29"/>
      <c r="AG500" s="29"/>
      <c r="AH500" s="29"/>
      <c r="AI500" s="29"/>
    </row>
    <row r="501" spans="1:35" ht="15.75" customHeight="1">
      <c r="A501" s="29"/>
      <c r="B501" s="29"/>
      <c r="C501" s="29"/>
      <c r="D501" s="29"/>
      <c r="E501" s="29"/>
      <c r="F501" s="29"/>
      <c r="G501" s="29"/>
      <c r="H501" s="29"/>
      <c r="I501" s="29"/>
      <c r="J501" s="29"/>
      <c r="K501" s="29"/>
      <c r="L501" s="29"/>
      <c r="M501" s="29"/>
      <c r="N501" s="29"/>
      <c r="O501" s="29"/>
      <c r="P501" s="29"/>
      <c r="Q501" s="29"/>
      <c r="R501" s="29"/>
      <c r="S501" s="29"/>
      <c r="T501" s="325"/>
      <c r="U501" s="29"/>
      <c r="V501" s="29"/>
      <c r="W501" s="29"/>
      <c r="X501" s="29"/>
      <c r="Y501" s="29"/>
      <c r="Z501" s="29"/>
      <c r="AA501" s="29"/>
      <c r="AB501" s="29"/>
      <c r="AC501" s="29"/>
      <c r="AD501" s="29"/>
      <c r="AE501" s="29"/>
      <c r="AF501" s="29"/>
      <c r="AG501" s="29"/>
      <c r="AH501" s="29"/>
      <c r="AI501" s="29"/>
    </row>
    <row r="502" spans="1:35" ht="15.75" customHeight="1">
      <c r="A502" s="29"/>
      <c r="B502" s="29"/>
      <c r="C502" s="29"/>
      <c r="D502" s="29"/>
      <c r="E502" s="29"/>
      <c r="F502" s="29"/>
      <c r="G502" s="29"/>
      <c r="H502" s="29"/>
      <c r="I502" s="29"/>
      <c r="J502" s="29"/>
      <c r="K502" s="29"/>
      <c r="L502" s="29"/>
      <c r="M502" s="29"/>
      <c r="N502" s="29"/>
      <c r="O502" s="29"/>
      <c r="P502" s="29"/>
      <c r="Q502" s="29"/>
      <c r="R502" s="29"/>
      <c r="S502" s="29"/>
      <c r="T502" s="325"/>
      <c r="U502" s="29"/>
      <c r="V502" s="29"/>
      <c r="W502" s="29"/>
      <c r="X502" s="29"/>
      <c r="Y502" s="29"/>
      <c r="Z502" s="29"/>
      <c r="AA502" s="29"/>
      <c r="AB502" s="29"/>
      <c r="AC502" s="29"/>
      <c r="AD502" s="29"/>
      <c r="AE502" s="29"/>
      <c r="AF502" s="29"/>
      <c r="AG502" s="29"/>
      <c r="AH502" s="29"/>
      <c r="AI502" s="29"/>
    </row>
    <row r="503" spans="1:35" ht="15.75" customHeight="1">
      <c r="A503" s="29"/>
      <c r="B503" s="29"/>
      <c r="C503" s="29"/>
      <c r="D503" s="29"/>
      <c r="E503" s="29"/>
      <c r="F503" s="29"/>
      <c r="G503" s="29"/>
      <c r="H503" s="29"/>
      <c r="I503" s="29"/>
      <c r="J503" s="29"/>
      <c r="K503" s="29"/>
      <c r="L503" s="29"/>
      <c r="M503" s="29"/>
      <c r="N503" s="29"/>
      <c r="O503" s="29"/>
      <c r="P503" s="29"/>
      <c r="Q503" s="29"/>
      <c r="R503" s="29"/>
      <c r="S503" s="29"/>
      <c r="T503" s="325"/>
      <c r="U503" s="29"/>
      <c r="V503" s="29"/>
      <c r="W503" s="29"/>
      <c r="X503" s="29"/>
      <c r="Y503" s="29"/>
      <c r="Z503" s="29"/>
      <c r="AA503" s="29"/>
      <c r="AB503" s="29"/>
      <c r="AC503" s="29"/>
      <c r="AD503" s="29"/>
      <c r="AE503" s="29"/>
      <c r="AF503" s="29"/>
      <c r="AG503" s="29"/>
      <c r="AH503" s="29"/>
      <c r="AI503" s="29"/>
    </row>
    <row r="504" spans="1:35" ht="15.75" customHeight="1">
      <c r="A504" s="29"/>
      <c r="B504" s="29"/>
      <c r="C504" s="29"/>
      <c r="D504" s="29"/>
      <c r="E504" s="29"/>
      <c r="F504" s="29"/>
      <c r="G504" s="29"/>
      <c r="H504" s="29"/>
      <c r="I504" s="29"/>
      <c r="J504" s="29"/>
      <c r="K504" s="29"/>
      <c r="L504" s="29"/>
      <c r="M504" s="29"/>
      <c r="N504" s="29"/>
      <c r="O504" s="29"/>
      <c r="P504" s="29"/>
      <c r="Q504" s="29"/>
      <c r="R504" s="29"/>
      <c r="S504" s="29"/>
      <c r="T504" s="325"/>
      <c r="U504" s="29"/>
      <c r="V504" s="29"/>
      <c r="W504" s="29"/>
      <c r="X504" s="29"/>
      <c r="Y504" s="29"/>
      <c r="Z504" s="29"/>
      <c r="AA504" s="29"/>
      <c r="AB504" s="29"/>
      <c r="AC504" s="29"/>
      <c r="AD504" s="29"/>
      <c r="AE504" s="29"/>
      <c r="AF504" s="29"/>
      <c r="AG504" s="29"/>
      <c r="AH504" s="29"/>
      <c r="AI504" s="29"/>
    </row>
    <row r="505" spans="1:35" ht="15.75" customHeight="1">
      <c r="A505" s="29"/>
      <c r="B505" s="29"/>
      <c r="C505" s="29"/>
      <c r="D505" s="29"/>
      <c r="E505" s="29"/>
      <c r="F505" s="29"/>
      <c r="G505" s="29"/>
      <c r="H505" s="29"/>
      <c r="I505" s="29"/>
      <c r="J505" s="29"/>
      <c r="K505" s="29"/>
      <c r="L505" s="29"/>
      <c r="M505" s="29"/>
      <c r="N505" s="29"/>
      <c r="O505" s="29"/>
      <c r="P505" s="29"/>
      <c r="Q505" s="29"/>
      <c r="R505" s="29"/>
      <c r="S505" s="29"/>
      <c r="T505" s="325"/>
      <c r="U505" s="29"/>
      <c r="V505" s="29"/>
      <c r="W505" s="29"/>
      <c r="X505" s="29"/>
      <c r="Y505" s="29"/>
      <c r="Z505" s="29"/>
      <c r="AA505" s="29"/>
      <c r="AB505" s="29"/>
      <c r="AC505" s="29"/>
      <c r="AD505" s="29"/>
      <c r="AE505" s="29"/>
      <c r="AF505" s="29"/>
      <c r="AG505" s="29"/>
      <c r="AH505" s="29"/>
      <c r="AI505" s="29"/>
    </row>
    <row r="506" spans="1:35" ht="15.75" customHeight="1">
      <c r="A506" s="29"/>
      <c r="B506" s="29"/>
      <c r="C506" s="29"/>
      <c r="D506" s="29"/>
      <c r="E506" s="29"/>
      <c r="F506" s="29"/>
      <c r="G506" s="29"/>
      <c r="H506" s="29"/>
      <c r="I506" s="29"/>
      <c r="J506" s="29"/>
      <c r="K506" s="29"/>
      <c r="L506" s="29"/>
      <c r="M506" s="29"/>
      <c r="N506" s="29"/>
      <c r="O506" s="29"/>
      <c r="P506" s="29"/>
      <c r="Q506" s="29"/>
      <c r="R506" s="29"/>
      <c r="S506" s="29"/>
      <c r="T506" s="325"/>
      <c r="U506" s="29"/>
      <c r="V506" s="29"/>
      <c r="W506" s="29"/>
      <c r="X506" s="29"/>
      <c r="Y506" s="29"/>
      <c r="Z506" s="29"/>
      <c r="AA506" s="29"/>
      <c r="AB506" s="29"/>
      <c r="AC506" s="29"/>
      <c r="AD506" s="29"/>
      <c r="AE506" s="29"/>
      <c r="AF506" s="29"/>
      <c r="AG506" s="29"/>
      <c r="AH506" s="29"/>
      <c r="AI506" s="29"/>
    </row>
    <row r="507" spans="1:35" ht="15.75" customHeight="1">
      <c r="A507" s="29"/>
      <c r="B507" s="29"/>
      <c r="C507" s="29"/>
      <c r="D507" s="29"/>
      <c r="E507" s="29"/>
      <c r="F507" s="29"/>
      <c r="G507" s="29"/>
      <c r="H507" s="29"/>
      <c r="I507" s="29"/>
      <c r="J507" s="29"/>
      <c r="K507" s="29"/>
      <c r="L507" s="29"/>
      <c r="M507" s="29"/>
      <c r="N507" s="29"/>
      <c r="O507" s="29"/>
      <c r="P507" s="29"/>
      <c r="Q507" s="29"/>
      <c r="R507" s="29"/>
      <c r="S507" s="29"/>
      <c r="T507" s="325"/>
      <c r="U507" s="29"/>
      <c r="V507" s="29"/>
      <c r="W507" s="29"/>
      <c r="X507" s="29"/>
      <c r="Y507" s="29"/>
      <c r="Z507" s="29"/>
      <c r="AA507" s="29"/>
      <c r="AB507" s="29"/>
      <c r="AC507" s="29"/>
      <c r="AD507" s="29"/>
      <c r="AE507" s="29"/>
      <c r="AF507" s="29"/>
      <c r="AG507" s="29"/>
      <c r="AH507" s="29"/>
      <c r="AI507" s="29"/>
    </row>
    <row r="508" spans="1:35" ht="15.75" customHeight="1">
      <c r="A508" s="29"/>
      <c r="B508" s="29"/>
      <c r="C508" s="29"/>
      <c r="D508" s="29"/>
      <c r="E508" s="29"/>
      <c r="F508" s="29"/>
      <c r="G508" s="29"/>
      <c r="H508" s="29"/>
      <c r="I508" s="29"/>
      <c r="J508" s="29"/>
      <c r="K508" s="29"/>
      <c r="L508" s="29"/>
      <c r="M508" s="29"/>
      <c r="N508" s="29"/>
      <c r="O508" s="29"/>
      <c r="P508" s="29"/>
      <c r="Q508" s="29"/>
      <c r="R508" s="29"/>
      <c r="S508" s="29"/>
      <c r="T508" s="325"/>
      <c r="U508" s="29"/>
      <c r="V508" s="29"/>
      <c r="W508" s="29"/>
      <c r="X508" s="29"/>
      <c r="Y508" s="29"/>
      <c r="Z508" s="29"/>
      <c r="AA508" s="29"/>
      <c r="AB508" s="29"/>
      <c r="AC508" s="29"/>
      <c r="AD508" s="29"/>
      <c r="AE508" s="29"/>
      <c r="AF508" s="29"/>
      <c r="AG508" s="29"/>
      <c r="AH508" s="29"/>
      <c r="AI508" s="29"/>
    </row>
    <row r="509" spans="1:35" ht="15.75" customHeight="1">
      <c r="A509" s="29"/>
      <c r="B509" s="29"/>
      <c r="C509" s="29"/>
      <c r="D509" s="29"/>
      <c r="E509" s="29"/>
      <c r="F509" s="29"/>
      <c r="G509" s="29"/>
      <c r="H509" s="29"/>
      <c r="I509" s="29"/>
      <c r="J509" s="29"/>
      <c r="K509" s="29"/>
      <c r="L509" s="29"/>
      <c r="M509" s="29"/>
      <c r="N509" s="29"/>
      <c r="O509" s="29"/>
      <c r="P509" s="29"/>
      <c r="Q509" s="29"/>
      <c r="R509" s="29"/>
      <c r="S509" s="29"/>
      <c r="T509" s="325"/>
      <c r="U509" s="29"/>
      <c r="V509" s="29"/>
      <c r="W509" s="29"/>
      <c r="X509" s="29"/>
      <c r="Y509" s="29"/>
      <c r="Z509" s="29"/>
      <c r="AA509" s="29"/>
      <c r="AB509" s="29"/>
      <c r="AC509" s="29"/>
      <c r="AD509" s="29"/>
      <c r="AE509" s="29"/>
      <c r="AF509" s="29"/>
      <c r="AG509" s="29"/>
      <c r="AH509" s="29"/>
      <c r="AI509" s="29"/>
    </row>
    <row r="510" spans="1:35" ht="15.75" customHeight="1">
      <c r="A510" s="29"/>
      <c r="B510" s="29"/>
      <c r="C510" s="29"/>
      <c r="D510" s="29"/>
      <c r="E510" s="29"/>
      <c r="F510" s="29"/>
      <c r="G510" s="29"/>
      <c r="H510" s="29"/>
      <c r="I510" s="29"/>
      <c r="J510" s="29"/>
      <c r="K510" s="29"/>
      <c r="L510" s="29"/>
      <c r="M510" s="29"/>
      <c r="N510" s="29"/>
      <c r="O510" s="29"/>
      <c r="P510" s="29"/>
      <c r="Q510" s="29"/>
      <c r="R510" s="29"/>
      <c r="S510" s="29"/>
      <c r="T510" s="325"/>
      <c r="U510" s="29"/>
      <c r="V510" s="29"/>
      <c r="W510" s="29"/>
      <c r="X510" s="29"/>
      <c r="Y510" s="29"/>
      <c r="Z510" s="29"/>
      <c r="AA510" s="29"/>
      <c r="AB510" s="29"/>
      <c r="AC510" s="29"/>
      <c r="AD510" s="29"/>
      <c r="AE510" s="29"/>
      <c r="AF510" s="29"/>
      <c r="AG510" s="29"/>
      <c r="AH510" s="29"/>
      <c r="AI510" s="29"/>
    </row>
    <row r="511" spans="1:35" ht="15.75" customHeight="1">
      <c r="A511" s="29"/>
      <c r="B511" s="29"/>
      <c r="C511" s="29"/>
      <c r="D511" s="29"/>
      <c r="E511" s="29"/>
      <c r="F511" s="29"/>
      <c r="G511" s="29"/>
      <c r="H511" s="29"/>
      <c r="I511" s="29"/>
      <c r="J511" s="29"/>
      <c r="K511" s="29"/>
      <c r="L511" s="29"/>
      <c r="M511" s="29"/>
      <c r="N511" s="29"/>
      <c r="O511" s="29"/>
      <c r="P511" s="29"/>
      <c r="Q511" s="29"/>
      <c r="R511" s="29"/>
      <c r="S511" s="29"/>
      <c r="T511" s="325"/>
      <c r="U511" s="29"/>
      <c r="V511" s="29"/>
      <c r="W511" s="29"/>
      <c r="X511" s="29"/>
      <c r="Y511" s="29"/>
      <c r="Z511" s="29"/>
      <c r="AA511" s="29"/>
      <c r="AB511" s="29"/>
      <c r="AC511" s="29"/>
      <c r="AD511" s="29"/>
      <c r="AE511" s="29"/>
      <c r="AF511" s="29"/>
      <c r="AG511" s="29"/>
      <c r="AH511" s="29"/>
      <c r="AI511" s="29"/>
    </row>
    <row r="512" spans="1:35" ht="15.75" customHeight="1">
      <c r="A512" s="29"/>
      <c r="B512" s="29"/>
      <c r="C512" s="29"/>
      <c r="D512" s="29"/>
      <c r="E512" s="29"/>
      <c r="F512" s="29"/>
      <c r="G512" s="29"/>
      <c r="H512" s="29"/>
      <c r="I512" s="29"/>
      <c r="J512" s="29"/>
      <c r="K512" s="29"/>
      <c r="L512" s="29"/>
      <c r="M512" s="29"/>
      <c r="N512" s="29"/>
      <c r="O512" s="29"/>
      <c r="P512" s="29"/>
      <c r="Q512" s="29"/>
      <c r="R512" s="29"/>
      <c r="S512" s="29"/>
      <c r="T512" s="325"/>
      <c r="U512" s="29"/>
      <c r="V512" s="29"/>
      <c r="W512" s="29"/>
      <c r="X512" s="29"/>
      <c r="Y512" s="29"/>
      <c r="Z512" s="29"/>
      <c r="AA512" s="29"/>
      <c r="AB512" s="29"/>
      <c r="AC512" s="29"/>
      <c r="AD512" s="29"/>
      <c r="AE512" s="29"/>
      <c r="AF512" s="29"/>
      <c r="AG512" s="29"/>
      <c r="AH512" s="29"/>
      <c r="AI512" s="29"/>
    </row>
    <row r="513" spans="1:35" ht="15.75" customHeight="1">
      <c r="A513" s="29"/>
      <c r="B513" s="29"/>
      <c r="C513" s="29"/>
      <c r="D513" s="29"/>
      <c r="E513" s="29"/>
      <c r="F513" s="29"/>
      <c r="G513" s="29"/>
      <c r="H513" s="29"/>
      <c r="I513" s="29"/>
      <c r="J513" s="29"/>
      <c r="K513" s="29"/>
      <c r="L513" s="29"/>
      <c r="M513" s="29"/>
      <c r="N513" s="29"/>
      <c r="O513" s="29"/>
      <c r="P513" s="29"/>
      <c r="Q513" s="29"/>
      <c r="R513" s="29"/>
      <c r="S513" s="29"/>
      <c r="T513" s="325"/>
      <c r="U513" s="29"/>
      <c r="V513" s="29"/>
      <c r="W513" s="29"/>
      <c r="X513" s="29"/>
      <c r="Y513" s="29"/>
      <c r="Z513" s="29"/>
      <c r="AA513" s="29"/>
      <c r="AB513" s="29"/>
      <c r="AC513" s="29"/>
      <c r="AD513" s="29"/>
      <c r="AE513" s="29"/>
      <c r="AF513" s="29"/>
      <c r="AG513" s="29"/>
      <c r="AH513" s="29"/>
      <c r="AI513" s="29"/>
    </row>
    <row r="514" spans="1:35" ht="15.75" customHeight="1">
      <c r="A514" s="29"/>
      <c r="B514" s="29"/>
      <c r="C514" s="29"/>
      <c r="D514" s="29"/>
      <c r="E514" s="29"/>
      <c r="F514" s="29"/>
      <c r="G514" s="29"/>
      <c r="H514" s="29"/>
      <c r="I514" s="29"/>
      <c r="J514" s="29"/>
      <c r="K514" s="29"/>
      <c r="L514" s="29"/>
      <c r="M514" s="29"/>
      <c r="N514" s="29"/>
      <c r="O514" s="29"/>
      <c r="P514" s="29"/>
      <c r="Q514" s="29"/>
      <c r="R514" s="29"/>
      <c r="S514" s="29"/>
      <c r="T514" s="325"/>
      <c r="U514" s="29"/>
      <c r="V514" s="29"/>
      <c r="W514" s="29"/>
      <c r="X514" s="29"/>
      <c r="Y514" s="29"/>
      <c r="Z514" s="29"/>
      <c r="AA514" s="29"/>
      <c r="AB514" s="29"/>
      <c r="AC514" s="29"/>
      <c r="AD514" s="29"/>
      <c r="AE514" s="29"/>
      <c r="AF514" s="29"/>
      <c r="AG514" s="29"/>
      <c r="AH514" s="29"/>
      <c r="AI514" s="29"/>
    </row>
    <row r="515" spans="1:35" ht="15.75" customHeight="1">
      <c r="A515" s="29"/>
      <c r="B515" s="29"/>
      <c r="C515" s="29"/>
      <c r="D515" s="29"/>
      <c r="E515" s="29"/>
      <c r="F515" s="29"/>
      <c r="G515" s="29"/>
      <c r="H515" s="29"/>
      <c r="I515" s="29"/>
      <c r="J515" s="29"/>
      <c r="K515" s="29"/>
      <c r="L515" s="29"/>
      <c r="M515" s="29"/>
      <c r="N515" s="29"/>
      <c r="O515" s="29"/>
      <c r="P515" s="29"/>
      <c r="Q515" s="29"/>
      <c r="R515" s="29"/>
      <c r="S515" s="29"/>
      <c r="T515" s="325"/>
      <c r="U515" s="29"/>
      <c r="V515" s="29"/>
      <c r="W515" s="29"/>
      <c r="X515" s="29"/>
      <c r="Y515" s="29"/>
      <c r="Z515" s="29"/>
      <c r="AA515" s="29"/>
      <c r="AB515" s="29"/>
      <c r="AC515" s="29"/>
      <c r="AD515" s="29"/>
      <c r="AE515" s="29"/>
      <c r="AF515" s="29"/>
      <c r="AG515" s="29"/>
      <c r="AH515" s="29"/>
      <c r="AI515" s="29"/>
    </row>
    <row r="516" spans="1:35" ht="15.75" customHeight="1">
      <c r="A516" s="29"/>
      <c r="B516" s="29"/>
      <c r="C516" s="29"/>
      <c r="D516" s="29"/>
      <c r="E516" s="29"/>
      <c r="F516" s="29"/>
      <c r="G516" s="29"/>
      <c r="H516" s="29"/>
      <c r="I516" s="29"/>
      <c r="J516" s="29"/>
      <c r="K516" s="29"/>
      <c r="L516" s="29"/>
      <c r="M516" s="29"/>
      <c r="N516" s="29"/>
      <c r="O516" s="29"/>
      <c r="P516" s="29"/>
      <c r="Q516" s="29"/>
      <c r="R516" s="29"/>
      <c r="S516" s="29"/>
      <c r="T516" s="325"/>
      <c r="U516" s="29"/>
      <c r="V516" s="29"/>
      <c r="W516" s="29"/>
      <c r="X516" s="29"/>
      <c r="Y516" s="29"/>
      <c r="Z516" s="29"/>
      <c r="AA516" s="29"/>
      <c r="AB516" s="29"/>
      <c r="AC516" s="29"/>
      <c r="AD516" s="29"/>
      <c r="AE516" s="29"/>
      <c r="AF516" s="29"/>
      <c r="AG516" s="29"/>
      <c r="AH516" s="29"/>
      <c r="AI516" s="29"/>
    </row>
    <row r="517" spans="1:35" ht="15.75" customHeight="1">
      <c r="A517" s="29"/>
      <c r="B517" s="29"/>
      <c r="C517" s="29"/>
      <c r="D517" s="29"/>
      <c r="E517" s="29"/>
      <c r="F517" s="29"/>
      <c r="G517" s="29"/>
      <c r="H517" s="29"/>
      <c r="I517" s="29"/>
      <c r="J517" s="29"/>
      <c r="K517" s="29"/>
      <c r="L517" s="29"/>
      <c r="M517" s="29"/>
      <c r="N517" s="29"/>
      <c r="O517" s="29"/>
      <c r="P517" s="29"/>
      <c r="Q517" s="29"/>
      <c r="R517" s="29"/>
      <c r="S517" s="29"/>
      <c r="T517" s="325"/>
      <c r="U517" s="29"/>
      <c r="V517" s="29"/>
      <c r="W517" s="29"/>
      <c r="X517" s="29"/>
      <c r="Y517" s="29"/>
      <c r="Z517" s="29"/>
      <c r="AA517" s="29"/>
      <c r="AB517" s="29"/>
      <c r="AC517" s="29"/>
      <c r="AD517" s="29"/>
      <c r="AE517" s="29"/>
      <c r="AF517" s="29"/>
      <c r="AG517" s="29"/>
      <c r="AH517" s="29"/>
      <c r="AI517" s="29"/>
    </row>
    <row r="518" spans="1:35" ht="15.75" customHeight="1">
      <c r="A518" s="29"/>
      <c r="B518" s="29"/>
      <c r="C518" s="29"/>
      <c r="D518" s="29"/>
      <c r="E518" s="29"/>
      <c r="F518" s="29"/>
      <c r="G518" s="29"/>
      <c r="H518" s="29"/>
      <c r="I518" s="29"/>
      <c r="J518" s="29"/>
      <c r="K518" s="29"/>
      <c r="L518" s="29"/>
      <c r="M518" s="29"/>
      <c r="N518" s="29"/>
      <c r="O518" s="29"/>
      <c r="P518" s="29"/>
      <c r="Q518" s="29"/>
      <c r="R518" s="29"/>
      <c r="S518" s="29"/>
      <c r="T518" s="325"/>
      <c r="U518" s="29"/>
      <c r="V518" s="29"/>
      <c r="W518" s="29"/>
      <c r="X518" s="29"/>
      <c r="Y518" s="29"/>
      <c r="Z518" s="29"/>
      <c r="AA518" s="29"/>
      <c r="AB518" s="29"/>
      <c r="AC518" s="29"/>
      <c r="AD518" s="29"/>
      <c r="AE518" s="29"/>
      <c r="AF518" s="29"/>
      <c r="AG518" s="29"/>
      <c r="AH518" s="29"/>
      <c r="AI518" s="29"/>
    </row>
    <row r="519" spans="1:35" ht="15.75" customHeight="1">
      <c r="A519" s="29"/>
      <c r="B519" s="29"/>
      <c r="C519" s="29"/>
      <c r="D519" s="29"/>
      <c r="E519" s="29"/>
      <c r="F519" s="29"/>
      <c r="G519" s="29"/>
      <c r="H519" s="29"/>
      <c r="I519" s="29"/>
      <c r="J519" s="29"/>
      <c r="K519" s="29"/>
      <c r="L519" s="29"/>
      <c r="M519" s="29"/>
      <c r="N519" s="29"/>
      <c r="O519" s="29"/>
      <c r="P519" s="29"/>
      <c r="Q519" s="29"/>
      <c r="R519" s="29"/>
      <c r="S519" s="29"/>
      <c r="T519" s="325"/>
      <c r="U519" s="29"/>
      <c r="V519" s="29"/>
      <c r="W519" s="29"/>
      <c r="X519" s="29"/>
      <c r="Y519" s="29"/>
      <c r="Z519" s="29"/>
      <c r="AA519" s="29"/>
      <c r="AB519" s="29"/>
      <c r="AC519" s="29"/>
      <c r="AD519" s="29"/>
      <c r="AE519" s="29"/>
      <c r="AF519" s="29"/>
      <c r="AG519" s="29"/>
      <c r="AH519" s="29"/>
      <c r="AI519" s="29"/>
    </row>
    <row r="520" spans="1:35" ht="15.75" customHeight="1">
      <c r="A520" s="29"/>
      <c r="B520" s="29"/>
      <c r="C520" s="29"/>
      <c r="D520" s="29"/>
      <c r="E520" s="29"/>
      <c r="F520" s="29"/>
      <c r="G520" s="29"/>
      <c r="H520" s="29"/>
      <c r="I520" s="29"/>
      <c r="J520" s="29"/>
      <c r="K520" s="29"/>
      <c r="L520" s="29"/>
      <c r="M520" s="29"/>
      <c r="N520" s="29"/>
      <c r="O520" s="29"/>
      <c r="P520" s="29"/>
      <c r="Q520" s="29"/>
      <c r="R520" s="29"/>
      <c r="S520" s="29"/>
      <c r="T520" s="325"/>
      <c r="U520" s="29"/>
      <c r="V520" s="29"/>
      <c r="W520" s="29"/>
      <c r="X520" s="29"/>
      <c r="Y520" s="29"/>
      <c r="Z520" s="29"/>
      <c r="AA520" s="29"/>
      <c r="AB520" s="29"/>
      <c r="AC520" s="29"/>
      <c r="AD520" s="29"/>
      <c r="AE520" s="29"/>
      <c r="AF520" s="29"/>
      <c r="AG520" s="29"/>
      <c r="AH520" s="29"/>
      <c r="AI520" s="29"/>
    </row>
    <row r="521" spans="1:35" ht="15.75" customHeight="1">
      <c r="A521" s="29"/>
      <c r="B521" s="29"/>
      <c r="C521" s="29"/>
      <c r="D521" s="29"/>
      <c r="E521" s="29"/>
      <c r="F521" s="29"/>
      <c r="G521" s="29"/>
      <c r="H521" s="29"/>
      <c r="I521" s="29"/>
      <c r="J521" s="29"/>
      <c r="K521" s="29"/>
      <c r="L521" s="29"/>
      <c r="M521" s="29"/>
      <c r="N521" s="29"/>
      <c r="O521" s="29"/>
      <c r="P521" s="29"/>
      <c r="Q521" s="29"/>
      <c r="R521" s="29"/>
      <c r="S521" s="29"/>
      <c r="T521" s="325"/>
      <c r="U521" s="29"/>
      <c r="V521" s="29"/>
      <c r="W521" s="29"/>
      <c r="X521" s="29"/>
      <c r="Y521" s="29"/>
      <c r="Z521" s="29"/>
      <c r="AA521" s="29"/>
      <c r="AB521" s="29"/>
      <c r="AC521" s="29"/>
      <c r="AD521" s="29"/>
      <c r="AE521" s="29"/>
      <c r="AF521" s="29"/>
      <c r="AG521" s="29"/>
      <c r="AH521" s="29"/>
      <c r="AI521" s="29"/>
    </row>
    <row r="522" spans="1:35" ht="15.75" customHeight="1">
      <c r="A522" s="29"/>
      <c r="B522" s="29"/>
      <c r="C522" s="29"/>
      <c r="D522" s="29"/>
      <c r="E522" s="29"/>
      <c r="F522" s="29"/>
      <c r="G522" s="29"/>
      <c r="H522" s="29"/>
      <c r="I522" s="29"/>
      <c r="J522" s="29"/>
      <c r="K522" s="29"/>
      <c r="L522" s="29"/>
      <c r="M522" s="29"/>
      <c r="N522" s="29"/>
      <c r="O522" s="29"/>
      <c r="P522" s="29"/>
      <c r="Q522" s="29"/>
      <c r="R522" s="29"/>
      <c r="S522" s="29"/>
      <c r="T522" s="325"/>
      <c r="U522" s="29"/>
      <c r="V522" s="29"/>
      <c r="W522" s="29"/>
      <c r="X522" s="29"/>
      <c r="Y522" s="29"/>
      <c r="Z522" s="29"/>
      <c r="AA522" s="29"/>
      <c r="AB522" s="29"/>
      <c r="AC522" s="29"/>
      <c r="AD522" s="29"/>
      <c r="AE522" s="29"/>
      <c r="AF522" s="29"/>
      <c r="AG522" s="29"/>
      <c r="AH522" s="29"/>
      <c r="AI522" s="29"/>
    </row>
    <row r="523" spans="1:35" ht="15.75" customHeight="1">
      <c r="A523" s="29"/>
      <c r="B523" s="29"/>
      <c r="C523" s="29"/>
      <c r="D523" s="29"/>
      <c r="E523" s="29"/>
      <c r="F523" s="29"/>
      <c r="G523" s="29"/>
      <c r="H523" s="29"/>
      <c r="I523" s="29"/>
      <c r="J523" s="29"/>
      <c r="K523" s="29"/>
      <c r="L523" s="29"/>
      <c r="M523" s="29"/>
      <c r="N523" s="29"/>
      <c r="O523" s="29"/>
      <c r="P523" s="29"/>
      <c r="Q523" s="29"/>
      <c r="R523" s="29"/>
      <c r="S523" s="29"/>
      <c r="T523" s="325"/>
      <c r="U523" s="29"/>
      <c r="V523" s="29"/>
      <c r="W523" s="29"/>
      <c r="X523" s="29"/>
      <c r="Y523" s="29"/>
      <c r="Z523" s="29"/>
      <c r="AA523" s="29"/>
      <c r="AB523" s="29"/>
      <c r="AC523" s="29"/>
      <c r="AD523" s="29"/>
      <c r="AE523" s="29"/>
      <c r="AF523" s="29"/>
      <c r="AG523" s="29"/>
      <c r="AH523" s="29"/>
      <c r="AI523" s="29"/>
    </row>
    <row r="524" spans="1:35" ht="15.75" customHeight="1">
      <c r="A524" s="29"/>
      <c r="B524" s="29"/>
      <c r="C524" s="29"/>
      <c r="D524" s="29"/>
      <c r="E524" s="29"/>
      <c r="F524" s="29"/>
      <c r="G524" s="29"/>
      <c r="H524" s="29"/>
      <c r="I524" s="29"/>
      <c r="J524" s="29"/>
      <c r="K524" s="29"/>
      <c r="L524" s="29"/>
      <c r="M524" s="29"/>
      <c r="N524" s="29"/>
      <c r="O524" s="29"/>
      <c r="P524" s="29"/>
      <c r="Q524" s="29"/>
      <c r="R524" s="29"/>
      <c r="S524" s="29"/>
      <c r="T524" s="325"/>
      <c r="U524" s="29"/>
      <c r="V524" s="29"/>
      <c r="W524" s="29"/>
      <c r="X524" s="29"/>
      <c r="Y524" s="29"/>
      <c r="Z524" s="29"/>
      <c r="AA524" s="29"/>
      <c r="AB524" s="29"/>
      <c r="AC524" s="29"/>
      <c r="AD524" s="29"/>
      <c r="AE524" s="29"/>
      <c r="AF524" s="29"/>
      <c r="AG524" s="29"/>
      <c r="AH524" s="29"/>
      <c r="AI524" s="29"/>
    </row>
    <row r="525" spans="1:35" ht="15.75" customHeight="1">
      <c r="A525" s="29"/>
      <c r="B525" s="29"/>
      <c r="C525" s="29"/>
      <c r="D525" s="29"/>
      <c r="E525" s="29"/>
      <c r="F525" s="29"/>
      <c r="G525" s="29"/>
      <c r="H525" s="29"/>
      <c r="I525" s="29"/>
      <c r="J525" s="29"/>
      <c r="K525" s="29"/>
      <c r="L525" s="29"/>
      <c r="M525" s="29"/>
      <c r="N525" s="29"/>
      <c r="O525" s="29"/>
      <c r="P525" s="29"/>
      <c r="Q525" s="29"/>
      <c r="R525" s="29"/>
      <c r="S525" s="29"/>
      <c r="T525" s="325"/>
      <c r="U525" s="29"/>
      <c r="V525" s="29"/>
      <c r="W525" s="29"/>
      <c r="X525" s="29"/>
      <c r="Y525" s="29"/>
      <c r="Z525" s="29"/>
      <c r="AA525" s="29"/>
      <c r="AB525" s="29"/>
      <c r="AC525" s="29"/>
      <c r="AD525" s="29"/>
      <c r="AE525" s="29"/>
      <c r="AF525" s="29"/>
      <c r="AG525" s="29"/>
      <c r="AH525" s="29"/>
      <c r="AI525" s="29"/>
    </row>
    <row r="526" spans="1:35" ht="15.75" customHeight="1">
      <c r="A526" s="29"/>
      <c r="B526" s="29"/>
      <c r="C526" s="29"/>
      <c r="D526" s="29"/>
      <c r="E526" s="29"/>
      <c r="F526" s="29"/>
      <c r="G526" s="29"/>
      <c r="H526" s="29"/>
      <c r="I526" s="29"/>
      <c r="J526" s="29"/>
      <c r="K526" s="29"/>
      <c r="L526" s="29"/>
      <c r="M526" s="29"/>
      <c r="N526" s="29"/>
      <c r="O526" s="29"/>
      <c r="P526" s="29"/>
      <c r="Q526" s="29"/>
      <c r="R526" s="29"/>
      <c r="S526" s="29"/>
      <c r="T526" s="325"/>
      <c r="U526" s="29"/>
      <c r="V526" s="29"/>
      <c r="W526" s="29"/>
      <c r="X526" s="29"/>
      <c r="Y526" s="29"/>
      <c r="Z526" s="29"/>
      <c r="AA526" s="29"/>
      <c r="AB526" s="29"/>
      <c r="AC526" s="29"/>
      <c r="AD526" s="29"/>
      <c r="AE526" s="29"/>
      <c r="AF526" s="29"/>
      <c r="AG526" s="29"/>
      <c r="AH526" s="29"/>
      <c r="AI526" s="29"/>
    </row>
    <row r="527" spans="1:35" ht="15.75" customHeight="1">
      <c r="A527" s="29"/>
      <c r="B527" s="29"/>
      <c r="C527" s="29"/>
      <c r="D527" s="29"/>
      <c r="E527" s="29"/>
      <c r="F527" s="29"/>
      <c r="G527" s="29"/>
      <c r="H527" s="29"/>
      <c r="I527" s="29"/>
      <c r="J527" s="29"/>
      <c r="K527" s="29"/>
      <c r="L527" s="29"/>
      <c r="M527" s="29"/>
      <c r="N527" s="29"/>
      <c r="O527" s="29"/>
      <c r="P527" s="29"/>
      <c r="Q527" s="29"/>
      <c r="R527" s="29"/>
      <c r="S527" s="29"/>
      <c r="T527" s="325"/>
      <c r="U527" s="29"/>
      <c r="V527" s="29"/>
      <c r="W527" s="29"/>
      <c r="X527" s="29"/>
      <c r="Y527" s="29"/>
      <c r="Z527" s="29"/>
      <c r="AA527" s="29"/>
      <c r="AB527" s="29"/>
      <c r="AC527" s="29"/>
      <c r="AD527" s="29"/>
      <c r="AE527" s="29"/>
      <c r="AF527" s="29"/>
      <c r="AG527" s="29"/>
      <c r="AH527" s="29"/>
      <c r="AI527" s="29"/>
    </row>
    <row r="528" spans="1:35" ht="15.75" customHeight="1">
      <c r="A528" s="29"/>
      <c r="B528" s="29"/>
      <c r="C528" s="29"/>
      <c r="D528" s="29"/>
      <c r="E528" s="29"/>
      <c r="F528" s="29"/>
      <c r="G528" s="29"/>
      <c r="H528" s="29"/>
      <c r="I528" s="29"/>
      <c r="J528" s="29"/>
      <c r="K528" s="29"/>
      <c r="L528" s="29"/>
      <c r="M528" s="29"/>
      <c r="N528" s="29"/>
      <c r="O528" s="29"/>
      <c r="P528" s="29"/>
      <c r="Q528" s="29"/>
      <c r="R528" s="29"/>
      <c r="S528" s="29"/>
      <c r="T528" s="325"/>
      <c r="U528" s="29"/>
      <c r="V528" s="29"/>
      <c r="W528" s="29"/>
      <c r="X528" s="29"/>
      <c r="Y528" s="29"/>
      <c r="Z528" s="29"/>
      <c r="AA528" s="29"/>
      <c r="AB528" s="29"/>
      <c r="AC528" s="29"/>
      <c r="AD528" s="29"/>
      <c r="AE528" s="29"/>
      <c r="AF528" s="29"/>
      <c r="AG528" s="29"/>
      <c r="AH528" s="29"/>
      <c r="AI528" s="29"/>
    </row>
    <row r="529" spans="1:35" ht="15.75" customHeight="1">
      <c r="A529" s="29"/>
      <c r="B529" s="29"/>
      <c r="C529" s="29"/>
      <c r="D529" s="29"/>
      <c r="E529" s="29"/>
      <c r="F529" s="29"/>
      <c r="G529" s="29"/>
      <c r="H529" s="29"/>
      <c r="I529" s="29"/>
      <c r="J529" s="29"/>
      <c r="K529" s="29"/>
      <c r="L529" s="29"/>
      <c r="M529" s="29"/>
      <c r="N529" s="29"/>
      <c r="O529" s="29"/>
      <c r="P529" s="29"/>
      <c r="Q529" s="29"/>
      <c r="R529" s="29"/>
      <c r="S529" s="29"/>
      <c r="T529" s="325"/>
      <c r="U529" s="29"/>
      <c r="V529" s="29"/>
      <c r="W529" s="29"/>
      <c r="X529" s="29"/>
      <c r="Y529" s="29"/>
      <c r="Z529" s="29"/>
      <c r="AA529" s="29"/>
      <c r="AB529" s="29"/>
      <c r="AC529" s="29"/>
      <c r="AD529" s="29"/>
      <c r="AE529" s="29"/>
      <c r="AF529" s="29"/>
      <c r="AG529" s="29"/>
      <c r="AH529" s="29"/>
      <c r="AI529" s="29"/>
    </row>
    <row r="530" spans="1:35" ht="15.75" customHeight="1">
      <c r="A530" s="29"/>
      <c r="B530" s="29"/>
      <c r="C530" s="29"/>
      <c r="D530" s="29"/>
      <c r="E530" s="29"/>
      <c r="F530" s="29"/>
      <c r="G530" s="29"/>
      <c r="H530" s="29"/>
      <c r="I530" s="29"/>
      <c r="J530" s="29"/>
      <c r="K530" s="29"/>
      <c r="L530" s="29"/>
      <c r="M530" s="29"/>
      <c r="N530" s="29"/>
      <c r="O530" s="29"/>
      <c r="P530" s="29"/>
      <c r="Q530" s="29"/>
      <c r="R530" s="29"/>
      <c r="S530" s="29"/>
      <c r="T530" s="325"/>
      <c r="U530" s="29"/>
      <c r="V530" s="29"/>
      <c r="W530" s="29"/>
      <c r="X530" s="29"/>
      <c r="Y530" s="29"/>
      <c r="Z530" s="29"/>
      <c r="AA530" s="29"/>
      <c r="AB530" s="29"/>
      <c r="AC530" s="29"/>
      <c r="AD530" s="29"/>
      <c r="AE530" s="29"/>
      <c r="AF530" s="29"/>
      <c r="AG530" s="29"/>
      <c r="AH530" s="29"/>
      <c r="AI530" s="29"/>
    </row>
    <row r="531" spans="1:35" ht="15.75" customHeight="1">
      <c r="A531" s="29"/>
      <c r="B531" s="29"/>
      <c r="C531" s="29"/>
      <c r="D531" s="29"/>
      <c r="E531" s="29"/>
      <c r="F531" s="29"/>
      <c r="G531" s="29"/>
      <c r="H531" s="29"/>
      <c r="I531" s="29"/>
      <c r="J531" s="29"/>
      <c r="K531" s="29"/>
      <c r="L531" s="29"/>
      <c r="M531" s="29"/>
      <c r="N531" s="29"/>
      <c r="O531" s="29"/>
      <c r="P531" s="29"/>
      <c r="Q531" s="29"/>
      <c r="R531" s="29"/>
      <c r="S531" s="29"/>
      <c r="T531" s="325"/>
      <c r="U531" s="29"/>
      <c r="V531" s="29"/>
      <c r="W531" s="29"/>
      <c r="X531" s="29"/>
      <c r="Y531" s="29"/>
      <c r="Z531" s="29"/>
      <c r="AA531" s="29"/>
      <c r="AB531" s="29"/>
      <c r="AC531" s="29"/>
      <c r="AD531" s="29"/>
      <c r="AE531" s="29"/>
      <c r="AF531" s="29"/>
      <c r="AG531" s="29"/>
      <c r="AH531" s="29"/>
      <c r="AI531" s="29"/>
    </row>
    <row r="532" spans="1:35" ht="15.75" customHeight="1">
      <c r="A532" s="29"/>
      <c r="B532" s="29"/>
      <c r="C532" s="29"/>
      <c r="D532" s="29"/>
      <c r="E532" s="29"/>
      <c r="F532" s="29"/>
      <c r="G532" s="29"/>
      <c r="H532" s="29"/>
      <c r="I532" s="29"/>
      <c r="J532" s="29"/>
      <c r="K532" s="29"/>
      <c r="L532" s="29"/>
      <c r="M532" s="29"/>
      <c r="N532" s="29"/>
      <c r="O532" s="29"/>
      <c r="P532" s="29"/>
      <c r="Q532" s="29"/>
      <c r="R532" s="29"/>
      <c r="S532" s="29"/>
      <c r="T532" s="325"/>
      <c r="U532" s="29"/>
      <c r="V532" s="29"/>
      <c r="W532" s="29"/>
      <c r="X532" s="29"/>
      <c r="Y532" s="29"/>
      <c r="Z532" s="29"/>
      <c r="AA532" s="29"/>
      <c r="AB532" s="29"/>
      <c r="AC532" s="29"/>
      <c r="AD532" s="29"/>
      <c r="AE532" s="29"/>
      <c r="AF532" s="29"/>
      <c r="AG532" s="29"/>
      <c r="AH532" s="29"/>
      <c r="AI532" s="29"/>
    </row>
    <row r="533" spans="1:35" ht="15.75" customHeight="1">
      <c r="A533" s="29"/>
      <c r="B533" s="29"/>
      <c r="C533" s="29"/>
      <c r="D533" s="29"/>
      <c r="E533" s="29"/>
      <c r="F533" s="29"/>
      <c r="G533" s="29"/>
      <c r="H533" s="29"/>
      <c r="I533" s="29"/>
      <c r="J533" s="29"/>
      <c r="K533" s="29"/>
      <c r="L533" s="29"/>
      <c r="M533" s="29"/>
      <c r="N533" s="29"/>
      <c r="O533" s="29"/>
      <c r="P533" s="29"/>
      <c r="Q533" s="29"/>
      <c r="R533" s="29"/>
      <c r="S533" s="29"/>
      <c r="T533" s="325"/>
      <c r="U533" s="29"/>
      <c r="V533" s="29"/>
      <c r="W533" s="29"/>
      <c r="X533" s="29"/>
      <c r="Y533" s="29"/>
      <c r="Z533" s="29"/>
      <c r="AA533" s="29"/>
      <c r="AB533" s="29"/>
      <c r="AC533" s="29"/>
      <c r="AD533" s="29"/>
      <c r="AE533" s="29"/>
      <c r="AF533" s="29"/>
      <c r="AG533" s="29"/>
      <c r="AH533" s="29"/>
      <c r="AI533" s="29"/>
    </row>
    <row r="534" spans="1:35" ht="15.75" customHeight="1">
      <c r="A534" s="29"/>
      <c r="B534" s="29"/>
      <c r="C534" s="29"/>
      <c r="D534" s="29"/>
      <c r="E534" s="29"/>
      <c r="F534" s="29"/>
      <c r="G534" s="29"/>
      <c r="H534" s="29"/>
      <c r="I534" s="29"/>
      <c r="J534" s="29"/>
      <c r="K534" s="29"/>
      <c r="L534" s="29"/>
      <c r="M534" s="29"/>
      <c r="N534" s="29"/>
      <c r="O534" s="29"/>
      <c r="P534" s="29"/>
      <c r="Q534" s="29"/>
      <c r="R534" s="29"/>
      <c r="S534" s="29"/>
      <c r="T534" s="325"/>
      <c r="U534" s="29"/>
      <c r="V534" s="29"/>
      <c r="W534" s="29"/>
      <c r="X534" s="29"/>
      <c r="Y534" s="29"/>
      <c r="Z534" s="29"/>
      <c r="AA534" s="29"/>
      <c r="AB534" s="29"/>
      <c r="AC534" s="29"/>
      <c r="AD534" s="29"/>
      <c r="AE534" s="29"/>
      <c r="AF534" s="29"/>
      <c r="AG534" s="29"/>
      <c r="AH534" s="29"/>
      <c r="AI534" s="29"/>
    </row>
    <row r="535" spans="1:35" ht="15.75" customHeight="1">
      <c r="A535" s="29"/>
      <c r="B535" s="29"/>
      <c r="C535" s="29"/>
      <c r="D535" s="29"/>
      <c r="E535" s="29"/>
      <c r="F535" s="29"/>
      <c r="G535" s="29"/>
      <c r="H535" s="29"/>
      <c r="I535" s="29"/>
      <c r="J535" s="29"/>
      <c r="K535" s="29"/>
      <c r="L535" s="29"/>
      <c r="M535" s="29"/>
      <c r="N535" s="29"/>
      <c r="O535" s="29"/>
      <c r="P535" s="29"/>
      <c r="Q535" s="29"/>
      <c r="R535" s="29"/>
      <c r="S535" s="29"/>
      <c r="T535" s="325"/>
      <c r="U535" s="29"/>
      <c r="V535" s="29"/>
      <c r="W535" s="29"/>
      <c r="X535" s="29"/>
      <c r="Y535" s="29"/>
      <c r="Z535" s="29"/>
      <c r="AA535" s="29"/>
      <c r="AB535" s="29"/>
      <c r="AC535" s="29"/>
      <c r="AD535" s="29"/>
      <c r="AE535" s="29"/>
      <c r="AF535" s="29"/>
      <c r="AG535" s="29"/>
      <c r="AH535" s="29"/>
      <c r="AI535" s="29"/>
    </row>
    <row r="536" spans="1:35" ht="15.75" customHeight="1">
      <c r="A536" s="29"/>
      <c r="B536" s="29"/>
      <c r="C536" s="29"/>
      <c r="D536" s="29"/>
      <c r="E536" s="29"/>
      <c r="F536" s="29"/>
      <c r="G536" s="29"/>
      <c r="H536" s="29"/>
      <c r="I536" s="29"/>
      <c r="J536" s="29"/>
      <c r="K536" s="29"/>
      <c r="L536" s="29"/>
      <c r="M536" s="29"/>
      <c r="N536" s="29"/>
      <c r="O536" s="29"/>
      <c r="P536" s="29"/>
      <c r="Q536" s="29"/>
      <c r="R536" s="29"/>
      <c r="S536" s="29"/>
      <c r="T536" s="325"/>
      <c r="U536" s="29"/>
      <c r="V536" s="29"/>
      <c r="W536" s="29"/>
      <c r="X536" s="29"/>
      <c r="Y536" s="29"/>
      <c r="Z536" s="29"/>
      <c r="AA536" s="29"/>
      <c r="AB536" s="29"/>
      <c r="AC536" s="29"/>
      <c r="AD536" s="29"/>
      <c r="AE536" s="29"/>
      <c r="AF536" s="29"/>
      <c r="AG536" s="29"/>
      <c r="AH536" s="29"/>
      <c r="AI536" s="29"/>
    </row>
    <row r="537" spans="1:35" ht="15.75" customHeight="1">
      <c r="A537" s="29"/>
      <c r="B537" s="29"/>
      <c r="C537" s="29"/>
      <c r="D537" s="29"/>
      <c r="E537" s="29"/>
      <c r="F537" s="29"/>
      <c r="G537" s="29"/>
      <c r="H537" s="29"/>
      <c r="I537" s="29"/>
      <c r="J537" s="29"/>
      <c r="K537" s="29"/>
      <c r="L537" s="29"/>
      <c r="M537" s="29"/>
      <c r="N537" s="29"/>
      <c r="O537" s="29"/>
      <c r="P537" s="29"/>
      <c r="Q537" s="29"/>
      <c r="R537" s="29"/>
      <c r="S537" s="29"/>
      <c r="T537" s="325"/>
      <c r="U537" s="29"/>
      <c r="V537" s="29"/>
      <c r="W537" s="29"/>
      <c r="X537" s="29"/>
      <c r="Y537" s="29"/>
      <c r="Z537" s="29"/>
      <c r="AA537" s="29"/>
      <c r="AB537" s="29"/>
      <c r="AC537" s="29"/>
      <c r="AD537" s="29"/>
      <c r="AE537" s="29"/>
      <c r="AF537" s="29"/>
      <c r="AG537" s="29"/>
      <c r="AH537" s="29"/>
      <c r="AI537" s="29"/>
    </row>
    <row r="538" spans="1:35" ht="15.75" customHeight="1">
      <c r="A538" s="29"/>
      <c r="B538" s="29"/>
      <c r="C538" s="29"/>
      <c r="D538" s="29"/>
      <c r="E538" s="29"/>
      <c r="F538" s="29"/>
      <c r="G538" s="29"/>
      <c r="H538" s="29"/>
      <c r="I538" s="29"/>
      <c r="J538" s="29"/>
      <c r="K538" s="29"/>
      <c r="L538" s="29"/>
      <c r="M538" s="29"/>
      <c r="N538" s="29"/>
      <c r="O538" s="29"/>
      <c r="P538" s="29"/>
      <c r="Q538" s="29"/>
      <c r="R538" s="29"/>
      <c r="S538" s="29"/>
      <c r="T538" s="325"/>
      <c r="U538" s="29"/>
      <c r="V538" s="29"/>
      <c r="W538" s="29"/>
      <c r="X538" s="29"/>
      <c r="Y538" s="29"/>
      <c r="Z538" s="29"/>
      <c r="AA538" s="29"/>
      <c r="AB538" s="29"/>
      <c r="AC538" s="29"/>
      <c r="AD538" s="29"/>
      <c r="AE538" s="29"/>
      <c r="AF538" s="29"/>
      <c r="AG538" s="29"/>
      <c r="AH538" s="29"/>
      <c r="AI538" s="29"/>
    </row>
    <row r="539" spans="1:35" ht="15.75" customHeight="1">
      <c r="A539" s="29"/>
      <c r="B539" s="29"/>
      <c r="C539" s="29"/>
      <c r="D539" s="29"/>
      <c r="E539" s="29"/>
      <c r="F539" s="29"/>
      <c r="G539" s="29"/>
      <c r="H539" s="29"/>
      <c r="I539" s="29"/>
      <c r="J539" s="29"/>
      <c r="K539" s="29"/>
      <c r="L539" s="29"/>
      <c r="M539" s="29"/>
      <c r="N539" s="29"/>
      <c r="O539" s="29"/>
      <c r="P539" s="29"/>
      <c r="Q539" s="29"/>
      <c r="R539" s="29"/>
      <c r="S539" s="29"/>
      <c r="T539" s="325"/>
      <c r="U539" s="29"/>
      <c r="V539" s="29"/>
      <c r="W539" s="29"/>
      <c r="X539" s="29"/>
      <c r="Y539" s="29"/>
      <c r="Z539" s="29"/>
      <c r="AA539" s="29"/>
      <c r="AB539" s="29"/>
      <c r="AC539" s="29"/>
      <c r="AD539" s="29"/>
      <c r="AE539" s="29"/>
      <c r="AF539" s="29"/>
      <c r="AG539" s="29"/>
      <c r="AH539" s="29"/>
      <c r="AI539" s="29"/>
    </row>
    <row r="540" spans="1:35" ht="15.75" customHeight="1">
      <c r="A540" s="29"/>
      <c r="B540" s="29"/>
      <c r="C540" s="29"/>
      <c r="D540" s="29"/>
      <c r="E540" s="29"/>
      <c r="F540" s="29"/>
      <c r="G540" s="29"/>
      <c r="H540" s="29"/>
      <c r="I540" s="29"/>
      <c r="J540" s="29"/>
      <c r="K540" s="29"/>
      <c r="L540" s="29"/>
      <c r="M540" s="29"/>
      <c r="N540" s="29"/>
      <c r="O540" s="29"/>
      <c r="P540" s="29"/>
      <c r="Q540" s="29"/>
      <c r="R540" s="29"/>
      <c r="S540" s="29"/>
      <c r="T540" s="325"/>
      <c r="U540" s="29"/>
      <c r="V540" s="29"/>
      <c r="W540" s="29"/>
      <c r="X540" s="29"/>
      <c r="Y540" s="29"/>
      <c r="Z540" s="29"/>
      <c r="AA540" s="29"/>
      <c r="AB540" s="29"/>
      <c r="AC540" s="29"/>
      <c r="AD540" s="29"/>
      <c r="AE540" s="29"/>
      <c r="AF540" s="29"/>
      <c r="AG540" s="29"/>
      <c r="AH540" s="29"/>
      <c r="AI540" s="29"/>
    </row>
    <row r="541" spans="1:35" ht="15.75" customHeight="1">
      <c r="A541" s="29"/>
      <c r="B541" s="29"/>
      <c r="C541" s="29"/>
      <c r="D541" s="29"/>
      <c r="E541" s="29"/>
      <c r="F541" s="29"/>
      <c r="G541" s="29"/>
      <c r="H541" s="29"/>
      <c r="I541" s="29"/>
      <c r="J541" s="29"/>
      <c r="K541" s="29"/>
      <c r="L541" s="29"/>
      <c r="M541" s="29"/>
      <c r="N541" s="29"/>
      <c r="O541" s="29"/>
      <c r="P541" s="29"/>
      <c r="Q541" s="29"/>
      <c r="R541" s="29"/>
      <c r="S541" s="29"/>
      <c r="T541" s="325"/>
      <c r="U541" s="29"/>
      <c r="V541" s="29"/>
      <c r="W541" s="29"/>
      <c r="X541" s="29"/>
      <c r="Y541" s="29"/>
      <c r="Z541" s="29"/>
      <c r="AA541" s="29"/>
      <c r="AB541" s="29"/>
      <c r="AC541" s="29"/>
      <c r="AD541" s="29"/>
      <c r="AE541" s="29"/>
      <c r="AF541" s="29"/>
      <c r="AG541" s="29"/>
      <c r="AH541" s="29"/>
      <c r="AI541" s="29"/>
    </row>
    <row r="542" spans="1:35" ht="15.75" customHeight="1">
      <c r="A542" s="29"/>
      <c r="B542" s="29"/>
      <c r="C542" s="29"/>
      <c r="D542" s="29"/>
      <c r="E542" s="29"/>
      <c r="F542" s="29"/>
      <c r="G542" s="29"/>
      <c r="H542" s="29"/>
      <c r="I542" s="29"/>
      <c r="J542" s="29"/>
      <c r="K542" s="29"/>
      <c r="L542" s="29"/>
      <c r="M542" s="29"/>
      <c r="N542" s="29"/>
      <c r="O542" s="29"/>
      <c r="P542" s="29"/>
      <c r="Q542" s="29"/>
      <c r="R542" s="29"/>
      <c r="S542" s="29"/>
      <c r="T542" s="325"/>
      <c r="U542" s="29"/>
      <c r="V542" s="29"/>
      <c r="W542" s="29"/>
      <c r="X542" s="29"/>
      <c r="Y542" s="29"/>
      <c r="Z542" s="29"/>
      <c r="AA542" s="29"/>
      <c r="AB542" s="29"/>
      <c r="AC542" s="29"/>
      <c r="AD542" s="29"/>
      <c r="AE542" s="29"/>
      <c r="AF542" s="29"/>
      <c r="AG542" s="29"/>
      <c r="AH542" s="29"/>
      <c r="AI542" s="29"/>
    </row>
    <row r="543" spans="1:35" ht="15.75" customHeight="1">
      <c r="A543" s="29"/>
      <c r="B543" s="29"/>
      <c r="C543" s="29"/>
      <c r="D543" s="29"/>
      <c r="E543" s="29"/>
      <c r="F543" s="29"/>
      <c r="G543" s="29"/>
      <c r="H543" s="29"/>
      <c r="I543" s="29"/>
      <c r="J543" s="29"/>
      <c r="K543" s="29"/>
      <c r="L543" s="29"/>
      <c r="M543" s="29"/>
      <c r="N543" s="29"/>
      <c r="O543" s="29"/>
      <c r="P543" s="29"/>
      <c r="Q543" s="29"/>
      <c r="R543" s="29"/>
      <c r="S543" s="29"/>
      <c r="T543" s="325"/>
      <c r="U543" s="29"/>
      <c r="V543" s="29"/>
      <c r="W543" s="29"/>
      <c r="X543" s="29"/>
      <c r="Y543" s="29"/>
      <c r="Z543" s="29"/>
      <c r="AA543" s="29"/>
      <c r="AB543" s="29"/>
      <c r="AC543" s="29"/>
      <c r="AD543" s="29"/>
      <c r="AE543" s="29"/>
      <c r="AF543" s="29"/>
      <c r="AG543" s="29"/>
      <c r="AH543" s="29"/>
      <c r="AI543" s="29"/>
    </row>
    <row r="544" spans="1:35" ht="15.75" customHeight="1">
      <c r="A544" s="29"/>
      <c r="B544" s="29"/>
      <c r="C544" s="29"/>
      <c r="D544" s="29"/>
      <c r="E544" s="29"/>
      <c r="F544" s="29"/>
      <c r="G544" s="29"/>
      <c r="H544" s="29"/>
      <c r="I544" s="29"/>
      <c r="J544" s="29"/>
      <c r="K544" s="29"/>
      <c r="L544" s="29"/>
      <c r="M544" s="29"/>
      <c r="N544" s="29"/>
      <c r="O544" s="29"/>
      <c r="P544" s="29"/>
      <c r="Q544" s="29"/>
      <c r="R544" s="29"/>
      <c r="S544" s="29"/>
      <c r="T544" s="325"/>
      <c r="U544" s="29"/>
      <c r="V544" s="29"/>
      <c r="W544" s="29"/>
      <c r="X544" s="29"/>
      <c r="Y544" s="29"/>
      <c r="Z544" s="29"/>
      <c r="AA544" s="29"/>
      <c r="AB544" s="29"/>
      <c r="AC544" s="29"/>
      <c r="AD544" s="29"/>
      <c r="AE544" s="29"/>
      <c r="AF544" s="29"/>
      <c r="AG544" s="29"/>
      <c r="AH544" s="29"/>
      <c r="AI544" s="29"/>
    </row>
    <row r="545" spans="1:35" ht="15.75" customHeight="1">
      <c r="A545" s="29"/>
      <c r="B545" s="29"/>
      <c r="C545" s="29"/>
      <c r="D545" s="29"/>
      <c r="E545" s="29"/>
      <c r="F545" s="29"/>
      <c r="G545" s="29"/>
      <c r="H545" s="29"/>
      <c r="I545" s="29"/>
      <c r="J545" s="29"/>
      <c r="K545" s="29"/>
      <c r="L545" s="29"/>
      <c r="M545" s="29"/>
      <c r="N545" s="29"/>
      <c r="O545" s="29"/>
      <c r="P545" s="29"/>
      <c r="Q545" s="29"/>
      <c r="R545" s="29"/>
      <c r="S545" s="29"/>
      <c r="T545" s="325"/>
      <c r="U545" s="29"/>
      <c r="V545" s="29"/>
      <c r="W545" s="29"/>
      <c r="X545" s="29"/>
      <c r="Y545" s="29"/>
      <c r="Z545" s="29"/>
      <c r="AA545" s="29"/>
      <c r="AB545" s="29"/>
      <c r="AC545" s="29"/>
      <c r="AD545" s="29"/>
      <c r="AE545" s="29"/>
      <c r="AF545" s="29"/>
      <c r="AG545" s="29"/>
      <c r="AH545" s="29"/>
      <c r="AI545" s="29"/>
    </row>
    <row r="546" spans="1:35" ht="15.75" customHeight="1">
      <c r="A546" s="29"/>
      <c r="B546" s="29"/>
      <c r="C546" s="29"/>
      <c r="D546" s="29"/>
      <c r="E546" s="29"/>
      <c r="F546" s="29"/>
      <c r="G546" s="29"/>
      <c r="H546" s="29"/>
      <c r="I546" s="29"/>
      <c r="J546" s="29"/>
      <c r="K546" s="29"/>
      <c r="L546" s="29"/>
      <c r="M546" s="29"/>
      <c r="N546" s="29"/>
      <c r="O546" s="29"/>
      <c r="P546" s="29"/>
      <c r="Q546" s="29"/>
      <c r="R546" s="29"/>
      <c r="S546" s="29"/>
      <c r="T546" s="325"/>
      <c r="U546" s="29"/>
      <c r="V546" s="29"/>
      <c r="W546" s="29"/>
      <c r="X546" s="29"/>
      <c r="Y546" s="29"/>
      <c r="Z546" s="29"/>
      <c r="AA546" s="29"/>
      <c r="AB546" s="29"/>
      <c r="AC546" s="29"/>
      <c r="AD546" s="29"/>
      <c r="AE546" s="29"/>
      <c r="AF546" s="29"/>
      <c r="AG546" s="29"/>
      <c r="AH546" s="29"/>
      <c r="AI546" s="29"/>
    </row>
    <row r="547" spans="1:35" ht="15.75" customHeight="1">
      <c r="A547" s="29"/>
      <c r="B547" s="29"/>
      <c r="C547" s="29"/>
      <c r="D547" s="29"/>
      <c r="E547" s="29"/>
      <c r="F547" s="29"/>
      <c r="G547" s="29"/>
      <c r="H547" s="29"/>
      <c r="I547" s="29"/>
      <c r="J547" s="29"/>
      <c r="K547" s="29"/>
      <c r="L547" s="29"/>
      <c r="M547" s="29"/>
      <c r="N547" s="29"/>
      <c r="O547" s="29"/>
      <c r="P547" s="29"/>
      <c r="Q547" s="29"/>
      <c r="R547" s="29"/>
      <c r="S547" s="29"/>
      <c r="T547" s="325"/>
      <c r="U547" s="29"/>
      <c r="V547" s="29"/>
      <c r="W547" s="29"/>
      <c r="X547" s="29"/>
      <c r="Y547" s="29"/>
      <c r="Z547" s="29"/>
      <c r="AA547" s="29"/>
      <c r="AB547" s="29"/>
      <c r="AC547" s="29"/>
      <c r="AD547" s="29"/>
      <c r="AE547" s="29"/>
      <c r="AF547" s="29"/>
      <c r="AG547" s="29"/>
      <c r="AH547" s="29"/>
      <c r="AI547" s="29"/>
    </row>
    <row r="548" spans="1:35" ht="15.75" customHeight="1">
      <c r="A548" s="29"/>
      <c r="B548" s="29"/>
      <c r="C548" s="29"/>
      <c r="D548" s="29"/>
      <c r="E548" s="29"/>
      <c r="F548" s="29"/>
      <c r="G548" s="29"/>
      <c r="H548" s="29"/>
      <c r="I548" s="29"/>
      <c r="J548" s="29"/>
      <c r="K548" s="29"/>
      <c r="L548" s="29"/>
      <c r="M548" s="29"/>
      <c r="N548" s="29"/>
      <c r="O548" s="29"/>
      <c r="P548" s="29"/>
      <c r="Q548" s="29"/>
      <c r="R548" s="29"/>
      <c r="S548" s="29"/>
      <c r="T548" s="325"/>
      <c r="U548" s="29"/>
      <c r="V548" s="29"/>
      <c r="W548" s="29"/>
      <c r="X548" s="29"/>
      <c r="Y548" s="29"/>
      <c r="Z548" s="29"/>
      <c r="AA548" s="29"/>
      <c r="AB548" s="29"/>
      <c r="AC548" s="29"/>
      <c r="AD548" s="29"/>
      <c r="AE548" s="29"/>
      <c r="AF548" s="29"/>
      <c r="AG548" s="29"/>
      <c r="AH548" s="29"/>
      <c r="AI548" s="29"/>
    </row>
    <row r="549" spans="1:35" ht="15.75" customHeight="1">
      <c r="A549" s="29"/>
      <c r="B549" s="29"/>
      <c r="C549" s="29"/>
      <c r="D549" s="29"/>
      <c r="E549" s="29"/>
      <c r="F549" s="29"/>
      <c r="G549" s="29"/>
      <c r="H549" s="29"/>
      <c r="I549" s="29"/>
      <c r="J549" s="29"/>
      <c r="K549" s="29"/>
      <c r="L549" s="29"/>
      <c r="M549" s="29"/>
      <c r="N549" s="29"/>
      <c r="O549" s="29"/>
      <c r="P549" s="29"/>
      <c r="Q549" s="29"/>
      <c r="R549" s="29"/>
      <c r="S549" s="29"/>
      <c r="T549" s="325"/>
      <c r="U549" s="29"/>
      <c r="V549" s="29"/>
      <c r="W549" s="29"/>
      <c r="X549" s="29"/>
      <c r="Y549" s="29"/>
      <c r="Z549" s="29"/>
      <c r="AA549" s="29"/>
      <c r="AB549" s="29"/>
      <c r="AC549" s="29"/>
      <c r="AD549" s="29"/>
      <c r="AE549" s="29"/>
      <c r="AF549" s="29"/>
      <c r="AG549" s="29"/>
      <c r="AH549" s="29"/>
      <c r="AI549" s="29"/>
    </row>
    <row r="550" spans="1:35" ht="15.75" customHeight="1">
      <c r="A550" s="29"/>
      <c r="B550" s="29"/>
      <c r="C550" s="29"/>
      <c r="D550" s="29"/>
      <c r="E550" s="29"/>
      <c r="F550" s="29"/>
      <c r="G550" s="29"/>
      <c r="H550" s="29"/>
      <c r="I550" s="29"/>
      <c r="J550" s="29"/>
      <c r="K550" s="29"/>
      <c r="L550" s="29"/>
      <c r="M550" s="29"/>
      <c r="N550" s="29"/>
      <c r="O550" s="29"/>
      <c r="P550" s="29"/>
      <c r="Q550" s="29"/>
      <c r="R550" s="29"/>
      <c r="S550" s="29"/>
      <c r="T550" s="325"/>
      <c r="U550" s="29"/>
      <c r="V550" s="29"/>
      <c r="W550" s="29"/>
      <c r="X550" s="29"/>
      <c r="Y550" s="29"/>
      <c r="Z550" s="29"/>
      <c r="AA550" s="29"/>
      <c r="AB550" s="29"/>
      <c r="AC550" s="29"/>
      <c r="AD550" s="29"/>
      <c r="AE550" s="29"/>
      <c r="AF550" s="29"/>
      <c r="AG550" s="29"/>
      <c r="AH550" s="29"/>
      <c r="AI550" s="29"/>
    </row>
    <row r="551" spans="1:35" ht="15.75" customHeight="1">
      <c r="A551" s="29"/>
      <c r="B551" s="29"/>
      <c r="C551" s="29"/>
      <c r="D551" s="29"/>
      <c r="E551" s="29"/>
      <c r="F551" s="29"/>
      <c r="G551" s="29"/>
      <c r="H551" s="29"/>
      <c r="I551" s="29"/>
      <c r="J551" s="29"/>
      <c r="K551" s="29"/>
      <c r="L551" s="29"/>
      <c r="M551" s="29"/>
      <c r="N551" s="29"/>
      <c r="O551" s="29"/>
      <c r="P551" s="29"/>
      <c r="Q551" s="29"/>
      <c r="R551" s="29"/>
      <c r="S551" s="29"/>
      <c r="T551" s="325"/>
      <c r="U551" s="29"/>
      <c r="V551" s="29"/>
      <c r="W551" s="29"/>
      <c r="X551" s="29"/>
      <c r="Y551" s="29"/>
      <c r="Z551" s="29"/>
      <c r="AA551" s="29"/>
      <c r="AB551" s="29"/>
      <c r="AC551" s="29"/>
      <c r="AD551" s="29"/>
      <c r="AE551" s="29"/>
      <c r="AF551" s="29"/>
      <c r="AG551" s="29"/>
      <c r="AH551" s="29"/>
      <c r="AI551" s="29"/>
    </row>
    <row r="552" spans="1:35" ht="15.75" customHeight="1">
      <c r="A552" s="29"/>
      <c r="B552" s="29"/>
      <c r="C552" s="29"/>
      <c r="D552" s="29"/>
      <c r="E552" s="29"/>
      <c r="F552" s="29"/>
      <c r="G552" s="29"/>
      <c r="H552" s="29"/>
      <c r="I552" s="29"/>
      <c r="J552" s="29"/>
      <c r="K552" s="29"/>
      <c r="L552" s="29"/>
      <c r="M552" s="29"/>
      <c r="N552" s="29"/>
      <c r="O552" s="29"/>
      <c r="P552" s="29"/>
      <c r="Q552" s="29"/>
      <c r="R552" s="29"/>
      <c r="S552" s="29"/>
      <c r="T552" s="325"/>
      <c r="U552" s="29"/>
      <c r="V552" s="29"/>
      <c r="W552" s="29"/>
      <c r="X552" s="29"/>
      <c r="Y552" s="29"/>
      <c r="Z552" s="29"/>
      <c r="AA552" s="29"/>
      <c r="AB552" s="29"/>
      <c r="AC552" s="29"/>
      <c r="AD552" s="29"/>
      <c r="AE552" s="29"/>
      <c r="AF552" s="29"/>
      <c r="AG552" s="29"/>
      <c r="AH552" s="29"/>
      <c r="AI552" s="29"/>
    </row>
    <row r="553" spans="1:35" ht="15.75" customHeight="1">
      <c r="A553" s="29"/>
      <c r="B553" s="29"/>
      <c r="C553" s="29"/>
      <c r="D553" s="29"/>
      <c r="E553" s="29"/>
      <c r="F553" s="29"/>
      <c r="G553" s="29"/>
      <c r="H553" s="29"/>
      <c r="I553" s="29"/>
      <c r="J553" s="29"/>
      <c r="K553" s="29"/>
      <c r="L553" s="29"/>
      <c r="M553" s="29"/>
      <c r="N553" s="29"/>
      <c r="O553" s="29"/>
      <c r="P553" s="29"/>
      <c r="Q553" s="29"/>
      <c r="R553" s="29"/>
      <c r="S553" s="29"/>
      <c r="T553" s="325"/>
      <c r="U553" s="29"/>
      <c r="V553" s="29"/>
      <c r="W553" s="29"/>
      <c r="X553" s="29"/>
      <c r="Y553" s="29"/>
      <c r="Z553" s="29"/>
      <c r="AA553" s="29"/>
      <c r="AB553" s="29"/>
      <c r="AC553" s="29"/>
      <c r="AD553" s="29"/>
      <c r="AE553" s="29"/>
      <c r="AF553" s="29"/>
      <c r="AG553" s="29"/>
      <c r="AH553" s="29"/>
      <c r="AI553" s="29"/>
    </row>
    <row r="554" spans="1:35" ht="15.75" customHeight="1">
      <c r="A554" s="29"/>
      <c r="B554" s="29"/>
      <c r="C554" s="29"/>
      <c r="D554" s="29"/>
      <c r="E554" s="29"/>
      <c r="F554" s="29"/>
      <c r="G554" s="29"/>
      <c r="H554" s="29"/>
      <c r="I554" s="29"/>
      <c r="J554" s="29"/>
      <c r="K554" s="29"/>
      <c r="L554" s="29"/>
      <c r="M554" s="29"/>
      <c r="N554" s="29"/>
      <c r="O554" s="29"/>
      <c r="P554" s="29"/>
      <c r="Q554" s="29"/>
      <c r="R554" s="29"/>
      <c r="S554" s="29"/>
      <c r="T554" s="325"/>
      <c r="U554" s="29"/>
      <c r="V554" s="29"/>
      <c r="W554" s="29"/>
      <c r="X554" s="29"/>
      <c r="Y554" s="29"/>
      <c r="Z554" s="29"/>
      <c r="AA554" s="29"/>
      <c r="AB554" s="29"/>
      <c r="AC554" s="29"/>
      <c r="AD554" s="29"/>
      <c r="AE554" s="29"/>
      <c r="AF554" s="29"/>
      <c r="AG554" s="29"/>
      <c r="AH554" s="29"/>
      <c r="AI554" s="29"/>
    </row>
    <row r="555" spans="1:35" ht="15.75" customHeight="1">
      <c r="A555" s="29"/>
      <c r="B555" s="29"/>
      <c r="C555" s="29"/>
      <c r="D555" s="29"/>
      <c r="E555" s="29"/>
      <c r="F555" s="29"/>
      <c r="G555" s="29"/>
      <c r="H555" s="29"/>
      <c r="I555" s="29"/>
      <c r="J555" s="29"/>
      <c r="K555" s="29"/>
      <c r="L555" s="29"/>
      <c r="M555" s="29"/>
      <c r="N555" s="29"/>
      <c r="O555" s="29"/>
      <c r="P555" s="29"/>
      <c r="Q555" s="29"/>
      <c r="R555" s="29"/>
      <c r="S555" s="29"/>
      <c r="T555" s="325"/>
      <c r="U555" s="29"/>
      <c r="V555" s="29"/>
      <c r="W555" s="29"/>
      <c r="X555" s="29"/>
      <c r="Y555" s="29"/>
      <c r="Z555" s="29"/>
      <c r="AA555" s="29"/>
      <c r="AB555" s="29"/>
      <c r="AC555" s="29"/>
      <c r="AD555" s="29"/>
      <c r="AE555" s="29"/>
      <c r="AF555" s="29"/>
      <c r="AG555" s="29"/>
      <c r="AH555" s="29"/>
      <c r="AI555" s="29"/>
    </row>
    <row r="556" spans="1:35" ht="15.75" customHeight="1">
      <c r="A556" s="29"/>
      <c r="B556" s="29"/>
      <c r="C556" s="29"/>
      <c r="D556" s="29"/>
      <c r="E556" s="29"/>
      <c r="F556" s="29"/>
      <c r="G556" s="29"/>
      <c r="H556" s="29"/>
      <c r="I556" s="29"/>
      <c r="J556" s="29"/>
      <c r="K556" s="29"/>
      <c r="L556" s="29"/>
      <c r="M556" s="29"/>
      <c r="N556" s="29"/>
      <c r="O556" s="29"/>
      <c r="P556" s="29"/>
      <c r="Q556" s="29"/>
      <c r="R556" s="29"/>
      <c r="S556" s="29"/>
      <c r="T556" s="325"/>
      <c r="U556" s="29"/>
      <c r="V556" s="29"/>
      <c r="W556" s="29"/>
      <c r="X556" s="29"/>
      <c r="Y556" s="29"/>
      <c r="Z556" s="29"/>
      <c r="AA556" s="29"/>
      <c r="AB556" s="29"/>
      <c r="AC556" s="29"/>
      <c r="AD556" s="29"/>
      <c r="AE556" s="29"/>
      <c r="AF556" s="29"/>
      <c r="AG556" s="29"/>
      <c r="AH556" s="29"/>
      <c r="AI556" s="29"/>
    </row>
    <row r="557" spans="1:35" ht="15.75" customHeight="1">
      <c r="A557" s="29"/>
      <c r="B557" s="29"/>
      <c r="C557" s="29"/>
      <c r="D557" s="29"/>
      <c r="E557" s="29"/>
      <c r="F557" s="29"/>
      <c r="G557" s="29"/>
      <c r="H557" s="29"/>
      <c r="I557" s="29"/>
      <c r="J557" s="29"/>
      <c r="K557" s="29"/>
      <c r="L557" s="29"/>
      <c r="M557" s="29"/>
      <c r="N557" s="29"/>
      <c r="O557" s="29"/>
      <c r="P557" s="29"/>
      <c r="Q557" s="29"/>
      <c r="R557" s="29"/>
      <c r="S557" s="29"/>
      <c r="T557" s="325"/>
      <c r="U557" s="29"/>
      <c r="V557" s="29"/>
      <c r="W557" s="29"/>
      <c r="X557" s="29"/>
      <c r="Y557" s="29"/>
      <c r="Z557" s="29"/>
      <c r="AA557" s="29"/>
      <c r="AB557" s="29"/>
      <c r="AC557" s="29"/>
      <c r="AD557" s="29"/>
      <c r="AE557" s="29"/>
      <c r="AF557" s="29"/>
      <c r="AG557" s="29"/>
      <c r="AH557" s="29"/>
      <c r="AI557" s="29"/>
    </row>
    <row r="558" spans="1:35" ht="15.75" customHeight="1">
      <c r="A558" s="29"/>
      <c r="B558" s="29"/>
      <c r="C558" s="29"/>
      <c r="D558" s="29"/>
      <c r="E558" s="29"/>
      <c r="F558" s="29"/>
      <c r="G558" s="29"/>
      <c r="H558" s="29"/>
      <c r="I558" s="29"/>
      <c r="J558" s="29"/>
      <c r="K558" s="29"/>
      <c r="L558" s="29"/>
      <c r="M558" s="29"/>
      <c r="N558" s="29"/>
      <c r="O558" s="29"/>
      <c r="P558" s="29"/>
      <c r="Q558" s="29"/>
      <c r="R558" s="29"/>
      <c r="S558" s="29"/>
      <c r="T558" s="325"/>
      <c r="U558" s="29"/>
      <c r="V558" s="29"/>
      <c r="W558" s="29"/>
      <c r="X558" s="29"/>
      <c r="Y558" s="29"/>
      <c r="Z558" s="29"/>
      <c r="AA558" s="29"/>
      <c r="AB558" s="29"/>
      <c r="AC558" s="29"/>
      <c r="AD558" s="29"/>
      <c r="AE558" s="29"/>
      <c r="AF558" s="29"/>
      <c r="AG558" s="29"/>
      <c r="AH558" s="29"/>
      <c r="AI558" s="29"/>
    </row>
    <row r="559" spans="1:35" ht="15.75" customHeight="1">
      <c r="A559" s="29"/>
      <c r="B559" s="29"/>
      <c r="C559" s="29"/>
      <c r="D559" s="29"/>
      <c r="E559" s="29"/>
      <c r="F559" s="29"/>
      <c r="G559" s="29"/>
      <c r="H559" s="29"/>
      <c r="I559" s="29"/>
      <c r="J559" s="29"/>
      <c r="K559" s="29"/>
      <c r="L559" s="29"/>
      <c r="M559" s="29"/>
      <c r="N559" s="29"/>
      <c r="O559" s="29"/>
      <c r="P559" s="29"/>
      <c r="Q559" s="29"/>
      <c r="R559" s="29"/>
      <c r="S559" s="29"/>
      <c r="T559" s="325"/>
      <c r="U559" s="29"/>
      <c r="V559" s="29"/>
      <c r="W559" s="29"/>
      <c r="X559" s="29"/>
      <c r="Y559" s="29"/>
      <c r="Z559" s="29"/>
      <c r="AA559" s="29"/>
      <c r="AB559" s="29"/>
      <c r="AC559" s="29"/>
      <c r="AD559" s="29"/>
      <c r="AE559" s="29"/>
      <c r="AF559" s="29"/>
      <c r="AG559" s="29"/>
      <c r="AH559" s="29"/>
      <c r="AI559" s="29"/>
    </row>
    <row r="560" spans="1:35" ht="15.75" customHeight="1">
      <c r="A560" s="29"/>
      <c r="B560" s="29"/>
      <c r="C560" s="29"/>
      <c r="D560" s="29"/>
      <c r="E560" s="29"/>
      <c r="F560" s="29"/>
      <c r="G560" s="29"/>
      <c r="H560" s="29"/>
      <c r="I560" s="29"/>
      <c r="J560" s="29"/>
      <c r="K560" s="29"/>
      <c r="L560" s="29"/>
      <c r="M560" s="29"/>
      <c r="N560" s="29"/>
      <c r="O560" s="29"/>
      <c r="P560" s="29"/>
      <c r="Q560" s="29"/>
      <c r="R560" s="29"/>
      <c r="S560" s="29"/>
      <c r="T560" s="325"/>
      <c r="U560" s="29"/>
      <c r="V560" s="29"/>
      <c r="W560" s="29"/>
      <c r="X560" s="29"/>
      <c r="Y560" s="29"/>
      <c r="Z560" s="29"/>
      <c r="AA560" s="29"/>
      <c r="AB560" s="29"/>
      <c r="AC560" s="29"/>
      <c r="AD560" s="29"/>
      <c r="AE560" s="29"/>
      <c r="AF560" s="29"/>
      <c r="AG560" s="29"/>
      <c r="AH560" s="29"/>
      <c r="AI560" s="29"/>
    </row>
    <row r="561" spans="1:35" ht="15.75" customHeight="1">
      <c r="A561" s="29"/>
      <c r="B561" s="29"/>
      <c r="C561" s="29"/>
      <c r="D561" s="29"/>
      <c r="E561" s="29"/>
      <c r="F561" s="29"/>
      <c r="G561" s="29"/>
      <c r="H561" s="29"/>
      <c r="I561" s="29"/>
      <c r="J561" s="29"/>
      <c r="K561" s="29"/>
      <c r="L561" s="29"/>
      <c r="M561" s="29"/>
      <c r="N561" s="29"/>
      <c r="O561" s="29"/>
      <c r="P561" s="29"/>
      <c r="Q561" s="29"/>
      <c r="R561" s="29"/>
      <c r="S561" s="29"/>
      <c r="T561" s="325"/>
      <c r="U561" s="29"/>
      <c r="V561" s="29"/>
      <c r="W561" s="29"/>
      <c r="X561" s="29"/>
      <c r="Y561" s="29"/>
      <c r="Z561" s="29"/>
      <c r="AA561" s="29"/>
      <c r="AB561" s="29"/>
      <c r="AC561" s="29"/>
      <c r="AD561" s="29"/>
      <c r="AE561" s="29"/>
      <c r="AF561" s="29"/>
      <c r="AG561" s="29"/>
      <c r="AH561" s="29"/>
      <c r="AI561" s="29"/>
    </row>
    <row r="562" spans="1:35" ht="15.75" customHeight="1">
      <c r="A562" s="29"/>
      <c r="B562" s="29"/>
      <c r="C562" s="29"/>
      <c r="D562" s="29"/>
      <c r="E562" s="29"/>
      <c r="F562" s="29"/>
      <c r="G562" s="29"/>
      <c r="H562" s="29"/>
      <c r="I562" s="29"/>
      <c r="J562" s="29"/>
      <c r="K562" s="29"/>
      <c r="L562" s="29"/>
      <c r="M562" s="29"/>
      <c r="N562" s="29"/>
      <c r="O562" s="29"/>
      <c r="P562" s="29"/>
      <c r="Q562" s="29"/>
      <c r="R562" s="29"/>
      <c r="S562" s="29"/>
      <c r="T562" s="325"/>
      <c r="U562" s="29"/>
      <c r="V562" s="29"/>
      <c r="W562" s="29"/>
      <c r="X562" s="29"/>
      <c r="Y562" s="29"/>
      <c r="Z562" s="29"/>
      <c r="AA562" s="29"/>
      <c r="AB562" s="29"/>
      <c r="AC562" s="29"/>
      <c r="AD562" s="29"/>
      <c r="AE562" s="29"/>
      <c r="AF562" s="29"/>
      <c r="AG562" s="29"/>
      <c r="AH562" s="29"/>
      <c r="AI562" s="29"/>
    </row>
    <row r="563" spans="1:35" ht="15.75" customHeight="1">
      <c r="A563" s="29"/>
      <c r="B563" s="29"/>
      <c r="C563" s="29"/>
      <c r="D563" s="29"/>
      <c r="E563" s="29"/>
      <c r="F563" s="29"/>
      <c r="G563" s="29"/>
      <c r="H563" s="29"/>
      <c r="I563" s="29"/>
      <c r="J563" s="29"/>
      <c r="K563" s="29"/>
      <c r="L563" s="29"/>
      <c r="M563" s="29"/>
      <c r="N563" s="29"/>
      <c r="O563" s="29"/>
      <c r="P563" s="29"/>
      <c r="Q563" s="29"/>
      <c r="R563" s="29"/>
      <c r="S563" s="29"/>
      <c r="T563" s="325"/>
      <c r="U563" s="29"/>
      <c r="V563" s="29"/>
      <c r="W563" s="29"/>
      <c r="X563" s="29"/>
      <c r="Y563" s="29"/>
      <c r="Z563" s="29"/>
      <c r="AA563" s="29"/>
      <c r="AB563" s="29"/>
      <c r="AC563" s="29"/>
      <c r="AD563" s="29"/>
      <c r="AE563" s="29"/>
      <c r="AF563" s="29"/>
      <c r="AG563" s="29"/>
      <c r="AH563" s="29"/>
      <c r="AI563" s="29"/>
    </row>
    <row r="564" spans="1:35" ht="15.75" customHeight="1">
      <c r="A564" s="29"/>
      <c r="B564" s="29"/>
      <c r="C564" s="29"/>
      <c r="D564" s="29"/>
      <c r="E564" s="29"/>
      <c r="F564" s="29"/>
      <c r="G564" s="29"/>
      <c r="H564" s="29"/>
      <c r="I564" s="29"/>
      <c r="J564" s="29"/>
      <c r="K564" s="29"/>
      <c r="L564" s="29"/>
      <c r="M564" s="29"/>
      <c r="N564" s="29"/>
      <c r="O564" s="29"/>
      <c r="P564" s="29"/>
      <c r="Q564" s="29"/>
      <c r="R564" s="29"/>
      <c r="S564" s="29"/>
      <c r="T564" s="325"/>
      <c r="U564" s="29"/>
      <c r="V564" s="29"/>
      <c r="W564" s="29"/>
      <c r="X564" s="29"/>
      <c r="Y564" s="29"/>
      <c r="Z564" s="29"/>
      <c r="AA564" s="29"/>
      <c r="AB564" s="29"/>
      <c r="AC564" s="29"/>
      <c r="AD564" s="29"/>
      <c r="AE564" s="29"/>
      <c r="AF564" s="29"/>
      <c r="AG564" s="29"/>
      <c r="AH564" s="29"/>
      <c r="AI564" s="29"/>
    </row>
    <row r="565" spans="1:35" ht="15.75" customHeight="1">
      <c r="A565" s="29"/>
      <c r="B565" s="29"/>
      <c r="C565" s="29"/>
      <c r="D565" s="29"/>
      <c r="E565" s="29"/>
      <c r="F565" s="29"/>
      <c r="G565" s="29"/>
      <c r="H565" s="29"/>
      <c r="I565" s="29"/>
      <c r="J565" s="29"/>
      <c r="K565" s="29"/>
      <c r="L565" s="29"/>
      <c r="M565" s="29"/>
      <c r="N565" s="29"/>
      <c r="O565" s="29"/>
      <c r="P565" s="29"/>
      <c r="Q565" s="29"/>
      <c r="R565" s="29"/>
      <c r="S565" s="29"/>
      <c r="T565" s="325"/>
      <c r="U565" s="29"/>
      <c r="V565" s="29"/>
      <c r="W565" s="29"/>
      <c r="X565" s="29"/>
      <c r="Y565" s="29"/>
      <c r="Z565" s="29"/>
      <c r="AA565" s="29"/>
      <c r="AB565" s="29"/>
      <c r="AC565" s="29"/>
      <c r="AD565" s="29"/>
      <c r="AE565" s="29"/>
      <c r="AF565" s="29"/>
      <c r="AG565" s="29"/>
      <c r="AH565" s="29"/>
      <c r="AI565" s="29"/>
    </row>
    <row r="566" spans="1:35" ht="15.75" customHeight="1">
      <c r="A566" s="29"/>
      <c r="B566" s="29"/>
      <c r="C566" s="29"/>
      <c r="D566" s="29"/>
      <c r="E566" s="29"/>
      <c r="F566" s="29"/>
      <c r="G566" s="29"/>
      <c r="H566" s="29"/>
      <c r="I566" s="29"/>
      <c r="J566" s="29"/>
      <c r="K566" s="29"/>
      <c r="L566" s="29"/>
      <c r="M566" s="29"/>
      <c r="N566" s="29"/>
      <c r="O566" s="29"/>
      <c r="P566" s="29"/>
      <c r="Q566" s="29"/>
      <c r="R566" s="29"/>
      <c r="S566" s="29"/>
      <c r="T566" s="325"/>
      <c r="U566" s="29"/>
      <c r="V566" s="29"/>
      <c r="W566" s="29"/>
      <c r="X566" s="29"/>
      <c r="Y566" s="29"/>
      <c r="Z566" s="29"/>
      <c r="AA566" s="29"/>
      <c r="AB566" s="29"/>
      <c r="AC566" s="29"/>
      <c r="AD566" s="29"/>
      <c r="AE566" s="29"/>
      <c r="AF566" s="29"/>
      <c r="AG566" s="29"/>
      <c r="AH566" s="29"/>
      <c r="AI566" s="29"/>
    </row>
    <row r="567" spans="1:35" ht="15.75" customHeight="1">
      <c r="A567" s="29"/>
      <c r="B567" s="29"/>
      <c r="C567" s="29"/>
      <c r="D567" s="29"/>
      <c r="E567" s="29"/>
      <c r="F567" s="29"/>
      <c r="G567" s="29"/>
      <c r="H567" s="29"/>
      <c r="I567" s="29"/>
      <c r="J567" s="29"/>
      <c r="K567" s="29"/>
      <c r="L567" s="29"/>
      <c r="M567" s="29"/>
      <c r="N567" s="29"/>
      <c r="O567" s="29"/>
      <c r="P567" s="29"/>
      <c r="Q567" s="29"/>
      <c r="R567" s="29"/>
      <c r="S567" s="29"/>
      <c r="T567" s="325"/>
      <c r="U567" s="29"/>
      <c r="V567" s="29"/>
      <c r="W567" s="29"/>
      <c r="X567" s="29"/>
      <c r="Y567" s="29"/>
      <c r="Z567" s="29"/>
      <c r="AA567" s="29"/>
      <c r="AB567" s="29"/>
      <c r="AC567" s="29"/>
      <c r="AD567" s="29"/>
      <c r="AE567" s="29"/>
      <c r="AF567" s="29"/>
      <c r="AG567" s="29"/>
      <c r="AH567" s="29"/>
      <c r="AI567" s="29"/>
    </row>
    <row r="568" spans="1:35" ht="15.75" customHeight="1">
      <c r="A568" s="29"/>
      <c r="B568" s="29"/>
      <c r="C568" s="29"/>
      <c r="D568" s="29"/>
      <c r="E568" s="29"/>
      <c r="F568" s="29"/>
      <c r="G568" s="29"/>
      <c r="H568" s="29"/>
      <c r="I568" s="29"/>
      <c r="J568" s="29"/>
      <c r="K568" s="29"/>
      <c r="L568" s="29"/>
      <c r="M568" s="29"/>
      <c r="N568" s="29"/>
      <c r="O568" s="29"/>
      <c r="P568" s="29"/>
      <c r="Q568" s="29"/>
      <c r="R568" s="29"/>
      <c r="S568" s="29"/>
      <c r="T568" s="325"/>
      <c r="U568" s="29"/>
      <c r="V568" s="29"/>
      <c r="W568" s="29"/>
      <c r="X568" s="29"/>
      <c r="Y568" s="29"/>
      <c r="Z568" s="29"/>
      <c r="AA568" s="29"/>
      <c r="AB568" s="29"/>
      <c r="AC568" s="29"/>
      <c r="AD568" s="29"/>
      <c r="AE568" s="29"/>
      <c r="AF568" s="29"/>
      <c r="AG568" s="29"/>
      <c r="AH568" s="29"/>
      <c r="AI568" s="29"/>
    </row>
    <row r="569" spans="1:35" ht="15.75" customHeight="1">
      <c r="A569" s="29"/>
      <c r="B569" s="29"/>
      <c r="C569" s="29"/>
      <c r="D569" s="29"/>
      <c r="E569" s="29"/>
      <c r="F569" s="29"/>
      <c r="G569" s="29"/>
      <c r="H569" s="29"/>
      <c r="I569" s="29"/>
      <c r="J569" s="29"/>
      <c r="K569" s="29"/>
      <c r="L569" s="29"/>
      <c r="M569" s="29"/>
      <c r="N569" s="29"/>
      <c r="O569" s="29"/>
      <c r="P569" s="29"/>
      <c r="Q569" s="29"/>
      <c r="R569" s="29"/>
      <c r="S569" s="29"/>
      <c r="T569" s="325"/>
      <c r="U569" s="29"/>
      <c r="V569" s="29"/>
      <c r="W569" s="29"/>
      <c r="X569" s="29"/>
      <c r="Y569" s="29"/>
      <c r="Z569" s="29"/>
      <c r="AA569" s="29"/>
      <c r="AB569" s="29"/>
      <c r="AC569" s="29"/>
      <c r="AD569" s="29"/>
      <c r="AE569" s="29"/>
      <c r="AF569" s="29"/>
      <c r="AG569" s="29"/>
      <c r="AH569" s="29"/>
      <c r="AI569" s="29"/>
    </row>
    <row r="570" spans="1:35" ht="15.75" customHeight="1">
      <c r="A570" s="29"/>
      <c r="B570" s="29"/>
      <c r="C570" s="29"/>
      <c r="D570" s="29"/>
      <c r="E570" s="29"/>
      <c r="F570" s="29"/>
      <c r="G570" s="29"/>
      <c r="H570" s="29"/>
      <c r="I570" s="29"/>
      <c r="J570" s="29"/>
      <c r="K570" s="29"/>
      <c r="L570" s="29"/>
      <c r="M570" s="29"/>
      <c r="N570" s="29"/>
      <c r="O570" s="29"/>
      <c r="P570" s="29"/>
      <c r="Q570" s="29"/>
      <c r="R570" s="29"/>
      <c r="S570" s="29"/>
      <c r="T570" s="325"/>
      <c r="U570" s="29"/>
      <c r="V570" s="29"/>
      <c r="W570" s="29"/>
      <c r="X570" s="29"/>
      <c r="Y570" s="29"/>
      <c r="Z570" s="29"/>
      <c r="AA570" s="29"/>
      <c r="AB570" s="29"/>
      <c r="AC570" s="29"/>
      <c r="AD570" s="29"/>
      <c r="AE570" s="29"/>
      <c r="AF570" s="29"/>
      <c r="AG570" s="29"/>
      <c r="AH570" s="29"/>
      <c r="AI570" s="29"/>
    </row>
    <row r="571" spans="1:35" ht="15.75" customHeight="1">
      <c r="A571" s="29"/>
      <c r="B571" s="29"/>
      <c r="C571" s="29"/>
      <c r="D571" s="29"/>
      <c r="E571" s="29"/>
      <c r="F571" s="29"/>
      <c r="G571" s="29"/>
      <c r="H571" s="29"/>
      <c r="I571" s="29"/>
      <c r="J571" s="29"/>
      <c r="K571" s="29"/>
      <c r="L571" s="29"/>
      <c r="M571" s="29"/>
      <c r="N571" s="29"/>
      <c r="O571" s="29"/>
      <c r="P571" s="29"/>
      <c r="Q571" s="29"/>
      <c r="R571" s="29"/>
      <c r="S571" s="29"/>
      <c r="T571" s="325"/>
      <c r="U571" s="29"/>
      <c r="V571" s="29"/>
      <c r="W571" s="29"/>
      <c r="X571" s="29"/>
      <c r="Y571" s="29"/>
      <c r="Z571" s="29"/>
      <c r="AA571" s="29"/>
      <c r="AB571" s="29"/>
      <c r="AC571" s="29"/>
      <c r="AD571" s="29"/>
      <c r="AE571" s="29"/>
      <c r="AF571" s="29"/>
      <c r="AG571" s="29"/>
      <c r="AH571" s="29"/>
      <c r="AI571" s="29"/>
    </row>
    <row r="572" spans="1:35" ht="15.75" customHeight="1">
      <c r="A572" s="29"/>
      <c r="B572" s="29"/>
      <c r="C572" s="29"/>
      <c r="D572" s="29"/>
      <c r="E572" s="29"/>
      <c r="F572" s="29"/>
      <c r="G572" s="29"/>
      <c r="H572" s="29"/>
      <c r="I572" s="29"/>
      <c r="J572" s="29"/>
      <c r="K572" s="29"/>
      <c r="L572" s="29"/>
      <c r="M572" s="29"/>
      <c r="N572" s="29"/>
      <c r="O572" s="29"/>
      <c r="P572" s="29"/>
      <c r="Q572" s="29"/>
      <c r="R572" s="29"/>
      <c r="S572" s="29"/>
      <c r="T572" s="325"/>
      <c r="U572" s="29"/>
      <c r="V572" s="29"/>
      <c r="W572" s="29"/>
      <c r="X572" s="29"/>
      <c r="Y572" s="29"/>
      <c r="Z572" s="29"/>
      <c r="AA572" s="29"/>
      <c r="AB572" s="29"/>
      <c r="AC572" s="29"/>
      <c r="AD572" s="29"/>
      <c r="AE572" s="29"/>
      <c r="AF572" s="29"/>
      <c r="AG572" s="29"/>
      <c r="AH572" s="29"/>
      <c r="AI572" s="29"/>
    </row>
    <row r="573" spans="1:35" ht="15.75" customHeight="1">
      <c r="A573" s="29"/>
      <c r="B573" s="29"/>
      <c r="C573" s="29"/>
      <c r="D573" s="29"/>
      <c r="E573" s="29"/>
      <c r="F573" s="29"/>
      <c r="G573" s="29"/>
      <c r="H573" s="29"/>
      <c r="I573" s="29"/>
      <c r="J573" s="29"/>
      <c r="K573" s="29"/>
      <c r="L573" s="29"/>
      <c r="M573" s="29"/>
      <c r="N573" s="29"/>
      <c r="O573" s="29"/>
      <c r="P573" s="29"/>
      <c r="Q573" s="29"/>
      <c r="R573" s="29"/>
      <c r="S573" s="29"/>
      <c r="T573" s="325"/>
      <c r="U573" s="29"/>
      <c r="V573" s="29"/>
      <c r="W573" s="29"/>
      <c r="X573" s="29"/>
      <c r="Y573" s="29"/>
      <c r="Z573" s="29"/>
      <c r="AA573" s="29"/>
      <c r="AB573" s="29"/>
      <c r="AC573" s="29"/>
      <c r="AD573" s="29"/>
      <c r="AE573" s="29"/>
      <c r="AF573" s="29"/>
      <c r="AG573" s="29"/>
      <c r="AH573" s="29"/>
      <c r="AI573" s="29"/>
    </row>
    <row r="574" spans="1:35" ht="15.75" customHeight="1">
      <c r="A574" s="29"/>
      <c r="B574" s="29"/>
      <c r="C574" s="29"/>
      <c r="D574" s="29"/>
      <c r="E574" s="29"/>
      <c r="F574" s="29"/>
      <c r="G574" s="29"/>
      <c r="H574" s="29"/>
      <c r="I574" s="29"/>
      <c r="J574" s="29"/>
      <c r="K574" s="29"/>
      <c r="L574" s="29"/>
      <c r="M574" s="29"/>
      <c r="N574" s="29"/>
      <c r="O574" s="29"/>
      <c r="P574" s="29"/>
      <c r="Q574" s="29"/>
      <c r="R574" s="29"/>
      <c r="S574" s="29"/>
      <c r="T574" s="325"/>
      <c r="U574" s="29"/>
      <c r="V574" s="29"/>
      <c r="W574" s="29"/>
      <c r="X574" s="29"/>
      <c r="Y574" s="29"/>
      <c r="Z574" s="29"/>
      <c r="AA574" s="29"/>
      <c r="AB574" s="29"/>
      <c r="AC574" s="29"/>
      <c r="AD574" s="29"/>
      <c r="AE574" s="29"/>
      <c r="AF574" s="29"/>
      <c r="AG574" s="29"/>
      <c r="AH574" s="29"/>
      <c r="AI574" s="29"/>
    </row>
    <row r="575" spans="1:35" ht="15.75" customHeight="1">
      <c r="A575" s="29"/>
      <c r="B575" s="29"/>
      <c r="C575" s="29"/>
      <c r="D575" s="29"/>
      <c r="E575" s="29"/>
      <c r="F575" s="29"/>
      <c r="G575" s="29"/>
      <c r="H575" s="29"/>
      <c r="I575" s="29"/>
      <c r="J575" s="29"/>
      <c r="K575" s="29"/>
      <c r="L575" s="29"/>
      <c r="M575" s="29"/>
      <c r="N575" s="29"/>
      <c r="O575" s="29"/>
      <c r="P575" s="29"/>
      <c r="Q575" s="29"/>
      <c r="R575" s="29"/>
      <c r="S575" s="29"/>
      <c r="T575" s="325"/>
      <c r="U575" s="29"/>
      <c r="V575" s="29"/>
      <c r="W575" s="29"/>
      <c r="X575" s="29"/>
      <c r="Y575" s="29"/>
      <c r="Z575" s="29"/>
      <c r="AA575" s="29"/>
      <c r="AB575" s="29"/>
      <c r="AC575" s="29"/>
      <c r="AD575" s="29"/>
      <c r="AE575" s="29"/>
      <c r="AF575" s="29"/>
      <c r="AG575" s="29"/>
      <c r="AH575" s="29"/>
      <c r="AI575" s="29"/>
    </row>
    <row r="576" spans="1:35" ht="15.75" customHeight="1">
      <c r="A576" s="29"/>
      <c r="B576" s="29"/>
      <c r="C576" s="29"/>
      <c r="D576" s="29"/>
      <c r="E576" s="29"/>
      <c r="F576" s="29"/>
      <c r="G576" s="29"/>
      <c r="H576" s="29"/>
      <c r="I576" s="29"/>
      <c r="J576" s="29"/>
      <c r="K576" s="29"/>
      <c r="L576" s="29"/>
      <c r="M576" s="29"/>
      <c r="N576" s="29"/>
      <c r="O576" s="29"/>
      <c r="P576" s="29"/>
      <c r="Q576" s="29"/>
      <c r="R576" s="29"/>
      <c r="S576" s="29"/>
      <c r="T576" s="325"/>
      <c r="U576" s="29"/>
      <c r="V576" s="29"/>
      <c r="W576" s="29"/>
      <c r="X576" s="29"/>
      <c r="Y576" s="29"/>
      <c r="Z576" s="29"/>
      <c r="AA576" s="29"/>
      <c r="AB576" s="29"/>
      <c r="AC576" s="29"/>
      <c r="AD576" s="29"/>
      <c r="AE576" s="29"/>
      <c r="AF576" s="29"/>
      <c r="AG576" s="29"/>
      <c r="AH576" s="29"/>
      <c r="AI576" s="29"/>
    </row>
    <row r="577" spans="1:35" ht="15.75" customHeight="1">
      <c r="A577" s="29"/>
      <c r="B577" s="29"/>
      <c r="C577" s="29"/>
      <c r="D577" s="29"/>
      <c r="E577" s="29"/>
      <c r="F577" s="29"/>
      <c r="G577" s="29"/>
      <c r="H577" s="29"/>
      <c r="I577" s="29"/>
      <c r="J577" s="29"/>
      <c r="K577" s="29"/>
      <c r="L577" s="29"/>
      <c r="M577" s="29"/>
      <c r="N577" s="29"/>
      <c r="O577" s="29"/>
      <c r="P577" s="29"/>
      <c r="Q577" s="29"/>
      <c r="R577" s="29"/>
      <c r="S577" s="29"/>
      <c r="T577" s="325"/>
      <c r="U577" s="29"/>
      <c r="V577" s="29"/>
      <c r="W577" s="29"/>
      <c r="X577" s="29"/>
      <c r="Y577" s="29"/>
      <c r="Z577" s="29"/>
      <c r="AA577" s="29"/>
      <c r="AB577" s="29"/>
      <c r="AC577" s="29"/>
      <c r="AD577" s="29"/>
      <c r="AE577" s="29"/>
      <c r="AF577" s="29"/>
      <c r="AG577" s="29"/>
      <c r="AH577" s="29"/>
      <c r="AI577" s="29"/>
    </row>
    <row r="578" spans="1:35" ht="15.75" customHeight="1">
      <c r="A578" s="29"/>
      <c r="B578" s="29"/>
      <c r="C578" s="29"/>
      <c r="D578" s="29"/>
      <c r="E578" s="29"/>
      <c r="F578" s="29"/>
      <c r="G578" s="29"/>
      <c r="H578" s="29"/>
      <c r="I578" s="29"/>
      <c r="J578" s="29"/>
      <c r="K578" s="29"/>
      <c r="L578" s="29"/>
      <c r="M578" s="29"/>
      <c r="N578" s="29"/>
      <c r="O578" s="29"/>
      <c r="P578" s="29"/>
      <c r="Q578" s="29"/>
      <c r="R578" s="29"/>
      <c r="S578" s="29"/>
      <c r="T578" s="325"/>
      <c r="U578" s="29"/>
      <c r="V578" s="29"/>
      <c r="W578" s="29"/>
      <c r="X578" s="29"/>
      <c r="Y578" s="29"/>
      <c r="Z578" s="29"/>
      <c r="AA578" s="29"/>
      <c r="AB578" s="29"/>
      <c r="AC578" s="29"/>
      <c r="AD578" s="29"/>
      <c r="AE578" s="29"/>
      <c r="AF578" s="29"/>
      <c r="AG578" s="29"/>
      <c r="AH578" s="29"/>
      <c r="AI578" s="29"/>
    </row>
    <row r="579" spans="1:35" ht="15.75" customHeight="1">
      <c r="A579" s="29"/>
      <c r="B579" s="29"/>
      <c r="C579" s="29"/>
      <c r="D579" s="29"/>
      <c r="E579" s="29"/>
      <c r="F579" s="29"/>
      <c r="G579" s="29"/>
      <c r="H579" s="29"/>
      <c r="I579" s="29"/>
      <c r="J579" s="29"/>
      <c r="K579" s="29"/>
      <c r="L579" s="29"/>
      <c r="M579" s="29"/>
      <c r="N579" s="29"/>
      <c r="O579" s="29"/>
      <c r="P579" s="29"/>
      <c r="Q579" s="29"/>
      <c r="R579" s="29"/>
      <c r="S579" s="29"/>
      <c r="T579" s="325"/>
      <c r="U579" s="29"/>
      <c r="V579" s="29"/>
      <c r="W579" s="29"/>
      <c r="X579" s="29"/>
      <c r="Y579" s="29"/>
      <c r="Z579" s="29"/>
      <c r="AA579" s="29"/>
      <c r="AB579" s="29"/>
      <c r="AC579" s="29"/>
      <c r="AD579" s="29"/>
      <c r="AE579" s="29"/>
      <c r="AF579" s="29"/>
      <c r="AG579" s="29"/>
      <c r="AH579" s="29"/>
      <c r="AI579" s="29"/>
    </row>
    <row r="580" spans="1:35" ht="15.75" customHeight="1">
      <c r="A580" s="29"/>
      <c r="B580" s="29"/>
      <c r="C580" s="29"/>
      <c r="D580" s="29"/>
      <c r="E580" s="29"/>
      <c r="F580" s="29"/>
      <c r="G580" s="29"/>
      <c r="H580" s="29"/>
      <c r="I580" s="29"/>
      <c r="J580" s="29"/>
      <c r="K580" s="29"/>
      <c r="L580" s="29"/>
      <c r="M580" s="29"/>
      <c r="N580" s="29"/>
      <c r="O580" s="29"/>
      <c r="P580" s="29"/>
      <c r="Q580" s="29"/>
      <c r="R580" s="29"/>
      <c r="S580" s="29"/>
      <c r="T580" s="325"/>
      <c r="U580" s="29"/>
      <c r="V580" s="29"/>
      <c r="W580" s="29"/>
      <c r="X580" s="29"/>
      <c r="Y580" s="29"/>
      <c r="Z580" s="29"/>
      <c r="AA580" s="29"/>
      <c r="AB580" s="29"/>
      <c r="AC580" s="29"/>
      <c r="AD580" s="29"/>
      <c r="AE580" s="29"/>
      <c r="AF580" s="29"/>
      <c r="AG580" s="29"/>
      <c r="AH580" s="29"/>
      <c r="AI580" s="29"/>
    </row>
    <row r="581" spans="1:35" ht="15.75" customHeight="1">
      <c r="A581" s="29"/>
      <c r="B581" s="29"/>
      <c r="C581" s="29"/>
      <c r="D581" s="29"/>
      <c r="E581" s="29"/>
      <c r="F581" s="29"/>
      <c r="G581" s="29"/>
      <c r="H581" s="29"/>
      <c r="I581" s="29"/>
      <c r="J581" s="29"/>
      <c r="K581" s="29"/>
      <c r="L581" s="29"/>
      <c r="M581" s="29"/>
      <c r="N581" s="29"/>
      <c r="O581" s="29"/>
      <c r="P581" s="29"/>
      <c r="Q581" s="29"/>
      <c r="R581" s="29"/>
      <c r="S581" s="29"/>
      <c r="T581" s="325"/>
      <c r="U581" s="29"/>
      <c r="V581" s="29"/>
      <c r="W581" s="29"/>
      <c r="X581" s="29"/>
      <c r="Y581" s="29"/>
      <c r="Z581" s="29"/>
      <c r="AA581" s="29"/>
      <c r="AB581" s="29"/>
      <c r="AC581" s="29"/>
      <c r="AD581" s="29"/>
      <c r="AE581" s="29"/>
      <c r="AF581" s="29"/>
      <c r="AG581" s="29"/>
      <c r="AH581" s="29"/>
      <c r="AI581" s="29"/>
    </row>
    <row r="582" spans="1:35" ht="15.75" customHeight="1">
      <c r="A582" s="29"/>
      <c r="B582" s="29"/>
      <c r="C582" s="29"/>
      <c r="D582" s="29"/>
      <c r="E582" s="29"/>
      <c r="F582" s="29"/>
      <c r="G582" s="29"/>
      <c r="H582" s="29"/>
      <c r="I582" s="29"/>
      <c r="J582" s="29"/>
      <c r="K582" s="29"/>
      <c r="L582" s="29"/>
      <c r="M582" s="29"/>
      <c r="N582" s="29"/>
      <c r="O582" s="29"/>
      <c r="P582" s="29"/>
      <c r="Q582" s="29"/>
      <c r="R582" s="29"/>
      <c r="S582" s="29"/>
      <c r="T582" s="325"/>
      <c r="U582" s="29"/>
      <c r="V582" s="29"/>
      <c r="W582" s="29"/>
      <c r="X582" s="29"/>
      <c r="Y582" s="29"/>
      <c r="Z582" s="29"/>
      <c r="AA582" s="29"/>
      <c r="AB582" s="29"/>
      <c r="AC582" s="29"/>
      <c r="AD582" s="29"/>
      <c r="AE582" s="29"/>
      <c r="AF582" s="29"/>
      <c r="AG582" s="29"/>
      <c r="AH582" s="29"/>
      <c r="AI582" s="29"/>
    </row>
    <row r="583" spans="1:35" ht="15.75" customHeight="1">
      <c r="A583" s="29"/>
      <c r="B583" s="29"/>
      <c r="C583" s="29"/>
      <c r="D583" s="29"/>
      <c r="E583" s="29"/>
      <c r="F583" s="29"/>
      <c r="G583" s="29"/>
      <c r="H583" s="29"/>
      <c r="I583" s="29"/>
      <c r="J583" s="29"/>
      <c r="K583" s="29"/>
      <c r="L583" s="29"/>
      <c r="M583" s="29"/>
      <c r="N583" s="29"/>
      <c r="O583" s="29"/>
      <c r="P583" s="29"/>
      <c r="Q583" s="29"/>
      <c r="R583" s="29"/>
      <c r="S583" s="29"/>
      <c r="T583" s="325"/>
      <c r="U583" s="29"/>
      <c r="V583" s="29"/>
      <c r="W583" s="29"/>
      <c r="X583" s="29"/>
      <c r="Y583" s="29"/>
      <c r="Z583" s="29"/>
      <c r="AA583" s="29"/>
      <c r="AB583" s="29"/>
      <c r="AC583" s="29"/>
      <c r="AD583" s="29"/>
      <c r="AE583" s="29"/>
      <c r="AF583" s="29"/>
      <c r="AG583" s="29"/>
      <c r="AH583" s="29"/>
      <c r="AI583" s="29"/>
    </row>
    <row r="584" spans="1:35" ht="15.75" customHeight="1">
      <c r="A584" s="29"/>
      <c r="B584" s="29"/>
      <c r="C584" s="29"/>
      <c r="D584" s="29"/>
      <c r="E584" s="29"/>
      <c r="F584" s="29"/>
      <c r="G584" s="29"/>
      <c r="H584" s="29"/>
      <c r="I584" s="29"/>
      <c r="J584" s="29"/>
      <c r="K584" s="29"/>
      <c r="L584" s="29"/>
      <c r="M584" s="29"/>
      <c r="N584" s="29"/>
      <c r="O584" s="29"/>
      <c r="P584" s="29"/>
      <c r="Q584" s="29"/>
      <c r="R584" s="29"/>
      <c r="S584" s="29"/>
      <c r="T584" s="325"/>
      <c r="U584" s="29"/>
      <c r="V584" s="29"/>
      <c r="W584" s="29"/>
      <c r="X584" s="29"/>
      <c r="Y584" s="29"/>
      <c r="Z584" s="29"/>
      <c r="AA584" s="29"/>
      <c r="AB584" s="29"/>
      <c r="AC584" s="29"/>
      <c r="AD584" s="29"/>
      <c r="AE584" s="29"/>
      <c r="AF584" s="29"/>
      <c r="AG584" s="29"/>
      <c r="AH584" s="29"/>
      <c r="AI584" s="29"/>
    </row>
    <row r="585" spans="1:35" ht="15.75" customHeight="1">
      <c r="A585" s="29"/>
      <c r="B585" s="29"/>
      <c r="C585" s="29"/>
      <c r="D585" s="29"/>
      <c r="E585" s="29"/>
      <c r="F585" s="29"/>
      <c r="G585" s="29"/>
      <c r="H585" s="29"/>
      <c r="I585" s="29"/>
      <c r="J585" s="29"/>
      <c r="K585" s="29"/>
      <c r="L585" s="29"/>
      <c r="M585" s="29"/>
      <c r="N585" s="29"/>
      <c r="O585" s="29"/>
      <c r="P585" s="29"/>
      <c r="Q585" s="29"/>
      <c r="R585" s="29"/>
      <c r="S585" s="29"/>
      <c r="T585" s="325"/>
      <c r="U585" s="29"/>
      <c r="V585" s="29"/>
      <c r="W585" s="29"/>
      <c r="X585" s="29"/>
      <c r="Y585" s="29"/>
      <c r="Z585" s="29"/>
      <c r="AA585" s="29"/>
      <c r="AB585" s="29"/>
      <c r="AC585" s="29"/>
      <c r="AD585" s="29"/>
      <c r="AE585" s="29"/>
      <c r="AF585" s="29"/>
      <c r="AG585" s="29"/>
      <c r="AH585" s="29"/>
      <c r="AI585" s="29"/>
    </row>
    <row r="586" spans="1:35" ht="15.75" customHeight="1">
      <c r="A586" s="29"/>
      <c r="B586" s="29"/>
      <c r="C586" s="29"/>
      <c r="D586" s="29"/>
      <c r="E586" s="29"/>
      <c r="F586" s="29"/>
      <c r="G586" s="29"/>
      <c r="H586" s="29"/>
      <c r="I586" s="29"/>
      <c r="J586" s="29"/>
      <c r="K586" s="29"/>
      <c r="L586" s="29"/>
      <c r="M586" s="29"/>
      <c r="N586" s="29"/>
      <c r="O586" s="29"/>
      <c r="P586" s="29"/>
      <c r="Q586" s="29"/>
      <c r="R586" s="29"/>
      <c r="S586" s="29"/>
      <c r="T586" s="325"/>
      <c r="U586" s="29"/>
      <c r="V586" s="29"/>
      <c r="W586" s="29"/>
      <c r="X586" s="29"/>
      <c r="Y586" s="29"/>
      <c r="Z586" s="29"/>
      <c r="AA586" s="29"/>
      <c r="AB586" s="29"/>
      <c r="AC586" s="29"/>
      <c r="AD586" s="29"/>
      <c r="AE586" s="29"/>
      <c r="AF586" s="29"/>
      <c r="AG586" s="29"/>
      <c r="AH586" s="29"/>
      <c r="AI586" s="29"/>
    </row>
    <row r="587" spans="1:35" ht="15.75" customHeight="1">
      <c r="A587" s="29"/>
      <c r="B587" s="29"/>
      <c r="C587" s="29"/>
      <c r="D587" s="29"/>
      <c r="E587" s="29"/>
      <c r="F587" s="29"/>
      <c r="G587" s="29"/>
      <c r="H587" s="29"/>
      <c r="I587" s="29"/>
      <c r="J587" s="29"/>
      <c r="K587" s="29"/>
      <c r="L587" s="29"/>
      <c r="M587" s="29"/>
      <c r="N587" s="29"/>
      <c r="O587" s="29"/>
      <c r="P587" s="29"/>
      <c r="Q587" s="29"/>
      <c r="R587" s="29"/>
      <c r="S587" s="29"/>
      <c r="T587" s="325"/>
      <c r="U587" s="29"/>
      <c r="V587" s="29"/>
      <c r="W587" s="29"/>
      <c r="X587" s="29"/>
      <c r="Y587" s="29"/>
      <c r="Z587" s="29"/>
      <c r="AA587" s="29"/>
      <c r="AB587" s="29"/>
      <c r="AC587" s="29"/>
      <c r="AD587" s="29"/>
      <c r="AE587" s="29"/>
      <c r="AF587" s="29"/>
      <c r="AG587" s="29"/>
      <c r="AH587" s="29"/>
      <c r="AI587" s="29"/>
    </row>
    <row r="588" spans="1:35" ht="15.75" customHeight="1">
      <c r="A588" s="29"/>
      <c r="B588" s="29"/>
      <c r="C588" s="29"/>
      <c r="D588" s="29"/>
      <c r="E588" s="29"/>
      <c r="F588" s="29"/>
      <c r="G588" s="29"/>
      <c r="H588" s="29"/>
      <c r="I588" s="29"/>
      <c r="J588" s="29"/>
      <c r="K588" s="29"/>
      <c r="L588" s="29"/>
      <c r="M588" s="29"/>
      <c r="N588" s="29"/>
      <c r="O588" s="29"/>
      <c r="P588" s="29"/>
      <c r="Q588" s="29"/>
      <c r="R588" s="29"/>
      <c r="S588" s="29"/>
      <c r="T588" s="325"/>
      <c r="U588" s="29"/>
      <c r="V588" s="29"/>
      <c r="W588" s="29"/>
      <c r="X588" s="29"/>
      <c r="Y588" s="29"/>
      <c r="Z588" s="29"/>
      <c r="AA588" s="29"/>
      <c r="AB588" s="29"/>
      <c r="AC588" s="29"/>
      <c r="AD588" s="29"/>
      <c r="AE588" s="29"/>
      <c r="AF588" s="29"/>
      <c r="AG588" s="29"/>
      <c r="AH588" s="29"/>
      <c r="AI588" s="29"/>
    </row>
    <row r="589" spans="1:35" ht="15.75" customHeight="1">
      <c r="A589" s="29"/>
      <c r="B589" s="29"/>
      <c r="C589" s="29"/>
      <c r="D589" s="29"/>
      <c r="E589" s="29"/>
      <c r="F589" s="29"/>
      <c r="G589" s="29"/>
      <c r="H589" s="29"/>
      <c r="I589" s="29"/>
      <c r="J589" s="29"/>
      <c r="K589" s="29"/>
      <c r="L589" s="29"/>
      <c r="M589" s="29"/>
      <c r="N589" s="29"/>
      <c r="O589" s="29"/>
      <c r="P589" s="29"/>
      <c r="Q589" s="29"/>
      <c r="R589" s="29"/>
      <c r="S589" s="29"/>
      <c r="T589" s="325"/>
      <c r="U589" s="29"/>
      <c r="V589" s="29"/>
      <c r="W589" s="29"/>
      <c r="X589" s="29"/>
      <c r="Y589" s="29"/>
      <c r="Z589" s="29"/>
      <c r="AA589" s="29"/>
      <c r="AB589" s="29"/>
      <c r="AC589" s="29"/>
      <c r="AD589" s="29"/>
      <c r="AE589" s="29"/>
      <c r="AF589" s="29"/>
      <c r="AG589" s="29"/>
      <c r="AH589" s="29"/>
      <c r="AI589" s="29"/>
    </row>
    <row r="590" spans="1:35" ht="15.75" customHeight="1">
      <c r="A590" s="29"/>
      <c r="B590" s="29"/>
      <c r="C590" s="29"/>
      <c r="D590" s="29"/>
      <c r="E590" s="29"/>
      <c r="F590" s="29"/>
      <c r="G590" s="29"/>
      <c r="H590" s="29"/>
      <c r="I590" s="29"/>
      <c r="J590" s="29"/>
      <c r="K590" s="29"/>
      <c r="L590" s="29"/>
      <c r="M590" s="29"/>
      <c r="N590" s="29"/>
      <c r="O590" s="29"/>
      <c r="P590" s="29"/>
      <c r="Q590" s="29"/>
      <c r="R590" s="29"/>
      <c r="S590" s="29"/>
      <c r="T590" s="325"/>
      <c r="U590" s="29"/>
      <c r="V590" s="29"/>
      <c r="W590" s="29"/>
      <c r="X590" s="29"/>
      <c r="Y590" s="29"/>
      <c r="Z590" s="29"/>
      <c r="AA590" s="29"/>
      <c r="AB590" s="29"/>
      <c r="AC590" s="29"/>
      <c r="AD590" s="29"/>
      <c r="AE590" s="29"/>
      <c r="AF590" s="29"/>
      <c r="AG590" s="29"/>
      <c r="AH590" s="29"/>
      <c r="AI590" s="29"/>
    </row>
    <row r="591" spans="1:35" ht="15.75" customHeight="1">
      <c r="A591" s="29"/>
      <c r="B591" s="29"/>
      <c r="C591" s="29"/>
      <c r="D591" s="29"/>
      <c r="E591" s="29"/>
      <c r="F591" s="29"/>
      <c r="G591" s="29"/>
      <c r="H591" s="29"/>
      <c r="I591" s="29"/>
      <c r="J591" s="29"/>
      <c r="K591" s="29"/>
      <c r="L591" s="29"/>
      <c r="M591" s="29"/>
      <c r="N591" s="29"/>
      <c r="O591" s="29"/>
      <c r="P591" s="29"/>
      <c r="Q591" s="29"/>
      <c r="R591" s="29"/>
      <c r="S591" s="29"/>
      <c r="T591" s="325"/>
      <c r="U591" s="29"/>
      <c r="V591" s="29"/>
      <c r="W591" s="29"/>
      <c r="X591" s="29"/>
      <c r="Y591" s="29"/>
      <c r="Z591" s="29"/>
      <c r="AA591" s="29"/>
      <c r="AB591" s="29"/>
      <c r="AC591" s="29"/>
      <c r="AD591" s="29"/>
      <c r="AE591" s="29"/>
      <c r="AF591" s="29"/>
      <c r="AG591" s="29"/>
      <c r="AH591" s="29"/>
      <c r="AI591" s="29"/>
    </row>
    <row r="592" spans="1:35" ht="15.75" customHeight="1">
      <c r="A592" s="29"/>
      <c r="B592" s="29"/>
      <c r="C592" s="29"/>
      <c r="D592" s="29"/>
      <c r="E592" s="29"/>
      <c r="F592" s="29"/>
      <c r="G592" s="29"/>
      <c r="H592" s="29"/>
      <c r="I592" s="29"/>
      <c r="J592" s="29"/>
      <c r="K592" s="29"/>
      <c r="L592" s="29"/>
      <c r="M592" s="29"/>
      <c r="N592" s="29"/>
      <c r="O592" s="29"/>
      <c r="P592" s="29"/>
      <c r="Q592" s="29"/>
      <c r="R592" s="29"/>
      <c r="S592" s="29"/>
      <c r="T592" s="325"/>
      <c r="U592" s="29"/>
      <c r="V592" s="29"/>
      <c r="W592" s="29"/>
      <c r="X592" s="29"/>
      <c r="Y592" s="29"/>
      <c r="Z592" s="29"/>
      <c r="AA592" s="29"/>
      <c r="AB592" s="29"/>
      <c r="AC592" s="29"/>
      <c r="AD592" s="29"/>
      <c r="AE592" s="29"/>
      <c r="AF592" s="29"/>
      <c r="AG592" s="29"/>
      <c r="AH592" s="29"/>
      <c r="AI592" s="29"/>
    </row>
    <row r="593" spans="1:35" ht="15.75" customHeight="1">
      <c r="A593" s="29"/>
      <c r="B593" s="29"/>
      <c r="C593" s="29"/>
      <c r="D593" s="29"/>
      <c r="E593" s="29"/>
      <c r="F593" s="29"/>
      <c r="G593" s="29"/>
      <c r="H593" s="29"/>
      <c r="I593" s="29"/>
      <c r="J593" s="29"/>
      <c r="K593" s="29"/>
      <c r="L593" s="29"/>
      <c r="M593" s="29"/>
      <c r="N593" s="29"/>
      <c r="O593" s="29"/>
      <c r="P593" s="29"/>
      <c r="Q593" s="29"/>
      <c r="R593" s="29"/>
      <c r="S593" s="29"/>
      <c r="T593" s="325"/>
      <c r="U593" s="29"/>
      <c r="V593" s="29"/>
      <c r="W593" s="29"/>
      <c r="X593" s="29"/>
      <c r="Y593" s="29"/>
      <c r="Z593" s="29"/>
      <c r="AA593" s="29"/>
      <c r="AB593" s="29"/>
      <c r="AC593" s="29"/>
      <c r="AD593" s="29"/>
      <c r="AE593" s="29"/>
      <c r="AF593" s="29"/>
      <c r="AG593" s="29"/>
      <c r="AH593" s="29"/>
      <c r="AI593" s="29"/>
    </row>
    <row r="594" spans="1:35" ht="15.75" customHeight="1">
      <c r="A594" s="29"/>
      <c r="B594" s="29"/>
      <c r="C594" s="29"/>
      <c r="D594" s="29"/>
      <c r="E594" s="29"/>
      <c r="F594" s="29"/>
      <c r="G594" s="29"/>
      <c r="H594" s="29"/>
      <c r="I594" s="29"/>
      <c r="J594" s="29"/>
      <c r="K594" s="29"/>
      <c r="L594" s="29"/>
      <c r="M594" s="29"/>
      <c r="N594" s="29"/>
      <c r="O594" s="29"/>
      <c r="P594" s="29"/>
      <c r="Q594" s="29"/>
      <c r="R594" s="29"/>
      <c r="S594" s="29"/>
      <c r="T594" s="325"/>
      <c r="U594" s="29"/>
      <c r="V594" s="29"/>
      <c r="W594" s="29"/>
      <c r="X594" s="29"/>
      <c r="Y594" s="29"/>
      <c r="Z594" s="29"/>
      <c r="AA594" s="29"/>
      <c r="AB594" s="29"/>
      <c r="AC594" s="29"/>
      <c r="AD594" s="29"/>
      <c r="AE594" s="29"/>
      <c r="AF594" s="29"/>
      <c r="AG594" s="29"/>
      <c r="AH594" s="29"/>
      <c r="AI594" s="29"/>
    </row>
    <row r="595" spans="1:35" ht="15.75" customHeight="1">
      <c r="A595" s="29"/>
      <c r="B595" s="29"/>
      <c r="C595" s="29"/>
      <c r="D595" s="29"/>
      <c r="E595" s="29"/>
      <c r="F595" s="29"/>
      <c r="G595" s="29"/>
      <c r="H595" s="29"/>
      <c r="I595" s="29"/>
      <c r="J595" s="29"/>
      <c r="K595" s="29"/>
      <c r="L595" s="29"/>
      <c r="M595" s="29"/>
      <c r="N595" s="29"/>
      <c r="O595" s="29"/>
      <c r="P595" s="29"/>
      <c r="Q595" s="29"/>
      <c r="R595" s="29"/>
      <c r="S595" s="29"/>
      <c r="T595" s="325"/>
      <c r="U595" s="29"/>
      <c r="V595" s="29"/>
      <c r="W595" s="29"/>
      <c r="X595" s="29"/>
      <c r="Y595" s="29"/>
      <c r="Z595" s="29"/>
      <c r="AA595" s="29"/>
      <c r="AB595" s="29"/>
      <c r="AC595" s="29"/>
      <c r="AD595" s="29"/>
      <c r="AE595" s="29"/>
      <c r="AF595" s="29"/>
      <c r="AG595" s="29"/>
      <c r="AH595" s="29"/>
      <c r="AI595" s="29"/>
    </row>
    <row r="596" spans="1:35" ht="15.75" customHeight="1">
      <c r="A596" s="29"/>
      <c r="B596" s="29"/>
      <c r="C596" s="29"/>
      <c r="D596" s="29"/>
      <c r="E596" s="29"/>
      <c r="F596" s="29"/>
      <c r="G596" s="29"/>
      <c r="H596" s="29"/>
      <c r="I596" s="29"/>
      <c r="J596" s="29"/>
      <c r="K596" s="29"/>
      <c r="L596" s="29"/>
      <c r="M596" s="29"/>
      <c r="N596" s="29"/>
      <c r="O596" s="29"/>
      <c r="P596" s="29"/>
      <c r="Q596" s="29"/>
      <c r="R596" s="29"/>
      <c r="S596" s="29"/>
      <c r="T596" s="325"/>
      <c r="U596" s="29"/>
      <c r="V596" s="29"/>
      <c r="W596" s="29"/>
      <c r="X596" s="29"/>
      <c r="Y596" s="29"/>
      <c r="Z596" s="29"/>
      <c r="AA596" s="29"/>
      <c r="AB596" s="29"/>
      <c r="AC596" s="29"/>
      <c r="AD596" s="29"/>
      <c r="AE596" s="29"/>
      <c r="AF596" s="29"/>
      <c r="AG596" s="29"/>
      <c r="AH596" s="29"/>
      <c r="AI596" s="29"/>
    </row>
    <row r="597" spans="1:35" ht="15.75" customHeight="1">
      <c r="A597" s="29"/>
      <c r="B597" s="29"/>
      <c r="C597" s="29"/>
      <c r="D597" s="29"/>
      <c r="E597" s="29"/>
      <c r="F597" s="29"/>
      <c r="G597" s="29"/>
      <c r="H597" s="29"/>
      <c r="I597" s="29"/>
      <c r="J597" s="29"/>
      <c r="K597" s="29"/>
      <c r="L597" s="29"/>
      <c r="M597" s="29"/>
      <c r="N597" s="29"/>
      <c r="O597" s="29"/>
      <c r="P597" s="29"/>
      <c r="Q597" s="29"/>
      <c r="R597" s="29"/>
      <c r="S597" s="29"/>
      <c r="T597" s="325"/>
      <c r="U597" s="29"/>
      <c r="V597" s="29"/>
      <c r="W597" s="29"/>
      <c r="X597" s="29"/>
      <c r="Y597" s="29"/>
      <c r="Z597" s="29"/>
      <c r="AA597" s="29"/>
      <c r="AB597" s="29"/>
      <c r="AC597" s="29"/>
      <c r="AD597" s="29"/>
      <c r="AE597" s="29"/>
      <c r="AF597" s="29"/>
      <c r="AG597" s="29"/>
      <c r="AH597" s="29"/>
      <c r="AI597" s="29"/>
    </row>
    <row r="598" spans="1:35" ht="15.75" customHeight="1">
      <c r="A598" s="29"/>
      <c r="B598" s="29"/>
      <c r="C598" s="29"/>
      <c r="D598" s="29"/>
      <c r="E598" s="29"/>
      <c r="F598" s="29"/>
      <c r="G598" s="29"/>
      <c r="H598" s="29"/>
      <c r="I598" s="29"/>
      <c r="J598" s="29"/>
      <c r="K598" s="29"/>
      <c r="L598" s="29"/>
      <c r="M598" s="29"/>
      <c r="N598" s="29"/>
      <c r="O598" s="29"/>
      <c r="P598" s="29"/>
      <c r="Q598" s="29"/>
      <c r="R598" s="29"/>
      <c r="S598" s="29"/>
      <c r="T598" s="325"/>
      <c r="U598" s="29"/>
      <c r="V598" s="29"/>
      <c r="W598" s="29"/>
      <c r="X598" s="29"/>
      <c r="Y598" s="29"/>
      <c r="Z598" s="29"/>
      <c r="AA598" s="29"/>
      <c r="AB598" s="29"/>
      <c r="AC598" s="29"/>
      <c r="AD598" s="29"/>
      <c r="AE598" s="29"/>
      <c r="AF598" s="29"/>
      <c r="AG598" s="29"/>
      <c r="AH598" s="29"/>
      <c r="AI598" s="29"/>
    </row>
    <row r="599" spans="1:35" ht="15.75" customHeight="1">
      <c r="A599" s="29"/>
      <c r="B599" s="29"/>
      <c r="C599" s="29"/>
      <c r="D599" s="29"/>
      <c r="E599" s="29"/>
      <c r="F599" s="29"/>
      <c r="G599" s="29"/>
      <c r="H599" s="29"/>
      <c r="I599" s="29"/>
      <c r="J599" s="29"/>
      <c r="K599" s="29"/>
      <c r="L599" s="29"/>
      <c r="M599" s="29"/>
      <c r="N599" s="29"/>
      <c r="O599" s="29"/>
      <c r="P599" s="29"/>
      <c r="Q599" s="29"/>
      <c r="R599" s="29"/>
      <c r="S599" s="29"/>
      <c r="T599" s="325"/>
      <c r="U599" s="29"/>
      <c r="V599" s="29"/>
      <c r="W599" s="29"/>
      <c r="X599" s="29"/>
      <c r="Y599" s="29"/>
      <c r="Z599" s="29"/>
      <c r="AA599" s="29"/>
      <c r="AB599" s="29"/>
      <c r="AC599" s="29"/>
      <c r="AD599" s="29"/>
      <c r="AE599" s="29"/>
      <c r="AF599" s="29"/>
      <c r="AG599" s="29"/>
      <c r="AH599" s="29"/>
      <c r="AI599" s="29"/>
    </row>
    <row r="600" spans="1:35" ht="15.75" customHeight="1">
      <c r="A600" s="29"/>
      <c r="B600" s="29"/>
      <c r="C600" s="29"/>
      <c r="D600" s="29"/>
      <c r="E600" s="29"/>
      <c r="F600" s="29"/>
      <c r="G600" s="29"/>
      <c r="H600" s="29"/>
      <c r="I600" s="29"/>
      <c r="J600" s="29"/>
      <c r="K600" s="29"/>
      <c r="L600" s="29"/>
      <c r="M600" s="29"/>
      <c r="N600" s="29"/>
      <c r="O600" s="29"/>
      <c r="P600" s="29"/>
      <c r="Q600" s="29"/>
      <c r="R600" s="29"/>
      <c r="S600" s="29"/>
      <c r="T600" s="325"/>
      <c r="U600" s="29"/>
      <c r="V600" s="29"/>
      <c r="W600" s="29"/>
      <c r="X600" s="29"/>
      <c r="Y600" s="29"/>
      <c r="Z600" s="29"/>
      <c r="AA600" s="29"/>
      <c r="AB600" s="29"/>
      <c r="AC600" s="29"/>
      <c r="AD600" s="29"/>
      <c r="AE600" s="29"/>
      <c r="AF600" s="29"/>
      <c r="AG600" s="29"/>
      <c r="AH600" s="29"/>
      <c r="AI600" s="29"/>
    </row>
    <row r="601" spans="1:35" ht="15.75" customHeight="1">
      <c r="A601" s="29"/>
      <c r="B601" s="29"/>
      <c r="C601" s="29"/>
      <c r="D601" s="29"/>
      <c r="E601" s="29"/>
      <c r="F601" s="29"/>
      <c r="G601" s="29"/>
      <c r="H601" s="29"/>
      <c r="I601" s="29"/>
      <c r="J601" s="29"/>
      <c r="K601" s="29"/>
      <c r="L601" s="29"/>
      <c r="M601" s="29"/>
      <c r="N601" s="29"/>
      <c r="O601" s="29"/>
      <c r="P601" s="29"/>
      <c r="Q601" s="29"/>
      <c r="R601" s="29"/>
      <c r="S601" s="29"/>
      <c r="T601" s="325"/>
      <c r="U601" s="29"/>
      <c r="V601" s="29"/>
      <c r="W601" s="29"/>
      <c r="X601" s="29"/>
      <c r="Y601" s="29"/>
      <c r="Z601" s="29"/>
      <c r="AA601" s="29"/>
      <c r="AB601" s="29"/>
      <c r="AC601" s="29"/>
      <c r="AD601" s="29"/>
      <c r="AE601" s="29"/>
      <c r="AF601" s="29"/>
      <c r="AG601" s="29"/>
      <c r="AH601" s="29"/>
      <c r="AI601" s="29"/>
    </row>
    <row r="602" spans="1:35" ht="15.75" customHeight="1">
      <c r="A602" s="29"/>
      <c r="B602" s="29"/>
      <c r="C602" s="29"/>
      <c r="D602" s="29"/>
      <c r="E602" s="29"/>
      <c r="F602" s="29"/>
      <c r="G602" s="29"/>
      <c r="H602" s="29"/>
      <c r="I602" s="29"/>
      <c r="J602" s="29"/>
      <c r="K602" s="29"/>
      <c r="L602" s="29"/>
      <c r="M602" s="29"/>
      <c r="N602" s="29"/>
      <c r="O602" s="29"/>
      <c r="P602" s="29"/>
      <c r="Q602" s="29"/>
      <c r="R602" s="29"/>
      <c r="S602" s="29"/>
      <c r="T602" s="325"/>
      <c r="U602" s="29"/>
      <c r="V602" s="29"/>
      <c r="W602" s="29"/>
      <c r="X602" s="29"/>
      <c r="Y602" s="29"/>
      <c r="Z602" s="29"/>
      <c r="AA602" s="29"/>
      <c r="AB602" s="29"/>
      <c r="AC602" s="29"/>
      <c r="AD602" s="29"/>
      <c r="AE602" s="29"/>
      <c r="AF602" s="29"/>
      <c r="AG602" s="29"/>
      <c r="AH602" s="29"/>
      <c r="AI602" s="29"/>
    </row>
    <row r="603" spans="1:35" ht="15.75" customHeight="1">
      <c r="A603" s="29"/>
      <c r="B603" s="29"/>
      <c r="C603" s="29"/>
      <c r="D603" s="29"/>
      <c r="E603" s="29"/>
      <c r="F603" s="29"/>
      <c r="G603" s="29"/>
      <c r="H603" s="29"/>
      <c r="I603" s="29"/>
      <c r="J603" s="29"/>
      <c r="K603" s="29"/>
      <c r="L603" s="29"/>
      <c r="M603" s="29"/>
      <c r="N603" s="29"/>
      <c r="O603" s="29"/>
      <c r="P603" s="29"/>
      <c r="Q603" s="29"/>
      <c r="R603" s="29"/>
      <c r="S603" s="29"/>
      <c r="T603" s="325"/>
      <c r="U603" s="29"/>
      <c r="V603" s="29"/>
      <c r="W603" s="29"/>
      <c r="X603" s="29"/>
      <c r="Y603" s="29"/>
      <c r="Z603" s="29"/>
      <c r="AA603" s="29"/>
      <c r="AB603" s="29"/>
      <c r="AC603" s="29"/>
      <c r="AD603" s="29"/>
      <c r="AE603" s="29"/>
      <c r="AF603" s="29"/>
      <c r="AG603" s="29"/>
      <c r="AH603" s="29"/>
      <c r="AI603" s="29"/>
    </row>
    <row r="604" spans="1:35" ht="15.75" customHeight="1">
      <c r="A604" s="29"/>
      <c r="B604" s="29"/>
      <c r="C604" s="29"/>
      <c r="D604" s="29"/>
      <c r="E604" s="29"/>
      <c r="F604" s="29"/>
      <c r="G604" s="29"/>
      <c r="H604" s="29"/>
      <c r="I604" s="29"/>
      <c r="J604" s="29"/>
      <c r="K604" s="29"/>
      <c r="L604" s="29"/>
      <c r="M604" s="29"/>
      <c r="N604" s="29"/>
      <c r="O604" s="29"/>
      <c r="P604" s="29"/>
      <c r="Q604" s="29"/>
      <c r="R604" s="29"/>
      <c r="S604" s="29"/>
      <c r="T604" s="325"/>
      <c r="U604" s="29"/>
      <c r="V604" s="29"/>
      <c r="W604" s="29"/>
      <c r="X604" s="29"/>
      <c r="Y604" s="29"/>
      <c r="Z604" s="29"/>
      <c r="AA604" s="29"/>
      <c r="AB604" s="29"/>
      <c r="AC604" s="29"/>
      <c r="AD604" s="29"/>
      <c r="AE604" s="29"/>
      <c r="AF604" s="29"/>
      <c r="AG604" s="29"/>
      <c r="AH604" s="29"/>
      <c r="AI604" s="29"/>
    </row>
    <row r="605" spans="1:35" ht="15.75" customHeight="1">
      <c r="A605" s="29"/>
      <c r="B605" s="29"/>
      <c r="C605" s="29"/>
      <c r="D605" s="29"/>
      <c r="E605" s="29"/>
      <c r="F605" s="29"/>
      <c r="G605" s="29"/>
      <c r="H605" s="29"/>
      <c r="I605" s="29"/>
      <c r="J605" s="29"/>
      <c r="K605" s="29"/>
      <c r="L605" s="29"/>
      <c r="M605" s="29"/>
      <c r="N605" s="29"/>
      <c r="O605" s="29"/>
      <c r="P605" s="29"/>
      <c r="Q605" s="29"/>
      <c r="R605" s="29"/>
      <c r="S605" s="29"/>
      <c r="T605" s="325"/>
      <c r="U605" s="29"/>
      <c r="V605" s="29"/>
      <c r="W605" s="29"/>
      <c r="X605" s="29"/>
      <c r="Y605" s="29"/>
      <c r="Z605" s="29"/>
      <c r="AA605" s="29"/>
      <c r="AB605" s="29"/>
      <c r="AC605" s="29"/>
      <c r="AD605" s="29"/>
      <c r="AE605" s="29"/>
      <c r="AF605" s="29"/>
      <c r="AG605" s="29"/>
      <c r="AH605" s="29"/>
      <c r="AI605" s="29"/>
    </row>
    <row r="606" spans="1:35" ht="15.75" customHeight="1">
      <c r="A606" s="29"/>
      <c r="B606" s="29"/>
      <c r="C606" s="29"/>
      <c r="D606" s="29"/>
      <c r="E606" s="29"/>
      <c r="F606" s="29"/>
      <c r="G606" s="29"/>
      <c r="H606" s="29"/>
      <c r="I606" s="29"/>
      <c r="J606" s="29"/>
      <c r="K606" s="29"/>
      <c r="L606" s="29"/>
      <c r="M606" s="29"/>
      <c r="N606" s="29"/>
      <c r="O606" s="29"/>
      <c r="P606" s="29"/>
      <c r="Q606" s="29"/>
      <c r="R606" s="29"/>
      <c r="S606" s="29"/>
      <c r="T606" s="325"/>
      <c r="U606" s="29"/>
      <c r="V606" s="29"/>
      <c r="W606" s="29"/>
      <c r="X606" s="29"/>
      <c r="Y606" s="29"/>
      <c r="Z606" s="29"/>
      <c r="AA606" s="29"/>
      <c r="AB606" s="29"/>
      <c r="AC606" s="29"/>
      <c r="AD606" s="29"/>
      <c r="AE606" s="29"/>
      <c r="AF606" s="29"/>
      <c r="AG606" s="29"/>
      <c r="AH606" s="29"/>
      <c r="AI606" s="29"/>
    </row>
    <row r="607" spans="1:35" ht="15.75" customHeight="1">
      <c r="A607" s="29"/>
      <c r="B607" s="29"/>
      <c r="C607" s="29"/>
      <c r="D607" s="29"/>
      <c r="E607" s="29"/>
      <c r="F607" s="29"/>
      <c r="G607" s="29"/>
      <c r="H607" s="29"/>
      <c r="I607" s="29"/>
      <c r="J607" s="29"/>
      <c r="K607" s="29"/>
      <c r="L607" s="29"/>
      <c r="M607" s="29"/>
      <c r="N607" s="29"/>
      <c r="O607" s="29"/>
      <c r="P607" s="29"/>
      <c r="Q607" s="29"/>
      <c r="R607" s="29"/>
      <c r="S607" s="29"/>
      <c r="T607" s="325"/>
      <c r="U607" s="29"/>
      <c r="V607" s="29"/>
      <c r="W607" s="29"/>
      <c r="X607" s="29"/>
      <c r="Y607" s="29"/>
      <c r="Z607" s="29"/>
      <c r="AA607" s="29"/>
      <c r="AB607" s="29"/>
      <c r="AC607" s="29"/>
      <c r="AD607" s="29"/>
      <c r="AE607" s="29"/>
      <c r="AF607" s="29"/>
      <c r="AG607" s="29"/>
      <c r="AH607" s="29"/>
      <c r="AI607" s="29"/>
    </row>
    <row r="608" spans="1:35" ht="15.75" customHeight="1">
      <c r="A608" s="29"/>
      <c r="B608" s="29"/>
      <c r="C608" s="29"/>
      <c r="D608" s="29"/>
      <c r="E608" s="29"/>
      <c r="F608" s="29"/>
      <c r="G608" s="29"/>
      <c r="H608" s="29"/>
      <c r="I608" s="29"/>
      <c r="J608" s="29"/>
      <c r="K608" s="29"/>
      <c r="L608" s="29"/>
      <c r="M608" s="29"/>
      <c r="N608" s="29"/>
      <c r="O608" s="29"/>
      <c r="P608" s="29"/>
      <c r="Q608" s="29"/>
      <c r="R608" s="29"/>
      <c r="S608" s="29"/>
      <c r="T608" s="325"/>
      <c r="U608" s="29"/>
      <c r="V608" s="29"/>
      <c r="W608" s="29"/>
      <c r="X608" s="29"/>
      <c r="Y608" s="29"/>
      <c r="Z608" s="29"/>
      <c r="AA608" s="29"/>
      <c r="AB608" s="29"/>
      <c r="AC608" s="29"/>
      <c r="AD608" s="29"/>
      <c r="AE608" s="29"/>
      <c r="AF608" s="29"/>
      <c r="AG608" s="29"/>
      <c r="AH608" s="29"/>
      <c r="AI608" s="29"/>
    </row>
    <row r="609" spans="1:35" ht="15.75" customHeight="1">
      <c r="A609" s="29"/>
      <c r="B609" s="29"/>
      <c r="C609" s="29"/>
      <c r="D609" s="29"/>
      <c r="E609" s="29"/>
      <c r="F609" s="29"/>
      <c r="G609" s="29"/>
      <c r="H609" s="29"/>
      <c r="I609" s="29"/>
      <c r="J609" s="29"/>
      <c r="K609" s="29"/>
      <c r="L609" s="29"/>
      <c r="M609" s="29"/>
      <c r="N609" s="29"/>
      <c r="O609" s="29"/>
      <c r="P609" s="29"/>
      <c r="Q609" s="29"/>
      <c r="R609" s="29"/>
      <c r="S609" s="29"/>
      <c r="T609" s="325"/>
      <c r="U609" s="29"/>
      <c r="V609" s="29"/>
      <c r="W609" s="29"/>
      <c r="X609" s="29"/>
      <c r="Y609" s="29"/>
      <c r="Z609" s="29"/>
      <c r="AA609" s="29"/>
      <c r="AB609" s="29"/>
      <c r="AC609" s="29"/>
      <c r="AD609" s="29"/>
      <c r="AE609" s="29"/>
      <c r="AF609" s="29"/>
      <c r="AG609" s="29"/>
      <c r="AH609" s="29"/>
      <c r="AI609" s="29"/>
    </row>
    <row r="610" spans="1:35" ht="15.75" customHeight="1">
      <c r="A610" s="29"/>
      <c r="B610" s="29"/>
      <c r="C610" s="29"/>
      <c r="D610" s="29"/>
      <c r="E610" s="29"/>
      <c r="F610" s="29"/>
      <c r="G610" s="29"/>
      <c r="H610" s="29"/>
      <c r="I610" s="29"/>
      <c r="J610" s="29"/>
      <c r="K610" s="29"/>
      <c r="L610" s="29"/>
      <c r="M610" s="29"/>
      <c r="N610" s="29"/>
      <c r="O610" s="29"/>
      <c r="P610" s="29"/>
      <c r="Q610" s="29"/>
      <c r="R610" s="29"/>
      <c r="S610" s="29"/>
      <c r="T610" s="325"/>
      <c r="U610" s="29"/>
      <c r="V610" s="29"/>
      <c r="W610" s="29"/>
      <c r="X610" s="29"/>
      <c r="Y610" s="29"/>
      <c r="Z610" s="29"/>
      <c r="AA610" s="29"/>
      <c r="AB610" s="29"/>
      <c r="AC610" s="29"/>
      <c r="AD610" s="29"/>
      <c r="AE610" s="29"/>
      <c r="AF610" s="29"/>
      <c r="AG610" s="29"/>
      <c r="AH610" s="29"/>
      <c r="AI610" s="29"/>
    </row>
    <row r="611" spans="1:35" ht="15.75" customHeight="1">
      <c r="A611" s="29"/>
      <c r="B611" s="29"/>
      <c r="C611" s="29"/>
      <c r="D611" s="29"/>
      <c r="E611" s="29"/>
      <c r="F611" s="29"/>
      <c r="G611" s="29"/>
      <c r="H611" s="29"/>
      <c r="I611" s="29"/>
      <c r="J611" s="29"/>
      <c r="K611" s="29"/>
      <c r="L611" s="29"/>
      <c r="M611" s="29"/>
      <c r="N611" s="29"/>
      <c r="O611" s="29"/>
      <c r="P611" s="29"/>
      <c r="Q611" s="29"/>
      <c r="R611" s="29"/>
      <c r="S611" s="29"/>
      <c r="T611" s="325"/>
      <c r="U611" s="29"/>
      <c r="V611" s="29"/>
      <c r="W611" s="29"/>
      <c r="X611" s="29"/>
      <c r="Y611" s="29"/>
      <c r="Z611" s="29"/>
      <c r="AA611" s="29"/>
      <c r="AB611" s="29"/>
      <c r="AC611" s="29"/>
      <c r="AD611" s="29"/>
      <c r="AE611" s="29"/>
      <c r="AF611" s="29"/>
      <c r="AG611" s="29"/>
      <c r="AH611" s="29"/>
      <c r="AI611" s="29"/>
    </row>
    <row r="612" spans="1:35" ht="15.75" customHeight="1">
      <c r="A612" s="29"/>
      <c r="B612" s="29"/>
      <c r="C612" s="29"/>
      <c r="D612" s="29"/>
      <c r="E612" s="29"/>
      <c r="F612" s="29"/>
      <c r="G612" s="29"/>
      <c r="H612" s="29"/>
      <c r="I612" s="29"/>
      <c r="J612" s="29"/>
      <c r="K612" s="29"/>
      <c r="L612" s="29"/>
      <c r="M612" s="29"/>
      <c r="N612" s="29"/>
      <c r="O612" s="29"/>
      <c r="P612" s="29"/>
      <c r="Q612" s="29"/>
      <c r="R612" s="29"/>
      <c r="S612" s="29"/>
      <c r="T612" s="325"/>
      <c r="U612" s="29"/>
      <c r="V612" s="29"/>
      <c r="W612" s="29"/>
      <c r="X612" s="29"/>
      <c r="Y612" s="29"/>
      <c r="Z612" s="29"/>
      <c r="AA612" s="29"/>
      <c r="AB612" s="29"/>
      <c r="AC612" s="29"/>
      <c r="AD612" s="29"/>
      <c r="AE612" s="29"/>
      <c r="AF612" s="29"/>
      <c r="AG612" s="29"/>
      <c r="AH612" s="29"/>
      <c r="AI612" s="29"/>
    </row>
    <row r="613" spans="1:35" ht="15.75" customHeight="1">
      <c r="A613" s="29"/>
      <c r="B613" s="29"/>
      <c r="C613" s="29"/>
      <c r="D613" s="29"/>
      <c r="E613" s="29"/>
      <c r="F613" s="29"/>
      <c r="G613" s="29"/>
      <c r="H613" s="29"/>
      <c r="I613" s="29"/>
      <c r="J613" s="29"/>
      <c r="K613" s="29"/>
      <c r="L613" s="29"/>
      <c r="M613" s="29"/>
      <c r="N613" s="29"/>
      <c r="O613" s="29"/>
      <c r="P613" s="29"/>
      <c r="Q613" s="29"/>
      <c r="R613" s="29"/>
      <c r="S613" s="29"/>
      <c r="T613" s="325"/>
      <c r="U613" s="29"/>
      <c r="V613" s="29"/>
      <c r="W613" s="29"/>
      <c r="X613" s="29"/>
      <c r="Y613" s="29"/>
      <c r="Z613" s="29"/>
      <c r="AA613" s="29"/>
      <c r="AB613" s="29"/>
      <c r="AC613" s="29"/>
      <c r="AD613" s="29"/>
      <c r="AE613" s="29"/>
      <c r="AF613" s="29"/>
      <c r="AG613" s="29"/>
      <c r="AH613" s="29"/>
      <c r="AI613" s="29"/>
    </row>
    <row r="614" spans="1:35" ht="15.75" customHeight="1">
      <c r="A614" s="29"/>
      <c r="B614" s="29"/>
      <c r="C614" s="29"/>
      <c r="D614" s="29"/>
      <c r="E614" s="29"/>
      <c r="F614" s="29"/>
      <c r="G614" s="29"/>
      <c r="H614" s="29"/>
      <c r="I614" s="29"/>
      <c r="J614" s="29"/>
      <c r="K614" s="29"/>
      <c r="L614" s="29"/>
      <c r="M614" s="29"/>
      <c r="N614" s="29"/>
      <c r="O614" s="29"/>
      <c r="P614" s="29"/>
      <c r="Q614" s="29"/>
      <c r="R614" s="29"/>
      <c r="S614" s="29"/>
      <c r="T614" s="325"/>
      <c r="U614" s="29"/>
      <c r="V614" s="29"/>
      <c r="W614" s="29"/>
      <c r="X614" s="29"/>
      <c r="Y614" s="29"/>
      <c r="Z614" s="29"/>
      <c r="AA614" s="29"/>
      <c r="AB614" s="29"/>
      <c r="AC614" s="29"/>
      <c r="AD614" s="29"/>
      <c r="AE614" s="29"/>
      <c r="AF614" s="29"/>
      <c r="AG614" s="29"/>
      <c r="AH614" s="29"/>
      <c r="AI614" s="29"/>
    </row>
    <row r="615" spans="1:35" ht="15.75" customHeight="1">
      <c r="A615" s="29"/>
      <c r="B615" s="29"/>
      <c r="C615" s="29"/>
      <c r="D615" s="29"/>
      <c r="E615" s="29"/>
      <c r="F615" s="29"/>
      <c r="G615" s="29"/>
      <c r="H615" s="29"/>
      <c r="I615" s="29"/>
      <c r="J615" s="29"/>
      <c r="K615" s="29"/>
      <c r="L615" s="29"/>
      <c r="M615" s="29"/>
      <c r="N615" s="29"/>
      <c r="O615" s="29"/>
      <c r="P615" s="29"/>
      <c r="Q615" s="29"/>
      <c r="R615" s="29"/>
      <c r="S615" s="29"/>
      <c r="T615" s="325"/>
      <c r="U615" s="29"/>
      <c r="V615" s="29"/>
      <c r="W615" s="29"/>
      <c r="X615" s="29"/>
      <c r="Y615" s="29"/>
      <c r="Z615" s="29"/>
      <c r="AA615" s="29"/>
      <c r="AB615" s="29"/>
      <c r="AC615" s="29"/>
      <c r="AD615" s="29"/>
      <c r="AE615" s="29"/>
      <c r="AF615" s="29"/>
      <c r="AG615" s="29"/>
      <c r="AH615" s="29"/>
      <c r="AI615" s="29"/>
    </row>
    <row r="616" spans="1:35" ht="15.75" customHeight="1">
      <c r="A616" s="29"/>
      <c r="B616" s="29"/>
      <c r="C616" s="29"/>
      <c r="D616" s="29"/>
      <c r="E616" s="29"/>
      <c r="F616" s="29"/>
      <c r="G616" s="29"/>
      <c r="H616" s="29"/>
      <c r="I616" s="29"/>
      <c r="J616" s="29"/>
      <c r="K616" s="29"/>
      <c r="L616" s="29"/>
      <c r="M616" s="29"/>
      <c r="N616" s="29"/>
      <c r="O616" s="29"/>
      <c r="P616" s="29"/>
      <c r="Q616" s="29"/>
      <c r="R616" s="29"/>
      <c r="S616" s="29"/>
      <c r="T616" s="325"/>
      <c r="U616" s="29"/>
      <c r="V616" s="29"/>
      <c r="W616" s="29"/>
      <c r="X616" s="29"/>
      <c r="Y616" s="29"/>
      <c r="Z616" s="29"/>
      <c r="AA616" s="29"/>
      <c r="AB616" s="29"/>
      <c r="AC616" s="29"/>
      <c r="AD616" s="29"/>
      <c r="AE616" s="29"/>
      <c r="AF616" s="29"/>
      <c r="AG616" s="29"/>
      <c r="AH616" s="29"/>
      <c r="AI616" s="29"/>
    </row>
    <row r="617" spans="1:35" ht="15.75" customHeight="1">
      <c r="A617" s="29"/>
      <c r="B617" s="29"/>
      <c r="C617" s="29"/>
      <c r="D617" s="29"/>
      <c r="E617" s="29"/>
      <c r="F617" s="29"/>
      <c r="G617" s="29"/>
      <c r="H617" s="29"/>
      <c r="I617" s="29"/>
      <c r="J617" s="29"/>
      <c r="K617" s="29"/>
      <c r="L617" s="29"/>
      <c r="M617" s="29"/>
      <c r="N617" s="29"/>
      <c r="O617" s="29"/>
      <c r="P617" s="29"/>
      <c r="Q617" s="29"/>
      <c r="R617" s="29"/>
      <c r="S617" s="29"/>
      <c r="T617" s="325"/>
      <c r="U617" s="29"/>
      <c r="V617" s="29"/>
      <c r="W617" s="29"/>
      <c r="X617" s="29"/>
      <c r="Y617" s="29"/>
      <c r="Z617" s="29"/>
      <c r="AA617" s="29"/>
      <c r="AB617" s="29"/>
      <c r="AC617" s="29"/>
      <c r="AD617" s="29"/>
      <c r="AE617" s="29"/>
      <c r="AF617" s="29"/>
      <c r="AG617" s="29"/>
      <c r="AH617" s="29"/>
      <c r="AI617" s="29"/>
    </row>
    <row r="618" spans="1:35" ht="15.75" customHeight="1">
      <c r="A618" s="29"/>
      <c r="B618" s="29"/>
      <c r="C618" s="29"/>
      <c r="D618" s="29"/>
      <c r="E618" s="29"/>
      <c r="F618" s="29"/>
      <c r="G618" s="29"/>
      <c r="H618" s="29"/>
      <c r="I618" s="29"/>
      <c r="J618" s="29"/>
      <c r="K618" s="29"/>
      <c r="L618" s="29"/>
      <c r="M618" s="29"/>
      <c r="N618" s="29"/>
      <c r="O618" s="29"/>
      <c r="P618" s="29"/>
      <c r="Q618" s="29"/>
      <c r="R618" s="29"/>
      <c r="S618" s="29"/>
      <c r="T618" s="325"/>
      <c r="U618" s="29"/>
      <c r="V618" s="29"/>
      <c r="W618" s="29"/>
      <c r="X618" s="29"/>
      <c r="Y618" s="29"/>
      <c r="Z618" s="29"/>
      <c r="AA618" s="29"/>
      <c r="AB618" s="29"/>
      <c r="AC618" s="29"/>
      <c r="AD618" s="29"/>
      <c r="AE618" s="29"/>
      <c r="AF618" s="29"/>
      <c r="AG618" s="29"/>
      <c r="AH618" s="29"/>
      <c r="AI618" s="29"/>
    </row>
    <row r="619" spans="1:35" ht="15.75" customHeight="1">
      <c r="A619" s="29"/>
      <c r="B619" s="29"/>
      <c r="C619" s="29"/>
      <c r="D619" s="29"/>
      <c r="E619" s="29"/>
      <c r="F619" s="29"/>
      <c r="G619" s="29"/>
      <c r="H619" s="29"/>
      <c r="I619" s="29"/>
      <c r="J619" s="29"/>
      <c r="K619" s="29"/>
      <c r="L619" s="29"/>
      <c r="M619" s="29"/>
      <c r="N619" s="29"/>
      <c r="O619" s="29"/>
      <c r="P619" s="29"/>
      <c r="Q619" s="29"/>
      <c r="R619" s="29"/>
      <c r="S619" s="29"/>
      <c r="T619" s="325"/>
      <c r="U619" s="29"/>
      <c r="V619" s="29"/>
      <c r="W619" s="29"/>
      <c r="X619" s="29"/>
      <c r="Y619" s="29"/>
      <c r="Z619" s="29"/>
      <c r="AA619" s="29"/>
      <c r="AB619" s="29"/>
      <c r="AC619" s="29"/>
      <c r="AD619" s="29"/>
      <c r="AE619" s="29"/>
      <c r="AF619" s="29"/>
      <c r="AG619" s="29"/>
      <c r="AH619" s="29"/>
      <c r="AI619" s="29"/>
    </row>
    <row r="620" spans="1:35" ht="15.75" customHeight="1">
      <c r="A620" s="29"/>
      <c r="B620" s="29"/>
      <c r="C620" s="29"/>
      <c r="D620" s="29"/>
      <c r="E620" s="29"/>
      <c r="F620" s="29"/>
      <c r="G620" s="29"/>
      <c r="H620" s="29"/>
      <c r="I620" s="29"/>
      <c r="J620" s="29"/>
      <c r="K620" s="29"/>
      <c r="L620" s="29"/>
      <c r="M620" s="29"/>
      <c r="N620" s="29"/>
      <c r="O620" s="29"/>
      <c r="P620" s="29"/>
      <c r="Q620" s="29"/>
      <c r="R620" s="29"/>
      <c r="S620" s="29"/>
      <c r="T620" s="325"/>
      <c r="U620" s="29"/>
      <c r="V620" s="29"/>
      <c r="W620" s="29"/>
      <c r="X620" s="29"/>
      <c r="Y620" s="29"/>
      <c r="Z620" s="29"/>
      <c r="AA620" s="29"/>
      <c r="AB620" s="29"/>
      <c r="AC620" s="29"/>
      <c r="AD620" s="29"/>
      <c r="AE620" s="29"/>
      <c r="AF620" s="29"/>
      <c r="AG620" s="29"/>
      <c r="AH620" s="29"/>
      <c r="AI620" s="29"/>
    </row>
    <row r="621" spans="1:35" ht="15.75" customHeight="1">
      <c r="A621" s="29"/>
      <c r="B621" s="29"/>
      <c r="C621" s="29"/>
      <c r="D621" s="29"/>
      <c r="E621" s="29"/>
      <c r="F621" s="29"/>
      <c r="G621" s="29"/>
      <c r="H621" s="29"/>
      <c r="I621" s="29"/>
      <c r="J621" s="29"/>
      <c r="K621" s="29"/>
      <c r="L621" s="29"/>
      <c r="M621" s="29"/>
      <c r="N621" s="29"/>
      <c r="O621" s="29"/>
      <c r="P621" s="29"/>
      <c r="Q621" s="29"/>
      <c r="R621" s="29"/>
      <c r="S621" s="29"/>
      <c r="T621" s="325"/>
      <c r="U621" s="29"/>
      <c r="V621" s="29"/>
      <c r="W621" s="29"/>
      <c r="X621" s="29"/>
      <c r="Y621" s="29"/>
      <c r="Z621" s="29"/>
      <c r="AA621" s="29"/>
      <c r="AB621" s="29"/>
      <c r="AC621" s="29"/>
      <c r="AD621" s="29"/>
      <c r="AE621" s="29"/>
      <c r="AF621" s="29"/>
      <c r="AG621" s="29"/>
      <c r="AH621" s="29"/>
      <c r="AI621" s="29"/>
    </row>
    <row r="622" spans="1:35" ht="15.75" customHeight="1">
      <c r="A622" s="29"/>
      <c r="B622" s="29"/>
      <c r="C622" s="29"/>
      <c r="D622" s="29"/>
      <c r="E622" s="29"/>
      <c r="F622" s="29"/>
      <c r="G622" s="29"/>
      <c r="H622" s="29"/>
      <c r="I622" s="29"/>
      <c r="J622" s="29"/>
      <c r="K622" s="29"/>
      <c r="L622" s="29"/>
      <c r="M622" s="29"/>
      <c r="N622" s="29"/>
      <c r="O622" s="29"/>
      <c r="P622" s="29"/>
      <c r="Q622" s="29"/>
      <c r="R622" s="29"/>
      <c r="S622" s="29"/>
      <c r="T622" s="325"/>
      <c r="U622" s="29"/>
      <c r="V622" s="29"/>
      <c r="W622" s="29"/>
      <c r="X622" s="29"/>
      <c r="Y622" s="29"/>
      <c r="Z622" s="29"/>
      <c r="AA622" s="29"/>
      <c r="AB622" s="29"/>
      <c r="AC622" s="29"/>
      <c r="AD622" s="29"/>
      <c r="AE622" s="29"/>
      <c r="AF622" s="29"/>
      <c r="AG622" s="29"/>
      <c r="AH622" s="29"/>
      <c r="AI622" s="29"/>
    </row>
    <row r="623" spans="1:35" ht="15.75" customHeight="1">
      <c r="A623" s="29"/>
      <c r="B623" s="29"/>
      <c r="C623" s="29"/>
      <c r="D623" s="29"/>
      <c r="E623" s="29"/>
      <c r="F623" s="29"/>
      <c r="G623" s="29"/>
      <c r="H623" s="29"/>
      <c r="I623" s="29"/>
      <c r="J623" s="29"/>
      <c r="K623" s="29"/>
      <c r="L623" s="29"/>
      <c r="M623" s="29"/>
      <c r="N623" s="29"/>
      <c r="O623" s="29"/>
      <c r="P623" s="29"/>
      <c r="Q623" s="29"/>
      <c r="R623" s="29"/>
      <c r="S623" s="29"/>
      <c r="T623" s="325"/>
      <c r="U623" s="29"/>
      <c r="V623" s="29"/>
      <c r="W623" s="29"/>
      <c r="X623" s="29"/>
      <c r="Y623" s="29"/>
      <c r="Z623" s="29"/>
      <c r="AA623" s="29"/>
      <c r="AB623" s="29"/>
      <c r="AC623" s="29"/>
      <c r="AD623" s="29"/>
      <c r="AE623" s="29"/>
      <c r="AF623" s="29"/>
      <c r="AG623" s="29"/>
      <c r="AH623" s="29"/>
      <c r="AI623" s="29"/>
    </row>
    <row r="624" spans="1:35" ht="15.75" customHeight="1">
      <c r="A624" s="29"/>
      <c r="B624" s="29"/>
      <c r="C624" s="29"/>
      <c r="D624" s="29"/>
      <c r="E624" s="29"/>
      <c r="F624" s="29"/>
      <c r="G624" s="29"/>
      <c r="H624" s="29"/>
      <c r="I624" s="29"/>
      <c r="J624" s="29"/>
      <c r="K624" s="29"/>
      <c r="L624" s="29"/>
      <c r="M624" s="29"/>
      <c r="N624" s="29"/>
      <c r="O624" s="29"/>
      <c r="P624" s="29"/>
      <c r="Q624" s="29"/>
      <c r="R624" s="29"/>
      <c r="S624" s="29"/>
      <c r="T624" s="325"/>
      <c r="U624" s="29"/>
      <c r="V624" s="29"/>
      <c r="W624" s="29"/>
      <c r="X624" s="29"/>
      <c r="Y624" s="29"/>
      <c r="Z624" s="29"/>
      <c r="AA624" s="29"/>
      <c r="AB624" s="29"/>
      <c r="AC624" s="29"/>
      <c r="AD624" s="29"/>
      <c r="AE624" s="29"/>
      <c r="AF624" s="29"/>
      <c r="AG624" s="29"/>
      <c r="AH624" s="29"/>
      <c r="AI624" s="29"/>
    </row>
    <row r="625" spans="1:35" ht="15.75" customHeight="1">
      <c r="A625" s="29"/>
      <c r="B625" s="29"/>
      <c r="C625" s="29"/>
      <c r="D625" s="29"/>
      <c r="E625" s="29"/>
      <c r="F625" s="29"/>
      <c r="G625" s="29"/>
      <c r="H625" s="29"/>
      <c r="I625" s="29"/>
      <c r="J625" s="29"/>
      <c r="K625" s="29"/>
      <c r="L625" s="29"/>
      <c r="M625" s="29"/>
      <c r="N625" s="29"/>
      <c r="O625" s="29"/>
      <c r="P625" s="29"/>
      <c r="Q625" s="29"/>
      <c r="R625" s="29"/>
      <c r="S625" s="29"/>
      <c r="T625" s="325"/>
      <c r="U625" s="29"/>
      <c r="V625" s="29"/>
      <c r="W625" s="29"/>
      <c r="X625" s="29"/>
      <c r="Y625" s="29"/>
      <c r="Z625" s="29"/>
      <c r="AA625" s="29"/>
      <c r="AB625" s="29"/>
      <c r="AC625" s="29"/>
      <c r="AD625" s="29"/>
      <c r="AE625" s="29"/>
      <c r="AF625" s="29"/>
      <c r="AG625" s="29"/>
      <c r="AH625" s="29"/>
      <c r="AI625" s="29"/>
    </row>
    <row r="626" spans="1:35" ht="15.75" customHeight="1">
      <c r="A626" s="29"/>
      <c r="B626" s="29"/>
      <c r="C626" s="29"/>
      <c r="D626" s="29"/>
      <c r="E626" s="29"/>
      <c r="F626" s="29"/>
      <c r="G626" s="29"/>
      <c r="H626" s="29"/>
      <c r="I626" s="29"/>
      <c r="J626" s="29"/>
      <c r="K626" s="29"/>
      <c r="L626" s="29"/>
      <c r="M626" s="29"/>
      <c r="N626" s="29"/>
      <c r="O626" s="29"/>
      <c r="P626" s="29"/>
      <c r="Q626" s="29"/>
      <c r="R626" s="29"/>
      <c r="S626" s="29"/>
      <c r="T626" s="325"/>
      <c r="U626" s="29"/>
      <c r="V626" s="29"/>
      <c r="W626" s="29"/>
      <c r="X626" s="29"/>
      <c r="Y626" s="29"/>
      <c r="Z626" s="29"/>
      <c r="AA626" s="29"/>
      <c r="AB626" s="29"/>
      <c r="AC626" s="29"/>
      <c r="AD626" s="29"/>
      <c r="AE626" s="29"/>
      <c r="AF626" s="29"/>
      <c r="AG626" s="29"/>
      <c r="AH626" s="29"/>
      <c r="AI626" s="29"/>
    </row>
    <row r="627" spans="1:35" ht="15.75" customHeight="1">
      <c r="A627" s="29"/>
      <c r="B627" s="29"/>
      <c r="C627" s="29"/>
      <c r="D627" s="29"/>
      <c r="E627" s="29"/>
      <c r="F627" s="29"/>
      <c r="G627" s="29"/>
      <c r="H627" s="29"/>
      <c r="I627" s="29"/>
      <c r="J627" s="29"/>
      <c r="K627" s="29"/>
      <c r="L627" s="29"/>
      <c r="M627" s="29"/>
      <c r="N627" s="29"/>
      <c r="O627" s="29"/>
      <c r="P627" s="29"/>
      <c r="Q627" s="29"/>
      <c r="R627" s="29"/>
      <c r="S627" s="29"/>
      <c r="T627" s="325"/>
      <c r="U627" s="29"/>
      <c r="V627" s="29"/>
      <c r="W627" s="29"/>
      <c r="X627" s="29"/>
      <c r="Y627" s="29"/>
      <c r="Z627" s="29"/>
      <c r="AA627" s="29"/>
      <c r="AB627" s="29"/>
      <c r="AC627" s="29"/>
      <c r="AD627" s="29"/>
      <c r="AE627" s="29"/>
      <c r="AF627" s="29"/>
      <c r="AG627" s="29"/>
      <c r="AH627" s="29"/>
      <c r="AI627" s="29"/>
    </row>
    <row r="628" spans="1:35" ht="15.75" customHeight="1">
      <c r="A628" s="29"/>
      <c r="B628" s="29"/>
      <c r="C628" s="29"/>
      <c r="D628" s="29"/>
      <c r="E628" s="29"/>
      <c r="F628" s="29"/>
      <c r="G628" s="29"/>
      <c r="H628" s="29"/>
      <c r="I628" s="29"/>
      <c r="J628" s="29"/>
      <c r="K628" s="29"/>
      <c r="L628" s="29"/>
      <c r="M628" s="29"/>
      <c r="N628" s="29"/>
      <c r="O628" s="29"/>
      <c r="P628" s="29"/>
      <c r="Q628" s="29"/>
      <c r="R628" s="29"/>
      <c r="S628" s="29"/>
      <c r="T628" s="325"/>
      <c r="U628" s="29"/>
      <c r="V628" s="29"/>
      <c r="W628" s="29"/>
      <c r="X628" s="29"/>
      <c r="Y628" s="29"/>
      <c r="Z628" s="29"/>
      <c r="AA628" s="29"/>
      <c r="AB628" s="29"/>
      <c r="AC628" s="29"/>
      <c r="AD628" s="29"/>
      <c r="AE628" s="29"/>
      <c r="AF628" s="29"/>
      <c r="AG628" s="29"/>
      <c r="AH628" s="29"/>
      <c r="AI628" s="29"/>
    </row>
    <row r="629" spans="1:35" ht="15.75" customHeight="1">
      <c r="A629" s="29"/>
      <c r="B629" s="29"/>
      <c r="C629" s="29"/>
      <c r="D629" s="29"/>
      <c r="E629" s="29"/>
      <c r="F629" s="29"/>
      <c r="G629" s="29"/>
      <c r="H629" s="29"/>
      <c r="I629" s="29"/>
      <c r="J629" s="29"/>
      <c r="K629" s="29"/>
      <c r="L629" s="29"/>
      <c r="M629" s="29"/>
      <c r="N629" s="29"/>
      <c r="O629" s="29"/>
      <c r="P629" s="29"/>
      <c r="Q629" s="29"/>
      <c r="R629" s="29"/>
      <c r="S629" s="29"/>
      <c r="T629" s="325"/>
      <c r="U629" s="29"/>
      <c r="V629" s="29"/>
      <c r="W629" s="29"/>
      <c r="X629" s="29"/>
      <c r="Y629" s="29"/>
      <c r="Z629" s="29"/>
      <c r="AA629" s="29"/>
      <c r="AB629" s="29"/>
      <c r="AC629" s="29"/>
      <c r="AD629" s="29"/>
      <c r="AE629" s="29"/>
      <c r="AF629" s="29"/>
      <c r="AG629" s="29"/>
      <c r="AH629" s="29"/>
      <c r="AI629" s="29"/>
    </row>
    <row r="630" spans="1:35" ht="15.75" customHeight="1">
      <c r="A630" s="29"/>
      <c r="B630" s="29"/>
      <c r="C630" s="29"/>
      <c r="D630" s="29"/>
      <c r="E630" s="29"/>
      <c r="F630" s="29"/>
      <c r="G630" s="29"/>
      <c r="H630" s="29"/>
      <c r="I630" s="29"/>
      <c r="J630" s="29"/>
      <c r="K630" s="29"/>
      <c r="L630" s="29"/>
      <c r="M630" s="29"/>
      <c r="N630" s="29"/>
      <c r="O630" s="29"/>
      <c r="P630" s="29"/>
      <c r="Q630" s="29"/>
      <c r="R630" s="29"/>
      <c r="S630" s="29"/>
      <c r="T630" s="325"/>
      <c r="U630" s="29"/>
      <c r="V630" s="29"/>
      <c r="W630" s="29"/>
      <c r="X630" s="29"/>
      <c r="Y630" s="29"/>
      <c r="Z630" s="29"/>
      <c r="AA630" s="29"/>
      <c r="AB630" s="29"/>
      <c r="AC630" s="29"/>
      <c r="AD630" s="29"/>
      <c r="AE630" s="29"/>
      <c r="AF630" s="29"/>
      <c r="AG630" s="29"/>
      <c r="AH630" s="29"/>
      <c r="AI630" s="29"/>
    </row>
    <row r="631" spans="1:35" ht="15.75" customHeight="1">
      <c r="A631" s="29"/>
      <c r="B631" s="29"/>
      <c r="C631" s="29"/>
      <c r="D631" s="29"/>
      <c r="E631" s="29"/>
      <c r="F631" s="29"/>
      <c r="G631" s="29"/>
      <c r="H631" s="29"/>
      <c r="I631" s="29"/>
      <c r="J631" s="29"/>
      <c r="K631" s="29"/>
      <c r="L631" s="29"/>
      <c r="M631" s="29"/>
      <c r="N631" s="29"/>
      <c r="O631" s="29"/>
      <c r="P631" s="29"/>
      <c r="Q631" s="29"/>
      <c r="R631" s="29"/>
      <c r="S631" s="29"/>
      <c r="T631" s="325"/>
      <c r="U631" s="29"/>
      <c r="V631" s="29"/>
      <c r="W631" s="29"/>
      <c r="X631" s="29"/>
      <c r="Y631" s="29"/>
      <c r="Z631" s="29"/>
      <c r="AA631" s="29"/>
      <c r="AB631" s="29"/>
      <c r="AC631" s="29"/>
      <c r="AD631" s="29"/>
      <c r="AE631" s="29"/>
      <c r="AF631" s="29"/>
      <c r="AG631" s="29"/>
      <c r="AH631" s="29"/>
      <c r="AI631" s="29"/>
    </row>
    <row r="632" spans="1:35" ht="15.75" customHeight="1">
      <c r="A632" s="29"/>
      <c r="B632" s="29"/>
      <c r="C632" s="29"/>
      <c r="D632" s="29"/>
      <c r="E632" s="29"/>
      <c r="F632" s="29"/>
      <c r="G632" s="29"/>
      <c r="H632" s="29"/>
      <c r="I632" s="29"/>
      <c r="J632" s="29"/>
      <c r="K632" s="29"/>
      <c r="L632" s="29"/>
      <c r="M632" s="29"/>
      <c r="N632" s="29"/>
      <c r="O632" s="29"/>
      <c r="P632" s="29"/>
      <c r="Q632" s="29"/>
      <c r="R632" s="29"/>
      <c r="S632" s="29"/>
      <c r="T632" s="325"/>
      <c r="U632" s="29"/>
      <c r="V632" s="29"/>
      <c r="W632" s="29"/>
      <c r="X632" s="29"/>
      <c r="Y632" s="29"/>
      <c r="Z632" s="29"/>
      <c r="AA632" s="29"/>
      <c r="AB632" s="29"/>
      <c r="AC632" s="29"/>
      <c r="AD632" s="29"/>
      <c r="AE632" s="29"/>
      <c r="AF632" s="29"/>
      <c r="AG632" s="29"/>
      <c r="AH632" s="29"/>
      <c r="AI632" s="29"/>
    </row>
    <row r="633" spans="1:35" ht="15.75" customHeight="1">
      <c r="A633" s="29"/>
      <c r="B633" s="29"/>
      <c r="C633" s="29"/>
      <c r="D633" s="29"/>
      <c r="E633" s="29"/>
      <c r="F633" s="29"/>
      <c r="G633" s="29"/>
      <c r="H633" s="29"/>
      <c r="I633" s="29"/>
      <c r="J633" s="29"/>
      <c r="K633" s="29"/>
      <c r="L633" s="29"/>
      <c r="M633" s="29"/>
      <c r="N633" s="29"/>
      <c r="O633" s="29"/>
      <c r="P633" s="29"/>
      <c r="Q633" s="29"/>
      <c r="R633" s="29"/>
      <c r="S633" s="29"/>
      <c r="T633" s="325"/>
      <c r="U633" s="29"/>
      <c r="V633" s="29"/>
      <c r="W633" s="29"/>
      <c r="X633" s="29"/>
      <c r="Y633" s="29"/>
      <c r="Z633" s="29"/>
      <c r="AA633" s="29"/>
      <c r="AB633" s="29"/>
      <c r="AC633" s="29"/>
      <c r="AD633" s="29"/>
      <c r="AE633" s="29"/>
      <c r="AF633" s="29"/>
      <c r="AG633" s="29"/>
      <c r="AH633" s="29"/>
      <c r="AI633" s="29"/>
    </row>
    <row r="634" spans="1:35" ht="15.75" customHeight="1">
      <c r="A634" s="29"/>
      <c r="B634" s="29"/>
      <c r="C634" s="29"/>
      <c r="D634" s="29"/>
      <c r="E634" s="29"/>
      <c r="F634" s="29"/>
      <c r="G634" s="29"/>
      <c r="H634" s="29"/>
      <c r="I634" s="29"/>
      <c r="J634" s="29"/>
      <c r="K634" s="29"/>
      <c r="L634" s="29"/>
      <c r="M634" s="29"/>
      <c r="N634" s="29"/>
      <c r="O634" s="29"/>
      <c r="P634" s="29"/>
      <c r="Q634" s="29"/>
      <c r="R634" s="29"/>
      <c r="S634" s="29"/>
      <c r="T634" s="325"/>
      <c r="U634" s="29"/>
      <c r="V634" s="29"/>
      <c r="W634" s="29"/>
      <c r="X634" s="29"/>
      <c r="Y634" s="29"/>
      <c r="Z634" s="29"/>
      <c r="AA634" s="29"/>
      <c r="AB634" s="29"/>
      <c r="AC634" s="29"/>
      <c r="AD634" s="29"/>
      <c r="AE634" s="29"/>
      <c r="AF634" s="29"/>
      <c r="AG634" s="29"/>
      <c r="AH634" s="29"/>
      <c r="AI634" s="29"/>
    </row>
    <row r="635" spans="1:35" ht="15.75" customHeight="1">
      <c r="A635" s="29"/>
      <c r="B635" s="29"/>
      <c r="C635" s="29"/>
      <c r="D635" s="29"/>
      <c r="E635" s="29"/>
      <c r="F635" s="29"/>
      <c r="G635" s="29"/>
      <c r="H635" s="29"/>
      <c r="I635" s="29"/>
      <c r="J635" s="29"/>
      <c r="K635" s="29"/>
      <c r="L635" s="29"/>
      <c r="M635" s="29"/>
      <c r="N635" s="29"/>
      <c r="O635" s="29"/>
      <c r="P635" s="29"/>
      <c r="Q635" s="29"/>
      <c r="R635" s="29"/>
      <c r="S635" s="29"/>
      <c r="T635" s="325"/>
      <c r="U635" s="29"/>
      <c r="V635" s="29"/>
      <c r="W635" s="29"/>
      <c r="X635" s="29"/>
      <c r="Y635" s="29"/>
      <c r="Z635" s="29"/>
      <c r="AA635" s="29"/>
      <c r="AB635" s="29"/>
      <c r="AC635" s="29"/>
      <c r="AD635" s="29"/>
      <c r="AE635" s="29"/>
      <c r="AF635" s="29"/>
      <c r="AG635" s="29"/>
      <c r="AH635" s="29"/>
      <c r="AI635" s="29"/>
    </row>
    <row r="636" spans="1:35" ht="15.75" customHeight="1">
      <c r="A636" s="29"/>
      <c r="B636" s="29"/>
      <c r="C636" s="29"/>
      <c r="D636" s="29"/>
      <c r="E636" s="29"/>
      <c r="F636" s="29"/>
      <c r="G636" s="29"/>
      <c r="H636" s="29"/>
      <c r="I636" s="29"/>
      <c r="J636" s="29"/>
      <c r="K636" s="29"/>
      <c r="L636" s="29"/>
      <c r="M636" s="29"/>
      <c r="N636" s="29"/>
      <c r="O636" s="29"/>
      <c r="P636" s="29"/>
      <c r="Q636" s="29"/>
      <c r="R636" s="29"/>
      <c r="S636" s="29"/>
      <c r="T636" s="325"/>
      <c r="U636" s="29"/>
      <c r="V636" s="29"/>
      <c r="W636" s="29"/>
      <c r="X636" s="29"/>
      <c r="Y636" s="29"/>
      <c r="Z636" s="29"/>
      <c r="AA636" s="29"/>
      <c r="AB636" s="29"/>
      <c r="AC636" s="29"/>
      <c r="AD636" s="29"/>
      <c r="AE636" s="29"/>
      <c r="AF636" s="29"/>
      <c r="AG636" s="29"/>
      <c r="AH636" s="29"/>
      <c r="AI636" s="29"/>
    </row>
    <row r="637" spans="1:35" ht="15.75" customHeight="1">
      <c r="A637" s="29"/>
      <c r="B637" s="29"/>
      <c r="C637" s="29"/>
      <c r="D637" s="29"/>
      <c r="E637" s="29"/>
      <c r="F637" s="29"/>
      <c r="G637" s="29"/>
      <c r="H637" s="29"/>
      <c r="I637" s="29"/>
      <c r="J637" s="29"/>
      <c r="K637" s="29"/>
      <c r="L637" s="29"/>
      <c r="M637" s="29"/>
      <c r="N637" s="29"/>
      <c r="O637" s="29"/>
      <c r="P637" s="29"/>
      <c r="Q637" s="29"/>
      <c r="R637" s="29"/>
      <c r="S637" s="29"/>
      <c r="T637" s="325"/>
      <c r="U637" s="29"/>
      <c r="V637" s="29"/>
      <c r="W637" s="29"/>
      <c r="X637" s="29"/>
      <c r="Y637" s="29"/>
      <c r="Z637" s="29"/>
      <c r="AA637" s="29"/>
      <c r="AB637" s="29"/>
      <c r="AC637" s="29"/>
      <c r="AD637" s="29"/>
      <c r="AE637" s="29"/>
      <c r="AF637" s="29"/>
      <c r="AG637" s="29"/>
      <c r="AH637" s="29"/>
      <c r="AI637" s="29"/>
    </row>
    <row r="638" spans="1:35" ht="15.75" customHeight="1">
      <c r="A638" s="29"/>
      <c r="B638" s="29"/>
      <c r="C638" s="29"/>
      <c r="D638" s="29"/>
      <c r="E638" s="29"/>
      <c r="F638" s="29"/>
      <c r="G638" s="29"/>
      <c r="H638" s="29"/>
      <c r="I638" s="29"/>
      <c r="J638" s="29"/>
      <c r="K638" s="29"/>
      <c r="L638" s="29"/>
      <c r="M638" s="29"/>
      <c r="N638" s="29"/>
      <c r="O638" s="29"/>
      <c r="P638" s="29"/>
      <c r="Q638" s="29"/>
      <c r="R638" s="29"/>
      <c r="S638" s="29"/>
      <c r="T638" s="325"/>
      <c r="U638" s="29"/>
      <c r="V638" s="29"/>
      <c r="W638" s="29"/>
      <c r="X638" s="29"/>
      <c r="Y638" s="29"/>
      <c r="Z638" s="29"/>
      <c r="AA638" s="29"/>
      <c r="AB638" s="29"/>
      <c r="AC638" s="29"/>
      <c r="AD638" s="29"/>
      <c r="AE638" s="29"/>
      <c r="AF638" s="29"/>
      <c r="AG638" s="29"/>
      <c r="AH638" s="29"/>
      <c r="AI638" s="29"/>
    </row>
    <row r="639" spans="1:35" ht="15.75" customHeight="1">
      <c r="A639" s="29"/>
      <c r="B639" s="29"/>
      <c r="C639" s="29"/>
      <c r="D639" s="29"/>
      <c r="E639" s="29"/>
      <c r="F639" s="29"/>
      <c r="G639" s="29"/>
      <c r="H639" s="29"/>
      <c r="I639" s="29"/>
      <c r="J639" s="29"/>
      <c r="K639" s="29"/>
      <c r="L639" s="29"/>
      <c r="M639" s="29"/>
      <c r="N639" s="29"/>
      <c r="O639" s="29"/>
      <c r="P639" s="29"/>
      <c r="Q639" s="29"/>
      <c r="R639" s="29"/>
      <c r="S639" s="29"/>
      <c r="T639" s="325"/>
      <c r="U639" s="29"/>
      <c r="V639" s="29"/>
      <c r="W639" s="29"/>
      <c r="X639" s="29"/>
      <c r="Y639" s="29"/>
      <c r="Z639" s="29"/>
      <c r="AA639" s="29"/>
      <c r="AB639" s="29"/>
      <c r="AC639" s="29"/>
      <c r="AD639" s="29"/>
      <c r="AE639" s="29"/>
      <c r="AF639" s="29"/>
      <c r="AG639" s="29"/>
      <c r="AH639" s="29"/>
      <c r="AI639" s="29"/>
    </row>
    <row r="640" spans="1:35" ht="15.75" customHeight="1">
      <c r="A640" s="29"/>
      <c r="B640" s="29"/>
      <c r="C640" s="29"/>
      <c r="D640" s="29"/>
      <c r="E640" s="29"/>
      <c r="F640" s="29"/>
      <c r="G640" s="29"/>
      <c r="H640" s="29"/>
      <c r="I640" s="29"/>
      <c r="J640" s="29"/>
      <c r="K640" s="29"/>
      <c r="L640" s="29"/>
      <c r="M640" s="29"/>
      <c r="N640" s="29"/>
      <c r="O640" s="29"/>
      <c r="P640" s="29"/>
      <c r="Q640" s="29"/>
      <c r="R640" s="29"/>
      <c r="S640" s="29"/>
      <c r="T640" s="325"/>
      <c r="U640" s="29"/>
      <c r="V640" s="29"/>
      <c r="W640" s="29"/>
      <c r="X640" s="29"/>
      <c r="Y640" s="29"/>
      <c r="Z640" s="29"/>
      <c r="AA640" s="29"/>
      <c r="AB640" s="29"/>
      <c r="AC640" s="29"/>
      <c r="AD640" s="29"/>
      <c r="AE640" s="29"/>
      <c r="AF640" s="29"/>
      <c r="AG640" s="29"/>
      <c r="AH640" s="29"/>
      <c r="AI640" s="29"/>
    </row>
    <row r="641" spans="1:35" ht="15.75" customHeight="1">
      <c r="A641" s="29"/>
      <c r="B641" s="29"/>
      <c r="C641" s="29"/>
      <c r="D641" s="29"/>
      <c r="E641" s="29"/>
      <c r="F641" s="29"/>
      <c r="G641" s="29"/>
      <c r="H641" s="29"/>
      <c r="I641" s="29"/>
      <c r="J641" s="29"/>
      <c r="K641" s="29"/>
      <c r="L641" s="29"/>
      <c r="M641" s="29"/>
      <c r="N641" s="29"/>
      <c r="O641" s="29"/>
      <c r="P641" s="29"/>
      <c r="Q641" s="29"/>
      <c r="R641" s="29"/>
      <c r="S641" s="29"/>
      <c r="T641" s="325"/>
      <c r="U641" s="29"/>
      <c r="V641" s="29"/>
      <c r="W641" s="29"/>
      <c r="X641" s="29"/>
      <c r="Y641" s="29"/>
      <c r="Z641" s="29"/>
      <c r="AA641" s="29"/>
      <c r="AB641" s="29"/>
      <c r="AC641" s="29"/>
      <c r="AD641" s="29"/>
      <c r="AE641" s="29"/>
      <c r="AF641" s="29"/>
      <c r="AG641" s="29"/>
      <c r="AH641" s="29"/>
      <c r="AI641" s="29"/>
    </row>
    <row r="642" spans="1:35" ht="15.75" customHeight="1">
      <c r="A642" s="29"/>
      <c r="B642" s="29"/>
      <c r="C642" s="29"/>
      <c r="D642" s="29"/>
      <c r="E642" s="29"/>
      <c r="F642" s="29"/>
      <c r="G642" s="29"/>
      <c r="H642" s="29"/>
      <c r="I642" s="29"/>
      <c r="J642" s="29"/>
      <c r="K642" s="29"/>
      <c r="L642" s="29"/>
      <c r="M642" s="29"/>
      <c r="N642" s="29"/>
      <c r="O642" s="29"/>
      <c r="P642" s="29"/>
      <c r="Q642" s="29"/>
      <c r="R642" s="29"/>
      <c r="S642" s="29"/>
      <c r="T642" s="325"/>
      <c r="U642" s="29"/>
      <c r="V642" s="29"/>
      <c r="W642" s="29"/>
      <c r="X642" s="29"/>
      <c r="Y642" s="29"/>
      <c r="Z642" s="29"/>
      <c r="AA642" s="29"/>
      <c r="AB642" s="29"/>
      <c r="AC642" s="29"/>
      <c r="AD642" s="29"/>
      <c r="AE642" s="29"/>
      <c r="AF642" s="29"/>
      <c r="AG642" s="29"/>
      <c r="AH642" s="29"/>
      <c r="AI642" s="29"/>
    </row>
    <row r="643" spans="1:35" ht="15.75" customHeight="1">
      <c r="A643" s="29"/>
      <c r="B643" s="29"/>
      <c r="C643" s="29"/>
      <c r="D643" s="29"/>
      <c r="E643" s="29"/>
      <c r="F643" s="29"/>
      <c r="G643" s="29"/>
      <c r="H643" s="29"/>
      <c r="I643" s="29"/>
      <c r="J643" s="29"/>
      <c r="K643" s="29"/>
      <c r="L643" s="29"/>
      <c r="M643" s="29"/>
      <c r="N643" s="29"/>
      <c r="O643" s="29"/>
      <c r="P643" s="29"/>
      <c r="Q643" s="29"/>
      <c r="R643" s="29"/>
      <c r="S643" s="29"/>
      <c r="T643" s="325"/>
      <c r="U643" s="29"/>
      <c r="V643" s="29"/>
      <c r="W643" s="29"/>
      <c r="X643" s="29"/>
      <c r="Y643" s="29"/>
      <c r="Z643" s="29"/>
      <c r="AA643" s="29"/>
      <c r="AB643" s="29"/>
      <c r="AC643" s="29"/>
      <c r="AD643" s="29"/>
      <c r="AE643" s="29"/>
      <c r="AF643" s="29"/>
      <c r="AG643" s="29"/>
      <c r="AH643" s="29"/>
      <c r="AI643" s="29"/>
    </row>
    <row r="644" spans="1:35" ht="15.75" customHeight="1">
      <c r="A644" s="29"/>
      <c r="B644" s="29"/>
      <c r="C644" s="29"/>
      <c r="D644" s="29"/>
      <c r="E644" s="29"/>
      <c r="F644" s="29"/>
      <c r="G644" s="29"/>
      <c r="H644" s="29"/>
      <c r="I644" s="29"/>
      <c r="J644" s="29"/>
      <c r="K644" s="29"/>
      <c r="L644" s="29"/>
      <c r="M644" s="29"/>
      <c r="N644" s="29"/>
      <c r="O644" s="29"/>
      <c r="P644" s="29"/>
      <c r="Q644" s="29"/>
      <c r="R644" s="29"/>
      <c r="S644" s="29"/>
      <c r="T644" s="325"/>
      <c r="U644" s="29"/>
      <c r="V644" s="29"/>
      <c r="W644" s="29"/>
      <c r="X644" s="29"/>
      <c r="Y644" s="29"/>
      <c r="Z644" s="29"/>
      <c r="AA644" s="29"/>
      <c r="AB644" s="29"/>
      <c r="AC644" s="29"/>
      <c r="AD644" s="29"/>
      <c r="AE644" s="29"/>
      <c r="AF644" s="29"/>
      <c r="AG644" s="29"/>
      <c r="AH644" s="29"/>
      <c r="AI644" s="29"/>
    </row>
    <row r="645" spans="1:35" ht="15.75" customHeight="1">
      <c r="A645" s="29"/>
      <c r="B645" s="29"/>
      <c r="C645" s="29"/>
      <c r="D645" s="29"/>
      <c r="E645" s="29"/>
      <c r="F645" s="29"/>
      <c r="G645" s="29"/>
      <c r="H645" s="29"/>
      <c r="I645" s="29"/>
      <c r="J645" s="29"/>
      <c r="K645" s="29"/>
      <c r="L645" s="29"/>
      <c r="M645" s="29"/>
      <c r="N645" s="29"/>
      <c r="O645" s="29"/>
      <c r="P645" s="29"/>
      <c r="Q645" s="29"/>
      <c r="R645" s="29"/>
      <c r="S645" s="29"/>
      <c r="T645" s="325"/>
      <c r="U645" s="29"/>
      <c r="V645" s="29"/>
      <c r="W645" s="29"/>
      <c r="X645" s="29"/>
      <c r="Y645" s="29"/>
      <c r="Z645" s="29"/>
      <c r="AA645" s="29"/>
      <c r="AB645" s="29"/>
      <c r="AC645" s="29"/>
      <c r="AD645" s="29"/>
      <c r="AE645" s="29"/>
      <c r="AF645" s="29"/>
      <c r="AG645" s="29"/>
      <c r="AH645" s="29"/>
      <c r="AI645" s="29"/>
    </row>
    <row r="646" spans="1:35" ht="15.75" customHeight="1">
      <c r="A646" s="29"/>
      <c r="B646" s="29"/>
      <c r="C646" s="29"/>
      <c r="D646" s="29"/>
      <c r="E646" s="29"/>
      <c r="F646" s="29"/>
      <c r="G646" s="29"/>
      <c r="H646" s="29"/>
      <c r="I646" s="29"/>
      <c r="J646" s="29"/>
      <c r="K646" s="29"/>
      <c r="L646" s="29"/>
      <c r="M646" s="29"/>
      <c r="N646" s="29"/>
      <c r="O646" s="29"/>
      <c r="P646" s="29"/>
      <c r="Q646" s="29"/>
      <c r="R646" s="29"/>
      <c r="S646" s="29"/>
      <c r="T646" s="325"/>
      <c r="U646" s="29"/>
      <c r="V646" s="29"/>
      <c r="W646" s="29"/>
      <c r="X646" s="29"/>
      <c r="Y646" s="29"/>
      <c r="Z646" s="29"/>
      <c r="AA646" s="29"/>
      <c r="AB646" s="29"/>
      <c r="AC646" s="29"/>
      <c r="AD646" s="29"/>
      <c r="AE646" s="29"/>
      <c r="AF646" s="29"/>
      <c r="AG646" s="29"/>
      <c r="AH646" s="29"/>
      <c r="AI646" s="29"/>
    </row>
    <row r="647" spans="1:35" ht="15.75" customHeight="1">
      <c r="A647" s="29"/>
      <c r="B647" s="29"/>
      <c r="C647" s="29"/>
      <c r="D647" s="29"/>
      <c r="E647" s="29"/>
      <c r="F647" s="29"/>
      <c r="G647" s="29"/>
      <c r="H647" s="29"/>
      <c r="I647" s="29"/>
      <c r="J647" s="29"/>
      <c r="K647" s="29"/>
      <c r="L647" s="29"/>
      <c r="M647" s="29"/>
      <c r="N647" s="29"/>
      <c r="O647" s="29"/>
      <c r="P647" s="29"/>
      <c r="Q647" s="29"/>
      <c r="R647" s="29"/>
      <c r="S647" s="29"/>
      <c r="T647" s="325"/>
      <c r="U647" s="29"/>
      <c r="V647" s="29"/>
      <c r="W647" s="29"/>
      <c r="X647" s="29"/>
      <c r="Y647" s="29"/>
      <c r="Z647" s="29"/>
      <c r="AA647" s="29"/>
      <c r="AB647" s="29"/>
      <c r="AC647" s="29"/>
      <c r="AD647" s="29"/>
      <c r="AE647" s="29"/>
      <c r="AF647" s="29"/>
      <c r="AG647" s="29"/>
      <c r="AH647" s="29"/>
      <c r="AI647" s="29"/>
    </row>
    <row r="648" spans="1:35" ht="15.75" customHeight="1">
      <c r="A648" s="29"/>
      <c r="B648" s="29"/>
      <c r="C648" s="29"/>
      <c r="D648" s="29"/>
      <c r="E648" s="29"/>
      <c r="F648" s="29"/>
      <c r="G648" s="29"/>
      <c r="H648" s="29"/>
      <c r="I648" s="29"/>
      <c r="J648" s="29"/>
      <c r="K648" s="29"/>
      <c r="L648" s="29"/>
      <c r="M648" s="29"/>
      <c r="N648" s="29"/>
      <c r="O648" s="29"/>
      <c r="P648" s="29"/>
      <c r="Q648" s="29"/>
      <c r="R648" s="29"/>
      <c r="S648" s="29"/>
      <c r="T648" s="325"/>
      <c r="U648" s="29"/>
      <c r="V648" s="29"/>
      <c r="W648" s="29"/>
      <c r="X648" s="29"/>
      <c r="Y648" s="29"/>
      <c r="Z648" s="29"/>
      <c r="AA648" s="29"/>
      <c r="AB648" s="29"/>
      <c r="AC648" s="29"/>
      <c r="AD648" s="29"/>
      <c r="AE648" s="29"/>
      <c r="AF648" s="29"/>
      <c r="AG648" s="29"/>
      <c r="AH648" s="29"/>
      <c r="AI648" s="29"/>
    </row>
    <row r="649" spans="1:35" ht="15.75" customHeight="1">
      <c r="A649" s="29"/>
      <c r="B649" s="29"/>
      <c r="C649" s="29"/>
      <c r="D649" s="29"/>
      <c r="E649" s="29"/>
      <c r="F649" s="29"/>
      <c r="G649" s="29"/>
      <c r="H649" s="29"/>
      <c r="I649" s="29"/>
      <c r="J649" s="29"/>
      <c r="K649" s="29"/>
      <c r="L649" s="29"/>
      <c r="M649" s="29"/>
      <c r="N649" s="29"/>
      <c r="O649" s="29"/>
      <c r="P649" s="29"/>
      <c r="Q649" s="29"/>
      <c r="R649" s="29"/>
      <c r="S649" s="29"/>
      <c r="T649" s="325"/>
      <c r="U649" s="29"/>
      <c r="V649" s="29"/>
      <c r="W649" s="29"/>
      <c r="X649" s="29"/>
      <c r="Y649" s="29"/>
      <c r="Z649" s="29"/>
      <c r="AA649" s="29"/>
      <c r="AB649" s="29"/>
      <c r="AC649" s="29"/>
      <c r="AD649" s="29"/>
      <c r="AE649" s="29"/>
      <c r="AF649" s="29"/>
      <c r="AG649" s="29"/>
      <c r="AH649" s="29"/>
      <c r="AI649" s="29"/>
    </row>
    <row r="650" spans="1:35" ht="15.75" customHeight="1">
      <c r="A650" s="29"/>
      <c r="B650" s="29"/>
      <c r="C650" s="29"/>
      <c r="D650" s="29"/>
      <c r="E650" s="29"/>
      <c r="F650" s="29"/>
      <c r="G650" s="29"/>
      <c r="H650" s="29"/>
      <c r="I650" s="29"/>
      <c r="J650" s="29"/>
      <c r="K650" s="29"/>
      <c r="L650" s="29"/>
      <c r="M650" s="29"/>
      <c r="N650" s="29"/>
      <c r="O650" s="29"/>
      <c r="P650" s="29"/>
      <c r="Q650" s="29"/>
      <c r="R650" s="29"/>
      <c r="S650" s="29"/>
      <c r="T650" s="325"/>
      <c r="U650" s="29"/>
      <c r="V650" s="29"/>
      <c r="W650" s="29"/>
      <c r="X650" s="29"/>
      <c r="Y650" s="29"/>
      <c r="Z650" s="29"/>
      <c r="AA650" s="29"/>
      <c r="AB650" s="29"/>
      <c r="AC650" s="29"/>
      <c r="AD650" s="29"/>
      <c r="AE650" s="29"/>
      <c r="AF650" s="29"/>
      <c r="AG650" s="29"/>
      <c r="AH650" s="29"/>
      <c r="AI650" s="29"/>
    </row>
    <row r="651" spans="1:35" ht="15.75" customHeight="1">
      <c r="A651" s="29"/>
      <c r="B651" s="29"/>
      <c r="C651" s="29"/>
      <c r="D651" s="29"/>
      <c r="E651" s="29"/>
      <c r="F651" s="29"/>
      <c r="G651" s="29"/>
      <c r="H651" s="29"/>
      <c r="I651" s="29"/>
      <c r="J651" s="29"/>
      <c r="K651" s="29"/>
      <c r="L651" s="29"/>
      <c r="M651" s="29"/>
      <c r="N651" s="29"/>
      <c r="O651" s="29"/>
      <c r="P651" s="29"/>
      <c r="Q651" s="29"/>
      <c r="R651" s="29"/>
      <c r="S651" s="29"/>
      <c r="T651" s="325"/>
      <c r="U651" s="29"/>
      <c r="V651" s="29"/>
      <c r="W651" s="29"/>
      <c r="X651" s="29"/>
      <c r="Y651" s="29"/>
      <c r="Z651" s="29"/>
      <c r="AA651" s="29"/>
      <c r="AB651" s="29"/>
      <c r="AC651" s="29"/>
      <c r="AD651" s="29"/>
      <c r="AE651" s="29"/>
      <c r="AF651" s="29"/>
      <c r="AG651" s="29"/>
      <c r="AH651" s="29"/>
      <c r="AI651" s="29"/>
    </row>
    <row r="652" spans="1:35" ht="15.75" customHeight="1">
      <c r="A652" s="29"/>
      <c r="B652" s="29"/>
      <c r="C652" s="29"/>
      <c r="D652" s="29"/>
      <c r="E652" s="29"/>
      <c r="F652" s="29"/>
      <c r="G652" s="29"/>
      <c r="H652" s="29"/>
      <c r="I652" s="29"/>
      <c r="J652" s="29"/>
      <c r="K652" s="29"/>
      <c r="L652" s="29"/>
      <c r="M652" s="29"/>
      <c r="N652" s="29"/>
      <c r="O652" s="29"/>
      <c r="P652" s="29"/>
      <c r="Q652" s="29"/>
      <c r="R652" s="29"/>
      <c r="S652" s="29"/>
      <c r="T652" s="325"/>
      <c r="U652" s="29"/>
      <c r="V652" s="29"/>
      <c r="W652" s="29"/>
      <c r="X652" s="29"/>
      <c r="Y652" s="29"/>
      <c r="Z652" s="29"/>
      <c r="AA652" s="29"/>
      <c r="AB652" s="29"/>
      <c r="AC652" s="29"/>
      <c r="AD652" s="29"/>
      <c r="AE652" s="29"/>
      <c r="AF652" s="29"/>
      <c r="AG652" s="29"/>
      <c r="AH652" s="29"/>
      <c r="AI652" s="29"/>
    </row>
    <row r="653" spans="1:35" ht="15.75" customHeight="1">
      <c r="A653" s="29"/>
      <c r="B653" s="29"/>
      <c r="C653" s="29"/>
      <c r="D653" s="29"/>
      <c r="E653" s="29"/>
      <c r="F653" s="29"/>
      <c r="G653" s="29"/>
      <c r="H653" s="29"/>
      <c r="I653" s="29"/>
      <c r="J653" s="29"/>
      <c r="K653" s="29"/>
      <c r="L653" s="29"/>
      <c r="M653" s="29"/>
      <c r="N653" s="29"/>
      <c r="O653" s="29"/>
      <c r="P653" s="29"/>
      <c r="Q653" s="29"/>
      <c r="R653" s="29"/>
      <c r="S653" s="29"/>
      <c r="T653" s="325"/>
      <c r="U653" s="29"/>
      <c r="V653" s="29"/>
      <c r="W653" s="29"/>
      <c r="X653" s="29"/>
      <c r="Y653" s="29"/>
      <c r="Z653" s="29"/>
      <c r="AA653" s="29"/>
      <c r="AB653" s="29"/>
      <c r="AC653" s="29"/>
      <c r="AD653" s="29"/>
      <c r="AE653" s="29"/>
      <c r="AF653" s="29"/>
      <c r="AG653" s="29"/>
      <c r="AH653" s="29"/>
      <c r="AI653" s="29"/>
    </row>
    <row r="654" spans="1:35" ht="15.75" customHeight="1">
      <c r="A654" s="29"/>
      <c r="B654" s="29"/>
      <c r="C654" s="29"/>
      <c r="D654" s="29"/>
      <c r="E654" s="29"/>
      <c r="F654" s="29"/>
      <c r="G654" s="29"/>
      <c r="H654" s="29"/>
      <c r="I654" s="29"/>
      <c r="J654" s="29"/>
      <c r="K654" s="29"/>
      <c r="L654" s="29"/>
      <c r="M654" s="29"/>
      <c r="N654" s="29"/>
      <c r="O654" s="29"/>
      <c r="P654" s="29"/>
      <c r="Q654" s="29"/>
      <c r="R654" s="29"/>
      <c r="S654" s="29"/>
      <c r="T654" s="325"/>
      <c r="U654" s="29"/>
      <c r="V654" s="29"/>
      <c r="W654" s="29"/>
      <c r="X654" s="29"/>
      <c r="Y654" s="29"/>
      <c r="Z654" s="29"/>
      <c r="AA654" s="29"/>
      <c r="AB654" s="29"/>
      <c r="AC654" s="29"/>
      <c r="AD654" s="29"/>
      <c r="AE654" s="29"/>
      <c r="AF654" s="29"/>
      <c r="AG654" s="29"/>
      <c r="AH654" s="29"/>
      <c r="AI654" s="29"/>
    </row>
    <row r="655" spans="1:35" ht="15.75" customHeight="1">
      <c r="A655" s="29"/>
      <c r="B655" s="29"/>
      <c r="C655" s="29"/>
      <c r="D655" s="29"/>
      <c r="E655" s="29"/>
      <c r="F655" s="29"/>
      <c r="G655" s="29"/>
      <c r="H655" s="29"/>
      <c r="I655" s="29"/>
      <c r="J655" s="29"/>
      <c r="K655" s="29"/>
      <c r="L655" s="29"/>
      <c r="M655" s="29"/>
      <c r="N655" s="29"/>
      <c r="O655" s="29"/>
      <c r="P655" s="29"/>
      <c r="Q655" s="29"/>
      <c r="R655" s="29"/>
      <c r="S655" s="29"/>
      <c r="T655" s="325"/>
      <c r="U655" s="29"/>
      <c r="V655" s="29"/>
      <c r="W655" s="29"/>
      <c r="X655" s="29"/>
      <c r="Y655" s="29"/>
      <c r="Z655" s="29"/>
      <c r="AA655" s="29"/>
      <c r="AB655" s="29"/>
      <c r="AC655" s="29"/>
      <c r="AD655" s="29"/>
      <c r="AE655" s="29"/>
      <c r="AF655" s="29"/>
      <c r="AG655" s="29"/>
      <c r="AH655" s="29"/>
      <c r="AI655" s="29"/>
    </row>
    <row r="656" spans="1:35" ht="15.75" customHeight="1">
      <c r="A656" s="29"/>
      <c r="B656" s="29"/>
      <c r="C656" s="29"/>
      <c r="D656" s="29"/>
      <c r="E656" s="29"/>
      <c r="F656" s="29"/>
      <c r="G656" s="29"/>
      <c r="H656" s="29"/>
      <c r="I656" s="29"/>
      <c r="J656" s="29"/>
      <c r="K656" s="29"/>
      <c r="L656" s="29"/>
      <c r="M656" s="29"/>
      <c r="N656" s="29"/>
      <c r="O656" s="29"/>
      <c r="P656" s="29"/>
      <c r="Q656" s="29"/>
      <c r="R656" s="29"/>
      <c r="S656" s="29"/>
      <c r="T656" s="325"/>
      <c r="U656" s="29"/>
      <c r="V656" s="29"/>
      <c r="W656" s="29"/>
      <c r="X656" s="29"/>
      <c r="Y656" s="29"/>
      <c r="Z656" s="29"/>
      <c r="AA656" s="29"/>
      <c r="AB656" s="29"/>
      <c r="AC656" s="29"/>
      <c r="AD656" s="29"/>
      <c r="AE656" s="29"/>
      <c r="AF656" s="29"/>
      <c r="AG656" s="29"/>
      <c r="AH656" s="29"/>
      <c r="AI656" s="29"/>
    </row>
    <row r="657" spans="1:35" ht="15.75" customHeight="1">
      <c r="A657" s="29"/>
      <c r="B657" s="29"/>
      <c r="C657" s="29"/>
      <c r="D657" s="29"/>
      <c r="E657" s="29"/>
      <c r="F657" s="29"/>
      <c r="G657" s="29"/>
      <c r="H657" s="29"/>
      <c r="I657" s="29"/>
      <c r="J657" s="29"/>
      <c r="K657" s="29"/>
      <c r="L657" s="29"/>
      <c r="M657" s="29"/>
      <c r="N657" s="29"/>
      <c r="O657" s="29"/>
      <c r="P657" s="29"/>
      <c r="Q657" s="29"/>
      <c r="R657" s="29"/>
      <c r="S657" s="29"/>
      <c r="T657" s="325"/>
      <c r="U657" s="29"/>
      <c r="V657" s="29"/>
      <c r="W657" s="29"/>
      <c r="X657" s="29"/>
      <c r="Y657" s="29"/>
      <c r="Z657" s="29"/>
      <c r="AA657" s="29"/>
      <c r="AB657" s="29"/>
      <c r="AC657" s="29"/>
      <c r="AD657" s="29"/>
      <c r="AE657" s="29"/>
      <c r="AF657" s="29"/>
      <c r="AG657" s="29"/>
      <c r="AH657" s="29"/>
      <c r="AI657" s="29"/>
    </row>
    <row r="658" spans="1:35" ht="15.75" customHeight="1">
      <c r="A658" s="29"/>
      <c r="B658" s="29"/>
      <c r="C658" s="29"/>
      <c r="D658" s="29"/>
      <c r="E658" s="29"/>
      <c r="F658" s="29"/>
      <c r="G658" s="29"/>
      <c r="H658" s="29"/>
      <c r="I658" s="29"/>
      <c r="J658" s="29"/>
      <c r="K658" s="29"/>
      <c r="L658" s="29"/>
      <c r="M658" s="29"/>
      <c r="N658" s="29"/>
      <c r="O658" s="29"/>
      <c r="P658" s="29"/>
      <c r="Q658" s="29"/>
      <c r="R658" s="29"/>
      <c r="S658" s="29"/>
      <c r="T658" s="325"/>
      <c r="U658" s="29"/>
      <c r="V658" s="29"/>
      <c r="W658" s="29"/>
      <c r="X658" s="29"/>
      <c r="Y658" s="29"/>
      <c r="Z658" s="29"/>
      <c r="AA658" s="29"/>
      <c r="AB658" s="29"/>
      <c r="AC658" s="29"/>
      <c r="AD658" s="29"/>
      <c r="AE658" s="29"/>
      <c r="AF658" s="29"/>
      <c r="AG658" s="29"/>
      <c r="AH658" s="29"/>
      <c r="AI658" s="29"/>
    </row>
    <row r="659" spans="1:35" ht="15.75" customHeight="1">
      <c r="A659" s="29"/>
      <c r="B659" s="29"/>
      <c r="C659" s="29"/>
      <c r="D659" s="29"/>
      <c r="E659" s="29"/>
      <c r="F659" s="29"/>
      <c r="G659" s="29"/>
      <c r="H659" s="29"/>
      <c r="I659" s="29"/>
      <c r="J659" s="29"/>
      <c r="K659" s="29"/>
      <c r="L659" s="29"/>
      <c r="M659" s="29"/>
      <c r="N659" s="29"/>
      <c r="O659" s="29"/>
      <c r="P659" s="29"/>
      <c r="Q659" s="29"/>
      <c r="R659" s="29"/>
      <c r="S659" s="29"/>
      <c r="T659" s="325"/>
      <c r="U659" s="29"/>
      <c r="V659" s="29"/>
      <c r="W659" s="29"/>
      <c r="X659" s="29"/>
      <c r="Y659" s="29"/>
      <c r="Z659" s="29"/>
      <c r="AA659" s="29"/>
      <c r="AB659" s="29"/>
      <c r="AC659" s="29"/>
      <c r="AD659" s="29"/>
      <c r="AE659" s="29"/>
      <c r="AF659" s="29"/>
      <c r="AG659" s="29"/>
      <c r="AH659" s="29"/>
      <c r="AI659" s="29"/>
    </row>
    <row r="660" spans="1:35" ht="15.75" customHeight="1">
      <c r="A660" s="29"/>
      <c r="B660" s="29"/>
      <c r="C660" s="29"/>
      <c r="D660" s="29"/>
      <c r="E660" s="29"/>
      <c r="F660" s="29"/>
      <c r="G660" s="29"/>
      <c r="H660" s="29"/>
      <c r="I660" s="29"/>
      <c r="J660" s="29"/>
      <c r="K660" s="29"/>
      <c r="L660" s="29"/>
      <c r="M660" s="29"/>
      <c r="N660" s="29"/>
      <c r="O660" s="29"/>
      <c r="P660" s="29"/>
      <c r="Q660" s="29"/>
      <c r="R660" s="29"/>
      <c r="S660" s="29"/>
      <c r="T660" s="325"/>
      <c r="U660" s="29"/>
      <c r="V660" s="29"/>
      <c r="W660" s="29"/>
      <c r="X660" s="29"/>
      <c r="Y660" s="29"/>
      <c r="Z660" s="29"/>
      <c r="AA660" s="29"/>
      <c r="AB660" s="29"/>
      <c r="AC660" s="29"/>
      <c r="AD660" s="29"/>
      <c r="AE660" s="29"/>
      <c r="AF660" s="29"/>
      <c r="AG660" s="29"/>
      <c r="AH660" s="29"/>
      <c r="AI660" s="29"/>
    </row>
    <row r="661" spans="1:35" ht="15.75" customHeight="1">
      <c r="A661" s="29"/>
      <c r="B661" s="29"/>
      <c r="C661" s="29"/>
      <c r="D661" s="29"/>
      <c r="E661" s="29"/>
      <c r="F661" s="29"/>
      <c r="G661" s="29"/>
      <c r="H661" s="29"/>
      <c r="I661" s="29"/>
      <c r="J661" s="29"/>
      <c r="K661" s="29"/>
      <c r="L661" s="29"/>
      <c r="M661" s="29"/>
      <c r="N661" s="29"/>
      <c r="O661" s="29"/>
      <c r="P661" s="29"/>
      <c r="Q661" s="29"/>
      <c r="R661" s="29"/>
      <c r="S661" s="29"/>
      <c r="T661" s="325"/>
      <c r="U661" s="29"/>
      <c r="V661" s="29"/>
      <c r="W661" s="29"/>
      <c r="X661" s="29"/>
      <c r="Y661" s="29"/>
      <c r="Z661" s="29"/>
      <c r="AA661" s="29"/>
      <c r="AB661" s="29"/>
      <c r="AC661" s="29"/>
      <c r="AD661" s="29"/>
      <c r="AE661" s="29"/>
      <c r="AF661" s="29"/>
      <c r="AG661" s="29"/>
      <c r="AH661" s="29"/>
      <c r="AI661" s="29"/>
    </row>
    <row r="662" spans="1:35" ht="15.75" customHeight="1">
      <c r="A662" s="29"/>
      <c r="B662" s="29"/>
      <c r="C662" s="29"/>
      <c r="D662" s="29"/>
      <c r="E662" s="29"/>
      <c r="F662" s="29"/>
      <c r="G662" s="29"/>
      <c r="H662" s="29"/>
      <c r="I662" s="29"/>
      <c r="J662" s="29"/>
      <c r="K662" s="29"/>
      <c r="L662" s="29"/>
      <c r="M662" s="29"/>
      <c r="N662" s="29"/>
      <c r="O662" s="29"/>
      <c r="P662" s="29"/>
      <c r="Q662" s="29"/>
      <c r="R662" s="29"/>
      <c r="S662" s="29"/>
      <c r="T662" s="325"/>
      <c r="U662" s="29"/>
      <c r="V662" s="29"/>
      <c r="W662" s="29"/>
      <c r="X662" s="29"/>
      <c r="Y662" s="29"/>
      <c r="Z662" s="29"/>
      <c r="AA662" s="29"/>
      <c r="AB662" s="29"/>
      <c r="AC662" s="29"/>
      <c r="AD662" s="29"/>
      <c r="AE662" s="29"/>
      <c r="AF662" s="29"/>
      <c r="AG662" s="29"/>
      <c r="AH662" s="29"/>
      <c r="AI662" s="29"/>
    </row>
    <row r="663" spans="1:35" ht="15.75" customHeight="1">
      <c r="A663" s="29"/>
      <c r="B663" s="29"/>
      <c r="C663" s="29"/>
      <c r="D663" s="29"/>
      <c r="E663" s="29"/>
      <c r="F663" s="29"/>
      <c r="G663" s="29"/>
      <c r="H663" s="29"/>
      <c r="I663" s="29"/>
      <c r="J663" s="29"/>
      <c r="K663" s="29"/>
      <c r="L663" s="29"/>
      <c r="M663" s="29"/>
      <c r="N663" s="29"/>
      <c r="O663" s="29"/>
      <c r="P663" s="29"/>
      <c r="Q663" s="29"/>
      <c r="R663" s="29"/>
      <c r="S663" s="29"/>
      <c r="T663" s="325"/>
      <c r="U663" s="29"/>
      <c r="V663" s="29"/>
      <c r="W663" s="29"/>
      <c r="X663" s="29"/>
      <c r="Y663" s="29"/>
      <c r="Z663" s="29"/>
      <c r="AA663" s="29"/>
      <c r="AB663" s="29"/>
      <c r="AC663" s="29"/>
      <c r="AD663" s="29"/>
      <c r="AE663" s="29"/>
      <c r="AF663" s="29"/>
      <c r="AG663" s="29"/>
      <c r="AH663" s="29"/>
      <c r="AI663" s="29"/>
    </row>
    <row r="664" spans="1:35" ht="15.75" customHeight="1">
      <c r="A664" s="29"/>
      <c r="B664" s="29"/>
      <c r="C664" s="29"/>
      <c r="D664" s="29"/>
      <c r="E664" s="29"/>
      <c r="F664" s="29"/>
      <c r="G664" s="29"/>
      <c r="H664" s="29"/>
      <c r="I664" s="29"/>
      <c r="J664" s="29"/>
      <c r="K664" s="29"/>
      <c r="L664" s="29"/>
      <c r="M664" s="29"/>
      <c r="N664" s="29"/>
      <c r="O664" s="29"/>
      <c r="P664" s="29"/>
      <c r="Q664" s="29"/>
      <c r="R664" s="29"/>
      <c r="S664" s="29"/>
      <c r="T664" s="325"/>
      <c r="U664" s="29"/>
      <c r="V664" s="29"/>
      <c r="W664" s="29"/>
      <c r="X664" s="29"/>
      <c r="Y664" s="29"/>
      <c r="Z664" s="29"/>
      <c r="AA664" s="29"/>
      <c r="AB664" s="29"/>
      <c r="AC664" s="29"/>
      <c r="AD664" s="29"/>
      <c r="AE664" s="29"/>
      <c r="AF664" s="29"/>
      <c r="AG664" s="29"/>
      <c r="AH664" s="29"/>
      <c r="AI664" s="29"/>
    </row>
    <row r="665" spans="1:35" ht="15.75" customHeight="1">
      <c r="A665" s="29"/>
      <c r="B665" s="29"/>
      <c r="C665" s="29"/>
      <c r="D665" s="29"/>
      <c r="E665" s="29"/>
      <c r="F665" s="29"/>
      <c r="G665" s="29"/>
      <c r="H665" s="29"/>
      <c r="I665" s="29"/>
      <c r="J665" s="29"/>
      <c r="K665" s="29"/>
      <c r="L665" s="29"/>
      <c r="M665" s="29"/>
      <c r="N665" s="29"/>
      <c r="O665" s="29"/>
      <c r="P665" s="29"/>
      <c r="Q665" s="29"/>
      <c r="R665" s="29"/>
      <c r="S665" s="29"/>
      <c r="T665" s="325"/>
      <c r="U665" s="29"/>
      <c r="V665" s="29"/>
      <c r="W665" s="29"/>
      <c r="X665" s="29"/>
      <c r="Y665" s="29"/>
      <c r="Z665" s="29"/>
      <c r="AA665" s="29"/>
      <c r="AB665" s="29"/>
      <c r="AC665" s="29"/>
      <c r="AD665" s="29"/>
      <c r="AE665" s="29"/>
      <c r="AF665" s="29"/>
      <c r="AG665" s="29"/>
      <c r="AH665" s="29"/>
      <c r="AI665" s="29"/>
    </row>
    <row r="666" spans="1:35" ht="15.75" customHeight="1">
      <c r="A666" s="29"/>
      <c r="B666" s="29"/>
      <c r="C666" s="29"/>
      <c r="D666" s="29"/>
      <c r="E666" s="29"/>
      <c r="F666" s="29"/>
      <c r="G666" s="29"/>
      <c r="H666" s="29"/>
      <c r="I666" s="29"/>
      <c r="J666" s="29"/>
      <c r="K666" s="29"/>
      <c r="L666" s="29"/>
      <c r="M666" s="29"/>
      <c r="N666" s="29"/>
      <c r="O666" s="29"/>
      <c r="P666" s="29"/>
      <c r="Q666" s="29"/>
      <c r="R666" s="29"/>
      <c r="S666" s="29"/>
      <c r="T666" s="325"/>
      <c r="U666" s="29"/>
      <c r="V666" s="29"/>
      <c r="W666" s="29"/>
      <c r="X666" s="29"/>
      <c r="Y666" s="29"/>
      <c r="Z666" s="29"/>
      <c r="AA666" s="29"/>
      <c r="AB666" s="29"/>
      <c r="AC666" s="29"/>
      <c r="AD666" s="29"/>
      <c r="AE666" s="29"/>
      <c r="AF666" s="29"/>
      <c r="AG666" s="29"/>
      <c r="AH666" s="29"/>
      <c r="AI666" s="29"/>
    </row>
    <row r="667" spans="1:35" ht="15.75" customHeight="1">
      <c r="A667" s="29"/>
      <c r="B667" s="29"/>
      <c r="C667" s="29"/>
      <c r="D667" s="29"/>
      <c r="E667" s="29"/>
      <c r="F667" s="29"/>
      <c r="G667" s="29"/>
      <c r="H667" s="29"/>
      <c r="I667" s="29"/>
      <c r="J667" s="29"/>
      <c r="K667" s="29"/>
      <c r="L667" s="29"/>
      <c r="M667" s="29"/>
      <c r="N667" s="29"/>
      <c r="O667" s="29"/>
      <c r="P667" s="29"/>
      <c r="Q667" s="29"/>
      <c r="R667" s="29"/>
      <c r="S667" s="29"/>
      <c r="T667" s="325"/>
      <c r="U667" s="29"/>
      <c r="V667" s="29"/>
      <c r="W667" s="29"/>
      <c r="X667" s="29"/>
      <c r="Y667" s="29"/>
      <c r="Z667" s="29"/>
      <c r="AA667" s="29"/>
      <c r="AB667" s="29"/>
      <c r="AC667" s="29"/>
      <c r="AD667" s="29"/>
      <c r="AE667" s="29"/>
      <c r="AF667" s="29"/>
      <c r="AG667" s="29"/>
      <c r="AH667" s="29"/>
      <c r="AI667" s="29"/>
    </row>
    <row r="668" spans="1:35" ht="15.75" customHeight="1">
      <c r="A668" s="29"/>
      <c r="B668" s="29"/>
      <c r="C668" s="29"/>
      <c r="D668" s="29"/>
      <c r="E668" s="29"/>
      <c r="F668" s="29"/>
      <c r="G668" s="29"/>
      <c r="H668" s="29"/>
      <c r="I668" s="29"/>
      <c r="J668" s="29"/>
      <c r="K668" s="29"/>
      <c r="L668" s="29"/>
      <c r="M668" s="29"/>
      <c r="N668" s="29"/>
      <c r="O668" s="29"/>
      <c r="P668" s="29"/>
      <c r="Q668" s="29"/>
      <c r="R668" s="29"/>
      <c r="S668" s="29"/>
      <c r="T668" s="325"/>
      <c r="U668" s="29"/>
      <c r="V668" s="29"/>
      <c r="W668" s="29"/>
      <c r="X668" s="29"/>
      <c r="Y668" s="29"/>
      <c r="Z668" s="29"/>
      <c r="AA668" s="29"/>
      <c r="AB668" s="29"/>
      <c r="AC668" s="29"/>
      <c r="AD668" s="29"/>
      <c r="AE668" s="29"/>
      <c r="AF668" s="29"/>
      <c r="AG668" s="29"/>
      <c r="AH668" s="29"/>
      <c r="AI668" s="29"/>
    </row>
    <row r="669" spans="1:35" ht="15.75" customHeight="1">
      <c r="A669" s="29"/>
      <c r="B669" s="29"/>
      <c r="C669" s="29"/>
      <c r="D669" s="29"/>
      <c r="E669" s="29"/>
      <c r="F669" s="29"/>
      <c r="G669" s="29"/>
      <c r="H669" s="29"/>
      <c r="I669" s="29"/>
      <c r="J669" s="29"/>
      <c r="K669" s="29"/>
      <c r="L669" s="29"/>
      <c r="M669" s="29"/>
      <c r="N669" s="29"/>
      <c r="O669" s="29"/>
      <c r="P669" s="29"/>
      <c r="Q669" s="29"/>
      <c r="R669" s="29"/>
      <c r="S669" s="29"/>
      <c r="T669" s="325"/>
      <c r="U669" s="29"/>
      <c r="V669" s="29"/>
      <c r="W669" s="29"/>
      <c r="X669" s="29"/>
      <c r="Y669" s="29"/>
      <c r="Z669" s="29"/>
      <c r="AA669" s="29"/>
      <c r="AB669" s="29"/>
      <c r="AC669" s="29"/>
      <c r="AD669" s="29"/>
      <c r="AE669" s="29"/>
      <c r="AF669" s="29"/>
      <c r="AG669" s="29"/>
      <c r="AH669" s="29"/>
      <c r="AI669" s="29"/>
    </row>
    <row r="670" spans="1:35" ht="15.75" customHeight="1">
      <c r="A670" s="29"/>
      <c r="B670" s="29"/>
      <c r="C670" s="29"/>
      <c r="D670" s="29"/>
      <c r="E670" s="29"/>
      <c r="F670" s="29"/>
      <c r="G670" s="29"/>
      <c r="H670" s="29"/>
      <c r="I670" s="29"/>
      <c r="J670" s="29"/>
      <c r="K670" s="29"/>
      <c r="L670" s="29"/>
      <c r="M670" s="29"/>
      <c r="N670" s="29"/>
      <c r="O670" s="29"/>
      <c r="P670" s="29"/>
      <c r="Q670" s="29"/>
      <c r="R670" s="29"/>
      <c r="S670" s="29"/>
      <c r="T670" s="325"/>
      <c r="U670" s="29"/>
      <c r="V670" s="29"/>
      <c r="W670" s="29"/>
      <c r="X670" s="29"/>
      <c r="Y670" s="29"/>
      <c r="Z670" s="29"/>
      <c r="AA670" s="29"/>
      <c r="AB670" s="29"/>
      <c r="AC670" s="29"/>
      <c r="AD670" s="29"/>
      <c r="AE670" s="29"/>
      <c r="AF670" s="29"/>
      <c r="AG670" s="29"/>
      <c r="AH670" s="29"/>
      <c r="AI670" s="29"/>
    </row>
    <row r="671" spans="1:35" ht="15.75" customHeight="1">
      <c r="A671" s="29"/>
      <c r="B671" s="29"/>
      <c r="C671" s="29"/>
      <c r="D671" s="29"/>
      <c r="E671" s="29"/>
      <c r="F671" s="29"/>
      <c r="G671" s="29"/>
      <c r="H671" s="29"/>
      <c r="I671" s="29"/>
      <c r="J671" s="29"/>
      <c r="K671" s="29"/>
      <c r="L671" s="29"/>
      <c r="M671" s="29"/>
      <c r="N671" s="29"/>
      <c r="O671" s="29"/>
      <c r="P671" s="29"/>
      <c r="Q671" s="29"/>
      <c r="R671" s="29"/>
      <c r="S671" s="29"/>
      <c r="T671" s="325"/>
      <c r="U671" s="29"/>
      <c r="V671" s="29"/>
      <c r="W671" s="29"/>
      <c r="X671" s="29"/>
      <c r="Y671" s="29"/>
      <c r="Z671" s="29"/>
      <c r="AA671" s="29"/>
      <c r="AB671" s="29"/>
      <c r="AC671" s="29"/>
      <c r="AD671" s="29"/>
      <c r="AE671" s="29"/>
      <c r="AF671" s="29"/>
      <c r="AG671" s="29"/>
      <c r="AH671" s="29"/>
      <c r="AI671" s="29"/>
    </row>
    <row r="672" spans="1:35" ht="15.75" customHeight="1">
      <c r="A672" s="29"/>
      <c r="B672" s="29"/>
      <c r="C672" s="29"/>
      <c r="D672" s="29"/>
      <c r="E672" s="29"/>
      <c r="F672" s="29"/>
      <c r="G672" s="29"/>
      <c r="H672" s="29"/>
      <c r="I672" s="29"/>
      <c r="J672" s="29"/>
      <c r="K672" s="29"/>
      <c r="L672" s="29"/>
      <c r="M672" s="29"/>
      <c r="N672" s="29"/>
      <c r="O672" s="29"/>
      <c r="P672" s="29"/>
      <c r="Q672" s="29"/>
      <c r="R672" s="29"/>
      <c r="S672" s="29"/>
      <c r="T672" s="325"/>
      <c r="U672" s="29"/>
      <c r="V672" s="29"/>
      <c r="W672" s="29"/>
      <c r="X672" s="29"/>
      <c r="Y672" s="29"/>
      <c r="Z672" s="29"/>
      <c r="AA672" s="29"/>
      <c r="AB672" s="29"/>
      <c r="AC672" s="29"/>
      <c r="AD672" s="29"/>
      <c r="AE672" s="29"/>
      <c r="AF672" s="29"/>
      <c r="AG672" s="29"/>
      <c r="AH672" s="29"/>
      <c r="AI672" s="29"/>
    </row>
    <row r="673" spans="1:35" ht="15.75" customHeight="1">
      <c r="A673" s="29"/>
      <c r="B673" s="29"/>
      <c r="C673" s="29"/>
      <c r="D673" s="29"/>
      <c r="E673" s="29"/>
      <c r="F673" s="29"/>
      <c r="G673" s="29"/>
      <c r="H673" s="29"/>
      <c r="I673" s="29"/>
      <c r="J673" s="29"/>
      <c r="K673" s="29"/>
      <c r="L673" s="29"/>
      <c r="M673" s="29"/>
      <c r="N673" s="29"/>
      <c r="O673" s="29"/>
      <c r="P673" s="29"/>
      <c r="Q673" s="29"/>
      <c r="R673" s="29"/>
      <c r="S673" s="29"/>
      <c r="T673" s="325"/>
      <c r="U673" s="29"/>
      <c r="V673" s="29"/>
      <c r="W673" s="29"/>
      <c r="X673" s="29"/>
      <c r="Y673" s="29"/>
      <c r="Z673" s="29"/>
      <c r="AA673" s="29"/>
      <c r="AB673" s="29"/>
      <c r="AC673" s="29"/>
      <c r="AD673" s="29"/>
      <c r="AE673" s="29"/>
      <c r="AF673" s="29"/>
      <c r="AG673" s="29"/>
      <c r="AH673" s="29"/>
      <c r="AI673" s="29"/>
    </row>
    <row r="674" spans="1:35" ht="15.75" customHeight="1">
      <c r="A674" s="29"/>
      <c r="B674" s="29"/>
      <c r="C674" s="29"/>
      <c r="D674" s="29"/>
      <c r="E674" s="29"/>
      <c r="F674" s="29"/>
      <c r="G674" s="29"/>
      <c r="H674" s="29"/>
      <c r="I674" s="29"/>
      <c r="J674" s="29"/>
      <c r="K674" s="29"/>
      <c r="L674" s="29"/>
      <c r="M674" s="29"/>
      <c r="N674" s="29"/>
      <c r="O674" s="29"/>
      <c r="P674" s="29"/>
      <c r="Q674" s="29"/>
      <c r="R674" s="29"/>
      <c r="S674" s="29"/>
      <c r="T674" s="325"/>
      <c r="U674" s="29"/>
      <c r="V674" s="29"/>
      <c r="W674" s="29"/>
      <c r="X674" s="29"/>
      <c r="Y674" s="29"/>
      <c r="Z674" s="29"/>
      <c r="AA674" s="29"/>
      <c r="AB674" s="29"/>
      <c r="AC674" s="29"/>
      <c r="AD674" s="29"/>
      <c r="AE674" s="29"/>
      <c r="AF674" s="29"/>
      <c r="AG674" s="29"/>
      <c r="AH674" s="29"/>
      <c r="AI674" s="29"/>
    </row>
    <row r="675" spans="1:35" ht="15.75" customHeight="1">
      <c r="A675" s="29"/>
      <c r="B675" s="29"/>
      <c r="C675" s="29"/>
      <c r="D675" s="29"/>
      <c r="E675" s="29"/>
      <c r="F675" s="29"/>
      <c r="G675" s="29"/>
      <c r="H675" s="29"/>
      <c r="I675" s="29"/>
      <c r="J675" s="29"/>
      <c r="K675" s="29"/>
      <c r="L675" s="29"/>
      <c r="M675" s="29"/>
      <c r="N675" s="29"/>
      <c r="O675" s="29"/>
      <c r="P675" s="29"/>
      <c r="Q675" s="29"/>
      <c r="R675" s="29"/>
      <c r="S675" s="29"/>
      <c r="T675" s="325"/>
      <c r="U675" s="29"/>
      <c r="V675" s="29"/>
      <c r="W675" s="29"/>
      <c r="X675" s="29"/>
      <c r="Y675" s="29"/>
      <c r="Z675" s="29"/>
      <c r="AA675" s="29"/>
      <c r="AB675" s="29"/>
      <c r="AC675" s="29"/>
      <c r="AD675" s="29"/>
      <c r="AE675" s="29"/>
      <c r="AF675" s="29"/>
      <c r="AG675" s="29"/>
      <c r="AH675" s="29"/>
      <c r="AI675" s="29"/>
    </row>
    <row r="676" spans="1:35" ht="15.75" customHeight="1">
      <c r="A676" s="29"/>
      <c r="B676" s="29"/>
      <c r="C676" s="29"/>
      <c r="D676" s="29"/>
      <c r="E676" s="29"/>
      <c r="F676" s="29"/>
      <c r="G676" s="29"/>
      <c r="H676" s="29"/>
      <c r="I676" s="29"/>
      <c r="J676" s="29"/>
      <c r="K676" s="29"/>
      <c r="L676" s="29"/>
      <c r="M676" s="29"/>
      <c r="N676" s="29"/>
      <c r="O676" s="29"/>
      <c r="P676" s="29"/>
      <c r="Q676" s="29"/>
      <c r="R676" s="29"/>
      <c r="S676" s="29"/>
      <c r="T676" s="325"/>
      <c r="U676" s="29"/>
      <c r="V676" s="29"/>
      <c r="W676" s="29"/>
      <c r="X676" s="29"/>
      <c r="Y676" s="29"/>
      <c r="Z676" s="29"/>
      <c r="AA676" s="29"/>
      <c r="AB676" s="29"/>
      <c r="AC676" s="29"/>
      <c r="AD676" s="29"/>
      <c r="AE676" s="29"/>
      <c r="AF676" s="29"/>
      <c r="AG676" s="29"/>
      <c r="AH676" s="29"/>
      <c r="AI676" s="29"/>
    </row>
    <row r="677" spans="1:35" ht="15.75" customHeight="1">
      <c r="A677" s="29"/>
      <c r="B677" s="29"/>
      <c r="C677" s="29"/>
      <c r="D677" s="29"/>
      <c r="E677" s="29"/>
      <c r="F677" s="29"/>
      <c r="G677" s="29"/>
      <c r="H677" s="29"/>
      <c r="I677" s="29"/>
      <c r="J677" s="29"/>
      <c r="K677" s="29"/>
      <c r="L677" s="29"/>
      <c r="M677" s="29"/>
      <c r="N677" s="29"/>
      <c r="O677" s="29"/>
      <c r="P677" s="29"/>
      <c r="Q677" s="29"/>
      <c r="R677" s="29"/>
      <c r="S677" s="29"/>
      <c r="T677" s="325"/>
      <c r="U677" s="29"/>
      <c r="V677" s="29"/>
      <c r="W677" s="29"/>
      <c r="X677" s="29"/>
      <c r="Y677" s="29"/>
      <c r="Z677" s="29"/>
      <c r="AA677" s="29"/>
      <c r="AB677" s="29"/>
      <c r="AC677" s="29"/>
      <c r="AD677" s="29"/>
      <c r="AE677" s="29"/>
      <c r="AF677" s="29"/>
      <c r="AG677" s="29"/>
      <c r="AH677" s="29"/>
      <c r="AI677" s="29"/>
    </row>
    <row r="678" spans="1:35" ht="15.75" customHeight="1">
      <c r="A678" s="29"/>
      <c r="B678" s="29"/>
      <c r="C678" s="29"/>
      <c r="D678" s="29"/>
      <c r="E678" s="29"/>
      <c r="F678" s="29"/>
      <c r="G678" s="29"/>
      <c r="H678" s="29"/>
      <c r="I678" s="29"/>
      <c r="J678" s="29"/>
      <c r="K678" s="29"/>
      <c r="L678" s="29"/>
      <c r="M678" s="29"/>
      <c r="N678" s="29"/>
      <c r="O678" s="29"/>
      <c r="P678" s="29"/>
      <c r="Q678" s="29"/>
      <c r="R678" s="29"/>
      <c r="S678" s="29"/>
      <c r="T678" s="325"/>
      <c r="U678" s="29"/>
      <c r="V678" s="29"/>
      <c r="W678" s="29"/>
      <c r="X678" s="29"/>
      <c r="Y678" s="29"/>
      <c r="Z678" s="29"/>
      <c r="AA678" s="29"/>
      <c r="AB678" s="29"/>
      <c r="AC678" s="29"/>
      <c r="AD678" s="29"/>
      <c r="AE678" s="29"/>
      <c r="AF678" s="29"/>
      <c r="AG678" s="29"/>
      <c r="AH678" s="29"/>
      <c r="AI678" s="29"/>
    </row>
    <row r="679" spans="1:35" ht="15.75" customHeight="1">
      <c r="A679" s="29"/>
      <c r="B679" s="29"/>
      <c r="C679" s="29"/>
      <c r="D679" s="29"/>
      <c r="E679" s="29"/>
      <c r="F679" s="29"/>
      <c r="G679" s="29"/>
      <c r="H679" s="29"/>
      <c r="I679" s="29"/>
      <c r="J679" s="29"/>
      <c r="K679" s="29"/>
      <c r="L679" s="29"/>
      <c r="M679" s="29"/>
      <c r="N679" s="29"/>
      <c r="O679" s="29"/>
      <c r="P679" s="29"/>
      <c r="Q679" s="29"/>
      <c r="R679" s="29"/>
      <c r="S679" s="29"/>
      <c r="T679" s="325"/>
      <c r="U679" s="29"/>
      <c r="V679" s="29"/>
      <c r="W679" s="29"/>
      <c r="X679" s="29"/>
      <c r="Y679" s="29"/>
      <c r="Z679" s="29"/>
      <c r="AA679" s="29"/>
      <c r="AB679" s="29"/>
      <c r="AC679" s="29"/>
      <c r="AD679" s="29"/>
      <c r="AE679" s="29"/>
      <c r="AF679" s="29"/>
      <c r="AG679" s="29"/>
      <c r="AH679" s="29"/>
      <c r="AI679" s="29"/>
    </row>
    <row r="680" spans="1:35" ht="15.75" customHeight="1">
      <c r="A680" s="29"/>
      <c r="B680" s="29"/>
      <c r="C680" s="29"/>
      <c r="D680" s="29"/>
      <c r="E680" s="29"/>
      <c r="F680" s="29"/>
      <c r="G680" s="29"/>
      <c r="H680" s="29"/>
      <c r="I680" s="29"/>
      <c r="J680" s="29"/>
      <c r="K680" s="29"/>
      <c r="L680" s="29"/>
      <c r="M680" s="29"/>
      <c r="N680" s="29"/>
      <c r="O680" s="29"/>
      <c r="P680" s="29"/>
      <c r="Q680" s="29"/>
      <c r="R680" s="29"/>
      <c r="S680" s="29"/>
      <c r="T680" s="325"/>
      <c r="U680" s="29"/>
      <c r="V680" s="29"/>
      <c r="W680" s="29"/>
      <c r="X680" s="29"/>
      <c r="Y680" s="29"/>
      <c r="Z680" s="29"/>
      <c r="AA680" s="29"/>
      <c r="AB680" s="29"/>
      <c r="AC680" s="29"/>
      <c r="AD680" s="29"/>
      <c r="AE680" s="29"/>
      <c r="AF680" s="29"/>
      <c r="AG680" s="29"/>
      <c r="AH680" s="29"/>
      <c r="AI680" s="29"/>
    </row>
    <row r="681" spans="1:35" ht="15.75" customHeight="1">
      <c r="A681" s="29"/>
      <c r="B681" s="29"/>
      <c r="C681" s="29"/>
      <c r="D681" s="29"/>
      <c r="E681" s="29"/>
      <c r="F681" s="29"/>
      <c r="G681" s="29"/>
      <c r="H681" s="29"/>
      <c r="I681" s="29"/>
      <c r="J681" s="29"/>
      <c r="K681" s="29"/>
      <c r="L681" s="29"/>
      <c r="M681" s="29"/>
      <c r="N681" s="29"/>
      <c r="O681" s="29"/>
      <c r="P681" s="29"/>
      <c r="Q681" s="29"/>
      <c r="R681" s="29"/>
      <c r="S681" s="29"/>
      <c r="T681" s="325"/>
      <c r="U681" s="29"/>
      <c r="V681" s="29"/>
      <c r="W681" s="29"/>
      <c r="X681" s="29"/>
      <c r="Y681" s="29"/>
      <c r="Z681" s="29"/>
      <c r="AA681" s="29"/>
      <c r="AB681" s="29"/>
      <c r="AC681" s="29"/>
      <c r="AD681" s="29"/>
      <c r="AE681" s="29"/>
      <c r="AF681" s="29"/>
      <c r="AG681" s="29"/>
      <c r="AH681" s="29"/>
      <c r="AI681" s="29"/>
    </row>
    <row r="682" spans="1:35" ht="15.75" customHeight="1">
      <c r="A682" s="29"/>
      <c r="B682" s="29"/>
      <c r="C682" s="29"/>
      <c r="D682" s="29"/>
      <c r="E682" s="29"/>
      <c r="F682" s="29"/>
      <c r="G682" s="29"/>
      <c r="H682" s="29"/>
      <c r="I682" s="29"/>
      <c r="J682" s="29"/>
      <c r="K682" s="29"/>
      <c r="L682" s="29"/>
      <c r="M682" s="29"/>
      <c r="N682" s="29"/>
      <c r="O682" s="29"/>
      <c r="P682" s="29"/>
      <c r="Q682" s="29"/>
      <c r="R682" s="29"/>
      <c r="S682" s="29"/>
      <c r="T682" s="325"/>
      <c r="U682" s="29"/>
      <c r="V682" s="29"/>
      <c r="W682" s="29"/>
      <c r="X682" s="29"/>
      <c r="Y682" s="29"/>
      <c r="Z682" s="29"/>
      <c r="AA682" s="29"/>
      <c r="AB682" s="29"/>
      <c r="AC682" s="29"/>
      <c r="AD682" s="29"/>
      <c r="AE682" s="29"/>
      <c r="AF682" s="29"/>
      <c r="AG682" s="29"/>
      <c r="AH682" s="29"/>
      <c r="AI682" s="29"/>
    </row>
    <row r="683" spans="1:35" ht="15.75" customHeight="1">
      <c r="A683" s="29"/>
      <c r="B683" s="29"/>
      <c r="C683" s="29"/>
      <c r="D683" s="29"/>
      <c r="E683" s="29"/>
      <c r="F683" s="29"/>
      <c r="G683" s="29"/>
      <c r="H683" s="29"/>
      <c r="I683" s="29"/>
      <c r="J683" s="29"/>
      <c r="K683" s="29"/>
      <c r="L683" s="29"/>
      <c r="M683" s="29"/>
      <c r="N683" s="29"/>
      <c r="O683" s="29"/>
      <c r="P683" s="29"/>
      <c r="Q683" s="29"/>
      <c r="R683" s="29"/>
      <c r="S683" s="29"/>
      <c r="T683" s="325"/>
      <c r="U683" s="29"/>
      <c r="V683" s="29"/>
      <c r="W683" s="29"/>
      <c r="X683" s="29"/>
      <c r="Y683" s="29"/>
      <c r="Z683" s="29"/>
      <c r="AA683" s="29"/>
      <c r="AB683" s="29"/>
      <c r="AC683" s="29"/>
      <c r="AD683" s="29"/>
      <c r="AE683" s="29"/>
      <c r="AF683" s="29"/>
      <c r="AG683" s="29"/>
      <c r="AH683" s="29"/>
      <c r="AI683" s="29"/>
    </row>
    <row r="684" spans="1:35" ht="15.75" customHeight="1">
      <c r="A684" s="29"/>
      <c r="B684" s="29"/>
      <c r="C684" s="29"/>
      <c r="D684" s="29"/>
      <c r="E684" s="29"/>
      <c r="F684" s="29"/>
      <c r="G684" s="29"/>
      <c r="H684" s="29"/>
      <c r="I684" s="29"/>
      <c r="J684" s="29"/>
      <c r="K684" s="29"/>
      <c r="L684" s="29"/>
      <c r="M684" s="29"/>
      <c r="N684" s="29"/>
      <c r="O684" s="29"/>
      <c r="P684" s="29"/>
      <c r="Q684" s="29"/>
      <c r="R684" s="29"/>
      <c r="S684" s="29"/>
      <c r="T684" s="325"/>
      <c r="U684" s="29"/>
      <c r="V684" s="29"/>
      <c r="W684" s="29"/>
      <c r="X684" s="29"/>
      <c r="Y684" s="29"/>
      <c r="Z684" s="29"/>
      <c r="AA684" s="29"/>
      <c r="AB684" s="29"/>
      <c r="AC684" s="29"/>
      <c r="AD684" s="29"/>
      <c r="AE684" s="29"/>
      <c r="AF684" s="29"/>
      <c r="AG684" s="29"/>
      <c r="AH684" s="29"/>
      <c r="AI684" s="29"/>
    </row>
    <row r="685" spans="1:35" ht="15.75" customHeight="1">
      <c r="A685" s="29"/>
      <c r="B685" s="29"/>
      <c r="C685" s="29"/>
      <c r="D685" s="29"/>
      <c r="E685" s="29"/>
      <c r="F685" s="29"/>
      <c r="G685" s="29"/>
      <c r="H685" s="29"/>
      <c r="I685" s="29"/>
      <c r="J685" s="29"/>
      <c r="K685" s="29"/>
      <c r="L685" s="29"/>
      <c r="M685" s="29"/>
      <c r="N685" s="29"/>
      <c r="O685" s="29"/>
      <c r="P685" s="29"/>
      <c r="Q685" s="29"/>
      <c r="R685" s="29"/>
      <c r="S685" s="29"/>
      <c r="T685" s="325"/>
      <c r="U685" s="29"/>
      <c r="V685" s="29"/>
      <c r="W685" s="29"/>
      <c r="X685" s="29"/>
      <c r="Y685" s="29"/>
      <c r="Z685" s="29"/>
      <c r="AA685" s="29"/>
      <c r="AB685" s="29"/>
      <c r="AC685" s="29"/>
      <c r="AD685" s="29"/>
      <c r="AE685" s="29"/>
      <c r="AF685" s="29"/>
      <c r="AG685" s="29"/>
      <c r="AH685" s="29"/>
      <c r="AI685" s="29"/>
    </row>
    <row r="686" spans="1:35" ht="15.75" customHeight="1">
      <c r="A686" s="29"/>
      <c r="B686" s="29"/>
      <c r="C686" s="29"/>
      <c r="D686" s="29"/>
      <c r="E686" s="29"/>
      <c r="F686" s="29"/>
      <c r="G686" s="29"/>
      <c r="H686" s="29"/>
      <c r="I686" s="29"/>
      <c r="J686" s="29"/>
      <c r="K686" s="29"/>
      <c r="L686" s="29"/>
      <c r="M686" s="29"/>
      <c r="N686" s="29"/>
      <c r="O686" s="29"/>
      <c r="P686" s="29"/>
      <c r="Q686" s="29"/>
      <c r="R686" s="29"/>
      <c r="S686" s="29"/>
      <c r="T686" s="325"/>
      <c r="U686" s="29"/>
      <c r="V686" s="29"/>
      <c r="W686" s="29"/>
      <c r="X686" s="29"/>
      <c r="Y686" s="29"/>
      <c r="Z686" s="29"/>
      <c r="AA686" s="29"/>
      <c r="AB686" s="29"/>
      <c r="AC686" s="29"/>
      <c r="AD686" s="29"/>
      <c r="AE686" s="29"/>
      <c r="AF686" s="29"/>
      <c r="AG686" s="29"/>
      <c r="AH686" s="29"/>
      <c r="AI686" s="29"/>
    </row>
    <row r="687" spans="1:35" ht="15.75" customHeight="1">
      <c r="A687" s="29"/>
      <c r="B687" s="29"/>
      <c r="C687" s="29"/>
      <c r="D687" s="29"/>
      <c r="E687" s="29"/>
      <c r="F687" s="29"/>
      <c r="G687" s="29"/>
      <c r="H687" s="29"/>
      <c r="I687" s="29"/>
      <c r="J687" s="29"/>
      <c r="K687" s="29"/>
      <c r="L687" s="29"/>
      <c r="M687" s="29"/>
      <c r="N687" s="29"/>
      <c r="O687" s="29"/>
      <c r="P687" s="29"/>
      <c r="Q687" s="29"/>
      <c r="R687" s="29"/>
      <c r="S687" s="29"/>
      <c r="T687" s="325"/>
      <c r="U687" s="29"/>
      <c r="V687" s="29"/>
      <c r="W687" s="29"/>
      <c r="X687" s="29"/>
      <c r="Y687" s="29"/>
      <c r="Z687" s="29"/>
      <c r="AA687" s="29"/>
      <c r="AB687" s="29"/>
      <c r="AC687" s="29"/>
      <c r="AD687" s="29"/>
      <c r="AE687" s="29"/>
      <c r="AF687" s="29"/>
      <c r="AG687" s="29"/>
      <c r="AH687" s="29"/>
      <c r="AI687" s="29"/>
    </row>
    <row r="688" spans="1:35" ht="15.75" customHeight="1">
      <c r="A688" s="29"/>
      <c r="B688" s="29"/>
      <c r="C688" s="29"/>
      <c r="D688" s="29"/>
      <c r="E688" s="29"/>
      <c r="F688" s="29"/>
      <c r="G688" s="29"/>
      <c r="H688" s="29"/>
      <c r="I688" s="29"/>
      <c r="J688" s="29"/>
      <c r="K688" s="29"/>
      <c r="L688" s="29"/>
      <c r="M688" s="29"/>
      <c r="N688" s="29"/>
      <c r="O688" s="29"/>
      <c r="P688" s="29"/>
      <c r="Q688" s="29"/>
      <c r="R688" s="29"/>
      <c r="S688" s="29"/>
      <c r="T688" s="325"/>
      <c r="U688" s="29"/>
      <c r="V688" s="29"/>
      <c r="W688" s="29"/>
      <c r="X688" s="29"/>
      <c r="Y688" s="29"/>
      <c r="Z688" s="29"/>
      <c r="AA688" s="29"/>
      <c r="AB688" s="29"/>
      <c r="AC688" s="29"/>
      <c r="AD688" s="29"/>
      <c r="AE688" s="29"/>
      <c r="AF688" s="29"/>
      <c r="AG688" s="29"/>
      <c r="AH688" s="29"/>
      <c r="AI688" s="29"/>
    </row>
    <row r="689" spans="1:35" ht="15.75" customHeight="1">
      <c r="A689" s="29"/>
      <c r="B689" s="29"/>
      <c r="C689" s="29"/>
      <c r="D689" s="29"/>
      <c r="E689" s="29"/>
      <c r="F689" s="29"/>
      <c r="G689" s="29"/>
      <c r="H689" s="29"/>
      <c r="I689" s="29"/>
      <c r="J689" s="29"/>
      <c r="K689" s="29"/>
      <c r="L689" s="29"/>
      <c r="M689" s="29"/>
      <c r="N689" s="29"/>
      <c r="O689" s="29"/>
      <c r="P689" s="29"/>
      <c r="Q689" s="29"/>
      <c r="R689" s="29"/>
      <c r="S689" s="29"/>
      <c r="T689" s="325"/>
      <c r="U689" s="29"/>
      <c r="V689" s="29"/>
      <c r="W689" s="29"/>
      <c r="X689" s="29"/>
      <c r="Y689" s="29"/>
      <c r="Z689" s="29"/>
      <c r="AA689" s="29"/>
      <c r="AB689" s="29"/>
      <c r="AC689" s="29"/>
      <c r="AD689" s="29"/>
      <c r="AE689" s="29"/>
      <c r="AF689" s="29"/>
      <c r="AG689" s="29"/>
      <c r="AH689" s="29"/>
      <c r="AI689" s="29"/>
    </row>
    <row r="690" spans="1:35" ht="15.75" customHeight="1">
      <c r="A690" s="29"/>
      <c r="B690" s="29"/>
      <c r="C690" s="29"/>
      <c r="D690" s="29"/>
      <c r="E690" s="29"/>
      <c r="F690" s="29"/>
      <c r="G690" s="29"/>
      <c r="H690" s="29"/>
      <c r="I690" s="29"/>
      <c r="J690" s="29"/>
      <c r="K690" s="29"/>
      <c r="L690" s="29"/>
      <c r="M690" s="29"/>
      <c r="N690" s="29"/>
      <c r="O690" s="29"/>
      <c r="P690" s="29"/>
      <c r="Q690" s="29"/>
      <c r="R690" s="29"/>
      <c r="S690" s="29"/>
      <c r="T690" s="325"/>
      <c r="U690" s="29"/>
      <c r="V690" s="29"/>
      <c r="W690" s="29"/>
      <c r="X690" s="29"/>
      <c r="Y690" s="29"/>
      <c r="Z690" s="29"/>
      <c r="AA690" s="29"/>
      <c r="AB690" s="29"/>
      <c r="AC690" s="29"/>
      <c r="AD690" s="29"/>
      <c r="AE690" s="29"/>
      <c r="AF690" s="29"/>
      <c r="AG690" s="29"/>
      <c r="AH690" s="29"/>
      <c r="AI690" s="29"/>
    </row>
    <row r="691" spans="1:35" ht="15.75" customHeight="1">
      <c r="A691" s="29"/>
      <c r="B691" s="29"/>
      <c r="C691" s="29"/>
      <c r="D691" s="29"/>
      <c r="E691" s="29"/>
      <c r="F691" s="29"/>
      <c r="G691" s="29"/>
      <c r="H691" s="29"/>
      <c r="I691" s="29"/>
      <c r="J691" s="29"/>
      <c r="K691" s="29"/>
      <c r="L691" s="29"/>
      <c r="M691" s="29"/>
      <c r="N691" s="29"/>
      <c r="O691" s="29"/>
      <c r="P691" s="29"/>
      <c r="Q691" s="29"/>
      <c r="R691" s="29"/>
      <c r="S691" s="29"/>
      <c r="T691" s="325"/>
      <c r="U691" s="29"/>
      <c r="V691" s="29"/>
      <c r="W691" s="29"/>
      <c r="X691" s="29"/>
      <c r="Y691" s="29"/>
      <c r="Z691" s="29"/>
      <c r="AA691" s="29"/>
      <c r="AB691" s="29"/>
      <c r="AC691" s="29"/>
      <c r="AD691" s="29"/>
      <c r="AE691" s="29"/>
      <c r="AF691" s="29"/>
      <c r="AG691" s="29"/>
      <c r="AH691" s="29"/>
      <c r="AI691" s="29"/>
    </row>
    <row r="692" spans="1:35" ht="15.75" customHeight="1">
      <c r="A692" s="29"/>
      <c r="B692" s="29"/>
      <c r="C692" s="29"/>
      <c r="D692" s="29"/>
      <c r="E692" s="29"/>
      <c r="F692" s="29"/>
      <c r="G692" s="29"/>
      <c r="H692" s="29"/>
      <c r="I692" s="29"/>
      <c r="J692" s="29"/>
      <c r="K692" s="29"/>
      <c r="L692" s="29"/>
      <c r="M692" s="29"/>
      <c r="N692" s="29"/>
      <c r="O692" s="29"/>
      <c r="P692" s="29"/>
      <c r="Q692" s="29"/>
      <c r="R692" s="29"/>
      <c r="S692" s="29"/>
      <c r="T692" s="325"/>
      <c r="U692" s="29"/>
      <c r="V692" s="29"/>
      <c r="W692" s="29"/>
      <c r="X692" s="29"/>
      <c r="Y692" s="29"/>
      <c r="Z692" s="29"/>
      <c r="AA692" s="29"/>
      <c r="AB692" s="29"/>
      <c r="AC692" s="29"/>
      <c r="AD692" s="29"/>
      <c r="AE692" s="29"/>
      <c r="AF692" s="29"/>
      <c r="AG692" s="29"/>
      <c r="AH692" s="29"/>
      <c r="AI692" s="29"/>
    </row>
    <row r="693" spans="1:35" ht="15.75" customHeight="1">
      <c r="A693" s="29"/>
      <c r="B693" s="29"/>
      <c r="C693" s="29"/>
      <c r="D693" s="29"/>
      <c r="E693" s="29"/>
      <c r="F693" s="29"/>
      <c r="G693" s="29"/>
      <c r="H693" s="29"/>
      <c r="I693" s="29"/>
      <c r="J693" s="29"/>
      <c r="K693" s="29"/>
      <c r="L693" s="29"/>
      <c r="M693" s="29"/>
      <c r="N693" s="29"/>
      <c r="O693" s="29"/>
      <c r="P693" s="29"/>
      <c r="Q693" s="29"/>
      <c r="R693" s="29"/>
      <c r="S693" s="29"/>
      <c r="T693" s="325"/>
      <c r="U693" s="29"/>
      <c r="V693" s="29"/>
      <c r="W693" s="29"/>
      <c r="X693" s="29"/>
      <c r="Y693" s="29"/>
      <c r="Z693" s="29"/>
      <c r="AA693" s="29"/>
      <c r="AB693" s="29"/>
      <c r="AC693" s="29"/>
      <c r="AD693" s="29"/>
      <c r="AE693" s="29"/>
      <c r="AF693" s="29"/>
      <c r="AG693" s="29"/>
      <c r="AH693" s="29"/>
      <c r="AI693" s="29"/>
    </row>
    <row r="694" spans="1:35" ht="15.75" customHeight="1">
      <c r="A694" s="29"/>
      <c r="B694" s="29"/>
      <c r="C694" s="29"/>
      <c r="D694" s="29"/>
      <c r="E694" s="29"/>
      <c r="F694" s="29"/>
      <c r="G694" s="29"/>
      <c r="H694" s="29"/>
      <c r="I694" s="29"/>
      <c r="J694" s="29"/>
      <c r="K694" s="29"/>
      <c r="L694" s="29"/>
      <c r="M694" s="29"/>
      <c r="N694" s="29"/>
      <c r="O694" s="29"/>
      <c r="P694" s="29"/>
      <c r="Q694" s="29"/>
      <c r="R694" s="29"/>
      <c r="S694" s="29"/>
      <c r="T694" s="325"/>
      <c r="U694" s="29"/>
      <c r="V694" s="29"/>
      <c r="W694" s="29"/>
      <c r="X694" s="29"/>
      <c r="Y694" s="29"/>
      <c r="Z694" s="29"/>
      <c r="AA694" s="29"/>
      <c r="AB694" s="29"/>
      <c r="AC694" s="29"/>
      <c r="AD694" s="29"/>
      <c r="AE694" s="29"/>
      <c r="AF694" s="29"/>
      <c r="AG694" s="29"/>
      <c r="AH694" s="29"/>
      <c r="AI694" s="29"/>
    </row>
    <row r="695" spans="1:35" ht="15.75" customHeight="1">
      <c r="A695" s="29"/>
      <c r="B695" s="29"/>
      <c r="C695" s="29"/>
      <c r="D695" s="29"/>
      <c r="E695" s="29"/>
      <c r="F695" s="29"/>
      <c r="G695" s="29"/>
      <c r="H695" s="29"/>
      <c r="I695" s="29"/>
      <c r="J695" s="29"/>
      <c r="K695" s="29"/>
      <c r="L695" s="29"/>
      <c r="M695" s="29"/>
      <c r="N695" s="29"/>
      <c r="O695" s="29"/>
      <c r="P695" s="29"/>
      <c r="Q695" s="29"/>
      <c r="R695" s="29"/>
      <c r="S695" s="29"/>
      <c r="T695" s="325"/>
      <c r="U695" s="29"/>
      <c r="V695" s="29"/>
      <c r="W695" s="29"/>
      <c r="X695" s="29"/>
      <c r="Y695" s="29"/>
      <c r="Z695" s="29"/>
      <c r="AA695" s="29"/>
      <c r="AB695" s="29"/>
      <c r="AC695" s="29"/>
      <c r="AD695" s="29"/>
      <c r="AE695" s="29"/>
      <c r="AF695" s="29"/>
      <c r="AG695" s="29"/>
      <c r="AH695" s="29"/>
      <c r="AI695" s="29"/>
    </row>
    <row r="696" spans="1:35" ht="15.75" customHeight="1">
      <c r="A696" s="29"/>
      <c r="B696" s="29"/>
      <c r="C696" s="29"/>
      <c r="D696" s="29"/>
      <c r="E696" s="29"/>
      <c r="F696" s="29"/>
      <c r="G696" s="29"/>
      <c r="H696" s="29"/>
      <c r="I696" s="29"/>
      <c r="J696" s="29"/>
      <c r="K696" s="29"/>
      <c r="L696" s="29"/>
      <c r="M696" s="29"/>
      <c r="N696" s="29"/>
      <c r="O696" s="29"/>
      <c r="P696" s="29"/>
      <c r="Q696" s="29"/>
      <c r="R696" s="29"/>
      <c r="S696" s="29"/>
      <c r="T696" s="325"/>
      <c r="U696" s="29"/>
      <c r="V696" s="29"/>
      <c r="W696" s="29"/>
      <c r="X696" s="29"/>
      <c r="Y696" s="29"/>
      <c r="Z696" s="29"/>
      <c r="AA696" s="29"/>
      <c r="AB696" s="29"/>
      <c r="AC696" s="29"/>
      <c r="AD696" s="29"/>
      <c r="AE696" s="29"/>
      <c r="AF696" s="29"/>
      <c r="AG696" s="29"/>
      <c r="AH696" s="29"/>
      <c r="AI696" s="29"/>
    </row>
    <row r="697" spans="1:35" ht="15.75" customHeight="1">
      <c r="A697" s="29"/>
      <c r="B697" s="29"/>
      <c r="C697" s="29"/>
      <c r="D697" s="29"/>
      <c r="E697" s="29"/>
      <c r="F697" s="29"/>
      <c r="G697" s="29"/>
      <c r="H697" s="29"/>
      <c r="I697" s="29"/>
      <c r="J697" s="29"/>
      <c r="K697" s="29"/>
      <c r="L697" s="29"/>
      <c r="M697" s="29"/>
      <c r="N697" s="29"/>
      <c r="O697" s="29"/>
      <c r="P697" s="29"/>
      <c r="Q697" s="29"/>
      <c r="R697" s="29"/>
      <c r="S697" s="29"/>
      <c r="T697" s="325"/>
      <c r="U697" s="29"/>
      <c r="V697" s="29"/>
      <c r="W697" s="29"/>
      <c r="X697" s="29"/>
      <c r="Y697" s="29"/>
      <c r="Z697" s="29"/>
      <c r="AA697" s="29"/>
      <c r="AB697" s="29"/>
      <c r="AC697" s="29"/>
      <c r="AD697" s="29"/>
      <c r="AE697" s="29"/>
      <c r="AF697" s="29"/>
      <c r="AG697" s="29"/>
      <c r="AH697" s="29"/>
      <c r="AI697" s="29"/>
    </row>
    <row r="698" spans="1:35" ht="15.75" customHeight="1">
      <c r="A698" s="29"/>
      <c r="B698" s="29"/>
      <c r="C698" s="29"/>
      <c r="D698" s="29"/>
      <c r="E698" s="29"/>
      <c r="F698" s="29"/>
      <c r="G698" s="29"/>
      <c r="H698" s="29"/>
      <c r="I698" s="29"/>
      <c r="J698" s="29"/>
      <c r="K698" s="29"/>
      <c r="L698" s="29"/>
      <c r="M698" s="29"/>
      <c r="N698" s="29"/>
      <c r="O698" s="29"/>
      <c r="P698" s="29"/>
      <c r="Q698" s="29"/>
      <c r="R698" s="29"/>
      <c r="S698" s="29"/>
      <c r="T698" s="325"/>
      <c r="U698" s="29"/>
      <c r="V698" s="29"/>
      <c r="W698" s="29"/>
      <c r="X698" s="29"/>
      <c r="Y698" s="29"/>
      <c r="Z698" s="29"/>
      <c r="AA698" s="29"/>
      <c r="AB698" s="29"/>
      <c r="AC698" s="29"/>
      <c r="AD698" s="29"/>
      <c r="AE698" s="29"/>
      <c r="AF698" s="29"/>
      <c r="AG698" s="29"/>
      <c r="AH698" s="29"/>
      <c r="AI698" s="29"/>
    </row>
    <row r="699" spans="1:35" ht="15.75" customHeight="1">
      <c r="A699" s="29"/>
      <c r="B699" s="29"/>
      <c r="C699" s="29"/>
      <c r="D699" s="29"/>
      <c r="E699" s="29"/>
      <c r="F699" s="29"/>
      <c r="G699" s="29"/>
      <c r="H699" s="29"/>
      <c r="I699" s="29"/>
      <c r="J699" s="29"/>
      <c r="K699" s="29"/>
      <c r="L699" s="29"/>
      <c r="M699" s="29"/>
      <c r="N699" s="29"/>
      <c r="O699" s="29"/>
      <c r="P699" s="29"/>
      <c r="Q699" s="29"/>
      <c r="R699" s="29"/>
      <c r="S699" s="29"/>
      <c r="T699" s="325"/>
      <c r="U699" s="29"/>
      <c r="V699" s="29"/>
      <c r="W699" s="29"/>
      <c r="X699" s="29"/>
      <c r="Y699" s="29"/>
      <c r="Z699" s="29"/>
      <c r="AA699" s="29"/>
      <c r="AB699" s="29"/>
      <c r="AC699" s="29"/>
      <c r="AD699" s="29"/>
      <c r="AE699" s="29"/>
      <c r="AF699" s="29"/>
      <c r="AG699" s="29"/>
      <c r="AH699" s="29"/>
      <c r="AI699" s="29"/>
    </row>
    <row r="700" spans="1:35" ht="15.75" customHeight="1">
      <c r="A700" s="29"/>
      <c r="B700" s="29"/>
      <c r="C700" s="29"/>
      <c r="D700" s="29"/>
      <c r="E700" s="29"/>
      <c r="F700" s="29"/>
      <c r="G700" s="29"/>
      <c r="H700" s="29"/>
      <c r="I700" s="29"/>
      <c r="J700" s="29"/>
      <c r="K700" s="29"/>
      <c r="L700" s="29"/>
      <c r="M700" s="29"/>
      <c r="N700" s="29"/>
      <c r="O700" s="29"/>
      <c r="P700" s="29"/>
      <c r="Q700" s="29"/>
      <c r="R700" s="29"/>
      <c r="S700" s="29"/>
      <c r="T700" s="325"/>
      <c r="U700" s="29"/>
      <c r="V700" s="29"/>
      <c r="W700" s="29"/>
      <c r="X700" s="29"/>
      <c r="Y700" s="29"/>
      <c r="Z700" s="29"/>
      <c r="AA700" s="29"/>
      <c r="AB700" s="29"/>
      <c r="AC700" s="29"/>
      <c r="AD700" s="29"/>
      <c r="AE700" s="29"/>
      <c r="AF700" s="29"/>
      <c r="AG700" s="29"/>
      <c r="AH700" s="29"/>
      <c r="AI700" s="29"/>
    </row>
    <row r="701" spans="1:35" ht="15.75" customHeight="1">
      <c r="A701" s="29"/>
      <c r="B701" s="29"/>
      <c r="C701" s="29"/>
      <c r="D701" s="29"/>
      <c r="E701" s="29"/>
      <c r="F701" s="29"/>
      <c r="G701" s="29"/>
      <c r="H701" s="29"/>
      <c r="I701" s="29"/>
      <c r="J701" s="29"/>
      <c r="K701" s="29"/>
      <c r="L701" s="29"/>
      <c r="M701" s="29"/>
      <c r="N701" s="29"/>
      <c r="O701" s="29"/>
      <c r="P701" s="29"/>
      <c r="Q701" s="29"/>
      <c r="R701" s="29"/>
      <c r="S701" s="29"/>
      <c r="T701" s="325"/>
      <c r="U701" s="29"/>
      <c r="V701" s="29"/>
      <c r="W701" s="29"/>
      <c r="X701" s="29"/>
      <c r="Y701" s="29"/>
      <c r="Z701" s="29"/>
      <c r="AA701" s="29"/>
      <c r="AB701" s="29"/>
      <c r="AC701" s="29"/>
      <c r="AD701" s="29"/>
      <c r="AE701" s="29"/>
      <c r="AF701" s="29"/>
      <c r="AG701" s="29"/>
      <c r="AH701" s="29"/>
      <c r="AI701" s="29"/>
    </row>
    <row r="702" spans="1:35" ht="15.75" customHeight="1">
      <c r="A702" s="29"/>
      <c r="B702" s="29"/>
      <c r="C702" s="29"/>
      <c r="D702" s="29"/>
      <c r="E702" s="29"/>
      <c r="F702" s="29"/>
      <c r="G702" s="29"/>
      <c r="H702" s="29"/>
      <c r="I702" s="29"/>
      <c r="J702" s="29"/>
      <c r="K702" s="29"/>
      <c r="L702" s="29"/>
      <c r="M702" s="29"/>
      <c r="N702" s="29"/>
      <c r="O702" s="29"/>
      <c r="P702" s="29"/>
      <c r="Q702" s="29"/>
      <c r="R702" s="29"/>
      <c r="S702" s="29"/>
      <c r="T702" s="325"/>
      <c r="U702" s="29"/>
      <c r="V702" s="29"/>
      <c r="W702" s="29"/>
      <c r="X702" s="29"/>
      <c r="Y702" s="29"/>
      <c r="Z702" s="29"/>
      <c r="AA702" s="29"/>
      <c r="AB702" s="29"/>
      <c r="AC702" s="29"/>
      <c r="AD702" s="29"/>
      <c r="AE702" s="29"/>
      <c r="AF702" s="29"/>
      <c r="AG702" s="29"/>
      <c r="AH702" s="29"/>
      <c r="AI702" s="29"/>
    </row>
    <row r="703" spans="1:35" ht="15.75" customHeight="1">
      <c r="A703" s="29"/>
      <c r="B703" s="29"/>
      <c r="C703" s="29"/>
      <c r="D703" s="29"/>
      <c r="E703" s="29"/>
      <c r="F703" s="29"/>
      <c r="G703" s="29"/>
      <c r="H703" s="29"/>
      <c r="I703" s="29"/>
      <c r="J703" s="29"/>
      <c r="K703" s="29"/>
      <c r="L703" s="29"/>
      <c r="M703" s="29"/>
      <c r="N703" s="29"/>
      <c r="O703" s="29"/>
      <c r="P703" s="29"/>
      <c r="Q703" s="29"/>
      <c r="R703" s="29"/>
      <c r="S703" s="29"/>
      <c r="T703" s="325"/>
      <c r="U703" s="29"/>
      <c r="V703" s="29"/>
      <c r="W703" s="29"/>
      <c r="X703" s="29"/>
      <c r="Y703" s="29"/>
      <c r="Z703" s="29"/>
      <c r="AA703" s="29"/>
      <c r="AB703" s="29"/>
      <c r="AC703" s="29"/>
      <c r="AD703" s="29"/>
      <c r="AE703" s="29"/>
      <c r="AF703" s="29"/>
      <c r="AG703" s="29"/>
      <c r="AH703" s="29"/>
      <c r="AI703" s="29"/>
    </row>
    <row r="704" spans="1:35" ht="15.75" customHeight="1">
      <c r="A704" s="29"/>
      <c r="B704" s="29"/>
      <c r="C704" s="29"/>
      <c r="D704" s="29"/>
      <c r="E704" s="29"/>
      <c r="F704" s="29"/>
      <c r="G704" s="29"/>
      <c r="H704" s="29"/>
      <c r="I704" s="29"/>
      <c r="J704" s="29"/>
      <c r="K704" s="29"/>
      <c r="L704" s="29"/>
      <c r="M704" s="29"/>
      <c r="N704" s="29"/>
      <c r="O704" s="29"/>
      <c r="P704" s="29"/>
      <c r="Q704" s="29"/>
      <c r="R704" s="29"/>
      <c r="S704" s="29"/>
      <c r="T704" s="325"/>
      <c r="U704" s="29"/>
      <c r="V704" s="29"/>
      <c r="W704" s="29"/>
      <c r="X704" s="29"/>
      <c r="Y704" s="29"/>
      <c r="Z704" s="29"/>
      <c r="AA704" s="29"/>
      <c r="AB704" s="29"/>
      <c r="AC704" s="29"/>
      <c r="AD704" s="29"/>
      <c r="AE704" s="29"/>
      <c r="AF704" s="29"/>
      <c r="AG704" s="29"/>
      <c r="AH704" s="29"/>
      <c r="AI704" s="29"/>
    </row>
    <row r="705" spans="1:35" ht="15.75" customHeight="1">
      <c r="A705" s="29"/>
      <c r="B705" s="29"/>
      <c r="C705" s="29"/>
      <c r="D705" s="29"/>
      <c r="E705" s="29"/>
      <c r="F705" s="29"/>
      <c r="G705" s="29"/>
      <c r="H705" s="29"/>
      <c r="I705" s="29"/>
      <c r="J705" s="29"/>
      <c r="K705" s="29"/>
      <c r="L705" s="29"/>
      <c r="M705" s="29"/>
      <c r="N705" s="29"/>
      <c r="O705" s="29"/>
      <c r="P705" s="29"/>
      <c r="Q705" s="29"/>
      <c r="R705" s="29"/>
      <c r="S705" s="29"/>
      <c r="T705" s="325"/>
      <c r="U705" s="29"/>
      <c r="V705" s="29"/>
      <c r="W705" s="29"/>
      <c r="X705" s="29"/>
      <c r="Y705" s="29"/>
      <c r="Z705" s="29"/>
      <c r="AA705" s="29"/>
      <c r="AB705" s="29"/>
      <c r="AC705" s="29"/>
      <c r="AD705" s="29"/>
      <c r="AE705" s="29"/>
      <c r="AF705" s="29"/>
      <c r="AG705" s="29"/>
      <c r="AH705" s="29"/>
      <c r="AI705" s="29"/>
    </row>
    <row r="706" spans="1:35" ht="15.75" customHeight="1">
      <c r="A706" s="29"/>
      <c r="B706" s="29"/>
      <c r="C706" s="29"/>
      <c r="D706" s="29"/>
      <c r="E706" s="29"/>
      <c r="F706" s="29"/>
      <c r="G706" s="29"/>
      <c r="H706" s="29"/>
      <c r="I706" s="29"/>
      <c r="J706" s="29"/>
      <c r="K706" s="29"/>
      <c r="L706" s="29"/>
      <c r="M706" s="29"/>
      <c r="N706" s="29"/>
      <c r="O706" s="29"/>
      <c r="P706" s="29"/>
      <c r="Q706" s="29"/>
      <c r="R706" s="29"/>
      <c r="S706" s="29"/>
      <c r="T706" s="325"/>
      <c r="U706" s="29"/>
      <c r="V706" s="29"/>
      <c r="W706" s="29"/>
      <c r="X706" s="29"/>
      <c r="Y706" s="29"/>
      <c r="Z706" s="29"/>
      <c r="AA706" s="29"/>
      <c r="AB706" s="29"/>
      <c r="AC706" s="29"/>
      <c r="AD706" s="29"/>
      <c r="AE706" s="29"/>
      <c r="AF706" s="29"/>
      <c r="AG706" s="29"/>
      <c r="AH706" s="29"/>
      <c r="AI706" s="29"/>
    </row>
    <row r="707" spans="1:35" ht="15.75" customHeight="1">
      <c r="A707" s="29"/>
      <c r="B707" s="29"/>
      <c r="C707" s="29"/>
      <c r="D707" s="29"/>
      <c r="E707" s="29"/>
      <c r="F707" s="29"/>
      <c r="G707" s="29"/>
      <c r="H707" s="29"/>
      <c r="I707" s="29"/>
      <c r="J707" s="29"/>
      <c r="K707" s="29"/>
      <c r="L707" s="29"/>
      <c r="M707" s="29"/>
      <c r="N707" s="29"/>
      <c r="O707" s="29"/>
      <c r="P707" s="29"/>
      <c r="Q707" s="29"/>
      <c r="R707" s="29"/>
      <c r="S707" s="29"/>
      <c r="T707" s="325"/>
      <c r="U707" s="29"/>
      <c r="V707" s="29"/>
      <c r="W707" s="29"/>
      <c r="X707" s="29"/>
      <c r="Y707" s="29"/>
      <c r="Z707" s="29"/>
      <c r="AA707" s="29"/>
      <c r="AB707" s="29"/>
      <c r="AC707" s="29"/>
      <c r="AD707" s="29"/>
      <c r="AE707" s="29"/>
      <c r="AF707" s="29"/>
      <c r="AG707" s="29"/>
      <c r="AH707" s="29"/>
      <c r="AI707" s="29"/>
    </row>
    <row r="708" spans="1:35" ht="15.75" customHeight="1">
      <c r="A708" s="29"/>
      <c r="B708" s="29"/>
      <c r="C708" s="29"/>
      <c r="D708" s="29"/>
      <c r="E708" s="29"/>
      <c r="F708" s="29"/>
      <c r="G708" s="29"/>
      <c r="H708" s="29"/>
      <c r="I708" s="29"/>
      <c r="J708" s="29"/>
      <c r="K708" s="29"/>
      <c r="L708" s="29"/>
      <c r="M708" s="29"/>
      <c r="N708" s="29"/>
      <c r="O708" s="29"/>
      <c r="P708" s="29"/>
      <c r="Q708" s="29"/>
      <c r="R708" s="29"/>
      <c r="S708" s="29"/>
      <c r="T708" s="325"/>
      <c r="U708" s="29"/>
      <c r="V708" s="29"/>
      <c r="W708" s="29"/>
      <c r="X708" s="29"/>
      <c r="Y708" s="29"/>
      <c r="Z708" s="29"/>
      <c r="AA708" s="29"/>
      <c r="AB708" s="29"/>
      <c r="AC708" s="29"/>
      <c r="AD708" s="29"/>
      <c r="AE708" s="29"/>
      <c r="AF708" s="29"/>
      <c r="AG708" s="29"/>
      <c r="AH708" s="29"/>
      <c r="AI708" s="29"/>
    </row>
    <row r="709" spans="1:35" ht="15.75" customHeight="1">
      <c r="A709" s="29"/>
      <c r="B709" s="29"/>
      <c r="C709" s="29"/>
      <c r="D709" s="29"/>
      <c r="E709" s="29"/>
      <c r="F709" s="29"/>
      <c r="G709" s="29"/>
      <c r="H709" s="29"/>
      <c r="I709" s="29"/>
      <c r="J709" s="29"/>
      <c r="K709" s="29"/>
      <c r="L709" s="29"/>
      <c r="M709" s="29"/>
      <c r="N709" s="29"/>
      <c r="O709" s="29"/>
      <c r="P709" s="29"/>
      <c r="Q709" s="29"/>
      <c r="R709" s="29"/>
      <c r="S709" s="29"/>
      <c r="T709" s="325"/>
      <c r="U709" s="29"/>
      <c r="V709" s="29"/>
      <c r="W709" s="29"/>
      <c r="X709" s="29"/>
      <c r="Y709" s="29"/>
      <c r="Z709" s="29"/>
      <c r="AA709" s="29"/>
      <c r="AB709" s="29"/>
      <c r="AC709" s="29"/>
      <c r="AD709" s="29"/>
      <c r="AE709" s="29"/>
      <c r="AF709" s="29"/>
      <c r="AG709" s="29"/>
      <c r="AH709" s="29"/>
      <c r="AI709" s="29"/>
    </row>
    <row r="710" spans="1:35" ht="15.75" customHeight="1">
      <c r="A710" s="29"/>
      <c r="B710" s="29"/>
      <c r="C710" s="29"/>
      <c r="D710" s="29"/>
      <c r="E710" s="29"/>
      <c r="F710" s="29"/>
      <c r="G710" s="29"/>
      <c r="H710" s="29"/>
      <c r="I710" s="29"/>
      <c r="J710" s="29"/>
      <c r="K710" s="29"/>
      <c r="L710" s="29"/>
      <c r="M710" s="29"/>
      <c r="N710" s="29"/>
      <c r="O710" s="29"/>
      <c r="P710" s="29"/>
      <c r="Q710" s="29"/>
      <c r="R710" s="29"/>
      <c r="S710" s="29"/>
      <c r="T710" s="325"/>
      <c r="U710" s="29"/>
      <c r="V710" s="29"/>
      <c r="W710" s="29"/>
      <c r="X710" s="29"/>
      <c r="Y710" s="29"/>
      <c r="Z710" s="29"/>
      <c r="AA710" s="29"/>
      <c r="AB710" s="29"/>
      <c r="AC710" s="29"/>
      <c r="AD710" s="29"/>
      <c r="AE710" s="29"/>
      <c r="AF710" s="29"/>
      <c r="AG710" s="29"/>
      <c r="AH710" s="29"/>
      <c r="AI710" s="29"/>
    </row>
    <row r="711" spans="1:35" ht="15.75" customHeight="1">
      <c r="A711" s="29"/>
      <c r="B711" s="29"/>
      <c r="C711" s="29"/>
      <c r="D711" s="29"/>
      <c r="E711" s="29"/>
      <c r="F711" s="29"/>
      <c r="G711" s="29"/>
      <c r="H711" s="29"/>
      <c r="I711" s="29"/>
      <c r="J711" s="29"/>
      <c r="K711" s="29"/>
      <c r="L711" s="29"/>
      <c r="M711" s="29"/>
      <c r="N711" s="29"/>
      <c r="O711" s="29"/>
      <c r="P711" s="29"/>
      <c r="Q711" s="29"/>
      <c r="R711" s="29"/>
      <c r="S711" s="29"/>
      <c r="T711" s="325"/>
      <c r="U711" s="29"/>
      <c r="V711" s="29"/>
      <c r="W711" s="29"/>
      <c r="X711" s="29"/>
      <c r="Y711" s="29"/>
      <c r="Z711" s="29"/>
      <c r="AA711" s="29"/>
      <c r="AB711" s="29"/>
      <c r="AC711" s="29"/>
      <c r="AD711" s="29"/>
      <c r="AE711" s="29"/>
      <c r="AF711" s="29"/>
      <c r="AG711" s="29"/>
      <c r="AH711" s="29"/>
      <c r="AI711" s="29"/>
    </row>
    <row r="712" spans="1:35" ht="15.75" customHeight="1">
      <c r="A712" s="29"/>
      <c r="B712" s="29"/>
      <c r="C712" s="29"/>
      <c r="D712" s="29"/>
      <c r="E712" s="29"/>
      <c r="F712" s="29"/>
      <c r="G712" s="29"/>
      <c r="H712" s="29"/>
      <c r="I712" s="29"/>
      <c r="J712" s="29"/>
      <c r="K712" s="29"/>
      <c r="L712" s="29"/>
      <c r="M712" s="29"/>
      <c r="N712" s="29"/>
      <c r="O712" s="29"/>
      <c r="P712" s="29"/>
      <c r="Q712" s="29"/>
      <c r="R712" s="29"/>
      <c r="S712" s="29"/>
      <c r="T712" s="325"/>
      <c r="U712" s="29"/>
      <c r="V712" s="29"/>
      <c r="W712" s="29"/>
      <c r="X712" s="29"/>
      <c r="Y712" s="29"/>
      <c r="Z712" s="29"/>
      <c r="AA712" s="29"/>
      <c r="AB712" s="29"/>
      <c r="AC712" s="29"/>
      <c r="AD712" s="29"/>
      <c r="AE712" s="29"/>
      <c r="AF712" s="29"/>
      <c r="AG712" s="29"/>
      <c r="AH712" s="29"/>
      <c r="AI712" s="29"/>
    </row>
    <row r="713" spans="1:35" ht="15.75" customHeight="1">
      <c r="A713" s="29"/>
      <c r="B713" s="29"/>
      <c r="C713" s="29"/>
      <c r="D713" s="29"/>
      <c r="E713" s="29"/>
      <c r="F713" s="29"/>
      <c r="G713" s="29"/>
      <c r="H713" s="29"/>
      <c r="I713" s="29"/>
      <c r="J713" s="29"/>
      <c r="K713" s="29"/>
      <c r="L713" s="29"/>
      <c r="M713" s="29"/>
      <c r="N713" s="29"/>
      <c r="O713" s="29"/>
      <c r="P713" s="29"/>
      <c r="Q713" s="29"/>
      <c r="R713" s="29"/>
      <c r="S713" s="29"/>
      <c r="T713" s="325"/>
      <c r="U713" s="29"/>
      <c r="V713" s="29"/>
      <c r="W713" s="29"/>
      <c r="X713" s="29"/>
      <c r="Y713" s="29"/>
      <c r="Z713" s="29"/>
      <c r="AA713" s="29"/>
      <c r="AB713" s="29"/>
      <c r="AC713" s="29"/>
      <c r="AD713" s="29"/>
      <c r="AE713" s="29"/>
      <c r="AF713" s="29"/>
      <c r="AG713" s="29"/>
      <c r="AH713" s="29"/>
      <c r="AI713" s="29"/>
    </row>
    <row r="714" spans="1:35" ht="15.75" customHeight="1">
      <c r="A714" s="29"/>
      <c r="B714" s="29"/>
      <c r="C714" s="29"/>
      <c r="D714" s="29"/>
      <c r="E714" s="29"/>
      <c r="F714" s="29"/>
      <c r="G714" s="29"/>
      <c r="H714" s="29"/>
      <c r="I714" s="29"/>
      <c r="J714" s="29"/>
      <c r="K714" s="29"/>
      <c r="L714" s="29"/>
      <c r="M714" s="29"/>
      <c r="N714" s="29"/>
      <c r="O714" s="29"/>
      <c r="P714" s="29"/>
      <c r="Q714" s="29"/>
      <c r="R714" s="29"/>
      <c r="S714" s="29"/>
      <c r="T714" s="325"/>
      <c r="U714" s="29"/>
      <c r="V714" s="29"/>
      <c r="W714" s="29"/>
      <c r="X714" s="29"/>
      <c r="Y714" s="29"/>
      <c r="Z714" s="29"/>
      <c r="AA714" s="29"/>
      <c r="AB714" s="29"/>
      <c r="AC714" s="29"/>
      <c r="AD714" s="29"/>
      <c r="AE714" s="29"/>
      <c r="AF714" s="29"/>
      <c r="AG714" s="29"/>
      <c r="AH714" s="29"/>
      <c r="AI714" s="29"/>
    </row>
    <row r="715" spans="1:35" ht="15.75" customHeight="1">
      <c r="A715" s="29"/>
      <c r="B715" s="29"/>
      <c r="C715" s="29"/>
      <c r="D715" s="29"/>
      <c r="E715" s="29"/>
      <c r="F715" s="29"/>
      <c r="G715" s="29"/>
      <c r="H715" s="29"/>
      <c r="I715" s="29"/>
      <c r="J715" s="29"/>
      <c r="K715" s="29"/>
      <c r="L715" s="29"/>
      <c r="M715" s="29"/>
      <c r="N715" s="29"/>
      <c r="O715" s="29"/>
      <c r="P715" s="29"/>
      <c r="Q715" s="29"/>
      <c r="R715" s="29"/>
      <c r="S715" s="29"/>
      <c r="T715" s="325"/>
      <c r="U715" s="29"/>
      <c r="V715" s="29"/>
      <c r="W715" s="29"/>
      <c r="X715" s="29"/>
      <c r="Y715" s="29"/>
      <c r="Z715" s="29"/>
      <c r="AA715" s="29"/>
      <c r="AB715" s="29"/>
      <c r="AC715" s="29"/>
      <c r="AD715" s="29"/>
      <c r="AE715" s="29"/>
      <c r="AF715" s="29"/>
      <c r="AG715" s="29"/>
      <c r="AH715" s="29"/>
      <c r="AI715" s="29"/>
    </row>
    <row r="716" spans="1:35" ht="15.75" customHeight="1">
      <c r="A716" s="29"/>
      <c r="B716" s="29"/>
      <c r="C716" s="29"/>
      <c r="D716" s="29"/>
      <c r="E716" s="29"/>
      <c r="F716" s="29"/>
      <c r="G716" s="29"/>
      <c r="H716" s="29"/>
      <c r="I716" s="29"/>
      <c r="J716" s="29"/>
      <c r="K716" s="29"/>
      <c r="L716" s="29"/>
      <c r="M716" s="29"/>
      <c r="N716" s="29"/>
      <c r="O716" s="29"/>
      <c r="P716" s="29"/>
      <c r="Q716" s="29"/>
      <c r="R716" s="29"/>
      <c r="S716" s="29"/>
      <c r="T716" s="325"/>
      <c r="U716" s="29"/>
      <c r="V716" s="29"/>
      <c r="W716" s="29"/>
      <c r="X716" s="29"/>
      <c r="Y716" s="29"/>
      <c r="Z716" s="29"/>
      <c r="AA716" s="29"/>
      <c r="AB716" s="29"/>
      <c r="AC716" s="29"/>
      <c r="AD716" s="29"/>
      <c r="AE716" s="29"/>
      <c r="AF716" s="29"/>
      <c r="AG716" s="29"/>
      <c r="AH716" s="29"/>
      <c r="AI716" s="29"/>
    </row>
    <row r="717" spans="1:35" ht="15.75" customHeight="1">
      <c r="A717" s="29"/>
      <c r="B717" s="29"/>
      <c r="C717" s="29"/>
      <c r="D717" s="29"/>
      <c r="E717" s="29"/>
      <c r="F717" s="29"/>
      <c r="G717" s="29"/>
      <c r="H717" s="29"/>
      <c r="I717" s="29"/>
      <c r="J717" s="29"/>
      <c r="K717" s="29"/>
      <c r="L717" s="29"/>
      <c r="M717" s="29"/>
      <c r="N717" s="29"/>
      <c r="O717" s="29"/>
      <c r="P717" s="29"/>
      <c r="Q717" s="29"/>
      <c r="R717" s="29"/>
      <c r="S717" s="29"/>
      <c r="T717" s="325"/>
      <c r="U717" s="29"/>
      <c r="V717" s="29"/>
      <c r="W717" s="29"/>
      <c r="X717" s="29"/>
      <c r="Y717" s="29"/>
      <c r="Z717" s="29"/>
      <c r="AA717" s="29"/>
      <c r="AB717" s="29"/>
      <c r="AC717" s="29"/>
      <c r="AD717" s="29"/>
      <c r="AE717" s="29"/>
      <c r="AF717" s="29"/>
      <c r="AG717" s="29"/>
      <c r="AH717" s="29"/>
      <c r="AI717" s="29"/>
    </row>
    <row r="718" spans="1:35" ht="15.75" customHeight="1">
      <c r="A718" s="29"/>
      <c r="B718" s="29"/>
      <c r="C718" s="29"/>
      <c r="D718" s="29"/>
      <c r="E718" s="29"/>
      <c r="F718" s="29"/>
      <c r="G718" s="29"/>
      <c r="H718" s="29"/>
      <c r="I718" s="29"/>
      <c r="J718" s="29"/>
      <c r="K718" s="29"/>
      <c r="L718" s="29"/>
      <c r="M718" s="29"/>
      <c r="N718" s="29"/>
      <c r="O718" s="29"/>
      <c r="P718" s="29"/>
      <c r="Q718" s="29"/>
      <c r="R718" s="29"/>
      <c r="S718" s="29"/>
      <c r="T718" s="325"/>
      <c r="U718" s="29"/>
      <c r="V718" s="29"/>
      <c r="W718" s="29"/>
      <c r="X718" s="29"/>
      <c r="Y718" s="29"/>
      <c r="Z718" s="29"/>
      <c r="AA718" s="29"/>
      <c r="AB718" s="29"/>
      <c r="AC718" s="29"/>
      <c r="AD718" s="29"/>
      <c r="AE718" s="29"/>
      <c r="AF718" s="29"/>
      <c r="AG718" s="29"/>
      <c r="AH718" s="29"/>
      <c r="AI718" s="29"/>
    </row>
    <row r="719" spans="1:35" ht="15.75" customHeight="1">
      <c r="A719" s="29"/>
      <c r="B719" s="29"/>
      <c r="C719" s="29"/>
      <c r="D719" s="29"/>
      <c r="E719" s="29"/>
      <c r="F719" s="29"/>
      <c r="G719" s="29"/>
      <c r="H719" s="29"/>
      <c r="I719" s="29"/>
      <c r="J719" s="29"/>
      <c r="K719" s="29"/>
      <c r="L719" s="29"/>
      <c r="M719" s="29"/>
      <c r="N719" s="29"/>
      <c r="O719" s="29"/>
      <c r="P719" s="29"/>
      <c r="Q719" s="29"/>
      <c r="R719" s="29"/>
      <c r="S719" s="29"/>
      <c r="T719" s="325"/>
      <c r="U719" s="29"/>
      <c r="V719" s="29"/>
      <c r="W719" s="29"/>
      <c r="X719" s="29"/>
      <c r="Y719" s="29"/>
      <c r="Z719" s="29"/>
      <c r="AA719" s="29"/>
      <c r="AB719" s="29"/>
      <c r="AC719" s="29"/>
      <c r="AD719" s="29"/>
      <c r="AE719" s="29"/>
      <c r="AF719" s="29"/>
      <c r="AG719" s="29"/>
      <c r="AH719" s="29"/>
      <c r="AI719" s="29"/>
    </row>
    <row r="720" spans="1:35" ht="15.75" customHeight="1">
      <c r="A720" s="29"/>
      <c r="B720" s="29"/>
      <c r="C720" s="29"/>
      <c r="D720" s="29"/>
      <c r="E720" s="29"/>
      <c r="F720" s="29"/>
      <c r="G720" s="29"/>
      <c r="H720" s="29"/>
      <c r="I720" s="29"/>
      <c r="J720" s="29"/>
      <c r="K720" s="29"/>
      <c r="L720" s="29"/>
      <c r="M720" s="29"/>
      <c r="N720" s="29"/>
      <c r="O720" s="29"/>
      <c r="P720" s="29"/>
      <c r="Q720" s="29"/>
      <c r="R720" s="29"/>
      <c r="S720" s="29"/>
      <c r="T720" s="325"/>
      <c r="U720" s="29"/>
      <c r="V720" s="29"/>
      <c r="W720" s="29"/>
      <c r="X720" s="29"/>
      <c r="Y720" s="29"/>
      <c r="Z720" s="29"/>
      <c r="AA720" s="29"/>
      <c r="AB720" s="29"/>
      <c r="AC720" s="29"/>
      <c r="AD720" s="29"/>
      <c r="AE720" s="29"/>
      <c r="AF720" s="29"/>
      <c r="AG720" s="29"/>
      <c r="AH720" s="29"/>
      <c r="AI720" s="29"/>
    </row>
    <row r="721" spans="1:35" ht="15.75" customHeight="1">
      <c r="A721" s="29"/>
      <c r="B721" s="29"/>
      <c r="C721" s="29"/>
      <c r="D721" s="29"/>
      <c r="E721" s="29"/>
      <c r="F721" s="29"/>
      <c r="G721" s="29"/>
      <c r="H721" s="29"/>
      <c r="I721" s="29"/>
      <c r="J721" s="29"/>
      <c r="K721" s="29"/>
      <c r="L721" s="29"/>
      <c r="M721" s="29"/>
      <c r="N721" s="29"/>
      <c r="O721" s="29"/>
      <c r="P721" s="29"/>
      <c r="Q721" s="29"/>
      <c r="R721" s="29"/>
      <c r="S721" s="29"/>
      <c r="T721" s="325"/>
      <c r="U721" s="29"/>
      <c r="V721" s="29"/>
      <c r="W721" s="29"/>
      <c r="X721" s="29"/>
      <c r="Y721" s="29"/>
      <c r="Z721" s="29"/>
      <c r="AA721" s="29"/>
      <c r="AB721" s="29"/>
      <c r="AC721" s="29"/>
      <c r="AD721" s="29"/>
      <c r="AE721" s="29"/>
      <c r="AF721" s="29"/>
      <c r="AG721" s="29"/>
      <c r="AH721" s="29"/>
      <c r="AI721" s="29"/>
    </row>
    <row r="722" spans="1:35" ht="15.75" customHeight="1">
      <c r="A722" s="29"/>
      <c r="B722" s="29"/>
      <c r="C722" s="29"/>
      <c r="D722" s="29"/>
      <c r="E722" s="29"/>
      <c r="F722" s="29"/>
      <c r="G722" s="29"/>
      <c r="H722" s="29"/>
      <c r="I722" s="29"/>
      <c r="J722" s="29"/>
      <c r="K722" s="29"/>
      <c r="L722" s="29"/>
      <c r="M722" s="29"/>
      <c r="N722" s="29"/>
      <c r="O722" s="29"/>
      <c r="P722" s="29"/>
      <c r="Q722" s="29"/>
      <c r="R722" s="29"/>
      <c r="S722" s="29"/>
      <c r="T722" s="325"/>
      <c r="U722" s="29"/>
      <c r="V722" s="29"/>
      <c r="W722" s="29"/>
      <c r="X722" s="29"/>
      <c r="Y722" s="29"/>
      <c r="Z722" s="29"/>
      <c r="AA722" s="29"/>
      <c r="AB722" s="29"/>
      <c r="AC722" s="29"/>
      <c r="AD722" s="29"/>
      <c r="AE722" s="29"/>
      <c r="AF722" s="29"/>
      <c r="AG722" s="29"/>
      <c r="AH722" s="29"/>
      <c r="AI722" s="29"/>
    </row>
    <row r="723" spans="1:35" ht="15.75" customHeight="1">
      <c r="A723" s="29"/>
      <c r="B723" s="29"/>
      <c r="C723" s="29"/>
      <c r="D723" s="29"/>
      <c r="E723" s="29"/>
      <c r="F723" s="29"/>
      <c r="G723" s="29"/>
      <c r="H723" s="29"/>
      <c r="I723" s="29"/>
      <c r="J723" s="29"/>
      <c r="K723" s="29"/>
      <c r="L723" s="29"/>
      <c r="M723" s="29"/>
      <c r="N723" s="29"/>
      <c r="O723" s="29"/>
      <c r="P723" s="29"/>
      <c r="Q723" s="29"/>
      <c r="R723" s="29"/>
      <c r="S723" s="29"/>
      <c r="T723" s="325"/>
      <c r="U723" s="29"/>
      <c r="V723" s="29"/>
      <c r="W723" s="29"/>
      <c r="X723" s="29"/>
      <c r="Y723" s="29"/>
      <c r="Z723" s="29"/>
      <c r="AA723" s="29"/>
      <c r="AB723" s="29"/>
      <c r="AC723" s="29"/>
      <c r="AD723" s="29"/>
      <c r="AE723" s="29"/>
      <c r="AF723" s="29"/>
      <c r="AG723" s="29"/>
      <c r="AH723" s="29"/>
      <c r="AI723" s="29"/>
    </row>
    <row r="724" spans="1:35" ht="15.75" customHeight="1">
      <c r="A724" s="29"/>
      <c r="B724" s="29"/>
      <c r="C724" s="29"/>
      <c r="D724" s="29"/>
      <c r="E724" s="29"/>
      <c r="F724" s="29"/>
      <c r="G724" s="29"/>
      <c r="H724" s="29"/>
      <c r="I724" s="29"/>
      <c r="J724" s="29"/>
      <c r="K724" s="29"/>
      <c r="L724" s="29"/>
      <c r="M724" s="29"/>
      <c r="N724" s="29"/>
      <c r="O724" s="29"/>
      <c r="P724" s="29"/>
      <c r="Q724" s="29"/>
      <c r="R724" s="29"/>
      <c r="S724" s="29"/>
      <c r="T724" s="325"/>
      <c r="U724" s="29"/>
      <c r="V724" s="29"/>
      <c r="W724" s="29"/>
      <c r="X724" s="29"/>
      <c r="Y724" s="29"/>
      <c r="Z724" s="29"/>
      <c r="AA724" s="29"/>
      <c r="AB724" s="29"/>
      <c r="AC724" s="29"/>
      <c r="AD724" s="29"/>
      <c r="AE724" s="29"/>
      <c r="AF724" s="29"/>
      <c r="AG724" s="29"/>
      <c r="AH724" s="29"/>
      <c r="AI724" s="29"/>
    </row>
    <row r="725" spans="1:35" ht="15.75" customHeight="1">
      <c r="A725" s="29"/>
      <c r="B725" s="29"/>
      <c r="C725" s="29"/>
      <c r="D725" s="29"/>
      <c r="E725" s="29"/>
      <c r="F725" s="29"/>
      <c r="G725" s="29"/>
      <c r="H725" s="29"/>
      <c r="I725" s="29"/>
      <c r="J725" s="29"/>
      <c r="K725" s="29"/>
      <c r="L725" s="29"/>
      <c r="M725" s="29"/>
      <c r="N725" s="29"/>
      <c r="O725" s="29"/>
      <c r="P725" s="29"/>
      <c r="Q725" s="29"/>
      <c r="R725" s="29"/>
      <c r="S725" s="29"/>
      <c r="T725" s="325"/>
      <c r="U725" s="29"/>
      <c r="V725" s="29"/>
      <c r="W725" s="29"/>
      <c r="X725" s="29"/>
      <c r="Y725" s="29"/>
      <c r="Z725" s="29"/>
      <c r="AA725" s="29"/>
      <c r="AB725" s="29"/>
      <c r="AC725" s="29"/>
      <c r="AD725" s="29"/>
      <c r="AE725" s="29"/>
      <c r="AF725" s="29"/>
      <c r="AG725" s="29"/>
      <c r="AH725" s="29"/>
      <c r="AI725" s="29"/>
    </row>
    <row r="726" spans="1:35" ht="15.75" customHeight="1">
      <c r="A726" s="29"/>
      <c r="B726" s="29"/>
      <c r="C726" s="29"/>
      <c r="D726" s="29"/>
      <c r="E726" s="29"/>
      <c r="F726" s="29"/>
      <c r="G726" s="29"/>
      <c r="H726" s="29"/>
      <c r="I726" s="29"/>
      <c r="J726" s="29"/>
      <c r="K726" s="29"/>
      <c r="L726" s="29"/>
      <c r="M726" s="29"/>
      <c r="N726" s="29"/>
      <c r="O726" s="29"/>
      <c r="P726" s="29"/>
      <c r="Q726" s="29"/>
      <c r="R726" s="29"/>
      <c r="S726" s="29"/>
      <c r="T726" s="325"/>
      <c r="U726" s="29"/>
      <c r="V726" s="29"/>
      <c r="W726" s="29"/>
      <c r="X726" s="29"/>
      <c r="Y726" s="29"/>
      <c r="Z726" s="29"/>
      <c r="AA726" s="29"/>
      <c r="AB726" s="29"/>
      <c r="AC726" s="29"/>
      <c r="AD726" s="29"/>
      <c r="AE726" s="29"/>
      <c r="AF726" s="29"/>
      <c r="AG726" s="29"/>
      <c r="AH726" s="29"/>
      <c r="AI726" s="29"/>
    </row>
    <row r="727" spans="1:35" ht="15.75" customHeight="1">
      <c r="A727" s="29"/>
      <c r="B727" s="29"/>
      <c r="C727" s="29"/>
      <c r="D727" s="29"/>
      <c r="E727" s="29"/>
      <c r="F727" s="29"/>
      <c r="G727" s="29"/>
      <c r="H727" s="29"/>
      <c r="I727" s="29"/>
      <c r="J727" s="29"/>
      <c r="K727" s="29"/>
      <c r="L727" s="29"/>
      <c r="M727" s="29"/>
      <c r="N727" s="29"/>
      <c r="O727" s="29"/>
      <c r="P727" s="29"/>
      <c r="Q727" s="29"/>
      <c r="R727" s="29"/>
      <c r="S727" s="29"/>
      <c r="T727" s="325"/>
      <c r="U727" s="29"/>
      <c r="V727" s="29"/>
      <c r="W727" s="29"/>
      <c r="X727" s="29"/>
      <c r="Y727" s="29"/>
      <c r="Z727" s="29"/>
      <c r="AA727" s="29"/>
      <c r="AB727" s="29"/>
      <c r="AC727" s="29"/>
      <c r="AD727" s="29"/>
      <c r="AE727" s="29"/>
      <c r="AF727" s="29"/>
      <c r="AG727" s="29"/>
      <c r="AH727" s="29"/>
      <c r="AI727" s="29"/>
    </row>
    <row r="728" spans="1:35" ht="15.75" customHeight="1">
      <c r="A728" s="29"/>
      <c r="B728" s="29"/>
      <c r="C728" s="29"/>
      <c r="D728" s="29"/>
      <c r="E728" s="29"/>
      <c r="F728" s="29"/>
      <c r="G728" s="29"/>
      <c r="H728" s="29"/>
      <c r="I728" s="29"/>
      <c r="J728" s="29"/>
      <c r="K728" s="29"/>
      <c r="L728" s="29"/>
      <c r="M728" s="29"/>
      <c r="N728" s="29"/>
      <c r="O728" s="29"/>
      <c r="P728" s="29"/>
      <c r="Q728" s="29"/>
      <c r="R728" s="29"/>
      <c r="S728" s="29"/>
      <c r="T728" s="325"/>
      <c r="U728" s="29"/>
      <c r="V728" s="29"/>
      <c r="W728" s="29"/>
      <c r="X728" s="29"/>
      <c r="Y728" s="29"/>
      <c r="Z728" s="29"/>
      <c r="AA728" s="29"/>
      <c r="AB728" s="29"/>
      <c r="AC728" s="29"/>
      <c r="AD728" s="29"/>
      <c r="AE728" s="29"/>
      <c r="AF728" s="29"/>
      <c r="AG728" s="29"/>
      <c r="AH728" s="29"/>
      <c r="AI728" s="29"/>
    </row>
    <row r="729" spans="1:35" ht="15.75" customHeight="1">
      <c r="A729" s="29"/>
      <c r="B729" s="29"/>
      <c r="C729" s="29"/>
      <c r="D729" s="29"/>
      <c r="E729" s="29"/>
      <c r="F729" s="29"/>
      <c r="G729" s="29"/>
      <c r="H729" s="29"/>
      <c r="I729" s="29"/>
      <c r="J729" s="29"/>
      <c r="K729" s="29"/>
      <c r="L729" s="29"/>
      <c r="M729" s="29"/>
      <c r="N729" s="29"/>
      <c r="O729" s="29"/>
      <c r="P729" s="29"/>
      <c r="Q729" s="29"/>
      <c r="R729" s="29"/>
      <c r="S729" s="29"/>
      <c r="T729" s="325"/>
      <c r="U729" s="29"/>
      <c r="V729" s="29"/>
      <c r="W729" s="29"/>
      <c r="X729" s="29"/>
      <c r="Y729" s="29"/>
      <c r="Z729" s="29"/>
      <c r="AA729" s="29"/>
      <c r="AB729" s="29"/>
      <c r="AC729" s="29"/>
      <c r="AD729" s="29"/>
      <c r="AE729" s="29"/>
      <c r="AF729" s="29"/>
      <c r="AG729" s="29"/>
      <c r="AH729" s="29"/>
      <c r="AI729" s="29"/>
    </row>
    <row r="730" spans="1:35" ht="15.75" customHeight="1">
      <c r="A730" s="29"/>
      <c r="B730" s="29"/>
      <c r="C730" s="29"/>
      <c r="D730" s="29"/>
      <c r="E730" s="29"/>
      <c r="F730" s="29"/>
      <c r="G730" s="29"/>
      <c r="H730" s="29"/>
      <c r="I730" s="29"/>
      <c r="J730" s="29"/>
      <c r="K730" s="29"/>
      <c r="L730" s="29"/>
      <c r="M730" s="29"/>
      <c r="N730" s="29"/>
      <c r="O730" s="29"/>
      <c r="P730" s="29"/>
      <c r="Q730" s="29"/>
      <c r="R730" s="29"/>
      <c r="S730" s="29"/>
      <c r="T730" s="325"/>
      <c r="U730" s="29"/>
      <c r="V730" s="29"/>
      <c r="W730" s="29"/>
      <c r="X730" s="29"/>
      <c r="Y730" s="29"/>
      <c r="Z730" s="29"/>
      <c r="AA730" s="29"/>
      <c r="AB730" s="29"/>
      <c r="AC730" s="29"/>
      <c r="AD730" s="29"/>
      <c r="AE730" s="29"/>
      <c r="AF730" s="29"/>
      <c r="AG730" s="29"/>
      <c r="AH730" s="29"/>
      <c r="AI730" s="29"/>
    </row>
    <row r="731" spans="1:35" ht="15.75" customHeight="1">
      <c r="A731" s="29"/>
      <c r="B731" s="29"/>
      <c r="C731" s="29"/>
      <c r="D731" s="29"/>
      <c r="E731" s="29"/>
      <c r="F731" s="29"/>
      <c r="G731" s="29"/>
      <c r="H731" s="29"/>
      <c r="I731" s="29"/>
      <c r="J731" s="29"/>
      <c r="K731" s="29"/>
      <c r="L731" s="29"/>
      <c r="M731" s="29"/>
      <c r="N731" s="29"/>
      <c r="O731" s="29"/>
      <c r="P731" s="29"/>
      <c r="Q731" s="29"/>
      <c r="R731" s="29"/>
      <c r="S731" s="29"/>
      <c r="T731" s="325"/>
      <c r="U731" s="29"/>
      <c r="V731" s="29"/>
      <c r="W731" s="29"/>
      <c r="X731" s="29"/>
      <c r="Y731" s="29"/>
      <c r="Z731" s="29"/>
      <c r="AA731" s="29"/>
      <c r="AB731" s="29"/>
      <c r="AC731" s="29"/>
      <c r="AD731" s="29"/>
      <c r="AE731" s="29"/>
      <c r="AF731" s="29"/>
      <c r="AG731" s="29"/>
      <c r="AH731" s="29"/>
      <c r="AI731" s="29"/>
    </row>
    <row r="732" spans="1:35" ht="15.75" customHeight="1">
      <c r="A732" s="29"/>
      <c r="B732" s="29"/>
      <c r="C732" s="29"/>
      <c r="D732" s="29"/>
      <c r="E732" s="29"/>
      <c r="F732" s="29"/>
      <c r="G732" s="29"/>
      <c r="H732" s="29"/>
      <c r="I732" s="29"/>
      <c r="J732" s="29"/>
      <c r="K732" s="29"/>
      <c r="L732" s="29"/>
      <c r="M732" s="29"/>
      <c r="N732" s="29"/>
      <c r="O732" s="29"/>
      <c r="P732" s="29"/>
      <c r="Q732" s="29"/>
      <c r="R732" s="29"/>
      <c r="S732" s="29"/>
      <c r="T732" s="325"/>
      <c r="U732" s="29"/>
      <c r="V732" s="29"/>
      <c r="W732" s="29"/>
      <c r="X732" s="29"/>
      <c r="Y732" s="29"/>
      <c r="Z732" s="29"/>
      <c r="AA732" s="29"/>
      <c r="AB732" s="29"/>
      <c r="AC732" s="29"/>
      <c r="AD732" s="29"/>
      <c r="AE732" s="29"/>
      <c r="AF732" s="29"/>
      <c r="AG732" s="29"/>
      <c r="AH732" s="29"/>
      <c r="AI732" s="29"/>
    </row>
    <row r="733" spans="1:35" ht="15.75" customHeight="1">
      <c r="A733" s="29"/>
      <c r="B733" s="29"/>
      <c r="C733" s="29"/>
      <c r="D733" s="29"/>
      <c r="E733" s="29"/>
      <c r="F733" s="29"/>
      <c r="G733" s="29"/>
      <c r="H733" s="29"/>
      <c r="I733" s="29"/>
      <c r="J733" s="29"/>
      <c r="K733" s="29"/>
      <c r="L733" s="29"/>
      <c r="M733" s="29"/>
      <c r="N733" s="29"/>
      <c r="O733" s="29"/>
      <c r="P733" s="29"/>
      <c r="Q733" s="29"/>
      <c r="R733" s="29"/>
      <c r="S733" s="29"/>
      <c r="T733" s="325"/>
      <c r="U733" s="29"/>
      <c r="V733" s="29"/>
      <c r="W733" s="29"/>
      <c r="X733" s="29"/>
      <c r="Y733" s="29"/>
      <c r="Z733" s="29"/>
      <c r="AA733" s="29"/>
      <c r="AB733" s="29"/>
      <c r="AC733" s="29"/>
      <c r="AD733" s="29"/>
      <c r="AE733" s="29"/>
      <c r="AF733" s="29"/>
      <c r="AG733" s="29"/>
      <c r="AH733" s="29"/>
      <c r="AI733" s="29"/>
    </row>
    <row r="734" spans="1:35" ht="15.75" customHeight="1">
      <c r="A734" s="29"/>
      <c r="B734" s="29"/>
      <c r="C734" s="29"/>
      <c r="D734" s="29"/>
      <c r="E734" s="29"/>
      <c r="F734" s="29"/>
      <c r="G734" s="29"/>
      <c r="H734" s="29"/>
      <c r="I734" s="29"/>
      <c r="J734" s="29"/>
      <c r="K734" s="29"/>
      <c r="L734" s="29"/>
      <c r="M734" s="29"/>
      <c r="N734" s="29"/>
      <c r="O734" s="29"/>
      <c r="P734" s="29"/>
      <c r="Q734" s="29"/>
      <c r="R734" s="29"/>
      <c r="S734" s="29"/>
      <c r="T734" s="325"/>
      <c r="U734" s="29"/>
      <c r="V734" s="29"/>
      <c r="W734" s="29"/>
      <c r="X734" s="29"/>
      <c r="Y734" s="29"/>
      <c r="Z734" s="29"/>
      <c r="AA734" s="29"/>
      <c r="AB734" s="29"/>
      <c r="AC734" s="29"/>
      <c r="AD734" s="29"/>
      <c r="AE734" s="29"/>
      <c r="AF734" s="29"/>
      <c r="AG734" s="29"/>
      <c r="AH734" s="29"/>
      <c r="AI734" s="29"/>
    </row>
    <row r="735" spans="1:35" ht="15.75" customHeight="1">
      <c r="A735" s="29"/>
      <c r="B735" s="29"/>
      <c r="C735" s="29"/>
      <c r="D735" s="29"/>
      <c r="E735" s="29"/>
      <c r="F735" s="29"/>
      <c r="G735" s="29"/>
      <c r="H735" s="29"/>
      <c r="I735" s="29"/>
      <c r="J735" s="29"/>
      <c r="K735" s="29"/>
      <c r="L735" s="29"/>
      <c r="M735" s="29"/>
      <c r="N735" s="29"/>
      <c r="O735" s="29"/>
      <c r="P735" s="29"/>
      <c r="Q735" s="29"/>
      <c r="R735" s="29"/>
      <c r="S735" s="29"/>
      <c r="T735" s="325"/>
      <c r="U735" s="29"/>
      <c r="V735" s="29"/>
      <c r="W735" s="29"/>
      <c r="X735" s="29"/>
      <c r="Y735" s="29"/>
      <c r="Z735" s="29"/>
      <c r="AA735" s="29"/>
      <c r="AB735" s="29"/>
      <c r="AC735" s="29"/>
      <c r="AD735" s="29"/>
      <c r="AE735" s="29"/>
      <c r="AF735" s="29"/>
      <c r="AG735" s="29"/>
      <c r="AH735" s="29"/>
      <c r="AI735" s="29"/>
    </row>
    <row r="736" spans="1:35" ht="15.75" customHeight="1">
      <c r="A736" s="29"/>
      <c r="B736" s="29"/>
      <c r="C736" s="29"/>
      <c r="D736" s="29"/>
      <c r="E736" s="29"/>
      <c r="F736" s="29"/>
      <c r="G736" s="29"/>
      <c r="H736" s="29"/>
      <c r="I736" s="29"/>
      <c r="J736" s="29"/>
      <c r="K736" s="29"/>
      <c r="L736" s="29"/>
      <c r="M736" s="29"/>
      <c r="N736" s="29"/>
      <c r="O736" s="29"/>
      <c r="P736" s="29"/>
      <c r="Q736" s="29"/>
      <c r="R736" s="29"/>
      <c r="S736" s="29"/>
      <c r="T736" s="325"/>
      <c r="U736" s="29"/>
      <c r="V736" s="29"/>
      <c r="W736" s="29"/>
      <c r="X736" s="29"/>
      <c r="Y736" s="29"/>
      <c r="Z736" s="29"/>
      <c r="AA736" s="29"/>
      <c r="AB736" s="29"/>
      <c r="AC736" s="29"/>
      <c r="AD736" s="29"/>
      <c r="AE736" s="29"/>
      <c r="AF736" s="29"/>
      <c r="AG736" s="29"/>
      <c r="AH736" s="29"/>
      <c r="AI736" s="29"/>
    </row>
    <row r="737" spans="1:35" ht="15.75" customHeight="1">
      <c r="A737" s="29"/>
      <c r="B737" s="29"/>
      <c r="C737" s="29"/>
      <c r="D737" s="29"/>
      <c r="E737" s="29"/>
      <c r="F737" s="29"/>
      <c r="G737" s="29"/>
      <c r="H737" s="29"/>
      <c r="I737" s="29"/>
      <c r="J737" s="29"/>
      <c r="K737" s="29"/>
      <c r="L737" s="29"/>
      <c r="M737" s="29"/>
      <c r="N737" s="29"/>
      <c r="O737" s="29"/>
      <c r="P737" s="29"/>
      <c r="Q737" s="29"/>
      <c r="R737" s="29"/>
      <c r="S737" s="29"/>
      <c r="T737" s="325"/>
      <c r="U737" s="29"/>
      <c r="V737" s="29"/>
      <c r="W737" s="29"/>
      <c r="X737" s="29"/>
      <c r="Y737" s="29"/>
      <c r="Z737" s="29"/>
      <c r="AA737" s="29"/>
      <c r="AB737" s="29"/>
      <c r="AC737" s="29"/>
      <c r="AD737" s="29"/>
      <c r="AE737" s="29"/>
      <c r="AF737" s="29"/>
      <c r="AG737" s="29"/>
      <c r="AH737" s="29"/>
      <c r="AI737" s="29"/>
    </row>
    <row r="738" spans="1:35" ht="15.75" customHeight="1">
      <c r="A738" s="29"/>
      <c r="B738" s="29"/>
      <c r="C738" s="29"/>
      <c r="D738" s="29"/>
      <c r="E738" s="29"/>
      <c r="F738" s="29"/>
      <c r="G738" s="29"/>
      <c r="H738" s="29"/>
      <c r="I738" s="29"/>
      <c r="J738" s="29"/>
      <c r="K738" s="29"/>
      <c r="L738" s="29"/>
      <c r="M738" s="29"/>
      <c r="N738" s="29"/>
      <c r="O738" s="29"/>
      <c r="P738" s="29"/>
      <c r="Q738" s="29"/>
      <c r="R738" s="29"/>
      <c r="S738" s="29"/>
      <c r="T738" s="325"/>
      <c r="U738" s="29"/>
      <c r="V738" s="29"/>
      <c r="W738" s="29"/>
      <c r="X738" s="29"/>
      <c r="Y738" s="29"/>
      <c r="Z738" s="29"/>
      <c r="AA738" s="29"/>
      <c r="AB738" s="29"/>
      <c r="AC738" s="29"/>
      <c r="AD738" s="29"/>
      <c r="AE738" s="29"/>
      <c r="AF738" s="29"/>
      <c r="AG738" s="29"/>
      <c r="AH738" s="29"/>
      <c r="AI738" s="29"/>
    </row>
    <row r="739" spans="1:35" ht="15.75" customHeight="1">
      <c r="A739" s="29"/>
      <c r="B739" s="29"/>
      <c r="C739" s="29"/>
      <c r="D739" s="29"/>
      <c r="E739" s="29"/>
      <c r="F739" s="29"/>
      <c r="G739" s="29"/>
      <c r="H739" s="29"/>
      <c r="I739" s="29"/>
      <c r="J739" s="29"/>
      <c r="K739" s="29"/>
      <c r="L739" s="29"/>
      <c r="M739" s="29"/>
      <c r="N739" s="29"/>
      <c r="O739" s="29"/>
      <c r="P739" s="29"/>
      <c r="Q739" s="29"/>
      <c r="R739" s="29"/>
      <c r="S739" s="29"/>
      <c r="T739" s="325"/>
      <c r="U739" s="29"/>
      <c r="V739" s="29"/>
      <c r="W739" s="29"/>
      <c r="X739" s="29"/>
      <c r="Y739" s="29"/>
      <c r="Z739" s="29"/>
      <c r="AA739" s="29"/>
      <c r="AB739" s="29"/>
      <c r="AC739" s="29"/>
      <c r="AD739" s="29"/>
      <c r="AE739" s="29"/>
      <c r="AF739" s="29"/>
      <c r="AG739" s="29"/>
      <c r="AH739" s="29"/>
      <c r="AI739" s="29"/>
    </row>
    <row r="740" spans="1:35" ht="15.75" customHeight="1">
      <c r="A740" s="29"/>
      <c r="B740" s="29"/>
      <c r="C740" s="29"/>
      <c r="D740" s="29"/>
      <c r="E740" s="29"/>
      <c r="F740" s="29"/>
      <c r="G740" s="29"/>
      <c r="H740" s="29"/>
      <c r="I740" s="29"/>
      <c r="J740" s="29"/>
      <c r="K740" s="29"/>
      <c r="L740" s="29"/>
      <c r="M740" s="29"/>
      <c r="N740" s="29"/>
      <c r="O740" s="29"/>
      <c r="P740" s="29"/>
      <c r="Q740" s="29"/>
      <c r="R740" s="29"/>
      <c r="S740" s="29"/>
      <c r="T740" s="325"/>
      <c r="U740" s="29"/>
      <c r="V740" s="29"/>
      <c r="W740" s="29"/>
      <c r="X740" s="29"/>
      <c r="Y740" s="29"/>
      <c r="Z740" s="29"/>
      <c r="AA740" s="29"/>
      <c r="AB740" s="29"/>
      <c r="AC740" s="29"/>
      <c r="AD740" s="29"/>
      <c r="AE740" s="29"/>
      <c r="AF740" s="29"/>
      <c r="AG740" s="29"/>
      <c r="AH740" s="29"/>
      <c r="AI740" s="29"/>
    </row>
    <row r="741" spans="1:35" ht="15.75" customHeight="1">
      <c r="A741" s="29"/>
      <c r="B741" s="29"/>
      <c r="C741" s="29"/>
      <c r="D741" s="29"/>
      <c r="E741" s="29"/>
      <c r="F741" s="29"/>
      <c r="G741" s="29"/>
      <c r="H741" s="29"/>
      <c r="I741" s="29"/>
      <c r="J741" s="29"/>
      <c r="K741" s="29"/>
      <c r="L741" s="29"/>
      <c r="M741" s="29"/>
      <c r="N741" s="29"/>
      <c r="O741" s="29"/>
      <c r="P741" s="29"/>
      <c r="Q741" s="29"/>
      <c r="R741" s="29"/>
      <c r="S741" s="29"/>
      <c r="T741" s="325"/>
      <c r="U741" s="29"/>
      <c r="V741" s="29"/>
      <c r="W741" s="29"/>
      <c r="X741" s="29"/>
      <c r="Y741" s="29"/>
      <c r="Z741" s="29"/>
      <c r="AA741" s="29"/>
      <c r="AB741" s="29"/>
      <c r="AC741" s="29"/>
      <c r="AD741" s="29"/>
      <c r="AE741" s="29"/>
      <c r="AF741" s="29"/>
      <c r="AG741" s="29"/>
      <c r="AH741" s="29"/>
      <c r="AI741" s="29"/>
    </row>
    <row r="742" spans="1:35" ht="15.75" customHeight="1">
      <c r="A742" s="29"/>
      <c r="B742" s="29"/>
      <c r="C742" s="29"/>
      <c r="D742" s="29"/>
      <c r="E742" s="29"/>
      <c r="F742" s="29"/>
      <c r="G742" s="29"/>
      <c r="H742" s="29"/>
      <c r="I742" s="29"/>
      <c r="J742" s="29"/>
      <c r="K742" s="29"/>
      <c r="L742" s="29"/>
      <c r="M742" s="29"/>
      <c r="N742" s="29"/>
      <c r="O742" s="29"/>
      <c r="P742" s="29"/>
      <c r="Q742" s="29"/>
      <c r="R742" s="29"/>
      <c r="S742" s="29"/>
      <c r="T742" s="325"/>
      <c r="U742" s="29"/>
      <c r="V742" s="29"/>
      <c r="W742" s="29"/>
      <c r="X742" s="29"/>
      <c r="Y742" s="29"/>
      <c r="Z742" s="29"/>
      <c r="AA742" s="29"/>
      <c r="AB742" s="29"/>
      <c r="AC742" s="29"/>
      <c r="AD742" s="29"/>
      <c r="AE742" s="29"/>
      <c r="AF742" s="29"/>
      <c r="AG742" s="29"/>
      <c r="AH742" s="29"/>
      <c r="AI742" s="29"/>
    </row>
    <row r="743" spans="1:35" ht="15.75" customHeight="1">
      <c r="A743" s="29"/>
      <c r="B743" s="29"/>
      <c r="C743" s="29"/>
      <c r="D743" s="29"/>
      <c r="E743" s="29"/>
      <c r="F743" s="29"/>
      <c r="G743" s="29"/>
      <c r="H743" s="29"/>
      <c r="I743" s="29"/>
      <c r="J743" s="29"/>
      <c r="K743" s="29"/>
      <c r="L743" s="29"/>
      <c r="M743" s="29"/>
      <c r="N743" s="29"/>
      <c r="O743" s="29"/>
      <c r="P743" s="29"/>
      <c r="Q743" s="29"/>
      <c r="R743" s="29"/>
      <c r="S743" s="29"/>
      <c r="T743" s="325"/>
      <c r="U743" s="29"/>
      <c r="V743" s="29"/>
      <c r="W743" s="29"/>
      <c r="X743" s="29"/>
      <c r="Y743" s="29"/>
      <c r="Z743" s="29"/>
      <c r="AA743" s="29"/>
      <c r="AB743" s="29"/>
      <c r="AC743" s="29"/>
      <c r="AD743" s="29"/>
      <c r="AE743" s="29"/>
      <c r="AF743" s="29"/>
      <c r="AG743" s="29"/>
      <c r="AH743" s="29"/>
      <c r="AI743" s="29"/>
    </row>
    <row r="744" spans="1:35" ht="15.75" customHeight="1">
      <c r="A744" s="29"/>
      <c r="B744" s="29"/>
      <c r="C744" s="29"/>
      <c r="D744" s="29"/>
      <c r="E744" s="29"/>
      <c r="F744" s="29"/>
      <c r="G744" s="29"/>
      <c r="H744" s="29"/>
      <c r="I744" s="29"/>
      <c r="J744" s="29"/>
      <c r="K744" s="29"/>
      <c r="L744" s="29"/>
      <c r="M744" s="29"/>
      <c r="N744" s="29"/>
      <c r="O744" s="29"/>
      <c r="P744" s="29"/>
      <c r="Q744" s="29"/>
      <c r="R744" s="29"/>
      <c r="S744" s="29"/>
      <c r="T744" s="325"/>
      <c r="U744" s="29"/>
      <c r="V744" s="29"/>
      <c r="W744" s="29"/>
      <c r="X744" s="29"/>
      <c r="Y744" s="29"/>
      <c r="Z744" s="29"/>
      <c r="AA744" s="29"/>
      <c r="AB744" s="29"/>
      <c r="AC744" s="29"/>
      <c r="AD744" s="29"/>
      <c r="AE744" s="29"/>
      <c r="AF744" s="29"/>
      <c r="AG744" s="29"/>
      <c r="AH744" s="29"/>
      <c r="AI744" s="29"/>
    </row>
    <row r="745" spans="1:35" ht="15.75" customHeight="1">
      <c r="A745" s="29"/>
      <c r="B745" s="29"/>
      <c r="C745" s="29"/>
      <c r="D745" s="29"/>
      <c r="E745" s="29"/>
      <c r="F745" s="29"/>
      <c r="G745" s="29"/>
      <c r="H745" s="29"/>
      <c r="I745" s="29"/>
      <c r="J745" s="29"/>
      <c r="K745" s="29"/>
      <c r="L745" s="29"/>
      <c r="M745" s="29"/>
      <c r="N745" s="29"/>
      <c r="O745" s="29"/>
      <c r="P745" s="29"/>
      <c r="Q745" s="29"/>
      <c r="R745" s="29"/>
      <c r="S745" s="29"/>
      <c r="T745" s="325"/>
      <c r="U745" s="29"/>
      <c r="V745" s="29"/>
      <c r="W745" s="29"/>
      <c r="X745" s="29"/>
      <c r="Y745" s="29"/>
      <c r="Z745" s="29"/>
      <c r="AA745" s="29"/>
      <c r="AB745" s="29"/>
      <c r="AC745" s="29"/>
      <c r="AD745" s="29"/>
      <c r="AE745" s="29"/>
      <c r="AF745" s="29"/>
      <c r="AG745" s="29"/>
      <c r="AH745" s="29"/>
      <c r="AI745" s="29"/>
    </row>
    <row r="746" spans="1:35" ht="15.75" customHeight="1">
      <c r="A746" s="29"/>
      <c r="B746" s="29"/>
      <c r="C746" s="29"/>
      <c r="D746" s="29"/>
      <c r="E746" s="29"/>
      <c r="F746" s="29"/>
      <c r="G746" s="29"/>
      <c r="H746" s="29"/>
      <c r="I746" s="29"/>
      <c r="J746" s="29"/>
      <c r="K746" s="29"/>
      <c r="L746" s="29"/>
      <c r="M746" s="29"/>
      <c r="N746" s="29"/>
      <c r="O746" s="29"/>
      <c r="P746" s="29"/>
      <c r="Q746" s="29"/>
      <c r="R746" s="29"/>
      <c r="S746" s="29"/>
      <c r="T746" s="325"/>
      <c r="U746" s="29"/>
      <c r="V746" s="29"/>
      <c r="W746" s="29"/>
      <c r="X746" s="29"/>
      <c r="Y746" s="29"/>
      <c r="Z746" s="29"/>
      <c r="AA746" s="29"/>
      <c r="AB746" s="29"/>
      <c r="AC746" s="29"/>
      <c r="AD746" s="29"/>
      <c r="AE746" s="29"/>
      <c r="AF746" s="29"/>
      <c r="AG746" s="29"/>
      <c r="AH746" s="29"/>
      <c r="AI746" s="29"/>
    </row>
    <row r="747" spans="1:35" ht="15.75" customHeight="1">
      <c r="A747" s="29"/>
      <c r="B747" s="29"/>
      <c r="C747" s="29"/>
      <c r="D747" s="29"/>
      <c r="E747" s="29"/>
      <c r="F747" s="29"/>
      <c r="G747" s="29"/>
      <c r="H747" s="29"/>
      <c r="I747" s="29"/>
      <c r="J747" s="29"/>
      <c r="K747" s="29"/>
      <c r="L747" s="29"/>
      <c r="M747" s="29"/>
      <c r="N747" s="29"/>
      <c r="O747" s="29"/>
      <c r="P747" s="29"/>
      <c r="Q747" s="29"/>
      <c r="R747" s="29"/>
      <c r="S747" s="29"/>
      <c r="T747" s="325"/>
      <c r="U747" s="29"/>
      <c r="V747" s="29"/>
      <c r="W747" s="29"/>
      <c r="X747" s="29"/>
      <c r="Y747" s="29"/>
      <c r="Z747" s="29"/>
      <c r="AA747" s="29"/>
      <c r="AB747" s="29"/>
      <c r="AC747" s="29"/>
      <c r="AD747" s="29"/>
      <c r="AE747" s="29"/>
      <c r="AF747" s="29"/>
      <c r="AG747" s="29"/>
      <c r="AH747" s="29"/>
      <c r="AI747" s="29"/>
    </row>
    <row r="748" spans="1:35" ht="15.75" customHeight="1">
      <c r="A748" s="29"/>
      <c r="B748" s="29"/>
      <c r="C748" s="29"/>
      <c r="D748" s="29"/>
      <c r="E748" s="29"/>
      <c r="F748" s="29"/>
      <c r="G748" s="29"/>
      <c r="H748" s="29"/>
      <c r="I748" s="29"/>
      <c r="J748" s="29"/>
      <c r="K748" s="29"/>
      <c r="L748" s="29"/>
      <c r="M748" s="29"/>
      <c r="N748" s="29"/>
      <c r="O748" s="29"/>
      <c r="P748" s="29"/>
      <c r="Q748" s="29"/>
      <c r="R748" s="29"/>
      <c r="S748" s="29"/>
      <c r="T748" s="325"/>
      <c r="U748" s="29"/>
      <c r="V748" s="29"/>
      <c r="W748" s="29"/>
      <c r="X748" s="29"/>
      <c r="Y748" s="29"/>
      <c r="Z748" s="29"/>
      <c r="AA748" s="29"/>
      <c r="AB748" s="29"/>
      <c r="AC748" s="29"/>
      <c r="AD748" s="29"/>
      <c r="AE748" s="29"/>
      <c r="AF748" s="29"/>
      <c r="AG748" s="29"/>
      <c r="AH748" s="29"/>
      <c r="AI748" s="29"/>
    </row>
    <row r="749" spans="1:35" ht="15.75" customHeight="1">
      <c r="A749" s="29"/>
      <c r="B749" s="29"/>
      <c r="C749" s="29"/>
      <c r="D749" s="29"/>
      <c r="E749" s="29"/>
      <c r="F749" s="29"/>
      <c r="G749" s="29"/>
      <c r="H749" s="29"/>
      <c r="I749" s="29"/>
      <c r="J749" s="29"/>
      <c r="K749" s="29"/>
      <c r="L749" s="29"/>
      <c r="M749" s="29"/>
      <c r="N749" s="29"/>
      <c r="O749" s="29"/>
      <c r="P749" s="29"/>
      <c r="Q749" s="29"/>
      <c r="R749" s="29"/>
      <c r="S749" s="29"/>
      <c r="T749" s="325"/>
      <c r="U749" s="29"/>
      <c r="V749" s="29"/>
      <c r="W749" s="29"/>
      <c r="X749" s="29"/>
      <c r="Y749" s="29"/>
      <c r="Z749" s="29"/>
      <c r="AA749" s="29"/>
      <c r="AB749" s="29"/>
      <c r="AC749" s="29"/>
      <c r="AD749" s="29"/>
      <c r="AE749" s="29"/>
      <c r="AF749" s="29"/>
      <c r="AG749" s="29"/>
      <c r="AH749" s="29"/>
      <c r="AI749" s="29"/>
    </row>
    <row r="750" spans="1:35" ht="15.75" customHeight="1">
      <c r="A750" s="29"/>
      <c r="B750" s="29"/>
      <c r="C750" s="29"/>
      <c r="D750" s="29"/>
      <c r="E750" s="29"/>
      <c r="F750" s="29"/>
      <c r="G750" s="29"/>
      <c r="H750" s="29"/>
      <c r="I750" s="29"/>
      <c r="J750" s="29"/>
      <c r="K750" s="29"/>
      <c r="L750" s="29"/>
      <c r="M750" s="29"/>
      <c r="N750" s="29"/>
      <c r="O750" s="29"/>
      <c r="P750" s="29"/>
      <c r="Q750" s="29"/>
      <c r="R750" s="29"/>
      <c r="S750" s="29"/>
      <c r="T750" s="325"/>
      <c r="U750" s="29"/>
      <c r="V750" s="29"/>
      <c r="W750" s="29"/>
      <c r="X750" s="29"/>
      <c r="Y750" s="29"/>
      <c r="Z750" s="29"/>
      <c r="AA750" s="29"/>
      <c r="AB750" s="29"/>
      <c r="AC750" s="29"/>
      <c r="AD750" s="29"/>
      <c r="AE750" s="29"/>
      <c r="AF750" s="29"/>
      <c r="AG750" s="29"/>
      <c r="AH750" s="29"/>
      <c r="AI750" s="29"/>
    </row>
    <row r="751" spans="1:35" ht="15.75" customHeight="1">
      <c r="A751" s="29"/>
      <c r="B751" s="29"/>
      <c r="C751" s="29"/>
      <c r="D751" s="29"/>
      <c r="E751" s="29"/>
      <c r="F751" s="29"/>
      <c r="G751" s="29"/>
      <c r="H751" s="29"/>
      <c r="I751" s="29"/>
      <c r="J751" s="29"/>
      <c r="K751" s="29"/>
      <c r="L751" s="29"/>
      <c r="M751" s="29"/>
      <c r="N751" s="29"/>
      <c r="O751" s="29"/>
      <c r="P751" s="29"/>
      <c r="Q751" s="29"/>
      <c r="R751" s="29"/>
      <c r="S751" s="29"/>
      <c r="T751" s="325"/>
      <c r="U751" s="29"/>
      <c r="V751" s="29"/>
      <c r="W751" s="29"/>
      <c r="X751" s="29"/>
      <c r="Y751" s="29"/>
      <c r="Z751" s="29"/>
      <c r="AA751" s="29"/>
      <c r="AB751" s="29"/>
      <c r="AC751" s="29"/>
      <c r="AD751" s="29"/>
      <c r="AE751" s="29"/>
      <c r="AF751" s="29"/>
      <c r="AG751" s="29"/>
      <c r="AH751" s="29"/>
      <c r="AI751" s="29"/>
    </row>
    <row r="752" spans="1:35" ht="15.75" customHeight="1">
      <c r="A752" s="29"/>
      <c r="B752" s="29"/>
      <c r="C752" s="29"/>
      <c r="D752" s="29"/>
      <c r="E752" s="29"/>
      <c r="F752" s="29"/>
      <c r="G752" s="29"/>
      <c r="H752" s="29"/>
      <c r="I752" s="29"/>
      <c r="J752" s="29"/>
      <c r="K752" s="29"/>
      <c r="L752" s="29"/>
      <c r="M752" s="29"/>
      <c r="N752" s="29"/>
      <c r="O752" s="29"/>
      <c r="P752" s="29"/>
      <c r="Q752" s="29"/>
      <c r="R752" s="29"/>
      <c r="S752" s="29"/>
      <c r="T752" s="325"/>
      <c r="U752" s="29"/>
      <c r="V752" s="29"/>
      <c r="W752" s="29"/>
      <c r="X752" s="29"/>
      <c r="Y752" s="29"/>
      <c r="Z752" s="29"/>
      <c r="AA752" s="29"/>
      <c r="AB752" s="29"/>
      <c r="AC752" s="29"/>
      <c r="AD752" s="29"/>
      <c r="AE752" s="29"/>
      <c r="AF752" s="29"/>
      <c r="AG752" s="29"/>
      <c r="AH752" s="29"/>
      <c r="AI752" s="29"/>
    </row>
    <row r="753" spans="1:35" ht="15.75" customHeight="1">
      <c r="A753" s="29"/>
      <c r="B753" s="29"/>
      <c r="C753" s="29"/>
      <c r="D753" s="29"/>
      <c r="E753" s="29"/>
      <c r="F753" s="29"/>
      <c r="G753" s="29"/>
      <c r="H753" s="29"/>
      <c r="I753" s="29"/>
      <c r="J753" s="29"/>
      <c r="K753" s="29"/>
      <c r="L753" s="29"/>
      <c r="M753" s="29"/>
      <c r="N753" s="29"/>
      <c r="O753" s="29"/>
      <c r="P753" s="29"/>
      <c r="Q753" s="29"/>
      <c r="R753" s="29"/>
      <c r="S753" s="29"/>
      <c r="T753" s="325"/>
      <c r="U753" s="29"/>
      <c r="V753" s="29"/>
      <c r="W753" s="29"/>
      <c r="X753" s="29"/>
      <c r="Y753" s="29"/>
      <c r="Z753" s="29"/>
      <c r="AA753" s="29"/>
      <c r="AB753" s="29"/>
      <c r="AC753" s="29"/>
      <c r="AD753" s="29"/>
      <c r="AE753" s="29"/>
      <c r="AF753" s="29"/>
      <c r="AG753" s="29"/>
      <c r="AH753" s="29"/>
      <c r="AI753" s="29"/>
    </row>
    <row r="754" spans="1:35" ht="15.75" customHeight="1">
      <c r="A754" s="29"/>
      <c r="B754" s="29"/>
      <c r="C754" s="29"/>
      <c r="D754" s="29"/>
      <c r="E754" s="29"/>
      <c r="F754" s="29"/>
      <c r="G754" s="29"/>
      <c r="H754" s="29"/>
      <c r="I754" s="29"/>
      <c r="J754" s="29"/>
      <c r="K754" s="29"/>
      <c r="L754" s="29"/>
      <c r="M754" s="29"/>
      <c r="N754" s="29"/>
      <c r="O754" s="29"/>
      <c r="P754" s="29"/>
      <c r="Q754" s="29"/>
      <c r="R754" s="29"/>
      <c r="S754" s="29"/>
      <c r="T754" s="325"/>
      <c r="U754" s="29"/>
      <c r="V754" s="29"/>
      <c r="W754" s="29"/>
      <c r="X754" s="29"/>
      <c r="Y754" s="29"/>
      <c r="Z754" s="29"/>
      <c r="AA754" s="29"/>
      <c r="AB754" s="29"/>
      <c r="AC754" s="29"/>
      <c r="AD754" s="29"/>
      <c r="AE754" s="29"/>
      <c r="AF754" s="29"/>
      <c r="AG754" s="29"/>
      <c r="AH754" s="29"/>
      <c r="AI754" s="29"/>
    </row>
    <row r="755" spans="1:35" ht="15.75" customHeight="1">
      <c r="A755" s="29"/>
      <c r="B755" s="29"/>
      <c r="C755" s="29"/>
      <c r="D755" s="29"/>
      <c r="E755" s="29"/>
      <c r="F755" s="29"/>
      <c r="G755" s="29"/>
      <c r="H755" s="29"/>
      <c r="I755" s="29"/>
      <c r="J755" s="29"/>
      <c r="K755" s="29"/>
      <c r="L755" s="29"/>
      <c r="M755" s="29"/>
      <c r="N755" s="29"/>
      <c r="O755" s="29"/>
      <c r="P755" s="29"/>
      <c r="Q755" s="29"/>
      <c r="R755" s="29"/>
      <c r="S755" s="29"/>
      <c r="T755" s="325"/>
      <c r="U755" s="29"/>
      <c r="V755" s="29"/>
      <c r="W755" s="29"/>
      <c r="X755" s="29"/>
      <c r="Y755" s="29"/>
      <c r="Z755" s="29"/>
      <c r="AA755" s="29"/>
      <c r="AB755" s="29"/>
      <c r="AC755" s="29"/>
      <c r="AD755" s="29"/>
      <c r="AE755" s="29"/>
      <c r="AF755" s="29"/>
      <c r="AG755" s="29"/>
      <c r="AH755" s="29"/>
      <c r="AI755" s="29"/>
    </row>
    <row r="756" spans="1:35" ht="15.75" customHeight="1">
      <c r="A756" s="29"/>
      <c r="B756" s="29"/>
      <c r="C756" s="29"/>
      <c r="D756" s="29"/>
      <c r="E756" s="29"/>
      <c r="F756" s="29"/>
      <c r="G756" s="29"/>
      <c r="H756" s="29"/>
      <c r="I756" s="29"/>
      <c r="J756" s="29"/>
      <c r="K756" s="29"/>
      <c r="L756" s="29"/>
      <c r="M756" s="29"/>
      <c r="N756" s="29"/>
      <c r="O756" s="29"/>
      <c r="P756" s="29"/>
      <c r="Q756" s="29"/>
      <c r="R756" s="29"/>
      <c r="S756" s="29"/>
      <c r="T756" s="325"/>
      <c r="U756" s="29"/>
      <c r="V756" s="29"/>
      <c r="W756" s="29"/>
      <c r="X756" s="29"/>
      <c r="Y756" s="29"/>
      <c r="Z756" s="29"/>
      <c r="AA756" s="29"/>
      <c r="AB756" s="29"/>
      <c r="AC756" s="29"/>
      <c r="AD756" s="29"/>
      <c r="AE756" s="29"/>
      <c r="AF756" s="29"/>
      <c r="AG756" s="29"/>
      <c r="AH756" s="29"/>
      <c r="AI756" s="29"/>
    </row>
    <row r="757" spans="1:35" ht="15.75" customHeight="1">
      <c r="A757" s="29"/>
      <c r="B757" s="29"/>
      <c r="C757" s="29"/>
      <c r="D757" s="29"/>
      <c r="E757" s="29"/>
      <c r="F757" s="29"/>
      <c r="G757" s="29"/>
      <c r="H757" s="29"/>
      <c r="I757" s="29"/>
      <c r="J757" s="29"/>
      <c r="K757" s="29"/>
      <c r="L757" s="29"/>
      <c r="M757" s="29"/>
      <c r="N757" s="29"/>
      <c r="O757" s="29"/>
      <c r="P757" s="29"/>
      <c r="Q757" s="29"/>
      <c r="R757" s="29"/>
      <c r="S757" s="29"/>
      <c r="T757" s="325"/>
      <c r="U757" s="29"/>
      <c r="V757" s="29"/>
      <c r="W757" s="29"/>
      <c r="X757" s="29"/>
      <c r="Y757" s="29"/>
      <c r="Z757" s="29"/>
      <c r="AA757" s="29"/>
      <c r="AB757" s="29"/>
      <c r="AC757" s="29"/>
      <c r="AD757" s="29"/>
      <c r="AE757" s="29"/>
      <c r="AF757" s="29"/>
      <c r="AG757" s="29"/>
      <c r="AH757" s="29"/>
      <c r="AI757" s="29"/>
    </row>
    <row r="758" spans="1:35" ht="15.75" customHeight="1">
      <c r="A758" s="29"/>
      <c r="B758" s="29"/>
      <c r="C758" s="29"/>
      <c r="D758" s="29"/>
      <c r="E758" s="29"/>
      <c r="F758" s="29"/>
      <c r="G758" s="29"/>
      <c r="H758" s="29"/>
      <c r="I758" s="29"/>
      <c r="J758" s="29"/>
      <c r="K758" s="29"/>
      <c r="L758" s="29"/>
      <c r="M758" s="29"/>
      <c r="N758" s="29"/>
      <c r="O758" s="29"/>
      <c r="P758" s="29"/>
      <c r="Q758" s="29"/>
      <c r="R758" s="29"/>
      <c r="S758" s="29"/>
      <c r="T758" s="325"/>
      <c r="U758" s="29"/>
      <c r="V758" s="29"/>
      <c r="W758" s="29"/>
      <c r="X758" s="29"/>
      <c r="Y758" s="29"/>
      <c r="Z758" s="29"/>
      <c r="AA758" s="29"/>
      <c r="AB758" s="29"/>
      <c r="AC758" s="29"/>
      <c r="AD758" s="29"/>
      <c r="AE758" s="29"/>
      <c r="AF758" s="29"/>
      <c r="AG758" s="29"/>
      <c r="AH758" s="29"/>
      <c r="AI758" s="29"/>
    </row>
    <row r="759" spans="1:35" ht="15.75" customHeight="1">
      <c r="A759" s="29"/>
      <c r="B759" s="29"/>
      <c r="C759" s="29"/>
      <c r="D759" s="29"/>
      <c r="E759" s="29"/>
      <c r="F759" s="29"/>
      <c r="G759" s="29"/>
      <c r="H759" s="29"/>
      <c r="I759" s="29"/>
      <c r="J759" s="29"/>
      <c r="K759" s="29"/>
      <c r="L759" s="29"/>
      <c r="M759" s="29"/>
      <c r="N759" s="29"/>
      <c r="O759" s="29"/>
      <c r="P759" s="29"/>
      <c r="Q759" s="29"/>
      <c r="R759" s="29"/>
      <c r="S759" s="29"/>
      <c r="T759" s="325"/>
      <c r="U759" s="29"/>
      <c r="V759" s="29"/>
      <c r="W759" s="29"/>
      <c r="X759" s="29"/>
      <c r="Y759" s="29"/>
      <c r="Z759" s="29"/>
      <c r="AA759" s="29"/>
      <c r="AB759" s="29"/>
      <c r="AC759" s="29"/>
      <c r="AD759" s="29"/>
      <c r="AE759" s="29"/>
      <c r="AF759" s="29"/>
      <c r="AG759" s="29"/>
      <c r="AH759" s="29"/>
      <c r="AI759" s="29"/>
    </row>
    <row r="760" spans="1:35" ht="15.75" customHeight="1">
      <c r="A760" s="29"/>
      <c r="B760" s="29"/>
      <c r="C760" s="29"/>
      <c r="D760" s="29"/>
      <c r="E760" s="29"/>
      <c r="F760" s="29"/>
      <c r="G760" s="29"/>
      <c r="H760" s="29"/>
      <c r="I760" s="29"/>
      <c r="J760" s="29"/>
      <c r="K760" s="29"/>
      <c r="L760" s="29"/>
      <c r="M760" s="29"/>
      <c r="N760" s="29"/>
      <c r="O760" s="29"/>
      <c r="P760" s="29"/>
      <c r="Q760" s="29"/>
      <c r="R760" s="29"/>
      <c r="S760" s="29"/>
      <c r="T760" s="325"/>
      <c r="U760" s="29"/>
      <c r="V760" s="29"/>
      <c r="W760" s="29"/>
      <c r="X760" s="29"/>
      <c r="Y760" s="29"/>
      <c r="Z760" s="29"/>
      <c r="AA760" s="29"/>
      <c r="AB760" s="29"/>
      <c r="AC760" s="29"/>
      <c r="AD760" s="29"/>
      <c r="AE760" s="29"/>
      <c r="AF760" s="29"/>
      <c r="AG760" s="29"/>
      <c r="AH760" s="29"/>
      <c r="AI760" s="29"/>
    </row>
    <row r="761" spans="1:35" ht="15.75" customHeight="1">
      <c r="A761" s="29"/>
      <c r="B761" s="29"/>
      <c r="C761" s="29"/>
      <c r="D761" s="29"/>
      <c r="E761" s="29"/>
      <c r="F761" s="29"/>
      <c r="G761" s="29"/>
      <c r="H761" s="29"/>
      <c r="I761" s="29"/>
      <c r="J761" s="29"/>
      <c r="K761" s="29"/>
      <c r="L761" s="29"/>
      <c r="M761" s="29"/>
      <c r="N761" s="29"/>
      <c r="O761" s="29"/>
      <c r="P761" s="29"/>
      <c r="Q761" s="29"/>
      <c r="R761" s="29"/>
      <c r="S761" s="29"/>
      <c r="T761" s="325"/>
      <c r="U761" s="29"/>
      <c r="V761" s="29"/>
      <c r="W761" s="29"/>
      <c r="X761" s="29"/>
      <c r="Y761" s="29"/>
      <c r="Z761" s="29"/>
      <c r="AA761" s="29"/>
      <c r="AB761" s="29"/>
      <c r="AC761" s="29"/>
      <c r="AD761" s="29"/>
      <c r="AE761" s="29"/>
      <c r="AF761" s="29"/>
      <c r="AG761" s="29"/>
      <c r="AH761" s="29"/>
      <c r="AI761" s="29"/>
    </row>
    <row r="762" spans="1:35" ht="15.75" customHeight="1">
      <c r="A762" s="29"/>
      <c r="B762" s="29"/>
      <c r="C762" s="29"/>
      <c r="D762" s="29"/>
      <c r="E762" s="29"/>
      <c r="F762" s="29"/>
      <c r="G762" s="29"/>
      <c r="H762" s="29"/>
      <c r="I762" s="29"/>
      <c r="J762" s="29"/>
      <c r="K762" s="29"/>
      <c r="L762" s="29"/>
      <c r="M762" s="29"/>
      <c r="N762" s="29"/>
      <c r="O762" s="29"/>
      <c r="P762" s="29"/>
      <c r="Q762" s="29"/>
      <c r="R762" s="29"/>
      <c r="S762" s="29"/>
      <c r="T762" s="325"/>
      <c r="U762" s="29"/>
      <c r="V762" s="29"/>
      <c r="W762" s="29"/>
      <c r="X762" s="29"/>
      <c r="Y762" s="29"/>
      <c r="Z762" s="29"/>
      <c r="AA762" s="29"/>
      <c r="AB762" s="29"/>
      <c r="AC762" s="29"/>
      <c r="AD762" s="29"/>
      <c r="AE762" s="29"/>
      <c r="AF762" s="29"/>
      <c r="AG762" s="29"/>
      <c r="AH762" s="29"/>
      <c r="AI762" s="29"/>
    </row>
    <row r="763" spans="1:35" ht="15.75" customHeight="1">
      <c r="A763" s="29"/>
      <c r="B763" s="29"/>
      <c r="C763" s="29"/>
      <c r="D763" s="29"/>
      <c r="E763" s="29"/>
      <c r="F763" s="29"/>
      <c r="G763" s="29"/>
      <c r="H763" s="29"/>
      <c r="I763" s="29"/>
      <c r="J763" s="29"/>
      <c r="K763" s="29"/>
      <c r="L763" s="29"/>
      <c r="M763" s="29"/>
      <c r="N763" s="29"/>
      <c r="O763" s="29"/>
      <c r="P763" s="29"/>
      <c r="Q763" s="29"/>
      <c r="R763" s="29"/>
      <c r="S763" s="29"/>
      <c r="T763" s="325"/>
      <c r="U763" s="29"/>
      <c r="V763" s="29"/>
      <c r="W763" s="29"/>
      <c r="X763" s="29"/>
      <c r="Y763" s="29"/>
      <c r="Z763" s="29"/>
      <c r="AA763" s="29"/>
      <c r="AB763" s="29"/>
      <c r="AC763" s="29"/>
      <c r="AD763" s="29"/>
      <c r="AE763" s="29"/>
      <c r="AF763" s="29"/>
      <c r="AG763" s="29"/>
      <c r="AH763" s="29"/>
      <c r="AI763" s="29"/>
    </row>
    <row r="764" spans="1:35" ht="15.75" customHeight="1">
      <c r="A764" s="29"/>
      <c r="B764" s="29"/>
      <c r="C764" s="29"/>
      <c r="D764" s="29"/>
      <c r="E764" s="29"/>
      <c r="F764" s="29"/>
      <c r="G764" s="29"/>
      <c r="H764" s="29"/>
      <c r="I764" s="29"/>
      <c r="J764" s="29"/>
      <c r="K764" s="29"/>
      <c r="L764" s="29"/>
      <c r="M764" s="29"/>
      <c r="N764" s="29"/>
      <c r="O764" s="29"/>
      <c r="P764" s="29"/>
      <c r="Q764" s="29"/>
      <c r="R764" s="29"/>
      <c r="S764" s="29"/>
      <c r="T764" s="325"/>
      <c r="U764" s="29"/>
      <c r="V764" s="29"/>
      <c r="W764" s="29"/>
      <c r="X764" s="29"/>
      <c r="Y764" s="29"/>
      <c r="Z764" s="29"/>
      <c r="AA764" s="29"/>
      <c r="AB764" s="29"/>
      <c r="AC764" s="29"/>
      <c r="AD764" s="29"/>
      <c r="AE764" s="29"/>
      <c r="AF764" s="29"/>
      <c r="AG764" s="29"/>
      <c r="AH764" s="29"/>
      <c r="AI764" s="29"/>
    </row>
    <row r="765" spans="1:35" ht="15.75" customHeight="1">
      <c r="A765" s="29"/>
      <c r="B765" s="29"/>
      <c r="C765" s="29"/>
      <c r="D765" s="29"/>
      <c r="E765" s="29"/>
      <c r="F765" s="29"/>
      <c r="G765" s="29"/>
      <c r="H765" s="29"/>
      <c r="I765" s="29"/>
      <c r="J765" s="29"/>
      <c r="K765" s="29"/>
      <c r="L765" s="29"/>
      <c r="M765" s="29"/>
      <c r="N765" s="29"/>
      <c r="O765" s="29"/>
      <c r="P765" s="29"/>
      <c r="Q765" s="29"/>
      <c r="R765" s="29"/>
      <c r="S765" s="29"/>
      <c r="T765" s="325"/>
      <c r="U765" s="29"/>
      <c r="V765" s="29"/>
      <c r="W765" s="29"/>
      <c r="X765" s="29"/>
      <c r="Y765" s="29"/>
      <c r="Z765" s="29"/>
      <c r="AA765" s="29"/>
      <c r="AB765" s="29"/>
      <c r="AC765" s="29"/>
      <c r="AD765" s="29"/>
      <c r="AE765" s="29"/>
      <c r="AF765" s="29"/>
      <c r="AG765" s="29"/>
      <c r="AH765" s="29"/>
      <c r="AI765" s="29"/>
    </row>
    <row r="766" spans="1:35" ht="15.75" customHeight="1">
      <c r="A766" s="29"/>
      <c r="B766" s="29"/>
      <c r="C766" s="29"/>
      <c r="D766" s="29"/>
      <c r="E766" s="29"/>
      <c r="F766" s="29"/>
      <c r="G766" s="29"/>
      <c r="H766" s="29"/>
      <c r="I766" s="29"/>
      <c r="J766" s="29"/>
      <c r="K766" s="29"/>
      <c r="L766" s="29"/>
      <c r="M766" s="29"/>
      <c r="N766" s="29"/>
      <c r="O766" s="29"/>
      <c r="P766" s="29"/>
      <c r="Q766" s="29"/>
      <c r="R766" s="29"/>
      <c r="S766" s="29"/>
      <c r="T766" s="325"/>
      <c r="U766" s="29"/>
      <c r="V766" s="29"/>
      <c r="W766" s="29"/>
      <c r="X766" s="29"/>
      <c r="Y766" s="29"/>
      <c r="Z766" s="29"/>
      <c r="AA766" s="29"/>
      <c r="AB766" s="29"/>
      <c r="AC766" s="29"/>
      <c r="AD766" s="29"/>
      <c r="AE766" s="29"/>
      <c r="AF766" s="29"/>
      <c r="AG766" s="29"/>
      <c r="AH766" s="29"/>
      <c r="AI766" s="29"/>
    </row>
    <row r="767" spans="1:35" ht="15.75" customHeight="1">
      <c r="A767" s="29"/>
      <c r="B767" s="29"/>
      <c r="C767" s="29"/>
      <c r="D767" s="29"/>
      <c r="E767" s="29"/>
      <c r="F767" s="29"/>
      <c r="G767" s="29"/>
      <c r="H767" s="29"/>
      <c r="I767" s="29"/>
      <c r="J767" s="29"/>
      <c r="K767" s="29"/>
      <c r="L767" s="29"/>
      <c r="M767" s="29"/>
      <c r="N767" s="29"/>
      <c r="O767" s="29"/>
      <c r="P767" s="29"/>
      <c r="Q767" s="29"/>
      <c r="R767" s="29"/>
      <c r="S767" s="29"/>
      <c r="T767" s="325"/>
      <c r="U767" s="29"/>
      <c r="V767" s="29"/>
      <c r="W767" s="29"/>
      <c r="X767" s="29"/>
      <c r="Y767" s="29"/>
      <c r="Z767" s="29"/>
      <c r="AA767" s="29"/>
      <c r="AB767" s="29"/>
      <c r="AC767" s="29"/>
      <c r="AD767" s="29"/>
      <c r="AE767" s="29"/>
      <c r="AF767" s="29"/>
      <c r="AG767" s="29"/>
      <c r="AH767" s="29"/>
      <c r="AI767" s="29"/>
    </row>
    <row r="768" spans="1:35" ht="15.75" customHeight="1">
      <c r="A768" s="29"/>
      <c r="B768" s="29"/>
      <c r="C768" s="29"/>
      <c r="D768" s="29"/>
      <c r="E768" s="29"/>
      <c r="F768" s="29"/>
      <c r="G768" s="29"/>
      <c r="H768" s="29"/>
      <c r="I768" s="29"/>
      <c r="J768" s="29"/>
      <c r="K768" s="29"/>
      <c r="L768" s="29"/>
      <c r="M768" s="29"/>
      <c r="N768" s="29"/>
      <c r="O768" s="29"/>
      <c r="P768" s="29"/>
      <c r="Q768" s="29"/>
      <c r="R768" s="29"/>
      <c r="S768" s="29"/>
      <c r="T768" s="325"/>
      <c r="U768" s="29"/>
      <c r="V768" s="29"/>
      <c r="W768" s="29"/>
      <c r="X768" s="29"/>
      <c r="Y768" s="29"/>
      <c r="Z768" s="29"/>
      <c r="AA768" s="29"/>
      <c r="AB768" s="29"/>
      <c r="AC768" s="29"/>
      <c r="AD768" s="29"/>
      <c r="AE768" s="29"/>
      <c r="AF768" s="29"/>
      <c r="AG768" s="29"/>
      <c r="AH768" s="29"/>
      <c r="AI768" s="29"/>
    </row>
    <row r="769" spans="1:35" ht="15.75" customHeight="1">
      <c r="A769" s="29"/>
      <c r="B769" s="29"/>
      <c r="C769" s="29"/>
      <c r="D769" s="29"/>
      <c r="E769" s="29"/>
      <c r="F769" s="29"/>
      <c r="G769" s="29"/>
      <c r="H769" s="29"/>
      <c r="I769" s="29"/>
      <c r="J769" s="29"/>
      <c r="K769" s="29"/>
      <c r="L769" s="29"/>
      <c r="M769" s="29"/>
      <c r="N769" s="29"/>
      <c r="O769" s="29"/>
      <c r="P769" s="29"/>
      <c r="Q769" s="29"/>
      <c r="R769" s="29"/>
      <c r="S769" s="29"/>
      <c r="T769" s="325"/>
      <c r="U769" s="29"/>
      <c r="V769" s="29"/>
      <c r="W769" s="29"/>
      <c r="X769" s="29"/>
      <c r="Y769" s="29"/>
      <c r="Z769" s="29"/>
      <c r="AA769" s="29"/>
      <c r="AB769" s="29"/>
      <c r="AC769" s="29"/>
      <c r="AD769" s="29"/>
      <c r="AE769" s="29"/>
      <c r="AF769" s="29"/>
      <c r="AG769" s="29"/>
      <c r="AH769" s="29"/>
      <c r="AI769" s="29"/>
    </row>
    <row r="770" spans="1:35" ht="15.75" customHeight="1">
      <c r="A770" s="29"/>
      <c r="B770" s="29"/>
      <c r="C770" s="29"/>
      <c r="D770" s="29"/>
      <c r="E770" s="29"/>
      <c r="F770" s="29"/>
      <c r="G770" s="29"/>
      <c r="H770" s="29"/>
      <c r="I770" s="29"/>
      <c r="J770" s="29"/>
      <c r="K770" s="29"/>
      <c r="L770" s="29"/>
      <c r="M770" s="29"/>
      <c r="N770" s="29"/>
      <c r="O770" s="29"/>
      <c r="P770" s="29"/>
      <c r="Q770" s="29"/>
      <c r="R770" s="29"/>
      <c r="S770" s="29"/>
      <c r="T770" s="325"/>
      <c r="U770" s="29"/>
      <c r="V770" s="29"/>
      <c r="W770" s="29"/>
      <c r="X770" s="29"/>
      <c r="Y770" s="29"/>
      <c r="Z770" s="29"/>
      <c r="AA770" s="29"/>
      <c r="AB770" s="29"/>
      <c r="AC770" s="29"/>
      <c r="AD770" s="29"/>
      <c r="AE770" s="29"/>
      <c r="AF770" s="29"/>
      <c r="AG770" s="29"/>
      <c r="AH770" s="29"/>
      <c r="AI770" s="29"/>
    </row>
    <row r="771" spans="1:35" ht="15.75" customHeight="1">
      <c r="A771" s="29"/>
      <c r="B771" s="29"/>
      <c r="C771" s="29"/>
      <c r="D771" s="29"/>
      <c r="E771" s="29"/>
      <c r="F771" s="29"/>
      <c r="G771" s="29"/>
      <c r="H771" s="29"/>
      <c r="I771" s="29"/>
      <c r="J771" s="29"/>
      <c r="K771" s="29"/>
      <c r="L771" s="29"/>
      <c r="M771" s="29"/>
      <c r="N771" s="29"/>
      <c r="O771" s="29"/>
      <c r="P771" s="29"/>
      <c r="Q771" s="29"/>
      <c r="R771" s="29"/>
      <c r="S771" s="29"/>
      <c r="T771" s="325"/>
      <c r="U771" s="29"/>
      <c r="V771" s="29"/>
      <c r="W771" s="29"/>
      <c r="X771" s="29"/>
      <c r="Y771" s="29"/>
      <c r="Z771" s="29"/>
      <c r="AA771" s="29"/>
      <c r="AB771" s="29"/>
      <c r="AC771" s="29"/>
      <c r="AD771" s="29"/>
      <c r="AE771" s="29"/>
      <c r="AF771" s="29"/>
      <c r="AG771" s="29"/>
      <c r="AH771" s="29"/>
      <c r="AI771" s="29"/>
    </row>
    <row r="772" spans="1:35" ht="15.75" customHeight="1">
      <c r="A772" s="29"/>
      <c r="B772" s="29"/>
      <c r="C772" s="29"/>
      <c r="D772" s="29"/>
      <c r="E772" s="29"/>
      <c r="F772" s="29"/>
      <c r="G772" s="29"/>
      <c r="H772" s="29"/>
      <c r="I772" s="29"/>
      <c r="J772" s="29"/>
      <c r="K772" s="29"/>
      <c r="L772" s="29"/>
      <c r="M772" s="29"/>
      <c r="N772" s="29"/>
      <c r="O772" s="29"/>
      <c r="P772" s="29"/>
      <c r="Q772" s="29"/>
      <c r="R772" s="29"/>
      <c r="S772" s="29"/>
      <c r="T772" s="325"/>
      <c r="U772" s="29"/>
      <c r="V772" s="29"/>
      <c r="W772" s="29"/>
      <c r="X772" s="29"/>
      <c r="Y772" s="29"/>
      <c r="Z772" s="29"/>
      <c r="AA772" s="29"/>
      <c r="AB772" s="29"/>
      <c r="AC772" s="29"/>
      <c r="AD772" s="29"/>
      <c r="AE772" s="29"/>
      <c r="AF772" s="29"/>
      <c r="AG772" s="29"/>
      <c r="AH772" s="29"/>
      <c r="AI772" s="29"/>
    </row>
    <row r="773" spans="1:35" ht="15.75" customHeight="1">
      <c r="A773" s="29"/>
      <c r="B773" s="29"/>
      <c r="C773" s="29"/>
      <c r="D773" s="29"/>
      <c r="E773" s="29"/>
      <c r="F773" s="29"/>
      <c r="G773" s="29"/>
      <c r="H773" s="29"/>
      <c r="I773" s="29"/>
      <c r="J773" s="29"/>
      <c r="K773" s="29"/>
      <c r="L773" s="29"/>
      <c r="M773" s="29"/>
      <c r="N773" s="29"/>
      <c r="O773" s="29"/>
      <c r="P773" s="29"/>
      <c r="Q773" s="29"/>
      <c r="R773" s="29"/>
      <c r="S773" s="29"/>
      <c r="T773" s="325"/>
      <c r="U773" s="29"/>
      <c r="V773" s="29"/>
      <c r="W773" s="29"/>
      <c r="X773" s="29"/>
      <c r="Y773" s="29"/>
      <c r="Z773" s="29"/>
      <c r="AA773" s="29"/>
      <c r="AB773" s="29"/>
      <c r="AC773" s="29"/>
      <c r="AD773" s="29"/>
      <c r="AE773" s="29"/>
      <c r="AF773" s="29"/>
      <c r="AG773" s="29"/>
      <c r="AH773" s="29"/>
      <c r="AI773" s="29"/>
    </row>
    <row r="774" spans="1:35" ht="15.75" customHeight="1">
      <c r="A774" s="29"/>
      <c r="B774" s="29"/>
      <c r="C774" s="29"/>
      <c r="D774" s="29"/>
      <c r="E774" s="29"/>
      <c r="F774" s="29"/>
      <c r="G774" s="29"/>
      <c r="H774" s="29"/>
      <c r="I774" s="29"/>
      <c r="J774" s="29"/>
      <c r="K774" s="29"/>
      <c r="L774" s="29"/>
      <c r="M774" s="29"/>
      <c r="N774" s="29"/>
      <c r="O774" s="29"/>
      <c r="P774" s="29"/>
      <c r="Q774" s="29"/>
      <c r="R774" s="29"/>
      <c r="S774" s="29"/>
      <c r="T774" s="325"/>
      <c r="U774" s="29"/>
      <c r="V774" s="29"/>
      <c r="W774" s="29"/>
      <c r="X774" s="29"/>
      <c r="Y774" s="29"/>
      <c r="Z774" s="29"/>
      <c r="AA774" s="29"/>
      <c r="AB774" s="29"/>
      <c r="AC774" s="29"/>
      <c r="AD774" s="29"/>
      <c r="AE774" s="29"/>
      <c r="AF774" s="29"/>
      <c r="AG774" s="29"/>
      <c r="AH774" s="29"/>
      <c r="AI774" s="29"/>
    </row>
    <row r="775" spans="1:35" ht="15.75" customHeight="1">
      <c r="A775" s="29"/>
      <c r="B775" s="29"/>
      <c r="C775" s="29"/>
      <c r="D775" s="29"/>
      <c r="E775" s="29"/>
      <c r="F775" s="29"/>
      <c r="G775" s="29"/>
      <c r="H775" s="29"/>
      <c r="I775" s="29"/>
      <c r="J775" s="29"/>
      <c r="K775" s="29"/>
      <c r="L775" s="29"/>
      <c r="M775" s="29"/>
      <c r="N775" s="29"/>
      <c r="O775" s="29"/>
      <c r="P775" s="29"/>
      <c r="Q775" s="29"/>
      <c r="R775" s="29"/>
      <c r="S775" s="29"/>
      <c r="T775" s="325"/>
      <c r="U775" s="29"/>
      <c r="V775" s="29"/>
      <c r="W775" s="29"/>
      <c r="X775" s="29"/>
      <c r="Y775" s="29"/>
      <c r="Z775" s="29"/>
      <c r="AA775" s="29"/>
      <c r="AB775" s="29"/>
      <c r="AC775" s="29"/>
      <c r="AD775" s="29"/>
      <c r="AE775" s="29"/>
      <c r="AF775" s="29"/>
      <c r="AG775" s="29"/>
      <c r="AH775" s="29"/>
      <c r="AI775" s="29"/>
    </row>
    <row r="776" spans="1:35" ht="15.75" customHeight="1">
      <c r="A776" s="29"/>
      <c r="B776" s="29"/>
      <c r="C776" s="29"/>
      <c r="D776" s="29"/>
      <c r="E776" s="29"/>
      <c r="F776" s="29"/>
      <c r="G776" s="29"/>
      <c r="H776" s="29"/>
      <c r="I776" s="29"/>
      <c r="J776" s="29"/>
      <c r="K776" s="29"/>
      <c r="L776" s="29"/>
      <c r="M776" s="29"/>
      <c r="N776" s="29"/>
      <c r="O776" s="29"/>
      <c r="P776" s="29"/>
      <c r="Q776" s="29"/>
      <c r="R776" s="29"/>
      <c r="S776" s="29"/>
      <c r="T776" s="325"/>
      <c r="U776" s="29"/>
      <c r="V776" s="29"/>
      <c r="W776" s="29"/>
      <c r="X776" s="29"/>
      <c r="Y776" s="29"/>
      <c r="Z776" s="29"/>
      <c r="AA776" s="29"/>
      <c r="AB776" s="29"/>
      <c r="AC776" s="29"/>
      <c r="AD776" s="29"/>
      <c r="AE776" s="29"/>
      <c r="AF776" s="29"/>
      <c r="AG776" s="29"/>
      <c r="AH776" s="29"/>
      <c r="AI776" s="29"/>
    </row>
    <row r="777" spans="1:35" ht="15.75" customHeight="1">
      <c r="A777" s="29"/>
      <c r="B777" s="29"/>
      <c r="C777" s="29"/>
      <c r="D777" s="29"/>
      <c r="E777" s="29"/>
      <c r="F777" s="29"/>
      <c r="G777" s="29"/>
      <c r="H777" s="29"/>
      <c r="I777" s="29"/>
      <c r="J777" s="29"/>
      <c r="K777" s="29"/>
      <c r="L777" s="29"/>
      <c r="M777" s="29"/>
      <c r="N777" s="29"/>
      <c r="O777" s="29"/>
      <c r="P777" s="29"/>
      <c r="Q777" s="29"/>
      <c r="R777" s="29"/>
      <c r="S777" s="29"/>
      <c r="T777" s="325"/>
      <c r="U777" s="29"/>
      <c r="V777" s="29"/>
      <c r="W777" s="29"/>
      <c r="X777" s="29"/>
      <c r="Y777" s="29"/>
      <c r="Z777" s="29"/>
      <c r="AA777" s="29"/>
      <c r="AB777" s="29"/>
      <c r="AC777" s="29"/>
      <c r="AD777" s="29"/>
      <c r="AE777" s="29"/>
      <c r="AF777" s="29"/>
      <c r="AG777" s="29"/>
      <c r="AH777" s="29"/>
      <c r="AI777" s="29"/>
    </row>
    <row r="778" spans="1:35" ht="15.75" customHeight="1">
      <c r="A778" s="29"/>
      <c r="B778" s="29"/>
      <c r="C778" s="29"/>
      <c r="D778" s="29"/>
      <c r="E778" s="29"/>
      <c r="F778" s="29"/>
      <c r="G778" s="29"/>
      <c r="H778" s="29"/>
      <c r="I778" s="29"/>
      <c r="J778" s="29"/>
      <c r="K778" s="29"/>
      <c r="L778" s="29"/>
      <c r="M778" s="29"/>
      <c r="N778" s="29"/>
      <c r="O778" s="29"/>
      <c r="P778" s="29"/>
      <c r="Q778" s="29"/>
      <c r="R778" s="29"/>
      <c r="S778" s="29"/>
      <c r="T778" s="325"/>
      <c r="U778" s="29"/>
      <c r="V778" s="29"/>
      <c r="W778" s="29"/>
      <c r="X778" s="29"/>
      <c r="Y778" s="29"/>
      <c r="Z778" s="29"/>
      <c r="AA778" s="29"/>
      <c r="AB778" s="29"/>
      <c r="AC778" s="29"/>
      <c r="AD778" s="29"/>
      <c r="AE778" s="29"/>
      <c r="AF778" s="29"/>
      <c r="AG778" s="29"/>
      <c r="AH778" s="29"/>
      <c r="AI778" s="29"/>
    </row>
    <row r="779" spans="1:35" ht="15.75" customHeight="1">
      <c r="A779" s="29"/>
      <c r="B779" s="29"/>
      <c r="C779" s="29"/>
      <c r="D779" s="29"/>
      <c r="E779" s="29"/>
      <c r="F779" s="29"/>
      <c r="G779" s="29"/>
      <c r="H779" s="29"/>
      <c r="I779" s="29"/>
      <c r="J779" s="29"/>
      <c r="K779" s="29"/>
      <c r="L779" s="29"/>
      <c r="M779" s="29"/>
      <c r="N779" s="29"/>
      <c r="O779" s="29"/>
      <c r="P779" s="29"/>
      <c r="Q779" s="29"/>
      <c r="R779" s="29"/>
      <c r="S779" s="29"/>
      <c r="T779" s="325"/>
      <c r="U779" s="29"/>
      <c r="V779" s="29"/>
      <c r="W779" s="29"/>
      <c r="X779" s="29"/>
      <c r="Y779" s="29"/>
      <c r="Z779" s="29"/>
      <c r="AA779" s="29"/>
      <c r="AB779" s="29"/>
      <c r="AC779" s="29"/>
      <c r="AD779" s="29"/>
      <c r="AE779" s="29"/>
      <c r="AF779" s="29"/>
      <c r="AG779" s="29"/>
      <c r="AH779" s="29"/>
      <c r="AI779" s="29"/>
    </row>
    <row r="780" spans="1:35" ht="15.75" customHeight="1">
      <c r="A780" s="29"/>
      <c r="B780" s="29"/>
      <c r="C780" s="29"/>
      <c r="D780" s="29"/>
      <c r="E780" s="29"/>
      <c r="F780" s="29"/>
      <c r="G780" s="29"/>
      <c r="H780" s="29"/>
      <c r="I780" s="29"/>
      <c r="J780" s="29"/>
      <c r="K780" s="29"/>
      <c r="L780" s="29"/>
      <c r="M780" s="29"/>
      <c r="N780" s="29"/>
      <c r="O780" s="29"/>
      <c r="P780" s="29"/>
      <c r="Q780" s="29"/>
      <c r="R780" s="29"/>
      <c r="S780" s="29"/>
      <c r="T780" s="325"/>
      <c r="U780" s="29"/>
      <c r="V780" s="29"/>
      <c r="W780" s="29"/>
      <c r="X780" s="29"/>
      <c r="Y780" s="29"/>
      <c r="Z780" s="29"/>
      <c r="AA780" s="29"/>
      <c r="AB780" s="29"/>
      <c r="AC780" s="29"/>
      <c r="AD780" s="29"/>
      <c r="AE780" s="29"/>
      <c r="AF780" s="29"/>
      <c r="AG780" s="29"/>
      <c r="AH780" s="29"/>
      <c r="AI780" s="29"/>
    </row>
    <row r="781" spans="1:35" ht="15.75" customHeight="1">
      <c r="A781" s="29"/>
      <c r="B781" s="29"/>
      <c r="C781" s="29"/>
      <c r="D781" s="29"/>
      <c r="E781" s="29"/>
      <c r="F781" s="29"/>
      <c r="G781" s="29"/>
      <c r="H781" s="29"/>
      <c r="I781" s="29"/>
      <c r="J781" s="29"/>
      <c r="K781" s="29"/>
      <c r="L781" s="29"/>
      <c r="M781" s="29"/>
      <c r="N781" s="29"/>
      <c r="O781" s="29"/>
      <c r="P781" s="29"/>
      <c r="Q781" s="29"/>
      <c r="R781" s="29"/>
      <c r="S781" s="29"/>
      <c r="T781" s="325"/>
      <c r="U781" s="29"/>
      <c r="V781" s="29"/>
      <c r="W781" s="29"/>
      <c r="X781" s="29"/>
      <c r="Y781" s="29"/>
      <c r="Z781" s="29"/>
      <c r="AA781" s="29"/>
      <c r="AB781" s="29"/>
      <c r="AC781" s="29"/>
      <c r="AD781" s="29"/>
      <c r="AE781" s="29"/>
      <c r="AF781" s="29"/>
      <c r="AG781" s="29"/>
      <c r="AH781" s="29"/>
      <c r="AI781" s="29"/>
    </row>
    <row r="782" spans="1:35" ht="15.75" customHeight="1">
      <c r="A782" s="29"/>
      <c r="B782" s="29"/>
      <c r="C782" s="29"/>
      <c r="D782" s="29"/>
      <c r="E782" s="29"/>
      <c r="F782" s="29"/>
      <c r="G782" s="29"/>
      <c r="H782" s="29"/>
      <c r="I782" s="29"/>
      <c r="J782" s="29"/>
      <c r="K782" s="29"/>
      <c r="L782" s="29"/>
      <c r="M782" s="29"/>
      <c r="N782" s="29"/>
      <c r="O782" s="29"/>
      <c r="P782" s="29"/>
      <c r="Q782" s="29"/>
      <c r="R782" s="29"/>
      <c r="S782" s="29"/>
      <c r="T782" s="325"/>
      <c r="U782" s="29"/>
      <c r="V782" s="29"/>
      <c r="W782" s="29"/>
      <c r="X782" s="29"/>
      <c r="Y782" s="29"/>
      <c r="Z782" s="29"/>
      <c r="AA782" s="29"/>
      <c r="AB782" s="29"/>
      <c r="AC782" s="29"/>
      <c r="AD782" s="29"/>
      <c r="AE782" s="29"/>
      <c r="AF782" s="29"/>
      <c r="AG782" s="29"/>
      <c r="AH782" s="29"/>
      <c r="AI782" s="29"/>
    </row>
    <row r="783" spans="1:35" ht="15.75" customHeight="1">
      <c r="A783" s="29"/>
      <c r="B783" s="29"/>
      <c r="C783" s="29"/>
      <c r="D783" s="29"/>
      <c r="E783" s="29"/>
      <c r="F783" s="29"/>
      <c r="G783" s="29"/>
      <c r="H783" s="29"/>
      <c r="I783" s="29"/>
      <c r="J783" s="29"/>
      <c r="K783" s="29"/>
      <c r="L783" s="29"/>
      <c r="M783" s="29"/>
      <c r="N783" s="29"/>
      <c r="O783" s="29"/>
      <c r="P783" s="29"/>
      <c r="Q783" s="29"/>
      <c r="R783" s="29"/>
      <c r="S783" s="29"/>
      <c r="T783" s="325"/>
      <c r="U783" s="29"/>
      <c r="V783" s="29"/>
      <c r="W783" s="29"/>
      <c r="X783" s="29"/>
      <c r="Y783" s="29"/>
      <c r="Z783" s="29"/>
      <c r="AA783" s="29"/>
      <c r="AB783" s="29"/>
      <c r="AC783" s="29"/>
      <c r="AD783" s="29"/>
      <c r="AE783" s="29"/>
      <c r="AF783" s="29"/>
      <c r="AG783" s="29"/>
      <c r="AH783" s="29"/>
      <c r="AI783" s="29"/>
    </row>
    <row r="784" spans="1:35" ht="15.75" customHeight="1">
      <c r="A784" s="29"/>
      <c r="B784" s="29"/>
      <c r="C784" s="29"/>
      <c r="D784" s="29"/>
      <c r="E784" s="29"/>
      <c r="F784" s="29"/>
      <c r="G784" s="29"/>
      <c r="H784" s="29"/>
      <c r="I784" s="29"/>
      <c r="J784" s="29"/>
      <c r="K784" s="29"/>
      <c r="L784" s="29"/>
      <c r="M784" s="29"/>
      <c r="N784" s="29"/>
      <c r="O784" s="29"/>
      <c r="P784" s="29"/>
      <c r="Q784" s="29"/>
      <c r="R784" s="29"/>
      <c r="S784" s="29"/>
      <c r="T784" s="325"/>
      <c r="U784" s="29"/>
      <c r="V784" s="29"/>
      <c r="W784" s="29"/>
      <c r="X784" s="29"/>
      <c r="Y784" s="29"/>
      <c r="Z784" s="29"/>
      <c r="AA784" s="29"/>
      <c r="AB784" s="29"/>
      <c r="AC784" s="29"/>
      <c r="AD784" s="29"/>
      <c r="AE784" s="29"/>
      <c r="AF784" s="29"/>
      <c r="AG784" s="29"/>
      <c r="AH784" s="29"/>
      <c r="AI784" s="29"/>
    </row>
    <row r="785" spans="1:35" ht="15.75" customHeight="1">
      <c r="A785" s="29"/>
      <c r="B785" s="29"/>
      <c r="C785" s="29"/>
      <c r="D785" s="29"/>
      <c r="E785" s="29"/>
      <c r="F785" s="29"/>
      <c r="G785" s="29"/>
      <c r="H785" s="29"/>
      <c r="I785" s="29"/>
      <c r="J785" s="29"/>
      <c r="K785" s="29"/>
      <c r="L785" s="29"/>
      <c r="M785" s="29"/>
      <c r="N785" s="29"/>
      <c r="O785" s="29"/>
      <c r="P785" s="29"/>
      <c r="Q785" s="29"/>
      <c r="R785" s="29"/>
      <c r="S785" s="29"/>
      <c r="T785" s="325"/>
      <c r="U785" s="29"/>
      <c r="V785" s="29"/>
      <c r="W785" s="29"/>
      <c r="X785" s="29"/>
      <c r="Y785" s="29"/>
      <c r="Z785" s="29"/>
      <c r="AA785" s="29"/>
      <c r="AB785" s="29"/>
      <c r="AC785" s="29"/>
      <c r="AD785" s="29"/>
      <c r="AE785" s="29"/>
      <c r="AF785" s="29"/>
      <c r="AG785" s="29"/>
      <c r="AH785" s="29"/>
      <c r="AI785" s="29"/>
    </row>
    <row r="786" spans="1:35" ht="15.75" customHeight="1">
      <c r="A786" s="29"/>
      <c r="B786" s="29"/>
      <c r="C786" s="29"/>
      <c r="D786" s="29"/>
      <c r="E786" s="29"/>
      <c r="F786" s="29"/>
      <c r="G786" s="29"/>
      <c r="H786" s="29"/>
      <c r="I786" s="29"/>
      <c r="J786" s="29"/>
      <c r="K786" s="29"/>
      <c r="L786" s="29"/>
      <c r="M786" s="29"/>
      <c r="N786" s="29"/>
      <c r="O786" s="29"/>
      <c r="P786" s="29"/>
      <c r="Q786" s="29"/>
      <c r="R786" s="29"/>
      <c r="S786" s="29"/>
      <c r="T786" s="325"/>
      <c r="U786" s="29"/>
      <c r="V786" s="29"/>
      <c r="W786" s="29"/>
      <c r="X786" s="29"/>
      <c r="Y786" s="29"/>
      <c r="Z786" s="29"/>
      <c r="AA786" s="29"/>
      <c r="AB786" s="29"/>
      <c r="AC786" s="29"/>
      <c r="AD786" s="29"/>
      <c r="AE786" s="29"/>
      <c r="AF786" s="29"/>
      <c r="AG786" s="29"/>
      <c r="AH786" s="29"/>
      <c r="AI786" s="29"/>
    </row>
    <row r="787" spans="1:35" ht="15.75" customHeight="1">
      <c r="A787" s="29"/>
      <c r="B787" s="29"/>
      <c r="C787" s="29"/>
      <c r="D787" s="29"/>
      <c r="E787" s="29"/>
      <c r="F787" s="29"/>
      <c r="G787" s="29"/>
      <c r="H787" s="29"/>
      <c r="I787" s="29"/>
      <c r="J787" s="29"/>
      <c r="K787" s="29"/>
      <c r="L787" s="29"/>
      <c r="M787" s="29"/>
      <c r="N787" s="29"/>
      <c r="O787" s="29"/>
      <c r="P787" s="29"/>
      <c r="Q787" s="29"/>
      <c r="R787" s="29"/>
      <c r="S787" s="29"/>
      <c r="T787" s="325"/>
      <c r="U787" s="29"/>
      <c r="V787" s="29"/>
      <c r="W787" s="29"/>
      <c r="X787" s="29"/>
      <c r="Y787" s="29"/>
      <c r="Z787" s="29"/>
      <c r="AA787" s="29"/>
      <c r="AB787" s="29"/>
      <c r="AC787" s="29"/>
      <c r="AD787" s="29"/>
      <c r="AE787" s="29"/>
      <c r="AF787" s="29"/>
      <c r="AG787" s="29"/>
      <c r="AH787" s="29"/>
      <c r="AI787" s="29"/>
    </row>
    <row r="788" spans="1:35" ht="15.75" customHeight="1">
      <c r="A788" s="29"/>
      <c r="B788" s="29"/>
      <c r="C788" s="29"/>
      <c r="D788" s="29"/>
      <c r="E788" s="29"/>
      <c r="F788" s="29"/>
      <c r="G788" s="29"/>
      <c r="H788" s="29"/>
      <c r="I788" s="29"/>
      <c r="J788" s="29"/>
      <c r="K788" s="29"/>
      <c r="L788" s="29"/>
      <c r="M788" s="29"/>
      <c r="N788" s="29"/>
      <c r="O788" s="29"/>
      <c r="P788" s="29"/>
      <c r="Q788" s="29"/>
      <c r="R788" s="29"/>
      <c r="S788" s="29"/>
      <c r="T788" s="325"/>
      <c r="U788" s="29"/>
      <c r="V788" s="29"/>
      <c r="W788" s="29"/>
      <c r="X788" s="29"/>
      <c r="Y788" s="29"/>
      <c r="Z788" s="29"/>
      <c r="AA788" s="29"/>
      <c r="AB788" s="29"/>
      <c r="AC788" s="29"/>
      <c r="AD788" s="29"/>
      <c r="AE788" s="29"/>
      <c r="AF788" s="29"/>
      <c r="AG788" s="29"/>
      <c r="AH788" s="29"/>
      <c r="AI788" s="29"/>
    </row>
    <row r="789" spans="1:35" ht="15.75" customHeight="1">
      <c r="A789" s="29"/>
      <c r="B789" s="29"/>
      <c r="C789" s="29"/>
      <c r="D789" s="29"/>
      <c r="E789" s="29"/>
      <c r="F789" s="29"/>
      <c r="G789" s="29"/>
      <c r="H789" s="29"/>
      <c r="I789" s="29"/>
      <c r="J789" s="29"/>
      <c r="K789" s="29"/>
      <c r="L789" s="29"/>
      <c r="M789" s="29"/>
      <c r="N789" s="29"/>
      <c r="O789" s="29"/>
      <c r="P789" s="29"/>
      <c r="Q789" s="29"/>
      <c r="R789" s="29"/>
      <c r="S789" s="29"/>
      <c r="T789" s="325"/>
      <c r="U789" s="29"/>
      <c r="V789" s="29"/>
      <c r="W789" s="29"/>
      <c r="X789" s="29"/>
      <c r="Y789" s="29"/>
      <c r="Z789" s="29"/>
      <c r="AA789" s="29"/>
      <c r="AB789" s="29"/>
      <c r="AC789" s="29"/>
      <c r="AD789" s="29"/>
      <c r="AE789" s="29"/>
      <c r="AF789" s="29"/>
      <c r="AG789" s="29"/>
      <c r="AH789" s="29"/>
      <c r="AI789" s="29"/>
    </row>
    <row r="790" spans="1:35" ht="15.75" customHeight="1">
      <c r="A790" s="29"/>
      <c r="B790" s="29"/>
      <c r="C790" s="29"/>
      <c r="D790" s="29"/>
      <c r="E790" s="29"/>
      <c r="F790" s="29"/>
      <c r="G790" s="29"/>
      <c r="H790" s="29"/>
      <c r="I790" s="29"/>
      <c r="J790" s="29"/>
      <c r="K790" s="29"/>
      <c r="L790" s="29"/>
      <c r="M790" s="29"/>
      <c r="N790" s="29"/>
      <c r="O790" s="29"/>
      <c r="P790" s="29"/>
      <c r="Q790" s="29"/>
      <c r="R790" s="29"/>
      <c r="S790" s="29"/>
      <c r="T790" s="325"/>
      <c r="U790" s="29"/>
      <c r="V790" s="29"/>
      <c r="W790" s="29"/>
      <c r="X790" s="29"/>
      <c r="Y790" s="29"/>
      <c r="Z790" s="29"/>
      <c r="AA790" s="29"/>
      <c r="AB790" s="29"/>
      <c r="AC790" s="29"/>
      <c r="AD790" s="29"/>
      <c r="AE790" s="29"/>
      <c r="AF790" s="29"/>
      <c r="AG790" s="29"/>
      <c r="AH790" s="29"/>
      <c r="AI790" s="29"/>
    </row>
    <row r="791" spans="1:35" ht="15.75" customHeight="1">
      <c r="A791" s="29"/>
      <c r="B791" s="29"/>
      <c r="C791" s="29"/>
      <c r="D791" s="29"/>
      <c r="E791" s="29"/>
      <c r="F791" s="29"/>
      <c r="G791" s="29"/>
      <c r="H791" s="29"/>
      <c r="I791" s="29"/>
      <c r="J791" s="29"/>
      <c r="K791" s="29"/>
      <c r="L791" s="29"/>
      <c r="M791" s="29"/>
      <c r="N791" s="29"/>
      <c r="O791" s="29"/>
      <c r="P791" s="29"/>
      <c r="Q791" s="29"/>
      <c r="R791" s="29"/>
      <c r="S791" s="29"/>
      <c r="T791" s="325"/>
      <c r="U791" s="29"/>
      <c r="V791" s="29"/>
      <c r="W791" s="29"/>
      <c r="X791" s="29"/>
      <c r="Y791" s="29"/>
      <c r="Z791" s="29"/>
      <c r="AA791" s="29"/>
      <c r="AB791" s="29"/>
      <c r="AC791" s="29"/>
      <c r="AD791" s="29"/>
      <c r="AE791" s="29"/>
      <c r="AF791" s="29"/>
      <c r="AG791" s="29"/>
      <c r="AH791" s="29"/>
      <c r="AI791" s="29"/>
    </row>
    <row r="792" spans="1:35" ht="15.75" customHeight="1">
      <c r="A792" s="29"/>
      <c r="B792" s="29"/>
      <c r="C792" s="29"/>
      <c r="D792" s="29"/>
      <c r="E792" s="29"/>
      <c r="F792" s="29"/>
      <c r="G792" s="29"/>
      <c r="H792" s="29"/>
      <c r="I792" s="29"/>
      <c r="J792" s="29"/>
      <c r="K792" s="29"/>
      <c r="L792" s="29"/>
      <c r="M792" s="29"/>
      <c r="N792" s="29"/>
      <c r="O792" s="29"/>
      <c r="P792" s="29"/>
      <c r="Q792" s="29"/>
      <c r="R792" s="29"/>
      <c r="S792" s="29"/>
      <c r="T792" s="325"/>
      <c r="U792" s="29"/>
      <c r="V792" s="29"/>
      <c r="W792" s="29"/>
      <c r="X792" s="29"/>
      <c r="Y792" s="29"/>
      <c r="Z792" s="29"/>
      <c r="AA792" s="29"/>
      <c r="AB792" s="29"/>
      <c r="AC792" s="29"/>
      <c r="AD792" s="29"/>
      <c r="AE792" s="29"/>
      <c r="AF792" s="29"/>
      <c r="AG792" s="29"/>
      <c r="AH792" s="29"/>
      <c r="AI792" s="29"/>
    </row>
    <row r="793" spans="1:35" ht="15.75" customHeight="1">
      <c r="A793" s="29"/>
      <c r="B793" s="29"/>
      <c r="C793" s="29"/>
      <c r="D793" s="29"/>
      <c r="E793" s="29"/>
      <c r="F793" s="29"/>
      <c r="G793" s="29"/>
      <c r="H793" s="29"/>
      <c r="I793" s="29"/>
      <c r="J793" s="29"/>
      <c r="K793" s="29"/>
      <c r="L793" s="29"/>
      <c r="M793" s="29"/>
      <c r="N793" s="29"/>
      <c r="O793" s="29"/>
      <c r="P793" s="29"/>
      <c r="Q793" s="29"/>
      <c r="R793" s="29"/>
      <c r="S793" s="29"/>
      <c r="T793" s="325"/>
      <c r="U793" s="29"/>
      <c r="V793" s="29"/>
      <c r="W793" s="29"/>
      <c r="X793" s="29"/>
      <c r="Y793" s="29"/>
      <c r="Z793" s="29"/>
      <c r="AA793" s="29"/>
      <c r="AB793" s="29"/>
      <c r="AC793" s="29"/>
      <c r="AD793" s="29"/>
      <c r="AE793" s="29"/>
      <c r="AF793" s="29"/>
      <c r="AG793" s="29"/>
      <c r="AH793" s="29"/>
      <c r="AI793" s="29"/>
    </row>
    <row r="794" spans="1:35" ht="15.75" customHeight="1">
      <c r="A794" s="29"/>
      <c r="B794" s="29"/>
      <c r="C794" s="29"/>
      <c r="D794" s="29"/>
      <c r="E794" s="29"/>
      <c r="F794" s="29"/>
      <c r="G794" s="29"/>
      <c r="H794" s="29"/>
      <c r="I794" s="29"/>
      <c r="J794" s="29"/>
      <c r="K794" s="29"/>
      <c r="L794" s="29"/>
      <c r="M794" s="29"/>
      <c r="N794" s="29"/>
      <c r="O794" s="29"/>
      <c r="P794" s="29"/>
      <c r="Q794" s="29"/>
      <c r="R794" s="29"/>
      <c r="S794" s="29"/>
      <c r="T794" s="325"/>
      <c r="U794" s="29"/>
      <c r="V794" s="29"/>
      <c r="W794" s="29"/>
      <c r="X794" s="29"/>
      <c r="Y794" s="29"/>
      <c r="Z794" s="29"/>
      <c r="AA794" s="29"/>
      <c r="AB794" s="29"/>
      <c r="AC794" s="29"/>
      <c r="AD794" s="29"/>
      <c r="AE794" s="29"/>
      <c r="AF794" s="29"/>
      <c r="AG794" s="29"/>
      <c r="AH794" s="29"/>
      <c r="AI794" s="29"/>
    </row>
    <row r="795" spans="1:35" ht="15.75" customHeight="1">
      <c r="A795" s="29"/>
      <c r="B795" s="29"/>
      <c r="C795" s="29"/>
      <c r="D795" s="29"/>
      <c r="E795" s="29"/>
      <c r="F795" s="29"/>
      <c r="G795" s="29"/>
      <c r="H795" s="29"/>
      <c r="I795" s="29"/>
      <c r="J795" s="29"/>
      <c r="K795" s="29"/>
      <c r="L795" s="29"/>
      <c r="M795" s="29"/>
      <c r="N795" s="29"/>
      <c r="O795" s="29"/>
      <c r="P795" s="29"/>
      <c r="Q795" s="29"/>
      <c r="R795" s="29"/>
      <c r="S795" s="29"/>
      <c r="T795" s="325"/>
      <c r="U795" s="29"/>
      <c r="V795" s="29"/>
      <c r="W795" s="29"/>
      <c r="X795" s="29"/>
      <c r="Y795" s="29"/>
      <c r="Z795" s="29"/>
      <c r="AA795" s="29"/>
      <c r="AB795" s="29"/>
      <c r="AC795" s="29"/>
      <c r="AD795" s="29"/>
      <c r="AE795" s="29"/>
      <c r="AF795" s="29"/>
      <c r="AG795" s="29"/>
      <c r="AH795" s="29"/>
      <c r="AI795" s="29"/>
    </row>
    <row r="796" spans="1:35" ht="15.75" customHeight="1">
      <c r="A796" s="29"/>
      <c r="B796" s="29"/>
      <c r="C796" s="29"/>
      <c r="D796" s="29"/>
      <c r="E796" s="29"/>
      <c r="F796" s="29"/>
      <c r="G796" s="29"/>
      <c r="H796" s="29"/>
      <c r="I796" s="29"/>
      <c r="J796" s="29"/>
      <c r="K796" s="29"/>
      <c r="L796" s="29"/>
      <c r="M796" s="29"/>
      <c r="N796" s="29"/>
      <c r="O796" s="29"/>
      <c r="P796" s="29"/>
      <c r="Q796" s="29"/>
      <c r="R796" s="29"/>
      <c r="S796" s="29"/>
      <c r="T796" s="325"/>
      <c r="U796" s="29"/>
      <c r="V796" s="29"/>
      <c r="W796" s="29"/>
      <c r="X796" s="29"/>
      <c r="Y796" s="29"/>
      <c r="Z796" s="29"/>
      <c r="AA796" s="29"/>
      <c r="AB796" s="29"/>
      <c r="AC796" s="29"/>
      <c r="AD796" s="29"/>
      <c r="AE796" s="29"/>
      <c r="AF796" s="29"/>
      <c r="AG796" s="29"/>
      <c r="AH796" s="29"/>
      <c r="AI796" s="29"/>
    </row>
    <row r="797" spans="1:35" ht="15.75" customHeight="1">
      <c r="A797" s="29"/>
      <c r="B797" s="29"/>
      <c r="C797" s="29"/>
      <c r="D797" s="29"/>
      <c r="E797" s="29"/>
      <c r="F797" s="29"/>
      <c r="G797" s="29"/>
      <c r="H797" s="29"/>
      <c r="I797" s="29"/>
      <c r="J797" s="29"/>
      <c r="K797" s="29"/>
      <c r="L797" s="29"/>
      <c r="M797" s="29"/>
      <c r="N797" s="29"/>
      <c r="O797" s="29"/>
      <c r="P797" s="29"/>
      <c r="Q797" s="29"/>
      <c r="R797" s="29"/>
      <c r="S797" s="29"/>
      <c r="T797" s="325"/>
      <c r="U797" s="29"/>
      <c r="V797" s="29"/>
      <c r="W797" s="29"/>
      <c r="X797" s="29"/>
      <c r="Y797" s="29"/>
      <c r="Z797" s="29"/>
      <c r="AA797" s="29"/>
      <c r="AB797" s="29"/>
      <c r="AC797" s="29"/>
      <c r="AD797" s="29"/>
      <c r="AE797" s="29"/>
      <c r="AF797" s="29"/>
      <c r="AG797" s="29"/>
      <c r="AH797" s="29"/>
      <c r="AI797" s="29"/>
    </row>
    <row r="798" spans="1:35" ht="15.75" customHeight="1">
      <c r="A798" s="29"/>
      <c r="B798" s="29"/>
      <c r="C798" s="29"/>
      <c r="D798" s="29"/>
      <c r="E798" s="29"/>
      <c r="F798" s="29"/>
      <c r="G798" s="29"/>
      <c r="H798" s="29"/>
      <c r="I798" s="29"/>
      <c r="J798" s="29"/>
      <c r="K798" s="29"/>
      <c r="L798" s="29"/>
      <c r="M798" s="29"/>
      <c r="N798" s="29"/>
      <c r="O798" s="29"/>
      <c r="P798" s="29"/>
      <c r="Q798" s="29"/>
      <c r="R798" s="29"/>
      <c r="S798" s="29"/>
      <c r="T798" s="325"/>
      <c r="U798" s="29"/>
      <c r="V798" s="29"/>
      <c r="W798" s="29"/>
      <c r="X798" s="29"/>
      <c r="Y798" s="29"/>
      <c r="Z798" s="29"/>
      <c r="AA798" s="29"/>
      <c r="AB798" s="29"/>
      <c r="AC798" s="29"/>
      <c r="AD798" s="29"/>
      <c r="AE798" s="29"/>
      <c r="AF798" s="29"/>
      <c r="AG798" s="29"/>
      <c r="AH798" s="29"/>
      <c r="AI798" s="29"/>
    </row>
    <row r="799" spans="1:35" ht="15.75" customHeight="1">
      <c r="A799" s="29"/>
      <c r="B799" s="29"/>
      <c r="C799" s="29"/>
      <c r="D799" s="29"/>
      <c r="E799" s="29"/>
      <c r="F799" s="29"/>
      <c r="G799" s="29"/>
      <c r="H799" s="29"/>
      <c r="I799" s="29"/>
      <c r="J799" s="29"/>
      <c r="K799" s="29"/>
      <c r="L799" s="29"/>
      <c r="M799" s="29"/>
      <c r="N799" s="29"/>
      <c r="O799" s="29"/>
      <c r="P799" s="29"/>
      <c r="Q799" s="29"/>
      <c r="R799" s="29"/>
      <c r="S799" s="29"/>
      <c r="T799" s="325"/>
      <c r="U799" s="29"/>
      <c r="V799" s="29"/>
      <c r="W799" s="29"/>
      <c r="X799" s="29"/>
      <c r="Y799" s="29"/>
      <c r="Z799" s="29"/>
      <c r="AA799" s="29"/>
      <c r="AB799" s="29"/>
      <c r="AC799" s="29"/>
      <c r="AD799" s="29"/>
      <c r="AE799" s="29"/>
      <c r="AF799" s="29"/>
      <c r="AG799" s="29"/>
      <c r="AH799" s="29"/>
      <c r="AI799" s="29"/>
    </row>
    <row r="800" spans="1:35" ht="15.75" customHeight="1">
      <c r="A800" s="29"/>
      <c r="B800" s="29"/>
      <c r="C800" s="29"/>
      <c r="D800" s="29"/>
      <c r="E800" s="29"/>
      <c r="F800" s="29"/>
      <c r="G800" s="29"/>
      <c r="H800" s="29"/>
      <c r="I800" s="29"/>
      <c r="J800" s="29"/>
      <c r="K800" s="29"/>
      <c r="L800" s="29"/>
      <c r="M800" s="29"/>
      <c r="N800" s="29"/>
      <c r="O800" s="29"/>
      <c r="P800" s="29"/>
      <c r="Q800" s="29"/>
      <c r="R800" s="29"/>
      <c r="S800" s="29"/>
      <c r="T800" s="325"/>
      <c r="U800" s="29"/>
      <c r="V800" s="29"/>
      <c r="W800" s="29"/>
      <c r="X800" s="29"/>
      <c r="Y800" s="29"/>
      <c r="Z800" s="29"/>
      <c r="AA800" s="29"/>
      <c r="AB800" s="29"/>
      <c r="AC800" s="29"/>
      <c r="AD800" s="29"/>
      <c r="AE800" s="29"/>
      <c r="AF800" s="29"/>
      <c r="AG800" s="29"/>
      <c r="AH800" s="29"/>
      <c r="AI800" s="29"/>
    </row>
    <row r="801" spans="1:35" ht="15.75" customHeight="1">
      <c r="A801" s="29"/>
      <c r="B801" s="29"/>
      <c r="C801" s="29"/>
      <c r="D801" s="29"/>
      <c r="E801" s="29"/>
      <c r="F801" s="29"/>
      <c r="G801" s="29"/>
      <c r="H801" s="29"/>
      <c r="I801" s="29"/>
      <c r="J801" s="29"/>
      <c r="K801" s="29"/>
      <c r="L801" s="29"/>
      <c r="M801" s="29"/>
      <c r="N801" s="29"/>
      <c r="O801" s="29"/>
      <c r="P801" s="29"/>
      <c r="Q801" s="29"/>
      <c r="R801" s="29"/>
      <c r="S801" s="29"/>
      <c r="T801" s="325"/>
      <c r="U801" s="29"/>
      <c r="V801" s="29"/>
      <c r="W801" s="29"/>
      <c r="X801" s="29"/>
      <c r="Y801" s="29"/>
      <c r="Z801" s="29"/>
      <c r="AA801" s="29"/>
      <c r="AB801" s="29"/>
      <c r="AC801" s="29"/>
      <c r="AD801" s="29"/>
      <c r="AE801" s="29"/>
      <c r="AF801" s="29"/>
      <c r="AG801" s="29"/>
      <c r="AH801" s="29"/>
      <c r="AI801" s="29"/>
    </row>
    <row r="802" spans="1:35" ht="15.75" customHeight="1">
      <c r="A802" s="29"/>
      <c r="B802" s="29"/>
      <c r="C802" s="29"/>
      <c r="D802" s="29"/>
      <c r="E802" s="29"/>
      <c r="F802" s="29"/>
      <c r="G802" s="29"/>
      <c r="H802" s="29"/>
      <c r="I802" s="29"/>
      <c r="J802" s="29"/>
      <c r="K802" s="29"/>
      <c r="L802" s="29"/>
      <c r="M802" s="29"/>
      <c r="N802" s="29"/>
      <c r="O802" s="29"/>
      <c r="P802" s="29"/>
      <c r="Q802" s="29"/>
      <c r="R802" s="29"/>
      <c r="S802" s="29"/>
      <c r="T802" s="325"/>
      <c r="U802" s="29"/>
      <c r="V802" s="29"/>
      <c r="W802" s="29"/>
      <c r="X802" s="29"/>
      <c r="Y802" s="29"/>
      <c r="Z802" s="29"/>
      <c r="AA802" s="29"/>
      <c r="AB802" s="29"/>
      <c r="AC802" s="29"/>
      <c r="AD802" s="29"/>
      <c r="AE802" s="29"/>
      <c r="AF802" s="29"/>
      <c r="AG802" s="29"/>
      <c r="AH802" s="29"/>
      <c r="AI802" s="29"/>
    </row>
    <row r="803" spans="1:35" ht="15.75" customHeight="1">
      <c r="A803" s="29"/>
      <c r="B803" s="29"/>
      <c r="C803" s="29"/>
      <c r="D803" s="29"/>
      <c r="E803" s="29"/>
      <c r="F803" s="29"/>
      <c r="G803" s="29"/>
      <c r="H803" s="29"/>
      <c r="I803" s="29"/>
      <c r="J803" s="29"/>
      <c r="K803" s="29"/>
      <c r="L803" s="29"/>
      <c r="M803" s="29"/>
      <c r="N803" s="29"/>
      <c r="O803" s="29"/>
      <c r="P803" s="29"/>
      <c r="Q803" s="29"/>
      <c r="R803" s="29"/>
      <c r="S803" s="29"/>
      <c r="T803" s="325"/>
      <c r="U803" s="29"/>
      <c r="V803" s="29"/>
      <c r="W803" s="29"/>
      <c r="X803" s="29"/>
      <c r="Y803" s="29"/>
      <c r="Z803" s="29"/>
      <c r="AA803" s="29"/>
      <c r="AB803" s="29"/>
      <c r="AC803" s="29"/>
      <c r="AD803" s="29"/>
      <c r="AE803" s="29"/>
      <c r="AF803" s="29"/>
      <c r="AG803" s="29"/>
      <c r="AH803" s="29"/>
      <c r="AI803" s="29"/>
    </row>
    <row r="804" spans="1:35" ht="15.75" customHeight="1">
      <c r="A804" s="29"/>
      <c r="B804" s="29"/>
      <c r="C804" s="29"/>
      <c r="D804" s="29"/>
      <c r="E804" s="29"/>
      <c r="F804" s="29"/>
      <c r="G804" s="29"/>
      <c r="H804" s="29"/>
      <c r="I804" s="29"/>
      <c r="J804" s="29"/>
      <c r="K804" s="29"/>
      <c r="L804" s="29"/>
      <c r="M804" s="29"/>
      <c r="N804" s="29"/>
      <c r="O804" s="29"/>
      <c r="P804" s="29"/>
      <c r="Q804" s="29"/>
      <c r="R804" s="29"/>
      <c r="S804" s="29"/>
      <c r="T804" s="325"/>
      <c r="U804" s="29"/>
      <c r="V804" s="29"/>
      <c r="W804" s="29"/>
      <c r="X804" s="29"/>
      <c r="Y804" s="29"/>
      <c r="Z804" s="29"/>
      <c r="AA804" s="29"/>
      <c r="AB804" s="29"/>
      <c r="AC804" s="29"/>
      <c r="AD804" s="29"/>
      <c r="AE804" s="29"/>
      <c r="AF804" s="29"/>
      <c r="AG804" s="29"/>
      <c r="AH804" s="29"/>
      <c r="AI804" s="29"/>
    </row>
    <row r="805" spans="1:35" ht="15.75" customHeight="1">
      <c r="A805" s="29"/>
      <c r="B805" s="29"/>
      <c r="C805" s="29"/>
      <c r="D805" s="29"/>
      <c r="E805" s="29"/>
      <c r="F805" s="29"/>
      <c r="G805" s="29"/>
      <c r="H805" s="29"/>
      <c r="I805" s="29"/>
      <c r="J805" s="29"/>
      <c r="K805" s="29"/>
      <c r="L805" s="29"/>
      <c r="M805" s="29"/>
      <c r="N805" s="29"/>
      <c r="O805" s="29"/>
      <c r="P805" s="29"/>
      <c r="Q805" s="29"/>
      <c r="R805" s="29"/>
      <c r="S805" s="29"/>
      <c r="T805" s="325"/>
      <c r="U805" s="29"/>
      <c r="V805" s="29"/>
      <c r="W805" s="29"/>
      <c r="X805" s="29"/>
      <c r="Y805" s="29"/>
      <c r="Z805" s="29"/>
      <c r="AA805" s="29"/>
      <c r="AB805" s="29"/>
      <c r="AC805" s="29"/>
      <c r="AD805" s="29"/>
      <c r="AE805" s="29"/>
      <c r="AF805" s="29"/>
      <c r="AG805" s="29"/>
      <c r="AH805" s="29"/>
      <c r="AI805" s="29"/>
    </row>
    <row r="806" spans="1:35" ht="15.75" customHeight="1">
      <c r="A806" s="29"/>
      <c r="B806" s="29"/>
      <c r="C806" s="29"/>
      <c r="D806" s="29"/>
      <c r="E806" s="29"/>
      <c r="F806" s="29"/>
      <c r="G806" s="29"/>
      <c r="H806" s="29"/>
      <c r="I806" s="29"/>
      <c r="J806" s="29"/>
      <c r="K806" s="29"/>
      <c r="L806" s="29"/>
      <c r="M806" s="29"/>
      <c r="N806" s="29"/>
      <c r="O806" s="29"/>
      <c r="P806" s="29"/>
      <c r="Q806" s="29"/>
      <c r="R806" s="29"/>
      <c r="S806" s="29"/>
      <c r="T806" s="325"/>
      <c r="U806" s="29"/>
      <c r="V806" s="29"/>
      <c r="W806" s="29"/>
      <c r="X806" s="29"/>
      <c r="Y806" s="29"/>
      <c r="Z806" s="29"/>
      <c r="AA806" s="29"/>
      <c r="AB806" s="29"/>
      <c r="AC806" s="29"/>
      <c r="AD806" s="29"/>
      <c r="AE806" s="29"/>
      <c r="AF806" s="29"/>
      <c r="AG806" s="29"/>
      <c r="AH806" s="29"/>
      <c r="AI806" s="29"/>
    </row>
    <row r="807" spans="1:35" ht="15.75" customHeight="1">
      <c r="A807" s="29"/>
      <c r="B807" s="29"/>
      <c r="C807" s="29"/>
      <c r="D807" s="29"/>
      <c r="E807" s="29"/>
      <c r="F807" s="29"/>
      <c r="G807" s="29"/>
      <c r="H807" s="29"/>
      <c r="I807" s="29"/>
      <c r="J807" s="29"/>
      <c r="K807" s="29"/>
      <c r="L807" s="29"/>
      <c r="M807" s="29"/>
      <c r="N807" s="29"/>
      <c r="O807" s="29"/>
      <c r="P807" s="29"/>
      <c r="Q807" s="29"/>
      <c r="R807" s="29"/>
      <c r="S807" s="29"/>
      <c r="T807" s="325"/>
      <c r="U807" s="29"/>
      <c r="V807" s="29"/>
      <c r="W807" s="29"/>
      <c r="X807" s="29"/>
      <c r="Y807" s="29"/>
      <c r="Z807" s="29"/>
      <c r="AA807" s="29"/>
      <c r="AB807" s="29"/>
      <c r="AC807" s="29"/>
      <c r="AD807" s="29"/>
      <c r="AE807" s="29"/>
      <c r="AF807" s="29"/>
      <c r="AG807" s="29"/>
      <c r="AH807" s="29"/>
      <c r="AI807" s="29"/>
    </row>
    <row r="808" spans="1:35" ht="15.75" customHeight="1">
      <c r="A808" s="29"/>
      <c r="B808" s="29"/>
      <c r="C808" s="29"/>
      <c r="D808" s="29"/>
      <c r="E808" s="29"/>
      <c r="F808" s="29"/>
      <c r="G808" s="29"/>
      <c r="H808" s="29"/>
      <c r="I808" s="29"/>
      <c r="J808" s="29"/>
      <c r="K808" s="29"/>
      <c r="L808" s="29"/>
      <c r="M808" s="29"/>
      <c r="N808" s="29"/>
      <c r="O808" s="29"/>
      <c r="P808" s="29"/>
      <c r="Q808" s="29"/>
      <c r="R808" s="29"/>
      <c r="S808" s="29"/>
      <c r="T808" s="325"/>
      <c r="U808" s="29"/>
      <c r="V808" s="29"/>
      <c r="W808" s="29"/>
      <c r="X808" s="29"/>
      <c r="Y808" s="29"/>
      <c r="Z808" s="29"/>
      <c r="AA808" s="29"/>
      <c r="AB808" s="29"/>
      <c r="AC808" s="29"/>
      <c r="AD808" s="29"/>
      <c r="AE808" s="29"/>
      <c r="AF808" s="29"/>
      <c r="AG808" s="29"/>
      <c r="AH808" s="29"/>
      <c r="AI808" s="29"/>
    </row>
    <row r="809" spans="1:35" ht="15.75" customHeight="1">
      <c r="A809" s="29"/>
      <c r="B809" s="29"/>
      <c r="C809" s="29"/>
      <c r="D809" s="29"/>
      <c r="E809" s="29"/>
      <c r="F809" s="29"/>
      <c r="G809" s="29"/>
      <c r="H809" s="29"/>
      <c r="I809" s="29"/>
      <c r="J809" s="29"/>
      <c r="K809" s="29"/>
      <c r="L809" s="29"/>
      <c r="M809" s="29"/>
      <c r="N809" s="29"/>
      <c r="O809" s="29"/>
      <c r="P809" s="29"/>
      <c r="Q809" s="29"/>
      <c r="R809" s="29"/>
      <c r="S809" s="29"/>
      <c r="T809" s="325"/>
      <c r="U809" s="29"/>
      <c r="V809" s="29"/>
      <c r="W809" s="29"/>
      <c r="X809" s="29"/>
      <c r="Y809" s="29"/>
      <c r="Z809" s="29"/>
      <c r="AA809" s="29"/>
      <c r="AB809" s="29"/>
      <c r="AC809" s="29"/>
      <c r="AD809" s="29"/>
      <c r="AE809" s="29"/>
      <c r="AF809" s="29"/>
      <c r="AG809" s="29"/>
      <c r="AH809" s="29"/>
      <c r="AI809" s="29"/>
    </row>
    <row r="810" spans="1:35" ht="15.75" customHeight="1">
      <c r="A810" s="29"/>
      <c r="B810" s="29"/>
      <c r="C810" s="29"/>
      <c r="D810" s="29"/>
      <c r="E810" s="29"/>
      <c r="F810" s="29"/>
      <c r="G810" s="29"/>
      <c r="H810" s="29"/>
      <c r="I810" s="29"/>
      <c r="J810" s="29"/>
      <c r="K810" s="29"/>
      <c r="L810" s="29"/>
      <c r="M810" s="29"/>
      <c r="N810" s="29"/>
      <c r="O810" s="29"/>
      <c r="P810" s="29"/>
      <c r="Q810" s="29"/>
      <c r="R810" s="29"/>
      <c r="S810" s="29"/>
      <c r="T810" s="325"/>
      <c r="U810" s="29"/>
      <c r="V810" s="29"/>
      <c r="W810" s="29"/>
      <c r="X810" s="29"/>
      <c r="Y810" s="29"/>
      <c r="Z810" s="29"/>
      <c r="AA810" s="29"/>
      <c r="AB810" s="29"/>
      <c r="AC810" s="29"/>
      <c r="AD810" s="29"/>
      <c r="AE810" s="29"/>
      <c r="AF810" s="29"/>
      <c r="AG810" s="29"/>
      <c r="AH810" s="29"/>
      <c r="AI810" s="29"/>
    </row>
    <row r="811" spans="1:35" ht="15.75" customHeight="1">
      <c r="A811" s="29"/>
      <c r="B811" s="29"/>
      <c r="C811" s="29"/>
      <c r="D811" s="29"/>
      <c r="E811" s="29"/>
      <c r="F811" s="29"/>
      <c r="G811" s="29"/>
      <c r="H811" s="29"/>
      <c r="I811" s="29"/>
      <c r="J811" s="29"/>
      <c r="K811" s="29"/>
      <c r="L811" s="29"/>
      <c r="M811" s="29"/>
      <c r="N811" s="29"/>
      <c r="O811" s="29"/>
      <c r="P811" s="29"/>
      <c r="Q811" s="29"/>
      <c r="R811" s="29"/>
      <c r="S811" s="29"/>
      <c r="T811" s="325"/>
      <c r="U811" s="29"/>
      <c r="V811" s="29"/>
      <c r="W811" s="29"/>
      <c r="X811" s="29"/>
      <c r="Y811" s="29"/>
      <c r="Z811" s="29"/>
      <c r="AA811" s="29"/>
      <c r="AB811" s="29"/>
      <c r="AC811" s="29"/>
      <c r="AD811" s="29"/>
      <c r="AE811" s="29"/>
      <c r="AF811" s="29"/>
      <c r="AG811" s="29"/>
      <c r="AH811" s="29"/>
      <c r="AI811" s="29"/>
    </row>
    <row r="812" spans="1:35" ht="15.75" customHeight="1">
      <c r="A812" s="29"/>
      <c r="B812" s="29"/>
      <c r="C812" s="29"/>
      <c r="D812" s="29"/>
      <c r="E812" s="29"/>
      <c r="F812" s="29"/>
      <c r="G812" s="29"/>
      <c r="H812" s="29"/>
      <c r="I812" s="29"/>
      <c r="J812" s="29"/>
      <c r="K812" s="29"/>
      <c r="L812" s="29"/>
      <c r="M812" s="29"/>
      <c r="N812" s="29"/>
      <c r="O812" s="29"/>
      <c r="P812" s="29"/>
      <c r="Q812" s="29"/>
      <c r="R812" s="29"/>
      <c r="S812" s="29"/>
      <c r="T812" s="325"/>
      <c r="U812" s="29"/>
      <c r="V812" s="29"/>
      <c r="W812" s="29"/>
      <c r="X812" s="29"/>
      <c r="Y812" s="29"/>
      <c r="Z812" s="29"/>
      <c r="AA812" s="29"/>
      <c r="AB812" s="29"/>
      <c r="AC812" s="29"/>
      <c r="AD812" s="29"/>
      <c r="AE812" s="29"/>
      <c r="AF812" s="29"/>
      <c r="AG812" s="29"/>
      <c r="AH812" s="29"/>
      <c r="AI812" s="29"/>
    </row>
    <row r="813" spans="1:35" ht="15.75" customHeight="1">
      <c r="A813" s="29"/>
      <c r="B813" s="29"/>
      <c r="C813" s="29"/>
      <c r="D813" s="29"/>
      <c r="E813" s="29"/>
      <c r="F813" s="29"/>
      <c r="G813" s="29"/>
      <c r="H813" s="29"/>
      <c r="I813" s="29"/>
      <c r="J813" s="29"/>
      <c r="K813" s="29"/>
      <c r="L813" s="29"/>
      <c r="M813" s="29"/>
      <c r="N813" s="29"/>
      <c r="O813" s="29"/>
      <c r="P813" s="29"/>
      <c r="Q813" s="29"/>
      <c r="R813" s="29"/>
      <c r="S813" s="29"/>
      <c r="T813" s="325"/>
      <c r="U813" s="29"/>
      <c r="V813" s="29"/>
      <c r="W813" s="29"/>
      <c r="X813" s="29"/>
      <c r="Y813" s="29"/>
      <c r="Z813" s="29"/>
      <c r="AA813" s="29"/>
      <c r="AB813" s="29"/>
      <c r="AC813" s="29"/>
      <c r="AD813" s="29"/>
      <c r="AE813" s="29"/>
      <c r="AF813" s="29"/>
      <c r="AG813" s="29"/>
      <c r="AH813" s="29"/>
      <c r="AI813" s="29"/>
    </row>
    <row r="814" spans="1:35" ht="15.75" customHeight="1">
      <c r="A814" s="29"/>
      <c r="B814" s="29"/>
      <c r="C814" s="29"/>
      <c r="D814" s="29"/>
      <c r="E814" s="29"/>
      <c r="F814" s="29"/>
      <c r="G814" s="29"/>
      <c r="H814" s="29"/>
      <c r="I814" s="29"/>
      <c r="J814" s="29"/>
      <c r="K814" s="29"/>
      <c r="L814" s="29"/>
      <c r="M814" s="29"/>
      <c r="N814" s="29"/>
      <c r="O814" s="29"/>
      <c r="P814" s="29"/>
      <c r="Q814" s="29"/>
      <c r="R814" s="29"/>
      <c r="S814" s="29"/>
      <c r="T814" s="325"/>
      <c r="U814" s="29"/>
      <c r="V814" s="29"/>
      <c r="W814" s="29"/>
      <c r="X814" s="29"/>
      <c r="Y814" s="29"/>
      <c r="Z814" s="29"/>
      <c r="AA814" s="29"/>
      <c r="AB814" s="29"/>
      <c r="AC814" s="29"/>
      <c r="AD814" s="29"/>
      <c r="AE814" s="29"/>
      <c r="AF814" s="29"/>
      <c r="AG814" s="29"/>
      <c r="AH814" s="29"/>
      <c r="AI814" s="29"/>
    </row>
    <row r="815" spans="1:35" ht="15.75" customHeight="1">
      <c r="A815" s="29"/>
      <c r="B815" s="29"/>
      <c r="C815" s="29"/>
      <c r="D815" s="29"/>
      <c r="E815" s="29"/>
      <c r="F815" s="29"/>
      <c r="G815" s="29"/>
      <c r="H815" s="29"/>
      <c r="I815" s="29"/>
      <c r="J815" s="29"/>
      <c r="K815" s="29"/>
      <c r="L815" s="29"/>
      <c r="M815" s="29"/>
      <c r="N815" s="29"/>
      <c r="O815" s="29"/>
      <c r="P815" s="29"/>
      <c r="Q815" s="29"/>
      <c r="R815" s="29"/>
      <c r="S815" s="29"/>
      <c r="T815" s="325"/>
      <c r="U815" s="29"/>
      <c r="V815" s="29"/>
      <c r="W815" s="29"/>
      <c r="X815" s="29"/>
      <c r="Y815" s="29"/>
      <c r="Z815" s="29"/>
      <c r="AA815" s="29"/>
      <c r="AB815" s="29"/>
      <c r="AC815" s="29"/>
      <c r="AD815" s="29"/>
      <c r="AE815" s="29"/>
      <c r="AF815" s="29"/>
      <c r="AG815" s="29"/>
      <c r="AH815" s="29"/>
      <c r="AI815" s="29"/>
    </row>
    <row r="816" spans="1:35" ht="15.75" customHeight="1">
      <c r="A816" s="29"/>
      <c r="B816" s="29"/>
      <c r="C816" s="29"/>
      <c r="D816" s="29"/>
      <c r="E816" s="29"/>
      <c r="F816" s="29"/>
      <c r="G816" s="29"/>
      <c r="H816" s="29"/>
      <c r="I816" s="29"/>
      <c r="J816" s="29"/>
      <c r="K816" s="29"/>
      <c r="L816" s="29"/>
      <c r="M816" s="29"/>
      <c r="N816" s="29"/>
      <c r="O816" s="29"/>
      <c r="P816" s="29"/>
      <c r="Q816" s="29"/>
      <c r="R816" s="29"/>
      <c r="S816" s="29"/>
      <c r="T816" s="325"/>
      <c r="U816" s="29"/>
      <c r="V816" s="29"/>
      <c r="W816" s="29"/>
      <c r="X816" s="29"/>
      <c r="Y816" s="29"/>
      <c r="Z816" s="29"/>
      <c r="AA816" s="29"/>
      <c r="AB816" s="29"/>
      <c r="AC816" s="29"/>
      <c r="AD816" s="29"/>
      <c r="AE816" s="29"/>
      <c r="AF816" s="29"/>
      <c r="AG816" s="29"/>
      <c r="AH816" s="29"/>
      <c r="AI816" s="29"/>
    </row>
    <row r="817" spans="1:35" ht="15.75" customHeight="1">
      <c r="A817" s="29"/>
      <c r="B817" s="29"/>
      <c r="C817" s="29"/>
      <c r="D817" s="29"/>
      <c r="E817" s="29"/>
      <c r="F817" s="29"/>
      <c r="G817" s="29"/>
      <c r="H817" s="29"/>
      <c r="I817" s="29"/>
      <c r="J817" s="29"/>
      <c r="K817" s="29"/>
      <c r="L817" s="29"/>
      <c r="M817" s="29"/>
      <c r="N817" s="29"/>
      <c r="O817" s="29"/>
      <c r="P817" s="29"/>
      <c r="Q817" s="29"/>
      <c r="R817" s="29"/>
      <c r="S817" s="29"/>
      <c r="T817" s="325"/>
      <c r="U817" s="29"/>
      <c r="V817" s="29"/>
      <c r="W817" s="29"/>
      <c r="X817" s="29"/>
      <c r="Y817" s="29"/>
      <c r="Z817" s="29"/>
      <c r="AA817" s="29"/>
      <c r="AB817" s="29"/>
      <c r="AC817" s="29"/>
      <c r="AD817" s="29"/>
      <c r="AE817" s="29"/>
      <c r="AF817" s="29"/>
      <c r="AG817" s="29"/>
      <c r="AH817" s="29"/>
      <c r="AI817" s="29"/>
    </row>
    <row r="818" spans="1:35" ht="15.75" customHeight="1">
      <c r="A818" s="29"/>
      <c r="B818" s="29"/>
      <c r="C818" s="29"/>
      <c r="D818" s="29"/>
      <c r="E818" s="29"/>
      <c r="F818" s="29"/>
      <c r="G818" s="29"/>
      <c r="H818" s="29"/>
      <c r="I818" s="29"/>
      <c r="J818" s="29"/>
      <c r="K818" s="29"/>
      <c r="L818" s="29"/>
      <c r="M818" s="29"/>
      <c r="N818" s="29"/>
      <c r="O818" s="29"/>
      <c r="P818" s="29"/>
      <c r="Q818" s="29"/>
      <c r="R818" s="29"/>
      <c r="S818" s="29"/>
      <c r="T818" s="325"/>
      <c r="U818" s="29"/>
      <c r="V818" s="29"/>
      <c r="W818" s="29"/>
      <c r="X818" s="29"/>
      <c r="Y818" s="29"/>
      <c r="Z818" s="29"/>
      <c r="AA818" s="29"/>
      <c r="AB818" s="29"/>
      <c r="AC818" s="29"/>
      <c r="AD818" s="29"/>
      <c r="AE818" s="29"/>
      <c r="AF818" s="29"/>
      <c r="AG818" s="29"/>
      <c r="AH818" s="29"/>
      <c r="AI818" s="29"/>
    </row>
    <row r="819" spans="1:35" ht="15.75" customHeight="1">
      <c r="A819" s="29"/>
      <c r="B819" s="29"/>
      <c r="C819" s="29"/>
      <c r="D819" s="29"/>
      <c r="E819" s="29"/>
      <c r="F819" s="29"/>
      <c r="G819" s="29"/>
      <c r="H819" s="29"/>
      <c r="I819" s="29"/>
      <c r="J819" s="29"/>
      <c r="K819" s="29"/>
      <c r="L819" s="29"/>
      <c r="M819" s="29"/>
      <c r="N819" s="29"/>
      <c r="O819" s="29"/>
      <c r="P819" s="29"/>
      <c r="Q819" s="29"/>
      <c r="R819" s="29"/>
      <c r="S819" s="29"/>
      <c r="T819" s="325"/>
      <c r="U819" s="29"/>
      <c r="V819" s="29"/>
      <c r="W819" s="29"/>
      <c r="X819" s="29"/>
      <c r="Y819" s="29"/>
      <c r="Z819" s="29"/>
      <c r="AA819" s="29"/>
      <c r="AB819" s="29"/>
      <c r="AC819" s="29"/>
      <c r="AD819" s="29"/>
      <c r="AE819" s="29"/>
      <c r="AF819" s="29"/>
      <c r="AG819" s="29"/>
      <c r="AH819" s="29"/>
      <c r="AI819" s="29"/>
    </row>
    <row r="820" spans="1:35" ht="15.75" customHeight="1">
      <c r="A820" s="29"/>
      <c r="B820" s="29"/>
      <c r="C820" s="29"/>
      <c r="D820" s="29"/>
      <c r="E820" s="29"/>
      <c r="F820" s="29"/>
      <c r="G820" s="29"/>
      <c r="H820" s="29"/>
      <c r="I820" s="29"/>
      <c r="J820" s="29"/>
      <c r="K820" s="29"/>
      <c r="L820" s="29"/>
      <c r="M820" s="29"/>
      <c r="N820" s="29"/>
      <c r="O820" s="29"/>
      <c r="P820" s="29"/>
      <c r="Q820" s="29"/>
      <c r="R820" s="29"/>
      <c r="S820" s="29"/>
      <c r="T820" s="325"/>
      <c r="U820" s="29"/>
      <c r="V820" s="29"/>
      <c r="W820" s="29"/>
      <c r="X820" s="29"/>
      <c r="Y820" s="29"/>
      <c r="Z820" s="29"/>
      <c r="AA820" s="29"/>
      <c r="AB820" s="29"/>
      <c r="AC820" s="29"/>
      <c r="AD820" s="29"/>
      <c r="AE820" s="29"/>
      <c r="AF820" s="29"/>
      <c r="AG820" s="29"/>
      <c r="AH820" s="29"/>
      <c r="AI820" s="29"/>
    </row>
    <row r="821" spans="1:35" ht="15.75" customHeight="1">
      <c r="A821" s="29"/>
      <c r="B821" s="29"/>
      <c r="C821" s="29"/>
      <c r="D821" s="29"/>
      <c r="E821" s="29"/>
      <c r="F821" s="29"/>
      <c r="G821" s="29"/>
      <c r="H821" s="29"/>
      <c r="I821" s="29"/>
      <c r="J821" s="29"/>
      <c r="K821" s="29"/>
      <c r="L821" s="29"/>
      <c r="M821" s="29"/>
      <c r="N821" s="29"/>
      <c r="O821" s="29"/>
      <c r="P821" s="29"/>
      <c r="Q821" s="29"/>
      <c r="R821" s="29"/>
      <c r="S821" s="29"/>
      <c r="T821" s="325"/>
      <c r="U821" s="29"/>
      <c r="V821" s="29"/>
      <c r="W821" s="29"/>
      <c r="X821" s="29"/>
      <c r="Y821" s="29"/>
      <c r="Z821" s="29"/>
      <c r="AA821" s="29"/>
      <c r="AB821" s="29"/>
      <c r="AC821" s="29"/>
      <c r="AD821" s="29"/>
      <c r="AE821" s="29"/>
      <c r="AF821" s="29"/>
      <c r="AG821" s="29"/>
      <c r="AH821" s="29"/>
      <c r="AI821" s="29"/>
    </row>
    <row r="822" spans="1:35" ht="15.75" customHeight="1">
      <c r="A822" s="29"/>
      <c r="B822" s="29"/>
      <c r="C822" s="29"/>
      <c r="D822" s="29"/>
      <c r="E822" s="29"/>
      <c r="F822" s="29"/>
      <c r="G822" s="29"/>
      <c r="H822" s="29"/>
      <c r="I822" s="29"/>
      <c r="J822" s="29"/>
      <c r="K822" s="29"/>
      <c r="L822" s="29"/>
      <c r="M822" s="29"/>
      <c r="N822" s="29"/>
      <c r="O822" s="29"/>
      <c r="P822" s="29"/>
      <c r="Q822" s="29"/>
      <c r="R822" s="29"/>
      <c r="S822" s="29"/>
      <c r="T822" s="325"/>
      <c r="U822" s="29"/>
      <c r="V822" s="29"/>
      <c r="W822" s="29"/>
      <c r="X822" s="29"/>
      <c r="Y822" s="29"/>
      <c r="Z822" s="29"/>
      <c r="AA822" s="29"/>
      <c r="AB822" s="29"/>
      <c r="AC822" s="29"/>
      <c r="AD822" s="29"/>
      <c r="AE822" s="29"/>
      <c r="AF822" s="29"/>
      <c r="AG822" s="29"/>
      <c r="AH822" s="29"/>
      <c r="AI822" s="29"/>
    </row>
    <row r="823" spans="1:35" ht="15.75" customHeight="1">
      <c r="A823" s="29"/>
      <c r="B823" s="29"/>
      <c r="C823" s="29"/>
      <c r="D823" s="29"/>
      <c r="E823" s="29"/>
      <c r="F823" s="29"/>
      <c r="G823" s="29"/>
      <c r="H823" s="29"/>
      <c r="I823" s="29"/>
      <c r="J823" s="29"/>
      <c r="K823" s="29"/>
      <c r="L823" s="29"/>
      <c r="M823" s="29"/>
      <c r="N823" s="29"/>
      <c r="O823" s="29"/>
      <c r="P823" s="29"/>
      <c r="Q823" s="29"/>
      <c r="R823" s="29"/>
      <c r="S823" s="29"/>
      <c r="T823" s="325"/>
      <c r="U823" s="29"/>
      <c r="V823" s="29"/>
      <c r="W823" s="29"/>
      <c r="X823" s="29"/>
      <c r="Y823" s="29"/>
      <c r="Z823" s="29"/>
      <c r="AA823" s="29"/>
      <c r="AB823" s="29"/>
      <c r="AC823" s="29"/>
      <c r="AD823" s="29"/>
      <c r="AE823" s="29"/>
      <c r="AF823" s="29"/>
      <c r="AG823" s="29"/>
      <c r="AH823" s="29"/>
      <c r="AI823" s="29"/>
    </row>
    <row r="824" spans="1:35" ht="15.75" customHeight="1">
      <c r="A824" s="29"/>
      <c r="B824" s="29"/>
      <c r="C824" s="29"/>
      <c r="D824" s="29"/>
      <c r="E824" s="29"/>
      <c r="F824" s="29"/>
      <c r="G824" s="29"/>
      <c r="H824" s="29"/>
      <c r="I824" s="29"/>
      <c r="J824" s="29"/>
      <c r="K824" s="29"/>
      <c r="L824" s="29"/>
      <c r="M824" s="29"/>
      <c r="N824" s="29"/>
      <c r="O824" s="29"/>
      <c r="P824" s="29"/>
      <c r="Q824" s="29"/>
      <c r="R824" s="29"/>
      <c r="S824" s="29"/>
      <c r="T824" s="325"/>
      <c r="U824" s="29"/>
      <c r="V824" s="29"/>
      <c r="W824" s="29"/>
      <c r="X824" s="29"/>
      <c r="Y824" s="29"/>
      <c r="Z824" s="29"/>
      <c r="AA824" s="29"/>
      <c r="AB824" s="29"/>
      <c r="AC824" s="29"/>
      <c r="AD824" s="29"/>
      <c r="AE824" s="29"/>
      <c r="AF824" s="29"/>
      <c r="AG824" s="29"/>
      <c r="AH824" s="29"/>
      <c r="AI824" s="29"/>
    </row>
    <row r="825" spans="1:35" ht="15.75" customHeight="1">
      <c r="A825" s="29"/>
      <c r="B825" s="29"/>
      <c r="C825" s="29"/>
      <c r="D825" s="29"/>
      <c r="E825" s="29"/>
      <c r="F825" s="29"/>
      <c r="G825" s="29"/>
      <c r="H825" s="29"/>
      <c r="I825" s="29"/>
      <c r="J825" s="29"/>
      <c r="K825" s="29"/>
      <c r="L825" s="29"/>
      <c r="M825" s="29"/>
      <c r="N825" s="29"/>
      <c r="O825" s="29"/>
      <c r="P825" s="29"/>
      <c r="Q825" s="29"/>
      <c r="R825" s="29"/>
      <c r="S825" s="29"/>
      <c r="T825" s="325"/>
      <c r="U825" s="29"/>
      <c r="V825" s="29"/>
      <c r="W825" s="29"/>
      <c r="X825" s="29"/>
      <c r="Y825" s="29"/>
      <c r="Z825" s="29"/>
      <c r="AA825" s="29"/>
      <c r="AB825" s="29"/>
      <c r="AC825" s="29"/>
      <c r="AD825" s="29"/>
      <c r="AE825" s="29"/>
      <c r="AF825" s="29"/>
      <c r="AG825" s="29"/>
      <c r="AH825" s="29"/>
      <c r="AI825" s="29"/>
    </row>
    <row r="826" spans="1:35" ht="15.75" customHeight="1">
      <c r="A826" s="29"/>
      <c r="B826" s="29"/>
      <c r="C826" s="29"/>
      <c r="D826" s="29"/>
      <c r="E826" s="29"/>
      <c r="F826" s="29"/>
      <c r="G826" s="29"/>
      <c r="H826" s="29"/>
      <c r="I826" s="29"/>
      <c r="J826" s="29"/>
      <c r="K826" s="29"/>
      <c r="L826" s="29"/>
      <c r="M826" s="29"/>
      <c r="N826" s="29"/>
      <c r="O826" s="29"/>
      <c r="P826" s="29"/>
      <c r="Q826" s="29"/>
      <c r="R826" s="29"/>
      <c r="S826" s="29"/>
      <c r="T826" s="325"/>
      <c r="U826" s="29"/>
      <c r="V826" s="29"/>
      <c r="W826" s="29"/>
      <c r="X826" s="29"/>
      <c r="Y826" s="29"/>
      <c r="Z826" s="29"/>
      <c r="AA826" s="29"/>
      <c r="AB826" s="29"/>
      <c r="AC826" s="29"/>
      <c r="AD826" s="29"/>
      <c r="AE826" s="29"/>
      <c r="AF826" s="29"/>
      <c r="AG826" s="29"/>
      <c r="AH826" s="29"/>
      <c r="AI826" s="29"/>
    </row>
    <row r="827" spans="1:35" ht="15.75" customHeight="1">
      <c r="A827" s="29"/>
      <c r="B827" s="29"/>
      <c r="C827" s="29"/>
      <c r="D827" s="29"/>
      <c r="E827" s="29"/>
      <c r="F827" s="29"/>
      <c r="G827" s="29"/>
      <c r="H827" s="29"/>
      <c r="I827" s="29"/>
      <c r="J827" s="29"/>
      <c r="K827" s="29"/>
      <c r="L827" s="29"/>
      <c r="M827" s="29"/>
      <c r="N827" s="29"/>
      <c r="O827" s="29"/>
      <c r="P827" s="29"/>
      <c r="Q827" s="29"/>
      <c r="R827" s="29"/>
      <c r="S827" s="29"/>
      <c r="T827" s="325"/>
      <c r="U827" s="29"/>
      <c r="V827" s="29"/>
      <c r="W827" s="29"/>
      <c r="X827" s="29"/>
      <c r="Y827" s="29"/>
      <c r="Z827" s="29"/>
      <c r="AA827" s="29"/>
      <c r="AB827" s="29"/>
      <c r="AC827" s="29"/>
      <c r="AD827" s="29"/>
      <c r="AE827" s="29"/>
      <c r="AF827" s="29"/>
      <c r="AG827" s="29"/>
      <c r="AH827" s="29"/>
      <c r="AI827" s="29"/>
    </row>
    <row r="828" spans="1:35" ht="15.75" customHeight="1">
      <c r="A828" s="29"/>
      <c r="B828" s="29"/>
      <c r="C828" s="29"/>
      <c r="D828" s="29"/>
      <c r="E828" s="29"/>
      <c r="F828" s="29"/>
      <c r="G828" s="29"/>
      <c r="H828" s="29"/>
      <c r="I828" s="29"/>
      <c r="J828" s="29"/>
      <c r="K828" s="29"/>
      <c r="L828" s="29"/>
      <c r="M828" s="29"/>
      <c r="N828" s="29"/>
      <c r="O828" s="29"/>
      <c r="P828" s="29"/>
      <c r="Q828" s="29"/>
      <c r="R828" s="29"/>
      <c r="S828" s="29"/>
      <c r="T828" s="325"/>
      <c r="U828" s="29"/>
      <c r="V828" s="29"/>
      <c r="W828" s="29"/>
      <c r="X828" s="29"/>
      <c r="Y828" s="29"/>
      <c r="Z828" s="29"/>
      <c r="AA828" s="29"/>
      <c r="AB828" s="29"/>
      <c r="AC828" s="29"/>
      <c r="AD828" s="29"/>
      <c r="AE828" s="29"/>
      <c r="AF828" s="29"/>
      <c r="AG828" s="29"/>
      <c r="AH828" s="29"/>
      <c r="AI828" s="29"/>
    </row>
    <row r="829" spans="1:35" ht="15.75" customHeight="1">
      <c r="A829" s="29"/>
      <c r="B829" s="29"/>
      <c r="C829" s="29"/>
      <c r="D829" s="29"/>
      <c r="E829" s="29"/>
      <c r="F829" s="29"/>
      <c r="G829" s="29"/>
      <c r="H829" s="29"/>
      <c r="I829" s="29"/>
      <c r="J829" s="29"/>
      <c r="K829" s="29"/>
      <c r="L829" s="29"/>
      <c r="M829" s="29"/>
      <c r="N829" s="29"/>
      <c r="O829" s="29"/>
      <c r="P829" s="29"/>
      <c r="Q829" s="29"/>
      <c r="R829" s="29"/>
      <c r="S829" s="29"/>
      <c r="T829" s="325"/>
      <c r="U829" s="29"/>
      <c r="V829" s="29"/>
      <c r="W829" s="29"/>
      <c r="X829" s="29"/>
      <c r="Y829" s="29"/>
      <c r="Z829" s="29"/>
      <c r="AA829" s="29"/>
      <c r="AB829" s="29"/>
      <c r="AC829" s="29"/>
      <c r="AD829" s="29"/>
      <c r="AE829" s="29"/>
      <c r="AF829" s="29"/>
      <c r="AG829" s="29"/>
      <c r="AH829" s="29"/>
      <c r="AI829" s="29"/>
    </row>
    <row r="830" spans="1:35" ht="15.75" customHeight="1">
      <c r="A830" s="29"/>
      <c r="B830" s="29"/>
      <c r="C830" s="29"/>
      <c r="D830" s="29"/>
      <c r="E830" s="29"/>
      <c r="F830" s="29"/>
      <c r="G830" s="29"/>
      <c r="H830" s="29"/>
      <c r="I830" s="29"/>
      <c r="J830" s="29"/>
      <c r="K830" s="29"/>
      <c r="L830" s="29"/>
      <c r="M830" s="29"/>
      <c r="N830" s="29"/>
      <c r="O830" s="29"/>
      <c r="P830" s="29"/>
      <c r="Q830" s="29"/>
      <c r="R830" s="29"/>
      <c r="S830" s="29"/>
      <c r="T830" s="325"/>
      <c r="U830" s="29"/>
      <c r="V830" s="29"/>
      <c r="W830" s="29"/>
      <c r="X830" s="29"/>
      <c r="Y830" s="29"/>
      <c r="Z830" s="29"/>
      <c r="AA830" s="29"/>
      <c r="AB830" s="29"/>
      <c r="AC830" s="29"/>
      <c r="AD830" s="29"/>
      <c r="AE830" s="29"/>
      <c r="AF830" s="29"/>
      <c r="AG830" s="29"/>
      <c r="AH830" s="29"/>
      <c r="AI830" s="29"/>
    </row>
    <row r="831" spans="1:35" ht="15.75" customHeight="1">
      <c r="A831" s="29"/>
      <c r="B831" s="29"/>
      <c r="C831" s="29"/>
      <c r="D831" s="29"/>
      <c r="E831" s="29"/>
      <c r="F831" s="29"/>
      <c r="G831" s="29"/>
      <c r="H831" s="29"/>
      <c r="I831" s="29"/>
      <c r="J831" s="29"/>
      <c r="K831" s="29"/>
      <c r="L831" s="29"/>
      <c r="M831" s="29"/>
      <c r="N831" s="29"/>
      <c r="O831" s="29"/>
      <c r="P831" s="29"/>
      <c r="Q831" s="29"/>
      <c r="R831" s="29"/>
      <c r="S831" s="29"/>
      <c r="T831" s="325"/>
      <c r="U831" s="29"/>
      <c r="V831" s="29"/>
      <c r="W831" s="29"/>
      <c r="X831" s="29"/>
      <c r="Y831" s="29"/>
      <c r="Z831" s="29"/>
      <c r="AA831" s="29"/>
      <c r="AB831" s="29"/>
      <c r="AC831" s="29"/>
      <c r="AD831" s="29"/>
      <c r="AE831" s="29"/>
      <c r="AF831" s="29"/>
      <c r="AG831" s="29"/>
      <c r="AH831" s="29"/>
      <c r="AI831" s="29"/>
    </row>
    <row r="832" spans="1:35" ht="15.75" customHeight="1">
      <c r="A832" s="29"/>
      <c r="B832" s="29"/>
      <c r="C832" s="29"/>
      <c r="D832" s="29"/>
      <c r="E832" s="29"/>
      <c r="F832" s="29"/>
      <c r="G832" s="29"/>
      <c r="H832" s="29"/>
      <c r="I832" s="29"/>
      <c r="J832" s="29"/>
      <c r="K832" s="29"/>
      <c r="L832" s="29"/>
      <c r="M832" s="29"/>
      <c r="N832" s="29"/>
      <c r="O832" s="29"/>
      <c r="P832" s="29"/>
      <c r="Q832" s="29"/>
      <c r="R832" s="29"/>
      <c r="S832" s="29"/>
      <c r="T832" s="325"/>
      <c r="U832" s="29"/>
      <c r="V832" s="29"/>
      <c r="W832" s="29"/>
      <c r="X832" s="29"/>
      <c r="Y832" s="29"/>
      <c r="Z832" s="29"/>
      <c r="AA832" s="29"/>
      <c r="AB832" s="29"/>
      <c r="AC832" s="29"/>
      <c r="AD832" s="29"/>
      <c r="AE832" s="29"/>
      <c r="AF832" s="29"/>
      <c r="AG832" s="29"/>
      <c r="AH832" s="29"/>
      <c r="AI832" s="29"/>
    </row>
    <row r="833" spans="1:35" ht="15.75" customHeight="1">
      <c r="A833" s="29"/>
      <c r="B833" s="29"/>
      <c r="C833" s="29"/>
      <c r="D833" s="29"/>
      <c r="E833" s="29"/>
      <c r="F833" s="29"/>
      <c r="G833" s="29"/>
      <c r="H833" s="29"/>
      <c r="I833" s="29"/>
      <c r="J833" s="29"/>
      <c r="K833" s="29"/>
      <c r="L833" s="29"/>
      <c r="M833" s="29"/>
      <c r="N833" s="29"/>
      <c r="O833" s="29"/>
      <c r="P833" s="29"/>
      <c r="Q833" s="29"/>
      <c r="R833" s="29"/>
      <c r="S833" s="29"/>
      <c r="T833" s="325"/>
      <c r="U833" s="29"/>
      <c r="V833" s="29"/>
      <c r="W833" s="29"/>
      <c r="X833" s="29"/>
      <c r="Y833" s="29"/>
      <c r="Z833" s="29"/>
      <c r="AA833" s="29"/>
      <c r="AB833" s="29"/>
      <c r="AC833" s="29"/>
      <c r="AD833" s="29"/>
      <c r="AE833" s="29"/>
      <c r="AF833" s="29"/>
      <c r="AG833" s="29"/>
      <c r="AH833" s="29"/>
      <c r="AI833" s="29"/>
    </row>
    <row r="834" spans="1:35" ht="15.75" customHeight="1">
      <c r="A834" s="29"/>
      <c r="B834" s="29"/>
      <c r="C834" s="29"/>
      <c r="D834" s="29"/>
      <c r="E834" s="29"/>
      <c r="F834" s="29"/>
      <c r="G834" s="29"/>
      <c r="H834" s="29"/>
      <c r="I834" s="29"/>
      <c r="J834" s="29"/>
      <c r="K834" s="29"/>
      <c r="L834" s="29"/>
      <c r="M834" s="29"/>
      <c r="N834" s="29"/>
      <c r="O834" s="29"/>
      <c r="P834" s="29"/>
      <c r="Q834" s="29"/>
      <c r="R834" s="29"/>
      <c r="S834" s="29"/>
      <c r="T834" s="325"/>
      <c r="U834" s="29"/>
      <c r="V834" s="29"/>
      <c r="W834" s="29"/>
      <c r="X834" s="29"/>
      <c r="Y834" s="29"/>
      <c r="Z834" s="29"/>
      <c r="AA834" s="29"/>
      <c r="AB834" s="29"/>
      <c r="AC834" s="29"/>
      <c r="AD834" s="29"/>
      <c r="AE834" s="29"/>
      <c r="AF834" s="29"/>
      <c r="AG834" s="29"/>
      <c r="AH834" s="29"/>
      <c r="AI834" s="29"/>
    </row>
    <row r="835" spans="1:35" ht="15.75" customHeight="1">
      <c r="A835" s="29"/>
      <c r="B835" s="29"/>
      <c r="C835" s="29"/>
      <c r="D835" s="29"/>
      <c r="E835" s="29"/>
      <c r="F835" s="29"/>
      <c r="G835" s="29"/>
      <c r="H835" s="29"/>
      <c r="I835" s="29"/>
      <c r="J835" s="29"/>
      <c r="K835" s="29"/>
      <c r="L835" s="29"/>
      <c r="M835" s="29"/>
      <c r="N835" s="29"/>
      <c r="O835" s="29"/>
      <c r="P835" s="29"/>
      <c r="Q835" s="29"/>
      <c r="R835" s="29"/>
      <c r="S835" s="29"/>
      <c r="T835" s="325"/>
      <c r="U835" s="29"/>
      <c r="V835" s="29"/>
      <c r="W835" s="29"/>
      <c r="X835" s="29"/>
      <c r="Y835" s="29"/>
      <c r="Z835" s="29"/>
      <c r="AA835" s="29"/>
      <c r="AB835" s="29"/>
      <c r="AC835" s="29"/>
      <c r="AD835" s="29"/>
      <c r="AE835" s="29"/>
      <c r="AF835" s="29"/>
      <c r="AG835" s="29"/>
      <c r="AH835" s="29"/>
      <c r="AI835" s="29"/>
    </row>
    <row r="836" spans="1:35" ht="15.75" customHeight="1">
      <c r="A836" s="29"/>
      <c r="B836" s="29"/>
      <c r="C836" s="29"/>
      <c r="D836" s="29"/>
      <c r="E836" s="29"/>
      <c r="F836" s="29"/>
      <c r="G836" s="29"/>
      <c r="H836" s="29"/>
      <c r="I836" s="29"/>
      <c r="J836" s="29"/>
      <c r="K836" s="29"/>
      <c r="L836" s="29"/>
      <c r="M836" s="29"/>
      <c r="N836" s="29"/>
      <c r="O836" s="29"/>
      <c r="P836" s="29"/>
      <c r="Q836" s="29"/>
      <c r="R836" s="29"/>
      <c r="S836" s="29"/>
      <c r="T836" s="325"/>
      <c r="U836" s="29"/>
      <c r="V836" s="29"/>
      <c r="W836" s="29"/>
      <c r="X836" s="29"/>
      <c r="Y836" s="29"/>
      <c r="Z836" s="29"/>
      <c r="AA836" s="29"/>
      <c r="AB836" s="29"/>
      <c r="AC836" s="29"/>
      <c r="AD836" s="29"/>
      <c r="AE836" s="29"/>
      <c r="AF836" s="29"/>
      <c r="AG836" s="29"/>
      <c r="AH836" s="29"/>
      <c r="AI836" s="29"/>
    </row>
    <row r="837" spans="1:35" ht="15.75" customHeight="1">
      <c r="A837" s="29"/>
      <c r="B837" s="29"/>
      <c r="C837" s="29"/>
      <c r="D837" s="29"/>
      <c r="E837" s="29"/>
      <c r="F837" s="29"/>
      <c r="G837" s="29"/>
      <c r="H837" s="29"/>
      <c r="I837" s="29"/>
      <c r="J837" s="29"/>
      <c r="K837" s="29"/>
      <c r="L837" s="29"/>
      <c r="M837" s="29"/>
      <c r="N837" s="29"/>
      <c r="O837" s="29"/>
      <c r="P837" s="29"/>
      <c r="Q837" s="29"/>
      <c r="R837" s="29"/>
      <c r="S837" s="29"/>
      <c r="T837" s="325"/>
      <c r="U837" s="29"/>
      <c r="V837" s="29"/>
      <c r="W837" s="29"/>
      <c r="X837" s="29"/>
      <c r="Y837" s="29"/>
      <c r="Z837" s="29"/>
      <c r="AA837" s="29"/>
      <c r="AB837" s="29"/>
      <c r="AC837" s="29"/>
      <c r="AD837" s="29"/>
      <c r="AE837" s="29"/>
      <c r="AF837" s="29"/>
      <c r="AG837" s="29"/>
      <c r="AH837" s="29"/>
      <c r="AI837" s="29"/>
    </row>
    <row r="838" spans="1:35" ht="15.75" customHeight="1">
      <c r="A838" s="29"/>
      <c r="B838" s="29"/>
      <c r="C838" s="29"/>
      <c r="D838" s="29"/>
      <c r="E838" s="29"/>
      <c r="F838" s="29"/>
      <c r="G838" s="29"/>
      <c r="H838" s="29"/>
      <c r="I838" s="29"/>
      <c r="J838" s="29"/>
      <c r="K838" s="29"/>
      <c r="L838" s="29"/>
      <c r="M838" s="29"/>
      <c r="N838" s="29"/>
      <c r="O838" s="29"/>
      <c r="P838" s="29"/>
      <c r="Q838" s="29"/>
      <c r="R838" s="29"/>
      <c r="S838" s="29"/>
      <c r="T838" s="325"/>
      <c r="U838" s="29"/>
      <c r="V838" s="29"/>
      <c r="W838" s="29"/>
      <c r="X838" s="29"/>
      <c r="Y838" s="29"/>
      <c r="Z838" s="29"/>
      <c r="AA838" s="29"/>
      <c r="AB838" s="29"/>
      <c r="AC838" s="29"/>
      <c r="AD838" s="29"/>
      <c r="AE838" s="29"/>
      <c r="AF838" s="29"/>
      <c r="AG838" s="29"/>
      <c r="AH838" s="29"/>
      <c r="AI838" s="29"/>
    </row>
    <row r="839" spans="1:35" ht="15.75" customHeight="1">
      <c r="A839" s="29"/>
      <c r="B839" s="29"/>
      <c r="C839" s="29"/>
      <c r="D839" s="29"/>
      <c r="E839" s="29"/>
      <c r="F839" s="29"/>
      <c r="G839" s="29"/>
      <c r="H839" s="29"/>
      <c r="I839" s="29"/>
      <c r="J839" s="29"/>
      <c r="K839" s="29"/>
      <c r="L839" s="29"/>
      <c r="M839" s="29"/>
      <c r="N839" s="29"/>
      <c r="O839" s="29"/>
      <c r="P839" s="29"/>
      <c r="Q839" s="29"/>
      <c r="R839" s="29"/>
      <c r="S839" s="29"/>
      <c r="T839" s="325"/>
      <c r="U839" s="29"/>
      <c r="V839" s="29"/>
      <c r="W839" s="29"/>
      <c r="X839" s="29"/>
      <c r="Y839" s="29"/>
      <c r="Z839" s="29"/>
      <c r="AA839" s="29"/>
      <c r="AB839" s="29"/>
      <c r="AC839" s="29"/>
      <c r="AD839" s="29"/>
      <c r="AE839" s="29"/>
      <c r="AF839" s="29"/>
      <c r="AG839" s="29"/>
      <c r="AH839" s="29"/>
      <c r="AI839" s="29"/>
    </row>
    <row r="840" spans="1:35" ht="15.75" customHeight="1">
      <c r="A840" s="29"/>
      <c r="B840" s="29"/>
      <c r="C840" s="29"/>
      <c r="D840" s="29"/>
      <c r="E840" s="29"/>
      <c r="F840" s="29"/>
      <c r="G840" s="29"/>
      <c r="H840" s="29"/>
      <c r="I840" s="29"/>
      <c r="J840" s="29"/>
      <c r="K840" s="29"/>
      <c r="L840" s="29"/>
      <c r="M840" s="29"/>
      <c r="N840" s="29"/>
      <c r="O840" s="29"/>
      <c r="P840" s="29"/>
      <c r="Q840" s="29"/>
      <c r="R840" s="29"/>
      <c r="S840" s="29"/>
      <c r="T840" s="325"/>
      <c r="U840" s="29"/>
      <c r="V840" s="29"/>
      <c r="W840" s="29"/>
      <c r="X840" s="29"/>
      <c r="Y840" s="29"/>
      <c r="Z840" s="29"/>
      <c r="AA840" s="29"/>
      <c r="AB840" s="29"/>
      <c r="AC840" s="29"/>
      <c r="AD840" s="29"/>
      <c r="AE840" s="29"/>
      <c r="AF840" s="29"/>
      <c r="AG840" s="29"/>
      <c r="AH840" s="29"/>
      <c r="AI840" s="29"/>
    </row>
    <row r="841" spans="1:35" ht="15.75" customHeight="1">
      <c r="A841" s="29"/>
      <c r="B841" s="29"/>
      <c r="C841" s="29"/>
      <c r="D841" s="29"/>
      <c r="E841" s="29"/>
      <c r="F841" s="29"/>
      <c r="G841" s="29"/>
      <c r="H841" s="29"/>
      <c r="I841" s="29"/>
      <c r="J841" s="29"/>
      <c r="K841" s="29"/>
      <c r="L841" s="29"/>
      <c r="M841" s="29"/>
      <c r="N841" s="29"/>
      <c r="O841" s="29"/>
      <c r="P841" s="29"/>
      <c r="Q841" s="29"/>
      <c r="R841" s="29"/>
      <c r="S841" s="29"/>
      <c r="T841" s="325"/>
      <c r="U841" s="29"/>
      <c r="V841" s="29"/>
      <c r="W841" s="29"/>
      <c r="X841" s="29"/>
      <c r="Y841" s="29"/>
      <c r="Z841" s="29"/>
      <c r="AA841" s="29"/>
      <c r="AB841" s="29"/>
      <c r="AC841" s="29"/>
      <c r="AD841" s="29"/>
      <c r="AE841" s="29"/>
      <c r="AF841" s="29"/>
      <c r="AG841" s="29"/>
      <c r="AH841" s="29"/>
      <c r="AI841" s="29"/>
    </row>
    <row r="842" spans="1:35" ht="15.75" customHeight="1">
      <c r="A842" s="29"/>
      <c r="B842" s="29"/>
      <c r="C842" s="29"/>
      <c r="D842" s="29"/>
      <c r="E842" s="29"/>
      <c r="F842" s="29"/>
      <c r="G842" s="29"/>
      <c r="H842" s="29"/>
      <c r="I842" s="29"/>
      <c r="J842" s="29"/>
      <c r="K842" s="29"/>
      <c r="L842" s="29"/>
      <c r="M842" s="29"/>
      <c r="N842" s="29"/>
      <c r="O842" s="29"/>
      <c r="P842" s="29"/>
      <c r="Q842" s="29"/>
      <c r="R842" s="29"/>
      <c r="S842" s="29"/>
      <c r="T842" s="325"/>
      <c r="U842" s="29"/>
      <c r="V842" s="29"/>
      <c r="W842" s="29"/>
      <c r="X842" s="29"/>
      <c r="Y842" s="29"/>
      <c r="Z842" s="29"/>
      <c r="AA842" s="29"/>
      <c r="AB842" s="29"/>
      <c r="AC842" s="29"/>
      <c r="AD842" s="29"/>
      <c r="AE842" s="29"/>
      <c r="AF842" s="29"/>
      <c r="AG842" s="29"/>
      <c r="AH842" s="29"/>
      <c r="AI842" s="29"/>
    </row>
    <row r="843" spans="1:35" ht="15.75" customHeight="1">
      <c r="A843" s="29"/>
      <c r="B843" s="29"/>
      <c r="C843" s="29"/>
      <c r="D843" s="29"/>
      <c r="E843" s="29"/>
      <c r="F843" s="29"/>
      <c r="G843" s="29"/>
      <c r="H843" s="29"/>
      <c r="I843" s="29"/>
      <c r="J843" s="29"/>
      <c r="K843" s="29"/>
      <c r="L843" s="29"/>
      <c r="M843" s="29"/>
      <c r="N843" s="29"/>
      <c r="O843" s="29"/>
      <c r="P843" s="29"/>
      <c r="Q843" s="29"/>
      <c r="R843" s="29"/>
      <c r="S843" s="29"/>
      <c r="T843" s="325"/>
      <c r="U843" s="29"/>
      <c r="V843" s="29"/>
      <c r="W843" s="29"/>
      <c r="X843" s="29"/>
      <c r="Y843" s="29"/>
      <c r="Z843" s="29"/>
      <c r="AA843" s="29"/>
      <c r="AB843" s="29"/>
      <c r="AC843" s="29"/>
      <c r="AD843" s="29"/>
      <c r="AE843" s="29"/>
      <c r="AF843" s="29"/>
      <c r="AG843" s="29"/>
      <c r="AH843" s="29"/>
      <c r="AI843" s="29"/>
    </row>
    <row r="844" spans="1:35" ht="15.75" customHeight="1">
      <c r="A844" s="29"/>
      <c r="B844" s="29"/>
      <c r="C844" s="29"/>
      <c r="D844" s="29"/>
      <c r="E844" s="29"/>
      <c r="F844" s="29"/>
      <c r="G844" s="29"/>
      <c r="H844" s="29"/>
      <c r="I844" s="29"/>
      <c r="J844" s="29"/>
      <c r="K844" s="29"/>
      <c r="L844" s="29"/>
      <c r="M844" s="29"/>
      <c r="N844" s="29"/>
      <c r="O844" s="29"/>
      <c r="P844" s="29"/>
      <c r="Q844" s="29"/>
      <c r="R844" s="29"/>
      <c r="S844" s="29"/>
      <c r="T844" s="325"/>
      <c r="U844" s="29"/>
      <c r="V844" s="29"/>
      <c r="W844" s="29"/>
      <c r="X844" s="29"/>
      <c r="Y844" s="29"/>
      <c r="Z844" s="29"/>
      <c r="AA844" s="29"/>
      <c r="AB844" s="29"/>
      <c r="AC844" s="29"/>
      <c r="AD844" s="29"/>
      <c r="AE844" s="29"/>
      <c r="AF844" s="29"/>
      <c r="AG844" s="29"/>
      <c r="AH844" s="29"/>
      <c r="AI844" s="29"/>
    </row>
    <row r="845" spans="1:35" ht="15.75" customHeight="1">
      <c r="A845" s="29"/>
      <c r="B845" s="29"/>
      <c r="C845" s="29"/>
      <c r="D845" s="29"/>
      <c r="E845" s="29"/>
      <c r="F845" s="29"/>
      <c r="G845" s="29"/>
      <c r="H845" s="29"/>
      <c r="I845" s="29"/>
      <c r="J845" s="29"/>
      <c r="K845" s="29"/>
      <c r="L845" s="29"/>
      <c r="M845" s="29"/>
      <c r="N845" s="29"/>
      <c r="O845" s="29"/>
      <c r="P845" s="29"/>
      <c r="Q845" s="29"/>
      <c r="R845" s="29"/>
      <c r="S845" s="29"/>
      <c r="T845" s="325"/>
      <c r="U845" s="29"/>
      <c r="V845" s="29"/>
      <c r="W845" s="29"/>
      <c r="X845" s="29"/>
      <c r="Y845" s="29"/>
      <c r="Z845" s="29"/>
      <c r="AA845" s="29"/>
      <c r="AB845" s="29"/>
      <c r="AC845" s="29"/>
      <c r="AD845" s="29"/>
      <c r="AE845" s="29"/>
      <c r="AF845" s="29"/>
      <c r="AG845" s="29"/>
      <c r="AH845" s="29"/>
      <c r="AI845" s="29"/>
    </row>
    <row r="846" spans="1:35" ht="15.75" customHeight="1">
      <c r="A846" s="29"/>
      <c r="B846" s="29"/>
      <c r="C846" s="29"/>
      <c r="D846" s="29"/>
      <c r="E846" s="29"/>
      <c r="F846" s="29"/>
      <c r="G846" s="29"/>
      <c r="H846" s="29"/>
      <c r="I846" s="29"/>
      <c r="J846" s="29"/>
      <c r="K846" s="29"/>
      <c r="L846" s="29"/>
      <c r="M846" s="29"/>
      <c r="N846" s="29"/>
      <c r="O846" s="29"/>
      <c r="P846" s="29"/>
      <c r="Q846" s="29"/>
      <c r="R846" s="29"/>
      <c r="S846" s="29"/>
      <c r="T846" s="325"/>
      <c r="U846" s="29"/>
      <c r="V846" s="29"/>
      <c r="W846" s="29"/>
      <c r="X846" s="29"/>
      <c r="Y846" s="29"/>
      <c r="Z846" s="29"/>
      <c r="AA846" s="29"/>
      <c r="AB846" s="29"/>
      <c r="AC846" s="29"/>
      <c r="AD846" s="29"/>
      <c r="AE846" s="29"/>
      <c r="AF846" s="29"/>
      <c r="AG846" s="29"/>
      <c r="AH846" s="29"/>
      <c r="AI846" s="29"/>
    </row>
    <row r="847" spans="1:35" ht="15.75" customHeight="1">
      <c r="A847" s="29"/>
      <c r="B847" s="29"/>
      <c r="C847" s="29"/>
      <c r="D847" s="29"/>
      <c r="E847" s="29"/>
      <c r="F847" s="29"/>
      <c r="G847" s="29"/>
      <c r="H847" s="29"/>
      <c r="I847" s="29"/>
      <c r="J847" s="29"/>
      <c r="K847" s="29"/>
      <c r="L847" s="29"/>
      <c r="M847" s="29"/>
      <c r="N847" s="29"/>
      <c r="O847" s="29"/>
      <c r="P847" s="29"/>
      <c r="Q847" s="29"/>
      <c r="R847" s="29"/>
      <c r="S847" s="29"/>
      <c r="T847" s="325"/>
      <c r="U847" s="29"/>
      <c r="V847" s="29"/>
      <c r="W847" s="29"/>
      <c r="X847" s="29"/>
      <c r="Y847" s="29"/>
      <c r="Z847" s="29"/>
      <c r="AA847" s="29"/>
      <c r="AB847" s="29"/>
      <c r="AC847" s="29"/>
      <c r="AD847" s="29"/>
      <c r="AE847" s="29"/>
      <c r="AF847" s="29"/>
      <c r="AG847" s="29"/>
      <c r="AH847" s="29"/>
      <c r="AI847" s="29"/>
    </row>
    <row r="848" spans="1:35" ht="15.75" customHeight="1">
      <c r="A848" s="29"/>
      <c r="B848" s="29"/>
      <c r="C848" s="29"/>
      <c r="D848" s="29"/>
      <c r="E848" s="29"/>
      <c r="F848" s="29"/>
      <c r="G848" s="29"/>
      <c r="H848" s="29"/>
      <c r="I848" s="29"/>
      <c r="J848" s="29"/>
      <c r="K848" s="29"/>
      <c r="L848" s="29"/>
      <c r="M848" s="29"/>
      <c r="N848" s="29"/>
      <c r="O848" s="29"/>
      <c r="P848" s="29"/>
      <c r="Q848" s="29"/>
      <c r="R848" s="29"/>
      <c r="S848" s="29"/>
      <c r="T848" s="325"/>
      <c r="U848" s="29"/>
      <c r="V848" s="29"/>
      <c r="W848" s="29"/>
      <c r="X848" s="29"/>
      <c r="Y848" s="29"/>
      <c r="Z848" s="29"/>
      <c r="AA848" s="29"/>
      <c r="AB848" s="29"/>
      <c r="AC848" s="29"/>
      <c r="AD848" s="29"/>
      <c r="AE848" s="29"/>
      <c r="AF848" s="29"/>
      <c r="AG848" s="29"/>
      <c r="AH848" s="29"/>
      <c r="AI848" s="29"/>
    </row>
    <row r="849" spans="1:35" ht="15.75" customHeight="1">
      <c r="A849" s="29"/>
      <c r="B849" s="29"/>
      <c r="C849" s="29"/>
      <c r="D849" s="29"/>
      <c r="E849" s="29"/>
      <c r="F849" s="29"/>
      <c r="G849" s="29"/>
      <c r="H849" s="29"/>
      <c r="I849" s="29"/>
      <c r="J849" s="29"/>
      <c r="K849" s="29"/>
      <c r="L849" s="29"/>
      <c r="M849" s="29"/>
      <c r="N849" s="29"/>
      <c r="O849" s="29"/>
      <c r="P849" s="29"/>
      <c r="Q849" s="29"/>
      <c r="R849" s="29"/>
      <c r="S849" s="29"/>
      <c r="T849" s="325"/>
      <c r="U849" s="29"/>
      <c r="V849" s="29"/>
      <c r="W849" s="29"/>
      <c r="X849" s="29"/>
      <c r="Y849" s="29"/>
      <c r="Z849" s="29"/>
      <c r="AA849" s="29"/>
      <c r="AB849" s="29"/>
      <c r="AC849" s="29"/>
      <c r="AD849" s="29"/>
      <c r="AE849" s="29"/>
      <c r="AF849" s="29"/>
      <c r="AG849" s="29"/>
      <c r="AH849" s="29"/>
      <c r="AI849" s="29"/>
    </row>
    <row r="850" spans="1:35" ht="15.75" customHeight="1">
      <c r="A850" s="29"/>
      <c r="B850" s="29"/>
      <c r="C850" s="29"/>
      <c r="D850" s="29"/>
      <c r="E850" s="29"/>
      <c r="F850" s="29"/>
      <c r="G850" s="29"/>
      <c r="H850" s="29"/>
      <c r="I850" s="29"/>
      <c r="J850" s="29"/>
      <c r="K850" s="29"/>
      <c r="L850" s="29"/>
      <c r="M850" s="29"/>
      <c r="N850" s="29"/>
      <c r="O850" s="29"/>
      <c r="P850" s="29"/>
      <c r="Q850" s="29"/>
      <c r="R850" s="29"/>
      <c r="S850" s="29"/>
      <c r="T850" s="325"/>
      <c r="U850" s="29"/>
      <c r="V850" s="29"/>
      <c r="W850" s="29"/>
      <c r="X850" s="29"/>
      <c r="Y850" s="29"/>
      <c r="Z850" s="29"/>
      <c r="AA850" s="29"/>
      <c r="AB850" s="29"/>
      <c r="AC850" s="29"/>
      <c r="AD850" s="29"/>
      <c r="AE850" s="29"/>
      <c r="AF850" s="29"/>
      <c r="AG850" s="29"/>
      <c r="AH850" s="29"/>
      <c r="AI850" s="29"/>
    </row>
    <row r="851" spans="1:35" ht="15.75" customHeight="1">
      <c r="A851" s="29"/>
      <c r="B851" s="29"/>
      <c r="C851" s="29"/>
      <c r="D851" s="29"/>
      <c r="E851" s="29"/>
      <c r="F851" s="29"/>
      <c r="G851" s="29"/>
      <c r="H851" s="29"/>
      <c r="I851" s="29"/>
      <c r="J851" s="29"/>
      <c r="K851" s="29"/>
      <c r="L851" s="29"/>
      <c r="M851" s="29"/>
      <c r="N851" s="29"/>
      <c r="O851" s="29"/>
      <c r="P851" s="29"/>
      <c r="Q851" s="29"/>
      <c r="R851" s="29"/>
      <c r="S851" s="29"/>
      <c r="T851" s="325"/>
      <c r="U851" s="29"/>
      <c r="V851" s="29"/>
      <c r="W851" s="29"/>
      <c r="X851" s="29"/>
      <c r="Y851" s="29"/>
      <c r="Z851" s="29"/>
      <c r="AA851" s="29"/>
      <c r="AB851" s="29"/>
      <c r="AC851" s="29"/>
      <c r="AD851" s="29"/>
      <c r="AE851" s="29"/>
      <c r="AF851" s="29"/>
      <c r="AG851" s="29"/>
      <c r="AH851" s="29"/>
      <c r="AI851" s="29"/>
    </row>
    <row r="852" spans="1:35" ht="15.75" customHeight="1">
      <c r="A852" s="29"/>
      <c r="B852" s="29"/>
      <c r="C852" s="29"/>
      <c r="D852" s="29"/>
      <c r="E852" s="29"/>
      <c r="F852" s="29"/>
      <c r="G852" s="29"/>
      <c r="H852" s="29"/>
      <c r="I852" s="29"/>
      <c r="J852" s="29"/>
      <c r="K852" s="29"/>
      <c r="L852" s="29"/>
      <c r="M852" s="29"/>
      <c r="N852" s="29"/>
      <c r="O852" s="29"/>
      <c r="P852" s="29"/>
      <c r="Q852" s="29"/>
      <c r="R852" s="29"/>
      <c r="S852" s="29"/>
      <c r="T852" s="325"/>
      <c r="U852" s="29"/>
      <c r="V852" s="29"/>
      <c r="W852" s="29"/>
      <c r="X852" s="29"/>
      <c r="Y852" s="29"/>
      <c r="Z852" s="29"/>
      <c r="AA852" s="29"/>
      <c r="AB852" s="29"/>
      <c r="AC852" s="29"/>
      <c r="AD852" s="29"/>
      <c r="AE852" s="29"/>
      <c r="AF852" s="29"/>
      <c r="AG852" s="29"/>
      <c r="AH852" s="29"/>
      <c r="AI852" s="29"/>
    </row>
    <row r="853" spans="1:35" ht="15.75" customHeight="1">
      <c r="A853" s="29"/>
      <c r="B853" s="29"/>
      <c r="C853" s="29"/>
      <c r="D853" s="29"/>
      <c r="E853" s="29"/>
      <c r="F853" s="29"/>
      <c r="G853" s="29"/>
      <c r="H853" s="29"/>
      <c r="I853" s="29"/>
      <c r="J853" s="29"/>
      <c r="K853" s="29"/>
      <c r="L853" s="29"/>
      <c r="M853" s="29"/>
      <c r="N853" s="29"/>
      <c r="O853" s="29"/>
      <c r="P853" s="29"/>
      <c r="Q853" s="29"/>
      <c r="R853" s="29"/>
      <c r="S853" s="29"/>
      <c r="T853" s="325"/>
      <c r="U853" s="29"/>
      <c r="V853" s="29"/>
      <c r="W853" s="29"/>
      <c r="X853" s="29"/>
      <c r="Y853" s="29"/>
      <c r="Z853" s="29"/>
      <c r="AA853" s="29"/>
      <c r="AB853" s="29"/>
      <c r="AC853" s="29"/>
      <c r="AD853" s="29"/>
      <c r="AE853" s="29"/>
      <c r="AF853" s="29"/>
      <c r="AG853" s="29"/>
      <c r="AH853" s="29"/>
      <c r="AI853" s="29"/>
    </row>
    <row r="854" spans="1:35" ht="15.75" customHeight="1">
      <c r="A854" s="29"/>
      <c r="B854" s="29"/>
      <c r="C854" s="29"/>
      <c r="D854" s="29"/>
      <c r="E854" s="29"/>
      <c r="F854" s="29"/>
      <c r="G854" s="29"/>
      <c r="H854" s="29"/>
      <c r="I854" s="29"/>
      <c r="J854" s="29"/>
      <c r="K854" s="29"/>
      <c r="L854" s="29"/>
      <c r="M854" s="29"/>
      <c r="N854" s="29"/>
      <c r="O854" s="29"/>
      <c r="P854" s="29"/>
      <c r="Q854" s="29"/>
      <c r="R854" s="29"/>
      <c r="S854" s="29"/>
      <c r="T854" s="325"/>
      <c r="U854" s="29"/>
      <c r="V854" s="29"/>
      <c r="W854" s="29"/>
      <c r="X854" s="29"/>
      <c r="Y854" s="29"/>
      <c r="Z854" s="29"/>
      <c r="AA854" s="29"/>
      <c r="AB854" s="29"/>
      <c r="AC854" s="29"/>
      <c r="AD854" s="29"/>
      <c r="AE854" s="29"/>
      <c r="AF854" s="29"/>
      <c r="AG854" s="29"/>
      <c r="AH854" s="29"/>
      <c r="AI854" s="29"/>
    </row>
    <row r="855" spans="1:35" ht="15.75" customHeight="1">
      <c r="A855" s="29"/>
      <c r="B855" s="29"/>
      <c r="C855" s="29"/>
      <c r="D855" s="29"/>
      <c r="E855" s="29"/>
      <c r="F855" s="29"/>
      <c r="G855" s="29"/>
      <c r="H855" s="29"/>
      <c r="I855" s="29"/>
      <c r="J855" s="29"/>
      <c r="K855" s="29"/>
      <c r="L855" s="29"/>
      <c r="M855" s="29"/>
      <c r="N855" s="29"/>
      <c r="O855" s="29"/>
      <c r="P855" s="29"/>
      <c r="Q855" s="29"/>
      <c r="R855" s="29"/>
      <c r="S855" s="29"/>
      <c r="T855" s="325"/>
      <c r="U855" s="29"/>
      <c r="V855" s="29"/>
      <c r="W855" s="29"/>
      <c r="X855" s="29"/>
      <c r="Y855" s="29"/>
      <c r="Z855" s="29"/>
      <c r="AA855" s="29"/>
      <c r="AB855" s="29"/>
      <c r="AC855" s="29"/>
      <c r="AD855" s="29"/>
      <c r="AE855" s="29"/>
      <c r="AF855" s="29"/>
      <c r="AG855" s="29"/>
      <c r="AH855" s="29"/>
      <c r="AI855" s="29"/>
    </row>
    <row r="856" spans="1:35" ht="15.75" customHeight="1">
      <c r="A856" s="29"/>
      <c r="B856" s="29"/>
      <c r="C856" s="29"/>
      <c r="D856" s="29"/>
      <c r="E856" s="29"/>
      <c r="F856" s="29"/>
      <c r="G856" s="29"/>
      <c r="H856" s="29"/>
      <c r="I856" s="29"/>
      <c r="J856" s="29"/>
      <c r="K856" s="29"/>
      <c r="L856" s="29"/>
      <c r="M856" s="29"/>
      <c r="N856" s="29"/>
      <c r="O856" s="29"/>
      <c r="P856" s="29"/>
      <c r="Q856" s="29"/>
      <c r="R856" s="29"/>
      <c r="S856" s="29"/>
      <c r="T856" s="325"/>
      <c r="U856" s="29"/>
      <c r="V856" s="29"/>
      <c r="W856" s="29"/>
      <c r="X856" s="29"/>
      <c r="Y856" s="29"/>
      <c r="Z856" s="29"/>
      <c r="AA856" s="29"/>
      <c r="AB856" s="29"/>
      <c r="AC856" s="29"/>
      <c r="AD856" s="29"/>
      <c r="AE856" s="29"/>
      <c r="AF856" s="29"/>
      <c r="AG856" s="29"/>
      <c r="AH856" s="29"/>
      <c r="AI856" s="29"/>
    </row>
    <row r="857" spans="1:35" ht="15.75" customHeight="1">
      <c r="A857" s="29"/>
      <c r="B857" s="29"/>
      <c r="C857" s="29"/>
      <c r="D857" s="29"/>
      <c r="E857" s="29"/>
      <c r="F857" s="29"/>
      <c r="G857" s="29"/>
      <c r="H857" s="29"/>
      <c r="I857" s="29"/>
      <c r="J857" s="29"/>
      <c r="K857" s="29"/>
      <c r="L857" s="29"/>
      <c r="M857" s="29"/>
      <c r="N857" s="29"/>
      <c r="O857" s="29"/>
      <c r="P857" s="29"/>
      <c r="Q857" s="29"/>
      <c r="R857" s="29"/>
      <c r="S857" s="29"/>
      <c r="T857" s="325"/>
      <c r="U857" s="29"/>
      <c r="V857" s="29"/>
      <c r="W857" s="29"/>
      <c r="X857" s="29"/>
      <c r="Y857" s="29"/>
      <c r="Z857" s="29"/>
      <c r="AA857" s="29"/>
      <c r="AB857" s="29"/>
      <c r="AC857" s="29"/>
      <c r="AD857" s="29"/>
      <c r="AE857" s="29"/>
      <c r="AF857" s="29"/>
      <c r="AG857" s="29"/>
      <c r="AH857" s="29"/>
      <c r="AI857" s="29"/>
    </row>
    <row r="858" spans="1:35" ht="15.75" customHeight="1">
      <c r="A858" s="29"/>
      <c r="B858" s="29"/>
      <c r="C858" s="29"/>
      <c r="D858" s="29"/>
      <c r="E858" s="29"/>
      <c r="F858" s="29"/>
      <c r="G858" s="29"/>
      <c r="H858" s="29"/>
      <c r="I858" s="29"/>
      <c r="J858" s="29"/>
      <c r="K858" s="29"/>
      <c r="L858" s="29"/>
      <c r="M858" s="29"/>
      <c r="N858" s="29"/>
      <c r="O858" s="29"/>
      <c r="P858" s="29"/>
      <c r="Q858" s="29"/>
      <c r="R858" s="29"/>
      <c r="S858" s="29"/>
      <c r="T858" s="325"/>
      <c r="U858" s="29"/>
      <c r="V858" s="29"/>
      <c r="W858" s="29"/>
      <c r="X858" s="29"/>
      <c r="Y858" s="29"/>
      <c r="Z858" s="29"/>
      <c r="AA858" s="29"/>
      <c r="AB858" s="29"/>
      <c r="AC858" s="29"/>
      <c r="AD858" s="29"/>
      <c r="AE858" s="29"/>
      <c r="AF858" s="29"/>
      <c r="AG858" s="29"/>
      <c r="AH858" s="29"/>
      <c r="AI858" s="29"/>
    </row>
    <row r="859" spans="1:35" ht="15.75" customHeight="1">
      <c r="A859" s="29"/>
      <c r="B859" s="29"/>
      <c r="C859" s="29"/>
      <c r="D859" s="29"/>
      <c r="E859" s="29"/>
      <c r="F859" s="29"/>
      <c r="G859" s="29"/>
      <c r="H859" s="29"/>
      <c r="I859" s="29"/>
      <c r="J859" s="29"/>
      <c r="K859" s="29"/>
      <c r="L859" s="29"/>
      <c r="M859" s="29"/>
      <c r="N859" s="29"/>
      <c r="O859" s="29"/>
      <c r="P859" s="29"/>
      <c r="Q859" s="29"/>
      <c r="R859" s="29"/>
      <c r="S859" s="29"/>
      <c r="T859" s="325"/>
      <c r="U859" s="29"/>
      <c r="V859" s="29"/>
      <c r="W859" s="29"/>
      <c r="X859" s="29"/>
      <c r="Y859" s="29"/>
      <c r="Z859" s="29"/>
      <c r="AA859" s="29"/>
      <c r="AB859" s="29"/>
      <c r="AC859" s="29"/>
      <c r="AD859" s="29"/>
      <c r="AE859" s="29"/>
      <c r="AF859" s="29"/>
      <c r="AG859" s="29"/>
      <c r="AH859" s="29"/>
      <c r="AI859" s="29"/>
    </row>
    <row r="860" spans="1:35" ht="15.75" customHeight="1">
      <c r="A860" s="29"/>
      <c r="B860" s="29"/>
      <c r="C860" s="29"/>
      <c r="D860" s="29"/>
      <c r="E860" s="29"/>
      <c r="F860" s="29"/>
      <c r="G860" s="29"/>
      <c r="H860" s="29"/>
      <c r="I860" s="29"/>
      <c r="J860" s="29"/>
      <c r="K860" s="29"/>
      <c r="L860" s="29"/>
      <c r="M860" s="29"/>
      <c r="N860" s="29"/>
      <c r="O860" s="29"/>
      <c r="P860" s="29"/>
      <c r="Q860" s="29"/>
      <c r="R860" s="29"/>
      <c r="S860" s="29"/>
      <c r="T860" s="325"/>
      <c r="U860" s="29"/>
      <c r="V860" s="29"/>
      <c r="W860" s="29"/>
      <c r="X860" s="29"/>
      <c r="Y860" s="29"/>
      <c r="Z860" s="29"/>
      <c r="AA860" s="29"/>
      <c r="AB860" s="29"/>
      <c r="AC860" s="29"/>
      <c r="AD860" s="29"/>
      <c r="AE860" s="29"/>
      <c r="AF860" s="29"/>
      <c r="AG860" s="29"/>
      <c r="AH860" s="29"/>
      <c r="AI860" s="29"/>
    </row>
    <row r="861" spans="1:35" ht="15.75" customHeight="1">
      <c r="A861" s="29"/>
      <c r="B861" s="29"/>
      <c r="C861" s="29"/>
      <c r="D861" s="29"/>
      <c r="E861" s="29"/>
      <c r="F861" s="29"/>
      <c r="G861" s="29"/>
      <c r="H861" s="29"/>
      <c r="I861" s="29"/>
      <c r="J861" s="29"/>
      <c r="K861" s="29"/>
      <c r="L861" s="29"/>
      <c r="M861" s="29"/>
      <c r="N861" s="29"/>
      <c r="O861" s="29"/>
      <c r="P861" s="29"/>
      <c r="Q861" s="29"/>
      <c r="R861" s="29"/>
      <c r="S861" s="29"/>
      <c r="T861" s="325"/>
      <c r="U861" s="29"/>
      <c r="V861" s="29"/>
      <c r="W861" s="29"/>
      <c r="X861" s="29"/>
      <c r="Y861" s="29"/>
      <c r="Z861" s="29"/>
      <c r="AA861" s="29"/>
      <c r="AB861" s="29"/>
      <c r="AC861" s="29"/>
      <c r="AD861" s="29"/>
      <c r="AE861" s="29"/>
      <c r="AF861" s="29"/>
      <c r="AG861" s="29"/>
      <c r="AH861" s="29"/>
      <c r="AI861" s="29"/>
    </row>
    <row r="862" spans="1:35" ht="15.75" customHeight="1">
      <c r="A862" s="29"/>
      <c r="B862" s="29"/>
      <c r="C862" s="29"/>
      <c r="D862" s="29"/>
      <c r="E862" s="29"/>
      <c r="F862" s="29"/>
      <c r="G862" s="29"/>
      <c r="H862" s="29"/>
      <c r="I862" s="29"/>
      <c r="J862" s="29"/>
      <c r="K862" s="29"/>
      <c r="L862" s="29"/>
      <c r="M862" s="29"/>
      <c r="N862" s="29"/>
      <c r="O862" s="29"/>
      <c r="P862" s="29"/>
      <c r="Q862" s="29"/>
      <c r="R862" s="29"/>
      <c r="S862" s="29"/>
      <c r="T862" s="325"/>
      <c r="U862" s="29"/>
      <c r="V862" s="29"/>
      <c r="W862" s="29"/>
      <c r="X862" s="29"/>
      <c r="Y862" s="29"/>
      <c r="Z862" s="29"/>
      <c r="AA862" s="29"/>
      <c r="AB862" s="29"/>
      <c r="AC862" s="29"/>
      <c r="AD862" s="29"/>
      <c r="AE862" s="29"/>
      <c r="AF862" s="29"/>
      <c r="AG862" s="29"/>
      <c r="AH862" s="29"/>
      <c r="AI862" s="29"/>
    </row>
    <row r="863" spans="1:35" ht="15.75" customHeight="1">
      <c r="A863" s="29"/>
      <c r="B863" s="29"/>
      <c r="C863" s="29"/>
      <c r="D863" s="29"/>
      <c r="E863" s="29"/>
      <c r="F863" s="29"/>
      <c r="G863" s="29"/>
      <c r="H863" s="29"/>
      <c r="I863" s="29"/>
      <c r="J863" s="29"/>
      <c r="K863" s="29"/>
      <c r="L863" s="29"/>
      <c r="M863" s="29"/>
      <c r="N863" s="29"/>
      <c r="O863" s="29"/>
      <c r="P863" s="29"/>
      <c r="Q863" s="29"/>
      <c r="R863" s="29"/>
      <c r="S863" s="29"/>
      <c r="T863" s="325"/>
      <c r="U863" s="29"/>
      <c r="V863" s="29"/>
      <c r="W863" s="29"/>
      <c r="X863" s="29"/>
      <c r="Y863" s="29"/>
      <c r="Z863" s="29"/>
      <c r="AA863" s="29"/>
      <c r="AB863" s="29"/>
      <c r="AC863" s="29"/>
      <c r="AD863" s="29"/>
      <c r="AE863" s="29"/>
      <c r="AF863" s="29"/>
      <c r="AG863" s="29"/>
      <c r="AH863" s="29"/>
      <c r="AI863" s="29"/>
    </row>
    <row r="864" spans="1:35" ht="15.75" customHeight="1">
      <c r="A864" s="29"/>
      <c r="B864" s="29"/>
      <c r="C864" s="29"/>
      <c r="D864" s="29"/>
      <c r="E864" s="29"/>
      <c r="F864" s="29"/>
      <c r="G864" s="29"/>
      <c r="H864" s="29"/>
      <c r="I864" s="29"/>
      <c r="J864" s="29"/>
      <c r="K864" s="29"/>
      <c r="L864" s="29"/>
      <c r="M864" s="29"/>
      <c r="N864" s="29"/>
      <c r="O864" s="29"/>
      <c r="P864" s="29"/>
      <c r="Q864" s="29"/>
      <c r="R864" s="29"/>
      <c r="S864" s="29"/>
      <c r="T864" s="325"/>
      <c r="U864" s="29"/>
      <c r="V864" s="29"/>
      <c r="W864" s="29"/>
      <c r="X864" s="29"/>
      <c r="Y864" s="29"/>
      <c r="Z864" s="29"/>
      <c r="AA864" s="29"/>
      <c r="AB864" s="29"/>
      <c r="AC864" s="29"/>
      <c r="AD864" s="29"/>
      <c r="AE864" s="29"/>
      <c r="AF864" s="29"/>
      <c r="AG864" s="29"/>
      <c r="AH864" s="29"/>
      <c r="AI864" s="29"/>
    </row>
    <row r="865" spans="1:35" ht="15.75" customHeight="1">
      <c r="A865" s="29"/>
      <c r="B865" s="29"/>
      <c r="C865" s="29"/>
      <c r="D865" s="29"/>
      <c r="E865" s="29"/>
      <c r="F865" s="29"/>
      <c r="G865" s="29"/>
      <c r="H865" s="29"/>
      <c r="I865" s="29"/>
      <c r="J865" s="29"/>
      <c r="K865" s="29"/>
      <c r="L865" s="29"/>
      <c r="M865" s="29"/>
      <c r="N865" s="29"/>
      <c r="O865" s="29"/>
      <c r="P865" s="29"/>
      <c r="Q865" s="29"/>
      <c r="R865" s="29"/>
      <c r="S865" s="29"/>
      <c r="T865" s="325"/>
      <c r="U865" s="29"/>
      <c r="V865" s="29"/>
      <c r="W865" s="29"/>
      <c r="X865" s="29"/>
      <c r="Y865" s="29"/>
      <c r="Z865" s="29"/>
      <c r="AA865" s="29"/>
      <c r="AB865" s="29"/>
      <c r="AC865" s="29"/>
      <c r="AD865" s="29"/>
      <c r="AE865" s="29"/>
      <c r="AF865" s="29"/>
      <c r="AG865" s="29"/>
      <c r="AH865" s="29"/>
      <c r="AI865" s="29"/>
    </row>
    <row r="866" spans="1:35" ht="15.75" customHeight="1">
      <c r="A866" s="29"/>
      <c r="B866" s="29"/>
      <c r="C866" s="29"/>
      <c r="D866" s="29"/>
      <c r="E866" s="29"/>
      <c r="F866" s="29"/>
      <c r="G866" s="29"/>
      <c r="H866" s="29"/>
      <c r="I866" s="29"/>
      <c r="J866" s="29"/>
      <c r="K866" s="29"/>
      <c r="L866" s="29"/>
      <c r="M866" s="29"/>
      <c r="N866" s="29"/>
      <c r="O866" s="29"/>
      <c r="P866" s="29"/>
      <c r="Q866" s="29"/>
      <c r="R866" s="29"/>
      <c r="S866" s="29"/>
      <c r="T866" s="325"/>
      <c r="U866" s="29"/>
      <c r="V866" s="29"/>
      <c r="W866" s="29"/>
      <c r="X866" s="29"/>
      <c r="Y866" s="29"/>
      <c r="Z866" s="29"/>
      <c r="AA866" s="29"/>
      <c r="AB866" s="29"/>
      <c r="AC866" s="29"/>
      <c r="AD866" s="29"/>
      <c r="AE866" s="29"/>
      <c r="AF866" s="29"/>
      <c r="AG866" s="29"/>
      <c r="AH866" s="29"/>
      <c r="AI866" s="29"/>
    </row>
    <row r="867" spans="1:35" ht="15.75" customHeight="1">
      <c r="A867" s="29"/>
      <c r="B867" s="29"/>
      <c r="C867" s="29"/>
      <c r="D867" s="29"/>
      <c r="E867" s="29"/>
      <c r="F867" s="29"/>
      <c r="G867" s="29"/>
      <c r="H867" s="29"/>
      <c r="I867" s="29"/>
      <c r="J867" s="29"/>
      <c r="K867" s="29"/>
      <c r="L867" s="29"/>
      <c r="M867" s="29"/>
      <c r="N867" s="29"/>
      <c r="O867" s="29"/>
      <c r="P867" s="29"/>
      <c r="Q867" s="29"/>
      <c r="R867" s="29"/>
      <c r="S867" s="29"/>
      <c r="T867" s="325"/>
      <c r="U867" s="29"/>
      <c r="V867" s="29"/>
      <c r="W867" s="29"/>
      <c r="X867" s="29"/>
      <c r="Y867" s="29"/>
      <c r="Z867" s="29"/>
      <c r="AA867" s="29"/>
      <c r="AB867" s="29"/>
      <c r="AC867" s="29"/>
      <c r="AD867" s="29"/>
      <c r="AE867" s="29"/>
      <c r="AF867" s="29"/>
      <c r="AG867" s="29"/>
      <c r="AH867" s="29"/>
      <c r="AI867" s="29"/>
    </row>
    <row r="868" spans="1:35" ht="15.75" customHeight="1">
      <c r="A868" s="29"/>
      <c r="B868" s="29"/>
      <c r="C868" s="29"/>
      <c r="D868" s="29"/>
      <c r="E868" s="29"/>
      <c r="F868" s="29"/>
      <c r="G868" s="29"/>
      <c r="H868" s="29"/>
      <c r="I868" s="29"/>
      <c r="J868" s="29"/>
      <c r="K868" s="29"/>
      <c r="L868" s="29"/>
      <c r="M868" s="29"/>
      <c r="N868" s="29"/>
      <c r="O868" s="29"/>
      <c r="P868" s="29"/>
      <c r="Q868" s="29"/>
      <c r="R868" s="29"/>
      <c r="S868" s="29"/>
      <c r="T868" s="325"/>
      <c r="U868" s="29"/>
      <c r="V868" s="29"/>
      <c r="W868" s="29"/>
      <c r="X868" s="29"/>
      <c r="Y868" s="29"/>
      <c r="Z868" s="29"/>
      <c r="AA868" s="29"/>
      <c r="AB868" s="29"/>
      <c r="AC868" s="29"/>
      <c r="AD868" s="29"/>
      <c r="AE868" s="29"/>
      <c r="AF868" s="29"/>
      <c r="AG868" s="29"/>
      <c r="AH868" s="29"/>
      <c r="AI868" s="29"/>
    </row>
    <row r="869" spans="1:35" ht="15.75" customHeight="1">
      <c r="A869" s="29"/>
      <c r="B869" s="29"/>
      <c r="C869" s="29"/>
      <c r="D869" s="29"/>
      <c r="E869" s="29"/>
      <c r="F869" s="29"/>
      <c r="G869" s="29"/>
      <c r="H869" s="29"/>
      <c r="I869" s="29"/>
      <c r="J869" s="29"/>
      <c r="K869" s="29"/>
      <c r="L869" s="29"/>
      <c r="M869" s="29"/>
      <c r="N869" s="29"/>
      <c r="O869" s="29"/>
      <c r="P869" s="29"/>
      <c r="Q869" s="29"/>
      <c r="R869" s="29"/>
      <c r="S869" s="29"/>
      <c r="T869" s="325"/>
      <c r="U869" s="29"/>
      <c r="V869" s="29"/>
      <c r="W869" s="29"/>
      <c r="X869" s="29"/>
      <c r="Y869" s="29"/>
      <c r="Z869" s="29"/>
      <c r="AA869" s="29"/>
      <c r="AB869" s="29"/>
      <c r="AC869" s="29"/>
      <c r="AD869" s="29"/>
      <c r="AE869" s="29"/>
      <c r="AF869" s="29"/>
      <c r="AG869" s="29"/>
      <c r="AH869" s="29"/>
      <c r="AI869" s="29"/>
    </row>
    <row r="870" spans="1:35" ht="15.75" customHeight="1">
      <c r="A870" s="29"/>
      <c r="B870" s="29"/>
      <c r="C870" s="29"/>
      <c r="D870" s="29"/>
      <c r="E870" s="29"/>
      <c r="F870" s="29"/>
      <c r="G870" s="29"/>
      <c r="H870" s="29"/>
      <c r="I870" s="29"/>
      <c r="J870" s="29"/>
      <c r="K870" s="29"/>
      <c r="L870" s="29"/>
      <c r="M870" s="29"/>
      <c r="N870" s="29"/>
      <c r="O870" s="29"/>
      <c r="P870" s="29"/>
      <c r="Q870" s="29"/>
      <c r="R870" s="29"/>
      <c r="S870" s="29"/>
      <c r="T870" s="325"/>
      <c r="U870" s="29"/>
      <c r="V870" s="29"/>
      <c r="W870" s="29"/>
      <c r="X870" s="29"/>
      <c r="Y870" s="29"/>
      <c r="Z870" s="29"/>
      <c r="AA870" s="29"/>
      <c r="AB870" s="29"/>
      <c r="AC870" s="29"/>
      <c r="AD870" s="29"/>
      <c r="AE870" s="29"/>
      <c r="AF870" s="29"/>
      <c r="AG870" s="29"/>
      <c r="AH870" s="29"/>
      <c r="AI870" s="29"/>
    </row>
    <row r="871" spans="1:35" ht="15.75" customHeight="1">
      <c r="A871" s="29"/>
      <c r="B871" s="29"/>
      <c r="C871" s="29"/>
      <c r="D871" s="29"/>
      <c r="E871" s="29"/>
      <c r="F871" s="29"/>
      <c r="G871" s="29"/>
      <c r="H871" s="29"/>
      <c r="I871" s="29"/>
      <c r="J871" s="29"/>
      <c r="K871" s="29"/>
      <c r="L871" s="29"/>
      <c r="M871" s="29"/>
      <c r="N871" s="29"/>
      <c r="O871" s="29"/>
      <c r="P871" s="29"/>
      <c r="Q871" s="29"/>
      <c r="R871" s="29"/>
      <c r="S871" s="29"/>
      <c r="T871" s="325"/>
      <c r="U871" s="29"/>
      <c r="V871" s="29"/>
      <c r="W871" s="29"/>
      <c r="X871" s="29"/>
      <c r="Y871" s="29"/>
      <c r="Z871" s="29"/>
      <c r="AA871" s="29"/>
      <c r="AB871" s="29"/>
      <c r="AC871" s="29"/>
      <c r="AD871" s="29"/>
      <c r="AE871" s="29"/>
      <c r="AF871" s="29"/>
      <c r="AG871" s="29"/>
      <c r="AH871" s="29"/>
      <c r="AI871" s="29"/>
    </row>
    <row r="872" spans="1:35" ht="15.75" customHeight="1">
      <c r="A872" s="29"/>
      <c r="B872" s="29"/>
      <c r="C872" s="29"/>
      <c r="D872" s="29"/>
      <c r="E872" s="29"/>
      <c r="F872" s="29"/>
      <c r="G872" s="29"/>
      <c r="H872" s="29"/>
      <c r="I872" s="29"/>
      <c r="J872" s="29"/>
      <c r="K872" s="29"/>
      <c r="L872" s="29"/>
      <c r="M872" s="29"/>
      <c r="N872" s="29"/>
      <c r="O872" s="29"/>
      <c r="P872" s="29"/>
      <c r="Q872" s="29"/>
      <c r="R872" s="29"/>
      <c r="S872" s="29"/>
      <c r="T872" s="325"/>
      <c r="U872" s="29"/>
      <c r="V872" s="29"/>
      <c r="W872" s="29"/>
      <c r="X872" s="29"/>
      <c r="Y872" s="29"/>
      <c r="Z872" s="29"/>
      <c r="AA872" s="29"/>
      <c r="AB872" s="29"/>
      <c r="AC872" s="29"/>
      <c r="AD872" s="29"/>
      <c r="AE872" s="29"/>
      <c r="AF872" s="29"/>
      <c r="AG872" s="29"/>
      <c r="AH872" s="29"/>
      <c r="AI872" s="29"/>
    </row>
    <row r="873" spans="1:35" ht="15.75" customHeight="1">
      <c r="A873" s="29"/>
      <c r="B873" s="29"/>
      <c r="C873" s="29"/>
      <c r="D873" s="29"/>
      <c r="E873" s="29"/>
      <c r="F873" s="29"/>
      <c r="G873" s="29"/>
      <c r="H873" s="29"/>
      <c r="I873" s="29"/>
      <c r="J873" s="29"/>
      <c r="K873" s="29"/>
      <c r="L873" s="29"/>
      <c r="M873" s="29"/>
      <c r="N873" s="29"/>
      <c r="O873" s="29"/>
      <c r="P873" s="29"/>
      <c r="Q873" s="29"/>
      <c r="R873" s="29"/>
      <c r="S873" s="29"/>
      <c r="T873" s="325"/>
      <c r="U873" s="29"/>
      <c r="V873" s="29"/>
      <c r="W873" s="29"/>
      <c r="X873" s="29"/>
      <c r="Y873" s="29"/>
      <c r="Z873" s="29"/>
      <c r="AA873" s="29"/>
      <c r="AB873" s="29"/>
      <c r="AC873" s="29"/>
      <c r="AD873" s="29"/>
      <c r="AE873" s="29"/>
      <c r="AF873" s="29"/>
      <c r="AG873" s="29"/>
      <c r="AH873" s="29"/>
      <c r="AI873" s="29"/>
    </row>
    <row r="874" spans="1:35" ht="15.75" customHeight="1">
      <c r="A874" s="29"/>
      <c r="B874" s="29"/>
      <c r="C874" s="29"/>
      <c r="D874" s="29"/>
      <c r="E874" s="29"/>
      <c r="F874" s="29"/>
      <c r="G874" s="29"/>
      <c r="H874" s="29"/>
      <c r="I874" s="29"/>
      <c r="J874" s="29"/>
      <c r="K874" s="29"/>
      <c r="L874" s="29"/>
      <c r="M874" s="29"/>
      <c r="N874" s="29"/>
      <c r="O874" s="29"/>
      <c r="P874" s="29"/>
      <c r="Q874" s="29"/>
      <c r="R874" s="29"/>
      <c r="S874" s="29"/>
      <c r="T874" s="325"/>
      <c r="U874" s="29"/>
      <c r="V874" s="29"/>
      <c r="W874" s="29"/>
      <c r="X874" s="29"/>
      <c r="Y874" s="29"/>
      <c r="Z874" s="29"/>
      <c r="AA874" s="29"/>
      <c r="AB874" s="29"/>
      <c r="AC874" s="29"/>
      <c r="AD874" s="29"/>
      <c r="AE874" s="29"/>
      <c r="AF874" s="29"/>
      <c r="AG874" s="29"/>
      <c r="AH874" s="29"/>
      <c r="AI874" s="29"/>
    </row>
    <row r="875" spans="1:35" ht="15.75" customHeight="1">
      <c r="A875" s="29"/>
      <c r="B875" s="29"/>
      <c r="C875" s="29"/>
      <c r="D875" s="29"/>
      <c r="E875" s="29"/>
      <c r="F875" s="29"/>
      <c r="G875" s="29"/>
      <c r="H875" s="29"/>
      <c r="I875" s="29"/>
      <c r="J875" s="29"/>
      <c r="K875" s="29"/>
      <c r="L875" s="29"/>
      <c r="M875" s="29"/>
      <c r="N875" s="29"/>
      <c r="O875" s="29"/>
      <c r="P875" s="29"/>
      <c r="Q875" s="29"/>
      <c r="R875" s="29"/>
      <c r="S875" s="29"/>
      <c r="T875" s="325"/>
      <c r="U875" s="29"/>
      <c r="V875" s="29"/>
      <c r="W875" s="29"/>
      <c r="X875" s="29"/>
      <c r="Y875" s="29"/>
      <c r="Z875" s="29"/>
      <c r="AA875" s="29"/>
      <c r="AB875" s="29"/>
      <c r="AC875" s="29"/>
      <c r="AD875" s="29"/>
      <c r="AE875" s="29"/>
      <c r="AF875" s="29"/>
      <c r="AG875" s="29"/>
      <c r="AH875" s="29"/>
      <c r="AI875" s="29"/>
    </row>
    <row r="876" spans="1:35" ht="15.75" customHeight="1">
      <c r="A876" s="29"/>
      <c r="B876" s="29"/>
      <c r="C876" s="29"/>
      <c r="D876" s="29"/>
      <c r="E876" s="29"/>
      <c r="F876" s="29"/>
      <c r="G876" s="29"/>
      <c r="H876" s="29"/>
      <c r="I876" s="29"/>
      <c r="J876" s="29"/>
      <c r="K876" s="29"/>
      <c r="L876" s="29"/>
      <c r="M876" s="29"/>
      <c r="N876" s="29"/>
      <c r="O876" s="29"/>
      <c r="P876" s="29"/>
      <c r="Q876" s="29"/>
      <c r="R876" s="29"/>
      <c r="S876" s="29"/>
      <c r="T876" s="325"/>
      <c r="U876" s="29"/>
      <c r="V876" s="29"/>
      <c r="W876" s="29"/>
      <c r="X876" s="29"/>
      <c r="Y876" s="29"/>
      <c r="Z876" s="29"/>
      <c r="AA876" s="29"/>
      <c r="AB876" s="29"/>
      <c r="AC876" s="29"/>
      <c r="AD876" s="29"/>
      <c r="AE876" s="29"/>
      <c r="AF876" s="29"/>
      <c r="AG876" s="29"/>
      <c r="AH876" s="29"/>
      <c r="AI876" s="29"/>
    </row>
    <row r="877" spans="1:35" ht="15.75" customHeight="1">
      <c r="A877" s="29"/>
      <c r="B877" s="29"/>
      <c r="C877" s="29"/>
      <c r="D877" s="29"/>
      <c r="E877" s="29"/>
      <c r="F877" s="29"/>
      <c r="G877" s="29"/>
      <c r="H877" s="29"/>
      <c r="I877" s="29"/>
      <c r="J877" s="29"/>
      <c r="K877" s="29"/>
      <c r="L877" s="29"/>
      <c r="M877" s="29"/>
      <c r="N877" s="29"/>
      <c r="O877" s="29"/>
      <c r="P877" s="29"/>
      <c r="Q877" s="29"/>
      <c r="R877" s="29"/>
      <c r="S877" s="29"/>
      <c r="T877" s="325"/>
      <c r="U877" s="29"/>
      <c r="V877" s="29"/>
      <c r="W877" s="29"/>
      <c r="X877" s="29"/>
      <c r="Y877" s="29"/>
      <c r="Z877" s="29"/>
      <c r="AA877" s="29"/>
      <c r="AB877" s="29"/>
      <c r="AC877" s="29"/>
      <c r="AD877" s="29"/>
      <c r="AE877" s="29"/>
      <c r="AF877" s="29"/>
      <c r="AG877" s="29"/>
      <c r="AH877" s="29"/>
      <c r="AI877" s="29"/>
    </row>
    <row r="878" spans="1:35" ht="15.75" customHeight="1">
      <c r="A878" s="29"/>
      <c r="B878" s="29"/>
      <c r="C878" s="29"/>
      <c r="D878" s="29"/>
      <c r="E878" s="29"/>
      <c r="F878" s="29"/>
      <c r="G878" s="29"/>
      <c r="H878" s="29"/>
      <c r="I878" s="29"/>
      <c r="J878" s="29"/>
      <c r="K878" s="29"/>
      <c r="L878" s="29"/>
      <c r="M878" s="29"/>
      <c r="N878" s="29"/>
      <c r="O878" s="29"/>
      <c r="P878" s="29"/>
      <c r="Q878" s="29"/>
      <c r="R878" s="29"/>
      <c r="S878" s="29"/>
      <c r="T878" s="325"/>
      <c r="U878" s="29"/>
      <c r="V878" s="29"/>
      <c r="W878" s="29"/>
      <c r="X878" s="29"/>
      <c r="Y878" s="29"/>
      <c r="Z878" s="29"/>
      <c r="AA878" s="29"/>
      <c r="AB878" s="29"/>
      <c r="AC878" s="29"/>
      <c r="AD878" s="29"/>
      <c r="AE878" s="29"/>
      <c r="AF878" s="29"/>
      <c r="AG878" s="29"/>
      <c r="AH878" s="29"/>
      <c r="AI878" s="29"/>
    </row>
    <row r="879" spans="1:35" ht="15.75" customHeight="1">
      <c r="A879" s="29"/>
      <c r="B879" s="29"/>
      <c r="C879" s="29"/>
      <c r="D879" s="29"/>
      <c r="E879" s="29"/>
      <c r="F879" s="29"/>
      <c r="G879" s="29"/>
      <c r="H879" s="29"/>
      <c r="I879" s="29"/>
      <c r="J879" s="29"/>
      <c r="K879" s="29"/>
      <c r="L879" s="29"/>
      <c r="M879" s="29"/>
      <c r="N879" s="29"/>
      <c r="O879" s="29"/>
      <c r="P879" s="29"/>
      <c r="Q879" s="29"/>
      <c r="R879" s="29"/>
      <c r="S879" s="29"/>
      <c r="T879" s="325"/>
      <c r="U879" s="29"/>
      <c r="V879" s="29"/>
      <c r="W879" s="29"/>
      <c r="X879" s="29"/>
      <c r="Y879" s="29"/>
      <c r="Z879" s="29"/>
      <c r="AA879" s="29"/>
      <c r="AB879" s="29"/>
      <c r="AC879" s="29"/>
      <c r="AD879" s="29"/>
      <c r="AE879" s="29"/>
      <c r="AF879" s="29"/>
      <c r="AG879" s="29"/>
      <c r="AH879" s="29"/>
      <c r="AI879" s="29"/>
    </row>
    <row r="880" spans="1:35" ht="15.75" customHeight="1">
      <c r="A880" s="29"/>
      <c r="B880" s="29"/>
      <c r="C880" s="29"/>
      <c r="D880" s="29"/>
      <c r="E880" s="29"/>
      <c r="F880" s="29"/>
      <c r="G880" s="29"/>
      <c r="H880" s="29"/>
      <c r="I880" s="29"/>
      <c r="J880" s="29"/>
      <c r="K880" s="29"/>
      <c r="L880" s="29"/>
      <c r="M880" s="29"/>
      <c r="N880" s="29"/>
      <c r="O880" s="29"/>
      <c r="P880" s="29"/>
      <c r="Q880" s="29"/>
      <c r="R880" s="29"/>
      <c r="S880" s="29"/>
      <c r="T880" s="325"/>
      <c r="U880" s="29"/>
      <c r="V880" s="29"/>
      <c r="W880" s="29"/>
      <c r="X880" s="29"/>
      <c r="Y880" s="29"/>
      <c r="Z880" s="29"/>
      <c r="AA880" s="29"/>
      <c r="AB880" s="29"/>
      <c r="AC880" s="29"/>
      <c r="AD880" s="29"/>
      <c r="AE880" s="29"/>
      <c r="AF880" s="29"/>
      <c r="AG880" s="29"/>
      <c r="AH880" s="29"/>
      <c r="AI880" s="29"/>
    </row>
    <row r="881" spans="1:35" ht="15.75" customHeight="1">
      <c r="A881" s="29"/>
      <c r="B881" s="29"/>
      <c r="C881" s="29"/>
      <c r="D881" s="29"/>
      <c r="E881" s="29"/>
      <c r="F881" s="29"/>
      <c r="G881" s="29"/>
      <c r="H881" s="29"/>
      <c r="I881" s="29"/>
      <c r="J881" s="29"/>
      <c r="K881" s="29"/>
      <c r="L881" s="29"/>
      <c r="M881" s="29"/>
      <c r="N881" s="29"/>
      <c r="O881" s="29"/>
      <c r="P881" s="29"/>
      <c r="Q881" s="29"/>
      <c r="R881" s="29"/>
      <c r="S881" s="29"/>
      <c r="T881" s="325"/>
      <c r="U881" s="29"/>
      <c r="V881" s="29"/>
      <c r="W881" s="29"/>
      <c r="X881" s="29"/>
      <c r="Y881" s="29"/>
      <c r="Z881" s="29"/>
      <c r="AA881" s="29"/>
      <c r="AB881" s="29"/>
      <c r="AC881" s="29"/>
      <c r="AD881" s="29"/>
      <c r="AE881" s="29"/>
      <c r="AF881" s="29"/>
      <c r="AG881" s="29"/>
      <c r="AH881" s="29"/>
      <c r="AI881" s="29"/>
    </row>
    <row r="882" spans="1:35" ht="15.75" customHeight="1">
      <c r="A882" s="29"/>
      <c r="B882" s="29"/>
      <c r="C882" s="29"/>
      <c r="D882" s="29"/>
      <c r="E882" s="29"/>
      <c r="F882" s="29"/>
      <c r="G882" s="29"/>
      <c r="H882" s="29"/>
      <c r="I882" s="29"/>
      <c r="J882" s="29"/>
      <c r="K882" s="29"/>
      <c r="L882" s="29"/>
      <c r="M882" s="29"/>
      <c r="N882" s="29"/>
      <c r="O882" s="29"/>
      <c r="P882" s="29"/>
      <c r="Q882" s="29"/>
      <c r="R882" s="29"/>
      <c r="S882" s="29"/>
      <c r="T882" s="325"/>
      <c r="U882" s="29"/>
      <c r="V882" s="29"/>
      <c r="W882" s="29"/>
      <c r="X882" s="29"/>
      <c r="Y882" s="29"/>
      <c r="Z882" s="29"/>
      <c r="AA882" s="29"/>
      <c r="AB882" s="29"/>
      <c r="AC882" s="29"/>
      <c r="AD882" s="29"/>
      <c r="AE882" s="29"/>
      <c r="AF882" s="29"/>
      <c r="AG882" s="29"/>
      <c r="AH882" s="29"/>
      <c r="AI882" s="29"/>
    </row>
    <row r="883" spans="1:35" ht="15.75" customHeight="1">
      <c r="A883" s="29"/>
      <c r="B883" s="29"/>
      <c r="C883" s="29"/>
      <c r="D883" s="29"/>
      <c r="E883" s="29"/>
      <c r="F883" s="29"/>
      <c r="G883" s="29"/>
      <c r="H883" s="29"/>
      <c r="I883" s="29"/>
      <c r="J883" s="29"/>
      <c r="K883" s="29"/>
      <c r="L883" s="29"/>
      <c r="M883" s="29"/>
      <c r="N883" s="29"/>
      <c r="O883" s="29"/>
      <c r="P883" s="29"/>
      <c r="Q883" s="29"/>
      <c r="R883" s="29"/>
      <c r="S883" s="29"/>
      <c r="T883" s="325"/>
      <c r="U883" s="29"/>
      <c r="V883" s="29"/>
      <c r="W883" s="29"/>
      <c r="X883" s="29"/>
      <c r="Y883" s="29"/>
      <c r="Z883" s="29"/>
      <c r="AA883" s="29"/>
      <c r="AB883" s="29"/>
      <c r="AC883" s="29"/>
      <c r="AD883" s="29"/>
      <c r="AE883" s="29"/>
      <c r="AF883" s="29"/>
      <c r="AG883" s="29"/>
      <c r="AH883" s="29"/>
      <c r="AI883" s="29"/>
    </row>
    <row r="884" spans="1:35" ht="15.75" customHeight="1">
      <c r="A884" s="29"/>
      <c r="B884" s="29"/>
      <c r="C884" s="29"/>
      <c r="D884" s="29"/>
      <c r="E884" s="29"/>
      <c r="F884" s="29"/>
      <c r="G884" s="29"/>
      <c r="H884" s="29"/>
      <c r="I884" s="29"/>
      <c r="J884" s="29"/>
      <c r="K884" s="29"/>
      <c r="L884" s="29"/>
      <c r="M884" s="29"/>
      <c r="N884" s="29"/>
      <c r="O884" s="29"/>
      <c r="P884" s="29"/>
      <c r="Q884" s="29"/>
      <c r="R884" s="29"/>
      <c r="S884" s="29"/>
      <c r="T884" s="325"/>
      <c r="U884" s="29"/>
      <c r="V884" s="29"/>
      <c r="W884" s="29"/>
      <c r="X884" s="29"/>
      <c r="Y884" s="29"/>
      <c r="Z884" s="29"/>
      <c r="AA884" s="29"/>
      <c r="AB884" s="29"/>
      <c r="AC884" s="29"/>
      <c r="AD884" s="29"/>
      <c r="AE884" s="29"/>
      <c r="AF884" s="29"/>
      <c r="AG884" s="29"/>
      <c r="AH884" s="29"/>
      <c r="AI884" s="29"/>
    </row>
    <row r="885" spans="1:35" ht="15.75" customHeight="1">
      <c r="A885" s="29"/>
      <c r="B885" s="29"/>
      <c r="C885" s="29"/>
      <c r="D885" s="29"/>
      <c r="E885" s="29"/>
      <c r="F885" s="29"/>
      <c r="G885" s="29"/>
      <c r="H885" s="29"/>
      <c r="I885" s="29"/>
      <c r="J885" s="29"/>
      <c r="K885" s="29"/>
      <c r="L885" s="29"/>
      <c r="M885" s="29"/>
      <c r="N885" s="29"/>
      <c r="O885" s="29"/>
      <c r="P885" s="29"/>
      <c r="Q885" s="29"/>
      <c r="R885" s="29"/>
      <c r="S885" s="29"/>
      <c r="T885" s="325"/>
      <c r="U885" s="29"/>
      <c r="V885" s="29"/>
      <c r="W885" s="29"/>
      <c r="X885" s="29"/>
      <c r="Y885" s="29"/>
      <c r="Z885" s="29"/>
      <c r="AA885" s="29"/>
      <c r="AB885" s="29"/>
      <c r="AC885" s="29"/>
      <c r="AD885" s="29"/>
      <c r="AE885" s="29"/>
      <c r="AF885" s="29"/>
      <c r="AG885" s="29"/>
      <c r="AH885" s="29"/>
      <c r="AI885" s="29"/>
    </row>
    <row r="886" spans="1:35" ht="15.75" customHeight="1">
      <c r="A886" s="29"/>
      <c r="B886" s="29"/>
      <c r="C886" s="29"/>
      <c r="D886" s="29"/>
      <c r="E886" s="29"/>
      <c r="F886" s="29"/>
      <c r="G886" s="29"/>
      <c r="H886" s="29"/>
      <c r="I886" s="29"/>
      <c r="J886" s="29"/>
      <c r="K886" s="29"/>
      <c r="L886" s="29"/>
      <c r="M886" s="29"/>
      <c r="N886" s="29"/>
      <c r="O886" s="29"/>
      <c r="P886" s="29"/>
      <c r="Q886" s="29"/>
      <c r="R886" s="29"/>
      <c r="S886" s="29"/>
      <c r="T886" s="325"/>
      <c r="U886" s="29"/>
      <c r="V886" s="29"/>
      <c r="W886" s="29"/>
      <c r="X886" s="29"/>
      <c r="Y886" s="29"/>
      <c r="Z886" s="29"/>
      <c r="AA886" s="29"/>
      <c r="AB886" s="29"/>
      <c r="AC886" s="29"/>
      <c r="AD886" s="29"/>
      <c r="AE886" s="29"/>
      <c r="AF886" s="29"/>
      <c r="AG886" s="29"/>
      <c r="AH886" s="29"/>
      <c r="AI886" s="29"/>
    </row>
    <row r="887" spans="1:35" ht="15.75" customHeight="1">
      <c r="A887" s="29"/>
      <c r="B887" s="29"/>
      <c r="C887" s="29"/>
      <c r="D887" s="29"/>
      <c r="E887" s="29"/>
      <c r="F887" s="29"/>
      <c r="G887" s="29"/>
      <c r="H887" s="29"/>
      <c r="I887" s="29"/>
      <c r="J887" s="29"/>
      <c r="K887" s="29"/>
      <c r="L887" s="29"/>
      <c r="M887" s="29"/>
      <c r="N887" s="29"/>
      <c r="O887" s="29"/>
      <c r="P887" s="29"/>
      <c r="Q887" s="29"/>
      <c r="R887" s="29"/>
      <c r="S887" s="29"/>
      <c r="T887" s="325"/>
      <c r="U887" s="29"/>
      <c r="V887" s="29"/>
      <c r="W887" s="29"/>
      <c r="X887" s="29"/>
      <c r="Y887" s="29"/>
      <c r="Z887" s="29"/>
      <c r="AA887" s="29"/>
      <c r="AB887" s="29"/>
      <c r="AC887" s="29"/>
      <c r="AD887" s="29"/>
      <c r="AE887" s="29"/>
      <c r="AF887" s="29"/>
      <c r="AG887" s="29"/>
      <c r="AH887" s="29"/>
      <c r="AI887" s="29"/>
    </row>
    <row r="888" spans="1:35" ht="15.75" customHeight="1">
      <c r="A888" s="29"/>
      <c r="B888" s="29"/>
      <c r="C888" s="29"/>
      <c r="D888" s="29"/>
      <c r="E888" s="29"/>
      <c r="F888" s="29"/>
      <c r="G888" s="29"/>
      <c r="H888" s="29"/>
      <c r="I888" s="29"/>
      <c r="J888" s="29"/>
      <c r="K888" s="29"/>
      <c r="L888" s="29"/>
      <c r="M888" s="29"/>
      <c r="N888" s="29"/>
      <c r="O888" s="29"/>
      <c r="P888" s="29"/>
      <c r="Q888" s="29"/>
      <c r="R888" s="29"/>
      <c r="S888" s="29"/>
      <c r="T888" s="325"/>
      <c r="U888" s="29"/>
      <c r="V888" s="29"/>
      <c r="W888" s="29"/>
      <c r="X888" s="29"/>
      <c r="Y888" s="29"/>
      <c r="Z888" s="29"/>
      <c r="AA888" s="29"/>
      <c r="AB888" s="29"/>
      <c r="AC888" s="29"/>
      <c r="AD888" s="29"/>
      <c r="AE888" s="29"/>
      <c r="AF888" s="29"/>
      <c r="AG888" s="29"/>
      <c r="AH888" s="29"/>
      <c r="AI888" s="29"/>
    </row>
    <row r="889" spans="1:35" ht="15.75" customHeight="1">
      <c r="A889" s="29"/>
      <c r="B889" s="29"/>
      <c r="C889" s="29"/>
      <c r="D889" s="29"/>
      <c r="E889" s="29"/>
      <c r="F889" s="29"/>
      <c r="G889" s="29"/>
      <c r="H889" s="29"/>
      <c r="I889" s="29"/>
      <c r="J889" s="29"/>
      <c r="K889" s="29"/>
      <c r="L889" s="29"/>
      <c r="M889" s="29"/>
      <c r="N889" s="29"/>
      <c r="O889" s="29"/>
      <c r="P889" s="29"/>
      <c r="Q889" s="29"/>
      <c r="R889" s="29"/>
      <c r="S889" s="29"/>
      <c r="T889" s="325"/>
      <c r="U889" s="29"/>
      <c r="V889" s="29"/>
      <c r="W889" s="29"/>
      <c r="X889" s="29"/>
      <c r="Y889" s="29"/>
      <c r="Z889" s="29"/>
      <c r="AA889" s="29"/>
      <c r="AB889" s="29"/>
      <c r="AC889" s="29"/>
      <c r="AD889" s="29"/>
      <c r="AE889" s="29"/>
      <c r="AF889" s="29"/>
      <c r="AG889" s="29"/>
      <c r="AH889" s="29"/>
      <c r="AI889" s="29"/>
    </row>
    <row r="890" spans="1:35" ht="15.75" customHeight="1">
      <c r="A890" s="29"/>
      <c r="B890" s="29"/>
      <c r="C890" s="29"/>
      <c r="D890" s="29"/>
      <c r="E890" s="29"/>
      <c r="F890" s="29"/>
      <c r="G890" s="29"/>
      <c r="H890" s="29"/>
      <c r="I890" s="29"/>
      <c r="J890" s="29"/>
      <c r="K890" s="29"/>
      <c r="L890" s="29"/>
      <c r="M890" s="29"/>
      <c r="N890" s="29"/>
      <c r="O890" s="29"/>
      <c r="P890" s="29"/>
      <c r="Q890" s="29"/>
      <c r="R890" s="29"/>
      <c r="S890" s="29"/>
      <c r="T890" s="325"/>
      <c r="U890" s="29"/>
      <c r="V890" s="29"/>
      <c r="W890" s="29"/>
      <c r="X890" s="29"/>
      <c r="Y890" s="29"/>
      <c r="Z890" s="29"/>
      <c r="AA890" s="29"/>
      <c r="AB890" s="29"/>
      <c r="AC890" s="29"/>
      <c r="AD890" s="29"/>
      <c r="AE890" s="29"/>
      <c r="AF890" s="29"/>
      <c r="AG890" s="29"/>
      <c r="AH890" s="29"/>
      <c r="AI890" s="29"/>
    </row>
    <row r="891" spans="1:35" ht="15.75" customHeight="1">
      <c r="A891" s="29"/>
      <c r="B891" s="29"/>
      <c r="C891" s="29"/>
      <c r="D891" s="29"/>
      <c r="E891" s="29"/>
      <c r="F891" s="29"/>
      <c r="G891" s="29"/>
      <c r="H891" s="29"/>
      <c r="I891" s="29"/>
      <c r="J891" s="29"/>
      <c r="K891" s="29"/>
      <c r="L891" s="29"/>
      <c r="M891" s="29"/>
      <c r="N891" s="29"/>
      <c r="O891" s="29"/>
      <c r="P891" s="29"/>
      <c r="Q891" s="29"/>
      <c r="R891" s="29"/>
      <c r="S891" s="29"/>
      <c r="T891" s="325"/>
      <c r="U891" s="29"/>
      <c r="V891" s="29"/>
      <c r="W891" s="29"/>
      <c r="X891" s="29"/>
      <c r="Y891" s="29"/>
      <c r="Z891" s="29"/>
      <c r="AA891" s="29"/>
      <c r="AB891" s="29"/>
      <c r="AC891" s="29"/>
      <c r="AD891" s="29"/>
      <c r="AE891" s="29"/>
      <c r="AF891" s="29"/>
      <c r="AG891" s="29"/>
      <c r="AH891" s="29"/>
      <c r="AI891" s="29"/>
    </row>
    <row r="892" spans="1:35" ht="15.75" customHeight="1">
      <c r="A892" s="29"/>
      <c r="B892" s="29"/>
      <c r="C892" s="29"/>
      <c r="D892" s="29"/>
      <c r="E892" s="29"/>
      <c r="F892" s="29"/>
      <c r="G892" s="29"/>
      <c r="H892" s="29"/>
      <c r="I892" s="29"/>
      <c r="J892" s="29"/>
      <c r="K892" s="29"/>
      <c r="L892" s="29"/>
      <c r="M892" s="29"/>
      <c r="N892" s="29"/>
      <c r="O892" s="29"/>
      <c r="P892" s="29"/>
      <c r="Q892" s="29"/>
      <c r="R892" s="29"/>
      <c r="S892" s="29"/>
      <c r="T892" s="325"/>
      <c r="U892" s="29"/>
      <c r="V892" s="29"/>
      <c r="W892" s="29"/>
      <c r="X892" s="29"/>
      <c r="Y892" s="29"/>
      <c r="Z892" s="29"/>
      <c r="AA892" s="29"/>
      <c r="AB892" s="29"/>
      <c r="AC892" s="29"/>
      <c r="AD892" s="29"/>
      <c r="AE892" s="29"/>
      <c r="AF892" s="29"/>
      <c r="AG892" s="29"/>
      <c r="AH892" s="29"/>
      <c r="AI892" s="29"/>
    </row>
    <row r="893" spans="1:35" ht="15.75" customHeight="1">
      <c r="A893" s="29"/>
      <c r="B893" s="29"/>
      <c r="C893" s="29"/>
      <c r="D893" s="29"/>
      <c r="E893" s="29"/>
      <c r="F893" s="29"/>
      <c r="G893" s="29"/>
      <c r="H893" s="29"/>
      <c r="I893" s="29"/>
      <c r="J893" s="29"/>
      <c r="K893" s="29"/>
      <c r="L893" s="29"/>
      <c r="M893" s="29"/>
      <c r="N893" s="29"/>
      <c r="O893" s="29"/>
      <c r="P893" s="29"/>
      <c r="Q893" s="29"/>
      <c r="R893" s="29"/>
      <c r="S893" s="29"/>
      <c r="T893" s="325"/>
      <c r="U893" s="29"/>
      <c r="V893" s="29"/>
      <c r="W893" s="29"/>
      <c r="X893" s="29"/>
      <c r="Y893" s="29"/>
      <c r="Z893" s="29"/>
      <c r="AA893" s="29"/>
      <c r="AB893" s="29"/>
      <c r="AC893" s="29"/>
      <c r="AD893" s="29"/>
      <c r="AE893" s="29"/>
      <c r="AF893" s="29"/>
      <c r="AG893" s="29"/>
      <c r="AH893" s="29"/>
      <c r="AI893" s="29"/>
    </row>
    <row r="894" spans="1:35" ht="15.75" customHeight="1">
      <c r="A894" s="29"/>
      <c r="B894" s="29"/>
      <c r="C894" s="29"/>
      <c r="D894" s="29"/>
      <c r="E894" s="29"/>
      <c r="F894" s="29"/>
      <c r="G894" s="29"/>
      <c r="H894" s="29"/>
      <c r="I894" s="29"/>
      <c r="J894" s="29"/>
      <c r="K894" s="29"/>
      <c r="L894" s="29"/>
      <c r="M894" s="29"/>
      <c r="N894" s="29"/>
      <c r="O894" s="29"/>
      <c r="P894" s="29"/>
      <c r="Q894" s="29"/>
      <c r="R894" s="29"/>
      <c r="S894" s="29"/>
      <c r="T894" s="325"/>
      <c r="U894" s="29"/>
      <c r="V894" s="29"/>
      <c r="W894" s="29"/>
      <c r="X894" s="29"/>
      <c r="Y894" s="29"/>
      <c r="Z894" s="29"/>
      <c r="AA894" s="29"/>
      <c r="AB894" s="29"/>
      <c r="AC894" s="29"/>
      <c r="AD894" s="29"/>
      <c r="AE894" s="29"/>
      <c r="AF894" s="29"/>
      <c r="AG894" s="29"/>
      <c r="AH894" s="29"/>
      <c r="AI894" s="29"/>
    </row>
    <row r="895" spans="1:35" ht="15.75" customHeight="1">
      <c r="A895" s="29"/>
      <c r="B895" s="29"/>
      <c r="C895" s="29"/>
      <c r="D895" s="29"/>
      <c r="E895" s="29"/>
      <c r="F895" s="29"/>
      <c r="G895" s="29"/>
      <c r="H895" s="29"/>
      <c r="I895" s="29"/>
      <c r="J895" s="29"/>
      <c r="K895" s="29"/>
      <c r="L895" s="29"/>
      <c r="M895" s="29"/>
      <c r="N895" s="29"/>
      <c r="O895" s="29"/>
      <c r="P895" s="29"/>
      <c r="Q895" s="29"/>
      <c r="R895" s="29"/>
      <c r="S895" s="29"/>
      <c r="T895" s="325"/>
      <c r="U895" s="29"/>
      <c r="V895" s="29"/>
      <c r="W895" s="29"/>
      <c r="X895" s="29"/>
      <c r="Y895" s="29"/>
      <c r="Z895" s="29"/>
      <c r="AA895" s="29"/>
      <c r="AB895" s="29"/>
      <c r="AC895" s="29"/>
      <c r="AD895" s="29"/>
      <c r="AE895" s="29"/>
      <c r="AF895" s="29"/>
      <c r="AG895" s="29"/>
      <c r="AH895" s="29"/>
      <c r="AI895" s="29"/>
    </row>
    <row r="896" spans="1:35" ht="15.75" customHeight="1">
      <c r="A896" s="29"/>
      <c r="B896" s="29"/>
      <c r="C896" s="29"/>
      <c r="D896" s="29"/>
      <c r="E896" s="29"/>
      <c r="F896" s="29"/>
      <c r="G896" s="29"/>
      <c r="H896" s="29"/>
      <c r="I896" s="29"/>
      <c r="J896" s="29"/>
      <c r="K896" s="29"/>
      <c r="L896" s="29"/>
      <c r="M896" s="29"/>
      <c r="N896" s="29"/>
      <c r="O896" s="29"/>
      <c r="P896" s="29"/>
      <c r="Q896" s="29"/>
      <c r="R896" s="29"/>
      <c r="S896" s="29"/>
      <c r="T896" s="325"/>
      <c r="U896" s="29"/>
      <c r="V896" s="29"/>
      <c r="W896" s="29"/>
      <c r="X896" s="29"/>
      <c r="Y896" s="29"/>
      <c r="Z896" s="29"/>
      <c r="AA896" s="29"/>
      <c r="AB896" s="29"/>
      <c r="AC896" s="29"/>
      <c r="AD896" s="29"/>
      <c r="AE896" s="29"/>
      <c r="AF896" s="29"/>
      <c r="AG896" s="29"/>
      <c r="AH896" s="29"/>
      <c r="AI896" s="29"/>
    </row>
    <row r="897" spans="1:35" ht="15.75" customHeight="1">
      <c r="A897" s="29"/>
      <c r="B897" s="29"/>
      <c r="C897" s="29"/>
      <c r="D897" s="29"/>
      <c r="E897" s="29"/>
      <c r="F897" s="29"/>
      <c r="G897" s="29"/>
      <c r="H897" s="29"/>
      <c r="I897" s="29"/>
      <c r="J897" s="29"/>
      <c r="K897" s="29"/>
      <c r="L897" s="29"/>
      <c r="M897" s="29"/>
      <c r="N897" s="29"/>
      <c r="O897" s="29"/>
      <c r="P897" s="29"/>
      <c r="Q897" s="29"/>
      <c r="R897" s="29"/>
      <c r="S897" s="29"/>
      <c r="T897" s="325"/>
      <c r="U897" s="29"/>
      <c r="V897" s="29"/>
      <c r="W897" s="29"/>
      <c r="X897" s="29"/>
      <c r="Y897" s="29"/>
      <c r="Z897" s="29"/>
      <c r="AA897" s="29"/>
      <c r="AB897" s="29"/>
      <c r="AC897" s="29"/>
      <c r="AD897" s="29"/>
      <c r="AE897" s="29"/>
      <c r="AF897" s="29"/>
      <c r="AG897" s="29"/>
      <c r="AH897" s="29"/>
      <c r="AI897" s="29"/>
    </row>
    <row r="898" spans="1:35" ht="15.75" customHeight="1">
      <c r="A898" s="29"/>
      <c r="B898" s="29"/>
      <c r="C898" s="29"/>
      <c r="D898" s="29"/>
      <c r="E898" s="29"/>
      <c r="F898" s="29"/>
      <c r="G898" s="29"/>
      <c r="H898" s="29"/>
      <c r="I898" s="29"/>
      <c r="J898" s="29"/>
      <c r="K898" s="29"/>
      <c r="L898" s="29"/>
      <c r="M898" s="29"/>
      <c r="N898" s="29"/>
      <c r="O898" s="29"/>
      <c r="P898" s="29"/>
      <c r="Q898" s="29"/>
      <c r="R898" s="29"/>
      <c r="S898" s="29"/>
      <c r="T898" s="325"/>
      <c r="U898" s="29"/>
      <c r="V898" s="29"/>
      <c r="W898" s="29"/>
      <c r="X898" s="29"/>
      <c r="Y898" s="29"/>
      <c r="Z898" s="29"/>
      <c r="AA898" s="29"/>
      <c r="AB898" s="29"/>
      <c r="AC898" s="29"/>
      <c r="AD898" s="29"/>
      <c r="AE898" s="29"/>
      <c r="AF898" s="29"/>
      <c r="AG898" s="29"/>
      <c r="AH898" s="29"/>
      <c r="AI898" s="29"/>
    </row>
    <row r="899" spans="1:35" ht="15.75" customHeight="1">
      <c r="A899" s="29"/>
      <c r="B899" s="29"/>
      <c r="C899" s="29"/>
      <c r="D899" s="29"/>
      <c r="E899" s="29"/>
      <c r="F899" s="29"/>
      <c r="G899" s="29"/>
      <c r="H899" s="29"/>
      <c r="I899" s="29"/>
      <c r="J899" s="29"/>
      <c r="K899" s="29"/>
      <c r="L899" s="29"/>
      <c r="M899" s="29"/>
      <c r="N899" s="29"/>
      <c r="O899" s="29"/>
      <c r="P899" s="29"/>
      <c r="Q899" s="29"/>
      <c r="R899" s="29"/>
      <c r="S899" s="29"/>
      <c r="T899" s="325"/>
      <c r="U899" s="29"/>
      <c r="V899" s="29"/>
      <c r="W899" s="29"/>
      <c r="X899" s="29"/>
      <c r="Y899" s="29"/>
      <c r="Z899" s="29"/>
      <c r="AA899" s="29"/>
      <c r="AB899" s="29"/>
      <c r="AC899" s="29"/>
      <c r="AD899" s="29"/>
      <c r="AE899" s="29"/>
      <c r="AF899" s="29"/>
      <c r="AG899" s="29"/>
      <c r="AH899" s="29"/>
      <c r="AI899" s="29"/>
    </row>
    <row r="900" spans="1:35" ht="15.75" customHeight="1">
      <c r="A900" s="29"/>
      <c r="B900" s="29"/>
      <c r="C900" s="29"/>
      <c r="D900" s="29"/>
      <c r="E900" s="29"/>
      <c r="F900" s="29"/>
      <c r="G900" s="29"/>
      <c r="H900" s="29"/>
      <c r="I900" s="29"/>
      <c r="J900" s="29"/>
      <c r="K900" s="29"/>
      <c r="L900" s="29"/>
      <c r="M900" s="29"/>
      <c r="N900" s="29"/>
      <c r="O900" s="29"/>
      <c r="P900" s="29"/>
      <c r="Q900" s="29"/>
      <c r="R900" s="29"/>
      <c r="S900" s="29"/>
      <c r="T900" s="325"/>
      <c r="U900" s="29"/>
      <c r="V900" s="29"/>
      <c r="W900" s="29"/>
      <c r="X900" s="29"/>
      <c r="Y900" s="29"/>
      <c r="Z900" s="29"/>
      <c r="AA900" s="29"/>
      <c r="AB900" s="29"/>
      <c r="AC900" s="29"/>
      <c r="AD900" s="29"/>
      <c r="AE900" s="29"/>
      <c r="AF900" s="29"/>
      <c r="AG900" s="29"/>
      <c r="AH900" s="29"/>
      <c r="AI900" s="29"/>
    </row>
    <row r="901" spans="1:35" ht="15.75" customHeight="1">
      <c r="A901" s="29"/>
      <c r="B901" s="29"/>
      <c r="C901" s="29"/>
      <c r="D901" s="29"/>
      <c r="E901" s="29"/>
      <c r="F901" s="29"/>
      <c r="G901" s="29"/>
      <c r="H901" s="29"/>
      <c r="I901" s="29"/>
      <c r="J901" s="29"/>
      <c r="K901" s="29"/>
      <c r="L901" s="29"/>
      <c r="M901" s="29"/>
      <c r="N901" s="29"/>
      <c r="O901" s="29"/>
      <c r="P901" s="29"/>
      <c r="Q901" s="29"/>
      <c r="R901" s="29"/>
      <c r="S901" s="29"/>
      <c r="T901" s="325"/>
      <c r="U901" s="29"/>
      <c r="V901" s="29"/>
      <c r="W901" s="29"/>
      <c r="X901" s="29"/>
      <c r="Y901" s="29"/>
      <c r="Z901" s="29"/>
      <c r="AA901" s="29"/>
      <c r="AB901" s="29"/>
      <c r="AC901" s="29"/>
      <c r="AD901" s="29"/>
      <c r="AE901" s="29"/>
      <c r="AF901" s="29"/>
      <c r="AG901" s="29"/>
      <c r="AH901" s="29"/>
      <c r="AI901" s="29"/>
    </row>
    <row r="902" spans="1:35" ht="15.75" customHeight="1">
      <c r="A902" s="29"/>
      <c r="B902" s="29"/>
      <c r="C902" s="29"/>
      <c r="D902" s="29"/>
      <c r="E902" s="29"/>
      <c r="F902" s="29"/>
      <c r="G902" s="29"/>
      <c r="H902" s="29"/>
      <c r="I902" s="29"/>
      <c r="J902" s="29"/>
      <c r="K902" s="29"/>
      <c r="L902" s="29"/>
      <c r="M902" s="29"/>
      <c r="N902" s="29"/>
      <c r="O902" s="29"/>
      <c r="P902" s="29"/>
      <c r="Q902" s="29"/>
      <c r="R902" s="29"/>
      <c r="S902" s="29"/>
      <c r="T902" s="325"/>
      <c r="U902" s="29"/>
      <c r="V902" s="29"/>
      <c r="W902" s="29"/>
      <c r="X902" s="29"/>
      <c r="Y902" s="29"/>
      <c r="Z902" s="29"/>
      <c r="AA902" s="29"/>
      <c r="AB902" s="29"/>
      <c r="AC902" s="29"/>
      <c r="AD902" s="29"/>
      <c r="AE902" s="29"/>
      <c r="AF902" s="29"/>
      <c r="AG902" s="29"/>
      <c r="AH902" s="29"/>
      <c r="AI902" s="29"/>
    </row>
    <row r="903" spans="1:35" ht="15.75" customHeight="1">
      <c r="A903" s="29"/>
      <c r="B903" s="29"/>
      <c r="C903" s="29"/>
      <c r="D903" s="29"/>
      <c r="E903" s="29"/>
      <c r="F903" s="29"/>
      <c r="G903" s="29"/>
      <c r="H903" s="29"/>
      <c r="I903" s="29"/>
      <c r="J903" s="29"/>
      <c r="K903" s="29"/>
      <c r="L903" s="29"/>
      <c r="M903" s="29"/>
      <c r="N903" s="29"/>
      <c r="O903" s="29"/>
      <c r="P903" s="29"/>
      <c r="Q903" s="29"/>
      <c r="R903" s="29"/>
      <c r="S903" s="29"/>
      <c r="T903" s="325"/>
      <c r="U903" s="29"/>
      <c r="V903" s="29"/>
      <c r="W903" s="29"/>
      <c r="X903" s="29"/>
      <c r="Y903" s="29"/>
      <c r="Z903" s="29"/>
      <c r="AA903" s="29"/>
      <c r="AB903" s="29"/>
      <c r="AC903" s="29"/>
      <c r="AD903" s="29"/>
      <c r="AE903" s="29"/>
      <c r="AF903" s="29"/>
      <c r="AG903" s="29"/>
      <c r="AH903" s="29"/>
      <c r="AI903" s="29"/>
    </row>
    <row r="904" spans="1:35" ht="15.75" customHeight="1">
      <c r="A904" s="29"/>
      <c r="B904" s="29"/>
      <c r="C904" s="29"/>
      <c r="D904" s="29"/>
      <c r="E904" s="29"/>
      <c r="F904" s="29"/>
      <c r="G904" s="29"/>
      <c r="H904" s="29"/>
      <c r="I904" s="29"/>
      <c r="J904" s="29"/>
      <c r="K904" s="29"/>
      <c r="L904" s="29"/>
      <c r="M904" s="29"/>
      <c r="N904" s="29"/>
      <c r="O904" s="29"/>
      <c r="P904" s="29"/>
      <c r="Q904" s="29"/>
      <c r="R904" s="29"/>
      <c r="S904" s="29"/>
      <c r="T904" s="325"/>
      <c r="U904" s="29"/>
      <c r="V904" s="29"/>
      <c r="W904" s="29"/>
      <c r="X904" s="29"/>
      <c r="Y904" s="29"/>
      <c r="Z904" s="29"/>
      <c r="AA904" s="29"/>
      <c r="AB904" s="29"/>
      <c r="AC904" s="29"/>
      <c r="AD904" s="29"/>
      <c r="AE904" s="29"/>
      <c r="AF904" s="29"/>
      <c r="AG904" s="29"/>
      <c r="AH904" s="29"/>
      <c r="AI904" s="29"/>
    </row>
    <row r="905" spans="1:35" ht="15.75" customHeight="1">
      <c r="A905" s="29"/>
      <c r="B905" s="29"/>
      <c r="C905" s="29"/>
      <c r="D905" s="29"/>
      <c r="E905" s="29"/>
      <c r="F905" s="29"/>
      <c r="G905" s="29"/>
      <c r="H905" s="29"/>
      <c r="I905" s="29"/>
      <c r="J905" s="29"/>
      <c r="K905" s="29"/>
      <c r="L905" s="29"/>
      <c r="M905" s="29"/>
      <c r="N905" s="29"/>
      <c r="O905" s="29"/>
      <c r="P905" s="29"/>
      <c r="Q905" s="29"/>
      <c r="R905" s="29"/>
      <c r="S905" s="29"/>
      <c r="T905" s="325"/>
      <c r="U905" s="29"/>
      <c r="V905" s="29"/>
      <c r="W905" s="29"/>
      <c r="X905" s="29"/>
      <c r="Y905" s="29"/>
      <c r="Z905" s="29"/>
      <c r="AA905" s="29"/>
      <c r="AB905" s="29"/>
      <c r="AC905" s="29"/>
      <c r="AD905" s="29"/>
      <c r="AE905" s="29"/>
      <c r="AF905" s="29"/>
      <c r="AG905" s="29"/>
      <c r="AH905" s="29"/>
      <c r="AI905" s="29"/>
    </row>
    <row r="906" spans="1:35" ht="15.75" customHeight="1">
      <c r="A906" s="29"/>
      <c r="B906" s="29"/>
      <c r="C906" s="29"/>
      <c r="D906" s="29"/>
      <c r="E906" s="29"/>
      <c r="F906" s="29"/>
      <c r="G906" s="29"/>
      <c r="H906" s="29"/>
      <c r="I906" s="29"/>
      <c r="J906" s="29"/>
      <c r="K906" s="29"/>
      <c r="L906" s="29"/>
      <c r="M906" s="29"/>
      <c r="N906" s="29"/>
      <c r="O906" s="29"/>
      <c r="P906" s="29"/>
      <c r="Q906" s="29"/>
      <c r="R906" s="29"/>
      <c r="S906" s="29"/>
      <c r="T906" s="325"/>
      <c r="U906" s="29"/>
      <c r="V906" s="29"/>
      <c r="W906" s="29"/>
      <c r="X906" s="29"/>
      <c r="Y906" s="29"/>
      <c r="Z906" s="29"/>
      <c r="AA906" s="29"/>
      <c r="AB906" s="29"/>
      <c r="AC906" s="29"/>
      <c r="AD906" s="29"/>
      <c r="AE906" s="29"/>
      <c r="AF906" s="29"/>
      <c r="AG906" s="29"/>
      <c r="AH906" s="29"/>
      <c r="AI906" s="29"/>
    </row>
    <row r="907" spans="1:35" ht="15.75" customHeight="1">
      <c r="A907" s="29"/>
      <c r="B907" s="29"/>
      <c r="C907" s="29"/>
      <c r="D907" s="29"/>
      <c r="E907" s="29"/>
      <c r="F907" s="29"/>
      <c r="G907" s="29"/>
      <c r="H907" s="29"/>
      <c r="I907" s="29"/>
      <c r="J907" s="29"/>
      <c r="K907" s="29"/>
      <c r="L907" s="29"/>
      <c r="M907" s="29"/>
      <c r="N907" s="29"/>
      <c r="O907" s="29"/>
      <c r="P907" s="29"/>
      <c r="Q907" s="29"/>
      <c r="R907" s="29"/>
      <c r="S907" s="29"/>
      <c r="T907" s="325"/>
      <c r="U907" s="29"/>
      <c r="V907" s="29"/>
      <c r="W907" s="29"/>
      <c r="X907" s="29"/>
      <c r="Y907" s="29"/>
      <c r="Z907" s="29"/>
      <c r="AA907" s="29"/>
      <c r="AB907" s="29"/>
      <c r="AC907" s="29"/>
      <c r="AD907" s="29"/>
      <c r="AE907" s="29"/>
      <c r="AF907" s="29"/>
      <c r="AG907" s="29"/>
      <c r="AH907" s="29"/>
      <c r="AI907" s="29"/>
    </row>
    <row r="908" spans="1:35" ht="15.75" customHeight="1">
      <c r="A908" s="29"/>
      <c r="B908" s="29"/>
      <c r="C908" s="29"/>
      <c r="D908" s="29"/>
      <c r="E908" s="29"/>
      <c r="F908" s="29"/>
      <c r="G908" s="29"/>
      <c r="H908" s="29"/>
      <c r="I908" s="29"/>
      <c r="J908" s="29"/>
      <c r="K908" s="29"/>
      <c r="L908" s="29"/>
      <c r="M908" s="29"/>
      <c r="N908" s="29"/>
      <c r="O908" s="29"/>
      <c r="P908" s="29"/>
      <c r="Q908" s="29"/>
      <c r="R908" s="29"/>
      <c r="S908" s="29"/>
      <c r="T908" s="325"/>
      <c r="U908" s="29"/>
      <c r="V908" s="29"/>
      <c r="W908" s="29"/>
      <c r="X908" s="29"/>
      <c r="Y908" s="29"/>
      <c r="Z908" s="29"/>
      <c r="AA908" s="29"/>
      <c r="AB908" s="29"/>
      <c r="AC908" s="29"/>
      <c r="AD908" s="29"/>
      <c r="AE908" s="29"/>
      <c r="AF908" s="29"/>
      <c r="AG908" s="29"/>
      <c r="AH908" s="29"/>
      <c r="AI908" s="29"/>
    </row>
    <row r="909" spans="1:35" ht="15.75" customHeight="1">
      <c r="A909" s="29"/>
      <c r="B909" s="29"/>
      <c r="C909" s="29"/>
      <c r="D909" s="29"/>
      <c r="E909" s="29"/>
      <c r="F909" s="29"/>
      <c r="G909" s="29"/>
      <c r="H909" s="29"/>
      <c r="I909" s="29"/>
      <c r="J909" s="29"/>
      <c r="K909" s="29"/>
      <c r="L909" s="29"/>
      <c r="M909" s="29"/>
      <c r="N909" s="29"/>
      <c r="O909" s="29"/>
      <c r="P909" s="29"/>
      <c r="Q909" s="29"/>
      <c r="R909" s="29"/>
      <c r="S909" s="29"/>
      <c r="T909" s="325"/>
      <c r="U909" s="29"/>
      <c r="V909" s="29"/>
      <c r="W909" s="29"/>
      <c r="X909" s="29"/>
      <c r="Y909" s="29"/>
      <c r="Z909" s="29"/>
      <c r="AA909" s="29"/>
      <c r="AB909" s="29"/>
      <c r="AC909" s="29"/>
      <c r="AD909" s="29"/>
      <c r="AE909" s="29"/>
      <c r="AF909" s="29"/>
      <c r="AG909" s="29"/>
      <c r="AH909" s="29"/>
      <c r="AI909" s="29"/>
    </row>
    <row r="910" spans="1:35" ht="15.75" customHeight="1">
      <c r="A910" s="29"/>
      <c r="B910" s="29"/>
      <c r="C910" s="29"/>
      <c r="D910" s="29"/>
      <c r="E910" s="29"/>
      <c r="F910" s="29"/>
      <c r="G910" s="29"/>
      <c r="H910" s="29"/>
      <c r="I910" s="29"/>
      <c r="J910" s="29"/>
      <c r="K910" s="29"/>
      <c r="L910" s="29"/>
      <c r="M910" s="29"/>
      <c r="N910" s="29"/>
      <c r="O910" s="29"/>
      <c r="P910" s="29"/>
      <c r="Q910" s="29"/>
      <c r="R910" s="29"/>
      <c r="S910" s="29"/>
      <c r="T910" s="325"/>
      <c r="U910" s="29"/>
      <c r="V910" s="29"/>
      <c r="W910" s="29"/>
      <c r="X910" s="29"/>
      <c r="Y910" s="29"/>
      <c r="Z910" s="29"/>
      <c r="AA910" s="29"/>
      <c r="AB910" s="29"/>
      <c r="AC910" s="29"/>
      <c r="AD910" s="29"/>
      <c r="AE910" s="29"/>
      <c r="AF910" s="29"/>
      <c r="AG910" s="29"/>
      <c r="AH910" s="29"/>
      <c r="AI910" s="29"/>
    </row>
    <row r="911" spans="1:35" ht="15.75" customHeight="1">
      <c r="A911" s="29"/>
      <c r="B911" s="29"/>
      <c r="C911" s="29"/>
      <c r="D911" s="29"/>
      <c r="E911" s="29"/>
      <c r="F911" s="29"/>
      <c r="G911" s="29"/>
      <c r="H911" s="29"/>
      <c r="I911" s="29"/>
      <c r="J911" s="29"/>
      <c r="K911" s="29"/>
      <c r="L911" s="29"/>
      <c r="M911" s="29"/>
      <c r="N911" s="29"/>
      <c r="O911" s="29"/>
      <c r="P911" s="29"/>
      <c r="Q911" s="29"/>
      <c r="R911" s="29"/>
      <c r="S911" s="29"/>
      <c r="T911" s="325"/>
      <c r="U911" s="29"/>
      <c r="V911" s="29"/>
      <c r="W911" s="29"/>
      <c r="X911" s="29"/>
      <c r="Y911" s="29"/>
      <c r="Z911" s="29"/>
      <c r="AA911" s="29"/>
      <c r="AB911" s="29"/>
      <c r="AC911" s="29"/>
      <c r="AD911" s="29"/>
      <c r="AE911" s="29"/>
      <c r="AF911" s="29"/>
      <c r="AG911" s="29"/>
      <c r="AH911" s="29"/>
      <c r="AI911" s="29"/>
    </row>
    <row r="912" spans="1:35" ht="15.75" customHeight="1">
      <c r="A912" s="29"/>
      <c r="B912" s="29"/>
      <c r="C912" s="29"/>
      <c r="D912" s="29"/>
      <c r="E912" s="29"/>
      <c r="F912" s="29"/>
      <c r="G912" s="29"/>
      <c r="H912" s="29"/>
      <c r="I912" s="29"/>
      <c r="J912" s="29"/>
      <c r="K912" s="29"/>
      <c r="L912" s="29"/>
      <c r="M912" s="29"/>
      <c r="N912" s="29"/>
      <c r="O912" s="29"/>
      <c r="P912" s="29"/>
      <c r="Q912" s="29"/>
      <c r="R912" s="29"/>
      <c r="S912" s="29"/>
      <c r="T912" s="325"/>
      <c r="U912" s="29"/>
      <c r="V912" s="29"/>
      <c r="W912" s="29"/>
      <c r="X912" s="29"/>
      <c r="Y912" s="29"/>
      <c r="Z912" s="29"/>
      <c r="AA912" s="29"/>
      <c r="AB912" s="29"/>
      <c r="AC912" s="29"/>
      <c r="AD912" s="29"/>
      <c r="AE912" s="29"/>
      <c r="AF912" s="29"/>
      <c r="AG912" s="29"/>
      <c r="AH912" s="29"/>
      <c r="AI912" s="29"/>
    </row>
    <row r="913" spans="1:35" ht="15.75" customHeight="1">
      <c r="A913" s="29"/>
      <c r="B913" s="29"/>
      <c r="C913" s="29"/>
      <c r="D913" s="29"/>
      <c r="E913" s="29"/>
      <c r="F913" s="29"/>
      <c r="G913" s="29"/>
      <c r="H913" s="29"/>
      <c r="I913" s="29"/>
      <c r="J913" s="29"/>
      <c r="K913" s="29"/>
      <c r="L913" s="29"/>
      <c r="M913" s="29"/>
      <c r="N913" s="29"/>
      <c r="O913" s="29"/>
      <c r="P913" s="29"/>
      <c r="Q913" s="29"/>
      <c r="R913" s="29"/>
      <c r="S913" s="29"/>
      <c r="T913" s="325"/>
      <c r="U913" s="29"/>
      <c r="V913" s="29"/>
      <c r="W913" s="29"/>
      <c r="X913" s="29"/>
      <c r="Y913" s="29"/>
      <c r="Z913" s="29"/>
      <c r="AA913" s="29"/>
      <c r="AB913" s="29"/>
      <c r="AC913" s="29"/>
      <c r="AD913" s="29"/>
      <c r="AE913" s="29"/>
      <c r="AF913" s="29"/>
      <c r="AG913" s="29"/>
      <c r="AH913" s="29"/>
      <c r="AI913" s="29"/>
    </row>
    <row r="914" spans="1:35" ht="15.75" customHeight="1">
      <c r="A914" s="29"/>
      <c r="B914" s="29"/>
      <c r="C914" s="29"/>
      <c r="D914" s="29"/>
      <c r="E914" s="29"/>
      <c r="F914" s="29"/>
      <c r="G914" s="29"/>
      <c r="H914" s="29"/>
      <c r="I914" s="29"/>
      <c r="J914" s="29"/>
      <c r="K914" s="29"/>
      <c r="L914" s="29"/>
      <c r="M914" s="29"/>
      <c r="N914" s="29"/>
      <c r="O914" s="29"/>
      <c r="P914" s="29"/>
      <c r="Q914" s="29"/>
      <c r="R914" s="29"/>
      <c r="S914" s="29"/>
      <c r="T914" s="325"/>
      <c r="U914" s="29"/>
      <c r="V914" s="29"/>
      <c r="W914" s="29"/>
      <c r="X914" s="29"/>
      <c r="Y914" s="29"/>
      <c r="Z914" s="29"/>
      <c r="AA914" s="29"/>
      <c r="AB914" s="29"/>
      <c r="AC914" s="29"/>
      <c r="AD914" s="29"/>
      <c r="AE914" s="29"/>
      <c r="AF914" s="29"/>
      <c r="AG914" s="29"/>
      <c r="AH914" s="29"/>
      <c r="AI914" s="29"/>
    </row>
    <row r="915" spans="1:35" ht="15.75" customHeight="1">
      <c r="A915" s="29"/>
      <c r="B915" s="29"/>
      <c r="C915" s="29"/>
      <c r="D915" s="29"/>
      <c r="E915" s="29"/>
      <c r="F915" s="29"/>
      <c r="G915" s="29"/>
      <c r="H915" s="29"/>
      <c r="I915" s="29"/>
      <c r="J915" s="29"/>
      <c r="K915" s="29"/>
      <c r="L915" s="29"/>
      <c r="M915" s="29"/>
      <c r="N915" s="29"/>
      <c r="O915" s="29"/>
      <c r="P915" s="29"/>
      <c r="Q915" s="29"/>
      <c r="R915" s="29"/>
      <c r="S915" s="29"/>
      <c r="T915" s="325"/>
      <c r="U915" s="29"/>
      <c r="V915" s="29"/>
      <c r="W915" s="29"/>
      <c r="X915" s="29"/>
      <c r="Y915" s="29"/>
      <c r="Z915" s="29"/>
      <c r="AA915" s="29"/>
      <c r="AB915" s="29"/>
      <c r="AC915" s="29"/>
      <c r="AD915" s="29"/>
      <c r="AE915" s="29"/>
      <c r="AF915" s="29"/>
      <c r="AG915" s="29"/>
      <c r="AH915" s="29"/>
      <c r="AI915" s="29"/>
    </row>
    <row r="916" spans="1:35" ht="15.75" customHeight="1">
      <c r="A916" s="29"/>
      <c r="B916" s="29"/>
      <c r="C916" s="29"/>
      <c r="D916" s="29"/>
      <c r="E916" s="29"/>
      <c r="F916" s="29"/>
      <c r="G916" s="29"/>
      <c r="H916" s="29"/>
      <c r="I916" s="29"/>
      <c r="J916" s="29"/>
      <c r="K916" s="29"/>
      <c r="L916" s="29"/>
      <c r="M916" s="29"/>
      <c r="N916" s="29"/>
      <c r="O916" s="29"/>
      <c r="P916" s="29"/>
      <c r="Q916" s="29"/>
      <c r="R916" s="29"/>
      <c r="S916" s="29"/>
      <c r="T916" s="325"/>
      <c r="U916" s="29"/>
      <c r="V916" s="29"/>
      <c r="W916" s="29"/>
      <c r="X916" s="29"/>
      <c r="Y916" s="29"/>
      <c r="Z916" s="29"/>
      <c r="AA916" s="29"/>
      <c r="AB916" s="29"/>
      <c r="AC916" s="29"/>
      <c r="AD916" s="29"/>
      <c r="AE916" s="29"/>
      <c r="AF916" s="29"/>
      <c r="AG916" s="29"/>
      <c r="AH916" s="29"/>
      <c r="AI916" s="29"/>
    </row>
    <row r="917" spans="1:35" ht="15.75" customHeight="1">
      <c r="A917" s="29"/>
      <c r="B917" s="29"/>
      <c r="C917" s="29"/>
      <c r="D917" s="29"/>
      <c r="E917" s="29"/>
      <c r="F917" s="29"/>
      <c r="G917" s="29"/>
      <c r="H917" s="29"/>
      <c r="I917" s="29"/>
      <c r="J917" s="29"/>
      <c r="K917" s="29"/>
      <c r="L917" s="29"/>
      <c r="M917" s="29"/>
      <c r="N917" s="29"/>
      <c r="O917" s="29"/>
      <c r="P917" s="29"/>
      <c r="Q917" s="29"/>
      <c r="R917" s="29"/>
      <c r="S917" s="29"/>
      <c r="T917" s="325"/>
      <c r="U917" s="29"/>
      <c r="V917" s="29"/>
      <c r="W917" s="29"/>
      <c r="X917" s="29"/>
      <c r="Y917" s="29"/>
      <c r="Z917" s="29"/>
      <c r="AA917" s="29"/>
      <c r="AB917" s="29"/>
      <c r="AC917" s="29"/>
      <c r="AD917" s="29"/>
      <c r="AE917" s="29"/>
      <c r="AF917" s="29"/>
      <c r="AG917" s="29"/>
      <c r="AH917" s="29"/>
      <c r="AI917" s="29"/>
    </row>
    <row r="918" spans="1:35" ht="15.75" customHeight="1">
      <c r="A918" s="29"/>
      <c r="B918" s="29"/>
      <c r="C918" s="29"/>
      <c r="D918" s="29"/>
      <c r="E918" s="29"/>
      <c r="F918" s="29"/>
      <c r="G918" s="29"/>
      <c r="H918" s="29"/>
      <c r="I918" s="29"/>
      <c r="J918" s="29"/>
      <c r="K918" s="29"/>
      <c r="L918" s="29"/>
      <c r="M918" s="29"/>
      <c r="N918" s="29"/>
      <c r="O918" s="29"/>
      <c r="P918" s="29"/>
      <c r="Q918" s="29"/>
      <c r="R918" s="29"/>
      <c r="S918" s="29"/>
      <c r="T918" s="325"/>
      <c r="U918" s="29"/>
      <c r="V918" s="29"/>
      <c r="W918" s="29"/>
      <c r="X918" s="29"/>
      <c r="Y918" s="29"/>
      <c r="Z918" s="29"/>
      <c r="AA918" s="29"/>
      <c r="AB918" s="29"/>
      <c r="AC918" s="29"/>
      <c r="AD918" s="29"/>
      <c r="AE918" s="29"/>
      <c r="AF918" s="29"/>
      <c r="AG918" s="29"/>
      <c r="AH918" s="29"/>
      <c r="AI918" s="29"/>
    </row>
    <row r="919" spans="1:35" ht="15.75" customHeight="1">
      <c r="A919" s="29"/>
      <c r="B919" s="29"/>
      <c r="C919" s="29"/>
      <c r="D919" s="29"/>
      <c r="E919" s="29"/>
      <c r="F919" s="29"/>
      <c r="G919" s="29"/>
      <c r="H919" s="29"/>
      <c r="I919" s="29"/>
      <c r="J919" s="29"/>
      <c r="K919" s="29"/>
      <c r="L919" s="29"/>
      <c r="M919" s="29"/>
      <c r="N919" s="29"/>
      <c r="O919" s="29"/>
      <c r="P919" s="29"/>
      <c r="Q919" s="29"/>
      <c r="R919" s="29"/>
      <c r="S919" s="29"/>
      <c r="T919" s="325"/>
      <c r="U919" s="29"/>
      <c r="V919" s="29"/>
      <c r="W919" s="29"/>
      <c r="X919" s="29"/>
      <c r="Y919" s="29"/>
      <c r="Z919" s="29"/>
      <c r="AA919" s="29"/>
      <c r="AB919" s="29"/>
      <c r="AC919" s="29"/>
      <c r="AD919" s="29"/>
      <c r="AE919" s="29"/>
      <c r="AF919" s="29"/>
      <c r="AG919" s="29"/>
      <c r="AH919" s="29"/>
      <c r="AI919" s="29"/>
    </row>
    <row r="920" spans="1:35" ht="15.75" customHeight="1">
      <c r="A920" s="29"/>
      <c r="B920" s="29"/>
      <c r="C920" s="29"/>
      <c r="D920" s="29"/>
      <c r="E920" s="29"/>
      <c r="F920" s="29"/>
      <c r="G920" s="29"/>
      <c r="H920" s="29"/>
      <c r="I920" s="29"/>
      <c r="J920" s="29"/>
      <c r="K920" s="29"/>
      <c r="L920" s="29"/>
      <c r="M920" s="29"/>
      <c r="N920" s="29"/>
      <c r="O920" s="29"/>
      <c r="P920" s="29"/>
      <c r="Q920" s="29"/>
      <c r="R920" s="29"/>
      <c r="S920" s="29"/>
      <c r="T920" s="325"/>
      <c r="U920" s="29"/>
      <c r="V920" s="29"/>
      <c r="W920" s="29"/>
      <c r="X920" s="29"/>
      <c r="Y920" s="29"/>
      <c r="Z920" s="29"/>
      <c r="AA920" s="29"/>
      <c r="AB920" s="29"/>
      <c r="AC920" s="29"/>
      <c r="AD920" s="29"/>
      <c r="AE920" s="29"/>
      <c r="AF920" s="29"/>
      <c r="AG920" s="29"/>
      <c r="AH920" s="29"/>
      <c r="AI920" s="29"/>
    </row>
    <row r="921" spans="1:35" ht="15.75" customHeight="1">
      <c r="A921" s="29"/>
      <c r="B921" s="29"/>
      <c r="C921" s="29"/>
      <c r="D921" s="29"/>
      <c r="E921" s="29"/>
      <c r="F921" s="29"/>
      <c r="G921" s="29"/>
      <c r="H921" s="29"/>
      <c r="I921" s="29"/>
      <c r="J921" s="29"/>
      <c r="K921" s="29"/>
      <c r="L921" s="29"/>
      <c r="M921" s="29"/>
      <c r="N921" s="29"/>
      <c r="O921" s="29"/>
      <c r="P921" s="29"/>
      <c r="Q921" s="29"/>
      <c r="R921" s="29"/>
      <c r="S921" s="29"/>
      <c r="T921" s="325"/>
      <c r="U921" s="29"/>
      <c r="V921" s="29"/>
      <c r="W921" s="29"/>
      <c r="X921" s="29"/>
      <c r="Y921" s="29"/>
      <c r="Z921" s="29"/>
      <c r="AA921" s="29"/>
      <c r="AB921" s="29"/>
      <c r="AC921" s="29"/>
      <c r="AD921" s="29"/>
      <c r="AE921" s="29"/>
      <c r="AF921" s="29"/>
      <c r="AG921" s="29"/>
      <c r="AH921" s="29"/>
      <c r="AI921" s="29"/>
    </row>
    <row r="922" spans="1:35" ht="15.75" customHeight="1">
      <c r="A922" s="29"/>
      <c r="B922" s="29"/>
      <c r="C922" s="29"/>
      <c r="D922" s="29"/>
      <c r="E922" s="29"/>
      <c r="F922" s="29"/>
      <c r="G922" s="29"/>
      <c r="H922" s="29"/>
      <c r="I922" s="29"/>
      <c r="J922" s="29"/>
      <c r="K922" s="29"/>
      <c r="L922" s="29"/>
      <c r="M922" s="29"/>
      <c r="N922" s="29"/>
      <c r="O922" s="29"/>
      <c r="P922" s="29"/>
      <c r="Q922" s="29"/>
      <c r="R922" s="29"/>
      <c r="S922" s="29"/>
      <c r="T922" s="325"/>
      <c r="U922" s="29"/>
      <c r="V922" s="29"/>
      <c r="W922" s="29"/>
      <c r="X922" s="29"/>
      <c r="Y922" s="29"/>
      <c r="Z922" s="29"/>
      <c r="AA922" s="29"/>
      <c r="AB922" s="29"/>
      <c r="AC922" s="29"/>
      <c r="AD922" s="29"/>
      <c r="AE922" s="29"/>
      <c r="AF922" s="29"/>
      <c r="AG922" s="29"/>
      <c r="AH922" s="29"/>
      <c r="AI922" s="29"/>
    </row>
    <row r="923" spans="1:35" ht="15.75" customHeight="1">
      <c r="A923" s="29"/>
      <c r="B923" s="29"/>
      <c r="C923" s="29"/>
      <c r="D923" s="29"/>
      <c r="E923" s="29"/>
      <c r="F923" s="29"/>
      <c r="G923" s="29"/>
      <c r="H923" s="29"/>
      <c r="I923" s="29"/>
      <c r="J923" s="29"/>
      <c r="K923" s="29"/>
      <c r="L923" s="29"/>
      <c r="M923" s="29"/>
      <c r="N923" s="29"/>
      <c r="O923" s="29"/>
      <c r="P923" s="29"/>
      <c r="Q923" s="29"/>
      <c r="R923" s="29"/>
      <c r="S923" s="29"/>
      <c r="T923" s="325"/>
      <c r="U923" s="29"/>
      <c r="V923" s="29"/>
      <c r="W923" s="29"/>
      <c r="X923" s="29"/>
      <c r="Y923" s="29"/>
      <c r="Z923" s="29"/>
      <c r="AA923" s="29"/>
      <c r="AB923" s="29"/>
      <c r="AC923" s="29"/>
      <c r="AD923" s="29"/>
      <c r="AE923" s="29"/>
      <c r="AF923" s="29"/>
      <c r="AG923" s="29"/>
      <c r="AH923" s="29"/>
      <c r="AI923" s="29"/>
    </row>
    <row r="924" spans="1:35" ht="15.75" customHeight="1">
      <c r="A924" s="29"/>
      <c r="B924" s="29"/>
      <c r="C924" s="29"/>
      <c r="D924" s="29"/>
      <c r="E924" s="29"/>
      <c r="F924" s="29"/>
      <c r="G924" s="29"/>
      <c r="H924" s="29"/>
      <c r="I924" s="29"/>
      <c r="J924" s="29"/>
      <c r="K924" s="29"/>
      <c r="L924" s="29"/>
      <c r="M924" s="29"/>
      <c r="N924" s="29"/>
      <c r="O924" s="29"/>
      <c r="P924" s="29"/>
      <c r="Q924" s="29"/>
      <c r="R924" s="29"/>
      <c r="S924" s="29"/>
      <c r="T924" s="325"/>
      <c r="U924" s="29"/>
      <c r="V924" s="29"/>
      <c r="W924" s="29"/>
      <c r="X924" s="29"/>
      <c r="Y924" s="29"/>
      <c r="Z924" s="29"/>
      <c r="AA924" s="29"/>
      <c r="AB924" s="29"/>
      <c r="AC924" s="29"/>
      <c r="AD924" s="29"/>
      <c r="AE924" s="29"/>
      <c r="AF924" s="29"/>
      <c r="AG924" s="29"/>
      <c r="AH924" s="29"/>
      <c r="AI924" s="29"/>
    </row>
    <row r="925" spans="1:35" ht="15.75" customHeight="1">
      <c r="A925" s="29"/>
      <c r="B925" s="29"/>
      <c r="C925" s="29"/>
      <c r="D925" s="29"/>
      <c r="E925" s="29"/>
      <c r="F925" s="29"/>
      <c r="G925" s="29"/>
      <c r="H925" s="29"/>
      <c r="I925" s="29"/>
      <c r="J925" s="29"/>
      <c r="K925" s="29"/>
      <c r="L925" s="29"/>
      <c r="M925" s="29"/>
      <c r="N925" s="29"/>
      <c r="O925" s="29"/>
      <c r="P925" s="29"/>
      <c r="Q925" s="29"/>
      <c r="R925" s="29"/>
      <c r="S925" s="29"/>
      <c r="T925" s="325"/>
      <c r="U925" s="29"/>
      <c r="V925" s="29"/>
      <c r="W925" s="29"/>
      <c r="X925" s="29"/>
      <c r="Y925" s="29"/>
      <c r="Z925" s="29"/>
      <c r="AA925" s="29"/>
      <c r="AB925" s="29"/>
      <c r="AC925" s="29"/>
      <c r="AD925" s="29"/>
      <c r="AE925" s="29"/>
      <c r="AF925" s="29"/>
      <c r="AG925" s="29"/>
      <c r="AH925" s="29"/>
      <c r="AI925" s="29"/>
    </row>
    <row r="926" spans="1:35" ht="15.75" customHeight="1">
      <c r="A926" s="29"/>
      <c r="B926" s="29"/>
      <c r="C926" s="29"/>
      <c r="D926" s="29"/>
      <c r="E926" s="29"/>
      <c r="F926" s="29"/>
      <c r="G926" s="29"/>
      <c r="H926" s="29"/>
      <c r="I926" s="29"/>
      <c r="J926" s="29"/>
      <c r="K926" s="29"/>
      <c r="L926" s="29"/>
      <c r="M926" s="29"/>
      <c r="N926" s="29"/>
      <c r="O926" s="29"/>
      <c r="P926" s="29"/>
      <c r="Q926" s="29"/>
      <c r="R926" s="29"/>
      <c r="S926" s="29"/>
      <c r="T926" s="325"/>
      <c r="U926" s="29"/>
      <c r="V926" s="29"/>
      <c r="W926" s="29"/>
      <c r="X926" s="29"/>
      <c r="Y926" s="29"/>
      <c r="Z926" s="29"/>
      <c r="AA926" s="29"/>
      <c r="AB926" s="29"/>
      <c r="AC926" s="29"/>
      <c r="AD926" s="29"/>
      <c r="AE926" s="29"/>
      <c r="AF926" s="29"/>
      <c r="AG926" s="29"/>
      <c r="AH926" s="29"/>
      <c r="AI926" s="29"/>
    </row>
    <row r="927" spans="1:35" ht="15.75" customHeight="1">
      <c r="A927" s="29"/>
      <c r="B927" s="29"/>
      <c r="C927" s="29"/>
      <c r="D927" s="29"/>
      <c r="E927" s="29"/>
      <c r="F927" s="29"/>
      <c r="G927" s="29"/>
      <c r="H927" s="29"/>
      <c r="I927" s="29"/>
      <c r="J927" s="29"/>
      <c r="K927" s="29"/>
      <c r="L927" s="29"/>
      <c r="M927" s="29"/>
      <c r="N927" s="29"/>
      <c r="O927" s="29"/>
      <c r="P927" s="29"/>
      <c r="Q927" s="29"/>
      <c r="R927" s="29"/>
      <c r="S927" s="29"/>
      <c r="T927" s="325"/>
      <c r="U927" s="29"/>
      <c r="V927" s="29"/>
      <c r="W927" s="29"/>
      <c r="X927" s="29"/>
      <c r="Y927" s="29"/>
      <c r="Z927" s="29"/>
      <c r="AA927" s="29"/>
      <c r="AB927" s="29"/>
      <c r="AC927" s="29"/>
      <c r="AD927" s="29"/>
      <c r="AE927" s="29"/>
      <c r="AF927" s="29"/>
      <c r="AG927" s="29"/>
      <c r="AH927" s="29"/>
      <c r="AI927" s="29"/>
    </row>
    <row r="928" spans="1:35" ht="15.75" customHeight="1">
      <c r="A928" s="29"/>
      <c r="B928" s="29"/>
      <c r="C928" s="29"/>
      <c r="D928" s="29"/>
      <c r="E928" s="29"/>
      <c r="F928" s="29"/>
      <c r="G928" s="29"/>
      <c r="H928" s="29"/>
      <c r="I928" s="29"/>
      <c r="J928" s="29"/>
      <c r="K928" s="29"/>
      <c r="L928" s="29"/>
      <c r="M928" s="29"/>
      <c r="N928" s="29"/>
      <c r="O928" s="29"/>
      <c r="P928" s="29"/>
      <c r="Q928" s="29"/>
      <c r="R928" s="29"/>
      <c r="S928" s="29"/>
      <c r="T928" s="325"/>
      <c r="U928" s="29"/>
      <c r="V928" s="29"/>
      <c r="W928" s="29"/>
      <c r="X928" s="29"/>
      <c r="Y928" s="29"/>
      <c r="Z928" s="29"/>
      <c r="AA928" s="29"/>
      <c r="AB928" s="29"/>
      <c r="AC928" s="29"/>
      <c r="AD928" s="29"/>
      <c r="AE928" s="29"/>
      <c r="AF928" s="29"/>
      <c r="AG928" s="29"/>
      <c r="AH928" s="29"/>
      <c r="AI928" s="29"/>
    </row>
    <row r="929" spans="1:35" ht="15.75" customHeight="1">
      <c r="A929" s="29"/>
      <c r="B929" s="29"/>
      <c r="C929" s="29"/>
      <c r="D929" s="29"/>
      <c r="E929" s="29"/>
      <c r="F929" s="29"/>
      <c r="G929" s="29"/>
      <c r="H929" s="29"/>
      <c r="I929" s="29"/>
      <c r="J929" s="29"/>
      <c r="K929" s="29"/>
      <c r="L929" s="29"/>
      <c r="M929" s="29"/>
      <c r="N929" s="29"/>
      <c r="O929" s="29"/>
      <c r="P929" s="29"/>
      <c r="Q929" s="29"/>
      <c r="R929" s="29"/>
      <c r="S929" s="29"/>
      <c r="T929" s="325"/>
      <c r="U929" s="29"/>
      <c r="V929" s="29"/>
      <c r="W929" s="29"/>
      <c r="X929" s="29"/>
      <c r="Y929" s="29"/>
      <c r="Z929" s="29"/>
      <c r="AA929" s="29"/>
      <c r="AB929" s="29"/>
      <c r="AC929" s="29"/>
      <c r="AD929" s="29"/>
      <c r="AE929" s="29"/>
      <c r="AF929" s="29"/>
      <c r="AG929" s="29"/>
      <c r="AH929" s="29"/>
      <c r="AI929" s="29"/>
    </row>
    <row r="930" spans="1:35" ht="15.75" customHeight="1">
      <c r="A930" s="29"/>
      <c r="B930" s="29"/>
      <c r="C930" s="29"/>
      <c r="D930" s="29"/>
      <c r="E930" s="29"/>
      <c r="F930" s="29"/>
      <c r="G930" s="29"/>
      <c r="H930" s="29"/>
      <c r="I930" s="29"/>
      <c r="J930" s="29"/>
      <c r="K930" s="29"/>
      <c r="L930" s="29"/>
      <c r="M930" s="29"/>
      <c r="N930" s="29"/>
      <c r="O930" s="29"/>
      <c r="P930" s="29"/>
      <c r="Q930" s="29"/>
      <c r="R930" s="29"/>
      <c r="S930" s="29"/>
      <c r="T930" s="325"/>
      <c r="U930" s="29"/>
      <c r="V930" s="29"/>
      <c r="W930" s="29"/>
      <c r="X930" s="29"/>
      <c r="Y930" s="29"/>
      <c r="Z930" s="29"/>
      <c r="AA930" s="29"/>
      <c r="AB930" s="29"/>
      <c r="AC930" s="29"/>
      <c r="AD930" s="29"/>
      <c r="AE930" s="29"/>
      <c r="AF930" s="29"/>
      <c r="AG930" s="29"/>
      <c r="AH930" s="29"/>
      <c r="AI930" s="29"/>
    </row>
    <row r="931" spans="1:35" ht="15.75" customHeight="1">
      <c r="A931" s="29"/>
      <c r="B931" s="29"/>
      <c r="C931" s="29"/>
      <c r="D931" s="29"/>
      <c r="E931" s="29"/>
      <c r="F931" s="29"/>
      <c r="G931" s="29"/>
      <c r="H931" s="29"/>
      <c r="I931" s="29"/>
      <c r="J931" s="29"/>
      <c r="K931" s="29"/>
      <c r="L931" s="29"/>
      <c r="M931" s="29"/>
      <c r="N931" s="29"/>
      <c r="O931" s="29"/>
      <c r="P931" s="29"/>
      <c r="Q931" s="29"/>
      <c r="R931" s="29"/>
      <c r="S931" s="29"/>
      <c r="T931" s="325"/>
      <c r="U931" s="29"/>
      <c r="V931" s="29"/>
      <c r="W931" s="29"/>
      <c r="X931" s="29"/>
      <c r="Y931" s="29"/>
      <c r="Z931" s="29"/>
      <c r="AA931" s="29"/>
      <c r="AB931" s="29"/>
      <c r="AC931" s="29"/>
      <c r="AD931" s="29"/>
      <c r="AE931" s="29"/>
      <c r="AF931" s="29"/>
      <c r="AG931" s="29"/>
      <c r="AH931" s="29"/>
      <c r="AI931" s="29"/>
    </row>
    <row r="932" spans="1:35" ht="15.75" customHeight="1">
      <c r="A932" s="29"/>
      <c r="B932" s="29"/>
      <c r="C932" s="29"/>
      <c r="D932" s="29"/>
      <c r="E932" s="29"/>
      <c r="F932" s="29"/>
      <c r="G932" s="29"/>
      <c r="H932" s="29"/>
      <c r="I932" s="29"/>
      <c r="J932" s="29"/>
      <c r="K932" s="29"/>
      <c r="L932" s="29"/>
      <c r="M932" s="29"/>
      <c r="N932" s="29"/>
      <c r="O932" s="29"/>
      <c r="P932" s="29"/>
      <c r="Q932" s="29"/>
      <c r="R932" s="29"/>
      <c r="S932" s="29"/>
      <c r="T932" s="325"/>
      <c r="U932" s="29"/>
      <c r="V932" s="29"/>
      <c r="W932" s="29"/>
      <c r="X932" s="29"/>
      <c r="Y932" s="29"/>
      <c r="Z932" s="29"/>
      <c r="AA932" s="29"/>
      <c r="AB932" s="29"/>
      <c r="AC932" s="29"/>
      <c r="AD932" s="29"/>
      <c r="AE932" s="29"/>
      <c r="AF932" s="29"/>
      <c r="AG932" s="29"/>
      <c r="AH932" s="29"/>
      <c r="AI932" s="29"/>
    </row>
    <row r="933" spans="1:35" ht="15.75" customHeight="1">
      <c r="A933" s="29"/>
      <c r="B933" s="29"/>
      <c r="C933" s="29"/>
      <c r="D933" s="29"/>
      <c r="E933" s="29"/>
      <c r="F933" s="29"/>
      <c r="G933" s="29"/>
      <c r="H933" s="29"/>
      <c r="I933" s="29"/>
      <c r="J933" s="29"/>
      <c r="K933" s="29"/>
      <c r="L933" s="29"/>
      <c r="M933" s="29"/>
      <c r="N933" s="29"/>
      <c r="O933" s="29"/>
      <c r="P933" s="29"/>
      <c r="Q933" s="29"/>
      <c r="R933" s="29"/>
      <c r="S933" s="29"/>
      <c r="T933" s="325"/>
      <c r="U933" s="29"/>
      <c r="V933" s="29"/>
      <c r="W933" s="29"/>
      <c r="X933" s="29"/>
      <c r="Y933" s="29"/>
      <c r="Z933" s="29"/>
      <c r="AA933" s="29"/>
      <c r="AB933" s="29"/>
      <c r="AC933" s="29"/>
      <c r="AD933" s="29"/>
      <c r="AE933" s="29"/>
      <c r="AF933" s="29"/>
      <c r="AG933" s="29"/>
      <c r="AH933" s="29"/>
      <c r="AI933" s="29"/>
    </row>
    <row r="934" spans="1:35" ht="15.75" customHeight="1">
      <c r="A934" s="29"/>
      <c r="B934" s="29"/>
      <c r="C934" s="29"/>
      <c r="D934" s="29"/>
      <c r="E934" s="29"/>
      <c r="F934" s="29"/>
      <c r="G934" s="29"/>
      <c r="H934" s="29"/>
      <c r="I934" s="29"/>
      <c r="J934" s="29"/>
      <c r="K934" s="29"/>
      <c r="L934" s="29"/>
      <c r="M934" s="29"/>
      <c r="N934" s="29"/>
      <c r="O934" s="29"/>
      <c r="P934" s="29"/>
      <c r="Q934" s="29"/>
      <c r="R934" s="29"/>
      <c r="S934" s="29"/>
      <c r="T934" s="325"/>
      <c r="U934" s="29"/>
      <c r="V934" s="29"/>
      <c r="W934" s="29"/>
      <c r="X934" s="29"/>
      <c r="Y934" s="29"/>
      <c r="Z934" s="29"/>
      <c r="AA934" s="29"/>
      <c r="AB934" s="29"/>
      <c r="AC934" s="29"/>
      <c r="AD934" s="29"/>
      <c r="AE934" s="29"/>
      <c r="AF934" s="29"/>
      <c r="AG934" s="29"/>
      <c r="AH934" s="29"/>
      <c r="AI934" s="29"/>
    </row>
    <row r="935" spans="1:35" ht="15.75" customHeight="1">
      <c r="A935" s="29"/>
      <c r="B935" s="29"/>
      <c r="C935" s="29"/>
      <c r="D935" s="29"/>
      <c r="E935" s="29"/>
      <c r="F935" s="29"/>
      <c r="G935" s="29"/>
      <c r="H935" s="29"/>
      <c r="I935" s="29"/>
      <c r="J935" s="29"/>
      <c r="K935" s="29"/>
      <c r="L935" s="29"/>
      <c r="M935" s="29"/>
      <c r="N935" s="29"/>
      <c r="O935" s="29"/>
      <c r="P935" s="29"/>
      <c r="Q935" s="29"/>
      <c r="R935" s="29"/>
      <c r="S935" s="29"/>
      <c r="T935" s="325"/>
      <c r="U935" s="29"/>
      <c r="V935" s="29"/>
      <c r="W935" s="29"/>
      <c r="X935" s="29"/>
      <c r="Y935" s="29"/>
      <c r="Z935" s="29"/>
      <c r="AA935" s="29"/>
      <c r="AB935" s="29"/>
      <c r="AC935" s="29"/>
      <c r="AD935" s="29"/>
      <c r="AE935" s="29"/>
      <c r="AF935" s="29"/>
      <c r="AG935" s="29"/>
      <c r="AH935" s="29"/>
      <c r="AI935" s="29"/>
    </row>
    <row r="936" spans="1:35" ht="15.75" customHeight="1">
      <c r="A936" s="29"/>
      <c r="B936" s="29"/>
      <c r="C936" s="29"/>
      <c r="D936" s="29"/>
      <c r="E936" s="29"/>
      <c r="F936" s="29"/>
      <c r="G936" s="29"/>
      <c r="H936" s="29"/>
      <c r="I936" s="29"/>
      <c r="J936" s="29"/>
      <c r="K936" s="29"/>
      <c r="L936" s="29"/>
      <c r="M936" s="29"/>
      <c r="N936" s="29"/>
      <c r="O936" s="29"/>
      <c r="P936" s="29"/>
      <c r="Q936" s="29"/>
      <c r="R936" s="29"/>
      <c r="S936" s="29"/>
      <c r="T936" s="325"/>
      <c r="U936" s="29"/>
      <c r="V936" s="29"/>
      <c r="W936" s="29"/>
      <c r="X936" s="29"/>
      <c r="Y936" s="29"/>
      <c r="Z936" s="29"/>
      <c r="AA936" s="29"/>
      <c r="AB936" s="29"/>
      <c r="AC936" s="29"/>
      <c r="AD936" s="29"/>
      <c r="AE936" s="29"/>
      <c r="AF936" s="29"/>
      <c r="AG936" s="29"/>
      <c r="AH936" s="29"/>
      <c r="AI936" s="29"/>
    </row>
    <row r="937" spans="1:35" ht="15.75" customHeight="1">
      <c r="A937" s="29"/>
      <c r="B937" s="29"/>
      <c r="C937" s="29"/>
      <c r="D937" s="29"/>
      <c r="E937" s="29"/>
      <c r="F937" s="29"/>
      <c r="G937" s="29"/>
      <c r="H937" s="29"/>
      <c r="I937" s="29"/>
      <c r="J937" s="29"/>
      <c r="K937" s="29"/>
      <c r="L937" s="29"/>
      <c r="M937" s="29"/>
      <c r="N937" s="29"/>
      <c r="O937" s="29"/>
      <c r="P937" s="29"/>
      <c r="Q937" s="29"/>
      <c r="R937" s="29"/>
      <c r="S937" s="29"/>
      <c r="T937" s="325"/>
      <c r="U937" s="29"/>
      <c r="V937" s="29"/>
      <c r="W937" s="29"/>
      <c r="X937" s="29"/>
      <c r="Y937" s="29"/>
      <c r="Z937" s="29"/>
      <c r="AA937" s="29"/>
      <c r="AB937" s="29"/>
      <c r="AC937" s="29"/>
      <c r="AD937" s="29"/>
      <c r="AE937" s="29"/>
      <c r="AF937" s="29"/>
      <c r="AG937" s="29"/>
      <c r="AH937" s="29"/>
      <c r="AI937" s="29"/>
    </row>
    <row r="938" spans="1:35" ht="15.75" customHeight="1">
      <c r="A938" s="29"/>
      <c r="B938" s="29"/>
      <c r="C938" s="29"/>
      <c r="D938" s="29"/>
      <c r="E938" s="29"/>
      <c r="F938" s="29"/>
      <c r="G938" s="29"/>
      <c r="H938" s="29"/>
      <c r="I938" s="29"/>
      <c r="J938" s="29"/>
      <c r="K938" s="29"/>
      <c r="L938" s="29"/>
      <c r="M938" s="29"/>
      <c r="N938" s="29"/>
      <c r="O938" s="29"/>
      <c r="P938" s="29"/>
      <c r="Q938" s="29"/>
      <c r="R938" s="29"/>
      <c r="S938" s="29"/>
      <c r="T938" s="325"/>
      <c r="U938" s="29"/>
      <c r="V938" s="29"/>
      <c r="W938" s="29"/>
      <c r="X938" s="29"/>
      <c r="Y938" s="29"/>
      <c r="Z938" s="29"/>
      <c r="AA938" s="29"/>
      <c r="AB938" s="29"/>
      <c r="AC938" s="29"/>
      <c r="AD938" s="29"/>
      <c r="AE938" s="29"/>
      <c r="AF938" s="29"/>
      <c r="AG938" s="29"/>
      <c r="AH938" s="29"/>
      <c r="AI938" s="29"/>
    </row>
    <row r="939" spans="1:35" ht="15.75" customHeight="1">
      <c r="A939" s="29"/>
      <c r="B939" s="29"/>
      <c r="C939" s="29"/>
      <c r="D939" s="29"/>
      <c r="E939" s="29"/>
      <c r="F939" s="29"/>
      <c r="G939" s="29"/>
      <c r="H939" s="29"/>
      <c r="I939" s="29"/>
      <c r="J939" s="29"/>
      <c r="K939" s="29"/>
      <c r="L939" s="29"/>
      <c r="M939" s="29"/>
      <c r="N939" s="29"/>
      <c r="O939" s="29"/>
      <c r="P939" s="29"/>
      <c r="Q939" s="29"/>
      <c r="R939" s="29"/>
      <c r="S939" s="29"/>
      <c r="T939" s="325"/>
      <c r="U939" s="29"/>
      <c r="V939" s="29"/>
      <c r="W939" s="29"/>
      <c r="X939" s="29"/>
      <c r="Y939" s="29"/>
      <c r="Z939" s="29"/>
      <c r="AA939" s="29"/>
      <c r="AB939" s="29"/>
      <c r="AC939" s="29"/>
      <c r="AD939" s="29"/>
      <c r="AE939" s="29"/>
      <c r="AF939" s="29"/>
      <c r="AG939" s="29"/>
      <c r="AH939" s="29"/>
      <c r="AI939" s="29"/>
    </row>
    <row r="940" spans="1:35" ht="15.75" customHeight="1">
      <c r="A940" s="29"/>
      <c r="B940" s="29"/>
      <c r="C940" s="29"/>
      <c r="D940" s="29"/>
      <c r="E940" s="29"/>
      <c r="F940" s="29"/>
      <c r="G940" s="29"/>
      <c r="H940" s="29"/>
      <c r="I940" s="29"/>
      <c r="J940" s="29"/>
      <c r="K940" s="29"/>
      <c r="L940" s="29"/>
      <c r="M940" s="29"/>
      <c r="N940" s="29"/>
      <c r="O940" s="29"/>
      <c r="P940" s="29"/>
      <c r="Q940" s="29"/>
      <c r="R940" s="29"/>
      <c r="S940" s="29"/>
      <c r="T940" s="325"/>
      <c r="U940" s="29"/>
      <c r="V940" s="29"/>
      <c r="W940" s="29"/>
      <c r="X940" s="29"/>
      <c r="Y940" s="29"/>
      <c r="Z940" s="29"/>
      <c r="AA940" s="29"/>
      <c r="AB940" s="29"/>
      <c r="AC940" s="29"/>
      <c r="AD940" s="29"/>
      <c r="AE940" s="29"/>
      <c r="AF940" s="29"/>
      <c r="AG940" s="29"/>
      <c r="AH940" s="29"/>
      <c r="AI940" s="29"/>
    </row>
    <row r="941" spans="1:35" ht="15.75" customHeight="1">
      <c r="A941" s="29"/>
      <c r="B941" s="29"/>
      <c r="C941" s="29"/>
      <c r="D941" s="29"/>
      <c r="E941" s="29"/>
      <c r="F941" s="29"/>
      <c r="G941" s="29"/>
      <c r="H941" s="29"/>
      <c r="I941" s="29"/>
      <c r="J941" s="29"/>
      <c r="K941" s="29"/>
      <c r="L941" s="29"/>
      <c r="M941" s="29"/>
      <c r="N941" s="29"/>
      <c r="O941" s="29"/>
      <c r="P941" s="29"/>
      <c r="Q941" s="29"/>
      <c r="R941" s="29"/>
      <c r="S941" s="29"/>
      <c r="T941" s="325"/>
      <c r="U941" s="29"/>
      <c r="V941" s="29"/>
      <c r="W941" s="29"/>
      <c r="X941" s="29"/>
      <c r="Y941" s="29"/>
      <c r="Z941" s="29"/>
      <c r="AA941" s="29"/>
      <c r="AB941" s="29"/>
      <c r="AC941" s="29"/>
      <c r="AD941" s="29"/>
      <c r="AE941" s="29"/>
      <c r="AF941" s="29"/>
      <c r="AG941" s="29"/>
      <c r="AH941" s="29"/>
      <c r="AI941" s="29"/>
    </row>
    <row r="942" spans="1:35" ht="15.75" customHeight="1">
      <c r="A942" s="29"/>
      <c r="B942" s="29"/>
      <c r="C942" s="29"/>
      <c r="D942" s="29"/>
      <c r="E942" s="29"/>
      <c r="F942" s="29"/>
      <c r="G942" s="29"/>
      <c r="H942" s="29"/>
      <c r="I942" s="29"/>
      <c r="J942" s="29"/>
      <c r="K942" s="29"/>
      <c r="L942" s="29"/>
      <c r="M942" s="29"/>
      <c r="N942" s="29"/>
      <c r="O942" s="29"/>
      <c r="P942" s="29"/>
      <c r="Q942" s="29"/>
      <c r="R942" s="29"/>
      <c r="S942" s="29"/>
      <c r="T942" s="325"/>
      <c r="U942" s="29"/>
      <c r="V942" s="29"/>
      <c r="W942" s="29"/>
      <c r="X942" s="29"/>
      <c r="Y942" s="29"/>
      <c r="Z942" s="29"/>
      <c r="AA942" s="29"/>
      <c r="AB942" s="29"/>
      <c r="AC942" s="29"/>
      <c r="AD942" s="29"/>
      <c r="AE942" s="29"/>
      <c r="AF942" s="29"/>
      <c r="AG942" s="29"/>
      <c r="AH942" s="29"/>
      <c r="AI942" s="29"/>
    </row>
    <row r="943" spans="1:35" ht="15.75" customHeight="1">
      <c r="A943" s="29"/>
      <c r="B943" s="29"/>
      <c r="C943" s="29"/>
      <c r="D943" s="29"/>
      <c r="E943" s="29"/>
      <c r="F943" s="29"/>
      <c r="G943" s="29"/>
      <c r="H943" s="29"/>
      <c r="I943" s="29"/>
      <c r="J943" s="29"/>
      <c r="K943" s="29"/>
      <c r="L943" s="29"/>
      <c r="M943" s="29"/>
      <c r="N943" s="29"/>
      <c r="O943" s="29"/>
      <c r="P943" s="29"/>
      <c r="Q943" s="29"/>
      <c r="R943" s="29"/>
      <c r="S943" s="29"/>
      <c r="T943" s="325"/>
      <c r="U943" s="29"/>
      <c r="V943" s="29"/>
      <c r="W943" s="29"/>
      <c r="X943" s="29"/>
      <c r="Y943" s="29"/>
      <c r="Z943" s="29"/>
      <c r="AA943" s="29"/>
      <c r="AB943" s="29"/>
      <c r="AC943" s="29"/>
      <c r="AD943" s="29"/>
      <c r="AE943" s="29"/>
      <c r="AF943" s="29"/>
      <c r="AG943" s="29"/>
      <c r="AH943" s="29"/>
      <c r="AI943" s="29"/>
    </row>
    <row r="944" spans="1:35" ht="15.75" customHeight="1">
      <c r="A944" s="29"/>
      <c r="B944" s="29"/>
      <c r="C944" s="29"/>
      <c r="D944" s="29"/>
      <c r="E944" s="29"/>
      <c r="F944" s="29"/>
      <c r="G944" s="29"/>
      <c r="H944" s="29"/>
      <c r="I944" s="29"/>
      <c r="J944" s="29"/>
      <c r="K944" s="29"/>
      <c r="L944" s="29"/>
      <c r="M944" s="29"/>
      <c r="N944" s="29"/>
      <c r="O944" s="29"/>
      <c r="P944" s="29"/>
      <c r="Q944" s="29"/>
      <c r="R944" s="29"/>
      <c r="S944" s="29"/>
      <c r="T944" s="325"/>
      <c r="U944" s="29"/>
      <c r="V944" s="29"/>
      <c r="W944" s="29"/>
      <c r="X944" s="29"/>
      <c r="Y944" s="29"/>
      <c r="Z944" s="29"/>
      <c r="AA944" s="29"/>
      <c r="AB944" s="29"/>
      <c r="AC944" s="29"/>
      <c r="AD944" s="29"/>
      <c r="AE944" s="29"/>
      <c r="AF944" s="29"/>
      <c r="AG944" s="29"/>
      <c r="AH944" s="29"/>
      <c r="AI944" s="29"/>
    </row>
    <row r="945" spans="1:35" ht="15.75" customHeight="1">
      <c r="A945" s="29"/>
      <c r="B945" s="29"/>
      <c r="C945" s="29"/>
      <c r="D945" s="29"/>
      <c r="E945" s="29"/>
      <c r="F945" s="29"/>
      <c r="G945" s="29"/>
      <c r="H945" s="29"/>
      <c r="I945" s="29"/>
      <c r="J945" s="29"/>
      <c r="K945" s="29"/>
      <c r="L945" s="29"/>
      <c r="M945" s="29"/>
      <c r="N945" s="29"/>
      <c r="O945" s="29"/>
      <c r="P945" s="29"/>
      <c r="Q945" s="29"/>
      <c r="R945" s="29"/>
      <c r="S945" s="29"/>
      <c r="T945" s="325"/>
      <c r="U945" s="29"/>
      <c r="V945" s="29"/>
      <c r="W945" s="29"/>
      <c r="X945" s="29"/>
      <c r="Y945" s="29"/>
      <c r="Z945" s="29"/>
      <c r="AA945" s="29"/>
      <c r="AB945" s="29"/>
      <c r="AC945" s="29"/>
      <c r="AD945" s="29"/>
      <c r="AE945" s="29"/>
      <c r="AF945" s="29"/>
      <c r="AG945" s="29"/>
      <c r="AH945" s="29"/>
      <c r="AI945" s="29"/>
    </row>
    <row r="946" spans="1:35" ht="15.75" customHeight="1">
      <c r="A946" s="29"/>
      <c r="B946" s="29"/>
      <c r="C946" s="29"/>
      <c r="D946" s="29"/>
      <c r="E946" s="29"/>
      <c r="F946" s="29"/>
      <c r="G946" s="29"/>
      <c r="H946" s="29"/>
      <c r="I946" s="29"/>
      <c r="J946" s="29"/>
      <c r="K946" s="29"/>
      <c r="L946" s="29"/>
      <c r="M946" s="29"/>
      <c r="N946" s="29"/>
      <c r="O946" s="29"/>
      <c r="P946" s="29"/>
      <c r="Q946" s="29"/>
      <c r="R946" s="29"/>
      <c r="S946" s="29"/>
      <c r="T946" s="325"/>
      <c r="U946" s="29"/>
      <c r="V946" s="29"/>
      <c r="W946" s="29"/>
      <c r="X946" s="29"/>
      <c r="Y946" s="29"/>
      <c r="Z946" s="29"/>
      <c r="AA946" s="29"/>
      <c r="AB946" s="29"/>
      <c r="AC946" s="29"/>
      <c r="AD946" s="29"/>
      <c r="AE946" s="29"/>
      <c r="AF946" s="29"/>
      <c r="AG946" s="29"/>
      <c r="AH946" s="29"/>
      <c r="AI946" s="29"/>
    </row>
    <row r="947" spans="1:35" ht="15.75" customHeight="1">
      <c r="A947" s="29"/>
      <c r="B947" s="29"/>
      <c r="C947" s="29"/>
      <c r="D947" s="29"/>
      <c r="E947" s="29"/>
      <c r="F947" s="29"/>
      <c r="G947" s="29"/>
      <c r="H947" s="29"/>
      <c r="I947" s="29"/>
      <c r="J947" s="29"/>
      <c r="K947" s="29"/>
      <c r="L947" s="29"/>
      <c r="M947" s="29"/>
      <c r="N947" s="29"/>
      <c r="O947" s="29"/>
      <c r="P947" s="29"/>
      <c r="Q947" s="29"/>
      <c r="R947" s="29"/>
      <c r="S947" s="29"/>
      <c r="T947" s="325"/>
      <c r="U947" s="29"/>
      <c r="V947" s="29"/>
      <c r="W947" s="29"/>
      <c r="X947" s="29"/>
      <c r="Y947" s="29"/>
      <c r="Z947" s="29"/>
      <c r="AA947" s="29"/>
      <c r="AB947" s="29"/>
      <c r="AC947" s="29"/>
      <c r="AD947" s="29"/>
      <c r="AE947" s="29"/>
      <c r="AF947" s="29"/>
      <c r="AG947" s="29"/>
      <c r="AH947" s="29"/>
      <c r="AI947" s="29"/>
    </row>
    <row r="948" spans="1:35" ht="15.75" customHeight="1">
      <c r="A948" s="29"/>
      <c r="B948" s="29"/>
      <c r="C948" s="29"/>
      <c r="D948" s="29"/>
      <c r="E948" s="29"/>
      <c r="F948" s="29"/>
      <c r="G948" s="29"/>
      <c r="H948" s="29"/>
      <c r="I948" s="29"/>
      <c r="J948" s="29"/>
      <c r="K948" s="29"/>
      <c r="L948" s="29"/>
      <c r="M948" s="29"/>
      <c r="N948" s="29"/>
      <c r="O948" s="29"/>
      <c r="P948" s="29"/>
      <c r="Q948" s="29"/>
      <c r="R948" s="29"/>
      <c r="S948" s="29"/>
      <c r="T948" s="325"/>
      <c r="U948" s="29"/>
      <c r="V948" s="29"/>
      <c r="W948" s="29"/>
      <c r="X948" s="29"/>
      <c r="Y948" s="29"/>
      <c r="Z948" s="29"/>
      <c r="AA948" s="29"/>
      <c r="AB948" s="29"/>
      <c r="AC948" s="29"/>
      <c r="AD948" s="29"/>
      <c r="AE948" s="29"/>
      <c r="AF948" s="29"/>
      <c r="AG948" s="29"/>
      <c r="AH948" s="29"/>
      <c r="AI948" s="29"/>
    </row>
    <row r="949" spans="1:35" ht="15.75" customHeight="1">
      <c r="A949" s="29"/>
      <c r="B949" s="29"/>
      <c r="C949" s="29"/>
      <c r="D949" s="29"/>
      <c r="E949" s="29"/>
      <c r="F949" s="29"/>
      <c r="G949" s="29"/>
      <c r="H949" s="29"/>
      <c r="I949" s="29"/>
      <c r="J949" s="29"/>
      <c r="K949" s="29"/>
      <c r="L949" s="29"/>
      <c r="M949" s="29"/>
      <c r="N949" s="29"/>
      <c r="O949" s="29"/>
      <c r="P949" s="29"/>
      <c r="Q949" s="29"/>
      <c r="R949" s="29"/>
      <c r="S949" s="29"/>
      <c r="T949" s="325"/>
      <c r="U949" s="29"/>
      <c r="V949" s="29"/>
      <c r="W949" s="29"/>
      <c r="X949" s="29"/>
      <c r="Y949" s="29"/>
      <c r="Z949" s="29"/>
      <c r="AA949" s="29"/>
      <c r="AB949" s="29"/>
      <c r="AC949" s="29"/>
      <c r="AD949" s="29"/>
      <c r="AE949" s="29"/>
      <c r="AF949" s="29"/>
      <c r="AG949" s="29"/>
      <c r="AH949" s="29"/>
      <c r="AI949" s="29"/>
    </row>
    <row r="950" spans="1:35" ht="15.75" customHeight="1">
      <c r="A950" s="29"/>
      <c r="B950" s="29"/>
      <c r="C950" s="29"/>
      <c r="D950" s="29"/>
      <c r="E950" s="29"/>
      <c r="F950" s="29"/>
      <c r="G950" s="29"/>
      <c r="H950" s="29"/>
      <c r="I950" s="29"/>
      <c r="J950" s="29"/>
      <c r="K950" s="29"/>
      <c r="L950" s="29"/>
      <c r="M950" s="29"/>
      <c r="N950" s="29"/>
      <c r="O950" s="29"/>
      <c r="P950" s="29"/>
      <c r="Q950" s="29"/>
      <c r="R950" s="29"/>
      <c r="S950" s="29"/>
      <c r="T950" s="325"/>
      <c r="U950" s="29"/>
      <c r="V950" s="29"/>
      <c r="W950" s="29"/>
      <c r="X950" s="29"/>
      <c r="Y950" s="29"/>
      <c r="Z950" s="29"/>
      <c r="AA950" s="29"/>
      <c r="AB950" s="29"/>
      <c r="AC950" s="29"/>
      <c r="AD950" s="29"/>
      <c r="AE950" s="29"/>
      <c r="AF950" s="29"/>
      <c r="AG950" s="29"/>
      <c r="AH950" s="29"/>
      <c r="AI950" s="29"/>
    </row>
    <row r="951" spans="1:35" ht="15.75" customHeight="1">
      <c r="A951" s="29"/>
      <c r="B951" s="29"/>
      <c r="C951" s="29"/>
      <c r="D951" s="29"/>
      <c r="E951" s="29"/>
      <c r="F951" s="29"/>
      <c r="G951" s="29"/>
      <c r="H951" s="29"/>
      <c r="I951" s="29"/>
      <c r="J951" s="29"/>
      <c r="K951" s="29"/>
      <c r="L951" s="29"/>
      <c r="M951" s="29"/>
      <c r="N951" s="29"/>
      <c r="O951" s="29"/>
      <c r="P951" s="29"/>
      <c r="Q951" s="29"/>
      <c r="R951" s="29"/>
      <c r="S951" s="29"/>
      <c r="T951" s="325"/>
      <c r="U951" s="29"/>
      <c r="V951" s="29"/>
      <c r="W951" s="29"/>
      <c r="X951" s="29"/>
      <c r="Y951" s="29"/>
      <c r="Z951" s="29"/>
      <c r="AA951" s="29"/>
      <c r="AB951" s="29"/>
      <c r="AC951" s="29"/>
      <c r="AD951" s="29"/>
      <c r="AE951" s="29"/>
      <c r="AF951" s="29"/>
      <c r="AG951" s="29"/>
      <c r="AH951" s="29"/>
      <c r="AI951" s="29"/>
    </row>
    <row r="952" spans="1:35" ht="15.75" customHeight="1">
      <c r="A952" s="29"/>
      <c r="B952" s="29"/>
      <c r="C952" s="29"/>
      <c r="D952" s="29"/>
      <c r="E952" s="29"/>
      <c r="F952" s="29"/>
      <c r="G952" s="29"/>
      <c r="H952" s="29"/>
      <c r="I952" s="29"/>
      <c r="J952" s="29"/>
      <c r="K952" s="29"/>
      <c r="L952" s="29"/>
      <c r="M952" s="29"/>
      <c r="N952" s="29"/>
      <c r="O952" s="29"/>
      <c r="P952" s="29"/>
      <c r="Q952" s="29"/>
      <c r="R952" s="29"/>
      <c r="S952" s="29"/>
      <c r="T952" s="325"/>
      <c r="U952" s="29"/>
      <c r="V952" s="29"/>
      <c r="W952" s="29"/>
      <c r="X952" s="29"/>
      <c r="Y952" s="29"/>
      <c r="Z952" s="29"/>
      <c r="AA952" s="29"/>
      <c r="AB952" s="29"/>
      <c r="AC952" s="29"/>
      <c r="AD952" s="29"/>
      <c r="AE952" s="29"/>
      <c r="AF952" s="29"/>
      <c r="AG952" s="29"/>
      <c r="AH952" s="29"/>
      <c r="AI952" s="29"/>
    </row>
    <row r="953" spans="1:35" ht="15.75" customHeight="1">
      <c r="A953" s="29"/>
      <c r="B953" s="29"/>
      <c r="C953" s="29"/>
      <c r="D953" s="29"/>
      <c r="E953" s="29"/>
      <c r="F953" s="29"/>
      <c r="G953" s="29"/>
      <c r="H953" s="29"/>
      <c r="I953" s="29"/>
      <c r="J953" s="29"/>
      <c r="K953" s="29"/>
      <c r="L953" s="29"/>
      <c r="M953" s="29"/>
      <c r="N953" s="29"/>
      <c r="O953" s="29"/>
      <c r="P953" s="29"/>
      <c r="Q953" s="29"/>
      <c r="R953" s="29"/>
      <c r="S953" s="29"/>
      <c r="T953" s="325"/>
      <c r="U953" s="29"/>
      <c r="V953" s="29"/>
      <c r="W953" s="29"/>
      <c r="X953" s="29"/>
      <c r="Y953" s="29"/>
      <c r="Z953" s="29"/>
      <c r="AA953" s="29"/>
      <c r="AB953" s="29"/>
      <c r="AC953" s="29"/>
      <c r="AD953" s="29"/>
      <c r="AE953" s="29"/>
      <c r="AF953" s="29"/>
      <c r="AG953" s="29"/>
      <c r="AH953" s="29"/>
      <c r="AI953" s="29"/>
    </row>
    <row r="954" spans="1:35" ht="15.75" customHeight="1">
      <c r="A954" s="29"/>
      <c r="B954" s="29"/>
      <c r="C954" s="29"/>
      <c r="D954" s="29"/>
      <c r="E954" s="29"/>
      <c r="F954" s="29"/>
      <c r="G954" s="29"/>
      <c r="H954" s="29"/>
      <c r="I954" s="29"/>
      <c r="J954" s="29"/>
      <c r="K954" s="29"/>
      <c r="L954" s="29"/>
      <c r="M954" s="29"/>
      <c r="N954" s="29"/>
      <c r="O954" s="29"/>
      <c r="P954" s="29"/>
      <c r="Q954" s="29"/>
      <c r="R954" s="29"/>
      <c r="S954" s="29"/>
      <c r="T954" s="325"/>
      <c r="U954" s="29"/>
      <c r="V954" s="29"/>
      <c r="W954" s="29"/>
      <c r="X954" s="29"/>
      <c r="Y954" s="29"/>
      <c r="Z954" s="29"/>
      <c r="AA954" s="29"/>
      <c r="AB954" s="29"/>
      <c r="AC954" s="29"/>
      <c r="AD954" s="29"/>
      <c r="AE954" s="29"/>
      <c r="AF954" s="29"/>
      <c r="AG954" s="29"/>
      <c r="AH954" s="29"/>
      <c r="AI954" s="29"/>
    </row>
    <row r="955" spans="1:35" ht="15.75" customHeight="1">
      <c r="A955" s="29"/>
      <c r="B955" s="29"/>
      <c r="C955" s="29"/>
      <c r="D955" s="29"/>
      <c r="E955" s="29"/>
      <c r="F955" s="29"/>
      <c r="G955" s="29"/>
      <c r="H955" s="29"/>
      <c r="I955" s="29"/>
      <c r="J955" s="29"/>
      <c r="K955" s="29"/>
      <c r="L955" s="29"/>
      <c r="M955" s="29"/>
      <c r="N955" s="29"/>
      <c r="O955" s="29"/>
      <c r="P955" s="29"/>
      <c r="Q955" s="29"/>
      <c r="R955" s="29"/>
      <c r="S955" s="29"/>
      <c r="T955" s="325"/>
      <c r="U955" s="29"/>
      <c r="V955" s="29"/>
      <c r="W955" s="29"/>
      <c r="X955" s="29"/>
      <c r="Y955" s="29"/>
      <c r="Z955" s="29"/>
      <c r="AA955" s="29"/>
      <c r="AB955" s="29"/>
      <c r="AC955" s="29"/>
      <c r="AD955" s="29"/>
      <c r="AE955" s="29"/>
      <c r="AF955" s="29"/>
      <c r="AG955" s="29"/>
      <c r="AH955" s="29"/>
      <c r="AI955" s="29"/>
    </row>
    <row r="956" spans="1:35" ht="15.75" customHeight="1">
      <c r="A956" s="29"/>
      <c r="B956" s="29"/>
      <c r="C956" s="29"/>
      <c r="D956" s="29"/>
      <c r="E956" s="29"/>
      <c r="F956" s="29"/>
      <c r="G956" s="29"/>
      <c r="H956" s="29"/>
      <c r="I956" s="29"/>
      <c r="J956" s="29"/>
      <c r="K956" s="29"/>
      <c r="L956" s="29"/>
      <c r="M956" s="29"/>
      <c r="N956" s="29"/>
      <c r="O956" s="29"/>
      <c r="P956" s="29"/>
      <c r="Q956" s="29"/>
      <c r="R956" s="29"/>
      <c r="S956" s="29"/>
      <c r="T956" s="325"/>
      <c r="U956" s="29"/>
      <c r="V956" s="29"/>
      <c r="W956" s="29"/>
      <c r="X956" s="29"/>
      <c r="Y956" s="29"/>
      <c r="Z956" s="29"/>
      <c r="AA956" s="29"/>
      <c r="AB956" s="29"/>
      <c r="AC956" s="29"/>
      <c r="AD956" s="29"/>
      <c r="AE956" s="29"/>
      <c r="AF956" s="29"/>
      <c r="AG956" s="29"/>
      <c r="AH956" s="29"/>
      <c r="AI956" s="29"/>
    </row>
    <row r="957" spans="1:35" ht="15.75" customHeight="1">
      <c r="A957" s="29"/>
      <c r="B957" s="29"/>
      <c r="C957" s="29"/>
      <c r="D957" s="29"/>
      <c r="E957" s="29"/>
      <c r="F957" s="29"/>
      <c r="G957" s="29"/>
      <c r="H957" s="29"/>
      <c r="I957" s="29"/>
      <c r="J957" s="29"/>
      <c r="K957" s="29"/>
      <c r="L957" s="29"/>
      <c r="M957" s="29"/>
      <c r="N957" s="29"/>
      <c r="O957" s="29"/>
      <c r="P957" s="29"/>
      <c r="Q957" s="29"/>
      <c r="R957" s="29"/>
      <c r="S957" s="29"/>
      <c r="T957" s="325"/>
      <c r="U957" s="29"/>
      <c r="V957" s="29"/>
      <c r="W957" s="29"/>
      <c r="X957" s="29"/>
      <c r="Y957" s="29"/>
      <c r="Z957" s="29"/>
      <c r="AA957" s="29"/>
      <c r="AB957" s="29"/>
      <c r="AC957" s="29"/>
      <c r="AD957" s="29"/>
      <c r="AE957" s="29"/>
      <c r="AF957" s="29"/>
      <c r="AG957" s="29"/>
      <c r="AH957" s="29"/>
      <c r="AI957" s="29"/>
    </row>
    <row r="958" spans="1:35" ht="15.75" customHeight="1">
      <c r="A958" s="29"/>
      <c r="B958" s="29"/>
      <c r="C958" s="29"/>
      <c r="D958" s="29"/>
      <c r="E958" s="29"/>
      <c r="F958" s="29"/>
      <c r="G958" s="29"/>
      <c r="H958" s="29"/>
      <c r="I958" s="29"/>
      <c r="J958" s="29"/>
      <c r="K958" s="29"/>
      <c r="L958" s="29"/>
      <c r="M958" s="29"/>
      <c r="N958" s="29"/>
      <c r="O958" s="29"/>
      <c r="P958" s="29"/>
      <c r="Q958" s="29"/>
      <c r="R958" s="29"/>
      <c r="S958" s="29"/>
      <c r="T958" s="325"/>
      <c r="U958" s="29"/>
      <c r="V958" s="29"/>
      <c r="W958" s="29"/>
      <c r="X958" s="29"/>
      <c r="Y958" s="29"/>
      <c r="Z958" s="29"/>
      <c r="AA958" s="29"/>
      <c r="AB958" s="29"/>
      <c r="AC958" s="29"/>
      <c r="AD958" s="29"/>
      <c r="AE958" s="29"/>
      <c r="AF958" s="29"/>
      <c r="AG958" s="29"/>
      <c r="AH958" s="29"/>
      <c r="AI958" s="29"/>
    </row>
    <row r="959" spans="1:35" ht="15.75" customHeight="1">
      <c r="A959" s="29"/>
      <c r="B959" s="29"/>
      <c r="C959" s="29"/>
      <c r="D959" s="29"/>
      <c r="E959" s="29"/>
      <c r="F959" s="29"/>
      <c r="G959" s="29"/>
      <c r="H959" s="29"/>
      <c r="I959" s="29"/>
      <c r="J959" s="29"/>
      <c r="K959" s="29"/>
      <c r="L959" s="29"/>
      <c r="M959" s="29"/>
      <c r="N959" s="29"/>
      <c r="O959" s="29"/>
      <c r="P959" s="29"/>
      <c r="Q959" s="29"/>
      <c r="R959" s="29"/>
      <c r="S959" s="29"/>
      <c r="T959" s="325"/>
      <c r="U959" s="29"/>
      <c r="V959" s="29"/>
      <c r="W959" s="29"/>
      <c r="X959" s="29"/>
      <c r="Y959" s="29"/>
      <c r="Z959" s="29"/>
      <c r="AA959" s="29"/>
      <c r="AB959" s="29"/>
      <c r="AC959" s="29"/>
      <c r="AD959" s="29"/>
      <c r="AE959" s="29"/>
      <c r="AF959" s="29"/>
      <c r="AG959" s="29"/>
      <c r="AH959" s="29"/>
      <c r="AI959" s="29"/>
    </row>
    <row r="960" spans="1:35" ht="15.75" customHeight="1">
      <c r="A960" s="29"/>
      <c r="B960" s="29"/>
      <c r="C960" s="29"/>
      <c r="D960" s="29"/>
      <c r="E960" s="29"/>
      <c r="F960" s="29"/>
      <c r="G960" s="29"/>
      <c r="H960" s="29"/>
      <c r="I960" s="29"/>
      <c r="J960" s="29"/>
      <c r="K960" s="29"/>
      <c r="L960" s="29"/>
      <c r="M960" s="29"/>
      <c r="N960" s="29"/>
      <c r="O960" s="29"/>
      <c r="P960" s="29"/>
      <c r="Q960" s="29"/>
      <c r="R960" s="29"/>
      <c r="S960" s="29"/>
      <c r="T960" s="325"/>
      <c r="U960" s="29"/>
      <c r="V960" s="29"/>
      <c r="W960" s="29"/>
      <c r="X960" s="29"/>
      <c r="Y960" s="29"/>
      <c r="Z960" s="29"/>
      <c r="AA960" s="29"/>
      <c r="AB960" s="29"/>
      <c r="AC960" s="29"/>
      <c r="AD960" s="29"/>
      <c r="AE960" s="29"/>
      <c r="AF960" s="29"/>
      <c r="AG960" s="29"/>
      <c r="AH960" s="29"/>
      <c r="AI960" s="29"/>
    </row>
    <row r="961" spans="1:35" ht="15.75" customHeight="1">
      <c r="A961" s="29"/>
      <c r="B961" s="29"/>
      <c r="C961" s="29"/>
      <c r="D961" s="29"/>
      <c r="E961" s="29"/>
      <c r="F961" s="29"/>
      <c r="G961" s="29"/>
      <c r="H961" s="29"/>
      <c r="I961" s="29"/>
      <c r="J961" s="29"/>
      <c r="K961" s="29"/>
      <c r="L961" s="29"/>
      <c r="M961" s="29"/>
      <c r="N961" s="29"/>
      <c r="O961" s="29"/>
      <c r="P961" s="29"/>
      <c r="Q961" s="29"/>
      <c r="R961" s="29"/>
      <c r="S961" s="29"/>
      <c r="T961" s="325"/>
      <c r="U961" s="29"/>
      <c r="V961" s="29"/>
      <c r="W961" s="29"/>
      <c r="X961" s="29"/>
      <c r="Y961" s="29"/>
      <c r="Z961" s="29"/>
      <c r="AA961" s="29"/>
      <c r="AB961" s="29"/>
      <c r="AC961" s="29"/>
      <c r="AD961" s="29"/>
      <c r="AE961" s="29"/>
      <c r="AF961" s="29"/>
      <c r="AG961" s="29"/>
      <c r="AH961" s="29"/>
      <c r="AI961" s="29"/>
    </row>
    <row r="962" spans="1:35" ht="15.75" customHeight="1">
      <c r="A962" s="29"/>
      <c r="B962" s="29"/>
      <c r="C962" s="29"/>
      <c r="D962" s="29"/>
      <c r="E962" s="29"/>
      <c r="F962" s="29"/>
      <c r="G962" s="29"/>
      <c r="H962" s="29"/>
      <c r="I962" s="29"/>
      <c r="J962" s="29"/>
      <c r="K962" s="29"/>
      <c r="L962" s="29"/>
      <c r="M962" s="29"/>
      <c r="N962" s="29"/>
      <c r="O962" s="29"/>
      <c r="P962" s="29"/>
      <c r="Q962" s="29"/>
      <c r="R962" s="29"/>
      <c r="S962" s="29"/>
      <c r="T962" s="325"/>
      <c r="U962" s="29"/>
      <c r="V962" s="29"/>
      <c r="W962" s="29"/>
      <c r="X962" s="29"/>
      <c r="Y962" s="29"/>
      <c r="Z962" s="29"/>
      <c r="AA962" s="29"/>
      <c r="AB962" s="29"/>
      <c r="AC962" s="29"/>
      <c r="AD962" s="29"/>
      <c r="AE962" s="29"/>
      <c r="AF962" s="29"/>
      <c r="AG962" s="29"/>
      <c r="AH962" s="29"/>
      <c r="AI962" s="29"/>
    </row>
    <row r="963" spans="1:35" ht="15.75" customHeight="1">
      <c r="A963" s="29"/>
      <c r="B963" s="29"/>
      <c r="C963" s="29"/>
      <c r="D963" s="29"/>
      <c r="E963" s="29"/>
      <c r="F963" s="29"/>
      <c r="G963" s="29"/>
      <c r="H963" s="29"/>
      <c r="I963" s="29"/>
      <c r="J963" s="29"/>
      <c r="K963" s="29"/>
      <c r="L963" s="29"/>
      <c r="M963" s="29"/>
      <c r="N963" s="29"/>
      <c r="O963" s="29"/>
      <c r="P963" s="29"/>
      <c r="Q963" s="29"/>
      <c r="R963" s="29"/>
      <c r="S963" s="29"/>
      <c r="T963" s="325"/>
      <c r="U963" s="29"/>
      <c r="V963" s="29"/>
      <c r="W963" s="29"/>
      <c r="X963" s="29"/>
      <c r="Y963" s="29"/>
      <c r="Z963" s="29"/>
      <c r="AA963" s="29"/>
      <c r="AB963" s="29"/>
      <c r="AC963" s="29"/>
      <c r="AD963" s="29"/>
      <c r="AE963" s="29"/>
      <c r="AF963" s="29"/>
      <c r="AG963" s="29"/>
      <c r="AH963" s="29"/>
      <c r="AI963" s="29"/>
    </row>
    <row r="964" spans="1:35" ht="15.75" customHeight="1">
      <c r="A964" s="29"/>
      <c r="B964" s="29"/>
      <c r="C964" s="29"/>
      <c r="D964" s="29"/>
      <c r="E964" s="29"/>
      <c r="F964" s="29"/>
      <c r="G964" s="29"/>
      <c r="H964" s="29"/>
      <c r="I964" s="29"/>
      <c r="J964" s="29"/>
      <c r="K964" s="29"/>
      <c r="L964" s="29"/>
      <c r="M964" s="29"/>
      <c r="N964" s="29"/>
      <c r="O964" s="29"/>
      <c r="P964" s="29"/>
      <c r="Q964" s="29"/>
      <c r="R964" s="29"/>
      <c r="S964" s="29"/>
      <c r="T964" s="325"/>
      <c r="U964" s="29"/>
      <c r="V964" s="29"/>
      <c r="W964" s="29"/>
      <c r="X964" s="29"/>
      <c r="Y964" s="29"/>
      <c r="Z964" s="29"/>
      <c r="AA964" s="29"/>
      <c r="AB964" s="29"/>
      <c r="AC964" s="29"/>
      <c r="AD964" s="29"/>
      <c r="AE964" s="29"/>
      <c r="AF964" s="29"/>
      <c r="AG964" s="29"/>
      <c r="AH964" s="29"/>
      <c r="AI964" s="29"/>
    </row>
    <row r="965" spans="1:35" ht="15.75" customHeight="1">
      <c r="A965" s="29"/>
      <c r="B965" s="29"/>
      <c r="C965" s="29"/>
      <c r="D965" s="29"/>
      <c r="E965" s="29"/>
      <c r="F965" s="29"/>
      <c r="G965" s="29"/>
      <c r="H965" s="29"/>
      <c r="I965" s="29"/>
      <c r="J965" s="29"/>
      <c r="K965" s="29"/>
      <c r="L965" s="29"/>
      <c r="M965" s="29"/>
      <c r="N965" s="29"/>
      <c r="O965" s="29"/>
      <c r="P965" s="29"/>
      <c r="Q965" s="29"/>
      <c r="R965" s="29"/>
      <c r="S965" s="29"/>
      <c r="T965" s="325"/>
      <c r="U965" s="29"/>
      <c r="V965" s="29"/>
      <c r="W965" s="29"/>
      <c r="X965" s="29"/>
      <c r="Y965" s="29"/>
      <c r="Z965" s="29"/>
      <c r="AA965" s="29"/>
      <c r="AB965" s="29"/>
      <c r="AC965" s="29"/>
      <c r="AD965" s="29"/>
      <c r="AE965" s="29"/>
      <c r="AF965" s="29"/>
      <c r="AG965" s="29"/>
      <c r="AH965" s="29"/>
      <c r="AI965" s="29"/>
    </row>
    <row r="966" spans="1:35" ht="15.75" customHeight="1">
      <c r="A966" s="29"/>
      <c r="B966" s="29"/>
      <c r="C966" s="29"/>
      <c r="D966" s="29"/>
      <c r="E966" s="29"/>
      <c r="F966" s="29"/>
      <c r="G966" s="29"/>
      <c r="H966" s="29"/>
      <c r="I966" s="29"/>
      <c r="J966" s="29"/>
      <c r="K966" s="29"/>
      <c r="L966" s="29"/>
      <c r="M966" s="29"/>
      <c r="N966" s="29"/>
      <c r="O966" s="29"/>
      <c r="P966" s="29"/>
      <c r="Q966" s="29"/>
      <c r="R966" s="29"/>
      <c r="S966" s="29"/>
      <c r="T966" s="325"/>
      <c r="U966" s="29"/>
      <c r="V966" s="29"/>
      <c r="W966" s="29"/>
      <c r="X966" s="29"/>
      <c r="Y966" s="29"/>
      <c r="Z966" s="29"/>
      <c r="AA966" s="29"/>
      <c r="AB966" s="29"/>
      <c r="AC966" s="29"/>
      <c r="AD966" s="29"/>
      <c r="AE966" s="29"/>
      <c r="AF966" s="29"/>
      <c r="AG966" s="29"/>
      <c r="AH966" s="29"/>
      <c r="AI966" s="29"/>
    </row>
    <row r="967" spans="1:35" ht="15.75" customHeight="1">
      <c r="A967" s="29"/>
      <c r="B967" s="29"/>
      <c r="C967" s="29"/>
      <c r="D967" s="29"/>
      <c r="E967" s="29"/>
      <c r="F967" s="29"/>
      <c r="G967" s="29"/>
      <c r="H967" s="29"/>
      <c r="I967" s="29"/>
      <c r="J967" s="29"/>
      <c r="K967" s="29"/>
      <c r="L967" s="29"/>
      <c r="M967" s="29"/>
      <c r="N967" s="29"/>
      <c r="O967" s="29"/>
      <c r="P967" s="29"/>
      <c r="Q967" s="29"/>
      <c r="R967" s="29"/>
      <c r="S967" s="29"/>
      <c r="T967" s="325"/>
      <c r="U967" s="29"/>
      <c r="V967" s="29"/>
      <c r="W967" s="29"/>
      <c r="X967" s="29"/>
      <c r="Y967" s="29"/>
      <c r="Z967" s="29"/>
      <c r="AA967" s="29"/>
      <c r="AB967" s="29"/>
      <c r="AC967" s="29"/>
      <c r="AD967" s="29"/>
      <c r="AE967" s="29"/>
      <c r="AF967" s="29"/>
      <c r="AG967" s="29"/>
      <c r="AH967" s="29"/>
      <c r="AI967" s="29"/>
    </row>
    <row r="968" spans="1:35" ht="15.75" customHeight="1">
      <c r="A968" s="29"/>
      <c r="B968" s="29"/>
      <c r="C968" s="29"/>
      <c r="D968" s="29"/>
      <c r="E968" s="29"/>
      <c r="F968" s="29"/>
      <c r="G968" s="29"/>
      <c r="H968" s="29"/>
      <c r="I968" s="29"/>
      <c r="J968" s="29"/>
      <c r="K968" s="29"/>
      <c r="L968" s="29"/>
      <c r="M968" s="29"/>
      <c r="N968" s="29"/>
      <c r="O968" s="29"/>
      <c r="P968" s="29"/>
      <c r="Q968" s="29"/>
      <c r="R968" s="29"/>
      <c r="S968" s="29"/>
      <c r="T968" s="325"/>
      <c r="U968" s="29"/>
      <c r="V968" s="29"/>
      <c r="W968" s="29"/>
      <c r="X968" s="29"/>
      <c r="Y968" s="29"/>
      <c r="Z968" s="29"/>
      <c r="AA968" s="29"/>
      <c r="AB968" s="29"/>
      <c r="AC968" s="29"/>
      <c r="AD968" s="29"/>
      <c r="AE968" s="29"/>
      <c r="AF968" s="29"/>
      <c r="AG968" s="29"/>
      <c r="AH968" s="29"/>
      <c r="AI968" s="29"/>
    </row>
    <row r="969" spans="1:35" ht="15.75" customHeight="1">
      <c r="A969" s="29"/>
      <c r="B969" s="29"/>
      <c r="C969" s="29"/>
      <c r="D969" s="29"/>
      <c r="E969" s="29"/>
      <c r="F969" s="29"/>
      <c r="G969" s="29"/>
      <c r="H969" s="29"/>
      <c r="I969" s="29"/>
      <c r="J969" s="29"/>
      <c r="K969" s="29"/>
      <c r="L969" s="29"/>
      <c r="M969" s="29"/>
      <c r="N969" s="29"/>
      <c r="O969" s="29"/>
      <c r="P969" s="29"/>
      <c r="Q969" s="29"/>
      <c r="R969" s="29"/>
      <c r="S969" s="29"/>
      <c r="T969" s="325"/>
      <c r="U969" s="29"/>
      <c r="V969" s="29"/>
      <c r="W969" s="29"/>
      <c r="X969" s="29"/>
      <c r="Y969" s="29"/>
      <c r="Z969" s="29"/>
      <c r="AA969" s="29"/>
      <c r="AB969" s="29"/>
      <c r="AC969" s="29"/>
      <c r="AD969" s="29"/>
      <c r="AE969" s="29"/>
      <c r="AF969" s="29"/>
      <c r="AG969" s="29"/>
      <c r="AH969" s="29"/>
      <c r="AI969" s="29"/>
    </row>
    <row r="970" spans="1:35" ht="15.75" customHeight="1">
      <c r="A970" s="29"/>
      <c r="B970" s="29"/>
      <c r="C970" s="29"/>
      <c r="D970" s="29"/>
      <c r="E970" s="29"/>
      <c r="F970" s="29"/>
      <c r="G970" s="29"/>
      <c r="H970" s="29"/>
      <c r="I970" s="29"/>
      <c r="J970" s="29"/>
      <c r="K970" s="29"/>
      <c r="L970" s="29"/>
      <c r="M970" s="29"/>
      <c r="N970" s="29"/>
      <c r="O970" s="29"/>
      <c r="P970" s="29"/>
      <c r="Q970" s="29"/>
      <c r="R970" s="29"/>
      <c r="S970" s="29"/>
      <c r="T970" s="325"/>
      <c r="U970" s="29"/>
      <c r="V970" s="29"/>
      <c r="W970" s="29"/>
      <c r="X970" s="29"/>
      <c r="Y970" s="29"/>
      <c r="Z970" s="29"/>
      <c r="AA970" s="29"/>
      <c r="AB970" s="29"/>
      <c r="AC970" s="29"/>
      <c r="AD970" s="29"/>
      <c r="AE970" s="29"/>
      <c r="AF970" s="29"/>
      <c r="AG970" s="29"/>
      <c r="AH970" s="29"/>
      <c r="AI970" s="29"/>
    </row>
    <row r="971" spans="1:35" ht="15.75" customHeight="1">
      <c r="A971" s="29"/>
      <c r="B971" s="29"/>
      <c r="C971" s="29"/>
      <c r="D971" s="29"/>
      <c r="E971" s="29"/>
      <c r="F971" s="29"/>
      <c r="G971" s="29"/>
      <c r="H971" s="29"/>
      <c r="I971" s="29"/>
      <c r="J971" s="29"/>
      <c r="K971" s="29"/>
      <c r="L971" s="29"/>
      <c r="M971" s="29"/>
      <c r="N971" s="29"/>
      <c r="O971" s="29"/>
      <c r="P971" s="29"/>
      <c r="Q971" s="29"/>
      <c r="R971" s="29"/>
      <c r="S971" s="29"/>
      <c r="T971" s="325"/>
      <c r="U971" s="29"/>
      <c r="V971" s="29"/>
      <c r="W971" s="29"/>
      <c r="X971" s="29"/>
      <c r="Y971" s="29"/>
      <c r="Z971" s="29"/>
      <c r="AA971" s="29"/>
      <c r="AB971" s="29"/>
      <c r="AC971" s="29"/>
      <c r="AD971" s="29"/>
      <c r="AE971" s="29"/>
      <c r="AF971" s="29"/>
      <c r="AG971" s="29"/>
      <c r="AH971" s="29"/>
      <c r="AI971" s="29"/>
    </row>
    <row r="972" spans="1:35" ht="15.75" customHeight="1">
      <c r="A972" s="29"/>
      <c r="B972" s="29"/>
      <c r="C972" s="29"/>
      <c r="D972" s="29"/>
      <c r="E972" s="29"/>
      <c r="F972" s="29"/>
      <c r="G972" s="29"/>
      <c r="H972" s="29"/>
      <c r="I972" s="29"/>
      <c r="J972" s="29"/>
      <c r="K972" s="29"/>
      <c r="L972" s="29"/>
      <c r="M972" s="29"/>
      <c r="N972" s="29"/>
      <c r="O972" s="29"/>
      <c r="P972" s="29"/>
      <c r="Q972" s="29"/>
      <c r="R972" s="29"/>
      <c r="S972" s="29"/>
      <c r="T972" s="325"/>
      <c r="U972" s="29"/>
      <c r="V972" s="29"/>
      <c r="W972" s="29"/>
      <c r="X972" s="29"/>
      <c r="Y972" s="29"/>
      <c r="Z972" s="29"/>
      <c r="AA972" s="29"/>
      <c r="AB972" s="29"/>
      <c r="AC972" s="29"/>
      <c r="AD972" s="29"/>
      <c r="AE972" s="29"/>
      <c r="AF972" s="29"/>
      <c r="AG972" s="29"/>
      <c r="AH972" s="29"/>
      <c r="AI972" s="29"/>
    </row>
    <row r="973" spans="1:35" ht="15.75" customHeight="1">
      <c r="A973" s="29"/>
      <c r="B973" s="29"/>
      <c r="C973" s="29"/>
      <c r="D973" s="29"/>
      <c r="E973" s="29"/>
      <c r="F973" s="29"/>
      <c r="G973" s="29"/>
      <c r="H973" s="29"/>
      <c r="I973" s="29"/>
      <c r="J973" s="29"/>
      <c r="K973" s="29"/>
      <c r="L973" s="29"/>
      <c r="M973" s="29"/>
      <c r="N973" s="29"/>
      <c r="O973" s="29"/>
      <c r="P973" s="29"/>
      <c r="Q973" s="29"/>
      <c r="R973" s="29"/>
      <c r="S973" s="29"/>
      <c r="T973" s="325"/>
      <c r="U973" s="29"/>
      <c r="V973" s="29"/>
      <c r="W973" s="29"/>
      <c r="X973" s="29"/>
      <c r="Y973" s="29"/>
      <c r="Z973" s="29"/>
      <c r="AA973" s="29"/>
      <c r="AB973" s="29"/>
      <c r="AC973" s="29"/>
      <c r="AD973" s="29"/>
      <c r="AE973" s="29"/>
      <c r="AF973" s="29"/>
      <c r="AG973" s="29"/>
      <c r="AH973" s="29"/>
      <c r="AI973" s="29"/>
    </row>
    <row r="974" spans="1:35" ht="15.75" customHeight="1">
      <c r="A974" s="29"/>
      <c r="B974" s="29"/>
      <c r="C974" s="29"/>
      <c r="D974" s="29"/>
      <c r="E974" s="29"/>
      <c r="F974" s="29"/>
      <c r="G974" s="29"/>
      <c r="H974" s="29"/>
      <c r="I974" s="29"/>
      <c r="J974" s="29"/>
      <c r="K974" s="29"/>
      <c r="L974" s="29"/>
      <c r="M974" s="29"/>
      <c r="N974" s="29"/>
      <c r="O974" s="29"/>
      <c r="P974" s="29"/>
      <c r="Q974" s="29"/>
      <c r="R974" s="29"/>
      <c r="S974" s="29"/>
      <c r="T974" s="325"/>
      <c r="U974" s="29"/>
      <c r="V974" s="29"/>
      <c r="W974" s="29"/>
      <c r="X974" s="29"/>
      <c r="Y974" s="29"/>
      <c r="Z974" s="29"/>
      <c r="AA974" s="29"/>
      <c r="AB974" s="29"/>
      <c r="AC974" s="29"/>
      <c r="AD974" s="29"/>
      <c r="AE974" s="29"/>
      <c r="AF974" s="29"/>
      <c r="AG974" s="29"/>
      <c r="AH974" s="29"/>
      <c r="AI974" s="29"/>
    </row>
    <row r="975" spans="1:35" ht="15.75" customHeight="1">
      <c r="A975" s="29"/>
      <c r="B975" s="29"/>
      <c r="C975" s="29"/>
      <c r="D975" s="29"/>
      <c r="E975" s="29"/>
      <c r="F975" s="29"/>
      <c r="G975" s="29"/>
      <c r="H975" s="29"/>
      <c r="I975" s="29"/>
      <c r="J975" s="29"/>
      <c r="K975" s="29"/>
      <c r="L975" s="29"/>
      <c r="M975" s="29"/>
      <c r="N975" s="29"/>
      <c r="O975" s="29"/>
      <c r="P975" s="29"/>
      <c r="Q975" s="29"/>
      <c r="R975" s="29"/>
      <c r="S975" s="29"/>
      <c r="T975" s="325"/>
      <c r="U975" s="29"/>
      <c r="V975" s="29"/>
      <c r="W975" s="29"/>
      <c r="X975" s="29"/>
      <c r="Y975" s="29"/>
      <c r="Z975" s="29"/>
      <c r="AA975" s="29"/>
      <c r="AB975" s="29"/>
      <c r="AC975" s="29"/>
      <c r="AD975" s="29"/>
      <c r="AE975" s="29"/>
      <c r="AF975" s="29"/>
      <c r="AG975" s="29"/>
      <c r="AH975" s="29"/>
      <c r="AI975" s="29"/>
    </row>
    <row r="976" spans="1:35" ht="15.75" customHeight="1">
      <c r="A976" s="29"/>
      <c r="B976" s="29"/>
      <c r="C976" s="29"/>
      <c r="D976" s="29"/>
      <c r="E976" s="29"/>
      <c r="F976" s="29"/>
      <c r="G976" s="29"/>
      <c r="H976" s="29"/>
      <c r="I976" s="29"/>
      <c r="J976" s="29"/>
      <c r="K976" s="29"/>
      <c r="L976" s="29"/>
      <c r="M976" s="29"/>
      <c r="N976" s="29"/>
      <c r="O976" s="29"/>
      <c r="P976" s="29"/>
      <c r="Q976" s="29"/>
      <c r="R976" s="29"/>
      <c r="S976" s="29"/>
      <c r="T976" s="325"/>
      <c r="U976" s="29"/>
      <c r="V976" s="29"/>
      <c r="W976" s="29"/>
      <c r="X976" s="29"/>
      <c r="Y976" s="29"/>
      <c r="Z976" s="29"/>
      <c r="AA976" s="29"/>
      <c r="AB976" s="29"/>
      <c r="AC976" s="29"/>
      <c r="AD976" s="29"/>
      <c r="AE976" s="29"/>
      <c r="AF976" s="29"/>
      <c r="AG976" s="29"/>
      <c r="AH976" s="29"/>
      <c r="AI976" s="29"/>
    </row>
    <row r="977" spans="1:35" ht="15.75" customHeight="1">
      <c r="A977" s="29"/>
      <c r="B977" s="29"/>
      <c r="C977" s="29"/>
      <c r="D977" s="29"/>
      <c r="E977" s="29"/>
      <c r="F977" s="29"/>
      <c r="G977" s="29"/>
      <c r="H977" s="29"/>
      <c r="I977" s="29"/>
      <c r="J977" s="29"/>
      <c r="K977" s="29"/>
      <c r="L977" s="29"/>
      <c r="M977" s="29"/>
      <c r="N977" s="29"/>
      <c r="O977" s="29"/>
      <c r="P977" s="29"/>
      <c r="Q977" s="29"/>
      <c r="R977" s="29"/>
      <c r="S977" s="29"/>
      <c r="T977" s="325"/>
      <c r="U977" s="29"/>
      <c r="V977" s="29"/>
      <c r="W977" s="29"/>
      <c r="X977" s="29"/>
      <c r="Y977" s="29"/>
      <c r="Z977" s="29"/>
      <c r="AA977" s="29"/>
      <c r="AB977" s="29"/>
      <c r="AC977" s="29"/>
      <c r="AD977" s="29"/>
      <c r="AE977" s="29"/>
      <c r="AF977" s="29"/>
      <c r="AG977" s="29"/>
      <c r="AH977" s="29"/>
      <c r="AI977" s="29"/>
    </row>
    <row r="978" spans="1:35" ht="15.75" customHeight="1">
      <c r="A978" s="29"/>
      <c r="B978" s="29"/>
      <c r="C978" s="29"/>
      <c r="D978" s="29"/>
      <c r="E978" s="29"/>
      <c r="F978" s="29"/>
      <c r="G978" s="29"/>
      <c r="H978" s="29"/>
      <c r="I978" s="29"/>
      <c r="J978" s="29"/>
      <c r="K978" s="29"/>
      <c r="L978" s="29"/>
      <c r="M978" s="29"/>
      <c r="N978" s="29"/>
      <c r="O978" s="29"/>
      <c r="P978" s="29"/>
      <c r="Q978" s="29"/>
      <c r="R978" s="29"/>
      <c r="S978" s="29"/>
      <c r="T978" s="325"/>
      <c r="U978" s="29"/>
      <c r="V978" s="29"/>
      <c r="W978" s="29"/>
      <c r="X978" s="29"/>
      <c r="Y978" s="29"/>
      <c r="Z978" s="29"/>
      <c r="AA978" s="29"/>
      <c r="AB978" s="29"/>
      <c r="AC978" s="29"/>
      <c r="AD978" s="29"/>
      <c r="AE978" s="29"/>
      <c r="AF978" s="29"/>
      <c r="AG978" s="29"/>
      <c r="AH978" s="29"/>
      <c r="AI978" s="29"/>
    </row>
    <row r="979" spans="1:35" ht="15.75" customHeight="1">
      <c r="A979" s="29"/>
      <c r="B979" s="29"/>
      <c r="C979" s="29"/>
      <c r="D979" s="29"/>
      <c r="E979" s="29"/>
      <c r="F979" s="29"/>
      <c r="G979" s="29"/>
      <c r="H979" s="29"/>
      <c r="I979" s="29"/>
      <c r="J979" s="29"/>
      <c r="K979" s="29"/>
      <c r="L979" s="29"/>
      <c r="M979" s="29"/>
      <c r="N979" s="29"/>
      <c r="O979" s="29"/>
      <c r="P979" s="29"/>
      <c r="Q979" s="29"/>
      <c r="R979" s="29"/>
      <c r="S979" s="29"/>
      <c r="T979" s="325"/>
      <c r="U979" s="29"/>
      <c r="V979" s="29"/>
      <c r="W979" s="29"/>
      <c r="X979" s="29"/>
      <c r="Y979" s="29"/>
      <c r="Z979" s="29"/>
      <c r="AA979" s="29"/>
      <c r="AB979" s="29"/>
      <c r="AC979" s="29"/>
      <c r="AD979" s="29"/>
      <c r="AE979" s="29"/>
      <c r="AF979" s="29"/>
      <c r="AG979" s="29"/>
      <c r="AH979" s="29"/>
      <c r="AI979" s="29"/>
    </row>
    <row r="980" spans="1:35" ht="15.75" customHeight="1">
      <c r="A980" s="29"/>
      <c r="B980" s="29"/>
      <c r="C980" s="29"/>
      <c r="D980" s="29"/>
      <c r="E980" s="29"/>
      <c r="F980" s="29"/>
      <c r="G980" s="29"/>
      <c r="H980" s="29"/>
      <c r="I980" s="29"/>
      <c r="J980" s="29"/>
      <c r="K980" s="29"/>
      <c r="L980" s="29"/>
      <c r="M980" s="29"/>
      <c r="N980" s="29"/>
      <c r="O980" s="29"/>
      <c r="P980" s="29"/>
      <c r="Q980" s="29"/>
      <c r="R980" s="29"/>
      <c r="S980" s="29"/>
      <c r="T980" s="325"/>
      <c r="U980" s="29"/>
      <c r="V980" s="29"/>
      <c r="W980" s="29"/>
      <c r="X980" s="29"/>
      <c r="Y980" s="29"/>
      <c r="Z980" s="29"/>
      <c r="AA980" s="29"/>
      <c r="AB980" s="29"/>
      <c r="AC980" s="29"/>
      <c r="AD980" s="29"/>
      <c r="AE980" s="29"/>
      <c r="AF980" s="29"/>
      <c r="AG980" s="29"/>
      <c r="AH980" s="29"/>
      <c r="AI980" s="29"/>
    </row>
    <row r="981" spans="1:35" ht="15.75" customHeight="1">
      <c r="A981" s="29"/>
      <c r="B981" s="29"/>
      <c r="C981" s="29"/>
      <c r="D981" s="29"/>
      <c r="E981" s="29"/>
      <c r="F981" s="29"/>
      <c r="G981" s="29"/>
      <c r="H981" s="29"/>
      <c r="I981" s="29"/>
      <c r="J981" s="29"/>
      <c r="K981" s="29"/>
      <c r="L981" s="29"/>
      <c r="M981" s="29"/>
      <c r="N981" s="29"/>
      <c r="O981" s="29"/>
      <c r="P981" s="29"/>
      <c r="Q981" s="29"/>
      <c r="R981" s="29"/>
      <c r="S981" s="29"/>
      <c r="T981" s="325"/>
      <c r="U981" s="29"/>
      <c r="V981" s="29"/>
      <c r="W981" s="29"/>
      <c r="X981" s="29"/>
      <c r="Y981" s="29"/>
      <c r="Z981" s="29"/>
      <c r="AA981" s="29"/>
      <c r="AB981" s="29"/>
      <c r="AC981" s="29"/>
      <c r="AD981" s="29"/>
      <c r="AE981" s="29"/>
      <c r="AF981" s="29"/>
      <c r="AG981" s="29"/>
      <c r="AH981" s="29"/>
      <c r="AI981" s="29"/>
    </row>
    <row r="982" spans="1:35" ht="15.75" customHeight="1">
      <c r="A982" s="29"/>
      <c r="B982" s="29"/>
      <c r="C982" s="29"/>
      <c r="D982" s="29"/>
      <c r="E982" s="29"/>
      <c r="F982" s="29"/>
      <c r="G982" s="29"/>
      <c r="H982" s="29"/>
      <c r="I982" s="29"/>
      <c r="J982" s="29"/>
      <c r="K982" s="29"/>
      <c r="L982" s="29"/>
      <c r="M982" s="29"/>
      <c r="N982" s="29"/>
      <c r="O982" s="29"/>
      <c r="P982" s="29"/>
      <c r="Q982" s="29"/>
      <c r="R982" s="29"/>
      <c r="S982" s="29"/>
      <c r="T982" s="325"/>
      <c r="U982" s="29"/>
      <c r="V982" s="29"/>
      <c r="W982" s="29"/>
      <c r="X982" s="29"/>
      <c r="Y982" s="29"/>
      <c r="Z982" s="29"/>
      <c r="AA982" s="29"/>
      <c r="AB982" s="29"/>
      <c r="AC982" s="29"/>
      <c r="AD982" s="29"/>
      <c r="AE982" s="29"/>
      <c r="AF982" s="29"/>
      <c r="AG982" s="29"/>
      <c r="AH982" s="29"/>
      <c r="AI982" s="29"/>
    </row>
    <row r="983" spans="1:35" ht="15.75" customHeight="1">
      <c r="A983" s="29"/>
      <c r="B983" s="29"/>
      <c r="C983" s="29"/>
      <c r="D983" s="29"/>
      <c r="E983" s="29"/>
      <c r="F983" s="29"/>
      <c r="G983" s="29"/>
      <c r="H983" s="29"/>
      <c r="I983" s="29"/>
      <c r="J983" s="29"/>
      <c r="K983" s="29"/>
      <c r="L983" s="29"/>
      <c r="M983" s="29"/>
      <c r="N983" s="29"/>
      <c r="O983" s="29"/>
      <c r="P983" s="29"/>
      <c r="Q983" s="29"/>
      <c r="R983" s="29"/>
      <c r="S983" s="29"/>
      <c r="T983" s="325"/>
      <c r="U983" s="29"/>
      <c r="V983" s="29"/>
      <c r="W983" s="29"/>
      <c r="X983" s="29"/>
      <c r="Y983" s="29"/>
      <c r="Z983" s="29"/>
      <c r="AA983" s="29"/>
      <c r="AB983" s="29"/>
      <c r="AC983" s="29"/>
      <c r="AD983" s="29"/>
      <c r="AE983" s="29"/>
      <c r="AF983" s="29"/>
      <c r="AG983" s="29"/>
      <c r="AH983" s="29"/>
      <c r="AI983" s="29"/>
    </row>
    <row r="984" spans="1:35" ht="15.75" customHeight="1">
      <c r="A984" s="29"/>
      <c r="B984" s="29"/>
      <c r="C984" s="29"/>
      <c r="D984" s="29"/>
      <c r="E984" s="29"/>
      <c r="F984" s="29"/>
      <c r="G984" s="29"/>
      <c r="H984" s="29"/>
      <c r="I984" s="29"/>
      <c r="J984" s="29"/>
      <c r="K984" s="29"/>
      <c r="L984" s="29"/>
      <c r="M984" s="29"/>
      <c r="N984" s="29"/>
      <c r="O984" s="29"/>
      <c r="P984" s="29"/>
      <c r="Q984" s="29"/>
      <c r="R984" s="29"/>
      <c r="S984" s="29"/>
      <c r="T984" s="325"/>
      <c r="U984" s="29"/>
      <c r="V984" s="29"/>
      <c r="W984" s="29"/>
      <c r="X984" s="29"/>
      <c r="Y984" s="29"/>
      <c r="Z984" s="29"/>
      <c r="AA984" s="29"/>
      <c r="AB984" s="29"/>
      <c r="AC984" s="29"/>
      <c r="AD984" s="29"/>
      <c r="AE984" s="29"/>
      <c r="AF984" s="29"/>
      <c r="AG984" s="29"/>
      <c r="AH984" s="29"/>
      <c r="AI984" s="29"/>
    </row>
    <row r="985" spans="1:35" ht="15.75" customHeight="1">
      <c r="A985" s="29"/>
      <c r="B985" s="29"/>
      <c r="C985" s="29"/>
      <c r="D985" s="29"/>
      <c r="E985" s="29"/>
      <c r="F985" s="29"/>
      <c r="G985" s="29"/>
      <c r="H985" s="29"/>
      <c r="I985" s="29"/>
      <c r="J985" s="29"/>
      <c r="K985" s="29"/>
      <c r="L985" s="29"/>
      <c r="M985" s="29"/>
      <c r="N985" s="29"/>
      <c r="O985" s="29"/>
      <c r="P985" s="29"/>
      <c r="Q985" s="29"/>
      <c r="R985" s="29"/>
      <c r="S985" s="29"/>
      <c r="T985" s="325"/>
      <c r="U985" s="29"/>
      <c r="V985" s="29"/>
      <c r="W985" s="29"/>
      <c r="X985" s="29"/>
      <c r="Y985" s="29"/>
      <c r="Z985" s="29"/>
      <c r="AA985" s="29"/>
      <c r="AB985" s="29"/>
      <c r="AC985" s="29"/>
      <c r="AD985" s="29"/>
      <c r="AE985" s="29"/>
      <c r="AF985" s="29"/>
      <c r="AG985" s="29"/>
      <c r="AH985" s="29"/>
      <c r="AI985" s="29"/>
    </row>
    <row r="986" spans="1:35" ht="15.75" customHeight="1">
      <c r="A986" s="29"/>
      <c r="B986" s="29"/>
      <c r="C986" s="29"/>
      <c r="D986" s="29"/>
      <c r="E986" s="29"/>
      <c r="F986" s="29"/>
      <c r="G986" s="29"/>
      <c r="H986" s="29"/>
      <c r="I986" s="29"/>
      <c r="J986" s="29"/>
      <c r="K986" s="29"/>
      <c r="L986" s="29"/>
      <c r="M986" s="29"/>
      <c r="N986" s="29"/>
      <c r="O986" s="29"/>
      <c r="P986" s="29"/>
      <c r="Q986" s="29"/>
      <c r="R986" s="29"/>
      <c r="S986" s="29"/>
      <c r="T986" s="325"/>
      <c r="U986" s="29"/>
      <c r="V986" s="29"/>
      <c r="W986" s="29"/>
      <c r="X986" s="29"/>
      <c r="Y986" s="29"/>
      <c r="Z986" s="29"/>
      <c r="AA986" s="29"/>
      <c r="AB986" s="29"/>
      <c r="AC986" s="29"/>
      <c r="AD986" s="29"/>
      <c r="AE986" s="29"/>
      <c r="AF986" s="29"/>
      <c r="AG986" s="29"/>
      <c r="AH986" s="29"/>
      <c r="AI986" s="29"/>
    </row>
    <row r="987" spans="1:35" ht="15.75" customHeight="1">
      <c r="A987" s="29"/>
      <c r="B987" s="29"/>
      <c r="C987" s="29"/>
      <c r="D987" s="29"/>
      <c r="E987" s="29"/>
      <c r="F987" s="29"/>
      <c r="G987" s="29"/>
      <c r="H987" s="29"/>
      <c r="I987" s="29"/>
      <c r="J987" s="29"/>
      <c r="K987" s="29"/>
      <c r="L987" s="29"/>
      <c r="M987" s="29"/>
      <c r="N987" s="29"/>
      <c r="O987" s="29"/>
      <c r="P987" s="29"/>
      <c r="Q987" s="29"/>
      <c r="R987" s="29"/>
      <c r="S987" s="29"/>
      <c r="T987" s="325"/>
      <c r="U987" s="29"/>
      <c r="V987" s="29"/>
      <c r="W987" s="29"/>
      <c r="X987" s="29"/>
      <c r="Y987" s="29"/>
      <c r="Z987" s="29"/>
      <c r="AA987" s="29"/>
      <c r="AB987" s="29"/>
      <c r="AC987" s="29"/>
      <c r="AD987" s="29"/>
      <c r="AE987" s="29"/>
      <c r="AF987" s="29"/>
      <c r="AG987" s="29"/>
      <c r="AH987" s="29"/>
      <c r="AI987" s="29"/>
    </row>
    <row r="988" spans="1:35" ht="15.75" customHeight="1">
      <c r="A988" s="29"/>
      <c r="B988" s="29"/>
      <c r="C988" s="29"/>
      <c r="D988" s="29"/>
      <c r="E988" s="29"/>
      <c r="F988" s="29"/>
      <c r="G988" s="29"/>
      <c r="H988" s="29"/>
      <c r="I988" s="29"/>
      <c r="J988" s="29"/>
      <c r="K988" s="29"/>
      <c r="L988" s="29"/>
      <c r="M988" s="29"/>
      <c r="N988" s="29"/>
      <c r="O988" s="29"/>
      <c r="P988" s="29"/>
      <c r="Q988" s="29"/>
      <c r="R988" s="29"/>
      <c r="S988" s="29"/>
      <c r="T988" s="325"/>
      <c r="U988" s="29"/>
      <c r="V988" s="29"/>
      <c r="W988" s="29"/>
      <c r="X988" s="29"/>
      <c r="Y988" s="29"/>
      <c r="Z988" s="29"/>
      <c r="AA988" s="29"/>
      <c r="AB988" s="29"/>
      <c r="AC988" s="29"/>
      <c r="AD988" s="29"/>
      <c r="AE988" s="29"/>
      <c r="AF988" s="29"/>
      <c r="AG988" s="29"/>
      <c r="AH988" s="29"/>
      <c r="AI988" s="29"/>
    </row>
    <row r="989" spans="1:35" ht="15.75" customHeight="1">
      <c r="A989" s="29"/>
      <c r="B989" s="29"/>
      <c r="C989" s="29"/>
      <c r="D989" s="29"/>
      <c r="E989" s="29"/>
      <c r="F989" s="29"/>
      <c r="G989" s="29"/>
      <c r="H989" s="29"/>
      <c r="I989" s="29"/>
      <c r="J989" s="29"/>
      <c r="K989" s="29"/>
      <c r="L989" s="29"/>
      <c r="M989" s="29"/>
      <c r="N989" s="29"/>
      <c r="O989" s="29"/>
      <c r="P989" s="29"/>
      <c r="Q989" s="29"/>
      <c r="R989" s="29"/>
      <c r="S989" s="29"/>
      <c r="T989" s="325"/>
      <c r="U989" s="29"/>
      <c r="V989" s="29"/>
      <c r="W989" s="29"/>
      <c r="X989" s="29"/>
      <c r="Y989" s="29"/>
      <c r="Z989" s="29"/>
      <c r="AA989" s="29"/>
      <c r="AB989" s="29"/>
      <c r="AC989" s="29"/>
      <c r="AD989" s="29"/>
      <c r="AE989" s="29"/>
      <c r="AF989" s="29"/>
      <c r="AG989" s="29"/>
      <c r="AH989" s="29"/>
      <c r="AI989" s="29"/>
    </row>
    <row r="990" spans="1:35" ht="15.75" customHeight="1">
      <c r="A990" s="29"/>
      <c r="B990" s="29"/>
      <c r="C990" s="29"/>
      <c r="D990" s="29"/>
      <c r="E990" s="29"/>
      <c r="F990" s="29"/>
      <c r="G990" s="29"/>
      <c r="H990" s="29"/>
      <c r="I990" s="29"/>
      <c r="J990" s="29"/>
      <c r="K990" s="29"/>
      <c r="L990" s="29"/>
      <c r="M990" s="29"/>
      <c r="N990" s="29"/>
      <c r="O990" s="29"/>
      <c r="P990" s="29"/>
      <c r="Q990" s="29"/>
      <c r="R990" s="29"/>
      <c r="S990" s="29"/>
      <c r="T990" s="325"/>
      <c r="U990" s="29"/>
      <c r="V990" s="29"/>
      <c r="W990" s="29"/>
      <c r="X990" s="29"/>
      <c r="Y990" s="29"/>
      <c r="Z990" s="29"/>
      <c r="AA990" s="29"/>
      <c r="AB990" s="29"/>
      <c r="AC990" s="29"/>
      <c r="AD990" s="29"/>
      <c r="AE990" s="29"/>
      <c r="AF990" s="29"/>
      <c r="AG990" s="29"/>
      <c r="AH990" s="29"/>
      <c r="AI990" s="29"/>
    </row>
    <row r="991" spans="1:35" ht="15.75" customHeight="1">
      <c r="A991" s="29"/>
      <c r="B991" s="29"/>
      <c r="C991" s="29"/>
      <c r="D991" s="29"/>
      <c r="E991" s="29"/>
      <c r="F991" s="29"/>
      <c r="G991" s="29"/>
      <c r="H991" s="29"/>
      <c r="I991" s="29"/>
      <c r="J991" s="29"/>
      <c r="K991" s="29"/>
      <c r="L991" s="29"/>
      <c r="M991" s="29"/>
      <c r="N991" s="29"/>
      <c r="O991" s="29"/>
      <c r="P991" s="29"/>
      <c r="Q991" s="29"/>
      <c r="R991" s="29"/>
      <c r="S991" s="29"/>
      <c r="T991" s="325"/>
      <c r="U991" s="29"/>
      <c r="V991" s="29"/>
      <c r="W991" s="29"/>
      <c r="X991" s="29"/>
      <c r="Y991" s="29"/>
      <c r="Z991" s="29"/>
      <c r="AA991" s="29"/>
      <c r="AB991" s="29"/>
      <c r="AC991" s="29"/>
      <c r="AD991" s="29"/>
      <c r="AE991" s="29"/>
      <c r="AF991" s="29"/>
      <c r="AG991" s="29"/>
      <c r="AH991" s="29"/>
      <c r="AI991" s="29"/>
    </row>
    <row r="992" spans="1:35" ht="15.75" customHeight="1">
      <c r="A992" s="29"/>
      <c r="B992" s="29"/>
      <c r="C992" s="29"/>
      <c r="D992" s="29"/>
      <c r="E992" s="29"/>
      <c r="F992" s="29"/>
      <c r="G992" s="29"/>
      <c r="H992" s="29"/>
      <c r="I992" s="29"/>
      <c r="J992" s="29"/>
      <c r="K992" s="29"/>
      <c r="L992" s="29"/>
      <c r="M992" s="29"/>
      <c r="N992" s="29"/>
      <c r="O992" s="29"/>
      <c r="P992" s="29"/>
      <c r="Q992" s="29"/>
      <c r="R992" s="29"/>
      <c r="S992" s="29"/>
      <c r="T992" s="325"/>
      <c r="U992" s="29"/>
      <c r="V992" s="29"/>
      <c r="W992" s="29"/>
      <c r="X992" s="29"/>
      <c r="Y992" s="29"/>
      <c r="Z992" s="29"/>
      <c r="AA992" s="29"/>
      <c r="AB992" s="29"/>
      <c r="AC992" s="29"/>
      <c r="AD992" s="29"/>
      <c r="AE992" s="29"/>
      <c r="AF992" s="29"/>
      <c r="AG992" s="29"/>
      <c r="AH992" s="29"/>
      <c r="AI992" s="29"/>
    </row>
    <row r="993" spans="1:35" ht="15.75" customHeight="1">
      <c r="A993" s="29"/>
      <c r="B993" s="29"/>
      <c r="C993" s="29"/>
      <c r="D993" s="29"/>
      <c r="E993" s="29"/>
      <c r="F993" s="29"/>
      <c r="G993" s="29"/>
      <c r="H993" s="29"/>
      <c r="I993" s="29"/>
      <c r="J993" s="29"/>
      <c r="K993" s="29"/>
      <c r="L993" s="29"/>
      <c r="M993" s="29"/>
      <c r="N993" s="29"/>
      <c r="O993" s="29"/>
      <c r="P993" s="29"/>
      <c r="Q993" s="29"/>
      <c r="R993" s="29"/>
      <c r="S993" s="29"/>
      <c r="T993" s="325"/>
      <c r="U993" s="29"/>
      <c r="V993" s="29"/>
      <c r="W993" s="29"/>
      <c r="X993" s="29"/>
      <c r="Y993" s="29"/>
      <c r="Z993" s="29"/>
      <c r="AA993" s="29"/>
      <c r="AB993" s="29"/>
      <c r="AC993" s="29"/>
      <c r="AD993" s="29"/>
      <c r="AE993" s="29"/>
      <c r="AF993" s="29"/>
      <c r="AG993" s="29"/>
      <c r="AH993" s="29"/>
      <c r="AI993" s="29"/>
    </row>
    <row r="994" spans="1:35" ht="15.75" customHeight="1">
      <c r="A994" s="29"/>
      <c r="B994" s="29"/>
      <c r="C994" s="29"/>
      <c r="D994" s="29"/>
      <c r="E994" s="29"/>
      <c r="F994" s="29"/>
      <c r="G994" s="29"/>
      <c r="H994" s="29"/>
      <c r="I994" s="29"/>
      <c r="J994" s="29"/>
      <c r="K994" s="29"/>
      <c r="L994" s="29"/>
      <c r="M994" s="29"/>
      <c r="N994" s="29"/>
      <c r="O994" s="29"/>
      <c r="P994" s="29"/>
      <c r="Q994" s="29"/>
      <c r="R994" s="29"/>
      <c r="S994" s="29"/>
      <c r="T994" s="325"/>
      <c r="U994" s="29"/>
      <c r="V994" s="29"/>
      <c r="W994" s="29"/>
      <c r="X994" s="29"/>
      <c r="Y994" s="29"/>
      <c r="Z994" s="29"/>
      <c r="AA994" s="29"/>
      <c r="AB994" s="29"/>
      <c r="AC994" s="29"/>
      <c r="AD994" s="29"/>
      <c r="AE994" s="29"/>
      <c r="AF994" s="29"/>
      <c r="AG994" s="29"/>
      <c r="AH994" s="29"/>
      <c r="AI994" s="29"/>
    </row>
    <row r="995" spans="1:35" ht="15.75" customHeight="1">
      <c r="A995" s="29"/>
      <c r="B995" s="29"/>
      <c r="C995" s="29"/>
      <c r="D995" s="29"/>
      <c r="E995" s="29"/>
      <c r="F995" s="29"/>
      <c r="G995" s="29"/>
      <c r="H995" s="29"/>
      <c r="I995" s="29"/>
      <c r="J995" s="29"/>
      <c r="K995" s="29"/>
      <c r="L995" s="29"/>
      <c r="M995" s="29"/>
      <c r="N995" s="29"/>
      <c r="O995" s="29"/>
      <c r="P995" s="29"/>
      <c r="Q995" s="29"/>
      <c r="R995" s="29"/>
      <c r="S995" s="29"/>
      <c r="T995" s="325"/>
      <c r="U995" s="29"/>
      <c r="V995" s="29"/>
      <c r="W995" s="29"/>
      <c r="X995" s="29"/>
      <c r="Y995" s="29"/>
      <c r="Z995" s="29"/>
      <c r="AA995" s="29"/>
      <c r="AB995" s="29"/>
      <c r="AC995" s="29"/>
      <c r="AD995" s="29"/>
      <c r="AE995" s="29"/>
      <c r="AF995" s="29"/>
      <c r="AG995" s="29"/>
      <c r="AH995" s="29"/>
      <c r="AI995" s="29"/>
    </row>
    <row r="996" spans="1:35" ht="15.75" customHeight="1">
      <c r="A996" s="29"/>
      <c r="B996" s="29"/>
      <c r="C996" s="29"/>
      <c r="D996" s="29"/>
      <c r="E996" s="29"/>
      <c r="F996" s="29"/>
      <c r="G996" s="29"/>
      <c r="H996" s="29"/>
      <c r="I996" s="29"/>
      <c r="J996" s="29"/>
      <c r="K996" s="29"/>
      <c r="L996" s="29"/>
      <c r="M996" s="29"/>
      <c r="N996" s="29"/>
      <c r="O996" s="29"/>
      <c r="P996" s="29"/>
      <c r="Q996" s="29"/>
      <c r="R996" s="29"/>
      <c r="S996" s="29"/>
      <c r="T996" s="325"/>
      <c r="U996" s="29"/>
      <c r="V996" s="29"/>
      <c r="W996" s="29"/>
      <c r="X996" s="29"/>
      <c r="Y996" s="29"/>
      <c r="Z996" s="29"/>
      <c r="AA996" s="29"/>
      <c r="AB996" s="29"/>
      <c r="AC996" s="29"/>
      <c r="AD996" s="29"/>
      <c r="AE996" s="29"/>
      <c r="AF996" s="29"/>
      <c r="AG996" s="29"/>
      <c r="AH996" s="29"/>
      <c r="AI996" s="29"/>
    </row>
    <row r="997" spans="1:35" ht="15.75" customHeight="1">
      <c r="A997" s="29"/>
      <c r="B997" s="29"/>
      <c r="C997" s="29"/>
      <c r="D997" s="29"/>
      <c r="E997" s="29"/>
      <c r="F997" s="29"/>
      <c r="G997" s="29"/>
      <c r="H997" s="29"/>
      <c r="I997" s="29"/>
      <c r="J997" s="29"/>
      <c r="K997" s="29"/>
      <c r="L997" s="29"/>
      <c r="M997" s="29"/>
      <c r="N997" s="29"/>
      <c r="O997" s="29"/>
      <c r="P997" s="29"/>
      <c r="Q997" s="29"/>
      <c r="R997" s="29"/>
      <c r="S997" s="29"/>
      <c r="T997" s="325"/>
      <c r="U997" s="29"/>
      <c r="V997" s="29"/>
      <c r="W997" s="29"/>
      <c r="X997" s="29"/>
      <c r="Y997" s="29"/>
      <c r="Z997" s="29"/>
      <c r="AA997" s="29"/>
      <c r="AB997" s="29"/>
      <c r="AC997" s="29"/>
      <c r="AD997" s="29"/>
      <c r="AE997" s="29"/>
      <c r="AF997" s="29"/>
      <c r="AG997" s="29"/>
      <c r="AH997" s="29"/>
      <c r="AI997" s="29"/>
    </row>
    <row r="998" spans="1:35" ht="15.75" customHeight="1">
      <c r="A998" s="29"/>
      <c r="B998" s="29"/>
      <c r="C998" s="29"/>
      <c r="D998" s="29"/>
      <c r="E998" s="29"/>
      <c r="F998" s="29"/>
      <c r="G998" s="29"/>
      <c r="H998" s="29"/>
      <c r="I998" s="29"/>
      <c r="J998" s="29"/>
      <c r="K998" s="29"/>
      <c r="L998" s="29"/>
      <c r="M998" s="29"/>
      <c r="N998" s="29"/>
      <c r="O998" s="29"/>
      <c r="P998" s="29"/>
      <c r="Q998" s="29"/>
      <c r="R998" s="29"/>
      <c r="S998" s="29"/>
      <c r="T998" s="325"/>
      <c r="U998" s="29"/>
      <c r="V998" s="29"/>
      <c r="W998" s="29"/>
      <c r="X998" s="29"/>
      <c r="Y998" s="29"/>
      <c r="Z998" s="29"/>
      <c r="AA998" s="29"/>
      <c r="AB998" s="29"/>
      <c r="AC998" s="29"/>
      <c r="AD998" s="29"/>
      <c r="AE998" s="29"/>
      <c r="AF998" s="29"/>
      <c r="AG998" s="29"/>
      <c r="AH998" s="29"/>
      <c r="AI998" s="29"/>
    </row>
    <row r="999" spans="1:35" ht="15.75" customHeight="1">
      <c r="A999" s="29"/>
      <c r="B999" s="29"/>
      <c r="C999" s="29"/>
      <c r="D999" s="29"/>
      <c r="E999" s="29"/>
      <c r="F999" s="29"/>
      <c r="G999" s="29"/>
      <c r="H999" s="29"/>
      <c r="I999" s="29"/>
      <c r="J999" s="29"/>
      <c r="K999" s="29"/>
      <c r="L999" s="29"/>
      <c r="M999" s="29"/>
      <c r="N999" s="29"/>
      <c r="O999" s="29"/>
      <c r="P999" s="29"/>
      <c r="Q999" s="29"/>
      <c r="R999" s="29"/>
      <c r="S999" s="29"/>
      <c r="T999" s="325"/>
      <c r="U999" s="29"/>
      <c r="V999" s="29"/>
      <c r="W999" s="29"/>
      <c r="X999" s="29"/>
      <c r="Y999" s="29"/>
      <c r="Z999" s="29"/>
      <c r="AA999" s="29"/>
      <c r="AB999" s="29"/>
      <c r="AC999" s="29"/>
      <c r="AD999" s="29"/>
      <c r="AE999" s="29"/>
      <c r="AF999" s="29"/>
      <c r="AG999" s="29"/>
      <c r="AH999" s="29"/>
      <c r="AI999" s="29"/>
    </row>
    <row r="1000" spans="1:35" ht="15.75" customHeight="1">
      <c r="A1000" s="29"/>
      <c r="B1000" s="29"/>
      <c r="C1000" s="29"/>
      <c r="D1000" s="29"/>
      <c r="E1000" s="29"/>
      <c r="F1000" s="29"/>
      <c r="G1000" s="29"/>
      <c r="H1000" s="29"/>
      <c r="I1000" s="29"/>
      <c r="J1000" s="29"/>
      <c r="K1000" s="29"/>
      <c r="L1000" s="29"/>
      <c r="M1000" s="29"/>
      <c r="N1000" s="29"/>
      <c r="O1000" s="29"/>
      <c r="P1000" s="29"/>
      <c r="Q1000" s="29"/>
      <c r="R1000" s="29"/>
      <c r="S1000" s="29"/>
      <c r="T1000" s="325"/>
      <c r="U1000" s="29"/>
      <c r="V1000" s="29"/>
      <c r="W1000" s="29"/>
      <c r="X1000" s="29"/>
      <c r="Y1000" s="29"/>
      <c r="Z1000" s="29"/>
      <c r="AA1000" s="29"/>
      <c r="AB1000" s="29"/>
      <c r="AC1000" s="29"/>
      <c r="AD1000" s="29"/>
      <c r="AE1000" s="29"/>
      <c r="AF1000" s="29"/>
      <c r="AG1000" s="29"/>
      <c r="AH1000" s="29"/>
      <c r="AI1000" s="29"/>
    </row>
    <row r="1001" spans="1:35" ht="15.75" customHeight="1">
      <c r="A1001" s="29"/>
      <c r="B1001" s="29"/>
      <c r="C1001" s="29"/>
      <c r="D1001" s="29"/>
      <c r="E1001" s="29"/>
      <c r="F1001" s="29"/>
      <c r="G1001" s="29"/>
      <c r="H1001" s="29"/>
      <c r="I1001" s="29"/>
      <c r="J1001" s="29"/>
      <c r="K1001" s="29"/>
      <c r="L1001" s="29"/>
      <c r="M1001" s="29"/>
      <c r="N1001" s="29"/>
      <c r="O1001" s="29"/>
      <c r="P1001" s="29"/>
      <c r="Q1001" s="29"/>
      <c r="R1001" s="29"/>
      <c r="S1001" s="29"/>
      <c r="T1001" s="325"/>
      <c r="U1001" s="29"/>
      <c r="V1001" s="29"/>
      <c r="W1001" s="29"/>
      <c r="X1001" s="29"/>
      <c r="Y1001" s="29"/>
      <c r="Z1001" s="29"/>
      <c r="AA1001" s="29"/>
      <c r="AB1001" s="29"/>
      <c r="AC1001" s="29"/>
      <c r="AD1001" s="29"/>
      <c r="AE1001" s="29"/>
      <c r="AF1001" s="29"/>
      <c r="AG1001" s="29"/>
      <c r="AH1001" s="29"/>
      <c r="AI1001" s="29"/>
    </row>
  </sheetData>
  <mergeCells count="41">
    <mergeCell ref="G103:L129"/>
    <mergeCell ref="D70:R70"/>
    <mergeCell ref="D71:R71"/>
    <mergeCell ref="D72:H72"/>
    <mergeCell ref="I72:R72"/>
    <mergeCell ref="D74:D78"/>
    <mergeCell ref="E74:E78"/>
    <mergeCell ref="F74:F78"/>
    <mergeCell ref="D79:R79"/>
    <mergeCell ref="E80:H83"/>
    <mergeCell ref="F90:F94"/>
    <mergeCell ref="E96:H99"/>
    <mergeCell ref="D86:R86"/>
    <mergeCell ref="D87:R87"/>
    <mergeCell ref="D88:H88"/>
    <mergeCell ref="I88:R88"/>
    <mergeCell ref="D90:D94"/>
    <mergeCell ref="E90:E94"/>
    <mergeCell ref="D95:R95"/>
    <mergeCell ref="B13:B17"/>
    <mergeCell ref="B4:B5"/>
    <mergeCell ref="C4:C5"/>
    <mergeCell ref="D4:D5"/>
    <mergeCell ref="B6:U6"/>
    <mergeCell ref="B7:U7"/>
    <mergeCell ref="F4:T4"/>
    <mergeCell ref="A2:T2"/>
    <mergeCell ref="A1:T1"/>
    <mergeCell ref="B68:E68"/>
    <mergeCell ref="B8:B12"/>
    <mergeCell ref="B63:B67"/>
    <mergeCell ref="B58:B62"/>
    <mergeCell ref="B53:B57"/>
    <mergeCell ref="B48:B52"/>
    <mergeCell ref="B43:B47"/>
    <mergeCell ref="B38:B42"/>
    <mergeCell ref="B33:B37"/>
    <mergeCell ref="B28:B32"/>
    <mergeCell ref="B23:B27"/>
    <mergeCell ref="B18:B22"/>
    <mergeCell ref="A3:T3"/>
  </mergeCells>
  <pageMargins left="0.7" right="0.7" top="0.75" bottom="0.75"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8" tint="0.59999389629810485"/>
    <pageSetUpPr fitToPage="1"/>
  </sheetPr>
  <dimension ref="A1:AT995"/>
  <sheetViews>
    <sheetView workbookViewId="0">
      <pane xSplit="4" topLeftCell="E19" activePane="topRight" state="frozen"/>
      <selection pane="topRight" activeCell="N44" sqref="N44"/>
      <selection activeCell="A7" sqref="A7"/>
    </sheetView>
  </sheetViews>
  <sheetFormatPr defaultColWidth="14.42578125" defaultRowHeight="15" customHeight="1"/>
  <cols>
    <col min="1" max="1" width="9.140625" hidden="1" customWidth="1"/>
    <col min="2" max="2" width="16.42578125" style="257" customWidth="1"/>
    <col min="3" max="3" width="9.140625" customWidth="1"/>
    <col min="4" max="4" width="26.42578125" customWidth="1"/>
    <col min="5" max="5" width="32.140625" customWidth="1"/>
    <col min="6" max="6" width="23.42578125" customWidth="1"/>
    <col min="7" max="7" width="13.85546875" style="244" customWidth="1"/>
    <col min="8" max="8" width="14.140625" customWidth="1"/>
    <col min="9" max="9" width="13.140625" customWidth="1"/>
    <col min="10" max="10" width="13" customWidth="1"/>
    <col min="11" max="11" width="11.7109375" customWidth="1"/>
    <col min="12" max="12" width="11.5703125" customWidth="1"/>
    <col min="13" max="14" width="12.5703125" customWidth="1"/>
    <col min="15" max="15" width="13" customWidth="1"/>
    <col min="16" max="16" width="13.140625" customWidth="1"/>
    <col min="17" max="17" width="18.7109375" customWidth="1"/>
    <col min="18" max="18" width="12.42578125" customWidth="1"/>
    <col min="19" max="19" width="25" customWidth="1"/>
    <col min="20" max="31" width="9.140625" customWidth="1"/>
  </cols>
  <sheetData>
    <row r="1" spans="1:46">
      <c r="A1" s="1309" t="s">
        <v>542</v>
      </c>
      <c r="B1" s="1286"/>
      <c r="C1" s="1286"/>
      <c r="D1" s="1286"/>
      <c r="E1" s="1286"/>
      <c r="F1" s="1286"/>
      <c r="G1" s="1286"/>
      <c r="H1" s="1286"/>
      <c r="I1" s="1286"/>
      <c r="J1" s="1286"/>
      <c r="K1" s="1286"/>
      <c r="L1" s="1286"/>
      <c r="M1" s="1286"/>
      <c r="N1" s="1286"/>
      <c r="O1" s="1286"/>
      <c r="P1" s="1286"/>
      <c r="Q1" s="1286"/>
      <c r="R1" s="1286"/>
      <c r="S1" s="1286"/>
      <c r="T1" s="1286"/>
      <c r="U1" s="29"/>
      <c r="V1" s="29"/>
      <c r="W1" s="29"/>
      <c r="X1" s="29"/>
      <c r="Y1" s="29"/>
      <c r="Z1" s="29"/>
    </row>
    <row r="2" spans="1:46">
      <c r="A2" s="1309" t="s">
        <v>543</v>
      </c>
      <c r="B2" s="1286"/>
      <c r="C2" s="1286"/>
      <c r="D2" s="1286"/>
      <c r="E2" s="1286"/>
      <c r="F2" s="1286"/>
      <c r="G2" s="1286"/>
      <c r="H2" s="1286"/>
      <c r="I2" s="1286"/>
      <c r="J2" s="1286"/>
      <c r="K2" s="1286"/>
      <c r="L2" s="1286"/>
      <c r="M2" s="1286"/>
      <c r="N2" s="1286"/>
      <c r="O2" s="1286"/>
      <c r="P2" s="1286"/>
      <c r="Q2" s="1286"/>
      <c r="R2" s="1286"/>
      <c r="S2" s="1286"/>
      <c r="T2" s="1286"/>
      <c r="U2" s="29"/>
      <c r="V2" s="29"/>
      <c r="W2" s="29"/>
      <c r="X2" s="29"/>
      <c r="Y2" s="29"/>
      <c r="Z2" s="29"/>
    </row>
    <row r="3" spans="1:46">
      <c r="A3" s="1309" t="s">
        <v>544</v>
      </c>
      <c r="B3" s="1286"/>
      <c r="C3" s="1286"/>
      <c r="D3" s="1286"/>
      <c r="E3" s="1286"/>
      <c r="F3" s="1286"/>
      <c r="G3" s="1286"/>
      <c r="H3" s="1286"/>
      <c r="I3" s="1286"/>
      <c r="J3" s="1286"/>
      <c r="K3" s="1286"/>
      <c r="L3" s="1286"/>
      <c r="M3" s="1286"/>
      <c r="N3" s="1286"/>
      <c r="O3" s="1286"/>
      <c r="P3" s="1286"/>
      <c r="Q3" s="1286"/>
      <c r="R3" s="1286"/>
      <c r="S3" s="1286"/>
      <c r="T3" s="1286"/>
      <c r="U3" s="29"/>
      <c r="V3" s="29"/>
      <c r="W3" s="29"/>
      <c r="X3" s="29"/>
      <c r="Y3" s="29"/>
      <c r="Z3" s="29"/>
    </row>
    <row r="4" spans="1:46" ht="18.75" customHeight="1">
      <c r="A4" s="463"/>
      <c r="B4" s="1182" t="s">
        <v>186</v>
      </c>
      <c r="C4" s="1182" t="s">
        <v>187</v>
      </c>
      <c r="D4" s="1182" t="s">
        <v>188</v>
      </c>
      <c r="E4" s="1029"/>
      <c r="F4" s="1331" t="s">
        <v>808</v>
      </c>
      <c r="G4" s="1331"/>
      <c r="H4" s="1331"/>
      <c r="I4" s="1331"/>
      <c r="J4" s="1331"/>
      <c r="K4" s="1331"/>
      <c r="L4" s="1331"/>
      <c r="M4" s="1331"/>
      <c r="N4" s="1331"/>
      <c r="O4" s="1331"/>
      <c r="P4" s="1331"/>
      <c r="Q4" s="1331"/>
      <c r="R4" s="1331"/>
      <c r="S4" s="1331"/>
      <c r="T4" s="1331"/>
      <c r="U4" s="463"/>
    </row>
    <row r="5" spans="1:46" ht="27" customHeight="1">
      <c r="A5" s="1078" t="s">
        <v>185</v>
      </c>
      <c r="B5" s="1182"/>
      <c r="C5" s="1182"/>
      <c r="D5" s="1182"/>
      <c r="E5" s="431" t="s">
        <v>189</v>
      </c>
      <c r="F5" s="431" t="s">
        <v>191</v>
      </c>
      <c r="G5" s="431" t="s">
        <v>192</v>
      </c>
      <c r="H5" s="431" t="s">
        <v>193</v>
      </c>
      <c r="I5" s="431" t="s">
        <v>194</v>
      </c>
      <c r="J5" s="431" t="s">
        <v>195</v>
      </c>
      <c r="K5" s="431" t="s">
        <v>196</v>
      </c>
      <c r="L5" s="431" t="s">
        <v>197</v>
      </c>
      <c r="M5" s="431" t="s">
        <v>198</v>
      </c>
      <c r="N5" s="431" t="s">
        <v>199</v>
      </c>
      <c r="O5" s="431" t="s">
        <v>200</v>
      </c>
      <c r="P5" s="431" t="s">
        <v>201</v>
      </c>
      <c r="Q5" s="431" t="s">
        <v>202</v>
      </c>
      <c r="R5" s="431" t="s">
        <v>203</v>
      </c>
      <c r="S5" s="1039" t="s">
        <v>204</v>
      </c>
      <c r="T5" s="431" t="s">
        <v>205</v>
      </c>
      <c r="U5" s="761"/>
      <c r="W5" s="310" t="s">
        <v>191</v>
      </c>
      <c r="X5" s="310" t="s">
        <v>192</v>
      </c>
      <c r="Y5" s="310" t="s">
        <v>193</v>
      </c>
      <c r="Z5" s="310" t="s">
        <v>194</v>
      </c>
      <c r="AA5" s="310" t="s">
        <v>195</v>
      </c>
      <c r="AB5" s="310" t="s">
        <v>196</v>
      </c>
      <c r="AC5" s="29"/>
      <c r="AD5" s="29"/>
      <c r="AF5" s="310" t="s">
        <v>191</v>
      </c>
      <c r="AG5" s="310" t="s">
        <v>192</v>
      </c>
      <c r="AH5" s="310" t="s">
        <v>193</v>
      </c>
      <c r="AI5" s="310" t="s">
        <v>194</v>
      </c>
      <c r="AJ5" s="310" t="s">
        <v>195</v>
      </c>
      <c r="AK5" s="310" t="s">
        <v>196</v>
      </c>
      <c r="AO5" s="310" t="s">
        <v>191</v>
      </c>
      <c r="AP5" s="310" t="s">
        <v>192</v>
      </c>
      <c r="AQ5" s="310" t="s">
        <v>193</v>
      </c>
      <c r="AR5" s="310" t="s">
        <v>194</v>
      </c>
      <c r="AS5" s="310" t="s">
        <v>195</v>
      </c>
      <c r="AT5" s="310" t="s">
        <v>196</v>
      </c>
    </row>
    <row r="6" spans="1:46" ht="16.5" customHeight="1">
      <c r="A6" s="1074"/>
      <c r="B6" s="1328" t="s">
        <v>809</v>
      </c>
      <c r="C6" s="1329"/>
      <c r="D6" s="1329"/>
      <c r="E6" s="1329"/>
      <c r="F6" s="1329"/>
      <c r="G6" s="1329"/>
      <c r="H6" s="1329"/>
      <c r="I6" s="1329"/>
      <c r="J6" s="1329"/>
      <c r="K6" s="1329"/>
      <c r="L6" s="1329"/>
      <c r="M6" s="1329"/>
      <c r="N6" s="1329"/>
      <c r="O6" s="1329"/>
      <c r="P6" s="1329"/>
      <c r="Q6" s="1329"/>
      <c r="R6" s="1329"/>
      <c r="S6" s="1329"/>
      <c r="T6" s="1329"/>
      <c r="U6" s="1329"/>
      <c r="W6" s="1074"/>
      <c r="X6" s="1074"/>
      <c r="Y6" s="1074"/>
      <c r="Z6" s="1074"/>
      <c r="AA6" s="1074"/>
      <c r="AB6" s="1074"/>
      <c r="AC6" s="29"/>
      <c r="AD6" s="29"/>
      <c r="AF6" s="1074"/>
      <c r="AG6" s="1074"/>
      <c r="AH6" s="1074"/>
      <c r="AI6" s="1074"/>
      <c r="AJ6" s="1074"/>
      <c r="AK6" s="1074"/>
      <c r="AO6" s="1074"/>
      <c r="AP6" s="1074"/>
      <c r="AQ6" s="1074"/>
      <c r="AR6" s="1074"/>
      <c r="AS6" s="1074"/>
      <c r="AT6" s="1074"/>
    </row>
    <row r="7" spans="1:46" ht="19.5" customHeight="1">
      <c r="A7" s="1074"/>
      <c r="B7" s="1328" t="s">
        <v>454</v>
      </c>
      <c r="C7" s="1329"/>
      <c r="D7" s="1329"/>
      <c r="E7" s="1329"/>
      <c r="F7" s="1329"/>
      <c r="G7" s="1329"/>
      <c r="H7" s="1329"/>
      <c r="I7" s="1329"/>
      <c r="J7" s="1329"/>
      <c r="K7" s="1329"/>
      <c r="L7" s="1329"/>
      <c r="M7" s="1329"/>
      <c r="N7" s="1329"/>
      <c r="O7" s="1329"/>
      <c r="P7" s="1329"/>
      <c r="Q7" s="1329"/>
      <c r="R7" s="1329"/>
      <c r="S7" s="1329"/>
      <c r="T7" s="1329"/>
      <c r="U7" s="1329"/>
      <c r="W7" s="1074"/>
      <c r="X7" s="1074"/>
      <c r="Y7" s="1074"/>
      <c r="Z7" s="1074"/>
      <c r="AA7" s="1074"/>
      <c r="AB7" s="1074"/>
      <c r="AC7" s="29"/>
      <c r="AD7" s="29"/>
      <c r="AF7" s="1074"/>
      <c r="AG7" s="1074"/>
      <c r="AH7" s="1074"/>
      <c r="AI7" s="1074"/>
      <c r="AJ7" s="1074"/>
      <c r="AK7" s="1074"/>
      <c r="AO7" s="1074"/>
      <c r="AP7" s="1074"/>
      <c r="AQ7" s="1074"/>
      <c r="AR7" s="1074"/>
      <c r="AS7" s="1074"/>
      <c r="AT7" s="1074"/>
    </row>
    <row r="8" spans="1:46">
      <c r="A8" s="1000" t="s">
        <v>208</v>
      </c>
      <c r="B8" s="1239" t="s">
        <v>3</v>
      </c>
      <c r="C8" s="460">
        <v>1</v>
      </c>
      <c r="D8" s="618" t="s">
        <v>115</v>
      </c>
      <c r="E8" s="619" t="s">
        <v>810</v>
      </c>
      <c r="F8" s="612">
        <v>5.03</v>
      </c>
      <c r="G8" s="465">
        <v>11.35</v>
      </c>
      <c r="H8" s="458">
        <v>5.01</v>
      </c>
      <c r="I8" s="458">
        <v>4.68</v>
      </c>
      <c r="J8" s="458">
        <v>5.1100000000000003</v>
      </c>
      <c r="K8" s="458">
        <v>1</v>
      </c>
      <c r="L8" s="458">
        <v>0.6</v>
      </c>
      <c r="M8" s="458">
        <v>3</v>
      </c>
      <c r="N8" s="458" t="s">
        <v>19</v>
      </c>
      <c r="O8" s="458" t="s">
        <v>19</v>
      </c>
      <c r="P8" s="458" t="s">
        <v>19</v>
      </c>
      <c r="Q8" s="458" t="s">
        <v>19</v>
      </c>
      <c r="R8" s="612" cm="1">
        <f t="array" ref="R8">AVERAGE(IF(LEFT(F8:Q8,1)="&lt;", VALUE(MID(F8:Q8,2,99)), F8:Q8))</f>
        <v>4.4725000000000001</v>
      </c>
      <c r="S8" s="254" t="s">
        <v>211</v>
      </c>
      <c r="T8" s="254">
        <v>5</v>
      </c>
      <c r="U8" s="76"/>
      <c r="V8" t="s">
        <v>115</v>
      </c>
      <c r="W8" s="612">
        <v>5.03</v>
      </c>
      <c r="X8" s="465">
        <v>11.35</v>
      </c>
      <c r="Y8" s="458">
        <v>5.01</v>
      </c>
      <c r="Z8" s="458">
        <v>4.68</v>
      </c>
      <c r="AA8" s="458">
        <v>5.1100000000000003</v>
      </c>
      <c r="AB8" s="458">
        <v>1</v>
      </c>
      <c r="AC8" s="76"/>
      <c r="AD8" s="76"/>
      <c r="AE8" t="s">
        <v>115</v>
      </c>
      <c r="AF8" s="612">
        <v>9</v>
      </c>
      <c r="AG8" s="465">
        <v>31</v>
      </c>
      <c r="AH8" s="458">
        <v>11</v>
      </c>
      <c r="AI8" s="458">
        <v>8</v>
      </c>
      <c r="AJ8" s="458">
        <v>22</v>
      </c>
      <c r="AK8" s="458">
        <v>3</v>
      </c>
      <c r="AN8" t="s">
        <v>115</v>
      </c>
      <c r="AO8" s="612">
        <v>92000</v>
      </c>
      <c r="AP8" s="465">
        <v>920000</v>
      </c>
      <c r="AQ8" s="458">
        <v>7900</v>
      </c>
      <c r="AR8" s="458">
        <v>2300</v>
      </c>
      <c r="AS8" s="458">
        <v>16000</v>
      </c>
      <c r="AT8" s="458">
        <v>7900</v>
      </c>
    </row>
    <row r="9" spans="1:46">
      <c r="A9" s="1000"/>
      <c r="B9" s="1239"/>
      <c r="C9" s="19">
        <v>2</v>
      </c>
      <c r="D9" s="61" t="s">
        <v>116</v>
      </c>
      <c r="E9" s="52" t="s">
        <v>811</v>
      </c>
      <c r="F9" s="111">
        <v>2.79</v>
      </c>
      <c r="G9" s="326">
        <v>1.76</v>
      </c>
      <c r="H9" s="20">
        <v>3.44</v>
      </c>
      <c r="I9" s="20">
        <v>2.61</v>
      </c>
      <c r="J9" s="20">
        <v>3.11</v>
      </c>
      <c r="K9" s="20" t="s">
        <v>699</v>
      </c>
      <c r="L9" s="20">
        <v>0.2</v>
      </c>
      <c r="M9" s="20" t="s">
        <v>699</v>
      </c>
      <c r="N9" s="20" t="s">
        <v>19</v>
      </c>
      <c r="O9" s="20" t="s">
        <v>19</v>
      </c>
      <c r="P9" s="20" t="s">
        <v>19</v>
      </c>
      <c r="Q9" s="20" t="s">
        <v>19</v>
      </c>
      <c r="R9" s="612" cm="1">
        <f t="array" ref="R9">AVERAGE(IF(LEFT(F9:Q9,1)="&lt;", VALUE(MID(F9:Q9,2,99)), F9:Q9))</f>
        <v>1.7637499999999997</v>
      </c>
      <c r="S9" s="18" t="s">
        <v>212</v>
      </c>
      <c r="T9" s="18">
        <v>5</v>
      </c>
      <c r="U9" s="76"/>
      <c r="V9" t="s">
        <v>116</v>
      </c>
      <c r="W9" s="111">
        <v>2.79</v>
      </c>
      <c r="X9" s="326">
        <v>1.76</v>
      </c>
      <c r="Y9" s="20">
        <v>3.44</v>
      </c>
      <c r="Z9" s="20">
        <v>2.61</v>
      </c>
      <c r="AA9" s="20">
        <v>3.11</v>
      </c>
      <c r="AB9" s="20" t="s">
        <v>699</v>
      </c>
      <c r="AC9" s="76"/>
      <c r="AD9" s="76"/>
      <c r="AE9" t="s">
        <v>116</v>
      </c>
      <c r="AF9" s="111">
        <v>18</v>
      </c>
      <c r="AG9" s="326">
        <v>22</v>
      </c>
      <c r="AH9" s="20">
        <v>22</v>
      </c>
      <c r="AI9" s="20">
        <v>111</v>
      </c>
      <c r="AJ9" s="20">
        <v>77</v>
      </c>
      <c r="AK9" s="20">
        <v>6</v>
      </c>
      <c r="AN9" t="s">
        <v>116</v>
      </c>
      <c r="AO9" s="111">
        <v>35000</v>
      </c>
      <c r="AP9" s="326">
        <v>540000</v>
      </c>
      <c r="AQ9" s="20">
        <v>240000</v>
      </c>
      <c r="AR9" s="20">
        <v>24000</v>
      </c>
      <c r="AS9" s="20">
        <v>24000</v>
      </c>
      <c r="AT9" s="20">
        <v>4900</v>
      </c>
    </row>
    <row r="10" spans="1:46">
      <c r="A10" s="1000"/>
      <c r="B10" s="1240"/>
      <c r="C10" s="19">
        <v>3</v>
      </c>
      <c r="D10" s="61" t="s">
        <v>117</v>
      </c>
      <c r="E10" s="52" t="s">
        <v>812</v>
      </c>
      <c r="F10" s="111">
        <v>3.24</v>
      </c>
      <c r="G10" s="326">
        <v>2.8</v>
      </c>
      <c r="H10" s="20">
        <v>3.18</v>
      </c>
      <c r="I10" s="20">
        <v>4.3</v>
      </c>
      <c r="J10" s="20">
        <v>3.81</v>
      </c>
      <c r="K10" s="20">
        <v>3</v>
      </c>
      <c r="L10" s="20">
        <v>2.9</v>
      </c>
      <c r="M10" s="20">
        <v>1.2</v>
      </c>
      <c r="N10" s="20" t="s">
        <v>19</v>
      </c>
      <c r="O10" s="20" t="s">
        <v>19</v>
      </c>
      <c r="P10" s="20" t="s">
        <v>19</v>
      </c>
      <c r="Q10" s="20" t="s">
        <v>19</v>
      </c>
      <c r="R10" s="612" cm="1">
        <f t="array" ref="R10">AVERAGE(IF(LEFT(F10:Q10,1)="&lt;", VALUE(MID(F10:Q10,2,99)), F10:Q10))</f>
        <v>3.0537499999999995</v>
      </c>
      <c r="S10" s="18" t="s">
        <v>212</v>
      </c>
      <c r="T10" s="18">
        <v>5</v>
      </c>
      <c r="U10" s="76"/>
      <c r="V10" t="s">
        <v>117</v>
      </c>
      <c r="W10" s="111">
        <v>3.24</v>
      </c>
      <c r="X10" s="326">
        <v>2.8</v>
      </c>
      <c r="Y10" s="20">
        <v>3.18</v>
      </c>
      <c r="Z10" s="20">
        <v>4.3</v>
      </c>
      <c r="AA10" s="20">
        <v>3.81</v>
      </c>
      <c r="AB10" s="20">
        <v>3</v>
      </c>
      <c r="AC10" s="76"/>
      <c r="AD10" s="76"/>
      <c r="AE10" t="s">
        <v>117</v>
      </c>
      <c r="AF10" s="111">
        <v>8</v>
      </c>
      <c r="AG10" s="326">
        <v>9</v>
      </c>
      <c r="AH10" s="20">
        <v>11</v>
      </c>
      <c r="AI10" s="20">
        <v>16</v>
      </c>
      <c r="AJ10" s="20">
        <v>7</v>
      </c>
      <c r="AK10" s="20">
        <v>5</v>
      </c>
      <c r="AN10" t="s">
        <v>117</v>
      </c>
      <c r="AO10" s="111">
        <v>140000</v>
      </c>
      <c r="AP10" s="326">
        <v>54000</v>
      </c>
      <c r="AQ10" s="20">
        <v>92000</v>
      </c>
      <c r="AR10" s="20">
        <v>3300</v>
      </c>
      <c r="AS10" s="20">
        <v>350</v>
      </c>
      <c r="AT10" s="20">
        <v>17000</v>
      </c>
    </row>
    <row r="11" spans="1:46">
      <c r="A11" s="1000"/>
      <c r="B11" s="1238" t="s">
        <v>5</v>
      </c>
      <c r="C11" s="15">
        <v>1</v>
      </c>
      <c r="D11" s="618" t="s">
        <v>115</v>
      </c>
      <c r="E11" s="619" t="s">
        <v>810</v>
      </c>
      <c r="F11" s="612">
        <v>9</v>
      </c>
      <c r="G11" s="465">
        <v>31</v>
      </c>
      <c r="H11" s="458">
        <v>11</v>
      </c>
      <c r="I11" s="458">
        <v>8</v>
      </c>
      <c r="J11" s="458">
        <v>22</v>
      </c>
      <c r="K11" s="458">
        <v>3</v>
      </c>
      <c r="L11" s="458">
        <v>36</v>
      </c>
      <c r="M11" s="458">
        <v>32</v>
      </c>
      <c r="N11" s="458" t="s">
        <v>19</v>
      </c>
      <c r="O11" s="458" t="s">
        <v>19</v>
      </c>
      <c r="P11" s="458" t="s">
        <v>19</v>
      </c>
      <c r="Q11" s="458" t="s">
        <v>19</v>
      </c>
      <c r="R11" s="612" cm="1">
        <f t="array" ref="R11">AVERAGE(IF(LEFT(F11:Q11,1)="&lt;", VALUE(MID(F11:Q11,2,99)), F11:Q11))</f>
        <v>19</v>
      </c>
      <c r="S11" s="108" t="s">
        <v>212</v>
      </c>
      <c r="T11" s="108">
        <v>7</v>
      </c>
      <c r="U11" s="29"/>
      <c r="W11" s="29">
        <v>5</v>
      </c>
      <c r="X11" s="29">
        <v>5</v>
      </c>
      <c r="Y11" s="29">
        <v>5</v>
      </c>
      <c r="Z11" s="29">
        <v>5</v>
      </c>
      <c r="AA11" s="29">
        <v>5</v>
      </c>
      <c r="AB11" s="29">
        <v>5</v>
      </c>
      <c r="AC11" s="29"/>
      <c r="AD11" s="29"/>
      <c r="AF11" s="29">
        <v>7</v>
      </c>
      <c r="AG11" s="29">
        <v>7</v>
      </c>
      <c r="AH11" s="29">
        <v>7</v>
      </c>
      <c r="AI11" s="29">
        <v>7</v>
      </c>
      <c r="AJ11" s="29">
        <v>7</v>
      </c>
      <c r="AK11" s="29">
        <v>7</v>
      </c>
      <c r="AO11" s="29">
        <v>200</v>
      </c>
      <c r="AP11" s="29">
        <v>200</v>
      </c>
      <c r="AQ11" s="29">
        <v>200</v>
      </c>
      <c r="AR11" s="29">
        <v>200</v>
      </c>
      <c r="AS11" s="29">
        <v>200</v>
      </c>
      <c r="AT11" s="29">
        <v>200</v>
      </c>
    </row>
    <row r="12" spans="1:46">
      <c r="A12" s="1000"/>
      <c r="B12" s="1239"/>
      <c r="C12" s="19">
        <v>2</v>
      </c>
      <c r="D12" s="61" t="s">
        <v>116</v>
      </c>
      <c r="E12" s="52" t="s">
        <v>811</v>
      </c>
      <c r="F12" s="111">
        <v>18</v>
      </c>
      <c r="G12" s="326">
        <v>22</v>
      </c>
      <c r="H12" s="20">
        <v>22</v>
      </c>
      <c r="I12" s="20">
        <v>111</v>
      </c>
      <c r="J12" s="20">
        <v>77</v>
      </c>
      <c r="K12" s="20">
        <v>6</v>
      </c>
      <c r="L12" s="20">
        <v>41</v>
      </c>
      <c r="M12" s="20">
        <v>63</v>
      </c>
      <c r="N12" s="20" t="s">
        <v>19</v>
      </c>
      <c r="O12" s="20" t="s">
        <v>19</v>
      </c>
      <c r="P12" s="20" t="s">
        <v>19</v>
      </c>
      <c r="Q12" s="20" t="s">
        <v>19</v>
      </c>
      <c r="R12" s="612" cm="1">
        <f t="array" ref="R12">AVERAGE(IF(LEFT(F12:Q12,1)="&lt;", VALUE(MID(F12:Q12,2,99)), F12:Q12))</f>
        <v>45</v>
      </c>
      <c r="S12" s="18" t="s">
        <v>212</v>
      </c>
      <c r="T12" s="18">
        <v>7</v>
      </c>
      <c r="U12" s="76"/>
      <c r="V12" s="76"/>
      <c r="W12" s="76"/>
      <c r="X12" s="76"/>
      <c r="Y12" s="76"/>
      <c r="Z12" s="76"/>
      <c r="AA12" s="163"/>
      <c r="AB12" s="76"/>
      <c r="AC12" s="76"/>
      <c r="AD12" s="76"/>
      <c r="AE12" s="29"/>
    </row>
    <row r="13" spans="1:46">
      <c r="A13" s="1000"/>
      <c r="B13" s="1240"/>
      <c r="C13" s="19">
        <v>3</v>
      </c>
      <c r="D13" s="61" t="s">
        <v>117</v>
      </c>
      <c r="E13" s="52" t="s">
        <v>812</v>
      </c>
      <c r="F13" s="111">
        <v>8</v>
      </c>
      <c r="G13" s="326">
        <v>9</v>
      </c>
      <c r="H13" s="20">
        <v>11</v>
      </c>
      <c r="I13" s="20">
        <v>16</v>
      </c>
      <c r="J13" s="20">
        <v>7</v>
      </c>
      <c r="K13" s="20">
        <v>5</v>
      </c>
      <c r="L13" s="20">
        <v>8</v>
      </c>
      <c r="M13" s="20">
        <v>30</v>
      </c>
      <c r="N13" s="20" t="s">
        <v>19</v>
      </c>
      <c r="O13" s="20" t="s">
        <v>19</v>
      </c>
      <c r="P13" s="20" t="s">
        <v>19</v>
      </c>
      <c r="Q13" s="20" t="s">
        <v>19</v>
      </c>
      <c r="R13" s="612" cm="1">
        <f t="array" ref="R13">AVERAGE(IF(LEFT(F13:Q13,1)="&lt;", VALUE(MID(F13:Q13,2,99)), F13:Q13))</f>
        <v>11.75</v>
      </c>
      <c r="S13" s="18" t="s">
        <v>212</v>
      </c>
      <c r="T13" s="18">
        <v>7</v>
      </c>
      <c r="U13" s="76"/>
      <c r="V13" s="76"/>
      <c r="W13" s="76"/>
      <c r="X13" s="76"/>
      <c r="Y13" s="76"/>
      <c r="Z13" s="76"/>
      <c r="AA13" s="163"/>
      <c r="AB13" s="76"/>
      <c r="AC13" s="76"/>
      <c r="AD13" s="76"/>
      <c r="AE13" s="29"/>
    </row>
    <row r="14" spans="1:46">
      <c r="A14" s="1000"/>
      <c r="B14" s="1238" t="s">
        <v>6</v>
      </c>
      <c r="C14" s="15">
        <v>1</v>
      </c>
      <c r="D14" s="618" t="s">
        <v>115</v>
      </c>
      <c r="E14" s="619" t="s">
        <v>810</v>
      </c>
      <c r="F14" s="612">
        <v>49</v>
      </c>
      <c r="G14" s="465">
        <v>41</v>
      </c>
      <c r="H14" s="458">
        <v>38</v>
      </c>
      <c r="I14" s="458">
        <v>63</v>
      </c>
      <c r="J14" s="458">
        <v>14</v>
      </c>
      <c r="K14" s="458" t="s">
        <v>813</v>
      </c>
      <c r="L14" s="458">
        <v>5</v>
      </c>
      <c r="M14" s="458">
        <v>9</v>
      </c>
      <c r="N14" s="458" t="s">
        <v>19</v>
      </c>
      <c r="O14" s="458" t="s">
        <v>19</v>
      </c>
      <c r="P14" s="458" t="s">
        <v>19</v>
      </c>
      <c r="Q14" s="458" t="s">
        <v>19</v>
      </c>
      <c r="R14" s="612" cm="1">
        <f t="array" ref="R14">AVERAGE(IF(LEFT(F14:Q14,1)="&lt;", VALUE(MID(F14:Q14,2,99)), F14:Q14))</f>
        <v>27.7</v>
      </c>
      <c r="S14" s="108" t="s">
        <v>211</v>
      </c>
      <c r="T14" s="108">
        <v>80</v>
      </c>
      <c r="U14" s="76"/>
      <c r="V14" s="76"/>
      <c r="W14" s="76"/>
      <c r="X14" s="76"/>
      <c r="Y14" s="76"/>
      <c r="Z14" s="76"/>
      <c r="AA14" s="163"/>
      <c r="AB14" s="76"/>
      <c r="AC14" s="76"/>
      <c r="AD14" s="76"/>
      <c r="AE14" s="29"/>
    </row>
    <row r="15" spans="1:46">
      <c r="A15" s="1000"/>
      <c r="B15" s="1239"/>
      <c r="C15" s="19">
        <v>2</v>
      </c>
      <c r="D15" s="61" t="s">
        <v>116</v>
      </c>
      <c r="E15" s="52" t="s">
        <v>811</v>
      </c>
      <c r="F15" s="111">
        <v>28</v>
      </c>
      <c r="G15" s="326">
        <v>59</v>
      </c>
      <c r="H15" s="20">
        <v>20</v>
      </c>
      <c r="I15" s="20">
        <v>32</v>
      </c>
      <c r="J15" s="20">
        <v>26</v>
      </c>
      <c r="K15" s="20">
        <v>12</v>
      </c>
      <c r="L15" s="20">
        <v>11</v>
      </c>
      <c r="M15" s="20">
        <v>7</v>
      </c>
      <c r="N15" s="20" t="s">
        <v>19</v>
      </c>
      <c r="O15" s="20" t="s">
        <v>19</v>
      </c>
      <c r="P15" s="20" t="s">
        <v>19</v>
      </c>
      <c r="Q15" s="20" t="s">
        <v>19</v>
      </c>
      <c r="R15" s="612" cm="1">
        <f t="array" ref="R15">AVERAGE(IF(LEFT(F15:Q15,1)="&lt;", VALUE(MID(F15:Q15,2,99)), F15:Q15))</f>
        <v>24.375</v>
      </c>
      <c r="S15" s="18" t="s">
        <v>211</v>
      </c>
      <c r="T15" s="18">
        <v>80</v>
      </c>
      <c r="U15" s="29"/>
      <c r="V15" s="29"/>
      <c r="W15" s="29"/>
      <c r="X15" s="29"/>
      <c r="Y15" s="29"/>
      <c r="Z15" s="29"/>
      <c r="AA15" s="29"/>
      <c r="AB15" s="29"/>
      <c r="AC15" s="29"/>
      <c r="AD15" s="29"/>
      <c r="AE15" s="29"/>
    </row>
    <row r="16" spans="1:46">
      <c r="A16" s="1000"/>
      <c r="B16" s="1240"/>
      <c r="C16" s="19">
        <v>3</v>
      </c>
      <c r="D16" s="61" t="s">
        <v>117</v>
      </c>
      <c r="E16" s="52" t="s">
        <v>812</v>
      </c>
      <c r="F16" s="111">
        <v>56</v>
      </c>
      <c r="G16" s="326">
        <v>76</v>
      </c>
      <c r="H16" s="20">
        <v>21</v>
      </c>
      <c r="I16" s="20">
        <v>9</v>
      </c>
      <c r="J16" s="20">
        <v>53</v>
      </c>
      <c r="K16" s="20">
        <v>22</v>
      </c>
      <c r="L16" s="20">
        <v>37</v>
      </c>
      <c r="M16" s="20">
        <v>7</v>
      </c>
      <c r="N16" s="20" t="s">
        <v>19</v>
      </c>
      <c r="O16" s="20" t="s">
        <v>19</v>
      </c>
      <c r="P16" s="20" t="s">
        <v>19</v>
      </c>
      <c r="Q16" s="20" t="s">
        <v>19</v>
      </c>
      <c r="R16" s="612" cm="1">
        <f t="array" ref="R16">AVERAGE(IF(LEFT(F16:Q16,1)="&lt;", VALUE(MID(F16:Q16,2,99)), F16:Q16))</f>
        <v>35.125</v>
      </c>
      <c r="S16" s="18" t="s">
        <v>211</v>
      </c>
      <c r="T16" s="18">
        <v>80</v>
      </c>
      <c r="U16" s="76"/>
      <c r="V16" s="76"/>
      <c r="W16" s="76"/>
      <c r="X16" s="76"/>
      <c r="Y16" s="76"/>
      <c r="Z16" s="76"/>
      <c r="AA16" s="163"/>
      <c r="AB16" s="76"/>
      <c r="AC16" s="76"/>
      <c r="AD16" s="76"/>
      <c r="AE16" s="29"/>
    </row>
    <row r="17" spans="1:31">
      <c r="A17" s="1000"/>
      <c r="B17" s="1238" t="s">
        <v>7</v>
      </c>
      <c r="C17" s="15">
        <v>1</v>
      </c>
      <c r="D17" s="618" t="s">
        <v>115</v>
      </c>
      <c r="E17" s="619" t="s">
        <v>810</v>
      </c>
      <c r="F17" s="612">
        <v>7.38</v>
      </c>
      <c r="G17" s="465">
        <v>8.4700000000000006</v>
      </c>
      <c r="H17" s="458">
        <v>8.2100000000000009</v>
      </c>
      <c r="I17" s="458">
        <v>6.84</v>
      </c>
      <c r="J17" s="458">
        <v>7.21</v>
      </c>
      <c r="K17" s="458">
        <v>7.01</v>
      </c>
      <c r="L17" s="458">
        <v>6.96</v>
      </c>
      <c r="M17" s="458">
        <v>7.01</v>
      </c>
      <c r="N17" s="458">
        <v>7.18</v>
      </c>
      <c r="O17" s="458" t="s">
        <v>19</v>
      </c>
      <c r="P17" s="458" t="s">
        <v>19</v>
      </c>
      <c r="Q17" s="458" t="s">
        <v>19</v>
      </c>
      <c r="R17" s="612" cm="1">
        <f t="array" ref="R17">AVERAGE(IF(LEFT(F17:Q17,1)="&lt;", VALUE(MID(F17:Q17,2,99)), F17:Q17))</f>
        <v>7.3633333333333333</v>
      </c>
      <c r="S17" s="108" t="s">
        <v>211</v>
      </c>
      <c r="T17" s="108" t="s">
        <v>295</v>
      </c>
      <c r="U17" s="76"/>
      <c r="V17" s="76"/>
      <c r="W17" s="76"/>
      <c r="X17" s="76"/>
      <c r="Y17" s="76"/>
      <c r="Z17" s="76"/>
      <c r="AA17" s="163"/>
      <c r="AB17" s="76"/>
      <c r="AC17" s="76"/>
      <c r="AD17" s="76"/>
      <c r="AE17" s="29"/>
    </row>
    <row r="18" spans="1:31">
      <c r="A18" s="1000"/>
      <c r="B18" s="1239"/>
      <c r="C18" s="19">
        <v>2</v>
      </c>
      <c r="D18" s="61" t="s">
        <v>116</v>
      </c>
      <c r="E18" s="52" t="s">
        <v>811</v>
      </c>
      <c r="F18" s="111">
        <v>7.18</v>
      </c>
      <c r="G18" s="326">
        <v>6.97</v>
      </c>
      <c r="H18" s="20">
        <v>7.03</v>
      </c>
      <c r="I18" s="20">
        <v>7.14</v>
      </c>
      <c r="J18" s="20">
        <v>7.15</v>
      </c>
      <c r="K18" s="20">
        <v>7</v>
      </c>
      <c r="L18" s="20">
        <v>7.14</v>
      </c>
      <c r="M18" s="20">
        <v>6.85</v>
      </c>
      <c r="N18" s="20">
        <v>7.03</v>
      </c>
      <c r="O18" s="20" t="s">
        <v>19</v>
      </c>
      <c r="P18" s="20" t="s">
        <v>19</v>
      </c>
      <c r="Q18" s="20" t="s">
        <v>19</v>
      </c>
      <c r="R18" s="612" cm="1">
        <f t="array" ref="R18">AVERAGE(IF(LEFT(F18:Q18,1)="&lt;", VALUE(MID(F18:Q18,2,99)), F18:Q18))</f>
        <v>7.054444444444445</v>
      </c>
      <c r="S18" s="18" t="s">
        <v>211</v>
      </c>
      <c r="T18" s="18" t="s">
        <v>295</v>
      </c>
      <c r="U18" s="76"/>
      <c r="V18" s="76"/>
      <c r="W18" s="76"/>
      <c r="X18" s="76"/>
      <c r="Y18" s="76"/>
      <c r="Z18" s="76"/>
      <c r="AA18" s="163"/>
      <c r="AB18" s="76"/>
      <c r="AC18" s="76"/>
      <c r="AD18" s="76"/>
      <c r="AE18" s="29"/>
    </row>
    <row r="19" spans="1:31">
      <c r="A19" s="1000"/>
      <c r="B19" s="1240"/>
      <c r="C19" s="19">
        <v>3</v>
      </c>
      <c r="D19" s="61" t="s">
        <v>117</v>
      </c>
      <c r="E19" s="52" t="s">
        <v>812</v>
      </c>
      <c r="F19" s="111">
        <v>7.41</v>
      </c>
      <c r="G19" s="326">
        <v>6.77</v>
      </c>
      <c r="H19" s="20">
        <v>7.11</v>
      </c>
      <c r="I19" s="20">
        <v>7.14</v>
      </c>
      <c r="J19" s="20">
        <v>7.18</v>
      </c>
      <c r="K19" s="20">
        <v>7.01</v>
      </c>
      <c r="L19" s="20">
        <v>7.3</v>
      </c>
      <c r="M19" s="20">
        <v>6.98</v>
      </c>
      <c r="N19" s="20">
        <v>7.23</v>
      </c>
      <c r="O19" s="20" t="s">
        <v>19</v>
      </c>
      <c r="P19" s="20" t="s">
        <v>19</v>
      </c>
      <c r="Q19" s="20" t="s">
        <v>19</v>
      </c>
      <c r="R19" s="612" cm="1">
        <f t="array" ref="R19">AVERAGE(IF(LEFT(F19:Q19,1)="&lt;", VALUE(MID(F19:Q19,2,99)), F19:Q19))</f>
        <v>7.1255555555555548</v>
      </c>
      <c r="S19" s="18" t="s">
        <v>211</v>
      </c>
      <c r="T19" s="18" t="s">
        <v>295</v>
      </c>
      <c r="U19" s="29"/>
      <c r="V19" s="29"/>
      <c r="W19" s="29"/>
      <c r="X19" s="29"/>
      <c r="Y19" s="29"/>
      <c r="Z19" s="29"/>
      <c r="AA19" s="29"/>
      <c r="AB19" s="29"/>
      <c r="AC19" s="29"/>
      <c r="AD19" s="29"/>
      <c r="AE19" s="29"/>
    </row>
    <row r="20" spans="1:31">
      <c r="A20" s="1000"/>
      <c r="B20" s="1238" t="s">
        <v>8</v>
      </c>
      <c r="C20" s="15">
        <v>1</v>
      </c>
      <c r="D20" s="618" t="s">
        <v>115</v>
      </c>
      <c r="E20" s="619" t="s">
        <v>810</v>
      </c>
      <c r="F20" s="612">
        <v>27</v>
      </c>
      <c r="G20" s="465">
        <v>27</v>
      </c>
      <c r="H20" s="458">
        <v>29.1</v>
      </c>
      <c r="I20" s="458">
        <v>29.3</v>
      </c>
      <c r="J20" s="458">
        <v>31.6</v>
      </c>
      <c r="K20" s="458">
        <v>29.5</v>
      </c>
      <c r="L20" s="458">
        <v>30.9</v>
      </c>
      <c r="M20" s="458">
        <v>28</v>
      </c>
      <c r="N20" s="458">
        <v>30.1</v>
      </c>
      <c r="O20" s="458" t="s">
        <v>19</v>
      </c>
      <c r="P20" s="458" t="s">
        <v>19</v>
      </c>
      <c r="Q20" s="458" t="s">
        <v>19</v>
      </c>
      <c r="R20" s="612" cm="1">
        <f t="array" ref="R20">AVERAGE(IF(LEFT(F20:Q20,1)="&lt;", VALUE(MID(F20:Q20,2,99)), F20:Q20))</f>
        <v>29.166666666666668</v>
      </c>
      <c r="S20" s="108" t="s">
        <v>211</v>
      </c>
      <c r="T20" s="108" t="s">
        <v>302</v>
      </c>
      <c r="U20" s="76"/>
      <c r="V20" s="76"/>
      <c r="W20" s="76"/>
      <c r="X20" s="76"/>
      <c r="Y20" s="76"/>
      <c r="Z20" s="76"/>
      <c r="AA20" s="163"/>
      <c r="AB20" s="76"/>
      <c r="AC20" s="76"/>
      <c r="AD20" s="76"/>
      <c r="AE20" s="29"/>
    </row>
    <row r="21" spans="1:31">
      <c r="A21" s="1000"/>
      <c r="B21" s="1239"/>
      <c r="C21" s="19">
        <v>2</v>
      </c>
      <c r="D21" s="61" t="s">
        <v>116</v>
      </c>
      <c r="E21" s="52" t="s">
        <v>811</v>
      </c>
      <c r="F21" s="111">
        <v>26.5</v>
      </c>
      <c r="G21" s="326">
        <v>27.6</v>
      </c>
      <c r="H21" s="20">
        <v>28.9</v>
      </c>
      <c r="I21" s="20">
        <v>29.7</v>
      </c>
      <c r="J21" s="20">
        <v>30.7</v>
      </c>
      <c r="K21" s="20">
        <v>29.6</v>
      </c>
      <c r="L21" s="20">
        <v>30.3</v>
      </c>
      <c r="M21" s="20">
        <v>28</v>
      </c>
      <c r="N21" s="20">
        <v>29.8</v>
      </c>
      <c r="O21" s="20" t="s">
        <v>19</v>
      </c>
      <c r="P21" s="20" t="s">
        <v>19</v>
      </c>
      <c r="Q21" s="20" t="s">
        <v>19</v>
      </c>
      <c r="R21" s="612" cm="1">
        <f t="array" ref="R21">AVERAGE(IF(LEFT(F21:Q21,1)="&lt;", VALUE(MID(F21:Q21,2,99)), F21:Q21))</f>
        <v>29.011111111111113</v>
      </c>
      <c r="S21" s="18" t="s">
        <v>211</v>
      </c>
      <c r="T21" s="18" t="s">
        <v>302</v>
      </c>
      <c r="U21" s="76"/>
      <c r="V21" s="76"/>
      <c r="W21" s="76"/>
      <c r="X21" s="76"/>
      <c r="Y21" s="76"/>
      <c r="Z21" s="76"/>
      <c r="AA21" s="163"/>
      <c r="AB21" s="76"/>
      <c r="AC21" s="76"/>
      <c r="AD21" s="76"/>
      <c r="AE21" s="29"/>
    </row>
    <row r="22" spans="1:31" ht="15.75" customHeight="1">
      <c r="A22" s="1000"/>
      <c r="B22" s="1240"/>
      <c r="C22" s="19">
        <v>3</v>
      </c>
      <c r="D22" s="61" t="s">
        <v>117</v>
      </c>
      <c r="E22" s="52" t="s">
        <v>812</v>
      </c>
      <c r="F22" s="111">
        <v>26.7</v>
      </c>
      <c r="G22" s="326">
        <v>29.2</v>
      </c>
      <c r="H22" s="20">
        <v>28.9</v>
      </c>
      <c r="I22" s="20">
        <v>30.08</v>
      </c>
      <c r="J22" s="20">
        <v>31</v>
      </c>
      <c r="K22" s="20">
        <v>29.9</v>
      </c>
      <c r="L22" s="20">
        <v>30.7</v>
      </c>
      <c r="M22" s="20">
        <v>28.5</v>
      </c>
      <c r="N22" s="20">
        <v>29.9</v>
      </c>
      <c r="O22" s="20" t="s">
        <v>19</v>
      </c>
      <c r="P22" s="20" t="s">
        <v>19</v>
      </c>
      <c r="Q22" s="20" t="s">
        <v>19</v>
      </c>
      <c r="R22" s="612" cm="1">
        <f t="array" ref="R22">AVERAGE(IF(LEFT(F22:Q22,1)="&lt;", VALUE(MID(F22:Q22,2,99)), F22:Q22))</f>
        <v>29.431111111111111</v>
      </c>
      <c r="S22" s="18" t="s">
        <v>211</v>
      </c>
      <c r="T22" s="18" t="s">
        <v>302</v>
      </c>
      <c r="U22" s="76"/>
      <c r="V22" s="76"/>
      <c r="W22" s="76"/>
      <c r="X22" s="76"/>
      <c r="Y22" s="76"/>
      <c r="Z22" s="76"/>
      <c r="AA22" s="163"/>
      <c r="AB22" s="76"/>
      <c r="AC22" s="76"/>
      <c r="AD22" s="76"/>
      <c r="AE22" s="29"/>
    </row>
    <row r="23" spans="1:31" ht="15.75" customHeight="1">
      <c r="A23" s="1000"/>
      <c r="B23" s="1238" t="s">
        <v>9</v>
      </c>
      <c r="C23" s="15">
        <v>1</v>
      </c>
      <c r="D23" s="618" t="s">
        <v>115</v>
      </c>
      <c r="E23" s="619" t="s">
        <v>810</v>
      </c>
      <c r="F23" s="612">
        <v>25</v>
      </c>
      <c r="G23" s="465">
        <v>20</v>
      </c>
      <c r="H23" s="458">
        <v>20</v>
      </c>
      <c r="I23" s="458">
        <v>15</v>
      </c>
      <c r="J23" s="458">
        <v>15</v>
      </c>
      <c r="K23" s="458">
        <v>30</v>
      </c>
      <c r="L23" s="458">
        <v>20</v>
      </c>
      <c r="M23" s="458">
        <v>112</v>
      </c>
      <c r="N23" s="458" t="s">
        <v>19</v>
      </c>
      <c r="O23" s="458" t="s">
        <v>19</v>
      </c>
      <c r="P23" s="458" t="s">
        <v>19</v>
      </c>
      <c r="Q23" s="458" t="s">
        <v>19</v>
      </c>
      <c r="R23" s="612" cm="1">
        <f t="array" ref="R23">AVERAGE(IF(LEFT(F23:Q23,1)="&lt;", VALUE(MID(F23:Q23,2,99)), F23:Q23))</f>
        <v>32.125</v>
      </c>
      <c r="S23" s="108" t="s">
        <v>211</v>
      </c>
      <c r="T23" s="108">
        <v>75</v>
      </c>
      <c r="U23" s="29"/>
      <c r="V23" s="29"/>
      <c r="W23" s="29"/>
      <c r="X23" s="29"/>
      <c r="Y23" s="29"/>
      <c r="Z23" s="29"/>
      <c r="AA23" s="29"/>
      <c r="AB23" s="29"/>
      <c r="AC23" s="29"/>
      <c r="AD23" s="29"/>
      <c r="AE23" s="29"/>
    </row>
    <row r="24" spans="1:31" ht="15.75" customHeight="1">
      <c r="A24" s="1000"/>
      <c r="B24" s="1239"/>
      <c r="C24" s="19">
        <v>2</v>
      </c>
      <c r="D24" s="61" t="s">
        <v>116</v>
      </c>
      <c r="E24" s="52" t="s">
        <v>811</v>
      </c>
      <c r="F24" s="111">
        <v>20</v>
      </c>
      <c r="G24" s="326">
        <v>20</v>
      </c>
      <c r="H24" s="20">
        <v>15</v>
      </c>
      <c r="I24" s="20">
        <v>15</v>
      </c>
      <c r="J24" s="20">
        <v>20</v>
      </c>
      <c r="K24" s="20">
        <v>15</v>
      </c>
      <c r="L24" s="20">
        <v>15</v>
      </c>
      <c r="M24" s="20">
        <v>25</v>
      </c>
      <c r="N24" s="20" t="s">
        <v>19</v>
      </c>
      <c r="O24" s="20" t="s">
        <v>19</v>
      </c>
      <c r="P24" s="20" t="s">
        <v>19</v>
      </c>
      <c r="Q24" s="20" t="s">
        <v>19</v>
      </c>
      <c r="R24" s="612" cm="1">
        <f t="array" ref="R24">AVERAGE(IF(LEFT(F24:Q24,1)="&lt;", VALUE(MID(F24:Q24,2,99)), F24:Q24))</f>
        <v>18.125</v>
      </c>
      <c r="S24" s="18" t="s">
        <v>211</v>
      </c>
      <c r="T24" s="18">
        <v>75</v>
      </c>
      <c r="U24" s="76"/>
      <c r="V24" s="76"/>
      <c r="W24" s="76"/>
      <c r="X24" s="76"/>
      <c r="Y24" s="76"/>
      <c r="Z24" s="76"/>
      <c r="AA24" s="163"/>
      <c r="AB24" s="76"/>
      <c r="AC24" s="76"/>
      <c r="AD24" s="76"/>
      <c r="AE24" s="29"/>
    </row>
    <row r="25" spans="1:31" ht="15.75" customHeight="1">
      <c r="A25" s="1000"/>
      <c r="B25" s="1240"/>
      <c r="C25" s="19">
        <v>3</v>
      </c>
      <c r="D25" s="61" t="s">
        <v>117</v>
      </c>
      <c r="E25" s="52" t="s">
        <v>812</v>
      </c>
      <c r="F25" s="111">
        <v>15</v>
      </c>
      <c r="G25" s="326">
        <v>20</v>
      </c>
      <c r="H25" s="20">
        <v>20</v>
      </c>
      <c r="I25" s="20">
        <v>20</v>
      </c>
      <c r="J25" s="20">
        <v>10</v>
      </c>
      <c r="K25" s="20">
        <v>20</v>
      </c>
      <c r="L25" s="20">
        <v>15</v>
      </c>
      <c r="M25" s="20">
        <v>20</v>
      </c>
      <c r="N25" s="20" t="s">
        <v>19</v>
      </c>
      <c r="O25" s="20" t="s">
        <v>19</v>
      </c>
      <c r="P25" s="20" t="s">
        <v>19</v>
      </c>
      <c r="Q25" s="20" t="s">
        <v>19</v>
      </c>
      <c r="R25" s="612" cm="1">
        <f t="array" ref="R25">AVERAGE(IF(LEFT(F25:Q25,1)="&lt;", VALUE(MID(F25:Q25,2,99)), F25:Q25))</f>
        <v>17.5</v>
      </c>
      <c r="S25" s="18" t="s">
        <v>211</v>
      </c>
      <c r="T25" s="18">
        <v>75</v>
      </c>
      <c r="U25" s="76"/>
      <c r="V25" s="76"/>
      <c r="W25" s="76"/>
      <c r="X25" s="76"/>
      <c r="Y25" s="76"/>
      <c r="Z25" s="76"/>
      <c r="AA25" s="163"/>
      <c r="AB25" s="76"/>
      <c r="AC25" s="76"/>
      <c r="AD25" s="76"/>
      <c r="AE25" s="29"/>
    </row>
    <row r="26" spans="1:31" ht="15.75" customHeight="1">
      <c r="A26" s="1000"/>
      <c r="B26" s="1238" t="s">
        <v>10</v>
      </c>
      <c r="C26" s="15">
        <v>1</v>
      </c>
      <c r="D26" s="618" t="s">
        <v>115</v>
      </c>
      <c r="E26" s="619" t="s">
        <v>810</v>
      </c>
      <c r="F26" s="612">
        <v>92000</v>
      </c>
      <c r="G26" s="465">
        <v>920000</v>
      </c>
      <c r="H26" s="458">
        <v>7900</v>
      </c>
      <c r="I26" s="458">
        <v>2300</v>
      </c>
      <c r="J26" s="458">
        <v>16000</v>
      </c>
      <c r="K26" s="458">
        <v>7900</v>
      </c>
      <c r="L26" s="458">
        <v>540000</v>
      </c>
      <c r="M26" s="458">
        <v>35000</v>
      </c>
      <c r="N26" s="458" t="s">
        <v>19</v>
      </c>
      <c r="O26" s="458" t="s">
        <v>19</v>
      </c>
      <c r="P26" s="458" t="s">
        <v>19</v>
      </c>
      <c r="Q26" s="458" t="s">
        <v>19</v>
      </c>
      <c r="R26" s="612" cm="1">
        <f t="array" ref="R26">GEOMEAN(IF(LEFT(F26:Q26,1)="&lt;", VALUE(MID(F26:Q26,2,99)), F26:Q26))</f>
        <v>37208.523133675837</v>
      </c>
      <c r="S26" s="108" t="s">
        <v>212</v>
      </c>
      <c r="T26" s="108">
        <v>200</v>
      </c>
      <c r="U26" s="76"/>
      <c r="V26" s="76"/>
      <c r="W26" s="76"/>
      <c r="X26" s="76"/>
      <c r="Y26" s="76"/>
      <c r="Z26" s="76"/>
      <c r="AA26" s="163"/>
      <c r="AB26" s="76"/>
      <c r="AC26" s="76"/>
      <c r="AD26" s="76"/>
      <c r="AE26" s="29"/>
    </row>
    <row r="27" spans="1:31" ht="15.75" customHeight="1">
      <c r="A27" s="1000"/>
      <c r="B27" s="1239"/>
      <c r="C27" s="19">
        <v>2</v>
      </c>
      <c r="D27" s="61" t="s">
        <v>116</v>
      </c>
      <c r="E27" s="52" t="s">
        <v>811</v>
      </c>
      <c r="F27" s="111">
        <v>35000</v>
      </c>
      <c r="G27" s="326">
        <v>540000</v>
      </c>
      <c r="H27" s="20">
        <v>240000</v>
      </c>
      <c r="I27" s="20">
        <v>24000</v>
      </c>
      <c r="J27" s="20">
        <v>24000</v>
      </c>
      <c r="K27" s="20">
        <v>4900</v>
      </c>
      <c r="L27" s="20">
        <v>540000</v>
      </c>
      <c r="M27" s="20">
        <v>160000</v>
      </c>
      <c r="N27" s="20" t="s">
        <v>19</v>
      </c>
      <c r="O27" s="20" t="s">
        <v>19</v>
      </c>
      <c r="P27" s="20" t="s">
        <v>19</v>
      </c>
      <c r="Q27" s="20" t="s">
        <v>19</v>
      </c>
      <c r="R27" s="1132" cm="1">
        <f t="array" ref="R27">GEOMEAN(IF(LEFT(F27:Q27,1)="&lt;", VALUE(MID(F27:Q27,2,99)), F27:Q27))</f>
        <v>75940.887616256514</v>
      </c>
      <c r="S27" s="18" t="s">
        <v>212</v>
      </c>
      <c r="T27" s="18">
        <v>200</v>
      </c>
      <c r="U27" s="29"/>
      <c r="V27" s="29"/>
      <c r="W27" s="29"/>
      <c r="X27" s="29"/>
      <c r="Y27" s="29"/>
      <c r="Z27" s="29"/>
      <c r="AA27" s="29"/>
      <c r="AB27" s="29"/>
      <c r="AC27" s="29"/>
      <c r="AD27" s="29"/>
      <c r="AE27" s="29"/>
    </row>
    <row r="28" spans="1:31" ht="15.75" customHeight="1">
      <c r="A28" s="1000"/>
      <c r="B28" s="1240"/>
      <c r="C28" s="19">
        <v>3</v>
      </c>
      <c r="D28" s="61" t="s">
        <v>117</v>
      </c>
      <c r="E28" s="52" t="s">
        <v>812</v>
      </c>
      <c r="F28" s="111">
        <v>140000</v>
      </c>
      <c r="G28" s="326">
        <v>54000</v>
      </c>
      <c r="H28" s="20">
        <v>92000</v>
      </c>
      <c r="I28" s="20">
        <v>3300</v>
      </c>
      <c r="J28" s="20">
        <v>350</v>
      </c>
      <c r="K28" s="20">
        <v>17000</v>
      </c>
      <c r="L28" s="20">
        <v>350000</v>
      </c>
      <c r="M28" s="20">
        <v>92000</v>
      </c>
      <c r="N28" s="20" t="s">
        <v>19</v>
      </c>
      <c r="O28" s="20" t="s">
        <v>19</v>
      </c>
      <c r="P28" s="20" t="s">
        <v>19</v>
      </c>
      <c r="Q28" s="20" t="s">
        <v>19</v>
      </c>
      <c r="R28" s="1132" cm="1">
        <f t="array" ref="R28">GEOMEAN(IF(LEFT(F28:Q28,1)="&lt;", VALUE(MID(F28:Q28,2,99)), F28:Q28))</f>
        <v>28536.424052863298</v>
      </c>
      <c r="S28" s="18" t="s">
        <v>212</v>
      </c>
      <c r="T28" s="18">
        <v>200</v>
      </c>
      <c r="U28" s="76"/>
      <c r="V28" s="76"/>
      <c r="W28" s="76"/>
      <c r="X28" s="76"/>
      <c r="Y28" s="76"/>
      <c r="Z28" s="76"/>
      <c r="AA28" s="163"/>
      <c r="AB28" s="76"/>
      <c r="AC28" s="76"/>
      <c r="AD28" s="76"/>
      <c r="AE28" s="29"/>
    </row>
    <row r="29" spans="1:31" ht="15.75" customHeight="1">
      <c r="A29" s="1000"/>
      <c r="B29" s="1299" t="s">
        <v>11</v>
      </c>
      <c r="C29" s="23">
        <v>1</v>
      </c>
      <c r="D29" s="844" t="s">
        <v>115</v>
      </c>
      <c r="E29" s="845" t="s">
        <v>810</v>
      </c>
      <c r="F29" s="612">
        <v>0.27100000000000002</v>
      </c>
      <c r="G29" s="465">
        <v>0.183</v>
      </c>
      <c r="H29" s="458" t="s">
        <v>218</v>
      </c>
      <c r="I29" s="458" t="s">
        <v>218</v>
      </c>
      <c r="J29" s="825">
        <v>0.245</v>
      </c>
      <c r="K29" s="825" t="s">
        <v>218</v>
      </c>
      <c r="L29" s="825" t="s">
        <v>218</v>
      </c>
      <c r="M29" s="825">
        <v>0.183</v>
      </c>
      <c r="N29" s="825" t="s">
        <v>19</v>
      </c>
      <c r="O29" s="825" t="s">
        <v>19</v>
      </c>
      <c r="P29" s="825" t="s">
        <v>19</v>
      </c>
      <c r="Q29" s="825" t="s">
        <v>19</v>
      </c>
      <c r="R29" s="612" cm="1">
        <f t="array" ref="R29">AVERAGE(IF(LEFT(F29:Q29,1)="&lt;", VALUE(MID(F29:Q29,2,99)), F29:Q29))</f>
        <v>0.15525</v>
      </c>
      <c r="S29" s="445" t="s">
        <v>211</v>
      </c>
      <c r="T29" s="445">
        <v>7</v>
      </c>
      <c r="U29" s="77"/>
      <c r="V29" s="77"/>
      <c r="W29" s="77"/>
      <c r="X29" s="77"/>
      <c r="Y29" s="77"/>
      <c r="Z29" s="77"/>
      <c r="AA29" s="77"/>
      <c r="AB29" s="77"/>
      <c r="AC29" s="77"/>
      <c r="AD29" s="77"/>
      <c r="AE29" s="83"/>
    </row>
    <row r="30" spans="1:31" ht="15.75" customHeight="1">
      <c r="A30" s="1000"/>
      <c r="B30" s="1300"/>
      <c r="C30" s="26">
        <v>2</v>
      </c>
      <c r="D30" s="72" t="s">
        <v>116</v>
      </c>
      <c r="E30" s="73" t="s">
        <v>811</v>
      </c>
      <c r="F30" s="111">
        <v>4.2999999999999997E-2</v>
      </c>
      <c r="G30" s="326" t="s">
        <v>218</v>
      </c>
      <c r="H30" s="20" t="s">
        <v>218</v>
      </c>
      <c r="I30" s="20" t="s">
        <v>218</v>
      </c>
      <c r="J30" s="74">
        <v>0.188</v>
      </c>
      <c r="K30" s="74" t="s">
        <v>218</v>
      </c>
      <c r="L30" s="74" t="s">
        <v>218</v>
      </c>
      <c r="M30" s="74" t="s">
        <v>218</v>
      </c>
      <c r="N30" s="74" t="s">
        <v>19</v>
      </c>
      <c r="O30" s="74" t="s">
        <v>19</v>
      </c>
      <c r="P30" s="74" t="s">
        <v>19</v>
      </c>
      <c r="Q30" s="74" t="s">
        <v>19</v>
      </c>
      <c r="R30" s="612" cm="1">
        <f t="array" ref="R30">AVERAGE(IF(LEFT(F30:Q30,1)="&lt;", VALUE(MID(F30:Q30,2,99)), F30:Q30))</f>
        <v>9.6374999999999988E-2</v>
      </c>
      <c r="S30" s="22" t="s">
        <v>211</v>
      </c>
      <c r="T30" s="22">
        <v>7</v>
      </c>
      <c r="U30" s="77"/>
      <c r="V30" s="77"/>
      <c r="W30" s="77"/>
      <c r="X30" s="77"/>
      <c r="Y30" s="77"/>
      <c r="Z30" s="77"/>
      <c r="AA30" s="77"/>
      <c r="AB30" s="77"/>
      <c r="AC30" s="77"/>
      <c r="AD30" s="77"/>
      <c r="AE30" s="83"/>
    </row>
    <row r="31" spans="1:31" ht="15.75" customHeight="1">
      <c r="A31" s="1000"/>
      <c r="B31" s="1301"/>
      <c r="C31" s="26">
        <v>3</v>
      </c>
      <c r="D31" s="72" t="s">
        <v>117</v>
      </c>
      <c r="E31" s="73" t="s">
        <v>812</v>
      </c>
      <c r="F31" s="111">
        <v>0.16</v>
      </c>
      <c r="G31" s="326">
        <v>0.13300000000000001</v>
      </c>
      <c r="H31" s="20" t="s">
        <v>218</v>
      </c>
      <c r="I31" s="20" t="s">
        <v>218</v>
      </c>
      <c r="J31" s="74">
        <v>0.186</v>
      </c>
      <c r="K31" s="74" t="s">
        <v>218</v>
      </c>
      <c r="L31" s="74">
        <v>0.127</v>
      </c>
      <c r="M31" s="74" t="s">
        <v>218</v>
      </c>
      <c r="N31" s="74" t="s">
        <v>19</v>
      </c>
      <c r="O31" s="74" t="s">
        <v>19</v>
      </c>
      <c r="P31" s="74" t="s">
        <v>19</v>
      </c>
      <c r="Q31" s="74" t="s">
        <v>19</v>
      </c>
      <c r="R31" s="612" cm="1">
        <f t="array" ref="R31">AVERAGE(IF(LEFT(F31:Q31,1)="&lt;", VALUE(MID(F31:Q31,2,99)), F31:Q31))</f>
        <v>0.12075</v>
      </c>
      <c r="S31" s="22" t="s">
        <v>211</v>
      </c>
      <c r="T31" s="22">
        <v>7</v>
      </c>
      <c r="U31" s="83"/>
      <c r="V31" s="83"/>
      <c r="W31" s="83"/>
      <c r="X31" s="83"/>
      <c r="Y31" s="83"/>
      <c r="Z31" s="83"/>
      <c r="AA31" s="83"/>
      <c r="AB31" s="83"/>
      <c r="AC31" s="83"/>
      <c r="AD31" s="83"/>
      <c r="AE31" s="83"/>
    </row>
    <row r="32" spans="1:31" ht="15.75" customHeight="1">
      <c r="A32" s="1000"/>
      <c r="B32" s="1299" t="s">
        <v>12</v>
      </c>
      <c r="C32" s="23">
        <v>1</v>
      </c>
      <c r="D32" s="844" t="s">
        <v>115</v>
      </c>
      <c r="E32" s="845" t="s">
        <v>810</v>
      </c>
      <c r="F32" s="612">
        <v>0.50800000000000001</v>
      </c>
      <c r="G32" s="465">
        <v>0.47199999999999998</v>
      </c>
      <c r="H32" s="825">
        <v>0.10100000000000001</v>
      </c>
      <c r="I32" s="458">
        <v>0.19900000000000001</v>
      </c>
      <c r="J32" s="825">
        <v>0.34899999999999998</v>
      </c>
      <c r="K32" s="825">
        <v>0.55400000000000005</v>
      </c>
      <c r="L32" s="825">
        <v>0.313</v>
      </c>
      <c r="M32" s="825">
        <v>0.61899999999999999</v>
      </c>
      <c r="N32" s="825" t="s">
        <v>19</v>
      </c>
      <c r="O32" s="825" t="s">
        <v>19</v>
      </c>
      <c r="P32" s="825" t="s">
        <v>19</v>
      </c>
      <c r="Q32" s="825" t="s">
        <v>19</v>
      </c>
      <c r="R32" s="612" cm="1">
        <f t="array" ref="R32">AVERAGE(IF(LEFT(F32:Q32,1)="&lt;", VALUE(MID(F32:Q32,2,99)), F32:Q32))</f>
        <v>0.38937500000000003</v>
      </c>
      <c r="S32" s="445" t="s">
        <v>212</v>
      </c>
      <c r="T32" s="445">
        <v>2.5000000000000001E-2</v>
      </c>
      <c r="U32" s="77"/>
      <c r="V32" s="77"/>
      <c r="W32" s="77"/>
      <c r="X32" s="77"/>
      <c r="Y32" s="77"/>
      <c r="Z32" s="77"/>
      <c r="AA32" s="77"/>
      <c r="AB32" s="77"/>
      <c r="AC32" s="77"/>
      <c r="AD32" s="77"/>
      <c r="AE32" s="83"/>
    </row>
    <row r="33" spans="1:31" ht="15.75" customHeight="1">
      <c r="A33" s="1000"/>
      <c r="B33" s="1300"/>
      <c r="C33" s="26">
        <v>2</v>
      </c>
      <c r="D33" s="72" t="s">
        <v>116</v>
      </c>
      <c r="E33" s="73" t="s">
        <v>811</v>
      </c>
      <c r="F33" s="111">
        <v>1.0649999999999999</v>
      </c>
      <c r="G33" s="326">
        <v>0.749</v>
      </c>
      <c r="H33" s="74">
        <v>0.88900000000000001</v>
      </c>
      <c r="I33" s="20">
        <v>0.27600000000000002</v>
      </c>
      <c r="J33" s="74">
        <v>0.79400000000000004</v>
      </c>
      <c r="K33" s="74">
        <v>0.65600000000000003</v>
      </c>
      <c r="L33" s="74">
        <v>0.189</v>
      </c>
      <c r="M33" s="74">
        <v>0.84299999999999997</v>
      </c>
      <c r="N33" s="74" t="s">
        <v>19</v>
      </c>
      <c r="O33" s="74" t="s">
        <v>19</v>
      </c>
      <c r="P33" s="74" t="s">
        <v>19</v>
      </c>
      <c r="Q33" s="74" t="s">
        <v>19</v>
      </c>
      <c r="R33" s="612" cm="1">
        <f t="array" ref="R33">AVERAGE(IF(LEFT(F33:Q33,1)="&lt;", VALUE(MID(F33:Q33,2,99)), F33:Q33))</f>
        <v>0.68262500000000004</v>
      </c>
      <c r="S33" s="22" t="s">
        <v>212</v>
      </c>
      <c r="T33" s="22">
        <v>2.5000000000000001E-2</v>
      </c>
      <c r="U33" s="77"/>
      <c r="V33" s="77"/>
      <c r="W33" s="77"/>
      <c r="X33" s="77"/>
      <c r="Y33" s="77"/>
      <c r="Z33" s="77"/>
      <c r="AA33" s="77"/>
      <c r="AB33" s="77"/>
      <c r="AC33" s="77"/>
      <c r="AD33" s="77"/>
      <c r="AE33" s="83"/>
    </row>
    <row r="34" spans="1:31" ht="15.75" customHeight="1">
      <c r="A34" s="1000"/>
      <c r="B34" s="1301"/>
      <c r="C34" s="26">
        <v>3</v>
      </c>
      <c r="D34" s="72" t="s">
        <v>117</v>
      </c>
      <c r="E34" s="73" t="s">
        <v>812</v>
      </c>
      <c r="F34" s="111">
        <v>0.51100000000000001</v>
      </c>
      <c r="G34" s="326">
        <v>0.53200000000000003</v>
      </c>
      <c r="H34" s="74">
        <v>0.73699999999999999</v>
      </c>
      <c r="I34" s="20">
        <v>0.06</v>
      </c>
      <c r="J34" s="74">
        <v>0.34399999999999997</v>
      </c>
      <c r="K34" s="74">
        <v>0.47</v>
      </c>
      <c r="L34" s="74">
        <v>0.11799999999999999</v>
      </c>
      <c r="M34" s="74">
        <v>0.75</v>
      </c>
      <c r="N34" s="74" t="s">
        <v>19</v>
      </c>
      <c r="O34" s="74" t="s">
        <v>19</v>
      </c>
      <c r="P34" s="74" t="s">
        <v>19</v>
      </c>
      <c r="Q34" s="74" t="s">
        <v>19</v>
      </c>
      <c r="R34" s="612" cm="1">
        <f t="array" ref="R34">AVERAGE(IF(LEFT(F34:Q34,1)="&lt;", VALUE(MID(F34:Q34,2,99)), F34:Q34))</f>
        <v>0.44024999999999997</v>
      </c>
      <c r="S34" s="22" t="s">
        <v>212</v>
      </c>
      <c r="T34" s="22">
        <v>2.5000000000000001E-2</v>
      </c>
      <c r="U34" s="77"/>
      <c r="V34" s="77"/>
      <c r="W34" s="77"/>
      <c r="X34" s="77"/>
      <c r="Y34" s="77"/>
      <c r="Z34" s="77"/>
      <c r="AA34" s="77"/>
      <c r="AB34" s="77"/>
      <c r="AC34" s="77"/>
      <c r="AD34" s="77"/>
      <c r="AE34" s="83"/>
    </row>
    <row r="35" spans="1:31" ht="15.75" customHeight="1">
      <c r="A35" s="1000"/>
      <c r="B35" s="1238" t="s">
        <v>13</v>
      </c>
      <c r="C35" s="15">
        <v>1</v>
      </c>
      <c r="D35" s="618" t="s">
        <v>115</v>
      </c>
      <c r="E35" s="619" t="s">
        <v>810</v>
      </c>
      <c r="F35" s="612">
        <v>107</v>
      </c>
      <c r="G35" s="465">
        <v>83</v>
      </c>
      <c r="H35" s="458">
        <v>404</v>
      </c>
      <c r="I35" s="458">
        <v>118</v>
      </c>
      <c r="J35" s="458">
        <v>80</v>
      </c>
      <c r="K35" s="458">
        <v>199</v>
      </c>
      <c r="L35" s="458">
        <v>36</v>
      </c>
      <c r="M35" s="458">
        <v>112</v>
      </c>
      <c r="N35" s="458" t="s">
        <v>19</v>
      </c>
      <c r="O35" s="458" t="s">
        <v>19</v>
      </c>
      <c r="P35" s="458" t="s">
        <v>19</v>
      </c>
      <c r="Q35" s="458" t="s">
        <v>19</v>
      </c>
      <c r="R35" s="612" cm="1">
        <f t="array" ref="R35">AVERAGE(IF(LEFT(F35:Q35,1)="&lt;", VALUE(MID(F35:Q35,2,99)), F35:Q35))</f>
        <v>142.375</v>
      </c>
      <c r="S35" s="108" t="s">
        <v>211</v>
      </c>
      <c r="T35" s="108">
        <v>350</v>
      </c>
      <c r="U35" s="29"/>
      <c r="V35" s="29"/>
      <c r="W35" s="29"/>
      <c r="X35" s="29"/>
      <c r="Y35" s="29"/>
      <c r="Z35" s="29"/>
      <c r="AA35" s="29"/>
      <c r="AB35" s="29"/>
      <c r="AC35" s="29"/>
      <c r="AD35" s="29"/>
      <c r="AE35" s="29"/>
    </row>
    <row r="36" spans="1:31" ht="15.75" customHeight="1">
      <c r="A36" s="1000"/>
      <c r="B36" s="1239"/>
      <c r="C36" s="19">
        <v>2</v>
      </c>
      <c r="D36" s="61" t="s">
        <v>116</v>
      </c>
      <c r="E36" s="52" t="s">
        <v>811</v>
      </c>
      <c r="F36" s="111">
        <v>36</v>
      </c>
      <c r="G36" s="326">
        <v>31</v>
      </c>
      <c r="H36" s="20">
        <v>33</v>
      </c>
      <c r="I36" s="20">
        <v>140</v>
      </c>
      <c r="J36" s="20">
        <v>25</v>
      </c>
      <c r="K36" s="20">
        <v>31</v>
      </c>
      <c r="L36" s="20">
        <v>12</v>
      </c>
      <c r="M36" s="20">
        <v>25</v>
      </c>
      <c r="N36" s="20" t="s">
        <v>19</v>
      </c>
      <c r="O36" s="20" t="s">
        <v>19</v>
      </c>
      <c r="P36" s="20" t="s">
        <v>19</v>
      </c>
      <c r="Q36" s="20" t="s">
        <v>19</v>
      </c>
      <c r="R36" s="612" cm="1">
        <f t="array" ref="R36">AVERAGE(IF(LEFT(F36:Q36,1)="&lt;", VALUE(MID(F36:Q36,2,99)), F36:Q36))</f>
        <v>41.625</v>
      </c>
      <c r="S36" s="18" t="s">
        <v>211</v>
      </c>
      <c r="T36" s="18">
        <v>350</v>
      </c>
      <c r="U36" s="76"/>
      <c r="V36" s="76"/>
      <c r="W36" s="76"/>
      <c r="X36" s="76"/>
      <c r="Y36" s="76"/>
      <c r="Z36" s="76"/>
      <c r="AA36" s="76"/>
      <c r="AB36" s="76"/>
      <c r="AC36" s="76"/>
      <c r="AD36" s="76"/>
      <c r="AE36" s="29"/>
    </row>
    <row r="37" spans="1:31" ht="15.75" customHeight="1">
      <c r="A37" s="1000"/>
      <c r="B37" s="1240"/>
      <c r="C37" s="19">
        <v>3</v>
      </c>
      <c r="D37" s="61" t="s">
        <v>117</v>
      </c>
      <c r="E37" s="52" t="s">
        <v>812</v>
      </c>
      <c r="F37" s="111">
        <v>53</v>
      </c>
      <c r="G37" s="326">
        <v>14</v>
      </c>
      <c r="H37" s="20">
        <v>32</v>
      </c>
      <c r="I37" s="20">
        <v>163</v>
      </c>
      <c r="J37" s="20">
        <v>18</v>
      </c>
      <c r="K37" s="20">
        <v>30</v>
      </c>
      <c r="L37" s="20">
        <v>18</v>
      </c>
      <c r="M37" s="20">
        <v>20</v>
      </c>
      <c r="N37" s="20" t="s">
        <v>19</v>
      </c>
      <c r="O37" s="20" t="s">
        <v>19</v>
      </c>
      <c r="P37" s="20" t="s">
        <v>19</v>
      </c>
      <c r="Q37" s="20" t="s">
        <v>19</v>
      </c>
      <c r="R37" s="612" cm="1">
        <f t="array" ref="R37">AVERAGE(IF(LEFT(F37:Q37,1)="&lt;", VALUE(MID(F37:Q37,2,99)), F37:Q37))</f>
        <v>43.5</v>
      </c>
      <c r="S37" s="18" t="s">
        <v>211</v>
      </c>
      <c r="T37" s="18">
        <v>350</v>
      </c>
      <c r="U37" s="76"/>
      <c r="V37" s="76"/>
      <c r="W37" s="76"/>
      <c r="X37" s="76"/>
      <c r="Y37" s="76"/>
      <c r="Z37" s="76"/>
      <c r="AA37" s="76"/>
      <c r="AB37" s="76"/>
      <c r="AC37" s="76"/>
      <c r="AD37" s="76"/>
      <c r="AE37" s="29"/>
    </row>
    <row r="38" spans="1:31" ht="15.75" customHeight="1">
      <c r="A38" s="1000"/>
      <c r="B38" s="1238" t="s">
        <v>702</v>
      </c>
      <c r="C38" s="15">
        <v>1</v>
      </c>
      <c r="D38" s="618" t="s">
        <v>115</v>
      </c>
      <c r="E38" s="619" t="s">
        <v>810</v>
      </c>
      <c r="F38" s="612" t="s">
        <v>19</v>
      </c>
      <c r="G38" s="465" t="s">
        <v>19</v>
      </c>
      <c r="H38" s="458">
        <v>1.6</v>
      </c>
      <c r="I38" s="458" t="s">
        <v>19</v>
      </c>
      <c r="J38" s="458" t="s">
        <v>19</v>
      </c>
      <c r="K38" s="458">
        <v>1.1000000000000001</v>
      </c>
      <c r="L38" s="458">
        <v>2.6</v>
      </c>
      <c r="M38" s="458" t="s">
        <v>19</v>
      </c>
      <c r="N38" s="458" t="s">
        <v>19</v>
      </c>
      <c r="O38" s="458" t="s">
        <v>19</v>
      </c>
      <c r="P38" s="458" t="s">
        <v>19</v>
      </c>
      <c r="Q38" s="458" t="s">
        <v>19</v>
      </c>
      <c r="R38" s="612" cm="1">
        <f t="array" ref="R38">AVERAGE(IF(LEFT(F38:Q38,1)="&lt;", VALUE(MID(F38:Q38,2,99)), F38:Q38))</f>
        <v>1.7666666666666668</v>
      </c>
      <c r="S38" s="108" t="s">
        <v>211</v>
      </c>
      <c r="T38" s="108">
        <v>3</v>
      </c>
      <c r="U38" s="76"/>
      <c r="V38" s="76"/>
      <c r="W38" s="76"/>
      <c r="X38" s="76"/>
      <c r="Y38" s="76"/>
      <c r="Z38" s="76"/>
      <c r="AA38" s="76"/>
      <c r="AB38" s="76"/>
      <c r="AC38" s="76"/>
      <c r="AD38" s="76"/>
      <c r="AE38" s="29"/>
    </row>
    <row r="39" spans="1:31" ht="15.75" customHeight="1">
      <c r="A39" s="1000"/>
      <c r="B39" s="1239"/>
      <c r="C39" s="19">
        <v>2</v>
      </c>
      <c r="D39" s="61" t="s">
        <v>116</v>
      </c>
      <c r="E39" s="52" t="s">
        <v>811</v>
      </c>
      <c r="F39" s="111" t="s">
        <v>19</v>
      </c>
      <c r="G39" s="326" t="s">
        <v>19</v>
      </c>
      <c r="H39" s="20">
        <v>0.5</v>
      </c>
      <c r="I39" s="20" t="s">
        <v>19</v>
      </c>
      <c r="J39" s="20" t="s">
        <v>19</v>
      </c>
      <c r="K39" s="20">
        <v>1.3</v>
      </c>
      <c r="L39" s="20">
        <v>2.9</v>
      </c>
      <c r="M39" s="20" t="s">
        <v>19</v>
      </c>
      <c r="N39" s="20" t="s">
        <v>19</v>
      </c>
      <c r="O39" s="20" t="s">
        <v>19</v>
      </c>
      <c r="P39" s="20" t="s">
        <v>19</v>
      </c>
      <c r="Q39" s="20" t="s">
        <v>19</v>
      </c>
      <c r="R39" s="612" cm="1">
        <f t="array" ref="R39">AVERAGE(IF(LEFT(F39:Q39,1)="&lt;", VALUE(MID(F39:Q39,2,99)), F39:Q39))</f>
        <v>1.5666666666666667</v>
      </c>
      <c r="S39" s="18" t="s">
        <v>211</v>
      </c>
      <c r="T39" s="18">
        <v>3</v>
      </c>
      <c r="U39" s="29"/>
      <c r="V39" s="29"/>
      <c r="W39" s="29"/>
      <c r="X39" s="29"/>
      <c r="Y39" s="29"/>
      <c r="Z39" s="29"/>
      <c r="AA39" s="29"/>
      <c r="AB39" s="29"/>
      <c r="AC39" s="29"/>
      <c r="AD39" s="29"/>
      <c r="AE39" s="29"/>
    </row>
    <row r="40" spans="1:31" ht="15.75" customHeight="1">
      <c r="A40" s="1000"/>
      <c r="B40" s="1240"/>
      <c r="C40" s="19">
        <v>3</v>
      </c>
      <c r="D40" s="61" t="s">
        <v>117</v>
      </c>
      <c r="E40" s="52" t="s">
        <v>812</v>
      </c>
      <c r="F40" s="111" t="s">
        <v>19</v>
      </c>
      <c r="G40" s="326" t="s">
        <v>19</v>
      </c>
      <c r="H40" s="20">
        <v>0.9</v>
      </c>
      <c r="I40" s="20" t="s">
        <v>19</v>
      </c>
      <c r="J40" s="20" t="s">
        <v>19</v>
      </c>
      <c r="K40" s="20">
        <v>1.3</v>
      </c>
      <c r="L40" s="20">
        <v>2.2000000000000002</v>
      </c>
      <c r="M40" s="20" t="s">
        <v>19</v>
      </c>
      <c r="N40" s="20" t="s">
        <v>19</v>
      </c>
      <c r="O40" s="20" t="s">
        <v>19</v>
      </c>
      <c r="P40" s="20" t="s">
        <v>19</v>
      </c>
      <c r="Q40" s="20" t="s">
        <v>19</v>
      </c>
      <c r="R40" s="612" cm="1">
        <f t="array" ref="R40">AVERAGE(IF(LEFT(F40:Q40,1)="&lt;", VALUE(MID(F40:Q40,2,99)), F40:Q40))</f>
        <v>1.4666666666666668</v>
      </c>
      <c r="S40" s="18" t="s">
        <v>211</v>
      </c>
      <c r="T40" s="18">
        <v>3</v>
      </c>
      <c r="U40" s="76"/>
      <c r="V40" s="76"/>
      <c r="W40" s="76"/>
      <c r="X40" s="76"/>
      <c r="Y40" s="76"/>
      <c r="Z40" s="76"/>
      <c r="AA40" s="76"/>
      <c r="AB40" s="77"/>
      <c r="AC40" s="77"/>
      <c r="AD40" s="76"/>
      <c r="AE40" s="29"/>
    </row>
    <row r="41" spans="1:31" ht="50.25" customHeight="1">
      <c r="A41" s="1000"/>
      <c r="B41" s="1241" t="s">
        <v>703</v>
      </c>
      <c r="C41" s="327">
        <v>1</v>
      </c>
      <c r="D41" s="846" t="s">
        <v>115</v>
      </c>
      <c r="E41" s="828" t="s">
        <v>810</v>
      </c>
      <c r="F41" s="829" t="s">
        <v>814</v>
      </c>
      <c r="G41" s="829" t="s">
        <v>815</v>
      </c>
      <c r="H41" s="847" t="s">
        <v>816</v>
      </c>
      <c r="I41" s="847" t="s">
        <v>817</v>
      </c>
      <c r="J41" s="847" t="s">
        <v>818</v>
      </c>
      <c r="K41" s="847" t="s">
        <v>819</v>
      </c>
      <c r="L41" s="847" t="s">
        <v>820</v>
      </c>
      <c r="M41" s="847" t="s">
        <v>821</v>
      </c>
      <c r="N41" s="847" t="s">
        <v>822</v>
      </c>
      <c r="O41" s="847" t="s">
        <v>19</v>
      </c>
      <c r="P41" s="847" t="s">
        <v>19</v>
      </c>
      <c r="Q41" s="848" t="s">
        <v>19</v>
      </c>
      <c r="R41" s="28"/>
      <c r="S41" s="28"/>
      <c r="T41" s="29"/>
      <c r="U41" s="29"/>
      <c r="V41" s="29"/>
      <c r="W41" s="29"/>
      <c r="X41" s="29"/>
      <c r="Y41" s="29"/>
      <c r="Z41" s="29"/>
      <c r="AA41" s="29"/>
      <c r="AB41" s="29"/>
      <c r="AC41" s="29"/>
      <c r="AD41" s="29"/>
      <c r="AE41" s="29"/>
    </row>
    <row r="42" spans="1:31" ht="46.5" customHeight="1">
      <c r="A42" s="1000"/>
      <c r="B42" s="1229"/>
      <c r="C42" s="311">
        <v>2</v>
      </c>
      <c r="D42" s="198" t="s">
        <v>116</v>
      </c>
      <c r="E42" s="283" t="s">
        <v>811</v>
      </c>
      <c r="F42" s="540" t="s">
        <v>823</v>
      </c>
      <c r="G42" s="540" t="s">
        <v>824</v>
      </c>
      <c r="H42" s="412" t="s">
        <v>825</v>
      </c>
      <c r="I42" s="412" t="s">
        <v>826</v>
      </c>
      <c r="J42" s="412" t="s">
        <v>827</v>
      </c>
      <c r="K42" s="412" t="s">
        <v>828</v>
      </c>
      <c r="L42" s="412" t="s">
        <v>829</v>
      </c>
      <c r="M42" s="412" t="s">
        <v>830</v>
      </c>
      <c r="N42" s="412" t="s">
        <v>831</v>
      </c>
      <c r="O42" s="412" t="s">
        <v>19</v>
      </c>
      <c r="P42" s="412" t="s">
        <v>19</v>
      </c>
      <c r="Q42" s="427" t="s">
        <v>19</v>
      </c>
      <c r="R42" s="28"/>
      <c r="S42" s="28"/>
      <c r="T42" s="29"/>
      <c r="U42" s="76"/>
      <c r="V42" s="76"/>
      <c r="W42" s="76"/>
      <c r="X42" s="76"/>
      <c r="Y42" s="76"/>
      <c r="Z42" s="76"/>
      <c r="AA42" s="76"/>
      <c r="AB42" s="77"/>
      <c r="AC42" s="77"/>
      <c r="AD42" s="76"/>
      <c r="AE42" s="29"/>
    </row>
    <row r="43" spans="1:31" ht="48.75" customHeight="1">
      <c r="A43" s="1000"/>
      <c r="B43" s="1332"/>
      <c r="C43" s="447">
        <v>3</v>
      </c>
      <c r="D43" s="504" t="s">
        <v>117</v>
      </c>
      <c r="E43" s="527" t="s">
        <v>812</v>
      </c>
      <c r="F43" s="529" t="s">
        <v>832</v>
      </c>
      <c r="G43" s="529" t="s">
        <v>833</v>
      </c>
      <c r="H43" s="413" t="s">
        <v>834</v>
      </c>
      <c r="I43" s="413" t="s">
        <v>835</v>
      </c>
      <c r="J43" s="413" t="s">
        <v>836</v>
      </c>
      <c r="K43" s="413" t="s">
        <v>837</v>
      </c>
      <c r="L43" s="413" t="s">
        <v>838</v>
      </c>
      <c r="M43" s="413" t="s">
        <v>839</v>
      </c>
      <c r="N43" s="413" t="s">
        <v>840</v>
      </c>
      <c r="O43" s="413" t="s">
        <v>19</v>
      </c>
      <c r="P43" s="413" t="s">
        <v>19</v>
      </c>
      <c r="Q43" s="617" t="s">
        <v>19</v>
      </c>
      <c r="R43" s="28"/>
      <c r="S43" s="28"/>
      <c r="T43" s="29"/>
      <c r="U43" s="76"/>
      <c r="V43" s="76"/>
      <c r="W43" s="76"/>
      <c r="X43" s="76"/>
      <c r="Y43" s="76"/>
      <c r="Z43" s="76"/>
      <c r="AA43" s="76"/>
      <c r="AB43" s="77"/>
      <c r="AC43" s="77"/>
      <c r="AD43" s="76"/>
      <c r="AE43" s="29"/>
    </row>
    <row r="44" spans="1:31" ht="31.5" customHeight="1">
      <c r="A44" s="1000"/>
      <c r="B44" s="1230" t="s">
        <v>260</v>
      </c>
      <c r="C44" s="1190"/>
      <c r="D44" s="1190"/>
      <c r="E44" s="1190"/>
      <c r="F44" s="370">
        <v>46029</v>
      </c>
      <c r="G44" s="377">
        <v>46057</v>
      </c>
      <c r="H44" s="370">
        <v>46085</v>
      </c>
      <c r="I44" s="370">
        <v>46120</v>
      </c>
      <c r="J44" s="370">
        <v>46148</v>
      </c>
      <c r="K44" s="370">
        <v>46177</v>
      </c>
      <c r="L44" s="370">
        <v>46205</v>
      </c>
      <c r="M44" s="393">
        <v>46239</v>
      </c>
      <c r="N44" s="370">
        <v>46287</v>
      </c>
      <c r="O44" s="370"/>
      <c r="P44" s="393"/>
      <c r="Q44" s="534"/>
      <c r="R44" s="28"/>
      <c r="S44" s="28"/>
      <c r="T44" s="29"/>
      <c r="U44" s="76"/>
      <c r="V44" s="76"/>
      <c r="W44" s="76"/>
      <c r="X44" s="76"/>
      <c r="Y44" s="76"/>
      <c r="Z44" s="76"/>
      <c r="AA44" s="76"/>
      <c r="AB44" s="77"/>
      <c r="AC44" s="77"/>
      <c r="AD44" s="76"/>
      <c r="AE44" s="29"/>
    </row>
    <row r="45" spans="1:31" ht="15.75" customHeight="1">
      <c r="A45" s="29"/>
      <c r="B45" s="75"/>
      <c r="C45" s="29"/>
      <c r="D45" s="29"/>
      <c r="E45" s="29"/>
      <c r="F45" s="29"/>
      <c r="G45" s="338"/>
      <c r="H45" s="29"/>
      <c r="I45" s="29"/>
      <c r="J45" s="29"/>
      <c r="K45" s="29"/>
      <c r="L45" s="29"/>
      <c r="M45" s="29"/>
      <c r="N45" s="29"/>
      <c r="O45" s="29"/>
      <c r="P45" s="29"/>
      <c r="Q45" s="29"/>
      <c r="R45" s="29"/>
      <c r="S45" s="29"/>
      <c r="T45" s="29"/>
      <c r="U45" s="29"/>
      <c r="V45" s="29"/>
      <c r="W45" s="29"/>
      <c r="X45" s="29"/>
      <c r="Y45" s="29"/>
      <c r="Z45" s="29"/>
      <c r="AA45" s="29"/>
      <c r="AB45" s="29"/>
      <c r="AC45" s="29"/>
      <c r="AD45" s="29"/>
      <c r="AE45" s="29"/>
    </row>
    <row r="46" spans="1:31" ht="15.75" customHeight="1">
      <c r="A46" s="29"/>
      <c r="B46" s="75"/>
      <c r="C46" s="29"/>
      <c r="D46" s="1195" t="s">
        <v>263</v>
      </c>
      <c r="E46" s="1396"/>
      <c r="F46" s="1396"/>
      <c r="G46" s="1396"/>
      <c r="H46" s="1396"/>
      <c r="I46" s="1396"/>
      <c r="J46" s="1396"/>
      <c r="K46" s="1396"/>
      <c r="L46" s="1396"/>
      <c r="M46" s="1396"/>
      <c r="N46" s="1396"/>
      <c r="O46" s="1396"/>
      <c r="P46" s="1396"/>
      <c r="Q46" s="1396"/>
      <c r="R46" s="1397"/>
      <c r="S46" s="29"/>
      <c r="T46" s="29"/>
      <c r="U46" s="76"/>
      <c r="V46" s="76"/>
      <c r="W46" s="76"/>
      <c r="X46" s="76"/>
      <c r="Y46" s="76"/>
      <c r="Z46" s="76"/>
      <c r="AA46" s="76"/>
      <c r="AB46" s="77"/>
      <c r="AC46" s="77"/>
      <c r="AD46" s="76"/>
      <c r="AE46" s="29"/>
    </row>
    <row r="47" spans="1:31" ht="15.75" customHeight="1">
      <c r="A47" s="29"/>
      <c r="B47" s="75"/>
      <c r="C47" s="29"/>
      <c r="D47" s="1195" t="s">
        <v>264</v>
      </c>
      <c r="E47" s="1396"/>
      <c r="F47" s="1396"/>
      <c r="G47" s="1396"/>
      <c r="H47" s="1396"/>
      <c r="I47" s="1396"/>
      <c r="J47" s="1396"/>
      <c r="K47" s="1396"/>
      <c r="L47" s="1396"/>
      <c r="M47" s="1396"/>
      <c r="N47" s="1396"/>
      <c r="O47" s="1396"/>
      <c r="P47" s="1396"/>
      <c r="Q47" s="1396"/>
      <c r="R47" s="1397"/>
      <c r="S47" s="29"/>
      <c r="T47" s="29"/>
      <c r="U47" s="76"/>
      <c r="V47" s="76"/>
      <c r="W47" s="76"/>
      <c r="X47" s="76"/>
      <c r="Y47" s="76"/>
      <c r="Z47" s="76"/>
      <c r="AA47" s="76"/>
      <c r="AB47" s="77"/>
      <c r="AC47" s="77"/>
      <c r="AD47" s="76"/>
      <c r="AE47" s="29"/>
    </row>
    <row r="48" spans="1:31" ht="15.75" customHeight="1">
      <c r="A48" s="29"/>
      <c r="B48" s="75"/>
      <c r="C48" s="29"/>
      <c r="D48" s="1412"/>
      <c r="E48" s="1396"/>
      <c r="F48" s="1396"/>
      <c r="G48" s="1396"/>
      <c r="H48" s="1397"/>
      <c r="I48" s="1196" t="s">
        <v>265</v>
      </c>
      <c r="J48" s="1396"/>
      <c r="K48" s="1396"/>
      <c r="L48" s="1396"/>
      <c r="M48" s="1396"/>
      <c r="N48" s="1396"/>
      <c r="O48" s="1396"/>
      <c r="P48" s="1396"/>
      <c r="Q48" s="1396"/>
      <c r="R48" s="1397"/>
      <c r="S48" s="29"/>
      <c r="T48" s="29"/>
      <c r="U48" s="76"/>
      <c r="V48" s="76"/>
      <c r="W48" s="76"/>
      <c r="X48" s="76"/>
      <c r="Y48" s="76"/>
      <c r="Z48" s="76"/>
      <c r="AA48" s="76"/>
      <c r="AB48" s="77"/>
      <c r="AC48" s="77"/>
      <c r="AD48" s="76"/>
      <c r="AE48" s="29"/>
    </row>
    <row r="49" spans="1:31" ht="15.75" customHeight="1">
      <c r="A49" s="29"/>
      <c r="B49" s="75"/>
      <c r="C49" s="29"/>
      <c r="D49" s="2" t="s">
        <v>266</v>
      </c>
      <c r="E49" s="2" t="s">
        <v>267</v>
      </c>
      <c r="F49" s="2" t="s">
        <v>1</v>
      </c>
      <c r="G49" s="127" t="s">
        <v>268</v>
      </c>
      <c r="H49" s="2" t="s">
        <v>269</v>
      </c>
      <c r="I49" s="2" t="s">
        <v>171</v>
      </c>
      <c r="J49" s="2" t="s">
        <v>172</v>
      </c>
      <c r="K49" s="2" t="s">
        <v>173</v>
      </c>
      <c r="L49" s="2" t="s">
        <v>7</v>
      </c>
      <c r="M49" s="2" t="s">
        <v>174</v>
      </c>
      <c r="N49" s="2" t="s">
        <v>175</v>
      </c>
      <c r="O49" s="2" t="s">
        <v>176</v>
      </c>
      <c r="P49" s="2" t="s">
        <v>177</v>
      </c>
      <c r="Q49" s="2" t="s">
        <v>178</v>
      </c>
      <c r="R49" s="2" t="s">
        <v>179</v>
      </c>
      <c r="S49" s="29"/>
      <c r="T49" s="29"/>
      <c r="U49" s="29"/>
      <c r="V49" s="29"/>
      <c r="W49" s="29"/>
      <c r="X49" s="29"/>
      <c r="Y49" s="29"/>
      <c r="Z49" s="29"/>
      <c r="AA49" s="29"/>
      <c r="AB49" s="29"/>
      <c r="AC49" s="29"/>
      <c r="AD49" s="29"/>
      <c r="AE49" s="29"/>
    </row>
    <row r="50" spans="1:31" ht="15.75" customHeight="1">
      <c r="A50" s="29"/>
      <c r="B50" s="75"/>
      <c r="C50" s="29"/>
      <c r="D50" s="1191" t="s">
        <v>841</v>
      </c>
      <c r="E50" s="1191" t="s">
        <v>809</v>
      </c>
      <c r="F50" s="1192" t="s">
        <v>27</v>
      </c>
      <c r="G50" s="127">
        <v>1</v>
      </c>
      <c r="H50" s="2" t="s">
        <v>117</v>
      </c>
      <c r="I50" s="32">
        <f t="shared" ref="I50:I52" si="0">AVERAGE(E8:J8)</f>
        <v>6.2359999999999998</v>
      </c>
      <c r="J50" s="32">
        <f t="shared" ref="J50:J52" si="1">AVERAGE(F11:K11)</f>
        <v>14</v>
      </c>
      <c r="K50" s="32">
        <f t="shared" ref="K50:K52" si="2">AVERAGE(F14:K14)</f>
        <v>41</v>
      </c>
      <c r="L50" s="32">
        <f t="shared" ref="L50:L52" si="3">AVERAGE(F17:K17)</f>
        <v>7.52</v>
      </c>
      <c r="M50" s="32">
        <f t="shared" ref="M50:M52" si="4">AVERAGE(F20:K20)</f>
        <v>28.916666666666668</v>
      </c>
      <c r="N50" s="32">
        <f t="shared" ref="N50:N52" si="5">AVERAGE(F23:K23)</f>
        <v>20.833333333333332</v>
      </c>
      <c r="O50" s="32">
        <f t="shared" ref="O50:O52" si="6">GEOMEAN(F26:K26)</f>
        <v>24068.347652994886</v>
      </c>
      <c r="P50" s="32">
        <f t="shared" ref="P50:P52" si="7">AVERAGE(F29:K29)</f>
        <v>0.23300000000000001</v>
      </c>
      <c r="Q50" s="32">
        <f t="shared" ref="Q50:Q52" si="8">AVERAGE(F32:K32)</f>
        <v>0.36383333333333329</v>
      </c>
      <c r="R50" s="32">
        <f t="shared" ref="R50:R52" si="9">AVERAGE(F35:K35)</f>
        <v>165.16666666666666</v>
      </c>
      <c r="S50" s="29"/>
      <c r="T50" s="29"/>
      <c r="U50" s="76"/>
      <c r="V50" s="76"/>
      <c r="W50" s="76"/>
      <c r="X50" s="76"/>
      <c r="Y50" s="76"/>
      <c r="Z50" s="76"/>
      <c r="AA50" s="76"/>
      <c r="AB50" s="77"/>
      <c r="AC50" s="77"/>
      <c r="AD50" s="76"/>
      <c r="AE50" s="29"/>
    </row>
    <row r="51" spans="1:31" ht="15.75" customHeight="1">
      <c r="A51" s="29"/>
      <c r="B51" s="75"/>
      <c r="C51" s="29"/>
      <c r="D51" s="1399"/>
      <c r="E51" s="1399"/>
      <c r="F51" s="1399"/>
      <c r="G51" s="127">
        <v>2</v>
      </c>
      <c r="H51" s="2" t="s">
        <v>116</v>
      </c>
      <c r="I51" s="32">
        <f t="shared" si="0"/>
        <v>2.742</v>
      </c>
      <c r="J51" s="32">
        <f t="shared" si="1"/>
        <v>42.666666666666664</v>
      </c>
      <c r="K51" s="32">
        <f t="shared" si="2"/>
        <v>29.5</v>
      </c>
      <c r="L51" s="32">
        <f t="shared" si="3"/>
        <v>7.0783333333333331</v>
      </c>
      <c r="M51" s="32">
        <f t="shared" si="4"/>
        <v>28.833333333333332</v>
      </c>
      <c r="N51" s="32">
        <f t="shared" si="5"/>
        <v>17.5</v>
      </c>
      <c r="O51" s="32">
        <f t="shared" si="6"/>
        <v>48366.938833678949</v>
      </c>
      <c r="P51" s="32">
        <f t="shared" si="7"/>
        <v>0.11549999999999999</v>
      </c>
      <c r="Q51" s="32">
        <f t="shared" si="8"/>
        <v>0.73816666666666675</v>
      </c>
      <c r="R51" s="32">
        <f t="shared" si="9"/>
        <v>49.333333333333336</v>
      </c>
      <c r="S51" s="29"/>
      <c r="T51" s="29"/>
      <c r="U51" s="76"/>
      <c r="V51" s="76"/>
      <c r="W51" s="76"/>
      <c r="X51" s="76"/>
      <c r="Y51" s="76"/>
      <c r="Z51" s="76"/>
      <c r="AA51" s="76"/>
      <c r="AB51" s="77"/>
      <c r="AC51" s="77"/>
      <c r="AD51" s="76"/>
      <c r="AE51" s="29"/>
    </row>
    <row r="52" spans="1:31" ht="15.75" customHeight="1">
      <c r="A52" s="29"/>
      <c r="B52" s="75"/>
      <c r="C52" s="29"/>
      <c r="D52" s="1400"/>
      <c r="E52" s="1400"/>
      <c r="F52" s="1400"/>
      <c r="G52" s="127">
        <v>3</v>
      </c>
      <c r="H52" s="2" t="s">
        <v>115</v>
      </c>
      <c r="I52" s="32">
        <f t="shared" si="0"/>
        <v>3.4659999999999997</v>
      </c>
      <c r="J52" s="32">
        <f t="shared" si="1"/>
        <v>9.3333333333333339</v>
      </c>
      <c r="K52" s="32">
        <f t="shared" si="2"/>
        <v>39.5</v>
      </c>
      <c r="L52" s="32">
        <f t="shared" si="3"/>
        <v>7.1033333333333326</v>
      </c>
      <c r="M52" s="32">
        <f t="shared" si="4"/>
        <v>29.296666666666667</v>
      </c>
      <c r="N52" s="32">
        <f t="shared" si="5"/>
        <v>17.5</v>
      </c>
      <c r="O52" s="32">
        <f t="shared" si="6"/>
        <v>15460.495952636615</v>
      </c>
      <c r="P52" s="32">
        <f t="shared" si="7"/>
        <v>0.15966666666666668</v>
      </c>
      <c r="Q52" s="32">
        <f t="shared" si="8"/>
        <v>0.4423333333333333</v>
      </c>
      <c r="R52" s="32">
        <f t="shared" si="9"/>
        <v>51.666666666666664</v>
      </c>
      <c r="S52" s="29"/>
      <c r="T52" s="29"/>
      <c r="U52" s="76"/>
      <c r="V52" s="76"/>
      <c r="W52" s="76"/>
      <c r="X52" s="76"/>
      <c r="Y52" s="76"/>
      <c r="Z52" s="76"/>
      <c r="AA52" s="76"/>
      <c r="AB52" s="77"/>
      <c r="AC52" s="77"/>
      <c r="AD52" s="76"/>
      <c r="AE52" s="29"/>
    </row>
    <row r="53" spans="1:31" ht="15.75" customHeight="1">
      <c r="A53" s="29"/>
      <c r="B53" s="75"/>
      <c r="C53" s="29"/>
      <c r="D53" s="1412"/>
      <c r="E53" s="1396"/>
      <c r="F53" s="1396"/>
      <c r="G53" s="1396"/>
      <c r="H53" s="1396"/>
      <c r="I53" s="1396"/>
      <c r="J53" s="1396"/>
      <c r="K53" s="1396"/>
      <c r="L53" s="1396"/>
      <c r="M53" s="1396"/>
      <c r="N53" s="1396"/>
      <c r="O53" s="1396"/>
      <c r="P53" s="1396"/>
      <c r="Q53" s="1396"/>
      <c r="R53" s="1397"/>
      <c r="S53" s="29"/>
      <c r="T53" s="29"/>
      <c r="U53" s="29"/>
      <c r="V53" s="29"/>
      <c r="W53" s="29"/>
      <c r="X53" s="29"/>
      <c r="Y53" s="29"/>
      <c r="Z53" s="29"/>
      <c r="AA53" s="29"/>
      <c r="AB53" s="29"/>
      <c r="AC53" s="29"/>
      <c r="AD53" s="29"/>
      <c r="AE53" s="29"/>
    </row>
    <row r="54" spans="1:31" ht="15.75" customHeight="1">
      <c r="A54" s="29"/>
      <c r="B54" s="75"/>
      <c r="C54" s="29"/>
      <c r="D54" s="2" t="s">
        <v>272</v>
      </c>
      <c r="E54" s="1413"/>
      <c r="F54" s="1402"/>
      <c r="G54" s="1402"/>
      <c r="H54" s="1403"/>
      <c r="I54" s="32">
        <f t="shared" ref="I54:R54" si="10">AVERAGE(I50:I52)</f>
        <v>4.1479999999999997</v>
      </c>
      <c r="J54" s="32">
        <f t="shared" si="10"/>
        <v>22</v>
      </c>
      <c r="K54" s="32">
        <f t="shared" si="10"/>
        <v>36.666666666666664</v>
      </c>
      <c r="L54" s="32">
        <f t="shared" si="10"/>
        <v>7.2338888888888881</v>
      </c>
      <c r="M54" s="32">
        <f t="shared" si="10"/>
        <v>29.015555555555554</v>
      </c>
      <c r="N54" s="32">
        <f t="shared" si="10"/>
        <v>18.611111111111111</v>
      </c>
      <c r="O54" s="32">
        <f t="shared" si="10"/>
        <v>29298.594146436819</v>
      </c>
      <c r="P54" s="36">
        <f t="shared" si="10"/>
        <v>0.16938888888888889</v>
      </c>
      <c r="Q54" s="36">
        <f t="shared" si="10"/>
        <v>0.51477777777777778</v>
      </c>
      <c r="R54" s="32">
        <f t="shared" si="10"/>
        <v>88.722222222222229</v>
      </c>
      <c r="S54" s="29"/>
      <c r="T54" s="29"/>
      <c r="U54" s="29"/>
      <c r="V54" s="29"/>
      <c r="W54" s="29"/>
      <c r="X54" s="29"/>
      <c r="Y54" s="29"/>
      <c r="Z54" s="29"/>
      <c r="AA54" s="29"/>
      <c r="AB54" s="29"/>
      <c r="AC54" s="29"/>
      <c r="AD54" s="29"/>
      <c r="AE54" s="29"/>
    </row>
    <row r="55" spans="1:31" ht="15.75" customHeight="1">
      <c r="A55" s="29"/>
      <c r="B55" s="75"/>
      <c r="C55" s="29"/>
      <c r="D55" s="2" t="s">
        <v>273</v>
      </c>
      <c r="E55" s="1404"/>
      <c r="F55" s="1405"/>
      <c r="G55" s="1405"/>
      <c r="H55" s="1406"/>
      <c r="I55" s="32">
        <f t="shared" ref="I55:R55" si="11">MIN(I50:I52)</f>
        <v>2.742</v>
      </c>
      <c r="J55" s="32">
        <f t="shared" si="11"/>
        <v>9.3333333333333339</v>
      </c>
      <c r="K55" s="32">
        <f t="shared" si="11"/>
        <v>29.5</v>
      </c>
      <c r="L55" s="32">
        <f t="shared" si="11"/>
        <v>7.0783333333333331</v>
      </c>
      <c r="M55" s="32">
        <f t="shared" si="11"/>
        <v>28.833333333333332</v>
      </c>
      <c r="N55" s="32">
        <f t="shared" si="11"/>
        <v>17.5</v>
      </c>
      <c r="O55" s="32">
        <f t="shared" si="11"/>
        <v>15460.495952636615</v>
      </c>
      <c r="P55" s="36">
        <f t="shared" si="11"/>
        <v>0.11549999999999999</v>
      </c>
      <c r="Q55" s="36">
        <f t="shared" si="11"/>
        <v>0.36383333333333329</v>
      </c>
      <c r="R55" s="32">
        <f t="shared" si="11"/>
        <v>49.333333333333336</v>
      </c>
      <c r="S55" s="29"/>
      <c r="T55" s="29"/>
      <c r="U55" s="29"/>
      <c r="V55" s="29"/>
      <c r="W55" s="29"/>
      <c r="X55" s="29"/>
      <c r="Y55" s="29"/>
      <c r="Z55" s="29"/>
      <c r="AA55" s="29"/>
      <c r="AB55" s="29"/>
      <c r="AC55" s="29"/>
      <c r="AD55" s="29"/>
      <c r="AE55" s="29"/>
    </row>
    <row r="56" spans="1:31" ht="15.75" customHeight="1">
      <c r="A56" s="29"/>
      <c r="B56" s="75"/>
      <c r="C56" s="29"/>
      <c r="D56" s="2" t="s">
        <v>274</v>
      </c>
      <c r="E56" s="1404"/>
      <c r="F56" s="1405"/>
      <c r="G56" s="1405"/>
      <c r="H56" s="1406"/>
      <c r="I56" s="32">
        <f t="shared" ref="I56:R56" si="12">MAX(I50:I52)</f>
        <v>6.2359999999999998</v>
      </c>
      <c r="J56" s="32">
        <f t="shared" si="12"/>
        <v>42.666666666666664</v>
      </c>
      <c r="K56" s="32">
        <f t="shared" si="12"/>
        <v>41</v>
      </c>
      <c r="L56" s="32">
        <f t="shared" si="12"/>
        <v>7.52</v>
      </c>
      <c r="M56" s="32">
        <f t="shared" si="12"/>
        <v>29.296666666666667</v>
      </c>
      <c r="N56" s="32">
        <f t="shared" si="12"/>
        <v>20.833333333333332</v>
      </c>
      <c r="O56" s="32">
        <f t="shared" si="12"/>
        <v>48366.938833678949</v>
      </c>
      <c r="P56" s="36">
        <f t="shared" si="12"/>
        <v>0.23300000000000001</v>
      </c>
      <c r="Q56" s="36">
        <f t="shared" si="12"/>
        <v>0.73816666666666675</v>
      </c>
      <c r="R56" s="32">
        <f t="shared" si="12"/>
        <v>165.16666666666666</v>
      </c>
      <c r="S56" s="29"/>
      <c r="T56" s="29"/>
      <c r="U56" s="29"/>
      <c r="V56" s="29"/>
      <c r="W56" s="29"/>
      <c r="X56" s="29"/>
      <c r="Y56" s="29"/>
      <c r="Z56" s="29"/>
      <c r="AA56" s="29"/>
      <c r="AB56" s="29"/>
      <c r="AC56" s="29"/>
      <c r="AD56" s="29"/>
      <c r="AE56" s="29"/>
    </row>
    <row r="57" spans="1:31" ht="15.75" customHeight="1">
      <c r="A57" s="29"/>
      <c r="B57" s="75"/>
      <c r="C57" s="29"/>
      <c r="D57" s="2" t="s">
        <v>275</v>
      </c>
      <c r="E57" s="1407"/>
      <c r="F57" s="1408"/>
      <c r="G57" s="1408"/>
      <c r="H57" s="1409"/>
      <c r="I57" s="46" t="s">
        <v>296</v>
      </c>
      <c r="J57" s="46" t="s">
        <v>299</v>
      </c>
      <c r="K57" s="46" t="s">
        <v>507</v>
      </c>
      <c r="L57" s="46" t="s">
        <v>508</v>
      </c>
      <c r="M57" s="46" t="s">
        <v>509</v>
      </c>
      <c r="N57" s="46" t="s">
        <v>510</v>
      </c>
      <c r="O57" s="46" t="s">
        <v>511</v>
      </c>
      <c r="P57" s="46" t="s">
        <v>299</v>
      </c>
      <c r="Q57" s="46" t="s">
        <v>300</v>
      </c>
      <c r="R57" s="46" t="s">
        <v>319</v>
      </c>
      <c r="S57" s="29"/>
      <c r="T57" s="29"/>
      <c r="U57" s="29"/>
      <c r="V57" s="29"/>
      <c r="W57" s="29"/>
      <c r="X57" s="29"/>
      <c r="Y57" s="29"/>
      <c r="Z57" s="29"/>
      <c r="AA57" s="29"/>
      <c r="AB57" s="29"/>
      <c r="AC57" s="29"/>
      <c r="AD57" s="29"/>
      <c r="AE57" s="29"/>
    </row>
    <row r="58" spans="1:31" ht="15.75" customHeight="1">
      <c r="A58" s="29"/>
      <c r="B58" s="75"/>
      <c r="C58" s="29"/>
      <c r="D58" s="29"/>
      <c r="E58" s="29"/>
      <c r="F58" s="29"/>
      <c r="G58" s="338"/>
      <c r="H58" s="29"/>
      <c r="I58" s="29"/>
      <c r="J58" s="29"/>
      <c r="K58" s="29"/>
      <c r="L58" s="29"/>
      <c r="M58" s="29"/>
      <c r="N58" s="29"/>
      <c r="O58" s="29"/>
      <c r="P58" s="29"/>
      <c r="Q58" s="29"/>
      <c r="R58" s="29"/>
      <c r="S58" s="29"/>
      <c r="T58" s="29"/>
      <c r="U58" s="29"/>
      <c r="V58" s="29"/>
      <c r="W58" s="29"/>
      <c r="X58" s="29"/>
      <c r="Y58" s="29"/>
      <c r="Z58" s="29"/>
      <c r="AA58" s="29"/>
      <c r="AB58" s="29"/>
      <c r="AC58" s="29"/>
      <c r="AD58" s="29"/>
      <c r="AE58" s="29"/>
    </row>
    <row r="59" spans="1:31" ht="15.75" customHeight="1">
      <c r="A59" s="29"/>
      <c r="B59" s="75"/>
      <c r="C59" s="29"/>
      <c r="D59" s="29"/>
      <c r="E59" s="29"/>
      <c r="F59" s="29"/>
      <c r="G59" s="338"/>
      <c r="H59" s="29"/>
      <c r="I59" s="29"/>
      <c r="J59" s="29"/>
      <c r="K59" s="29"/>
      <c r="L59" s="29"/>
      <c r="M59" s="29"/>
      <c r="N59" s="29"/>
      <c r="O59" s="29"/>
      <c r="P59" s="29"/>
      <c r="Q59" s="29"/>
      <c r="R59" s="29"/>
      <c r="S59" s="29"/>
      <c r="T59" s="29"/>
      <c r="U59" s="29"/>
      <c r="V59" s="29"/>
      <c r="W59" s="29"/>
      <c r="X59" s="29"/>
      <c r="Y59" s="29"/>
      <c r="Z59" s="29"/>
      <c r="AA59" s="29"/>
      <c r="AB59" s="29"/>
      <c r="AC59" s="29"/>
      <c r="AD59" s="29"/>
      <c r="AE59" s="29"/>
    </row>
    <row r="60" spans="1:31" ht="15.75" customHeight="1">
      <c r="A60" s="29"/>
      <c r="B60" s="75"/>
      <c r="C60" s="29"/>
      <c r="D60" s="1195" t="s">
        <v>263</v>
      </c>
      <c r="E60" s="1396"/>
      <c r="F60" s="1396"/>
      <c r="G60" s="1396"/>
      <c r="H60" s="1396"/>
      <c r="I60" s="1396"/>
      <c r="J60" s="1396"/>
      <c r="K60" s="1396"/>
      <c r="L60" s="1396"/>
      <c r="M60" s="1396"/>
      <c r="N60" s="1396"/>
      <c r="O60" s="1396"/>
      <c r="P60" s="1396"/>
      <c r="Q60" s="1396"/>
      <c r="R60" s="1397"/>
      <c r="S60" s="29"/>
      <c r="T60" s="29"/>
      <c r="U60" s="29"/>
      <c r="V60" s="29"/>
      <c r="W60" s="29"/>
      <c r="X60" s="29"/>
      <c r="Y60" s="29"/>
      <c r="Z60" s="29"/>
      <c r="AA60" s="29"/>
      <c r="AB60" s="29"/>
      <c r="AC60" s="29"/>
      <c r="AD60" s="29"/>
      <c r="AE60" s="29"/>
    </row>
    <row r="61" spans="1:31" ht="15.75" customHeight="1">
      <c r="A61" s="29"/>
      <c r="B61" s="75"/>
      <c r="C61" s="29"/>
      <c r="D61" s="1195" t="s">
        <v>283</v>
      </c>
      <c r="E61" s="1396"/>
      <c r="F61" s="1396"/>
      <c r="G61" s="1396"/>
      <c r="H61" s="1396"/>
      <c r="I61" s="1396"/>
      <c r="J61" s="1396"/>
      <c r="K61" s="1396"/>
      <c r="L61" s="1396"/>
      <c r="M61" s="1396"/>
      <c r="N61" s="1396"/>
      <c r="O61" s="1396"/>
      <c r="P61" s="1396"/>
      <c r="Q61" s="1396"/>
      <c r="R61" s="1397"/>
      <c r="S61" s="29"/>
      <c r="T61" s="29"/>
      <c r="U61" s="29"/>
      <c r="V61" s="29"/>
      <c r="W61" s="29"/>
      <c r="X61" s="29"/>
      <c r="Y61" s="29"/>
      <c r="Z61" s="29"/>
      <c r="AA61" s="29"/>
      <c r="AB61" s="29"/>
      <c r="AC61" s="29"/>
      <c r="AD61" s="29"/>
      <c r="AE61" s="29"/>
    </row>
    <row r="62" spans="1:31" ht="15.75" customHeight="1">
      <c r="A62" s="29"/>
      <c r="B62" s="75"/>
      <c r="C62" s="29"/>
      <c r="D62" s="1412"/>
      <c r="E62" s="1396"/>
      <c r="F62" s="1396"/>
      <c r="G62" s="1396"/>
      <c r="H62" s="1397"/>
      <c r="I62" s="1196" t="s">
        <v>265</v>
      </c>
      <c r="J62" s="1396"/>
      <c r="K62" s="1396"/>
      <c r="L62" s="1396"/>
      <c r="M62" s="1396"/>
      <c r="N62" s="1396"/>
      <c r="O62" s="1396"/>
      <c r="P62" s="1396"/>
      <c r="Q62" s="1396"/>
      <c r="R62" s="1397"/>
      <c r="S62" s="29"/>
      <c r="T62" s="29"/>
      <c r="U62" s="29"/>
      <c r="V62" s="29"/>
      <c r="W62" s="29"/>
      <c r="X62" s="29"/>
      <c r="Y62" s="29"/>
      <c r="Z62" s="29"/>
      <c r="AA62" s="29"/>
      <c r="AB62" s="29"/>
      <c r="AC62" s="29"/>
      <c r="AD62" s="29"/>
      <c r="AE62" s="29"/>
    </row>
    <row r="63" spans="1:31" ht="15.75" customHeight="1">
      <c r="A63" s="29"/>
      <c r="B63" s="75"/>
      <c r="C63" s="29"/>
      <c r="D63" s="2" t="s">
        <v>266</v>
      </c>
      <c r="E63" s="2" t="s">
        <v>267</v>
      </c>
      <c r="F63" s="2" t="s">
        <v>1</v>
      </c>
      <c r="G63" s="127" t="s">
        <v>268</v>
      </c>
      <c r="H63" s="2" t="s">
        <v>269</v>
      </c>
      <c r="I63" s="2" t="s">
        <v>171</v>
      </c>
      <c r="J63" s="2" t="s">
        <v>172</v>
      </c>
      <c r="K63" s="2" t="s">
        <v>173</v>
      </c>
      <c r="L63" s="2" t="s">
        <v>7</v>
      </c>
      <c r="M63" s="2" t="s">
        <v>174</v>
      </c>
      <c r="N63" s="2" t="s">
        <v>175</v>
      </c>
      <c r="O63" s="2" t="s">
        <v>176</v>
      </c>
      <c r="P63" s="2" t="s">
        <v>177</v>
      </c>
      <c r="Q63" s="2" t="s">
        <v>178</v>
      </c>
      <c r="R63" s="2" t="s">
        <v>179</v>
      </c>
      <c r="S63" s="29"/>
      <c r="T63" s="29"/>
      <c r="U63" s="29"/>
      <c r="V63" s="29"/>
      <c r="W63" s="29"/>
      <c r="X63" s="29"/>
      <c r="Y63" s="29"/>
      <c r="Z63" s="29"/>
      <c r="AA63" s="29"/>
      <c r="AB63" s="29"/>
      <c r="AC63" s="29"/>
      <c r="AD63" s="29"/>
      <c r="AE63" s="29"/>
    </row>
    <row r="64" spans="1:31" ht="15.75" customHeight="1">
      <c r="A64" s="29"/>
      <c r="B64" s="75"/>
      <c r="C64" s="29"/>
      <c r="D64" s="1191" t="s">
        <v>841</v>
      </c>
      <c r="E64" s="1191" t="s">
        <v>809</v>
      </c>
      <c r="F64" s="1192" t="s">
        <v>27</v>
      </c>
      <c r="G64" s="127">
        <v>1</v>
      </c>
      <c r="H64" s="2" t="s">
        <v>117</v>
      </c>
      <c r="I64" s="34">
        <f t="shared" ref="I64:I66" si="13">R8</f>
        <v>4.4725000000000001</v>
      </c>
      <c r="J64" s="181">
        <f t="shared" ref="J64:J66" si="14">R11</f>
        <v>19</v>
      </c>
      <c r="K64" s="34">
        <f t="shared" ref="K64:K66" si="15">R14</f>
        <v>27.7</v>
      </c>
      <c r="L64" s="34">
        <f t="shared" ref="L64:L66" si="16">R17</f>
        <v>7.3633333333333333</v>
      </c>
      <c r="M64" s="34">
        <f t="shared" ref="M64:M66" si="17">R20</f>
        <v>29.166666666666668</v>
      </c>
      <c r="N64" s="34">
        <f t="shared" ref="N64:N66" si="18">R23</f>
        <v>32.125</v>
      </c>
      <c r="O64" s="35">
        <f t="shared" ref="O64:O66" si="19">R26</f>
        <v>37208.523133675837</v>
      </c>
      <c r="P64" s="48">
        <f t="shared" ref="P64:P66" si="20">R29</f>
        <v>0.15525</v>
      </c>
      <c r="Q64" s="48">
        <f t="shared" ref="Q64:Q66" si="21">R32</f>
        <v>0.38937500000000003</v>
      </c>
      <c r="R64" s="34">
        <f t="shared" ref="R64:R66" si="22">R35</f>
        <v>142.375</v>
      </c>
      <c r="S64" s="29"/>
      <c r="T64" s="29"/>
      <c r="U64" s="29"/>
      <c r="V64" s="29"/>
      <c r="W64" s="29"/>
      <c r="X64" s="29"/>
      <c r="Y64" s="29"/>
      <c r="Z64" s="29"/>
      <c r="AA64" s="29"/>
      <c r="AB64" s="29"/>
      <c r="AC64" s="29"/>
      <c r="AD64" s="29"/>
      <c r="AE64" s="29"/>
    </row>
    <row r="65" spans="1:31" ht="15.75" customHeight="1">
      <c r="A65" s="29"/>
      <c r="B65" s="75"/>
      <c r="C65" s="29"/>
      <c r="D65" s="1399"/>
      <c r="E65" s="1399"/>
      <c r="F65" s="1399"/>
      <c r="G65" s="127">
        <v>2</v>
      </c>
      <c r="H65" s="2" t="s">
        <v>116</v>
      </c>
      <c r="I65" s="34">
        <f t="shared" si="13"/>
        <v>1.7637499999999997</v>
      </c>
      <c r="J65" s="181">
        <f t="shared" si="14"/>
        <v>45</v>
      </c>
      <c r="K65" s="34">
        <f t="shared" si="15"/>
        <v>24.375</v>
      </c>
      <c r="L65" s="34">
        <f t="shared" si="16"/>
        <v>7.054444444444445</v>
      </c>
      <c r="M65" s="34">
        <f t="shared" si="17"/>
        <v>29.011111111111113</v>
      </c>
      <c r="N65" s="34">
        <f t="shared" si="18"/>
        <v>18.125</v>
      </c>
      <c r="O65" s="35">
        <f t="shared" si="19"/>
        <v>75940.887616256514</v>
      </c>
      <c r="P65" s="48">
        <f t="shared" si="20"/>
        <v>9.6374999999999988E-2</v>
      </c>
      <c r="Q65" s="48">
        <f t="shared" si="21"/>
        <v>0.68262500000000004</v>
      </c>
      <c r="R65" s="34">
        <f t="shared" si="22"/>
        <v>41.625</v>
      </c>
      <c r="S65" s="29"/>
      <c r="T65" s="29"/>
      <c r="U65" s="29"/>
      <c r="V65" s="29"/>
      <c r="W65" s="29"/>
      <c r="X65" s="29"/>
      <c r="Y65" s="29"/>
      <c r="Z65" s="29"/>
      <c r="AA65" s="29"/>
      <c r="AB65" s="29"/>
      <c r="AC65" s="29"/>
      <c r="AD65" s="29"/>
      <c r="AE65" s="29"/>
    </row>
    <row r="66" spans="1:31" ht="15.75" customHeight="1">
      <c r="A66" s="29"/>
      <c r="B66" s="75"/>
      <c r="C66" s="29"/>
      <c r="D66" s="1400"/>
      <c r="E66" s="1400"/>
      <c r="F66" s="1400"/>
      <c r="G66" s="127">
        <v>3</v>
      </c>
      <c r="H66" s="2" t="s">
        <v>115</v>
      </c>
      <c r="I66" s="34">
        <f t="shared" si="13"/>
        <v>3.0537499999999995</v>
      </c>
      <c r="J66" s="181">
        <f t="shared" si="14"/>
        <v>11.75</v>
      </c>
      <c r="K66" s="34">
        <f t="shared" si="15"/>
        <v>35.125</v>
      </c>
      <c r="L66" s="34">
        <f t="shared" si="16"/>
        <v>7.1255555555555548</v>
      </c>
      <c r="M66" s="34">
        <f t="shared" si="17"/>
        <v>29.431111111111111</v>
      </c>
      <c r="N66" s="34">
        <f t="shared" si="18"/>
        <v>17.5</v>
      </c>
      <c r="O66" s="35">
        <f t="shared" si="19"/>
        <v>28536.424052863298</v>
      </c>
      <c r="P66" s="48">
        <f t="shared" si="20"/>
        <v>0.12075</v>
      </c>
      <c r="Q66" s="48">
        <f t="shared" si="21"/>
        <v>0.44024999999999997</v>
      </c>
      <c r="R66" s="34">
        <f t="shared" si="22"/>
        <v>43.5</v>
      </c>
      <c r="S66" s="29"/>
      <c r="T66" s="29"/>
      <c r="U66" s="29"/>
      <c r="V66" s="29"/>
      <c r="W66" s="29"/>
      <c r="X66" s="29"/>
      <c r="Y66" s="29"/>
      <c r="Z66" s="29"/>
      <c r="AA66" s="29"/>
      <c r="AB66" s="29"/>
      <c r="AC66" s="29"/>
      <c r="AD66" s="29"/>
      <c r="AE66" s="29"/>
    </row>
    <row r="67" spans="1:31" ht="15.75" customHeight="1">
      <c r="A67" s="29"/>
      <c r="B67" s="75"/>
      <c r="C67" s="29"/>
      <c r="D67" s="1412"/>
      <c r="E67" s="1396"/>
      <c r="F67" s="1396"/>
      <c r="G67" s="1396"/>
      <c r="H67" s="1396"/>
      <c r="I67" s="1396"/>
      <c r="J67" s="1396"/>
      <c r="K67" s="1396"/>
      <c r="L67" s="1396"/>
      <c r="M67" s="1396"/>
      <c r="N67" s="1396"/>
      <c r="O67" s="1396"/>
      <c r="P67" s="1396"/>
      <c r="Q67" s="1396"/>
      <c r="R67" s="1397"/>
      <c r="S67" s="29"/>
      <c r="T67" s="29"/>
      <c r="U67" s="29"/>
      <c r="V67" s="29"/>
      <c r="W67" s="29"/>
      <c r="X67" s="29"/>
      <c r="Y67" s="29"/>
      <c r="Z67" s="29"/>
      <c r="AA67" s="29"/>
      <c r="AB67" s="29"/>
      <c r="AC67" s="29"/>
      <c r="AD67" s="29"/>
      <c r="AE67" s="29"/>
    </row>
    <row r="68" spans="1:31" ht="15.75" customHeight="1">
      <c r="A68" s="29"/>
      <c r="B68" s="75"/>
      <c r="C68" s="29"/>
      <c r="D68" s="2" t="s">
        <v>272</v>
      </c>
      <c r="E68" s="1413"/>
      <c r="F68" s="1402"/>
      <c r="G68" s="1402"/>
      <c r="H68" s="1403"/>
      <c r="I68" s="34">
        <f t="shared" ref="I68:R68" si="23">AVERAGE(I64:I66)</f>
        <v>3.0966666666666662</v>
      </c>
      <c r="J68" s="181">
        <f t="shared" si="23"/>
        <v>25.25</v>
      </c>
      <c r="K68" s="34">
        <f t="shared" si="23"/>
        <v>29.066666666666666</v>
      </c>
      <c r="L68" s="34">
        <f t="shared" si="23"/>
        <v>7.181111111111111</v>
      </c>
      <c r="M68" s="34">
        <f t="shared" si="23"/>
        <v>29.20296296296296</v>
      </c>
      <c r="N68" s="34">
        <f t="shared" si="23"/>
        <v>22.583333333333332</v>
      </c>
      <c r="O68" s="35">
        <f t="shared" si="23"/>
        <v>47228.611600931879</v>
      </c>
      <c r="P68" s="48">
        <f t="shared" si="23"/>
        <v>0.124125</v>
      </c>
      <c r="Q68" s="48">
        <f t="shared" si="23"/>
        <v>0.50408333333333333</v>
      </c>
      <c r="R68" s="34">
        <f t="shared" si="23"/>
        <v>75.833333333333329</v>
      </c>
      <c r="S68" s="29"/>
      <c r="T68" s="29"/>
      <c r="U68" s="29"/>
      <c r="V68" s="29"/>
      <c r="W68" s="29"/>
      <c r="X68" s="29"/>
      <c r="Y68" s="29"/>
      <c r="Z68" s="29"/>
      <c r="AA68" s="29"/>
      <c r="AB68" s="29"/>
      <c r="AC68" s="29"/>
      <c r="AD68" s="29"/>
      <c r="AE68" s="29"/>
    </row>
    <row r="69" spans="1:31" ht="15.75" customHeight="1">
      <c r="A69" s="29"/>
      <c r="B69" s="75"/>
      <c r="C69" s="29"/>
      <c r="D69" s="2" t="s">
        <v>273</v>
      </c>
      <c r="E69" s="1404"/>
      <c r="F69" s="1405"/>
      <c r="G69" s="1405"/>
      <c r="H69" s="1406"/>
      <c r="I69" s="34">
        <f t="shared" ref="I69:R69" si="24">MIN(I64:I66)</f>
        <v>1.7637499999999997</v>
      </c>
      <c r="J69" s="181">
        <f t="shared" si="24"/>
        <v>11.75</v>
      </c>
      <c r="K69" s="34">
        <f t="shared" si="24"/>
        <v>24.375</v>
      </c>
      <c r="L69" s="34">
        <f t="shared" si="24"/>
        <v>7.054444444444445</v>
      </c>
      <c r="M69" s="34">
        <f t="shared" si="24"/>
        <v>29.011111111111113</v>
      </c>
      <c r="N69" s="34">
        <f t="shared" si="24"/>
        <v>17.5</v>
      </c>
      <c r="O69" s="35">
        <f t="shared" si="24"/>
        <v>28536.424052863298</v>
      </c>
      <c r="P69" s="48">
        <f t="shared" si="24"/>
        <v>9.6374999999999988E-2</v>
      </c>
      <c r="Q69" s="48">
        <f t="shared" si="24"/>
        <v>0.38937500000000003</v>
      </c>
      <c r="R69" s="34">
        <f t="shared" si="24"/>
        <v>41.625</v>
      </c>
      <c r="S69" s="29"/>
      <c r="T69" s="29"/>
      <c r="U69" s="29"/>
      <c r="V69" s="29"/>
      <c r="W69" s="29"/>
      <c r="X69" s="29"/>
      <c r="Y69" s="29"/>
      <c r="Z69" s="29"/>
      <c r="AA69" s="29"/>
      <c r="AB69" s="29"/>
      <c r="AC69" s="29"/>
      <c r="AD69" s="29"/>
      <c r="AE69" s="29"/>
    </row>
    <row r="70" spans="1:31" ht="15.75" customHeight="1">
      <c r="A70" s="29"/>
      <c r="B70" s="75"/>
      <c r="C70" s="29"/>
      <c r="D70" s="2" t="s">
        <v>274</v>
      </c>
      <c r="E70" s="1404"/>
      <c r="F70" s="1405"/>
      <c r="G70" s="1405"/>
      <c r="H70" s="1406"/>
      <c r="I70" s="34">
        <f t="shared" ref="I70:R70" si="25">MAX(I64:I66)</f>
        <v>4.4725000000000001</v>
      </c>
      <c r="J70" s="181">
        <f t="shared" si="25"/>
        <v>45</v>
      </c>
      <c r="K70" s="34">
        <f t="shared" si="25"/>
        <v>35.125</v>
      </c>
      <c r="L70" s="34">
        <f t="shared" si="25"/>
        <v>7.3633333333333333</v>
      </c>
      <c r="M70" s="34">
        <f t="shared" si="25"/>
        <v>29.431111111111111</v>
      </c>
      <c r="N70" s="34">
        <f t="shared" si="25"/>
        <v>32.125</v>
      </c>
      <c r="O70" s="35">
        <f t="shared" si="25"/>
        <v>75940.887616256514</v>
      </c>
      <c r="P70" s="48">
        <f t="shared" si="25"/>
        <v>0.15525</v>
      </c>
      <c r="Q70" s="48">
        <f t="shared" si="25"/>
        <v>0.68262500000000004</v>
      </c>
      <c r="R70" s="34">
        <f t="shared" si="25"/>
        <v>142.375</v>
      </c>
      <c r="S70" s="29"/>
      <c r="T70" s="29"/>
      <c r="U70" s="29"/>
      <c r="V70" s="29"/>
      <c r="W70" s="29"/>
      <c r="X70" s="29"/>
      <c r="Y70" s="29"/>
      <c r="Z70" s="29"/>
      <c r="AA70" s="29"/>
      <c r="AB70" s="29"/>
      <c r="AC70" s="29"/>
      <c r="AD70" s="29"/>
      <c r="AE70" s="29"/>
    </row>
    <row r="71" spans="1:31" ht="15.75" customHeight="1">
      <c r="A71" s="29"/>
      <c r="B71" s="75"/>
      <c r="C71" s="29"/>
      <c r="D71" s="2" t="s">
        <v>275</v>
      </c>
      <c r="E71" s="1407"/>
      <c r="F71" s="1408"/>
      <c r="G71" s="1408"/>
      <c r="H71" s="1409"/>
      <c r="I71" s="46" t="s">
        <v>296</v>
      </c>
      <c r="J71" s="46" t="s">
        <v>299</v>
      </c>
      <c r="K71" s="46" t="s">
        <v>507</v>
      </c>
      <c r="L71" s="46" t="s">
        <v>508</v>
      </c>
      <c r="M71" s="46" t="s">
        <v>509</v>
      </c>
      <c r="N71" s="46" t="s">
        <v>510</v>
      </c>
      <c r="O71" s="46" t="s">
        <v>511</v>
      </c>
      <c r="P71" s="46" t="s">
        <v>299</v>
      </c>
      <c r="Q71" s="46" t="s">
        <v>300</v>
      </c>
      <c r="R71" s="46" t="s">
        <v>319</v>
      </c>
      <c r="S71" s="29"/>
      <c r="T71" s="29"/>
      <c r="U71" s="29"/>
      <c r="V71" s="29"/>
      <c r="W71" s="29"/>
      <c r="X71" s="29"/>
      <c r="Y71" s="29"/>
      <c r="Z71" s="29"/>
      <c r="AA71" s="29"/>
      <c r="AB71" s="29"/>
      <c r="AC71" s="29"/>
      <c r="AD71" s="29"/>
      <c r="AE71" s="29"/>
    </row>
    <row r="72" spans="1:31" ht="15.75" customHeight="1">
      <c r="A72" s="29"/>
      <c r="B72" s="75"/>
      <c r="C72" s="29"/>
      <c r="D72" s="29"/>
      <c r="E72" s="29"/>
      <c r="F72" s="29"/>
      <c r="G72" s="338"/>
      <c r="H72" s="29"/>
      <c r="I72" s="29"/>
      <c r="J72" s="29"/>
      <c r="K72" s="29"/>
      <c r="L72" s="29"/>
      <c r="M72" s="29"/>
      <c r="N72" s="29"/>
      <c r="O72" s="29"/>
      <c r="P72" s="29"/>
      <c r="Q72" s="29"/>
      <c r="R72" s="29"/>
      <c r="S72" s="29"/>
      <c r="T72" s="29"/>
      <c r="U72" s="29"/>
      <c r="V72" s="29"/>
      <c r="W72" s="29"/>
      <c r="X72" s="29"/>
      <c r="Y72" s="29"/>
      <c r="Z72" s="29"/>
      <c r="AA72" s="29"/>
      <c r="AB72" s="29"/>
      <c r="AC72" s="29"/>
      <c r="AD72" s="29"/>
      <c r="AE72" s="29"/>
    </row>
    <row r="73" spans="1:31" ht="15.75" customHeight="1">
      <c r="A73" s="29"/>
      <c r="B73" s="75"/>
      <c r="C73" s="29"/>
      <c r="D73" s="29"/>
      <c r="E73" s="29"/>
      <c r="F73" s="29"/>
      <c r="G73" s="338"/>
      <c r="H73" s="29"/>
      <c r="I73" s="29"/>
      <c r="J73" s="29"/>
      <c r="K73" s="29"/>
      <c r="L73" s="29"/>
      <c r="M73" s="29"/>
      <c r="N73" s="29"/>
      <c r="O73" s="29"/>
      <c r="P73" s="29"/>
      <c r="Q73" s="29"/>
      <c r="R73" s="29"/>
      <c r="S73" s="29"/>
      <c r="T73" s="29"/>
      <c r="U73" s="29"/>
      <c r="V73" s="29"/>
      <c r="W73" s="29"/>
      <c r="X73" s="29"/>
      <c r="Y73" s="29"/>
      <c r="Z73" s="29"/>
      <c r="AA73" s="29"/>
      <c r="AB73" s="29"/>
      <c r="AC73" s="29"/>
      <c r="AD73" s="29"/>
      <c r="AE73" s="29"/>
    </row>
    <row r="74" spans="1:31" ht="15.75" customHeight="1">
      <c r="A74" s="29"/>
      <c r="B74" s="75"/>
      <c r="C74" s="29"/>
      <c r="D74" s="29"/>
      <c r="E74" s="29" t="s">
        <v>842</v>
      </c>
      <c r="F74" s="29"/>
      <c r="G74" s="338"/>
      <c r="H74" s="29"/>
      <c r="I74" s="29"/>
      <c r="J74" s="29"/>
      <c r="K74" s="29"/>
      <c r="L74" s="29"/>
      <c r="M74" s="29"/>
      <c r="N74" s="29"/>
      <c r="O74" s="29"/>
      <c r="P74" s="29"/>
      <c r="Q74" s="29"/>
      <c r="R74" s="29"/>
      <c r="S74" s="29"/>
      <c r="T74" s="29"/>
      <c r="U74" s="29"/>
      <c r="V74" s="29"/>
      <c r="W74" s="29"/>
      <c r="X74" s="29"/>
      <c r="Y74" s="29"/>
      <c r="Z74" s="29"/>
      <c r="AA74" s="29"/>
      <c r="AB74" s="29"/>
      <c r="AC74" s="29"/>
      <c r="AD74" s="29"/>
      <c r="AE74" s="29"/>
    </row>
    <row r="75" spans="1:31" ht="15.75" customHeight="1">
      <c r="A75" s="29"/>
      <c r="B75" s="75"/>
      <c r="C75" s="29"/>
      <c r="D75" s="29"/>
      <c r="E75" s="1302" t="s">
        <v>843</v>
      </c>
      <c r="F75" s="1303"/>
      <c r="G75" s="1303"/>
      <c r="H75" s="1303"/>
      <c r="I75" s="1303"/>
      <c r="J75" s="29"/>
      <c r="K75" s="29"/>
      <c r="L75" s="29"/>
      <c r="M75" s="29"/>
      <c r="N75" s="29"/>
      <c r="O75" s="29"/>
      <c r="P75" s="29"/>
      <c r="Q75" s="29"/>
      <c r="R75" s="29"/>
      <c r="S75" s="29"/>
      <c r="T75" s="29"/>
      <c r="U75" s="29"/>
      <c r="V75" s="29"/>
      <c r="W75" s="29"/>
      <c r="X75" s="29"/>
      <c r="Y75" s="29"/>
      <c r="Z75" s="29"/>
      <c r="AA75" s="29"/>
      <c r="AB75" s="29"/>
      <c r="AC75" s="29"/>
      <c r="AD75" s="29"/>
      <c r="AE75" s="29"/>
    </row>
    <row r="76" spans="1:31" ht="15.75" customHeight="1">
      <c r="A76" s="29"/>
      <c r="B76" s="75"/>
      <c r="C76" s="29"/>
      <c r="D76" s="29"/>
      <c r="E76" s="1303"/>
      <c r="F76" s="1303"/>
      <c r="G76" s="1303"/>
      <c r="H76" s="1303"/>
      <c r="I76" s="1303"/>
      <c r="J76" s="29"/>
      <c r="K76" s="29"/>
      <c r="L76" s="29"/>
      <c r="M76" s="29"/>
      <c r="N76" s="29"/>
      <c r="O76" s="29"/>
      <c r="P76" s="29"/>
      <c r="Q76" s="29"/>
      <c r="R76" s="29"/>
      <c r="S76" s="29"/>
      <c r="T76" s="29"/>
      <c r="U76" s="29"/>
      <c r="V76" s="29"/>
      <c r="W76" s="29"/>
      <c r="X76" s="29"/>
      <c r="Y76" s="29"/>
      <c r="Z76" s="29"/>
      <c r="AA76" s="29"/>
      <c r="AB76" s="29"/>
      <c r="AC76" s="29"/>
      <c r="AD76" s="29"/>
      <c r="AE76" s="29"/>
    </row>
    <row r="77" spans="1:31" ht="15.75" customHeight="1">
      <c r="A77" s="29"/>
      <c r="B77" s="75"/>
      <c r="C77" s="29"/>
      <c r="D77" s="29"/>
      <c r="E77" s="1303"/>
      <c r="F77" s="1303"/>
      <c r="G77" s="1303"/>
      <c r="H77" s="1303"/>
      <c r="I77" s="1303"/>
      <c r="J77" s="29"/>
      <c r="K77" s="29"/>
      <c r="L77" s="29"/>
      <c r="M77" s="29"/>
      <c r="N77" s="29"/>
      <c r="O77" s="29"/>
      <c r="P77" s="29"/>
      <c r="Q77" s="29"/>
      <c r="R77" s="29"/>
      <c r="S77" s="29"/>
      <c r="T77" s="29"/>
      <c r="U77" s="29"/>
      <c r="V77" s="29"/>
      <c r="W77" s="29"/>
      <c r="X77" s="29"/>
      <c r="Y77" s="29"/>
      <c r="Z77" s="29"/>
      <c r="AA77" s="29"/>
      <c r="AB77" s="29"/>
      <c r="AC77" s="29"/>
      <c r="AD77" s="29"/>
      <c r="AE77" s="29"/>
    </row>
    <row r="78" spans="1:31" ht="15.75" customHeight="1">
      <c r="A78" s="29"/>
      <c r="B78" s="75"/>
      <c r="C78" s="29"/>
      <c r="D78" s="29"/>
      <c r="E78" s="1303"/>
      <c r="F78" s="1303"/>
      <c r="G78" s="1303"/>
      <c r="H78" s="1303"/>
      <c r="I78" s="1303"/>
      <c r="J78" s="29"/>
      <c r="K78" s="29"/>
      <c r="L78" s="29"/>
      <c r="M78" s="29"/>
      <c r="N78" s="29"/>
      <c r="O78" s="29"/>
      <c r="P78" s="29"/>
      <c r="Q78" s="29"/>
      <c r="R78" s="29"/>
      <c r="S78" s="29"/>
      <c r="T78" s="29"/>
      <c r="U78" s="29"/>
      <c r="V78" s="29"/>
      <c r="W78" s="29"/>
      <c r="X78" s="29"/>
      <c r="Y78" s="29"/>
      <c r="Z78" s="29"/>
      <c r="AA78" s="29"/>
      <c r="AB78" s="29"/>
      <c r="AC78" s="29"/>
      <c r="AD78" s="29"/>
      <c r="AE78" s="29"/>
    </row>
    <row r="79" spans="1:31" ht="15.75" customHeight="1">
      <c r="A79" s="29"/>
      <c r="B79" s="75"/>
      <c r="C79" s="29"/>
      <c r="D79" s="29"/>
      <c r="E79" s="1303"/>
      <c r="F79" s="1303"/>
      <c r="G79" s="1303"/>
      <c r="H79" s="1303"/>
      <c r="I79" s="1303"/>
      <c r="J79" s="29"/>
      <c r="K79" s="29"/>
      <c r="L79" s="29"/>
      <c r="M79" s="29"/>
      <c r="N79" s="29"/>
      <c r="O79" s="29"/>
      <c r="P79" s="29"/>
      <c r="Q79" s="29"/>
      <c r="R79" s="29"/>
      <c r="S79" s="29"/>
      <c r="T79" s="29"/>
      <c r="U79" s="29"/>
      <c r="V79" s="29"/>
      <c r="W79" s="29"/>
      <c r="X79" s="29"/>
      <c r="Y79" s="29"/>
      <c r="Z79" s="29"/>
      <c r="AA79" s="29"/>
      <c r="AB79" s="29"/>
      <c r="AC79" s="29"/>
      <c r="AD79" s="29"/>
      <c r="AE79" s="29"/>
    </row>
    <row r="80" spans="1:31" ht="15.75" customHeight="1">
      <c r="A80" s="29"/>
      <c r="B80" s="75"/>
      <c r="C80" s="29"/>
      <c r="D80" s="29"/>
      <c r="E80" s="1303"/>
      <c r="F80" s="1303"/>
      <c r="G80" s="1303"/>
      <c r="H80" s="1303"/>
      <c r="I80" s="1303"/>
      <c r="J80" s="29"/>
      <c r="K80" s="29"/>
      <c r="L80" s="29"/>
      <c r="M80" s="29"/>
      <c r="N80" s="29"/>
      <c r="O80" s="29"/>
      <c r="P80" s="29"/>
      <c r="Q80" s="29"/>
      <c r="R80" s="29"/>
      <c r="S80" s="29"/>
      <c r="T80" s="29"/>
      <c r="U80" s="29"/>
      <c r="V80" s="29"/>
      <c r="W80" s="29"/>
      <c r="X80" s="29"/>
      <c r="Y80" s="29"/>
      <c r="Z80" s="29"/>
      <c r="AA80" s="29"/>
      <c r="AB80" s="29"/>
      <c r="AC80" s="29"/>
      <c r="AD80" s="29"/>
      <c r="AE80" s="29"/>
    </row>
    <row r="81" spans="1:31" ht="15.75" customHeight="1">
      <c r="A81" s="29"/>
      <c r="B81" s="75"/>
      <c r="C81" s="29"/>
      <c r="D81" s="29"/>
      <c r="E81" s="1303"/>
      <c r="F81" s="1303"/>
      <c r="G81" s="1303"/>
      <c r="H81" s="1303"/>
      <c r="I81" s="1303"/>
      <c r="J81" s="29"/>
      <c r="K81" s="29"/>
      <c r="L81" s="29"/>
      <c r="M81" s="29"/>
      <c r="N81" s="29"/>
      <c r="O81" s="29"/>
      <c r="P81" s="29"/>
      <c r="Q81" s="29"/>
      <c r="R81" s="29"/>
      <c r="S81" s="29"/>
      <c r="T81" s="29"/>
      <c r="U81" s="29"/>
      <c r="V81" s="29"/>
      <c r="W81" s="29"/>
      <c r="X81" s="29"/>
      <c r="Y81" s="29"/>
      <c r="Z81" s="29"/>
      <c r="AA81" s="29"/>
      <c r="AB81" s="29"/>
      <c r="AC81" s="29"/>
      <c r="AD81" s="29"/>
      <c r="AE81" s="29"/>
    </row>
    <row r="82" spans="1:31" ht="15.75" customHeight="1">
      <c r="A82" s="29"/>
      <c r="B82" s="75"/>
      <c r="C82" s="29"/>
      <c r="D82" s="29"/>
      <c r="E82" s="1303"/>
      <c r="F82" s="1303"/>
      <c r="G82" s="1303"/>
      <c r="H82" s="1303"/>
      <c r="I82" s="1303"/>
      <c r="J82" s="29"/>
      <c r="K82" s="29"/>
      <c r="L82" s="29"/>
      <c r="M82" s="29"/>
      <c r="N82" s="29"/>
      <c r="O82" s="29"/>
      <c r="P82" s="29"/>
      <c r="Q82" s="29"/>
      <c r="R82" s="29"/>
      <c r="S82" s="29"/>
      <c r="T82" s="29"/>
      <c r="U82" s="29"/>
      <c r="V82" s="29"/>
      <c r="W82" s="29"/>
      <c r="X82" s="29"/>
      <c r="Y82" s="29"/>
      <c r="Z82" s="29"/>
      <c r="AA82" s="29"/>
      <c r="AB82" s="29"/>
      <c r="AC82" s="29"/>
      <c r="AD82" s="29"/>
      <c r="AE82" s="29"/>
    </row>
    <row r="83" spans="1:31" ht="15.75" customHeight="1">
      <c r="A83" s="29"/>
      <c r="B83" s="75"/>
      <c r="C83" s="29"/>
      <c r="D83" s="29"/>
      <c r="E83" s="1303"/>
      <c r="F83" s="1303"/>
      <c r="G83" s="1303"/>
      <c r="H83" s="1303"/>
      <c r="I83" s="1303"/>
      <c r="J83" s="29"/>
      <c r="K83" s="29"/>
      <c r="L83" s="29"/>
      <c r="M83" s="29"/>
      <c r="N83" s="29"/>
      <c r="O83" s="29"/>
      <c r="P83" s="29"/>
      <c r="Q83" s="29"/>
      <c r="R83" s="29"/>
      <c r="S83" s="29"/>
      <c r="T83" s="29"/>
      <c r="U83" s="29"/>
      <c r="V83" s="29"/>
      <c r="W83" s="29"/>
      <c r="X83" s="29"/>
      <c r="Y83" s="29"/>
      <c r="Z83" s="29"/>
      <c r="AA83" s="29"/>
      <c r="AB83" s="29"/>
      <c r="AC83" s="29"/>
      <c r="AD83" s="29"/>
      <c r="AE83" s="29"/>
    </row>
    <row r="84" spans="1:31" ht="15.75" customHeight="1">
      <c r="A84" s="29"/>
      <c r="B84" s="75"/>
      <c r="C84" s="29"/>
      <c r="D84" s="29"/>
      <c r="E84" s="1303"/>
      <c r="F84" s="1303"/>
      <c r="G84" s="1303"/>
      <c r="H84" s="1303"/>
      <c r="I84" s="1303"/>
      <c r="J84" s="29"/>
      <c r="K84" s="29"/>
      <c r="L84" s="29"/>
      <c r="M84" s="29"/>
      <c r="N84" s="29"/>
      <c r="O84" s="29"/>
      <c r="P84" s="29"/>
      <c r="Q84" s="29"/>
      <c r="R84" s="29"/>
      <c r="S84" s="29"/>
      <c r="T84" s="29"/>
      <c r="U84" s="29"/>
      <c r="V84" s="29"/>
      <c r="W84" s="29"/>
      <c r="X84" s="29"/>
      <c r="Y84" s="29"/>
      <c r="Z84" s="29"/>
      <c r="AA84" s="29"/>
      <c r="AB84" s="29"/>
      <c r="AC84" s="29"/>
      <c r="AD84" s="29"/>
      <c r="AE84" s="29"/>
    </row>
    <row r="85" spans="1:31" ht="15.75" customHeight="1">
      <c r="A85" s="29"/>
      <c r="B85" s="75"/>
      <c r="C85" s="29"/>
      <c r="D85" s="29"/>
      <c r="E85" s="1303"/>
      <c r="F85" s="1303"/>
      <c r="G85" s="1303"/>
      <c r="H85" s="1303"/>
      <c r="I85" s="1303"/>
      <c r="J85" s="29"/>
      <c r="K85" s="29"/>
      <c r="L85" s="29"/>
      <c r="M85" s="29"/>
      <c r="N85" s="29"/>
      <c r="O85" s="29"/>
      <c r="P85" s="29"/>
      <c r="Q85" s="29"/>
      <c r="R85" s="29"/>
      <c r="S85" s="29"/>
      <c r="T85" s="29"/>
      <c r="U85" s="29"/>
      <c r="V85" s="29"/>
      <c r="W85" s="29"/>
      <c r="X85" s="29"/>
      <c r="Y85" s="29"/>
      <c r="Z85" s="29"/>
      <c r="AA85" s="29"/>
      <c r="AB85" s="29"/>
      <c r="AC85" s="29"/>
      <c r="AD85" s="29"/>
      <c r="AE85" s="29"/>
    </row>
    <row r="86" spans="1:31" ht="15.75" customHeight="1">
      <c r="A86" s="29"/>
      <c r="B86" s="75"/>
      <c r="C86" s="29"/>
      <c r="D86" s="29"/>
      <c r="E86" s="1303"/>
      <c r="F86" s="1303"/>
      <c r="G86" s="1303"/>
      <c r="H86" s="1303"/>
      <c r="I86" s="1303"/>
      <c r="J86" s="29"/>
      <c r="K86" s="29"/>
      <c r="L86" s="29"/>
      <c r="M86" s="29"/>
      <c r="N86" s="29"/>
      <c r="O86" s="29"/>
      <c r="P86" s="29"/>
      <c r="Q86" s="29"/>
      <c r="R86" s="29"/>
      <c r="S86" s="29"/>
      <c r="T86" s="29"/>
      <c r="U86" s="29"/>
      <c r="V86" s="29"/>
      <c r="W86" s="29"/>
      <c r="X86" s="29"/>
      <c r="Y86" s="29"/>
      <c r="Z86" s="29"/>
      <c r="AA86" s="29"/>
      <c r="AB86" s="29"/>
      <c r="AC86" s="29"/>
      <c r="AD86" s="29"/>
      <c r="AE86" s="29"/>
    </row>
    <row r="87" spans="1:31" ht="15.75" customHeight="1">
      <c r="A87" s="29"/>
      <c r="B87" s="75"/>
      <c r="C87" s="29"/>
      <c r="D87" s="29"/>
      <c r="E87" s="1303"/>
      <c r="F87" s="1303"/>
      <c r="G87" s="1303"/>
      <c r="H87" s="1303"/>
      <c r="I87" s="1303"/>
      <c r="J87" s="29"/>
      <c r="K87" s="29"/>
      <c r="L87" s="29"/>
      <c r="M87" s="29"/>
      <c r="N87" s="29"/>
      <c r="O87" s="29"/>
      <c r="P87" s="29"/>
      <c r="Q87" s="29"/>
      <c r="R87" s="29"/>
      <c r="S87" s="29"/>
      <c r="T87" s="29"/>
      <c r="U87" s="29"/>
      <c r="V87" s="29"/>
      <c r="W87" s="29"/>
      <c r="X87" s="29"/>
      <c r="Y87" s="29"/>
      <c r="Z87" s="29"/>
      <c r="AA87" s="29"/>
      <c r="AB87" s="29"/>
      <c r="AC87" s="29"/>
      <c r="AD87" s="29"/>
      <c r="AE87" s="29"/>
    </row>
    <row r="88" spans="1:31" ht="15.75" customHeight="1">
      <c r="A88" s="29"/>
      <c r="B88" s="75"/>
      <c r="C88" s="29"/>
      <c r="D88" s="29"/>
      <c r="E88" s="1303"/>
      <c r="F88" s="1303"/>
      <c r="G88" s="1303"/>
      <c r="H88" s="1303"/>
      <c r="I88" s="1303"/>
      <c r="J88" s="29"/>
      <c r="K88" s="29"/>
      <c r="L88" s="29"/>
      <c r="M88" s="29"/>
      <c r="N88" s="29"/>
      <c r="O88" s="29"/>
      <c r="P88" s="29"/>
      <c r="Q88" s="29"/>
      <c r="R88" s="29"/>
      <c r="S88" s="29"/>
      <c r="T88" s="29"/>
      <c r="U88" s="29"/>
      <c r="V88" s="29"/>
      <c r="W88" s="29"/>
      <c r="X88" s="29"/>
      <c r="Y88" s="29"/>
      <c r="Z88" s="29"/>
      <c r="AA88" s="29"/>
      <c r="AB88" s="29"/>
      <c r="AC88" s="29"/>
      <c r="AD88" s="29"/>
      <c r="AE88" s="29"/>
    </row>
    <row r="89" spans="1:31" ht="15.75" customHeight="1">
      <c r="A89" s="29"/>
      <c r="B89" s="75"/>
      <c r="C89" s="29"/>
      <c r="D89" s="29"/>
      <c r="E89" s="1303"/>
      <c r="F89" s="1303"/>
      <c r="G89" s="1303"/>
      <c r="H89" s="1303"/>
      <c r="I89" s="1303"/>
      <c r="J89" s="29"/>
      <c r="K89" s="29"/>
      <c r="L89" s="29"/>
      <c r="M89" s="29"/>
      <c r="N89" s="29"/>
      <c r="O89" s="29"/>
      <c r="P89" s="29"/>
      <c r="Q89" s="29"/>
      <c r="R89" s="29"/>
      <c r="S89" s="29"/>
      <c r="T89" s="29"/>
      <c r="U89" s="29"/>
      <c r="V89" s="29"/>
      <c r="W89" s="29"/>
      <c r="X89" s="29"/>
      <c r="Y89" s="29"/>
      <c r="Z89" s="29"/>
      <c r="AA89" s="29"/>
      <c r="AB89" s="29"/>
      <c r="AC89" s="29"/>
      <c r="AD89" s="29"/>
      <c r="AE89" s="29"/>
    </row>
    <row r="90" spans="1:31" ht="15.75" customHeight="1">
      <c r="A90" s="29"/>
      <c r="B90" s="75"/>
      <c r="C90" s="29"/>
      <c r="D90" s="29"/>
      <c r="E90" s="1303"/>
      <c r="F90" s="1303"/>
      <c r="G90" s="1303"/>
      <c r="H90" s="1303"/>
      <c r="I90" s="1303"/>
      <c r="J90" s="29"/>
      <c r="K90" s="29"/>
      <c r="L90" s="29"/>
      <c r="M90" s="29"/>
      <c r="N90" s="29"/>
      <c r="O90" s="29"/>
      <c r="P90" s="29"/>
      <c r="Q90" s="29"/>
      <c r="R90" s="29"/>
      <c r="S90" s="29"/>
      <c r="T90" s="29"/>
      <c r="U90" s="29"/>
      <c r="V90" s="29"/>
      <c r="W90" s="29"/>
      <c r="X90" s="29"/>
      <c r="Y90" s="29"/>
      <c r="Z90" s="29"/>
      <c r="AA90" s="29"/>
      <c r="AB90" s="29"/>
      <c r="AC90" s="29"/>
      <c r="AD90" s="29"/>
      <c r="AE90" s="29"/>
    </row>
    <row r="91" spans="1:31" ht="15.75" customHeight="1">
      <c r="A91" s="29"/>
      <c r="B91" s="75"/>
      <c r="C91" s="29"/>
      <c r="D91" s="29"/>
      <c r="E91" s="1303"/>
      <c r="F91" s="1303"/>
      <c r="G91" s="1303"/>
      <c r="H91" s="1303"/>
      <c r="I91" s="1303"/>
      <c r="J91" s="29"/>
      <c r="K91" s="29"/>
      <c r="L91" s="29"/>
      <c r="M91" s="29"/>
      <c r="N91" s="29"/>
      <c r="O91" s="29"/>
      <c r="P91" s="29"/>
      <c r="Q91" s="29"/>
      <c r="R91" s="29"/>
      <c r="S91" s="29"/>
      <c r="T91" s="29"/>
      <c r="U91" s="29"/>
      <c r="V91" s="29"/>
      <c r="W91" s="29"/>
      <c r="X91" s="29"/>
      <c r="Y91" s="29"/>
      <c r="Z91" s="29"/>
      <c r="AA91" s="29"/>
      <c r="AB91" s="29"/>
      <c r="AC91" s="29"/>
      <c r="AD91" s="29"/>
      <c r="AE91" s="29"/>
    </row>
    <row r="92" spans="1:31" ht="15.75" customHeight="1">
      <c r="A92" s="29"/>
      <c r="B92" s="75"/>
      <c r="C92" s="29"/>
      <c r="D92" s="29"/>
      <c r="E92" s="1303"/>
      <c r="F92" s="1303"/>
      <c r="G92" s="1303"/>
      <c r="H92" s="1303"/>
      <c r="I92" s="1303"/>
      <c r="J92" s="29"/>
      <c r="K92" s="29"/>
      <c r="L92" s="29"/>
      <c r="M92" s="29"/>
      <c r="N92" s="29"/>
      <c r="O92" s="29"/>
      <c r="P92" s="29"/>
      <c r="Q92" s="29"/>
      <c r="R92" s="29"/>
      <c r="S92" s="29"/>
      <c r="T92" s="29"/>
      <c r="U92" s="29"/>
      <c r="V92" s="29"/>
      <c r="W92" s="29"/>
      <c r="X92" s="29"/>
      <c r="Y92" s="29"/>
      <c r="Z92" s="29"/>
      <c r="AA92" s="29"/>
      <c r="AB92" s="29"/>
      <c r="AC92" s="29"/>
      <c r="AD92" s="29"/>
      <c r="AE92" s="29"/>
    </row>
    <row r="93" spans="1:31" ht="15.75" customHeight="1">
      <c r="A93" s="29"/>
      <c r="B93" s="75"/>
      <c r="C93" s="29"/>
      <c r="D93" s="29"/>
      <c r="E93" s="1303"/>
      <c r="F93" s="1303"/>
      <c r="G93" s="1303"/>
      <c r="H93" s="1303"/>
      <c r="I93" s="1303"/>
      <c r="J93" s="29"/>
      <c r="K93" s="29"/>
      <c r="L93" s="29"/>
      <c r="M93" s="29"/>
      <c r="N93" s="29"/>
      <c r="O93" s="29"/>
      <c r="P93" s="29"/>
      <c r="Q93" s="29"/>
      <c r="R93" s="29"/>
      <c r="S93" s="29"/>
      <c r="T93" s="29"/>
      <c r="U93" s="29"/>
      <c r="V93" s="29"/>
      <c r="W93" s="29"/>
      <c r="X93" s="29"/>
      <c r="Y93" s="29"/>
      <c r="Z93" s="29"/>
      <c r="AA93" s="29"/>
      <c r="AB93" s="29"/>
      <c r="AC93" s="29"/>
      <c r="AD93" s="29"/>
      <c r="AE93" s="29"/>
    </row>
    <row r="94" spans="1:31" ht="15.75" customHeight="1">
      <c r="A94" s="29"/>
      <c r="B94" s="75"/>
      <c r="C94" s="29"/>
      <c r="D94" s="29"/>
      <c r="E94" s="1303"/>
      <c r="F94" s="1303"/>
      <c r="G94" s="1303"/>
      <c r="H94" s="1303"/>
      <c r="I94" s="1303"/>
      <c r="J94" s="29"/>
      <c r="K94" s="29"/>
      <c r="L94" s="29"/>
      <c r="M94" s="29"/>
      <c r="N94" s="29"/>
      <c r="O94" s="29"/>
      <c r="P94" s="29"/>
      <c r="Q94" s="29"/>
      <c r="R94" s="29"/>
      <c r="S94" s="29"/>
      <c r="T94" s="29"/>
      <c r="U94" s="29"/>
      <c r="V94" s="29"/>
      <c r="W94" s="29"/>
      <c r="X94" s="29"/>
      <c r="Y94" s="29"/>
      <c r="Z94" s="29"/>
      <c r="AA94" s="29"/>
      <c r="AB94" s="29"/>
      <c r="AC94" s="29"/>
      <c r="AD94" s="29"/>
      <c r="AE94" s="29"/>
    </row>
    <row r="95" spans="1:31" ht="15.75" customHeight="1">
      <c r="A95" s="29"/>
      <c r="B95" s="75"/>
      <c r="C95" s="29"/>
      <c r="D95" s="29"/>
      <c r="E95" s="1303"/>
      <c r="F95" s="1303"/>
      <c r="G95" s="1303"/>
      <c r="H95" s="1303"/>
      <c r="I95" s="1303"/>
      <c r="J95" s="29"/>
      <c r="K95" s="29"/>
      <c r="L95" s="29"/>
      <c r="M95" s="29"/>
      <c r="N95" s="29"/>
      <c r="O95" s="29"/>
      <c r="P95" s="29"/>
      <c r="Q95" s="29"/>
      <c r="R95" s="29"/>
      <c r="S95" s="29"/>
      <c r="T95" s="29"/>
      <c r="U95" s="29"/>
      <c r="V95" s="29"/>
      <c r="W95" s="29"/>
      <c r="X95" s="29"/>
      <c r="Y95" s="29"/>
      <c r="Z95" s="29"/>
      <c r="AA95" s="29"/>
      <c r="AB95" s="29"/>
      <c r="AC95" s="29"/>
      <c r="AD95" s="29"/>
      <c r="AE95" s="29"/>
    </row>
    <row r="96" spans="1:31" ht="15.75" customHeight="1">
      <c r="A96" s="29"/>
      <c r="B96" s="75"/>
      <c r="C96" s="29"/>
      <c r="D96" s="29"/>
      <c r="E96" s="1303"/>
      <c r="F96" s="1303"/>
      <c r="G96" s="1303"/>
      <c r="H96" s="1303"/>
      <c r="I96" s="1303"/>
      <c r="J96" s="29"/>
      <c r="K96" s="29"/>
      <c r="L96" s="29"/>
      <c r="M96" s="29"/>
      <c r="N96" s="29"/>
      <c r="O96" s="29"/>
      <c r="P96" s="29"/>
      <c r="Q96" s="29"/>
      <c r="R96" s="29"/>
      <c r="S96" s="29"/>
      <c r="T96" s="29"/>
      <c r="U96" s="29"/>
      <c r="V96" s="29"/>
      <c r="W96" s="29"/>
      <c r="X96" s="29"/>
      <c r="Y96" s="29"/>
      <c r="Z96" s="29"/>
      <c r="AA96" s="29"/>
      <c r="AB96" s="29"/>
      <c r="AC96" s="29"/>
      <c r="AD96" s="29"/>
      <c r="AE96" s="29"/>
    </row>
    <row r="97" spans="1:31" ht="15.75" customHeight="1">
      <c r="A97" s="29"/>
      <c r="B97" s="75"/>
      <c r="C97" s="29"/>
      <c r="D97" s="29"/>
      <c r="E97" s="1303"/>
      <c r="F97" s="1303"/>
      <c r="G97" s="1303"/>
      <c r="H97" s="1303"/>
      <c r="I97" s="1303"/>
      <c r="J97" s="29"/>
      <c r="K97" s="29"/>
      <c r="L97" s="29"/>
      <c r="M97" s="29"/>
      <c r="N97" s="29"/>
      <c r="O97" s="29"/>
      <c r="P97" s="29"/>
      <c r="Q97" s="29"/>
      <c r="R97" s="29"/>
      <c r="S97" s="29"/>
      <c r="T97" s="29"/>
      <c r="U97" s="29"/>
      <c r="V97" s="29"/>
      <c r="W97" s="29"/>
      <c r="X97" s="29"/>
      <c r="Y97" s="29"/>
      <c r="Z97" s="29"/>
      <c r="AA97" s="29"/>
      <c r="AB97" s="29"/>
      <c r="AC97" s="29"/>
      <c r="AD97" s="29"/>
      <c r="AE97" s="29"/>
    </row>
    <row r="98" spans="1:31" ht="15.75" customHeight="1">
      <c r="A98" s="29"/>
      <c r="B98" s="75"/>
      <c r="C98" s="29"/>
      <c r="D98" s="29"/>
      <c r="E98" s="1303"/>
      <c r="F98" s="1303"/>
      <c r="G98" s="1303"/>
      <c r="H98" s="1303"/>
      <c r="I98" s="1303"/>
      <c r="J98" s="29"/>
      <c r="K98" s="29"/>
      <c r="L98" s="29"/>
      <c r="M98" s="29"/>
      <c r="N98" s="29"/>
      <c r="O98" s="29"/>
      <c r="P98" s="29"/>
      <c r="Q98" s="29"/>
      <c r="R98" s="29"/>
      <c r="S98" s="29"/>
      <c r="T98" s="29"/>
      <c r="U98" s="29"/>
      <c r="V98" s="29"/>
      <c r="W98" s="29"/>
      <c r="X98" s="29"/>
      <c r="Y98" s="29"/>
      <c r="Z98" s="29"/>
      <c r="AA98" s="29"/>
      <c r="AB98" s="29"/>
      <c r="AC98" s="29"/>
      <c r="AD98" s="29"/>
      <c r="AE98" s="29"/>
    </row>
    <row r="99" spans="1:31" ht="15.75" customHeight="1">
      <c r="A99" s="29"/>
      <c r="B99" s="75"/>
      <c r="C99" s="29"/>
      <c r="D99" s="29"/>
      <c r="E99" s="1303"/>
      <c r="F99" s="1303"/>
      <c r="G99" s="1303"/>
      <c r="H99" s="1303"/>
      <c r="I99" s="1303"/>
      <c r="J99" s="29"/>
      <c r="K99" s="29"/>
      <c r="L99" s="29"/>
      <c r="M99" s="29"/>
      <c r="N99" s="29"/>
      <c r="O99" s="29"/>
      <c r="P99" s="29"/>
      <c r="Q99" s="29"/>
      <c r="R99" s="29"/>
      <c r="S99" s="29"/>
      <c r="T99" s="29"/>
      <c r="U99" s="29"/>
      <c r="V99" s="29"/>
      <c r="W99" s="29"/>
      <c r="X99" s="29"/>
      <c r="Y99" s="29"/>
      <c r="Z99" s="29"/>
      <c r="AA99" s="29"/>
      <c r="AB99" s="29"/>
      <c r="AC99" s="29"/>
      <c r="AD99" s="29"/>
      <c r="AE99" s="29"/>
    </row>
    <row r="100" spans="1:31" ht="15.75" customHeight="1">
      <c r="A100" s="29"/>
      <c r="B100" s="75"/>
      <c r="C100" s="29"/>
      <c r="D100" s="29"/>
      <c r="E100" s="1303"/>
      <c r="F100" s="1303"/>
      <c r="G100" s="1303"/>
      <c r="H100" s="1303"/>
      <c r="I100" s="1303"/>
      <c r="J100" s="29"/>
      <c r="K100" s="29"/>
      <c r="L100" s="29"/>
      <c r="M100" s="29"/>
      <c r="N100" s="29"/>
      <c r="O100" s="29"/>
      <c r="P100" s="29"/>
      <c r="Q100" s="29"/>
      <c r="R100" s="29"/>
      <c r="S100" s="29"/>
      <c r="T100" s="29"/>
      <c r="U100" s="29"/>
      <c r="V100" s="29"/>
      <c r="W100" s="29"/>
      <c r="X100" s="29"/>
      <c r="Y100" s="29"/>
      <c r="Z100" s="29"/>
      <c r="AA100" s="29"/>
      <c r="AB100" s="29"/>
      <c r="AC100" s="29"/>
      <c r="AD100" s="29"/>
      <c r="AE100" s="29"/>
    </row>
    <row r="101" spans="1:31" ht="15.75" customHeight="1">
      <c r="A101" s="29"/>
      <c r="B101" s="75"/>
      <c r="C101" s="29"/>
      <c r="D101" s="29"/>
      <c r="E101" s="29"/>
      <c r="F101" s="29"/>
      <c r="G101" s="338"/>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row>
    <row r="102" spans="1:31" ht="15.75" customHeight="1">
      <c r="A102" s="29"/>
      <c r="B102" s="75"/>
      <c r="C102" s="29"/>
      <c r="D102" s="29"/>
      <c r="E102" s="29"/>
      <c r="F102" s="29"/>
      <c r="G102" s="338"/>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row>
    <row r="103" spans="1:31" ht="15.75" customHeight="1">
      <c r="A103" s="29"/>
      <c r="B103" s="75"/>
      <c r="C103" s="29"/>
      <c r="D103" s="29"/>
      <c r="E103" s="29"/>
      <c r="F103" s="29"/>
      <c r="G103" s="338"/>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row>
    <row r="104" spans="1:31" ht="15.75" customHeight="1">
      <c r="A104" s="29"/>
      <c r="B104" s="75"/>
      <c r="C104" s="29"/>
      <c r="D104" s="29"/>
      <c r="E104" s="29"/>
      <c r="F104" s="29"/>
      <c r="G104" s="338"/>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row>
    <row r="105" spans="1:31" ht="15.75" customHeight="1">
      <c r="A105" s="29"/>
      <c r="B105" s="75"/>
      <c r="C105" s="29"/>
      <c r="D105" s="29"/>
      <c r="E105" s="29"/>
      <c r="F105" s="29"/>
      <c r="G105" s="338"/>
      <c r="H105" s="29"/>
      <c r="I105" s="29"/>
      <c r="J105" s="29"/>
      <c r="K105" s="29"/>
      <c r="L105" s="29"/>
      <c r="M105" s="29"/>
      <c r="N105" s="29"/>
      <c r="O105" s="29"/>
      <c r="P105" s="29"/>
      <c r="Q105" s="29"/>
      <c r="R105" s="29"/>
      <c r="S105" s="29"/>
      <c r="T105" s="29"/>
      <c r="U105" s="29"/>
      <c r="V105" s="29"/>
      <c r="W105" s="29"/>
      <c r="X105" s="29"/>
      <c r="Y105" s="29"/>
      <c r="Z105" s="29"/>
      <c r="AA105" s="29"/>
      <c r="AB105" s="29"/>
      <c r="AC105" s="29"/>
      <c r="AD105" s="29"/>
      <c r="AE105" s="29"/>
    </row>
    <row r="106" spans="1:31" ht="15.75" customHeight="1">
      <c r="A106" s="29"/>
      <c r="B106" s="75"/>
      <c r="C106" s="29"/>
      <c r="D106" s="29"/>
      <c r="E106" s="29"/>
      <c r="F106" s="29"/>
      <c r="G106" s="338"/>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row>
    <row r="107" spans="1:31" ht="15.75" customHeight="1">
      <c r="A107" s="29"/>
      <c r="B107" s="75"/>
      <c r="C107" s="29"/>
      <c r="D107" s="29"/>
      <c r="E107" s="29"/>
      <c r="F107" s="29"/>
      <c r="G107" s="338"/>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row>
    <row r="108" spans="1:31" ht="15.75" customHeight="1">
      <c r="A108" s="29"/>
      <c r="B108" s="75"/>
      <c r="C108" s="29"/>
      <c r="D108" s="29"/>
      <c r="E108" s="29"/>
      <c r="F108" s="29"/>
      <c r="G108" s="338"/>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row>
    <row r="109" spans="1:31" ht="15.75" customHeight="1">
      <c r="A109" s="29"/>
      <c r="B109" s="75"/>
      <c r="C109" s="29"/>
      <c r="D109" s="29"/>
      <c r="E109" s="29"/>
      <c r="F109" s="29"/>
      <c r="G109" s="338"/>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row>
    <row r="110" spans="1:31" ht="15.75" customHeight="1">
      <c r="A110" s="29"/>
      <c r="B110" s="75"/>
      <c r="C110" s="29"/>
      <c r="D110" s="29"/>
      <c r="E110" s="29"/>
      <c r="F110" s="29"/>
      <c r="G110" s="338"/>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row>
    <row r="111" spans="1:31" ht="15.75" customHeight="1">
      <c r="A111" s="29"/>
      <c r="B111" s="75"/>
      <c r="C111" s="29"/>
      <c r="D111" s="29"/>
      <c r="E111" s="29"/>
      <c r="F111" s="29"/>
      <c r="G111" s="338"/>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row>
    <row r="112" spans="1:31" ht="15.75" customHeight="1">
      <c r="A112" s="29"/>
      <c r="B112" s="75"/>
      <c r="C112" s="29"/>
      <c r="D112" s="29"/>
      <c r="E112" s="29"/>
      <c r="F112" s="29"/>
      <c r="G112" s="338"/>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row>
    <row r="113" spans="1:31" ht="15.75" customHeight="1">
      <c r="A113" s="29"/>
      <c r="B113" s="75"/>
      <c r="C113" s="29"/>
      <c r="D113" s="29"/>
      <c r="E113" s="29"/>
      <c r="F113" s="29"/>
      <c r="G113" s="338"/>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row>
    <row r="114" spans="1:31" ht="15.75" customHeight="1">
      <c r="A114" s="29"/>
      <c r="B114" s="75"/>
      <c r="C114" s="29"/>
      <c r="D114" s="29"/>
      <c r="E114" s="29"/>
      <c r="F114" s="29"/>
      <c r="G114" s="338"/>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row>
    <row r="115" spans="1:31" ht="15.75" customHeight="1">
      <c r="A115" s="29"/>
      <c r="B115" s="75"/>
      <c r="C115" s="29"/>
      <c r="D115" s="29"/>
      <c r="E115" s="29"/>
      <c r="F115" s="29"/>
      <c r="G115" s="338"/>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row>
    <row r="116" spans="1:31" ht="15.75" customHeight="1">
      <c r="A116" s="29"/>
      <c r="B116" s="75"/>
      <c r="C116" s="29"/>
      <c r="D116" s="29"/>
      <c r="E116" s="29"/>
      <c r="F116" s="29"/>
      <c r="G116" s="338"/>
      <c r="H116" s="29"/>
      <c r="I116" s="29"/>
      <c r="J116" s="29"/>
      <c r="K116" s="29"/>
      <c r="L116" s="29"/>
      <c r="M116" s="29"/>
      <c r="N116" s="29"/>
      <c r="O116" s="29"/>
      <c r="P116" s="29"/>
      <c r="Q116" s="29"/>
      <c r="R116" s="29"/>
      <c r="S116" s="29"/>
      <c r="T116" s="29"/>
      <c r="U116" s="29"/>
      <c r="V116" s="29"/>
      <c r="W116" s="29"/>
      <c r="X116" s="29"/>
      <c r="Y116" s="29"/>
      <c r="Z116" s="29"/>
      <c r="AA116" s="29"/>
      <c r="AB116" s="29"/>
      <c r="AC116" s="29"/>
      <c r="AD116" s="29"/>
      <c r="AE116" s="29"/>
    </row>
    <row r="117" spans="1:31" ht="15.75" customHeight="1">
      <c r="A117" s="29"/>
      <c r="B117" s="75"/>
      <c r="C117" s="29"/>
      <c r="D117" s="29"/>
      <c r="E117" s="29"/>
      <c r="F117" s="29"/>
      <c r="G117" s="338"/>
      <c r="H117" s="29"/>
      <c r="I117" s="29"/>
      <c r="J117" s="29"/>
      <c r="K117" s="29"/>
      <c r="L117" s="29"/>
      <c r="M117" s="29"/>
      <c r="N117" s="29"/>
      <c r="O117" s="29"/>
      <c r="P117" s="29"/>
      <c r="Q117" s="29"/>
      <c r="R117" s="29"/>
      <c r="S117" s="29"/>
      <c r="T117" s="29"/>
      <c r="U117" s="29"/>
      <c r="V117" s="29"/>
      <c r="W117" s="29"/>
      <c r="X117" s="29"/>
      <c r="Y117" s="29"/>
      <c r="Z117" s="29"/>
      <c r="AA117" s="29"/>
      <c r="AB117" s="29"/>
      <c r="AC117" s="29"/>
      <c r="AD117" s="29"/>
      <c r="AE117" s="29"/>
    </row>
    <row r="118" spans="1:31" ht="15.75" customHeight="1">
      <c r="A118" s="29"/>
      <c r="B118" s="75"/>
      <c r="C118" s="29"/>
      <c r="D118" s="29"/>
      <c r="E118" s="29"/>
      <c r="F118" s="29"/>
      <c r="G118" s="338"/>
      <c r="H118" s="29"/>
      <c r="I118" s="29"/>
      <c r="J118" s="29"/>
      <c r="K118" s="29"/>
      <c r="L118" s="29"/>
      <c r="M118" s="29"/>
      <c r="N118" s="29"/>
      <c r="O118" s="29"/>
      <c r="P118" s="29"/>
      <c r="Q118" s="29"/>
      <c r="R118" s="29"/>
      <c r="S118" s="29"/>
      <c r="T118" s="29"/>
      <c r="U118" s="29"/>
      <c r="V118" s="29"/>
      <c r="W118" s="29"/>
      <c r="X118" s="29"/>
      <c r="Y118" s="29"/>
      <c r="Z118" s="29"/>
      <c r="AA118" s="29"/>
      <c r="AB118" s="29"/>
      <c r="AC118" s="29"/>
      <c r="AD118" s="29"/>
      <c r="AE118" s="29"/>
    </row>
    <row r="119" spans="1:31" ht="15.75" customHeight="1">
      <c r="A119" s="29"/>
      <c r="B119" s="75"/>
      <c r="C119" s="29"/>
      <c r="D119" s="29"/>
      <c r="E119" s="29"/>
      <c r="F119" s="29"/>
      <c r="G119" s="338"/>
      <c r="H119" s="29"/>
      <c r="I119" s="29"/>
      <c r="J119" s="29"/>
      <c r="K119" s="29"/>
      <c r="L119" s="29"/>
      <c r="M119" s="29"/>
      <c r="N119" s="29"/>
      <c r="O119" s="29"/>
      <c r="P119" s="29"/>
      <c r="Q119" s="29"/>
      <c r="R119" s="29"/>
      <c r="S119" s="29"/>
      <c r="T119" s="29"/>
      <c r="U119" s="29"/>
      <c r="V119" s="29"/>
      <c r="W119" s="29"/>
      <c r="X119" s="29"/>
      <c r="Y119" s="29"/>
      <c r="Z119" s="29"/>
      <c r="AA119" s="29"/>
      <c r="AB119" s="29"/>
      <c r="AC119" s="29"/>
      <c r="AD119" s="29"/>
      <c r="AE119" s="29"/>
    </row>
    <row r="120" spans="1:31" ht="15.75" customHeight="1">
      <c r="A120" s="29"/>
      <c r="B120" s="75"/>
      <c r="C120" s="29"/>
      <c r="D120" s="29"/>
      <c r="E120" s="29"/>
      <c r="F120" s="29"/>
      <c r="G120" s="338"/>
      <c r="H120" s="29"/>
      <c r="I120" s="29"/>
      <c r="J120" s="29"/>
      <c r="K120" s="29"/>
      <c r="L120" s="29"/>
      <c r="M120" s="29"/>
      <c r="N120" s="29"/>
      <c r="O120" s="29"/>
      <c r="P120" s="29"/>
      <c r="Q120" s="29"/>
      <c r="R120" s="29"/>
      <c r="S120" s="29"/>
      <c r="T120" s="29"/>
      <c r="U120" s="29"/>
      <c r="V120" s="29"/>
      <c r="W120" s="29"/>
      <c r="X120" s="29"/>
      <c r="Y120" s="29"/>
      <c r="Z120" s="29"/>
      <c r="AA120" s="29"/>
      <c r="AB120" s="29"/>
      <c r="AC120" s="29"/>
      <c r="AD120" s="29"/>
      <c r="AE120" s="29"/>
    </row>
    <row r="121" spans="1:31" ht="15.75" customHeight="1">
      <c r="A121" s="29"/>
      <c r="B121" s="75"/>
      <c r="C121" s="29"/>
      <c r="D121" s="29"/>
      <c r="E121" s="29"/>
      <c r="F121" s="29"/>
      <c r="G121" s="338"/>
      <c r="H121" s="29"/>
      <c r="I121" s="29"/>
      <c r="J121" s="29"/>
      <c r="K121" s="29"/>
      <c r="L121" s="29"/>
      <c r="M121" s="29"/>
      <c r="N121" s="29"/>
      <c r="O121" s="29"/>
      <c r="P121" s="29"/>
      <c r="Q121" s="29"/>
      <c r="R121" s="29"/>
      <c r="S121" s="29"/>
      <c r="T121" s="29"/>
      <c r="U121" s="29"/>
      <c r="V121" s="29"/>
      <c r="W121" s="29"/>
      <c r="X121" s="29"/>
      <c r="Y121" s="29"/>
      <c r="Z121" s="29"/>
      <c r="AA121" s="29"/>
      <c r="AB121" s="29"/>
      <c r="AC121" s="29"/>
      <c r="AD121" s="29"/>
      <c r="AE121" s="29"/>
    </row>
    <row r="122" spans="1:31" ht="15.75" customHeight="1">
      <c r="A122" s="29"/>
      <c r="B122" s="75"/>
      <c r="C122" s="29"/>
      <c r="D122" s="29"/>
      <c r="E122" s="29"/>
      <c r="F122" s="29"/>
      <c r="G122" s="338"/>
      <c r="H122" s="29"/>
      <c r="I122" s="29"/>
      <c r="J122" s="29"/>
      <c r="K122" s="29"/>
      <c r="L122" s="29"/>
      <c r="M122" s="29"/>
      <c r="N122" s="29"/>
      <c r="O122" s="29"/>
      <c r="P122" s="29"/>
      <c r="Q122" s="29"/>
      <c r="R122" s="29"/>
      <c r="S122" s="29"/>
      <c r="T122" s="29"/>
      <c r="U122" s="29"/>
      <c r="V122" s="29"/>
      <c r="W122" s="29"/>
      <c r="X122" s="29"/>
      <c r="Y122" s="29"/>
      <c r="Z122" s="29"/>
      <c r="AA122" s="29"/>
      <c r="AB122" s="29"/>
      <c r="AC122" s="29"/>
      <c r="AD122" s="29"/>
      <c r="AE122" s="29"/>
    </row>
    <row r="123" spans="1:31" ht="15.75" customHeight="1">
      <c r="A123" s="29"/>
      <c r="B123" s="75"/>
      <c r="C123" s="29"/>
      <c r="D123" s="29"/>
      <c r="E123" s="29"/>
      <c r="F123" s="29"/>
      <c r="G123" s="338"/>
      <c r="H123" s="29"/>
      <c r="I123" s="29"/>
      <c r="J123" s="29"/>
      <c r="K123" s="29"/>
      <c r="L123" s="29"/>
      <c r="M123" s="29"/>
      <c r="N123" s="29"/>
      <c r="O123" s="29"/>
      <c r="P123" s="29"/>
      <c r="Q123" s="29"/>
      <c r="R123" s="29"/>
      <c r="S123" s="29"/>
      <c r="T123" s="29"/>
      <c r="U123" s="29"/>
      <c r="V123" s="29"/>
      <c r="W123" s="29"/>
      <c r="X123" s="29"/>
      <c r="Y123" s="29"/>
      <c r="Z123" s="29"/>
      <c r="AA123" s="29"/>
      <c r="AB123" s="29"/>
      <c r="AC123" s="29"/>
      <c r="AD123" s="29"/>
      <c r="AE123" s="29"/>
    </row>
    <row r="124" spans="1:31" ht="15.75" customHeight="1">
      <c r="A124" s="29"/>
      <c r="B124" s="75"/>
      <c r="C124" s="29"/>
      <c r="D124" s="29"/>
      <c r="E124" s="29"/>
      <c r="F124" s="29"/>
      <c r="G124" s="338"/>
      <c r="H124" s="29"/>
      <c r="I124" s="29"/>
      <c r="J124" s="29"/>
      <c r="K124" s="29"/>
      <c r="L124" s="29"/>
      <c r="M124" s="29"/>
      <c r="N124" s="29"/>
      <c r="O124" s="29"/>
      <c r="P124" s="29"/>
      <c r="Q124" s="29"/>
      <c r="R124" s="29"/>
      <c r="S124" s="29"/>
      <c r="T124" s="29"/>
      <c r="U124" s="29"/>
      <c r="V124" s="29"/>
      <c r="W124" s="29"/>
      <c r="X124" s="29"/>
      <c r="Y124" s="29"/>
      <c r="Z124" s="29"/>
      <c r="AA124" s="29"/>
      <c r="AB124" s="29"/>
      <c r="AC124" s="29"/>
      <c r="AD124" s="29"/>
      <c r="AE124" s="29"/>
    </row>
    <row r="125" spans="1:31" ht="15.75" customHeight="1">
      <c r="A125" s="29"/>
      <c r="B125" s="75"/>
      <c r="C125" s="29"/>
      <c r="D125" s="29"/>
      <c r="E125" s="29"/>
      <c r="F125" s="29"/>
      <c r="G125" s="338"/>
      <c r="H125" s="29"/>
      <c r="I125" s="29"/>
      <c r="J125" s="29"/>
      <c r="K125" s="29"/>
      <c r="L125" s="29"/>
      <c r="M125" s="29"/>
      <c r="N125" s="29"/>
      <c r="O125" s="29"/>
      <c r="P125" s="29"/>
      <c r="Q125" s="29"/>
      <c r="R125" s="29"/>
      <c r="S125" s="29"/>
      <c r="T125" s="29"/>
      <c r="U125" s="29"/>
      <c r="V125" s="29"/>
      <c r="W125" s="29"/>
      <c r="X125" s="29"/>
      <c r="Y125" s="29"/>
      <c r="Z125" s="29"/>
      <c r="AA125" s="29"/>
      <c r="AB125" s="29"/>
      <c r="AC125" s="29"/>
      <c r="AD125" s="29"/>
      <c r="AE125" s="29"/>
    </row>
    <row r="126" spans="1:31" ht="15.75" customHeight="1">
      <c r="A126" s="29"/>
      <c r="B126" s="75"/>
      <c r="C126" s="29"/>
      <c r="D126" s="29"/>
      <c r="E126" s="29"/>
      <c r="F126" s="29"/>
      <c r="G126" s="338"/>
      <c r="H126" s="29"/>
      <c r="I126" s="29"/>
      <c r="J126" s="29"/>
      <c r="K126" s="29"/>
      <c r="L126" s="29"/>
      <c r="M126" s="29"/>
      <c r="N126" s="29"/>
      <c r="O126" s="29"/>
      <c r="P126" s="29"/>
      <c r="Q126" s="29"/>
      <c r="R126" s="29"/>
      <c r="S126" s="29"/>
      <c r="T126" s="29"/>
      <c r="U126" s="29"/>
      <c r="V126" s="29"/>
      <c r="W126" s="29"/>
      <c r="X126" s="29"/>
      <c r="Y126" s="29"/>
      <c r="Z126" s="29"/>
      <c r="AA126" s="29"/>
      <c r="AB126" s="29"/>
      <c r="AC126" s="29"/>
      <c r="AD126" s="29"/>
      <c r="AE126" s="29"/>
    </row>
    <row r="127" spans="1:31" ht="15.75" customHeight="1">
      <c r="A127" s="29"/>
      <c r="B127" s="75"/>
      <c r="C127" s="29"/>
      <c r="D127" s="29"/>
      <c r="E127" s="29"/>
      <c r="F127" s="29"/>
      <c r="G127" s="338"/>
      <c r="H127" s="29"/>
      <c r="I127" s="29"/>
      <c r="J127" s="29"/>
      <c r="K127" s="29"/>
      <c r="L127" s="29"/>
      <c r="M127" s="29"/>
      <c r="N127" s="29"/>
      <c r="O127" s="29"/>
      <c r="P127" s="29"/>
      <c r="Q127" s="29"/>
      <c r="R127" s="29"/>
      <c r="S127" s="29"/>
      <c r="T127" s="29"/>
      <c r="U127" s="29"/>
      <c r="V127" s="29"/>
      <c r="W127" s="29"/>
      <c r="X127" s="29"/>
      <c r="Y127" s="29"/>
      <c r="Z127" s="29"/>
      <c r="AA127" s="29"/>
      <c r="AB127" s="29"/>
      <c r="AC127" s="29"/>
      <c r="AD127" s="29"/>
      <c r="AE127" s="29"/>
    </row>
    <row r="128" spans="1:31" ht="15.75" customHeight="1">
      <c r="A128" s="29"/>
      <c r="B128" s="75"/>
      <c r="C128" s="29"/>
      <c r="D128" s="29"/>
      <c r="E128" s="29"/>
      <c r="F128" s="29"/>
      <c r="G128" s="338"/>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row>
    <row r="129" spans="1:31" ht="15.75" customHeight="1">
      <c r="A129" s="29"/>
      <c r="B129" s="75"/>
      <c r="C129" s="29"/>
      <c r="D129" s="29"/>
      <c r="E129" s="29"/>
      <c r="F129" s="29"/>
      <c r="G129" s="338"/>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row>
    <row r="130" spans="1:31" ht="15.75" customHeight="1">
      <c r="A130" s="29"/>
      <c r="B130" s="75"/>
      <c r="C130" s="29"/>
      <c r="D130" s="29"/>
      <c r="E130" s="29"/>
      <c r="F130" s="29"/>
      <c r="G130" s="338"/>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row>
    <row r="131" spans="1:31" ht="15.75" customHeight="1">
      <c r="A131" s="29"/>
      <c r="B131" s="75"/>
      <c r="C131" s="29"/>
      <c r="D131" s="29"/>
      <c r="E131" s="29"/>
      <c r="F131" s="29"/>
      <c r="G131" s="338"/>
      <c r="H131" s="29"/>
      <c r="I131" s="29"/>
      <c r="J131" s="29"/>
      <c r="K131" s="29"/>
      <c r="L131" s="29"/>
      <c r="M131" s="29"/>
      <c r="N131" s="29"/>
      <c r="O131" s="29"/>
      <c r="P131" s="29"/>
      <c r="Q131" s="29"/>
      <c r="R131" s="29"/>
      <c r="S131" s="29"/>
      <c r="T131" s="29"/>
      <c r="U131" s="29"/>
      <c r="V131" s="29"/>
      <c r="W131" s="29"/>
      <c r="X131" s="29"/>
      <c r="Y131" s="29"/>
      <c r="Z131" s="29"/>
      <c r="AA131" s="29"/>
      <c r="AB131" s="29"/>
      <c r="AC131" s="29"/>
      <c r="AD131" s="29"/>
      <c r="AE131" s="29"/>
    </row>
    <row r="132" spans="1:31" ht="15.75" customHeight="1">
      <c r="A132" s="29"/>
      <c r="B132" s="75"/>
      <c r="C132" s="29"/>
      <c r="D132" s="29"/>
      <c r="E132" s="29"/>
      <c r="F132" s="29"/>
      <c r="G132" s="338"/>
      <c r="H132" s="29"/>
      <c r="I132" s="29"/>
      <c r="J132" s="29"/>
      <c r="K132" s="29"/>
      <c r="L132" s="29"/>
      <c r="M132" s="29"/>
      <c r="N132" s="29"/>
      <c r="O132" s="29"/>
      <c r="P132" s="29"/>
      <c r="Q132" s="29"/>
      <c r="R132" s="29"/>
      <c r="S132" s="29"/>
      <c r="T132" s="29"/>
      <c r="U132" s="29"/>
      <c r="V132" s="29"/>
      <c r="W132" s="29"/>
      <c r="X132" s="29"/>
      <c r="Y132" s="29"/>
      <c r="Z132" s="29"/>
      <c r="AA132" s="29"/>
      <c r="AB132" s="29"/>
      <c r="AC132" s="29"/>
      <c r="AD132" s="29"/>
      <c r="AE132" s="29"/>
    </row>
    <row r="133" spans="1:31" ht="15.75" customHeight="1">
      <c r="A133" s="29"/>
      <c r="B133" s="75"/>
      <c r="C133" s="29"/>
      <c r="D133" s="29"/>
      <c r="E133" s="29"/>
      <c r="F133" s="29"/>
      <c r="G133" s="338"/>
      <c r="H133" s="29"/>
      <c r="I133" s="29"/>
      <c r="J133" s="29"/>
      <c r="K133" s="29"/>
      <c r="L133" s="29"/>
      <c r="M133" s="29"/>
      <c r="N133" s="29"/>
      <c r="O133" s="29"/>
      <c r="P133" s="29"/>
      <c r="Q133" s="29"/>
      <c r="R133" s="29"/>
      <c r="S133" s="29"/>
      <c r="T133" s="29"/>
      <c r="U133" s="29"/>
      <c r="V133" s="29"/>
      <c r="W133" s="29"/>
      <c r="X133" s="29"/>
      <c r="Y133" s="29"/>
      <c r="Z133" s="29"/>
      <c r="AA133" s="29"/>
      <c r="AB133" s="29"/>
      <c r="AC133" s="29"/>
      <c r="AD133" s="29"/>
      <c r="AE133" s="29"/>
    </row>
    <row r="134" spans="1:31" ht="15.75" customHeight="1">
      <c r="A134" s="29"/>
      <c r="B134" s="75"/>
      <c r="C134" s="29"/>
      <c r="D134" s="29"/>
      <c r="E134" s="29"/>
      <c r="F134" s="29"/>
      <c r="G134" s="338"/>
      <c r="H134" s="29"/>
      <c r="I134" s="29"/>
      <c r="J134" s="29"/>
      <c r="K134" s="29"/>
      <c r="L134" s="29"/>
      <c r="M134" s="29"/>
      <c r="N134" s="29"/>
      <c r="O134" s="29"/>
      <c r="P134" s="29"/>
      <c r="Q134" s="29"/>
      <c r="R134" s="29"/>
      <c r="S134" s="29"/>
      <c r="T134" s="29"/>
      <c r="U134" s="29"/>
      <c r="V134" s="29"/>
      <c r="W134" s="29"/>
      <c r="X134" s="29"/>
      <c r="Y134" s="29"/>
      <c r="Z134" s="29"/>
      <c r="AA134" s="29"/>
      <c r="AB134" s="29"/>
      <c r="AC134" s="29"/>
      <c r="AD134" s="29"/>
      <c r="AE134" s="29"/>
    </row>
    <row r="135" spans="1:31" ht="15.75" customHeight="1">
      <c r="A135" s="29"/>
      <c r="B135" s="75"/>
      <c r="C135" s="29"/>
      <c r="D135" s="29"/>
      <c r="E135" s="29"/>
      <c r="F135" s="29"/>
      <c r="G135" s="338"/>
      <c r="H135" s="29"/>
      <c r="I135" s="29"/>
      <c r="J135" s="29"/>
      <c r="K135" s="29"/>
      <c r="L135" s="29"/>
      <c r="M135" s="29"/>
      <c r="N135" s="29"/>
      <c r="O135" s="29"/>
      <c r="P135" s="29"/>
      <c r="Q135" s="29"/>
      <c r="R135" s="29"/>
      <c r="S135" s="29"/>
      <c r="T135" s="29"/>
      <c r="U135" s="29"/>
      <c r="V135" s="29"/>
      <c r="W135" s="29"/>
      <c r="X135" s="29"/>
      <c r="Y135" s="29"/>
      <c r="Z135" s="29"/>
      <c r="AA135" s="29"/>
      <c r="AB135" s="29"/>
      <c r="AC135" s="29"/>
      <c r="AD135" s="29"/>
      <c r="AE135" s="29"/>
    </row>
    <row r="136" spans="1:31" ht="15.75" customHeight="1">
      <c r="A136" s="29"/>
      <c r="B136" s="75"/>
      <c r="C136" s="29"/>
      <c r="D136" s="29"/>
      <c r="E136" s="29"/>
      <c r="F136" s="29"/>
      <c r="G136" s="338"/>
      <c r="H136" s="29"/>
      <c r="I136" s="29"/>
      <c r="J136" s="29"/>
      <c r="K136" s="29"/>
      <c r="L136" s="29"/>
      <c r="M136" s="29"/>
      <c r="N136" s="29"/>
      <c r="O136" s="29"/>
      <c r="P136" s="29"/>
      <c r="Q136" s="29"/>
      <c r="R136" s="29"/>
      <c r="S136" s="29"/>
      <c r="T136" s="29"/>
      <c r="U136" s="29"/>
      <c r="V136" s="29"/>
      <c r="W136" s="29"/>
      <c r="X136" s="29"/>
      <c r="Y136" s="29"/>
      <c r="Z136" s="29"/>
      <c r="AA136" s="29"/>
      <c r="AB136" s="29"/>
      <c r="AC136" s="29"/>
      <c r="AD136" s="29"/>
      <c r="AE136" s="29"/>
    </row>
    <row r="137" spans="1:31" ht="15.75" customHeight="1">
      <c r="A137" s="29"/>
      <c r="B137" s="75"/>
      <c r="C137" s="29"/>
      <c r="D137" s="29"/>
      <c r="E137" s="29"/>
      <c r="F137" s="29"/>
      <c r="G137" s="338"/>
      <c r="H137" s="29"/>
      <c r="I137" s="29"/>
      <c r="J137" s="29"/>
      <c r="K137" s="29"/>
      <c r="L137" s="29"/>
      <c r="M137" s="29"/>
      <c r="N137" s="29"/>
      <c r="O137" s="29"/>
      <c r="P137" s="29"/>
      <c r="Q137" s="29"/>
      <c r="R137" s="29"/>
      <c r="S137" s="29"/>
      <c r="T137" s="29"/>
      <c r="U137" s="29"/>
      <c r="V137" s="29"/>
      <c r="W137" s="29"/>
      <c r="X137" s="29"/>
      <c r="Y137" s="29"/>
      <c r="Z137" s="29"/>
      <c r="AA137" s="29"/>
      <c r="AB137" s="29"/>
      <c r="AC137" s="29"/>
      <c r="AD137" s="29"/>
      <c r="AE137" s="29"/>
    </row>
    <row r="138" spans="1:31" ht="15.75" customHeight="1">
      <c r="A138" s="29"/>
      <c r="B138" s="75"/>
      <c r="C138" s="29"/>
      <c r="D138" s="29"/>
      <c r="E138" s="29"/>
      <c r="F138" s="29"/>
      <c r="G138" s="338"/>
      <c r="H138" s="29"/>
      <c r="I138" s="29"/>
      <c r="J138" s="29"/>
      <c r="K138" s="29"/>
      <c r="L138" s="29"/>
      <c r="M138" s="29"/>
      <c r="N138" s="29"/>
      <c r="O138" s="29"/>
      <c r="P138" s="29"/>
      <c r="Q138" s="29"/>
      <c r="R138" s="29"/>
      <c r="S138" s="29"/>
      <c r="T138" s="29"/>
      <c r="U138" s="29"/>
      <c r="V138" s="29"/>
      <c r="W138" s="29"/>
      <c r="X138" s="29"/>
      <c r="Y138" s="29"/>
      <c r="Z138" s="29"/>
      <c r="AA138" s="29"/>
      <c r="AB138" s="29"/>
      <c r="AC138" s="29"/>
      <c r="AD138" s="29"/>
      <c r="AE138" s="29"/>
    </row>
    <row r="139" spans="1:31" ht="15.75" customHeight="1">
      <c r="A139" s="29"/>
      <c r="B139" s="75"/>
      <c r="C139" s="29"/>
      <c r="D139" s="29"/>
      <c r="E139" s="29"/>
      <c r="F139" s="29"/>
      <c r="G139" s="338"/>
      <c r="H139" s="29"/>
      <c r="I139" s="29"/>
      <c r="J139" s="29"/>
      <c r="K139" s="29"/>
      <c r="L139" s="29"/>
      <c r="M139" s="29"/>
      <c r="N139" s="29"/>
      <c r="O139" s="29"/>
      <c r="P139" s="29"/>
      <c r="Q139" s="29"/>
      <c r="R139" s="29"/>
      <c r="S139" s="29"/>
      <c r="T139" s="29"/>
      <c r="U139" s="29"/>
      <c r="V139" s="29"/>
      <c r="W139" s="29"/>
      <c r="X139" s="29"/>
      <c r="Y139" s="29"/>
      <c r="Z139" s="29"/>
      <c r="AA139" s="29"/>
      <c r="AB139" s="29"/>
      <c r="AC139" s="29"/>
      <c r="AD139" s="29"/>
      <c r="AE139" s="29"/>
    </row>
    <row r="140" spans="1:31" ht="15.75" customHeight="1">
      <c r="A140" s="29"/>
      <c r="B140" s="75"/>
      <c r="C140" s="29"/>
      <c r="D140" s="29"/>
      <c r="E140" s="29"/>
      <c r="F140" s="29"/>
      <c r="G140" s="338"/>
      <c r="H140" s="29"/>
      <c r="I140" s="29"/>
      <c r="J140" s="29"/>
      <c r="K140" s="29"/>
      <c r="L140" s="29"/>
      <c r="M140" s="29"/>
      <c r="N140" s="29"/>
      <c r="O140" s="29"/>
      <c r="P140" s="29"/>
      <c r="Q140" s="29"/>
      <c r="R140" s="29"/>
      <c r="S140" s="29"/>
      <c r="T140" s="29"/>
      <c r="U140" s="29"/>
      <c r="V140" s="29"/>
      <c r="W140" s="29"/>
      <c r="X140" s="29"/>
      <c r="Y140" s="29"/>
      <c r="Z140" s="29"/>
      <c r="AA140" s="29"/>
      <c r="AB140" s="29"/>
      <c r="AC140" s="29"/>
      <c r="AD140" s="29"/>
      <c r="AE140" s="29"/>
    </row>
    <row r="141" spans="1:31" ht="15.75" customHeight="1">
      <c r="A141" s="29"/>
      <c r="B141" s="75"/>
      <c r="C141" s="29"/>
      <c r="D141" s="29"/>
      <c r="E141" s="29"/>
      <c r="F141" s="29"/>
      <c r="G141" s="338"/>
      <c r="H141" s="29"/>
      <c r="I141" s="29"/>
      <c r="J141" s="29"/>
      <c r="K141" s="29"/>
      <c r="L141" s="29"/>
      <c r="M141" s="29"/>
      <c r="N141" s="29"/>
      <c r="O141" s="29"/>
      <c r="P141" s="29"/>
      <c r="Q141" s="29"/>
      <c r="R141" s="29"/>
      <c r="S141" s="29"/>
      <c r="T141" s="29"/>
      <c r="U141" s="29"/>
      <c r="V141" s="29"/>
      <c r="W141" s="29"/>
      <c r="X141" s="29"/>
      <c r="Y141" s="29"/>
      <c r="Z141" s="29"/>
      <c r="AA141" s="29"/>
      <c r="AB141" s="29"/>
      <c r="AC141" s="29"/>
      <c r="AD141" s="29"/>
      <c r="AE141" s="29"/>
    </row>
    <row r="142" spans="1:31" ht="15.75" customHeight="1">
      <c r="A142" s="29"/>
      <c r="B142" s="75"/>
      <c r="C142" s="29"/>
      <c r="D142" s="29"/>
      <c r="E142" s="29"/>
      <c r="F142" s="29"/>
      <c r="G142" s="338"/>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row>
    <row r="143" spans="1:31" ht="15.75" customHeight="1">
      <c r="A143" s="29"/>
      <c r="B143" s="75"/>
      <c r="C143" s="29"/>
      <c r="D143" s="29"/>
      <c r="E143" s="29"/>
      <c r="F143" s="29"/>
      <c r="G143" s="338"/>
      <c r="H143" s="29"/>
      <c r="I143" s="29"/>
      <c r="J143" s="29"/>
      <c r="K143" s="29"/>
      <c r="L143" s="29"/>
      <c r="M143" s="29"/>
      <c r="N143" s="29"/>
      <c r="O143" s="29"/>
      <c r="P143" s="29"/>
      <c r="Q143" s="29"/>
      <c r="R143" s="29"/>
      <c r="S143" s="29"/>
      <c r="T143" s="29"/>
      <c r="U143" s="29"/>
      <c r="V143" s="29"/>
      <c r="W143" s="29"/>
      <c r="X143" s="29"/>
      <c r="Y143" s="29"/>
      <c r="Z143" s="29"/>
      <c r="AA143" s="29"/>
      <c r="AB143" s="29"/>
      <c r="AC143" s="29"/>
      <c r="AD143" s="29"/>
      <c r="AE143" s="29"/>
    </row>
    <row r="144" spans="1:31" ht="15.75" customHeight="1">
      <c r="A144" s="29"/>
      <c r="B144" s="75"/>
      <c r="C144" s="29"/>
      <c r="D144" s="29"/>
      <c r="E144" s="29"/>
      <c r="F144" s="29"/>
      <c r="G144" s="338"/>
      <c r="H144" s="29"/>
      <c r="I144" s="29"/>
      <c r="J144" s="29"/>
      <c r="K144" s="29"/>
      <c r="L144" s="29"/>
      <c r="M144" s="29"/>
      <c r="N144" s="29"/>
      <c r="O144" s="29"/>
      <c r="P144" s="29"/>
      <c r="Q144" s="29"/>
      <c r="R144" s="29"/>
      <c r="S144" s="29"/>
      <c r="T144" s="29"/>
      <c r="U144" s="29"/>
      <c r="V144" s="29"/>
      <c r="W144" s="29"/>
      <c r="X144" s="29"/>
      <c r="Y144" s="29"/>
      <c r="Z144" s="29"/>
      <c r="AA144" s="29"/>
      <c r="AB144" s="29"/>
      <c r="AC144" s="29"/>
      <c r="AD144" s="29"/>
      <c r="AE144" s="29"/>
    </row>
    <row r="145" spans="1:31" ht="15.75" customHeight="1">
      <c r="A145" s="29"/>
      <c r="B145" s="75"/>
      <c r="C145" s="29"/>
      <c r="D145" s="29"/>
      <c r="E145" s="29"/>
      <c r="F145" s="29"/>
      <c r="G145" s="338"/>
      <c r="H145" s="29"/>
      <c r="I145" s="29"/>
      <c r="J145" s="29"/>
      <c r="K145" s="29"/>
      <c r="L145" s="29"/>
      <c r="M145" s="29"/>
      <c r="N145" s="29"/>
      <c r="O145" s="29"/>
      <c r="P145" s="29"/>
      <c r="Q145" s="29"/>
      <c r="R145" s="29"/>
      <c r="S145" s="29"/>
      <c r="T145" s="29"/>
      <c r="U145" s="29"/>
      <c r="V145" s="29"/>
      <c r="W145" s="29"/>
      <c r="X145" s="29"/>
      <c r="Y145" s="29"/>
      <c r="Z145" s="29"/>
      <c r="AA145" s="29"/>
      <c r="AB145" s="29"/>
      <c r="AC145" s="29"/>
      <c r="AD145" s="29"/>
      <c r="AE145" s="29"/>
    </row>
    <row r="146" spans="1:31" ht="15.75" customHeight="1">
      <c r="A146" s="29"/>
      <c r="B146" s="75"/>
      <c r="C146" s="29"/>
      <c r="D146" s="29"/>
      <c r="E146" s="29"/>
      <c r="F146" s="29"/>
      <c r="G146" s="338"/>
      <c r="H146" s="29"/>
      <c r="I146" s="29"/>
      <c r="J146" s="29"/>
      <c r="K146" s="29"/>
      <c r="L146" s="29"/>
      <c r="M146" s="29"/>
      <c r="N146" s="29"/>
      <c r="O146" s="29"/>
      <c r="P146" s="29"/>
      <c r="Q146" s="29"/>
      <c r="R146" s="29"/>
      <c r="S146" s="29"/>
      <c r="T146" s="29"/>
      <c r="U146" s="29"/>
      <c r="V146" s="29"/>
      <c r="W146" s="29"/>
      <c r="X146" s="29"/>
      <c r="Y146" s="29"/>
      <c r="Z146" s="29"/>
      <c r="AA146" s="29"/>
      <c r="AB146" s="29"/>
      <c r="AC146" s="29"/>
      <c r="AD146" s="29"/>
      <c r="AE146" s="29"/>
    </row>
    <row r="147" spans="1:31" ht="15.75" customHeight="1">
      <c r="A147" s="29"/>
      <c r="B147" s="75"/>
      <c r="C147" s="29"/>
      <c r="D147" s="29"/>
      <c r="E147" s="29"/>
      <c r="F147" s="29"/>
      <c r="G147" s="338"/>
      <c r="H147" s="29"/>
      <c r="I147" s="29"/>
      <c r="J147" s="29"/>
      <c r="K147" s="29"/>
      <c r="L147" s="29"/>
      <c r="M147" s="29"/>
      <c r="N147" s="29"/>
      <c r="O147" s="29"/>
      <c r="P147" s="29"/>
      <c r="Q147" s="29"/>
      <c r="R147" s="29"/>
      <c r="S147" s="29"/>
      <c r="T147" s="29"/>
      <c r="U147" s="29"/>
      <c r="V147" s="29"/>
      <c r="W147" s="29"/>
      <c r="X147" s="29"/>
      <c r="Y147" s="29"/>
      <c r="Z147" s="29"/>
      <c r="AA147" s="29"/>
      <c r="AB147" s="29"/>
      <c r="AC147" s="29"/>
      <c r="AD147" s="29"/>
      <c r="AE147" s="29"/>
    </row>
    <row r="148" spans="1:31" ht="15.75" customHeight="1">
      <c r="A148" s="29"/>
      <c r="B148" s="75"/>
      <c r="C148" s="29"/>
      <c r="D148" s="29"/>
      <c r="E148" s="29"/>
      <c r="F148" s="29"/>
      <c r="G148" s="338"/>
      <c r="H148" s="29"/>
      <c r="I148" s="29"/>
      <c r="J148" s="29"/>
      <c r="K148" s="29"/>
      <c r="L148" s="29"/>
      <c r="M148" s="29"/>
      <c r="N148" s="29"/>
      <c r="O148" s="29"/>
      <c r="P148" s="29"/>
      <c r="Q148" s="29"/>
      <c r="R148" s="29"/>
      <c r="S148" s="29"/>
      <c r="T148" s="29"/>
      <c r="U148" s="29"/>
      <c r="V148" s="29"/>
      <c r="W148" s="29"/>
      <c r="X148" s="29"/>
      <c r="Y148" s="29"/>
      <c r="Z148" s="29"/>
      <c r="AA148" s="29"/>
      <c r="AB148" s="29"/>
      <c r="AC148" s="29"/>
      <c r="AD148" s="29"/>
      <c r="AE148" s="29"/>
    </row>
    <row r="149" spans="1:31" ht="15.75" customHeight="1">
      <c r="A149" s="29"/>
      <c r="B149" s="75"/>
      <c r="C149" s="29"/>
      <c r="D149" s="29"/>
      <c r="E149" s="29"/>
      <c r="F149" s="29"/>
      <c r="G149" s="338"/>
      <c r="H149" s="29"/>
      <c r="I149" s="29"/>
      <c r="J149" s="29"/>
      <c r="K149" s="29"/>
      <c r="L149" s="29"/>
      <c r="M149" s="29"/>
      <c r="N149" s="29"/>
      <c r="O149" s="29"/>
      <c r="P149" s="29"/>
      <c r="Q149" s="29"/>
      <c r="R149" s="29"/>
      <c r="S149" s="29"/>
      <c r="T149" s="29"/>
      <c r="U149" s="29"/>
      <c r="V149" s="29"/>
      <c r="W149" s="29"/>
      <c r="X149" s="29"/>
      <c r="Y149" s="29"/>
      <c r="Z149" s="29"/>
      <c r="AA149" s="29"/>
      <c r="AB149" s="29"/>
      <c r="AC149" s="29"/>
      <c r="AD149" s="29"/>
      <c r="AE149" s="29"/>
    </row>
    <row r="150" spans="1:31" ht="15.75" customHeight="1">
      <c r="A150" s="29"/>
      <c r="B150" s="75"/>
      <c r="C150" s="29"/>
      <c r="D150" s="29"/>
      <c r="E150" s="29"/>
      <c r="F150" s="29"/>
      <c r="G150" s="338"/>
      <c r="H150" s="29"/>
      <c r="I150" s="29"/>
      <c r="J150" s="29"/>
      <c r="K150" s="29"/>
      <c r="L150" s="29"/>
      <c r="M150" s="29"/>
      <c r="N150" s="29"/>
      <c r="O150" s="29"/>
      <c r="P150" s="29"/>
      <c r="Q150" s="29"/>
      <c r="R150" s="29"/>
      <c r="S150" s="29"/>
      <c r="T150" s="29"/>
      <c r="U150" s="29"/>
      <c r="V150" s="29"/>
      <c r="W150" s="29"/>
      <c r="X150" s="29"/>
      <c r="Y150" s="29"/>
      <c r="Z150" s="29"/>
      <c r="AA150" s="29"/>
      <c r="AB150" s="29"/>
      <c r="AC150" s="29"/>
      <c r="AD150" s="29"/>
      <c r="AE150" s="29"/>
    </row>
    <row r="151" spans="1:31" ht="15.75" customHeight="1">
      <c r="A151" s="29"/>
      <c r="B151" s="75"/>
      <c r="C151" s="29"/>
      <c r="D151" s="29"/>
      <c r="E151" s="29"/>
      <c r="F151" s="29"/>
      <c r="G151" s="338"/>
      <c r="H151" s="29"/>
      <c r="I151" s="29"/>
      <c r="J151" s="29"/>
      <c r="K151" s="29"/>
      <c r="L151" s="29"/>
      <c r="M151" s="29"/>
      <c r="N151" s="29"/>
      <c r="O151" s="29"/>
      <c r="P151" s="29"/>
      <c r="Q151" s="29"/>
      <c r="R151" s="29"/>
      <c r="S151" s="29"/>
      <c r="T151" s="29"/>
      <c r="U151" s="29"/>
      <c r="V151" s="29"/>
      <c r="W151" s="29"/>
      <c r="X151" s="29"/>
      <c r="Y151" s="29"/>
      <c r="Z151" s="29"/>
      <c r="AA151" s="29"/>
      <c r="AB151" s="29"/>
      <c r="AC151" s="29"/>
      <c r="AD151" s="29"/>
      <c r="AE151" s="29"/>
    </row>
    <row r="152" spans="1:31" ht="15.75" customHeight="1">
      <c r="A152" s="29"/>
      <c r="B152" s="75"/>
      <c r="C152" s="29"/>
      <c r="D152" s="29"/>
      <c r="E152" s="29"/>
      <c r="F152" s="29"/>
      <c r="G152" s="338"/>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row>
    <row r="153" spans="1:31" ht="15.75" customHeight="1">
      <c r="A153" s="29"/>
      <c r="B153" s="75"/>
      <c r="C153" s="29"/>
      <c r="D153" s="29"/>
      <c r="E153" s="29"/>
      <c r="F153" s="29"/>
      <c r="G153" s="338"/>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row>
    <row r="154" spans="1:31" ht="15.75" customHeight="1">
      <c r="A154" s="29"/>
      <c r="B154" s="75"/>
      <c r="C154" s="29"/>
      <c r="D154" s="29"/>
      <c r="E154" s="29"/>
      <c r="F154" s="29"/>
      <c r="G154" s="338"/>
      <c r="H154" s="29"/>
      <c r="I154" s="29"/>
      <c r="J154" s="29"/>
      <c r="K154" s="29"/>
      <c r="L154" s="29"/>
      <c r="M154" s="29"/>
      <c r="N154" s="29"/>
      <c r="O154" s="29"/>
      <c r="P154" s="29"/>
      <c r="Q154" s="29"/>
      <c r="R154" s="29"/>
      <c r="S154" s="29"/>
      <c r="T154" s="29"/>
      <c r="U154" s="29"/>
      <c r="V154" s="29"/>
      <c r="W154" s="29"/>
      <c r="X154" s="29"/>
      <c r="Y154" s="29"/>
      <c r="Z154" s="29"/>
      <c r="AA154" s="29"/>
      <c r="AB154" s="29"/>
      <c r="AC154" s="29"/>
      <c r="AD154" s="29"/>
      <c r="AE154" s="29"/>
    </row>
    <row r="155" spans="1:31" ht="15.75" customHeight="1">
      <c r="A155" s="29"/>
      <c r="B155" s="75"/>
      <c r="C155" s="29"/>
      <c r="D155" s="29"/>
      <c r="E155" s="29"/>
      <c r="F155" s="29"/>
      <c r="G155" s="338"/>
      <c r="H155" s="29"/>
      <c r="I155" s="29"/>
      <c r="J155" s="29"/>
      <c r="K155" s="29"/>
      <c r="L155" s="29"/>
      <c r="M155" s="29"/>
      <c r="N155" s="29"/>
      <c r="O155" s="29"/>
      <c r="P155" s="29"/>
      <c r="Q155" s="29"/>
      <c r="R155" s="29"/>
      <c r="S155" s="29"/>
      <c r="T155" s="29"/>
      <c r="U155" s="29"/>
      <c r="V155" s="29"/>
      <c r="W155" s="29"/>
      <c r="X155" s="29"/>
      <c r="Y155" s="29"/>
      <c r="Z155" s="29"/>
      <c r="AA155" s="29"/>
      <c r="AB155" s="29"/>
      <c r="AC155" s="29"/>
      <c r="AD155" s="29"/>
      <c r="AE155" s="29"/>
    </row>
    <row r="156" spans="1:31" ht="15.75" customHeight="1">
      <c r="A156" s="29"/>
      <c r="B156" s="75"/>
      <c r="C156" s="29"/>
      <c r="D156" s="29"/>
      <c r="E156" s="29"/>
      <c r="F156" s="29"/>
      <c r="G156" s="338"/>
      <c r="H156" s="29"/>
      <c r="I156" s="29"/>
      <c r="J156" s="29"/>
      <c r="K156" s="29"/>
      <c r="L156" s="29"/>
      <c r="M156" s="29"/>
      <c r="N156" s="29"/>
      <c r="O156" s="29"/>
      <c r="P156" s="29"/>
      <c r="Q156" s="29"/>
      <c r="R156" s="29"/>
      <c r="S156" s="29"/>
      <c r="T156" s="29"/>
      <c r="U156" s="29"/>
      <c r="V156" s="29"/>
      <c r="W156" s="29"/>
      <c r="X156" s="29"/>
      <c r="Y156" s="29"/>
      <c r="Z156" s="29"/>
      <c r="AA156" s="29"/>
      <c r="AB156" s="29"/>
      <c r="AC156" s="29"/>
      <c r="AD156" s="29"/>
      <c r="AE156" s="29"/>
    </row>
    <row r="157" spans="1:31" ht="15.75" customHeight="1">
      <c r="A157" s="29"/>
      <c r="B157" s="75"/>
      <c r="C157" s="29"/>
      <c r="D157" s="29"/>
      <c r="E157" s="29"/>
      <c r="F157" s="29"/>
      <c r="G157" s="338"/>
      <c r="H157" s="29"/>
      <c r="I157" s="29"/>
      <c r="J157" s="29"/>
      <c r="K157" s="29"/>
      <c r="L157" s="29"/>
      <c r="M157" s="29"/>
      <c r="N157" s="29"/>
      <c r="O157" s="29"/>
      <c r="P157" s="29"/>
      <c r="Q157" s="29"/>
      <c r="R157" s="29"/>
      <c r="S157" s="29"/>
      <c r="T157" s="29"/>
      <c r="U157" s="29"/>
      <c r="V157" s="29"/>
      <c r="W157" s="29"/>
      <c r="X157" s="29"/>
      <c r="Y157" s="29"/>
      <c r="Z157" s="29"/>
      <c r="AA157" s="29"/>
      <c r="AB157" s="29"/>
      <c r="AC157" s="29"/>
      <c r="AD157" s="29"/>
      <c r="AE157" s="29"/>
    </row>
    <row r="158" spans="1:31" ht="15.75" customHeight="1">
      <c r="A158" s="29"/>
      <c r="B158" s="75"/>
      <c r="C158" s="29"/>
      <c r="D158" s="29"/>
      <c r="E158" s="29"/>
      <c r="F158" s="29"/>
      <c r="G158" s="338"/>
      <c r="H158" s="29"/>
      <c r="I158" s="29"/>
      <c r="J158" s="29"/>
      <c r="K158" s="29"/>
      <c r="L158" s="29"/>
      <c r="M158" s="29"/>
      <c r="N158" s="29"/>
      <c r="O158" s="29"/>
      <c r="P158" s="29"/>
      <c r="Q158" s="29"/>
      <c r="R158" s="29"/>
      <c r="S158" s="29"/>
      <c r="T158" s="29"/>
      <c r="U158" s="29"/>
      <c r="V158" s="29"/>
      <c r="W158" s="29"/>
      <c r="X158" s="29"/>
      <c r="Y158" s="29"/>
      <c r="Z158" s="29"/>
      <c r="AA158" s="29"/>
      <c r="AB158" s="29"/>
      <c r="AC158" s="29"/>
      <c r="AD158" s="29"/>
      <c r="AE158" s="29"/>
    </row>
    <row r="159" spans="1:31" ht="15.75" customHeight="1">
      <c r="A159" s="29"/>
      <c r="B159" s="75"/>
      <c r="C159" s="29"/>
      <c r="D159" s="29"/>
      <c r="E159" s="29"/>
      <c r="F159" s="29"/>
      <c r="G159" s="338"/>
      <c r="H159" s="29"/>
      <c r="I159" s="29"/>
      <c r="J159" s="29"/>
      <c r="K159" s="29"/>
      <c r="L159" s="29"/>
      <c r="M159" s="29"/>
      <c r="N159" s="29"/>
      <c r="O159" s="29"/>
      <c r="P159" s="29"/>
      <c r="Q159" s="29"/>
      <c r="R159" s="29"/>
      <c r="S159" s="29"/>
      <c r="T159" s="29"/>
      <c r="U159" s="29"/>
      <c r="V159" s="29"/>
      <c r="W159" s="29"/>
      <c r="X159" s="29"/>
      <c r="Y159" s="29"/>
      <c r="Z159" s="29"/>
      <c r="AA159" s="29"/>
      <c r="AB159" s="29"/>
      <c r="AC159" s="29"/>
      <c r="AD159" s="29"/>
      <c r="AE159" s="29"/>
    </row>
    <row r="160" spans="1:31" ht="15.75" customHeight="1">
      <c r="A160" s="29"/>
      <c r="B160" s="75"/>
      <c r="C160" s="29"/>
      <c r="D160" s="29"/>
      <c r="E160" s="29"/>
      <c r="F160" s="29"/>
      <c r="G160" s="338"/>
      <c r="H160" s="29"/>
      <c r="I160" s="29"/>
      <c r="J160" s="29"/>
      <c r="K160" s="29"/>
      <c r="L160" s="29"/>
      <c r="M160" s="29"/>
      <c r="N160" s="29"/>
      <c r="O160" s="29"/>
      <c r="P160" s="29"/>
      <c r="Q160" s="29"/>
      <c r="R160" s="29"/>
      <c r="S160" s="29"/>
      <c r="T160" s="29"/>
      <c r="U160" s="29"/>
      <c r="V160" s="29"/>
      <c r="W160" s="29"/>
      <c r="X160" s="29"/>
      <c r="Y160" s="29"/>
      <c r="Z160" s="29"/>
      <c r="AA160" s="29"/>
      <c r="AB160" s="29"/>
      <c r="AC160" s="29"/>
      <c r="AD160" s="29"/>
      <c r="AE160" s="29"/>
    </row>
    <row r="161" spans="1:31" ht="15.75" customHeight="1">
      <c r="A161" s="29"/>
      <c r="B161" s="75"/>
      <c r="C161" s="29"/>
      <c r="D161" s="29"/>
      <c r="E161" s="29"/>
      <c r="F161" s="29"/>
      <c r="G161" s="338"/>
      <c r="H161" s="29"/>
      <c r="I161" s="29"/>
      <c r="J161" s="29"/>
      <c r="K161" s="29"/>
      <c r="L161" s="29"/>
      <c r="M161" s="29"/>
      <c r="N161" s="29"/>
      <c r="O161" s="29"/>
      <c r="P161" s="29"/>
      <c r="Q161" s="29"/>
      <c r="R161" s="29"/>
      <c r="S161" s="29"/>
      <c r="T161" s="29"/>
      <c r="U161" s="29"/>
      <c r="V161" s="29"/>
      <c r="W161" s="29"/>
      <c r="X161" s="29"/>
      <c r="Y161" s="29"/>
      <c r="Z161" s="29"/>
      <c r="AA161" s="29"/>
      <c r="AB161" s="29"/>
      <c r="AC161" s="29"/>
      <c r="AD161" s="29"/>
      <c r="AE161" s="29"/>
    </row>
    <row r="162" spans="1:31" ht="15.75" customHeight="1">
      <c r="A162" s="29"/>
      <c r="B162" s="75"/>
      <c r="C162" s="29"/>
      <c r="D162" s="29"/>
      <c r="E162" s="29"/>
      <c r="F162" s="29"/>
      <c r="G162" s="338"/>
      <c r="H162" s="29"/>
      <c r="I162" s="29"/>
      <c r="J162" s="29"/>
      <c r="K162" s="29"/>
      <c r="L162" s="29"/>
      <c r="M162" s="29"/>
      <c r="N162" s="29"/>
      <c r="O162" s="29"/>
      <c r="P162" s="29"/>
      <c r="Q162" s="29"/>
      <c r="R162" s="29"/>
      <c r="S162" s="29"/>
      <c r="T162" s="29"/>
      <c r="U162" s="29"/>
      <c r="V162" s="29"/>
      <c r="W162" s="29"/>
      <c r="X162" s="29"/>
      <c r="Y162" s="29"/>
      <c r="Z162" s="29"/>
      <c r="AA162" s="29"/>
      <c r="AB162" s="29"/>
      <c r="AC162" s="29"/>
      <c r="AD162" s="29"/>
      <c r="AE162" s="29"/>
    </row>
    <row r="163" spans="1:31" ht="15.75" customHeight="1">
      <c r="A163" s="29"/>
      <c r="B163" s="75"/>
      <c r="C163" s="29"/>
      <c r="D163" s="29"/>
      <c r="E163" s="29"/>
      <c r="F163" s="29"/>
      <c r="G163" s="338"/>
      <c r="H163" s="29"/>
      <c r="I163" s="29"/>
      <c r="J163" s="29"/>
      <c r="K163" s="29"/>
      <c r="L163" s="29"/>
      <c r="M163" s="29"/>
      <c r="N163" s="29"/>
      <c r="O163" s="29"/>
      <c r="P163" s="29"/>
      <c r="Q163" s="29"/>
      <c r="R163" s="29"/>
      <c r="S163" s="29"/>
      <c r="T163" s="29"/>
      <c r="U163" s="29"/>
      <c r="V163" s="29"/>
      <c r="W163" s="29"/>
      <c r="X163" s="29"/>
      <c r="Y163" s="29"/>
      <c r="Z163" s="29"/>
      <c r="AA163" s="29"/>
      <c r="AB163" s="29"/>
      <c r="AC163" s="29"/>
      <c r="AD163" s="29"/>
      <c r="AE163" s="29"/>
    </row>
    <row r="164" spans="1:31" ht="15.75" customHeight="1">
      <c r="A164" s="29"/>
      <c r="B164" s="75"/>
      <c r="C164" s="29"/>
      <c r="D164" s="29"/>
      <c r="E164" s="29"/>
      <c r="F164" s="29"/>
      <c r="G164" s="338"/>
      <c r="H164" s="29"/>
      <c r="I164" s="29"/>
      <c r="J164" s="29"/>
      <c r="K164" s="29"/>
      <c r="L164" s="29"/>
      <c r="M164" s="29"/>
      <c r="N164" s="29"/>
      <c r="O164" s="29"/>
      <c r="P164" s="29"/>
      <c r="Q164" s="29"/>
      <c r="R164" s="29"/>
      <c r="S164" s="29"/>
      <c r="T164" s="29"/>
      <c r="U164" s="29"/>
      <c r="V164" s="29"/>
      <c r="W164" s="29"/>
      <c r="X164" s="29"/>
      <c r="Y164" s="29"/>
      <c r="Z164" s="29"/>
      <c r="AA164" s="29"/>
      <c r="AB164" s="29"/>
      <c r="AC164" s="29"/>
      <c r="AD164" s="29"/>
      <c r="AE164" s="29"/>
    </row>
    <row r="165" spans="1:31" ht="15.75" customHeight="1">
      <c r="A165" s="29"/>
      <c r="B165" s="75"/>
      <c r="C165" s="29"/>
      <c r="D165" s="29"/>
      <c r="E165" s="29"/>
      <c r="F165" s="29"/>
      <c r="G165" s="338"/>
      <c r="H165" s="29"/>
      <c r="I165" s="29"/>
      <c r="J165" s="29"/>
      <c r="K165" s="29"/>
      <c r="L165" s="29"/>
      <c r="M165" s="29"/>
      <c r="N165" s="29"/>
      <c r="O165" s="29"/>
      <c r="P165" s="29"/>
      <c r="Q165" s="29"/>
      <c r="R165" s="29"/>
      <c r="S165" s="29"/>
      <c r="T165" s="29"/>
      <c r="U165" s="29"/>
      <c r="V165" s="29"/>
      <c r="W165" s="29"/>
      <c r="X165" s="29"/>
      <c r="Y165" s="29"/>
      <c r="Z165" s="29"/>
      <c r="AA165" s="29"/>
      <c r="AB165" s="29"/>
      <c r="AC165" s="29"/>
      <c r="AD165" s="29"/>
      <c r="AE165" s="29"/>
    </row>
    <row r="166" spans="1:31" ht="15.75" customHeight="1">
      <c r="A166" s="29"/>
      <c r="B166" s="75"/>
      <c r="C166" s="29"/>
      <c r="D166" s="29"/>
      <c r="E166" s="29"/>
      <c r="F166" s="29"/>
      <c r="G166" s="338"/>
      <c r="H166" s="29"/>
      <c r="I166" s="29"/>
      <c r="J166" s="29"/>
      <c r="K166" s="29"/>
      <c r="L166" s="29"/>
      <c r="M166" s="29"/>
      <c r="N166" s="29"/>
      <c r="O166" s="29"/>
      <c r="P166" s="29"/>
      <c r="Q166" s="29"/>
      <c r="R166" s="29"/>
      <c r="S166" s="29"/>
      <c r="T166" s="29"/>
      <c r="U166" s="29"/>
      <c r="V166" s="29"/>
      <c r="W166" s="29"/>
      <c r="X166" s="29"/>
      <c r="Y166" s="29"/>
      <c r="Z166" s="29"/>
      <c r="AA166" s="29"/>
      <c r="AB166" s="29"/>
      <c r="AC166" s="29"/>
      <c r="AD166" s="29"/>
      <c r="AE166" s="29"/>
    </row>
    <row r="167" spans="1:31" ht="15.75" customHeight="1">
      <c r="A167" s="29"/>
      <c r="B167" s="75"/>
      <c r="C167" s="29"/>
      <c r="D167" s="29"/>
      <c r="E167" s="29"/>
      <c r="F167" s="29"/>
      <c r="G167" s="338"/>
      <c r="H167" s="29"/>
      <c r="I167" s="29"/>
      <c r="J167" s="29"/>
      <c r="K167" s="29"/>
      <c r="L167" s="29"/>
      <c r="M167" s="29"/>
      <c r="N167" s="29"/>
      <c r="O167" s="29"/>
      <c r="P167" s="29"/>
      <c r="Q167" s="29"/>
      <c r="R167" s="29"/>
      <c r="S167" s="29"/>
      <c r="T167" s="29"/>
      <c r="U167" s="29"/>
      <c r="V167" s="29"/>
      <c r="W167" s="29"/>
      <c r="X167" s="29"/>
      <c r="Y167" s="29"/>
      <c r="Z167" s="29"/>
      <c r="AA167" s="29"/>
      <c r="AB167" s="29"/>
      <c r="AC167" s="29"/>
      <c r="AD167" s="29"/>
      <c r="AE167" s="29"/>
    </row>
    <row r="168" spans="1:31" ht="15.75" customHeight="1">
      <c r="A168" s="29"/>
      <c r="B168" s="75"/>
      <c r="C168" s="29"/>
      <c r="D168" s="29"/>
      <c r="E168" s="29"/>
      <c r="F168" s="29"/>
      <c r="G168" s="338"/>
      <c r="H168" s="29"/>
      <c r="I168" s="29"/>
      <c r="J168" s="29"/>
      <c r="K168" s="29"/>
      <c r="L168" s="29"/>
      <c r="M168" s="29"/>
      <c r="N168" s="29"/>
      <c r="O168" s="29"/>
      <c r="P168" s="29"/>
      <c r="Q168" s="29"/>
      <c r="R168" s="29"/>
      <c r="S168" s="29"/>
      <c r="T168" s="29"/>
      <c r="U168" s="29"/>
      <c r="V168" s="29"/>
      <c r="W168" s="29"/>
      <c r="X168" s="29"/>
      <c r="Y168" s="29"/>
      <c r="Z168" s="29"/>
      <c r="AA168" s="29"/>
      <c r="AB168" s="29"/>
      <c r="AC168" s="29"/>
      <c r="AD168" s="29"/>
      <c r="AE168" s="29"/>
    </row>
    <row r="169" spans="1:31" ht="15.75" customHeight="1">
      <c r="A169" s="29"/>
      <c r="B169" s="75"/>
      <c r="C169" s="29"/>
      <c r="D169" s="29"/>
      <c r="E169" s="29"/>
      <c r="F169" s="29"/>
      <c r="G169" s="338"/>
      <c r="H169" s="29"/>
      <c r="I169" s="29"/>
      <c r="J169" s="29"/>
      <c r="K169" s="29"/>
      <c r="L169" s="29"/>
      <c r="M169" s="29"/>
      <c r="N169" s="29"/>
      <c r="O169" s="29"/>
      <c r="P169" s="29"/>
      <c r="Q169" s="29"/>
      <c r="R169" s="29"/>
      <c r="S169" s="29"/>
      <c r="T169" s="29"/>
      <c r="U169" s="29"/>
      <c r="V169" s="29"/>
      <c r="W169" s="29"/>
      <c r="X169" s="29"/>
      <c r="Y169" s="29"/>
      <c r="Z169" s="29"/>
      <c r="AA169" s="29"/>
      <c r="AB169" s="29"/>
      <c r="AC169" s="29"/>
      <c r="AD169" s="29"/>
      <c r="AE169" s="29"/>
    </row>
    <row r="170" spans="1:31" ht="15.75" customHeight="1">
      <c r="A170" s="29"/>
      <c r="B170" s="75"/>
      <c r="C170" s="29"/>
      <c r="D170" s="29"/>
      <c r="E170" s="29"/>
      <c r="F170" s="29"/>
      <c r="G170" s="338"/>
      <c r="H170" s="29"/>
      <c r="I170" s="29"/>
      <c r="J170" s="29"/>
      <c r="K170" s="29"/>
      <c r="L170" s="29"/>
      <c r="M170" s="29"/>
      <c r="N170" s="29"/>
      <c r="O170" s="29"/>
      <c r="P170" s="29"/>
      <c r="Q170" s="29"/>
      <c r="R170" s="29"/>
      <c r="S170" s="29"/>
      <c r="T170" s="29"/>
      <c r="U170" s="29"/>
      <c r="V170" s="29"/>
      <c r="W170" s="29"/>
      <c r="X170" s="29"/>
      <c r="Y170" s="29"/>
      <c r="Z170" s="29"/>
      <c r="AA170" s="29"/>
      <c r="AB170" s="29"/>
      <c r="AC170" s="29"/>
      <c r="AD170" s="29"/>
      <c r="AE170" s="29"/>
    </row>
    <row r="171" spans="1:31" ht="15.75" customHeight="1">
      <c r="A171" s="29"/>
      <c r="B171" s="75"/>
      <c r="C171" s="29"/>
      <c r="D171" s="29"/>
      <c r="E171" s="29"/>
      <c r="F171" s="29"/>
      <c r="G171" s="338"/>
      <c r="H171" s="29"/>
      <c r="I171" s="29"/>
      <c r="J171" s="29"/>
      <c r="K171" s="29"/>
      <c r="L171" s="29"/>
      <c r="M171" s="29"/>
      <c r="N171" s="29"/>
      <c r="O171" s="29"/>
      <c r="P171" s="29"/>
      <c r="Q171" s="29"/>
      <c r="R171" s="29"/>
      <c r="S171" s="29"/>
      <c r="T171" s="29"/>
      <c r="U171" s="29"/>
      <c r="V171" s="29"/>
      <c r="W171" s="29"/>
      <c r="X171" s="29"/>
      <c r="Y171" s="29"/>
      <c r="Z171" s="29"/>
      <c r="AA171" s="29"/>
      <c r="AB171" s="29"/>
      <c r="AC171" s="29"/>
      <c r="AD171" s="29"/>
      <c r="AE171" s="29"/>
    </row>
    <row r="172" spans="1:31" ht="15.75" customHeight="1">
      <c r="A172" s="29"/>
      <c r="B172" s="75"/>
      <c r="C172" s="29"/>
      <c r="D172" s="29"/>
      <c r="E172" s="29"/>
      <c r="F172" s="29"/>
      <c r="G172" s="338"/>
      <c r="H172" s="29"/>
      <c r="I172" s="29"/>
      <c r="J172" s="29"/>
      <c r="K172" s="29"/>
      <c r="L172" s="29"/>
      <c r="M172" s="29"/>
      <c r="N172" s="29"/>
      <c r="O172" s="29"/>
      <c r="P172" s="29"/>
      <c r="Q172" s="29"/>
      <c r="R172" s="29"/>
      <c r="S172" s="29"/>
      <c r="T172" s="29"/>
      <c r="U172" s="29"/>
      <c r="V172" s="29"/>
      <c r="W172" s="29"/>
      <c r="X172" s="29"/>
      <c r="Y172" s="29"/>
      <c r="Z172" s="29"/>
      <c r="AA172" s="29"/>
      <c r="AB172" s="29"/>
      <c r="AC172" s="29"/>
      <c r="AD172" s="29"/>
      <c r="AE172" s="29"/>
    </row>
    <row r="173" spans="1:31" ht="15.75" customHeight="1">
      <c r="A173" s="29"/>
      <c r="B173" s="75"/>
      <c r="C173" s="29"/>
      <c r="D173" s="29"/>
      <c r="E173" s="29"/>
      <c r="F173" s="29"/>
      <c r="G173" s="338"/>
      <c r="H173" s="29"/>
      <c r="I173" s="29"/>
      <c r="J173" s="29"/>
      <c r="K173" s="29"/>
      <c r="L173" s="29"/>
      <c r="M173" s="29"/>
      <c r="N173" s="29"/>
      <c r="O173" s="29"/>
      <c r="P173" s="29"/>
      <c r="Q173" s="29"/>
      <c r="R173" s="29"/>
      <c r="S173" s="29"/>
      <c r="T173" s="29"/>
      <c r="U173" s="29"/>
      <c r="V173" s="29"/>
      <c r="W173" s="29"/>
      <c r="X173" s="29"/>
      <c r="Y173" s="29"/>
      <c r="Z173" s="29"/>
      <c r="AA173" s="29"/>
      <c r="AB173" s="29"/>
      <c r="AC173" s="29"/>
      <c r="AD173" s="29"/>
      <c r="AE173" s="29"/>
    </row>
    <row r="174" spans="1:31" ht="15.75" customHeight="1">
      <c r="A174" s="29"/>
      <c r="B174" s="75"/>
      <c r="C174" s="29"/>
      <c r="D174" s="29"/>
      <c r="E174" s="29"/>
      <c r="F174" s="29"/>
      <c r="G174" s="338"/>
      <c r="H174" s="29"/>
      <c r="I174" s="29"/>
      <c r="J174" s="29"/>
      <c r="K174" s="29"/>
      <c r="L174" s="29"/>
      <c r="M174" s="29"/>
      <c r="N174" s="29"/>
      <c r="O174" s="29"/>
      <c r="P174" s="29"/>
      <c r="Q174" s="29"/>
      <c r="R174" s="29"/>
      <c r="S174" s="29"/>
      <c r="T174" s="29"/>
      <c r="U174" s="29"/>
      <c r="V174" s="29"/>
      <c r="W174" s="29"/>
      <c r="X174" s="29"/>
      <c r="Y174" s="29"/>
      <c r="Z174" s="29"/>
      <c r="AA174" s="29"/>
      <c r="AB174" s="29"/>
      <c r="AC174" s="29"/>
      <c r="AD174" s="29"/>
      <c r="AE174" s="29"/>
    </row>
    <row r="175" spans="1:31" ht="15.75" customHeight="1">
      <c r="A175" s="29"/>
      <c r="B175" s="75"/>
      <c r="C175" s="29"/>
      <c r="D175" s="29"/>
      <c r="E175" s="29"/>
      <c r="F175" s="29"/>
      <c r="G175" s="338"/>
      <c r="H175" s="29"/>
      <c r="I175" s="29"/>
      <c r="J175" s="29"/>
      <c r="K175" s="29"/>
      <c r="L175" s="29"/>
      <c r="M175" s="29"/>
      <c r="N175" s="29"/>
      <c r="O175" s="29"/>
      <c r="P175" s="29"/>
      <c r="Q175" s="29"/>
      <c r="R175" s="29"/>
      <c r="S175" s="29"/>
      <c r="T175" s="29"/>
      <c r="U175" s="29"/>
      <c r="V175" s="29"/>
      <c r="W175" s="29"/>
      <c r="X175" s="29"/>
      <c r="Y175" s="29"/>
      <c r="Z175" s="29"/>
      <c r="AA175" s="29"/>
      <c r="AB175" s="29"/>
      <c r="AC175" s="29"/>
      <c r="AD175" s="29"/>
      <c r="AE175" s="29"/>
    </row>
    <row r="176" spans="1:31" ht="15.75" customHeight="1">
      <c r="A176" s="29"/>
      <c r="B176" s="75"/>
      <c r="C176" s="29"/>
      <c r="D176" s="29"/>
      <c r="E176" s="29"/>
      <c r="F176" s="29"/>
      <c r="G176" s="338"/>
      <c r="H176" s="29"/>
      <c r="I176" s="29"/>
      <c r="J176" s="29"/>
      <c r="K176" s="29"/>
      <c r="L176" s="29"/>
      <c r="M176" s="29"/>
      <c r="N176" s="29"/>
      <c r="O176" s="29"/>
      <c r="P176" s="29"/>
      <c r="Q176" s="29"/>
      <c r="R176" s="29"/>
      <c r="S176" s="29"/>
      <c r="T176" s="29"/>
      <c r="U176" s="29"/>
      <c r="V176" s="29"/>
      <c r="W176" s="29"/>
      <c r="X176" s="29"/>
      <c r="Y176" s="29"/>
      <c r="Z176" s="29"/>
      <c r="AA176" s="29"/>
      <c r="AB176" s="29"/>
      <c r="AC176" s="29"/>
      <c r="AD176" s="29"/>
      <c r="AE176" s="29"/>
    </row>
    <row r="177" spans="1:31" ht="15.75" customHeight="1">
      <c r="A177" s="29"/>
      <c r="B177" s="75"/>
      <c r="C177" s="29"/>
      <c r="D177" s="29"/>
      <c r="E177" s="29"/>
      <c r="F177" s="29"/>
      <c r="G177" s="338"/>
      <c r="H177" s="29"/>
      <c r="I177" s="29"/>
      <c r="J177" s="29"/>
      <c r="K177" s="29"/>
      <c r="L177" s="29"/>
      <c r="M177" s="29"/>
      <c r="N177" s="29"/>
      <c r="O177" s="29"/>
      <c r="P177" s="29"/>
      <c r="Q177" s="29"/>
      <c r="R177" s="29"/>
      <c r="S177" s="29"/>
      <c r="T177" s="29"/>
      <c r="U177" s="29"/>
      <c r="V177" s="29"/>
      <c r="W177" s="29"/>
      <c r="X177" s="29"/>
      <c r="Y177" s="29"/>
      <c r="Z177" s="29"/>
      <c r="AA177" s="29"/>
      <c r="AB177" s="29"/>
      <c r="AC177" s="29"/>
      <c r="AD177" s="29"/>
      <c r="AE177" s="29"/>
    </row>
    <row r="178" spans="1:31" ht="15.75" customHeight="1">
      <c r="A178" s="29"/>
      <c r="B178" s="75"/>
      <c r="C178" s="29"/>
      <c r="D178" s="29"/>
      <c r="E178" s="29"/>
      <c r="F178" s="29"/>
      <c r="G178" s="338"/>
      <c r="H178" s="29"/>
      <c r="I178" s="29"/>
      <c r="J178" s="29"/>
      <c r="K178" s="29"/>
      <c r="L178" s="29"/>
      <c r="M178" s="29"/>
      <c r="N178" s="29"/>
      <c r="O178" s="29"/>
      <c r="P178" s="29"/>
      <c r="Q178" s="29"/>
      <c r="R178" s="29"/>
      <c r="S178" s="29"/>
      <c r="T178" s="29"/>
      <c r="U178" s="29"/>
      <c r="V178" s="29"/>
      <c r="W178" s="29"/>
      <c r="X178" s="29"/>
      <c r="Y178" s="29"/>
      <c r="Z178" s="29"/>
      <c r="AA178" s="29"/>
      <c r="AB178" s="29"/>
      <c r="AC178" s="29"/>
      <c r="AD178" s="29"/>
      <c r="AE178" s="29"/>
    </row>
    <row r="179" spans="1:31" ht="15.75" customHeight="1">
      <c r="A179" s="29"/>
      <c r="B179" s="75"/>
      <c r="C179" s="29"/>
      <c r="D179" s="29"/>
      <c r="E179" s="29"/>
      <c r="F179" s="29"/>
      <c r="G179" s="338"/>
      <c r="H179" s="29"/>
      <c r="I179" s="29"/>
      <c r="J179" s="29"/>
      <c r="K179" s="29"/>
      <c r="L179" s="29"/>
      <c r="M179" s="29"/>
      <c r="N179" s="29"/>
      <c r="O179" s="29"/>
      <c r="P179" s="29"/>
      <c r="Q179" s="29"/>
      <c r="R179" s="29"/>
      <c r="S179" s="29"/>
      <c r="T179" s="29"/>
      <c r="U179" s="29"/>
      <c r="V179" s="29"/>
      <c r="W179" s="29"/>
      <c r="X179" s="29"/>
      <c r="Y179" s="29"/>
      <c r="Z179" s="29"/>
      <c r="AA179" s="29"/>
      <c r="AB179" s="29"/>
      <c r="AC179" s="29"/>
      <c r="AD179" s="29"/>
      <c r="AE179" s="29"/>
    </row>
    <row r="180" spans="1:31" ht="15.75" customHeight="1">
      <c r="A180" s="29"/>
      <c r="B180" s="75"/>
      <c r="C180" s="29"/>
      <c r="D180" s="29"/>
      <c r="E180" s="29"/>
      <c r="F180" s="29"/>
      <c r="G180" s="338"/>
      <c r="H180" s="29"/>
      <c r="I180" s="29"/>
      <c r="J180" s="29"/>
      <c r="K180" s="29"/>
      <c r="L180" s="29"/>
      <c r="M180" s="29"/>
      <c r="N180" s="29"/>
      <c r="O180" s="29"/>
      <c r="P180" s="29"/>
      <c r="Q180" s="29"/>
      <c r="R180" s="29"/>
      <c r="S180" s="29"/>
      <c r="T180" s="29"/>
      <c r="U180" s="29"/>
      <c r="V180" s="29"/>
      <c r="W180" s="29"/>
      <c r="X180" s="29"/>
      <c r="Y180" s="29"/>
      <c r="Z180" s="29"/>
      <c r="AA180" s="29"/>
      <c r="AB180" s="29"/>
      <c r="AC180" s="29"/>
      <c r="AD180" s="29"/>
      <c r="AE180" s="29"/>
    </row>
    <row r="181" spans="1:31" ht="15.75" customHeight="1">
      <c r="A181" s="29"/>
      <c r="B181" s="75"/>
      <c r="C181" s="29"/>
      <c r="D181" s="29"/>
      <c r="E181" s="29"/>
      <c r="F181" s="29"/>
      <c r="G181" s="338"/>
      <c r="H181" s="29"/>
      <c r="I181" s="29"/>
      <c r="J181" s="29"/>
      <c r="K181" s="29"/>
      <c r="L181" s="29"/>
      <c r="M181" s="29"/>
      <c r="N181" s="29"/>
      <c r="O181" s="29"/>
      <c r="P181" s="29"/>
      <c r="Q181" s="29"/>
      <c r="R181" s="29"/>
      <c r="S181" s="29"/>
      <c r="T181" s="29"/>
      <c r="U181" s="29"/>
      <c r="V181" s="29"/>
      <c r="W181" s="29"/>
      <c r="X181" s="29"/>
      <c r="Y181" s="29"/>
      <c r="Z181" s="29"/>
      <c r="AA181" s="29"/>
      <c r="AB181" s="29"/>
      <c r="AC181" s="29"/>
      <c r="AD181" s="29"/>
      <c r="AE181" s="29"/>
    </row>
    <row r="182" spans="1:31" ht="15.75" customHeight="1">
      <c r="A182" s="29"/>
      <c r="B182" s="75"/>
      <c r="C182" s="29"/>
      <c r="D182" s="29"/>
      <c r="E182" s="29"/>
      <c r="F182" s="29"/>
      <c r="G182" s="338"/>
      <c r="H182" s="29"/>
      <c r="I182" s="29"/>
      <c r="J182" s="29"/>
      <c r="K182" s="29"/>
      <c r="L182" s="29"/>
      <c r="M182" s="29"/>
      <c r="N182" s="29"/>
      <c r="O182" s="29"/>
      <c r="P182" s="29"/>
      <c r="Q182" s="29"/>
      <c r="R182" s="29"/>
      <c r="S182" s="29"/>
      <c r="T182" s="29"/>
      <c r="U182" s="29"/>
      <c r="V182" s="29"/>
      <c r="W182" s="29"/>
      <c r="X182" s="29"/>
      <c r="Y182" s="29"/>
      <c r="Z182" s="29"/>
      <c r="AA182" s="29"/>
      <c r="AB182" s="29"/>
      <c r="AC182" s="29"/>
      <c r="AD182" s="29"/>
      <c r="AE182" s="29"/>
    </row>
    <row r="183" spans="1:31" ht="15.75" customHeight="1">
      <c r="A183" s="29"/>
      <c r="B183" s="75"/>
      <c r="C183" s="29"/>
      <c r="D183" s="29"/>
      <c r="E183" s="29"/>
      <c r="F183" s="29"/>
      <c r="G183" s="338"/>
      <c r="H183" s="29"/>
      <c r="I183" s="29"/>
      <c r="J183" s="29"/>
      <c r="K183" s="29"/>
      <c r="L183" s="29"/>
      <c r="M183" s="29"/>
      <c r="N183" s="29"/>
      <c r="O183" s="29"/>
      <c r="P183" s="29"/>
      <c r="Q183" s="29"/>
      <c r="R183" s="29"/>
      <c r="S183" s="29"/>
      <c r="T183" s="29"/>
      <c r="U183" s="29"/>
      <c r="V183" s="29"/>
      <c r="W183" s="29"/>
      <c r="X183" s="29"/>
      <c r="Y183" s="29"/>
      <c r="Z183" s="29"/>
      <c r="AA183" s="29"/>
      <c r="AB183" s="29"/>
      <c r="AC183" s="29"/>
      <c r="AD183" s="29"/>
      <c r="AE183" s="29"/>
    </row>
    <row r="184" spans="1:31" ht="15.75" customHeight="1">
      <c r="A184" s="29"/>
      <c r="B184" s="75"/>
      <c r="C184" s="29"/>
      <c r="D184" s="29"/>
      <c r="E184" s="29"/>
      <c r="F184" s="29"/>
      <c r="G184" s="338"/>
      <c r="H184" s="29"/>
      <c r="I184" s="29"/>
      <c r="J184" s="29"/>
      <c r="K184" s="29"/>
      <c r="L184" s="29"/>
      <c r="M184" s="29"/>
      <c r="N184" s="29"/>
      <c r="O184" s="29"/>
      <c r="P184" s="29"/>
      <c r="Q184" s="29"/>
      <c r="R184" s="29"/>
      <c r="S184" s="29"/>
      <c r="T184" s="29"/>
      <c r="U184" s="29"/>
      <c r="V184" s="29"/>
      <c r="W184" s="29"/>
      <c r="X184" s="29"/>
      <c r="Y184" s="29"/>
      <c r="Z184" s="29"/>
      <c r="AA184" s="29"/>
      <c r="AB184" s="29"/>
      <c r="AC184" s="29"/>
      <c r="AD184" s="29"/>
      <c r="AE184" s="29"/>
    </row>
    <row r="185" spans="1:31" ht="15.75" customHeight="1">
      <c r="A185" s="29"/>
      <c r="B185" s="75"/>
      <c r="C185" s="29"/>
      <c r="D185" s="29"/>
      <c r="E185" s="29"/>
      <c r="F185" s="29"/>
      <c r="G185" s="338"/>
      <c r="H185" s="29"/>
      <c r="I185" s="29"/>
      <c r="J185" s="29"/>
      <c r="K185" s="29"/>
      <c r="L185" s="29"/>
      <c r="M185" s="29"/>
      <c r="N185" s="29"/>
      <c r="O185" s="29"/>
      <c r="P185" s="29"/>
      <c r="Q185" s="29"/>
      <c r="R185" s="29"/>
      <c r="S185" s="29"/>
      <c r="T185" s="29"/>
      <c r="U185" s="29"/>
      <c r="V185" s="29"/>
      <c r="W185" s="29"/>
      <c r="X185" s="29"/>
      <c r="Y185" s="29"/>
      <c r="Z185" s="29"/>
      <c r="AA185" s="29"/>
      <c r="AB185" s="29"/>
      <c r="AC185" s="29"/>
      <c r="AD185" s="29"/>
      <c r="AE185" s="29"/>
    </row>
    <row r="186" spans="1:31" ht="15.75" customHeight="1">
      <c r="A186" s="29"/>
      <c r="B186" s="75"/>
      <c r="C186" s="29"/>
      <c r="D186" s="29"/>
      <c r="E186" s="29"/>
      <c r="F186" s="29"/>
      <c r="G186" s="338"/>
      <c r="H186" s="29"/>
      <c r="I186" s="29"/>
      <c r="J186" s="29"/>
      <c r="K186" s="29"/>
      <c r="L186" s="29"/>
      <c r="M186" s="29"/>
      <c r="N186" s="29"/>
      <c r="O186" s="29"/>
      <c r="P186" s="29"/>
      <c r="Q186" s="29"/>
      <c r="R186" s="29"/>
      <c r="S186" s="29"/>
      <c r="T186" s="29"/>
      <c r="U186" s="29"/>
      <c r="V186" s="29"/>
      <c r="W186" s="29"/>
      <c r="X186" s="29"/>
      <c r="Y186" s="29"/>
      <c r="Z186" s="29"/>
      <c r="AA186" s="29"/>
      <c r="AB186" s="29"/>
      <c r="AC186" s="29"/>
      <c r="AD186" s="29"/>
      <c r="AE186" s="29"/>
    </row>
    <row r="187" spans="1:31" ht="15.75" customHeight="1">
      <c r="A187" s="29"/>
      <c r="B187" s="75"/>
      <c r="C187" s="29"/>
      <c r="D187" s="29"/>
      <c r="E187" s="29"/>
      <c r="F187" s="29"/>
      <c r="G187" s="338"/>
      <c r="H187" s="29"/>
      <c r="I187" s="29"/>
      <c r="J187" s="29"/>
      <c r="K187" s="29"/>
      <c r="L187" s="29"/>
      <c r="M187" s="29"/>
      <c r="N187" s="29"/>
      <c r="O187" s="29"/>
      <c r="P187" s="29"/>
      <c r="Q187" s="29"/>
      <c r="R187" s="29"/>
      <c r="S187" s="29"/>
      <c r="T187" s="29"/>
      <c r="U187" s="29"/>
      <c r="V187" s="29"/>
      <c r="W187" s="29"/>
      <c r="X187" s="29"/>
      <c r="Y187" s="29"/>
      <c r="Z187" s="29"/>
      <c r="AA187" s="29"/>
      <c r="AB187" s="29"/>
      <c r="AC187" s="29"/>
      <c r="AD187" s="29"/>
      <c r="AE187" s="29"/>
    </row>
    <row r="188" spans="1:31" ht="15.75" customHeight="1">
      <c r="A188" s="29"/>
      <c r="B188" s="75"/>
      <c r="C188" s="29"/>
      <c r="D188" s="29"/>
      <c r="E188" s="29"/>
      <c r="F188" s="29"/>
      <c r="G188" s="338"/>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row>
    <row r="189" spans="1:31" ht="15.75" customHeight="1">
      <c r="A189" s="29"/>
      <c r="B189" s="75"/>
      <c r="C189" s="29"/>
      <c r="D189" s="29"/>
      <c r="E189" s="29"/>
      <c r="F189" s="29"/>
      <c r="G189" s="338"/>
      <c r="H189" s="29"/>
      <c r="I189" s="29"/>
      <c r="J189" s="29"/>
      <c r="K189" s="29"/>
      <c r="L189" s="29"/>
      <c r="M189" s="29"/>
      <c r="N189" s="29"/>
      <c r="O189" s="29"/>
      <c r="P189" s="29"/>
      <c r="Q189" s="29"/>
      <c r="R189" s="29"/>
      <c r="S189" s="29"/>
      <c r="T189" s="29"/>
      <c r="U189" s="29"/>
      <c r="V189" s="29"/>
      <c r="W189" s="29"/>
      <c r="X189" s="29"/>
      <c r="Y189" s="29"/>
      <c r="Z189" s="29"/>
      <c r="AA189" s="29"/>
      <c r="AB189" s="29"/>
      <c r="AC189" s="29"/>
      <c r="AD189" s="29"/>
      <c r="AE189" s="29"/>
    </row>
    <row r="190" spans="1:31" ht="15.75" customHeight="1">
      <c r="A190" s="29"/>
      <c r="B190" s="75"/>
      <c r="C190" s="29"/>
      <c r="D190" s="29"/>
      <c r="E190" s="29"/>
      <c r="F190" s="29"/>
      <c r="G190" s="338"/>
      <c r="H190" s="29"/>
      <c r="I190" s="29"/>
      <c r="J190" s="29"/>
      <c r="K190" s="29"/>
      <c r="L190" s="29"/>
      <c r="M190" s="29"/>
      <c r="N190" s="29"/>
      <c r="O190" s="29"/>
      <c r="P190" s="29"/>
      <c r="Q190" s="29"/>
      <c r="R190" s="29"/>
      <c r="S190" s="29"/>
      <c r="T190" s="29"/>
      <c r="U190" s="29"/>
      <c r="V190" s="29"/>
      <c r="W190" s="29"/>
      <c r="X190" s="29"/>
      <c r="Y190" s="29"/>
      <c r="Z190" s="29"/>
      <c r="AA190" s="29"/>
      <c r="AB190" s="29"/>
      <c r="AC190" s="29"/>
      <c r="AD190" s="29"/>
      <c r="AE190" s="29"/>
    </row>
    <row r="191" spans="1:31" ht="15.75" customHeight="1">
      <c r="A191" s="29"/>
      <c r="B191" s="75"/>
      <c r="C191" s="29"/>
      <c r="D191" s="29"/>
      <c r="E191" s="29"/>
      <c r="F191" s="29"/>
      <c r="G191" s="338"/>
      <c r="H191" s="29"/>
      <c r="I191" s="29"/>
      <c r="J191" s="29"/>
      <c r="K191" s="29"/>
      <c r="L191" s="29"/>
      <c r="M191" s="29"/>
      <c r="N191" s="29"/>
      <c r="O191" s="29"/>
      <c r="P191" s="29"/>
      <c r="Q191" s="29"/>
      <c r="R191" s="29"/>
      <c r="S191" s="29"/>
      <c r="T191" s="29"/>
      <c r="U191" s="29"/>
      <c r="V191" s="29"/>
      <c r="W191" s="29"/>
      <c r="X191" s="29"/>
      <c r="Y191" s="29"/>
      <c r="Z191" s="29"/>
      <c r="AA191" s="29"/>
      <c r="AB191" s="29"/>
      <c r="AC191" s="29"/>
      <c r="AD191" s="29"/>
      <c r="AE191" s="29"/>
    </row>
    <row r="192" spans="1:31" ht="15.75" customHeight="1">
      <c r="A192" s="29"/>
      <c r="B192" s="75"/>
      <c r="C192" s="29"/>
      <c r="D192" s="29"/>
      <c r="E192" s="29"/>
      <c r="F192" s="29"/>
      <c r="G192" s="338"/>
      <c r="H192" s="29"/>
      <c r="I192" s="29"/>
      <c r="J192" s="29"/>
      <c r="K192" s="29"/>
      <c r="L192" s="29"/>
      <c r="M192" s="29"/>
      <c r="N192" s="29"/>
      <c r="O192" s="29"/>
      <c r="P192" s="29"/>
      <c r="Q192" s="29"/>
      <c r="R192" s="29"/>
      <c r="S192" s="29"/>
      <c r="T192" s="29"/>
      <c r="U192" s="29"/>
      <c r="V192" s="29"/>
      <c r="W192" s="29"/>
      <c r="X192" s="29"/>
      <c r="Y192" s="29"/>
      <c r="Z192" s="29"/>
      <c r="AA192" s="29"/>
      <c r="AB192" s="29"/>
      <c r="AC192" s="29"/>
      <c r="AD192" s="29"/>
      <c r="AE192" s="29"/>
    </row>
    <row r="193" spans="1:31" ht="15.75" customHeight="1">
      <c r="A193" s="29"/>
      <c r="B193" s="75"/>
      <c r="C193" s="29"/>
      <c r="D193" s="29"/>
      <c r="E193" s="29"/>
      <c r="F193" s="29"/>
      <c r="G193" s="338"/>
      <c r="H193" s="29"/>
      <c r="I193" s="29"/>
      <c r="J193" s="29"/>
      <c r="K193" s="29"/>
      <c r="L193" s="29"/>
      <c r="M193" s="29"/>
      <c r="N193" s="29"/>
      <c r="O193" s="29"/>
      <c r="P193" s="29"/>
      <c r="Q193" s="29"/>
      <c r="R193" s="29"/>
      <c r="S193" s="29"/>
      <c r="T193" s="29"/>
      <c r="U193" s="29"/>
      <c r="V193" s="29"/>
      <c r="W193" s="29"/>
      <c r="X193" s="29"/>
      <c r="Y193" s="29"/>
      <c r="Z193" s="29"/>
      <c r="AA193" s="29"/>
      <c r="AB193" s="29"/>
      <c r="AC193" s="29"/>
      <c r="AD193" s="29"/>
      <c r="AE193" s="29"/>
    </row>
    <row r="194" spans="1:31" ht="15.75" customHeight="1">
      <c r="A194" s="29"/>
      <c r="B194" s="75"/>
      <c r="C194" s="29"/>
      <c r="D194" s="29"/>
      <c r="E194" s="29"/>
      <c r="F194" s="29"/>
      <c r="G194" s="338"/>
      <c r="H194" s="29"/>
      <c r="I194" s="29"/>
      <c r="J194" s="29"/>
      <c r="K194" s="29"/>
      <c r="L194" s="29"/>
      <c r="M194" s="29"/>
      <c r="N194" s="29"/>
      <c r="O194" s="29"/>
      <c r="P194" s="29"/>
      <c r="Q194" s="29"/>
      <c r="R194" s="29"/>
      <c r="S194" s="29"/>
      <c r="T194" s="29"/>
      <c r="U194" s="29"/>
      <c r="V194" s="29"/>
      <c r="W194" s="29"/>
      <c r="X194" s="29"/>
      <c r="Y194" s="29"/>
      <c r="Z194" s="29"/>
      <c r="AA194" s="29"/>
      <c r="AB194" s="29"/>
      <c r="AC194" s="29"/>
      <c r="AD194" s="29"/>
      <c r="AE194" s="29"/>
    </row>
    <row r="195" spans="1:31" ht="15.75" customHeight="1">
      <c r="A195" s="29"/>
      <c r="B195" s="75"/>
      <c r="C195" s="29"/>
      <c r="D195" s="29"/>
      <c r="E195" s="29"/>
      <c r="F195" s="29"/>
      <c r="G195" s="338"/>
      <c r="H195" s="29"/>
      <c r="I195" s="29"/>
      <c r="J195" s="29"/>
      <c r="K195" s="29"/>
      <c r="L195" s="29"/>
      <c r="M195" s="29"/>
      <c r="N195" s="29"/>
      <c r="O195" s="29"/>
      <c r="P195" s="29"/>
      <c r="Q195" s="29"/>
      <c r="R195" s="29"/>
      <c r="S195" s="29"/>
      <c r="T195" s="29"/>
      <c r="U195" s="29"/>
      <c r="V195" s="29"/>
      <c r="W195" s="29"/>
      <c r="X195" s="29"/>
      <c r="Y195" s="29"/>
      <c r="Z195" s="29"/>
      <c r="AA195" s="29"/>
      <c r="AB195" s="29"/>
      <c r="AC195" s="29"/>
      <c r="AD195" s="29"/>
      <c r="AE195" s="29"/>
    </row>
    <row r="196" spans="1:31" ht="15.75" customHeight="1">
      <c r="A196" s="29"/>
      <c r="B196" s="75"/>
      <c r="C196" s="29"/>
      <c r="D196" s="29"/>
      <c r="E196" s="29"/>
      <c r="F196" s="29"/>
      <c r="G196" s="338"/>
      <c r="H196" s="29"/>
      <c r="I196" s="29"/>
      <c r="J196" s="29"/>
      <c r="K196" s="29"/>
      <c r="L196" s="29"/>
      <c r="M196" s="29"/>
      <c r="N196" s="29"/>
      <c r="O196" s="29"/>
      <c r="P196" s="29"/>
      <c r="Q196" s="29"/>
      <c r="R196" s="29"/>
      <c r="S196" s="29"/>
      <c r="T196" s="29"/>
      <c r="U196" s="29"/>
      <c r="V196" s="29"/>
      <c r="W196" s="29"/>
      <c r="X196" s="29"/>
      <c r="Y196" s="29"/>
      <c r="Z196" s="29"/>
      <c r="AA196" s="29"/>
      <c r="AB196" s="29"/>
      <c r="AC196" s="29"/>
      <c r="AD196" s="29"/>
      <c r="AE196" s="29"/>
    </row>
    <row r="197" spans="1:31" ht="15.75" customHeight="1">
      <c r="A197" s="29"/>
      <c r="B197" s="75"/>
      <c r="C197" s="29"/>
      <c r="D197" s="29"/>
      <c r="E197" s="29"/>
      <c r="F197" s="29"/>
      <c r="G197" s="338"/>
      <c r="H197" s="29"/>
      <c r="I197" s="29"/>
      <c r="J197" s="29"/>
      <c r="K197" s="29"/>
      <c r="L197" s="29"/>
      <c r="M197" s="29"/>
      <c r="N197" s="29"/>
      <c r="O197" s="29"/>
      <c r="P197" s="29"/>
      <c r="Q197" s="29"/>
      <c r="R197" s="29"/>
      <c r="S197" s="29"/>
      <c r="T197" s="29"/>
      <c r="U197" s="29"/>
      <c r="V197" s="29"/>
      <c r="W197" s="29"/>
      <c r="X197" s="29"/>
      <c r="Y197" s="29"/>
      <c r="Z197" s="29"/>
      <c r="AA197" s="29"/>
      <c r="AB197" s="29"/>
      <c r="AC197" s="29"/>
      <c r="AD197" s="29"/>
      <c r="AE197" s="29"/>
    </row>
    <row r="198" spans="1:31" ht="15.75" customHeight="1">
      <c r="A198" s="29"/>
      <c r="B198" s="75"/>
      <c r="C198" s="29"/>
      <c r="D198" s="29"/>
      <c r="E198" s="29"/>
      <c r="F198" s="29"/>
      <c r="G198" s="338"/>
      <c r="H198" s="29"/>
      <c r="I198" s="29"/>
      <c r="J198" s="29"/>
      <c r="K198" s="29"/>
      <c r="L198" s="29"/>
      <c r="M198" s="29"/>
      <c r="N198" s="29"/>
      <c r="O198" s="29"/>
      <c r="P198" s="29"/>
      <c r="Q198" s="29"/>
      <c r="R198" s="29"/>
      <c r="S198" s="29"/>
      <c r="T198" s="29"/>
      <c r="U198" s="29"/>
      <c r="V198" s="29"/>
      <c r="W198" s="29"/>
      <c r="X198" s="29"/>
      <c r="Y198" s="29"/>
      <c r="Z198" s="29"/>
      <c r="AA198" s="29"/>
      <c r="AB198" s="29"/>
      <c r="AC198" s="29"/>
      <c r="AD198" s="29"/>
      <c r="AE198" s="29"/>
    </row>
    <row r="199" spans="1:31" ht="15.75" customHeight="1">
      <c r="A199" s="29"/>
      <c r="B199" s="75"/>
      <c r="C199" s="29"/>
      <c r="D199" s="29"/>
      <c r="E199" s="29"/>
      <c r="F199" s="29"/>
      <c r="G199" s="338"/>
      <c r="H199" s="29"/>
      <c r="I199" s="29"/>
      <c r="J199" s="29"/>
      <c r="K199" s="29"/>
      <c r="L199" s="29"/>
      <c r="M199" s="29"/>
      <c r="N199" s="29"/>
      <c r="O199" s="29"/>
      <c r="P199" s="29"/>
      <c r="Q199" s="29"/>
      <c r="R199" s="29"/>
      <c r="S199" s="29"/>
      <c r="T199" s="29"/>
      <c r="U199" s="29"/>
      <c r="V199" s="29"/>
      <c r="W199" s="29"/>
      <c r="X199" s="29"/>
      <c r="Y199" s="29"/>
      <c r="Z199" s="29"/>
      <c r="AA199" s="29"/>
      <c r="AB199" s="29"/>
      <c r="AC199" s="29"/>
      <c r="AD199" s="29"/>
      <c r="AE199" s="29"/>
    </row>
    <row r="200" spans="1:31" ht="15.75" customHeight="1">
      <c r="A200" s="29"/>
      <c r="B200" s="75"/>
      <c r="C200" s="29"/>
      <c r="D200" s="29"/>
      <c r="E200" s="29"/>
      <c r="F200" s="29"/>
      <c r="G200" s="338"/>
      <c r="H200" s="29"/>
      <c r="I200" s="29"/>
      <c r="J200" s="29"/>
      <c r="K200" s="29"/>
      <c r="L200" s="29"/>
      <c r="M200" s="29"/>
      <c r="N200" s="29"/>
      <c r="O200" s="29"/>
      <c r="P200" s="29"/>
      <c r="Q200" s="29"/>
      <c r="R200" s="29"/>
      <c r="S200" s="29"/>
      <c r="T200" s="29"/>
      <c r="U200" s="29"/>
      <c r="V200" s="29"/>
      <c r="W200" s="29"/>
      <c r="X200" s="29"/>
      <c r="Y200" s="29"/>
      <c r="Z200" s="29"/>
      <c r="AA200" s="29"/>
      <c r="AB200" s="29"/>
      <c r="AC200" s="29"/>
      <c r="AD200" s="29"/>
      <c r="AE200" s="29"/>
    </row>
    <row r="201" spans="1:31" ht="15.75" customHeight="1">
      <c r="A201" s="29"/>
      <c r="B201" s="75"/>
      <c r="C201" s="29"/>
      <c r="D201" s="29"/>
      <c r="E201" s="29"/>
      <c r="F201" s="29"/>
      <c r="G201" s="338"/>
      <c r="H201" s="29"/>
      <c r="I201" s="29"/>
      <c r="J201" s="29"/>
      <c r="K201" s="29"/>
      <c r="L201" s="29"/>
      <c r="M201" s="29"/>
      <c r="N201" s="29"/>
      <c r="O201" s="29"/>
      <c r="P201" s="29"/>
      <c r="Q201" s="29"/>
      <c r="R201" s="29"/>
      <c r="S201" s="29"/>
      <c r="T201" s="29"/>
      <c r="U201" s="29"/>
      <c r="V201" s="29"/>
      <c r="W201" s="29"/>
      <c r="X201" s="29"/>
      <c r="Y201" s="29"/>
      <c r="Z201" s="29"/>
      <c r="AA201" s="29"/>
      <c r="AB201" s="29"/>
      <c r="AC201" s="29"/>
      <c r="AD201" s="29"/>
      <c r="AE201" s="29"/>
    </row>
    <row r="202" spans="1:31" ht="15.75" customHeight="1">
      <c r="A202" s="29"/>
      <c r="B202" s="75"/>
      <c r="C202" s="29"/>
      <c r="D202" s="29"/>
      <c r="E202" s="29"/>
      <c r="F202" s="29"/>
      <c r="G202" s="338"/>
      <c r="H202" s="29"/>
      <c r="I202" s="29"/>
      <c r="J202" s="29"/>
      <c r="K202" s="29"/>
      <c r="L202" s="29"/>
      <c r="M202" s="29"/>
      <c r="N202" s="29"/>
      <c r="O202" s="29"/>
      <c r="P202" s="29"/>
      <c r="Q202" s="29"/>
      <c r="R202" s="29"/>
      <c r="S202" s="29"/>
      <c r="T202" s="29"/>
      <c r="U202" s="29"/>
      <c r="V202" s="29"/>
      <c r="W202" s="29"/>
      <c r="X202" s="29"/>
      <c r="Y202" s="29"/>
      <c r="Z202" s="29"/>
      <c r="AA202" s="29"/>
      <c r="AB202" s="29"/>
      <c r="AC202" s="29"/>
      <c r="AD202" s="29"/>
      <c r="AE202" s="29"/>
    </row>
    <row r="203" spans="1:31" ht="15.75" customHeight="1">
      <c r="A203" s="29"/>
      <c r="B203" s="75"/>
      <c r="C203" s="29"/>
      <c r="D203" s="29"/>
      <c r="E203" s="29"/>
      <c r="F203" s="29"/>
      <c r="G203" s="338"/>
      <c r="H203" s="29"/>
      <c r="I203" s="29"/>
      <c r="J203" s="29"/>
      <c r="K203" s="29"/>
      <c r="L203" s="29"/>
      <c r="M203" s="29"/>
      <c r="N203" s="29"/>
      <c r="O203" s="29"/>
      <c r="P203" s="29"/>
      <c r="Q203" s="29"/>
      <c r="R203" s="29"/>
      <c r="S203" s="29"/>
      <c r="T203" s="29"/>
      <c r="U203" s="29"/>
      <c r="V203" s="29"/>
      <c r="W203" s="29"/>
      <c r="X203" s="29"/>
      <c r="Y203" s="29"/>
      <c r="Z203" s="29"/>
      <c r="AA203" s="29"/>
      <c r="AB203" s="29"/>
      <c r="AC203" s="29"/>
      <c r="AD203" s="29"/>
      <c r="AE203" s="29"/>
    </row>
    <row r="204" spans="1:31" ht="15.75" customHeight="1">
      <c r="A204" s="29"/>
      <c r="B204" s="75"/>
      <c r="C204" s="29"/>
      <c r="D204" s="29"/>
      <c r="E204" s="29"/>
      <c r="F204" s="29"/>
      <c r="G204" s="338"/>
      <c r="H204" s="29"/>
      <c r="I204" s="29"/>
      <c r="J204" s="29"/>
      <c r="K204" s="29"/>
      <c r="L204" s="29"/>
      <c r="M204" s="29"/>
      <c r="N204" s="29"/>
      <c r="O204" s="29"/>
      <c r="P204" s="29"/>
      <c r="Q204" s="29"/>
      <c r="R204" s="29"/>
      <c r="S204" s="29"/>
      <c r="T204" s="29"/>
      <c r="U204" s="29"/>
      <c r="V204" s="29"/>
      <c r="W204" s="29"/>
      <c r="X204" s="29"/>
      <c r="Y204" s="29"/>
      <c r="Z204" s="29"/>
      <c r="AA204" s="29"/>
      <c r="AB204" s="29"/>
      <c r="AC204" s="29"/>
      <c r="AD204" s="29"/>
      <c r="AE204" s="29"/>
    </row>
    <row r="205" spans="1:31" ht="15.75" customHeight="1">
      <c r="A205" s="29"/>
      <c r="B205" s="75"/>
      <c r="C205" s="29"/>
      <c r="D205" s="29"/>
      <c r="E205" s="29"/>
      <c r="F205" s="29"/>
      <c r="G205" s="338"/>
      <c r="H205" s="29"/>
      <c r="I205" s="29"/>
      <c r="J205" s="29"/>
      <c r="K205" s="29"/>
      <c r="L205" s="29"/>
      <c r="M205" s="29"/>
      <c r="N205" s="29"/>
      <c r="O205" s="29"/>
      <c r="P205" s="29"/>
      <c r="Q205" s="29"/>
      <c r="R205" s="29"/>
      <c r="S205" s="29"/>
      <c r="T205" s="29"/>
      <c r="U205" s="29"/>
      <c r="V205" s="29"/>
      <c r="W205" s="29"/>
      <c r="X205" s="29"/>
      <c r="Y205" s="29"/>
      <c r="Z205" s="29"/>
      <c r="AA205" s="29"/>
      <c r="AB205" s="29"/>
      <c r="AC205" s="29"/>
      <c r="AD205" s="29"/>
      <c r="AE205" s="29"/>
    </row>
    <row r="206" spans="1:31" ht="15.75" customHeight="1">
      <c r="A206" s="29"/>
      <c r="B206" s="75"/>
      <c r="C206" s="29"/>
      <c r="D206" s="29"/>
      <c r="E206" s="29"/>
      <c r="F206" s="29"/>
      <c r="G206" s="338"/>
      <c r="H206" s="29"/>
      <c r="I206" s="29"/>
      <c r="J206" s="29"/>
      <c r="K206" s="29"/>
      <c r="L206" s="29"/>
      <c r="M206" s="29"/>
      <c r="N206" s="29"/>
      <c r="O206" s="29"/>
      <c r="P206" s="29"/>
      <c r="Q206" s="29"/>
      <c r="R206" s="29"/>
      <c r="S206" s="29"/>
      <c r="T206" s="29"/>
      <c r="U206" s="29"/>
      <c r="V206" s="29"/>
      <c r="W206" s="29"/>
      <c r="X206" s="29"/>
      <c r="Y206" s="29"/>
      <c r="Z206" s="29"/>
      <c r="AA206" s="29"/>
      <c r="AB206" s="29"/>
      <c r="AC206" s="29"/>
      <c r="AD206" s="29"/>
      <c r="AE206" s="29"/>
    </row>
    <row r="207" spans="1:31" ht="15.75" customHeight="1">
      <c r="A207" s="29"/>
      <c r="B207" s="75"/>
      <c r="C207" s="29"/>
      <c r="D207" s="29"/>
      <c r="E207" s="29"/>
      <c r="F207" s="29"/>
      <c r="G207" s="338"/>
      <c r="H207" s="29"/>
      <c r="I207" s="29"/>
      <c r="J207" s="29"/>
      <c r="K207" s="29"/>
      <c r="L207" s="29"/>
      <c r="M207" s="29"/>
      <c r="N207" s="29"/>
      <c r="O207" s="29"/>
      <c r="P207" s="29"/>
      <c r="Q207" s="29"/>
      <c r="R207" s="29"/>
      <c r="S207" s="29"/>
      <c r="T207" s="29"/>
      <c r="U207" s="29"/>
      <c r="V207" s="29"/>
      <c r="W207" s="29"/>
      <c r="X207" s="29"/>
      <c r="Y207" s="29"/>
      <c r="Z207" s="29"/>
      <c r="AA207" s="29"/>
      <c r="AB207" s="29"/>
      <c r="AC207" s="29"/>
      <c r="AD207" s="29"/>
      <c r="AE207" s="29"/>
    </row>
    <row r="208" spans="1:31" ht="15.75" customHeight="1">
      <c r="A208" s="29"/>
      <c r="B208" s="75"/>
      <c r="C208" s="29"/>
      <c r="D208" s="29"/>
      <c r="E208" s="29"/>
      <c r="F208" s="29"/>
      <c r="G208" s="338"/>
      <c r="H208" s="29"/>
      <c r="I208" s="29"/>
      <c r="J208" s="29"/>
      <c r="K208" s="29"/>
      <c r="L208" s="29"/>
      <c r="M208" s="29"/>
      <c r="N208" s="29"/>
      <c r="O208" s="29"/>
      <c r="P208" s="29"/>
      <c r="Q208" s="29"/>
      <c r="R208" s="29"/>
      <c r="S208" s="29"/>
      <c r="T208" s="29"/>
      <c r="U208" s="29"/>
      <c r="V208" s="29"/>
      <c r="W208" s="29"/>
      <c r="X208" s="29"/>
      <c r="Y208" s="29"/>
      <c r="Z208" s="29"/>
      <c r="AA208" s="29"/>
      <c r="AB208" s="29"/>
      <c r="AC208" s="29"/>
      <c r="AD208" s="29"/>
      <c r="AE208" s="29"/>
    </row>
    <row r="209" spans="1:31" ht="15.75" customHeight="1">
      <c r="A209" s="29"/>
      <c r="B209" s="75"/>
      <c r="C209" s="29"/>
      <c r="D209" s="29"/>
      <c r="E209" s="29"/>
      <c r="F209" s="29"/>
      <c r="G209" s="338"/>
      <c r="H209" s="29"/>
      <c r="I209" s="29"/>
      <c r="J209" s="29"/>
      <c r="K209" s="29"/>
      <c r="L209" s="29"/>
      <c r="M209" s="29"/>
      <c r="N209" s="29"/>
      <c r="O209" s="29"/>
      <c r="P209" s="29"/>
      <c r="Q209" s="29"/>
      <c r="R209" s="29"/>
      <c r="S209" s="29"/>
      <c r="T209" s="29"/>
      <c r="U209" s="29"/>
      <c r="V209" s="29"/>
      <c r="W209" s="29"/>
      <c r="X209" s="29"/>
      <c r="Y209" s="29"/>
      <c r="Z209" s="29"/>
      <c r="AA209" s="29"/>
      <c r="AB209" s="29"/>
      <c r="AC209" s="29"/>
      <c r="AD209" s="29"/>
      <c r="AE209" s="29"/>
    </row>
    <row r="210" spans="1:31" ht="15.75" customHeight="1">
      <c r="A210" s="29"/>
      <c r="B210" s="75"/>
      <c r="C210" s="29"/>
      <c r="D210" s="29"/>
      <c r="E210" s="29"/>
      <c r="F210" s="29"/>
      <c r="G210" s="338"/>
      <c r="H210" s="29"/>
      <c r="I210" s="29"/>
      <c r="J210" s="29"/>
      <c r="K210" s="29"/>
      <c r="L210" s="29"/>
      <c r="M210" s="29"/>
      <c r="N210" s="29"/>
      <c r="O210" s="29"/>
      <c r="P210" s="29"/>
      <c r="Q210" s="29"/>
      <c r="R210" s="29"/>
      <c r="S210" s="29"/>
      <c r="T210" s="29"/>
      <c r="U210" s="29"/>
      <c r="V210" s="29"/>
      <c r="W210" s="29"/>
      <c r="X210" s="29"/>
      <c r="Y210" s="29"/>
      <c r="Z210" s="29"/>
      <c r="AA210" s="29"/>
      <c r="AB210" s="29"/>
      <c r="AC210" s="29"/>
      <c r="AD210" s="29"/>
      <c r="AE210" s="29"/>
    </row>
    <row r="211" spans="1:31" ht="15.75" customHeight="1">
      <c r="A211" s="29"/>
      <c r="B211" s="75"/>
      <c r="C211" s="29"/>
      <c r="D211" s="29"/>
      <c r="E211" s="29"/>
      <c r="F211" s="29"/>
      <c r="G211" s="338"/>
      <c r="H211" s="29"/>
      <c r="I211" s="29"/>
      <c r="J211" s="29"/>
      <c r="K211" s="29"/>
      <c r="L211" s="29"/>
      <c r="M211" s="29"/>
      <c r="N211" s="29"/>
      <c r="O211" s="29"/>
      <c r="P211" s="29"/>
      <c r="Q211" s="29"/>
      <c r="R211" s="29"/>
      <c r="S211" s="29"/>
      <c r="T211" s="29"/>
      <c r="U211" s="29"/>
      <c r="V211" s="29"/>
      <c r="W211" s="29"/>
      <c r="X211" s="29"/>
      <c r="Y211" s="29"/>
      <c r="Z211" s="29"/>
      <c r="AA211" s="29"/>
      <c r="AB211" s="29"/>
      <c r="AC211" s="29"/>
      <c r="AD211" s="29"/>
      <c r="AE211" s="29"/>
    </row>
    <row r="212" spans="1:31" ht="15.75" customHeight="1">
      <c r="A212" s="29"/>
      <c r="B212" s="75"/>
      <c r="C212" s="29"/>
      <c r="D212" s="29"/>
      <c r="E212" s="29"/>
      <c r="F212" s="29"/>
      <c r="G212" s="338"/>
      <c r="H212" s="29"/>
      <c r="I212" s="29"/>
      <c r="J212" s="29"/>
      <c r="K212" s="29"/>
      <c r="L212" s="29"/>
      <c r="M212" s="29"/>
      <c r="N212" s="29"/>
      <c r="O212" s="29"/>
      <c r="P212" s="29"/>
      <c r="Q212" s="29"/>
      <c r="R212" s="29"/>
      <c r="S212" s="29"/>
      <c r="T212" s="29"/>
      <c r="U212" s="29"/>
      <c r="V212" s="29"/>
      <c r="W212" s="29"/>
      <c r="X212" s="29"/>
      <c r="Y212" s="29"/>
      <c r="Z212" s="29"/>
      <c r="AA212" s="29"/>
      <c r="AB212" s="29"/>
      <c r="AC212" s="29"/>
      <c r="AD212" s="29"/>
      <c r="AE212" s="29"/>
    </row>
    <row r="213" spans="1:31" ht="15.75" customHeight="1">
      <c r="A213" s="29"/>
      <c r="B213" s="75"/>
      <c r="C213" s="29"/>
      <c r="D213" s="29"/>
      <c r="E213" s="29"/>
      <c r="F213" s="29"/>
      <c r="G213" s="338"/>
      <c r="H213" s="29"/>
      <c r="I213" s="29"/>
      <c r="J213" s="29"/>
      <c r="K213" s="29"/>
      <c r="L213" s="29"/>
      <c r="M213" s="29"/>
      <c r="N213" s="29"/>
      <c r="O213" s="29"/>
      <c r="P213" s="29"/>
      <c r="Q213" s="29"/>
      <c r="R213" s="29"/>
      <c r="S213" s="29"/>
      <c r="T213" s="29"/>
      <c r="U213" s="29"/>
      <c r="V213" s="29"/>
      <c r="W213" s="29"/>
      <c r="X213" s="29"/>
      <c r="Y213" s="29"/>
      <c r="Z213" s="29"/>
      <c r="AA213" s="29"/>
      <c r="AB213" s="29"/>
      <c r="AC213" s="29"/>
      <c r="AD213" s="29"/>
      <c r="AE213" s="29"/>
    </row>
    <row r="214" spans="1:31" ht="15.75" customHeight="1">
      <c r="A214" s="29"/>
      <c r="B214" s="75"/>
      <c r="C214" s="29"/>
      <c r="D214" s="29"/>
      <c r="E214" s="29"/>
      <c r="F214" s="29"/>
      <c r="G214" s="338"/>
      <c r="H214" s="29"/>
      <c r="I214" s="29"/>
      <c r="J214" s="29"/>
      <c r="K214" s="29"/>
      <c r="L214" s="29"/>
      <c r="M214" s="29"/>
      <c r="N214" s="29"/>
      <c r="O214" s="29"/>
      <c r="P214" s="29"/>
      <c r="Q214" s="29"/>
      <c r="R214" s="29"/>
      <c r="S214" s="29"/>
      <c r="T214" s="29"/>
      <c r="U214" s="29"/>
      <c r="V214" s="29"/>
      <c r="W214" s="29"/>
      <c r="X214" s="29"/>
      <c r="Y214" s="29"/>
      <c r="Z214" s="29"/>
      <c r="AA214" s="29"/>
      <c r="AB214" s="29"/>
      <c r="AC214" s="29"/>
      <c r="AD214" s="29"/>
      <c r="AE214" s="29"/>
    </row>
    <row r="215" spans="1:31" ht="15.75" customHeight="1">
      <c r="A215" s="29"/>
      <c r="B215" s="75"/>
      <c r="C215" s="29"/>
      <c r="D215" s="29"/>
      <c r="E215" s="29"/>
      <c r="F215" s="29"/>
      <c r="G215" s="338"/>
      <c r="H215" s="29"/>
      <c r="I215" s="29"/>
      <c r="J215" s="29"/>
      <c r="K215" s="29"/>
      <c r="L215" s="29"/>
      <c r="M215" s="29"/>
      <c r="N215" s="29"/>
      <c r="O215" s="29"/>
      <c r="P215" s="29"/>
      <c r="Q215" s="29"/>
      <c r="R215" s="29"/>
      <c r="S215" s="29"/>
      <c r="T215" s="29"/>
      <c r="U215" s="29"/>
      <c r="V215" s="29"/>
      <c r="W215" s="29"/>
      <c r="X215" s="29"/>
      <c r="Y215" s="29"/>
      <c r="Z215" s="29"/>
      <c r="AA215" s="29"/>
      <c r="AB215" s="29"/>
      <c r="AC215" s="29"/>
      <c r="AD215" s="29"/>
      <c r="AE215" s="29"/>
    </row>
    <row r="216" spans="1:31" ht="15.75" customHeight="1">
      <c r="A216" s="29"/>
      <c r="B216" s="75"/>
      <c r="C216" s="29"/>
      <c r="D216" s="29"/>
      <c r="E216" s="29"/>
      <c r="F216" s="29"/>
      <c r="G216" s="338"/>
      <c r="H216" s="29"/>
      <c r="I216" s="29"/>
      <c r="J216" s="29"/>
      <c r="K216" s="29"/>
      <c r="L216" s="29"/>
      <c r="M216" s="29"/>
      <c r="N216" s="29"/>
      <c r="O216" s="29"/>
      <c r="P216" s="29"/>
      <c r="Q216" s="29"/>
      <c r="R216" s="29"/>
      <c r="S216" s="29"/>
      <c r="T216" s="29"/>
      <c r="U216" s="29"/>
      <c r="V216" s="29"/>
      <c r="W216" s="29"/>
      <c r="X216" s="29"/>
      <c r="Y216" s="29"/>
      <c r="Z216" s="29"/>
      <c r="AA216" s="29"/>
      <c r="AB216" s="29"/>
      <c r="AC216" s="29"/>
      <c r="AD216" s="29"/>
      <c r="AE216" s="29"/>
    </row>
    <row r="217" spans="1:31" ht="15.75" customHeight="1">
      <c r="A217" s="29"/>
      <c r="B217" s="75"/>
      <c r="C217" s="29"/>
      <c r="D217" s="29"/>
      <c r="E217" s="29"/>
      <c r="F217" s="29"/>
      <c r="G217" s="338"/>
      <c r="H217" s="29"/>
      <c r="I217" s="29"/>
      <c r="J217" s="29"/>
      <c r="K217" s="29"/>
      <c r="L217" s="29"/>
      <c r="M217" s="29"/>
      <c r="N217" s="29"/>
      <c r="O217" s="29"/>
      <c r="P217" s="29"/>
      <c r="Q217" s="29"/>
      <c r="R217" s="29"/>
      <c r="S217" s="29"/>
      <c r="T217" s="29"/>
      <c r="U217" s="29"/>
      <c r="V217" s="29"/>
      <c r="W217" s="29"/>
      <c r="X217" s="29"/>
      <c r="Y217" s="29"/>
      <c r="Z217" s="29"/>
      <c r="AA217" s="29"/>
      <c r="AB217" s="29"/>
      <c r="AC217" s="29"/>
      <c r="AD217" s="29"/>
      <c r="AE217" s="29"/>
    </row>
    <row r="218" spans="1:31" ht="15.75" customHeight="1">
      <c r="A218" s="29"/>
      <c r="B218" s="75"/>
      <c r="C218" s="29"/>
      <c r="D218" s="29"/>
      <c r="E218" s="29"/>
      <c r="F218" s="29"/>
      <c r="G218" s="338"/>
      <c r="H218" s="29"/>
      <c r="I218" s="29"/>
      <c r="J218" s="29"/>
      <c r="K218" s="29"/>
      <c r="L218" s="29"/>
      <c r="M218" s="29"/>
      <c r="N218" s="29"/>
      <c r="O218" s="29"/>
      <c r="P218" s="29"/>
      <c r="Q218" s="29"/>
      <c r="R218" s="29"/>
      <c r="S218" s="29"/>
      <c r="T218" s="29"/>
      <c r="U218" s="29"/>
      <c r="V218" s="29"/>
      <c r="W218" s="29"/>
      <c r="X218" s="29"/>
      <c r="Y218" s="29"/>
      <c r="Z218" s="29"/>
      <c r="AA218" s="29"/>
      <c r="AB218" s="29"/>
      <c r="AC218" s="29"/>
      <c r="AD218" s="29"/>
      <c r="AE218" s="29"/>
    </row>
    <row r="219" spans="1:31" ht="15.75" customHeight="1">
      <c r="A219" s="29"/>
      <c r="B219" s="75"/>
      <c r="C219" s="29"/>
      <c r="D219" s="29"/>
      <c r="E219" s="29"/>
      <c r="F219" s="29"/>
      <c r="G219" s="338"/>
      <c r="H219" s="29"/>
      <c r="I219" s="29"/>
      <c r="J219" s="29"/>
      <c r="K219" s="29"/>
      <c r="L219" s="29"/>
      <c r="M219" s="29"/>
      <c r="N219" s="29"/>
      <c r="O219" s="29"/>
      <c r="P219" s="29"/>
      <c r="Q219" s="29"/>
      <c r="R219" s="29"/>
      <c r="S219" s="29"/>
      <c r="T219" s="29"/>
      <c r="U219" s="29"/>
      <c r="V219" s="29"/>
      <c r="W219" s="29"/>
      <c r="X219" s="29"/>
      <c r="Y219" s="29"/>
      <c r="Z219" s="29"/>
      <c r="AA219" s="29"/>
      <c r="AB219" s="29"/>
      <c r="AC219" s="29"/>
      <c r="AD219" s="29"/>
      <c r="AE219" s="29"/>
    </row>
    <row r="220" spans="1:31" ht="15.75" customHeight="1">
      <c r="A220" s="29"/>
      <c r="B220" s="75"/>
      <c r="C220" s="29"/>
      <c r="D220" s="29"/>
      <c r="E220" s="29"/>
      <c r="F220" s="29"/>
      <c r="G220" s="338"/>
      <c r="H220" s="29"/>
      <c r="I220" s="29"/>
      <c r="J220" s="29"/>
      <c r="K220" s="29"/>
      <c r="L220" s="29"/>
      <c r="M220" s="29"/>
      <c r="N220" s="29"/>
      <c r="O220" s="29"/>
      <c r="P220" s="29"/>
      <c r="Q220" s="29"/>
      <c r="R220" s="29"/>
      <c r="S220" s="29"/>
      <c r="T220" s="29"/>
      <c r="U220" s="29"/>
      <c r="V220" s="29"/>
      <c r="W220" s="29"/>
      <c r="X220" s="29"/>
      <c r="Y220" s="29"/>
      <c r="Z220" s="29"/>
      <c r="AA220" s="29"/>
      <c r="AB220" s="29"/>
      <c r="AC220" s="29"/>
      <c r="AD220" s="29"/>
      <c r="AE220" s="29"/>
    </row>
    <row r="221" spans="1:31" ht="15.75" customHeight="1">
      <c r="A221" s="29"/>
      <c r="B221" s="75"/>
      <c r="C221" s="29"/>
      <c r="D221" s="29"/>
      <c r="E221" s="29"/>
      <c r="F221" s="29"/>
      <c r="G221" s="338"/>
      <c r="H221" s="29"/>
      <c r="I221" s="29"/>
      <c r="J221" s="29"/>
      <c r="K221" s="29"/>
      <c r="L221" s="29"/>
      <c r="M221" s="29"/>
      <c r="N221" s="29"/>
      <c r="O221" s="29"/>
      <c r="P221" s="29"/>
      <c r="Q221" s="29"/>
      <c r="R221" s="29"/>
      <c r="S221" s="29"/>
      <c r="T221" s="29"/>
      <c r="U221" s="29"/>
      <c r="V221" s="29"/>
      <c r="W221" s="29"/>
      <c r="X221" s="29"/>
      <c r="Y221" s="29"/>
      <c r="Z221" s="29"/>
      <c r="AA221" s="29"/>
      <c r="AB221" s="29"/>
      <c r="AC221" s="29"/>
      <c r="AD221" s="29"/>
      <c r="AE221" s="29"/>
    </row>
    <row r="222" spans="1:31" ht="15.75" customHeight="1">
      <c r="A222" s="29"/>
      <c r="B222" s="75"/>
      <c r="C222" s="29"/>
      <c r="D222" s="29"/>
      <c r="E222" s="29"/>
      <c r="F222" s="29"/>
      <c r="G222" s="338"/>
      <c r="H222" s="29"/>
      <c r="I222" s="29"/>
      <c r="J222" s="29"/>
      <c r="K222" s="29"/>
      <c r="L222" s="29"/>
      <c r="M222" s="29"/>
      <c r="N222" s="29"/>
      <c r="O222" s="29"/>
      <c r="P222" s="29"/>
      <c r="Q222" s="29"/>
      <c r="R222" s="29"/>
      <c r="S222" s="29"/>
      <c r="T222" s="29"/>
      <c r="U222" s="29"/>
      <c r="V222" s="29"/>
      <c r="W222" s="29"/>
      <c r="X222" s="29"/>
      <c r="Y222" s="29"/>
      <c r="Z222" s="29"/>
      <c r="AA222" s="29"/>
      <c r="AB222" s="29"/>
      <c r="AC222" s="29"/>
      <c r="AD222" s="29"/>
      <c r="AE222" s="29"/>
    </row>
    <row r="223" spans="1:31" ht="15.75" customHeight="1">
      <c r="A223" s="29"/>
      <c r="B223" s="75"/>
      <c r="C223" s="29"/>
      <c r="D223" s="29"/>
      <c r="E223" s="29"/>
      <c r="F223" s="29"/>
      <c r="G223" s="338"/>
      <c r="H223" s="29"/>
      <c r="I223" s="29"/>
      <c r="J223" s="29"/>
      <c r="K223" s="29"/>
      <c r="L223" s="29"/>
      <c r="M223" s="29"/>
      <c r="N223" s="29"/>
      <c r="O223" s="29"/>
      <c r="P223" s="29"/>
      <c r="Q223" s="29"/>
      <c r="R223" s="29"/>
      <c r="S223" s="29"/>
      <c r="T223" s="29"/>
      <c r="U223" s="29"/>
      <c r="V223" s="29"/>
      <c r="W223" s="29"/>
      <c r="X223" s="29"/>
      <c r="Y223" s="29"/>
      <c r="Z223" s="29"/>
      <c r="AA223" s="29"/>
      <c r="AB223" s="29"/>
      <c r="AC223" s="29"/>
      <c r="AD223" s="29"/>
      <c r="AE223" s="29"/>
    </row>
    <row r="224" spans="1:31" ht="15.75" customHeight="1">
      <c r="A224" s="29"/>
      <c r="B224" s="75"/>
      <c r="C224" s="29"/>
      <c r="D224" s="29"/>
      <c r="E224" s="29"/>
      <c r="F224" s="29"/>
      <c r="G224" s="338"/>
      <c r="H224" s="29"/>
      <c r="I224" s="29"/>
      <c r="J224" s="29"/>
      <c r="K224" s="29"/>
      <c r="L224" s="29"/>
      <c r="M224" s="29"/>
      <c r="N224" s="29"/>
      <c r="O224" s="29"/>
      <c r="P224" s="29"/>
      <c r="Q224" s="29"/>
      <c r="R224" s="29"/>
      <c r="S224" s="29"/>
      <c r="T224" s="29"/>
      <c r="U224" s="29"/>
      <c r="V224" s="29"/>
      <c r="W224" s="29"/>
      <c r="X224" s="29"/>
      <c r="Y224" s="29"/>
      <c r="Z224" s="29"/>
      <c r="AA224" s="29"/>
      <c r="AB224" s="29"/>
      <c r="AC224" s="29"/>
      <c r="AD224" s="29"/>
      <c r="AE224" s="29"/>
    </row>
    <row r="225" spans="1:31" ht="15.75" customHeight="1">
      <c r="A225" s="29"/>
      <c r="B225" s="75"/>
      <c r="C225" s="29"/>
      <c r="D225" s="29"/>
      <c r="E225" s="29"/>
      <c r="F225" s="29"/>
      <c r="G225" s="338"/>
      <c r="H225" s="29"/>
      <c r="I225" s="29"/>
      <c r="J225" s="29"/>
      <c r="K225" s="29"/>
      <c r="L225" s="29"/>
      <c r="M225" s="29"/>
      <c r="N225" s="29"/>
      <c r="O225" s="29"/>
      <c r="P225" s="29"/>
      <c r="Q225" s="29"/>
      <c r="R225" s="29"/>
      <c r="S225" s="29"/>
      <c r="T225" s="29"/>
      <c r="U225" s="29"/>
      <c r="V225" s="29"/>
      <c r="W225" s="29"/>
      <c r="X225" s="29"/>
      <c r="Y225" s="29"/>
      <c r="Z225" s="29"/>
      <c r="AA225" s="29"/>
      <c r="AB225" s="29"/>
      <c r="AC225" s="29"/>
      <c r="AD225" s="29"/>
      <c r="AE225" s="29"/>
    </row>
    <row r="226" spans="1:31" ht="15.75" customHeight="1">
      <c r="A226" s="29"/>
      <c r="B226" s="75"/>
      <c r="C226" s="29"/>
      <c r="D226" s="29"/>
      <c r="E226" s="29"/>
      <c r="F226" s="29"/>
      <c r="G226" s="338"/>
      <c r="H226" s="29"/>
      <c r="I226" s="29"/>
      <c r="J226" s="29"/>
      <c r="K226" s="29"/>
      <c r="L226" s="29"/>
      <c r="M226" s="29"/>
      <c r="N226" s="29"/>
      <c r="O226" s="29"/>
      <c r="P226" s="29"/>
      <c r="Q226" s="29"/>
      <c r="R226" s="29"/>
      <c r="S226" s="29"/>
      <c r="T226" s="29"/>
      <c r="U226" s="29"/>
      <c r="V226" s="29"/>
      <c r="W226" s="29"/>
      <c r="X226" s="29"/>
      <c r="Y226" s="29"/>
      <c r="Z226" s="29"/>
      <c r="AA226" s="29"/>
      <c r="AB226" s="29"/>
      <c r="AC226" s="29"/>
      <c r="AD226" s="29"/>
      <c r="AE226" s="29"/>
    </row>
    <row r="227" spans="1:31" ht="15.75" customHeight="1">
      <c r="A227" s="29"/>
      <c r="B227" s="75"/>
      <c r="C227" s="29"/>
      <c r="D227" s="29"/>
      <c r="E227" s="29"/>
      <c r="F227" s="29"/>
      <c r="G227" s="338"/>
      <c r="H227" s="29"/>
      <c r="I227" s="29"/>
      <c r="J227" s="29"/>
      <c r="K227" s="29"/>
      <c r="L227" s="29"/>
      <c r="M227" s="29"/>
      <c r="N227" s="29"/>
      <c r="O227" s="29"/>
      <c r="P227" s="29"/>
      <c r="Q227" s="29"/>
      <c r="R227" s="29"/>
      <c r="S227" s="29"/>
      <c r="T227" s="29"/>
      <c r="U227" s="29"/>
      <c r="V227" s="29"/>
      <c r="W227" s="29"/>
      <c r="X227" s="29"/>
      <c r="Y227" s="29"/>
      <c r="Z227" s="29"/>
      <c r="AA227" s="29"/>
      <c r="AB227" s="29"/>
      <c r="AC227" s="29"/>
      <c r="AD227" s="29"/>
      <c r="AE227" s="29"/>
    </row>
    <row r="228" spans="1:31" ht="15.75" customHeight="1">
      <c r="A228" s="29"/>
      <c r="B228" s="75"/>
      <c r="C228" s="29"/>
      <c r="D228" s="29"/>
      <c r="E228" s="29"/>
      <c r="F228" s="29"/>
      <c r="G228" s="338"/>
      <c r="H228" s="29"/>
      <c r="I228" s="29"/>
      <c r="J228" s="29"/>
      <c r="K228" s="29"/>
      <c r="L228" s="29"/>
      <c r="M228" s="29"/>
      <c r="N228" s="29"/>
      <c r="O228" s="29"/>
      <c r="P228" s="29"/>
      <c r="Q228" s="29"/>
      <c r="R228" s="29"/>
      <c r="S228" s="29"/>
      <c r="T228" s="29"/>
      <c r="U228" s="29"/>
      <c r="V228" s="29"/>
      <c r="W228" s="29"/>
      <c r="X228" s="29"/>
      <c r="Y228" s="29"/>
      <c r="Z228" s="29"/>
      <c r="AA228" s="29"/>
      <c r="AB228" s="29"/>
      <c r="AC228" s="29"/>
      <c r="AD228" s="29"/>
      <c r="AE228" s="29"/>
    </row>
    <row r="229" spans="1:31" ht="15.75" customHeight="1">
      <c r="A229" s="29"/>
      <c r="B229" s="75"/>
      <c r="C229" s="29"/>
      <c r="D229" s="29"/>
      <c r="E229" s="29"/>
      <c r="F229" s="29"/>
      <c r="G229" s="338"/>
      <c r="H229" s="29"/>
      <c r="I229" s="29"/>
      <c r="J229" s="29"/>
      <c r="K229" s="29"/>
      <c r="L229" s="29"/>
      <c r="M229" s="29"/>
      <c r="N229" s="29"/>
      <c r="O229" s="29"/>
      <c r="P229" s="29"/>
      <c r="Q229" s="29"/>
      <c r="R229" s="29"/>
      <c r="S229" s="29"/>
      <c r="T229" s="29"/>
      <c r="U229" s="29"/>
      <c r="V229" s="29"/>
      <c r="W229" s="29"/>
      <c r="X229" s="29"/>
      <c r="Y229" s="29"/>
      <c r="Z229" s="29"/>
      <c r="AA229" s="29"/>
      <c r="AB229" s="29"/>
      <c r="AC229" s="29"/>
      <c r="AD229" s="29"/>
      <c r="AE229" s="29"/>
    </row>
    <row r="230" spans="1:31" ht="15.75" customHeight="1">
      <c r="A230" s="29"/>
      <c r="B230" s="75"/>
      <c r="C230" s="29"/>
      <c r="D230" s="29"/>
      <c r="E230" s="29"/>
      <c r="F230" s="29"/>
      <c r="G230" s="338"/>
      <c r="H230" s="29"/>
      <c r="I230" s="29"/>
      <c r="J230" s="29"/>
      <c r="K230" s="29"/>
      <c r="L230" s="29"/>
      <c r="M230" s="29"/>
      <c r="N230" s="29"/>
      <c r="O230" s="29"/>
      <c r="P230" s="29"/>
      <c r="Q230" s="29"/>
      <c r="R230" s="29"/>
      <c r="S230" s="29"/>
      <c r="T230" s="29"/>
      <c r="U230" s="29"/>
      <c r="V230" s="29"/>
      <c r="W230" s="29"/>
      <c r="X230" s="29"/>
      <c r="Y230" s="29"/>
      <c r="Z230" s="29"/>
      <c r="AA230" s="29"/>
      <c r="AB230" s="29"/>
      <c r="AC230" s="29"/>
      <c r="AD230" s="29"/>
      <c r="AE230" s="29"/>
    </row>
    <row r="231" spans="1:31" ht="15.75" customHeight="1">
      <c r="A231" s="29"/>
      <c r="B231" s="75"/>
      <c r="C231" s="29"/>
      <c r="D231" s="29"/>
      <c r="E231" s="29"/>
      <c r="F231" s="29"/>
      <c r="G231" s="338"/>
      <c r="H231" s="29"/>
      <c r="I231" s="29"/>
      <c r="J231" s="29"/>
      <c r="K231" s="29"/>
      <c r="L231" s="29"/>
      <c r="M231" s="29"/>
      <c r="N231" s="29"/>
      <c r="O231" s="29"/>
      <c r="P231" s="29"/>
      <c r="Q231" s="29"/>
      <c r="R231" s="29"/>
      <c r="S231" s="29"/>
      <c r="T231" s="29"/>
      <c r="U231" s="29"/>
      <c r="V231" s="29"/>
      <c r="W231" s="29"/>
      <c r="X231" s="29"/>
      <c r="Y231" s="29"/>
      <c r="Z231" s="29"/>
      <c r="AA231" s="29"/>
      <c r="AB231" s="29"/>
      <c r="AC231" s="29"/>
      <c r="AD231" s="29"/>
      <c r="AE231" s="29"/>
    </row>
    <row r="232" spans="1:31" ht="15.75" customHeight="1">
      <c r="A232" s="29"/>
      <c r="B232" s="75"/>
      <c r="C232" s="29"/>
      <c r="D232" s="29"/>
      <c r="E232" s="29"/>
      <c r="F232" s="29"/>
      <c r="G232" s="338"/>
      <c r="H232" s="29"/>
      <c r="I232" s="29"/>
      <c r="J232" s="29"/>
      <c r="K232" s="29"/>
      <c r="L232" s="29"/>
      <c r="M232" s="29"/>
      <c r="N232" s="29"/>
      <c r="O232" s="29"/>
      <c r="P232" s="29"/>
      <c r="Q232" s="29"/>
      <c r="R232" s="29"/>
      <c r="S232" s="29"/>
      <c r="T232" s="29"/>
      <c r="U232" s="29"/>
      <c r="V232" s="29"/>
      <c r="W232" s="29"/>
      <c r="X232" s="29"/>
      <c r="Y232" s="29"/>
      <c r="Z232" s="29"/>
      <c r="AA232" s="29"/>
      <c r="AB232" s="29"/>
      <c r="AC232" s="29"/>
      <c r="AD232" s="29"/>
      <c r="AE232" s="29"/>
    </row>
    <row r="233" spans="1:31" ht="15.75" customHeight="1">
      <c r="A233" s="29"/>
      <c r="B233" s="75"/>
      <c r="C233" s="29"/>
      <c r="D233" s="29"/>
      <c r="E233" s="29"/>
      <c r="F233" s="29"/>
      <c r="G233" s="338"/>
      <c r="H233" s="29"/>
      <c r="I233" s="29"/>
      <c r="J233" s="29"/>
      <c r="K233" s="29"/>
      <c r="L233" s="29"/>
      <c r="M233" s="29"/>
      <c r="N233" s="29"/>
      <c r="O233" s="29"/>
      <c r="P233" s="29"/>
      <c r="Q233" s="29"/>
      <c r="R233" s="29"/>
      <c r="S233" s="29"/>
      <c r="T233" s="29"/>
      <c r="U233" s="29"/>
      <c r="V233" s="29"/>
      <c r="W233" s="29"/>
      <c r="X233" s="29"/>
      <c r="Y233" s="29"/>
      <c r="Z233" s="29"/>
      <c r="AA233" s="29"/>
      <c r="AB233" s="29"/>
      <c r="AC233" s="29"/>
      <c r="AD233" s="29"/>
      <c r="AE233" s="29"/>
    </row>
    <row r="234" spans="1:31" ht="15.75" customHeight="1">
      <c r="A234" s="29"/>
      <c r="B234" s="75"/>
      <c r="C234" s="29"/>
      <c r="D234" s="29"/>
      <c r="E234" s="29"/>
      <c r="F234" s="29"/>
      <c r="G234" s="338"/>
      <c r="H234" s="29"/>
      <c r="I234" s="29"/>
      <c r="J234" s="29"/>
      <c r="K234" s="29"/>
      <c r="L234" s="29"/>
      <c r="M234" s="29"/>
      <c r="N234" s="29"/>
      <c r="O234" s="29"/>
      <c r="P234" s="29"/>
      <c r="Q234" s="29"/>
      <c r="R234" s="29"/>
      <c r="S234" s="29"/>
      <c r="T234" s="29"/>
      <c r="U234" s="29"/>
      <c r="V234" s="29"/>
      <c r="W234" s="29"/>
      <c r="X234" s="29"/>
      <c r="Y234" s="29"/>
      <c r="Z234" s="29"/>
      <c r="AA234" s="29"/>
      <c r="AB234" s="29"/>
      <c r="AC234" s="29"/>
      <c r="AD234" s="29"/>
      <c r="AE234" s="29"/>
    </row>
    <row r="235" spans="1:31" ht="15.75" customHeight="1">
      <c r="A235" s="29"/>
      <c r="B235" s="75"/>
      <c r="C235" s="29"/>
      <c r="D235" s="29"/>
      <c r="E235" s="29"/>
      <c r="F235" s="29"/>
      <c r="G235" s="338"/>
      <c r="H235" s="29"/>
      <c r="I235" s="29"/>
      <c r="J235" s="29"/>
      <c r="K235" s="29"/>
      <c r="L235" s="29"/>
      <c r="M235" s="29"/>
      <c r="N235" s="29"/>
      <c r="O235" s="29"/>
      <c r="P235" s="29"/>
      <c r="Q235" s="29"/>
      <c r="R235" s="29"/>
      <c r="S235" s="29"/>
      <c r="T235" s="29"/>
      <c r="U235" s="29"/>
      <c r="V235" s="29"/>
      <c r="W235" s="29"/>
      <c r="X235" s="29"/>
      <c r="Y235" s="29"/>
      <c r="Z235" s="29"/>
      <c r="AA235" s="29"/>
      <c r="AB235" s="29"/>
      <c r="AC235" s="29"/>
      <c r="AD235" s="29"/>
      <c r="AE235" s="29"/>
    </row>
    <row r="236" spans="1:31" ht="15.75" customHeight="1">
      <c r="A236" s="29"/>
      <c r="B236" s="75"/>
      <c r="C236" s="29"/>
      <c r="D236" s="29"/>
      <c r="E236" s="29"/>
      <c r="F236" s="29"/>
      <c r="G236" s="338"/>
      <c r="H236" s="29"/>
      <c r="I236" s="29"/>
      <c r="J236" s="29"/>
      <c r="K236" s="29"/>
      <c r="L236" s="29"/>
      <c r="M236" s="29"/>
      <c r="N236" s="29"/>
      <c r="O236" s="29"/>
      <c r="P236" s="29"/>
      <c r="Q236" s="29"/>
      <c r="R236" s="29"/>
      <c r="S236" s="29"/>
      <c r="T236" s="29"/>
      <c r="U236" s="29"/>
      <c r="V236" s="29"/>
      <c r="W236" s="29"/>
      <c r="X236" s="29"/>
      <c r="Y236" s="29"/>
      <c r="Z236" s="29"/>
      <c r="AA236" s="29"/>
      <c r="AB236" s="29"/>
      <c r="AC236" s="29"/>
      <c r="AD236" s="29"/>
      <c r="AE236" s="29"/>
    </row>
    <row r="237" spans="1:31" ht="15.75" customHeight="1">
      <c r="A237" s="29"/>
      <c r="B237" s="75"/>
      <c r="C237" s="29"/>
      <c r="D237" s="29"/>
      <c r="E237" s="29"/>
      <c r="F237" s="29"/>
      <c r="G237" s="338"/>
      <c r="H237" s="29"/>
      <c r="I237" s="29"/>
      <c r="J237" s="29"/>
      <c r="K237" s="29"/>
      <c r="L237" s="29"/>
      <c r="M237" s="29"/>
      <c r="N237" s="29"/>
      <c r="O237" s="29"/>
      <c r="P237" s="29"/>
      <c r="Q237" s="29"/>
      <c r="R237" s="29"/>
      <c r="S237" s="29"/>
      <c r="T237" s="29"/>
      <c r="U237" s="29"/>
      <c r="V237" s="29"/>
      <c r="W237" s="29"/>
      <c r="X237" s="29"/>
      <c r="Y237" s="29"/>
      <c r="Z237" s="29"/>
      <c r="AA237" s="29"/>
      <c r="AB237" s="29"/>
      <c r="AC237" s="29"/>
      <c r="AD237" s="29"/>
      <c r="AE237" s="29"/>
    </row>
    <row r="238" spans="1:31" ht="15.75" customHeight="1">
      <c r="A238" s="29"/>
      <c r="B238" s="75"/>
      <c r="C238" s="29"/>
      <c r="D238" s="29"/>
      <c r="E238" s="29"/>
      <c r="F238" s="29"/>
      <c r="G238" s="338"/>
      <c r="H238" s="29"/>
      <c r="I238" s="29"/>
      <c r="J238" s="29"/>
      <c r="K238" s="29"/>
      <c r="L238" s="29"/>
      <c r="M238" s="29"/>
      <c r="N238" s="29"/>
      <c r="O238" s="29"/>
      <c r="P238" s="29"/>
      <c r="Q238" s="29"/>
      <c r="R238" s="29"/>
      <c r="S238" s="29"/>
      <c r="T238" s="29"/>
      <c r="U238" s="29"/>
      <c r="V238" s="29"/>
      <c r="W238" s="29"/>
      <c r="X238" s="29"/>
      <c r="Y238" s="29"/>
      <c r="Z238" s="29"/>
      <c r="AA238" s="29"/>
      <c r="AB238" s="29"/>
      <c r="AC238" s="29"/>
      <c r="AD238" s="29"/>
      <c r="AE238" s="29"/>
    </row>
    <row r="239" spans="1:31" ht="15.75" customHeight="1">
      <c r="A239" s="29"/>
      <c r="B239" s="75"/>
      <c r="C239" s="29"/>
      <c r="D239" s="29"/>
      <c r="E239" s="29"/>
      <c r="F239" s="29"/>
      <c r="G239" s="338"/>
      <c r="H239" s="29"/>
      <c r="I239" s="29"/>
      <c r="J239" s="29"/>
      <c r="K239" s="29"/>
      <c r="L239" s="29"/>
      <c r="M239" s="29"/>
      <c r="N239" s="29"/>
      <c r="O239" s="29"/>
      <c r="P239" s="29"/>
      <c r="Q239" s="29"/>
      <c r="R239" s="29"/>
      <c r="S239" s="29"/>
      <c r="T239" s="29"/>
      <c r="U239" s="29"/>
      <c r="V239" s="29"/>
      <c r="W239" s="29"/>
      <c r="X239" s="29"/>
      <c r="Y239" s="29"/>
      <c r="Z239" s="29"/>
      <c r="AA239" s="29"/>
      <c r="AB239" s="29"/>
      <c r="AC239" s="29"/>
      <c r="AD239" s="29"/>
      <c r="AE239" s="29"/>
    </row>
    <row r="240" spans="1:31" ht="15.75" customHeight="1">
      <c r="A240" s="29"/>
      <c r="B240" s="75"/>
      <c r="C240" s="29"/>
      <c r="D240" s="29"/>
      <c r="E240" s="29"/>
      <c r="F240" s="29"/>
      <c r="G240" s="338"/>
      <c r="H240" s="29"/>
      <c r="I240" s="29"/>
      <c r="J240" s="29"/>
      <c r="K240" s="29"/>
      <c r="L240" s="29"/>
      <c r="M240" s="29"/>
      <c r="N240" s="29"/>
      <c r="O240" s="29"/>
      <c r="P240" s="29"/>
      <c r="Q240" s="29"/>
      <c r="R240" s="29"/>
      <c r="S240" s="29"/>
      <c r="T240" s="29"/>
      <c r="U240" s="29"/>
      <c r="V240" s="29"/>
      <c r="W240" s="29"/>
      <c r="X240" s="29"/>
      <c r="Y240" s="29"/>
      <c r="Z240" s="29"/>
      <c r="AA240" s="29"/>
      <c r="AB240" s="29"/>
      <c r="AC240" s="29"/>
      <c r="AD240" s="29"/>
      <c r="AE240" s="29"/>
    </row>
    <row r="241" spans="1:31" ht="15.75" customHeight="1">
      <c r="A241" s="29"/>
      <c r="B241" s="75"/>
      <c r="C241" s="29"/>
      <c r="D241" s="29"/>
      <c r="E241" s="29"/>
      <c r="F241" s="29"/>
      <c r="G241" s="338"/>
      <c r="H241" s="29"/>
      <c r="I241" s="29"/>
      <c r="J241" s="29"/>
      <c r="K241" s="29"/>
      <c r="L241" s="29"/>
      <c r="M241" s="29"/>
      <c r="N241" s="29"/>
      <c r="O241" s="29"/>
      <c r="P241" s="29"/>
      <c r="Q241" s="29"/>
      <c r="R241" s="29"/>
      <c r="S241" s="29"/>
      <c r="T241" s="29"/>
      <c r="U241" s="29"/>
      <c r="V241" s="29"/>
      <c r="W241" s="29"/>
      <c r="X241" s="29"/>
      <c r="Y241" s="29"/>
      <c r="Z241" s="29"/>
      <c r="AA241" s="29"/>
      <c r="AB241" s="29"/>
      <c r="AC241" s="29"/>
      <c r="AD241" s="29"/>
      <c r="AE241" s="29"/>
    </row>
    <row r="242" spans="1:31" ht="15.75" customHeight="1">
      <c r="A242" s="29"/>
      <c r="B242" s="75"/>
      <c r="C242" s="29"/>
      <c r="D242" s="29"/>
      <c r="E242" s="29"/>
      <c r="F242" s="29"/>
      <c r="G242" s="338"/>
      <c r="H242" s="29"/>
      <c r="I242" s="29"/>
      <c r="J242" s="29"/>
      <c r="K242" s="29"/>
      <c r="L242" s="29"/>
      <c r="M242" s="29"/>
      <c r="N242" s="29"/>
      <c r="O242" s="29"/>
      <c r="P242" s="29"/>
      <c r="Q242" s="29"/>
      <c r="R242" s="29"/>
      <c r="S242" s="29"/>
      <c r="T242" s="29"/>
      <c r="U242" s="29"/>
      <c r="V242" s="29"/>
      <c r="W242" s="29"/>
      <c r="X242" s="29"/>
      <c r="Y242" s="29"/>
      <c r="Z242" s="29"/>
      <c r="AA242" s="29"/>
      <c r="AB242" s="29"/>
      <c r="AC242" s="29"/>
      <c r="AD242" s="29"/>
      <c r="AE242" s="29"/>
    </row>
    <row r="243" spans="1:31" ht="15.75" customHeight="1">
      <c r="A243" s="29"/>
      <c r="B243" s="75"/>
      <c r="C243" s="29"/>
      <c r="D243" s="29"/>
      <c r="E243" s="29"/>
      <c r="F243" s="29"/>
      <c r="G243" s="338"/>
      <c r="H243" s="29"/>
      <c r="I243" s="29"/>
      <c r="J243" s="29"/>
      <c r="K243" s="29"/>
      <c r="L243" s="29"/>
      <c r="M243" s="29"/>
      <c r="N243" s="29"/>
      <c r="O243" s="29"/>
      <c r="P243" s="29"/>
      <c r="Q243" s="29"/>
      <c r="R243" s="29"/>
      <c r="S243" s="29"/>
      <c r="T243" s="29"/>
      <c r="U243" s="29"/>
      <c r="V243" s="29"/>
      <c r="W243" s="29"/>
      <c r="X243" s="29"/>
      <c r="Y243" s="29"/>
      <c r="Z243" s="29"/>
      <c r="AA243" s="29"/>
      <c r="AB243" s="29"/>
      <c r="AC243" s="29"/>
      <c r="AD243" s="29"/>
      <c r="AE243" s="29"/>
    </row>
    <row r="244" spans="1:31" ht="15.75" customHeight="1">
      <c r="A244" s="29"/>
      <c r="B244" s="75"/>
      <c r="C244" s="29"/>
      <c r="D244" s="29"/>
      <c r="E244" s="29"/>
      <c r="F244" s="29"/>
      <c r="G244" s="338"/>
      <c r="H244" s="29"/>
      <c r="I244" s="29"/>
      <c r="J244" s="29"/>
      <c r="K244" s="29"/>
      <c r="L244" s="29"/>
      <c r="M244" s="29"/>
      <c r="N244" s="29"/>
      <c r="O244" s="29"/>
      <c r="P244" s="29"/>
      <c r="Q244" s="29"/>
      <c r="R244" s="29"/>
      <c r="S244" s="29"/>
      <c r="T244" s="29"/>
      <c r="U244" s="29"/>
      <c r="V244" s="29"/>
      <c r="W244" s="29"/>
      <c r="X244" s="29"/>
      <c r="Y244" s="29"/>
      <c r="Z244" s="29"/>
      <c r="AA244" s="29"/>
      <c r="AB244" s="29"/>
      <c r="AC244" s="29"/>
      <c r="AD244" s="29"/>
      <c r="AE244" s="29"/>
    </row>
    <row r="245" spans="1:31" ht="15.75" customHeight="1">
      <c r="A245" s="29"/>
      <c r="B245" s="75"/>
      <c r="C245" s="29"/>
      <c r="D245" s="29"/>
      <c r="E245" s="29"/>
      <c r="F245" s="29"/>
      <c r="G245" s="338"/>
      <c r="H245" s="29"/>
      <c r="I245" s="29"/>
      <c r="J245" s="29"/>
      <c r="K245" s="29"/>
      <c r="L245" s="29"/>
      <c r="M245" s="29"/>
      <c r="N245" s="29"/>
      <c r="O245" s="29"/>
      <c r="P245" s="29"/>
      <c r="Q245" s="29"/>
      <c r="R245" s="29"/>
      <c r="S245" s="29"/>
      <c r="T245" s="29"/>
      <c r="U245" s="29"/>
      <c r="V245" s="29"/>
      <c r="W245" s="29"/>
      <c r="X245" s="29"/>
      <c r="Y245" s="29"/>
      <c r="Z245" s="29"/>
      <c r="AA245" s="29"/>
      <c r="AB245" s="29"/>
      <c r="AC245" s="29"/>
      <c r="AD245" s="29"/>
      <c r="AE245" s="29"/>
    </row>
    <row r="246" spans="1:31" ht="15.75" customHeight="1">
      <c r="A246" s="29"/>
      <c r="B246" s="75"/>
      <c r="C246" s="29"/>
      <c r="D246" s="29"/>
      <c r="E246" s="29"/>
      <c r="F246" s="29"/>
      <c r="G246" s="338"/>
      <c r="H246" s="29"/>
      <c r="I246" s="29"/>
      <c r="J246" s="29"/>
      <c r="K246" s="29"/>
      <c r="L246" s="29"/>
      <c r="M246" s="29"/>
      <c r="N246" s="29"/>
      <c r="O246" s="29"/>
      <c r="P246" s="29"/>
      <c r="Q246" s="29"/>
      <c r="R246" s="29"/>
      <c r="S246" s="29"/>
      <c r="T246" s="29"/>
      <c r="U246" s="29"/>
      <c r="V246" s="29"/>
      <c r="W246" s="29"/>
      <c r="X246" s="29"/>
      <c r="Y246" s="29"/>
      <c r="Z246" s="29"/>
      <c r="AA246" s="29"/>
      <c r="AB246" s="29"/>
      <c r="AC246" s="29"/>
      <c r="AD246" s="29"/>
      <c r="AE246" s="29"/>
    </row>
    <row r="247" spans="1:31" ht="15.75" customHeight="1">
      <c r="A247" s="29"/>
      <c r="B247" s="75"/>
      <c r="C247" s="29"/>
      <c r="D247" s="29"/>
      <c r="E247" s="29"/>
      <c r="F247" s="29"/>
      <c r="G247" s="338"/>
      <c r="H247" s="29"/>
      <c r="I247" s="29"/>
      <c r="J247" s="29"/>
      <c r="K247" s="29"/>
      <c r="L247" s="29"/>
      <c r="M247" s="29"/>
      <c r="N247" s="29"/>
      <c r="O247" s="29"/>
      <c r="P247" s="29"/>
      <c r="Q247" s="29"/>
      <c r="R247" s="29"/>
      <c r="S247" s="29"/>
      <c r="T247" s="29"/>
      <c r="U247" s="29"/>
      <c r="V247" s="29"/>
      <c r="W247" s="29"/>
      <c r="X247" s="29"/>
      <c r="Y247" s="29"/>
      <c r="Z247" s="29"/>
      <c r="AA247" s="29"/>
      <c r="AB247" s="29"/>
      <c r="AC247" s="29"/>
      <c r="AD247" s="29"/>
      <c r="AE247" s="29"/>
    </row>
    <row r="248" spans="1:31" ht="15.75" customHeight="1">
      <c r="A248" s="29"/>
      <c r="B248" s="75"/>
      <c r="C248" s="29"/>
      <c r="D248" s="29"/>
      <c r="E248" s="29"/>
      <c r="F248" s="29"/>
      <c r="G248" s="338"/>
      <c r="H248" s="29"/>
      <c r="I248" s="29"/>
      <c r="J248" s="29"/>
      <c r="K248" s="29"/>
      <c r="L248" s="29"/>
      <c r="M248" s="29"/>
      <c r="N248" s="29"/>
      <c r="O248" s="29"/>
      <c r="P248" s="29"/>
      <c r="Q248" s="29"/>
      <c r="R248" s="29"/>
      <c r="S248" s="29"/>
      <c r="T248" s="29"/>
      <c r="U248" s="29"/>
      <c r="V248" s="29"/>
      <c r="W248" s="29"/>
      <c r="X248" s="29"/>
      <c r="Y248" s="29"/>
      <c r="Z248" s="29"/>
      <c r="AA248" s="29"/>
      <c r="AB248" s="29"/>
      <c r="AC248" s="29"/>
      <c r="AD248" s="29"/>
      <c r="AE248" s="29"/>
    </row>
    <row r="249" spans="1:31" ht="15.75" customHeight="1">
      <c r="A249" s="29"/>
      <c r="B249" s="75"/>
      <c r="C249" s="29"/>
      <c r="D249" s="29"/>
      <c r="E249" s="29"/>
      <c r="F249" s="29"/>
      <c r="G249" s="338"/>
      <c r="H249" s="29"/>
      <c r="I249" s="29"/>
      <c r="J249" s="29"/>
      <c r="K249" s="29"/>
      <c r="L249" s="29"/>
      <c r="M249" s="29"/>
      <c r="N249" s="29"/>
      <c r="O249" s="29"/>
      <c r="P249" s="29"/>
      <c r="Q249" s="29"/>
      <c r="R249" s="29"/>
      <c r="S249" s="29"/>
      <c r="T249" s="29"/>
      <c r="U249" s="29"/>
      <c r="V249" s="29"/>
      <c r="W249" s="29"/>
      <c r="X249" s="29"/>
      <c r="Y249" s="29"/>
      <c r="Z249" s="29"/>
      <c r="AA249" s="29"/>
      <c r="AB249" s="29"/>
      <c r="AC249" s="29"/>
      <c r="AD249" s="29"/>
      <c r="AE249" s="29"/>
    </row>
    <row r="250" spans="1:31" ht="15.75" customHeight="1">
      <c r="A250" s="29"/>
      <c r="B250" s="75"/>
      <c r="C250" s="29"/>
      <c r="D250" s="29"/>
      <c r="E250" s="29"/>
      <c r="F250" s="29"/>
      <c r="G250" s="338"/>
      <c r="H250" s="29"/>
      <c r="I250" s="29"/>
      <c r="J250" s="29"/>
      <c r="K250" s="29"/>
      <c r="L250" s="29"/>
      <c r="M250" s="29"/>
      <c r="N250" s="29"/>
      <c r="O250" s="29"/>
      <c r="P250" s="29"/>
      <c r="Q250" s="29"/>
      <c r="R250" s="29"/>
      <c r="S250" s="29"/>
      <c r="T250" s="29"/>
      <c r="U250" s="29"/>
      <c r="V250" s="29"/>
      <c r="W250" s="29"/>
      <c r="X250" s="29"/>
      <c r="Y250" s="29"/>
      <c r="Z250" s="29"/>
      <c r="AA250" s="29"/>
      <c r="AB250" s="29"/>
      <c r="AC250" s="29"/>
      <c r="AD250" s="29"/>
      <c r="AE250" s="29"/>
    </row>
    <row r="251" spans="1:31" ht="15.75" customHeight="1">
      <c r="A251" s="29"/>
      <c r="B251" s="75"/>
      <c r="C251" s="29"/>
      <c r="D251" s="29"/>
      <c r="E251" s="29"/>
      <c r="F251" s="29"/>
      <c r="G251" s="338"/>
      <c r="H251" s="29"/>
      <c r="I251" s="29"/>
      <c r="J251" s="29"/>
      <c r="K251" s="29"/>
      <c r="L251" s="29"/>
      <c r="M251" s="29"/>
      <c r="N251" s="29"/>
      <c r="O251" s="29"/>
      <c r="P251" s="29"/>
      <c r="Q251" s="29"/>
      <c r="R251" s="29"/>
      <c r="S251" s="29"/>
      <c r="T251" s="29"/>
      <c r="U251" s="29"/>
      <c r="V251" s="29"/>
      <c r="W251" s="29"/>
      <c r="X251" s="29"/>
      <c r="Y251" s="29"/>
      <c r="Z251" s="29"/>
      <c r="AA251" s="29"/>
      <c r="AB251" s="29"/>
      <c r="AC251" s="29"/>
      <c r="AD251" s="29"/>
      <c r="AE251" s="29"/>
    </row>
    <row r="252" spans="1:31" ht="15.75" customHeight="1">
      <c r="A252" s="29"/>
      <c r="B252" s="75"/>
      <c r="C252" s="29"/>
      <c r="D252" s="29"/>
      <c r="E252" s="29"/>
      <c r="F252" s="29"/>
      <c r="G252" s="338"/>
      <c r="H252" s="29"/>
      <c r="I252" s="29"/>
      <c r="J252" s="29"/>
      <c r="K252" s="29"/>
      <c r="L252" s="29"/>
      <c r="M252" s="29"/>
      <c r="N252" s="29"/>
      <c r="O252" s="29"/>
      <c r="P252" s="29"/>
      <c r="Q252" s="29"/>
      <c r="R252" s="29"/>
      <c r="S252" s="29"/>
      <c r="T252" s="29"/>
      <c r="U252" s="29"/>
      <c r="V252" s="29"/>
      <c r="W252" s="29"/>
      <c r="X252" s="29"/>
      <c r="Y252" s="29"/>
      <c r="Z252" s="29"/>
      <c r="AA252" s="29"/>
      <c r="AB252" s="29"/>
      <c r="AC252" s="29"/>
      <c r="AD252" s="29"/>
      <c r="AE252" s="29"/>
    </row>
    <row r="253" spans="1:31" ht="15.75" customHeight="1">
      <c r="A253" s="29"/>
      <c r="B253" s="75"/>
      <c r="C253" s="29"/>
      <c r="D253" s="29"/>
      <c r="E253" s="29"/>
      <c r="F253" s="29"/>
      <c r="G253" s="338"/>
      <c r="H253" s="29"/>
      <c r="I253" s="29"/>
      <c r="J253" s="29"/>
      <c r="K253" s="29"/>
      <c r="L253" s="29"/>
      <c r="M253" s="29"/>
      <c r="N253" s="29"/>
      <c r="O253" s="29"/>
      <c r="P253" s="29"/>
      <c r="Q253" s="29"/>
      <c r="R253" s="29"/>
      <c r="S253" s="29"/>
      <c r="T253" s="29"/>
      <c r="U253" s="29"/>
      <c r="V253" s="29"/>
      <c r="W253" s="29"/>
      <c r="X253" s="29"/>
      <c r="Y253" s="29"/>
      <c r="Z253" s="29"/>
      <c r="AA253" s="29"/>
      <c r="AB253" s="29"/>
      <c r="AC253" s="29"/>
      <c r="AD253" s="29"/>
      <c r="AE253" s="29"/>
    </row>
    <row r="254" spans="1:31" ht="15.75" customHeight="1">
      <c r="A254" s="29"/>
      <c r="B254" s="75"/>
      <c r="C254" s="29"/>
      <c r="D254" s="29"/>
      <c r="E254" s="29"/>
      <c r="F254" s="29"/>
      <c r="G254" s="338"/>
      <c r="H254" s="29"/>
      <c r="I254" s="29"/>
      <c r="J254" s="29"/>
      <c r="K254" s="29"/>
      <c r="L254" s="29"/>
      <c r="M254" s="29"/>
      <c r="N254" s="29"/>
      <c r="O254" s="29"/>
      <c r="P254" s="29"/>
      <c r="Q254" s="29"/>
      <c r="R254" s="29"/>
      <c r="S254" s="29"/>
      <c r="T254" s="29"/>
      <c r="U254" s="29"/>
      <c r="V254" s="29"/>
      <c r="W254" s="29"/>
      <c r="X254" s="29"/>
      <c r="Y254" s="29"/>
      <c r="Z254" s="29"/>
      <c r="AA254" s="29"/>
      <c r="AB254" s="29"/>
      <c r="AC254" s="29"/>
      <c r="AD254" s="29"/>
      <c r="AE254" s="29"/>
    </row>
    <row r="255" spans="1:31" ht="15.75" customHeight="1">
      <c r="A255" s="29"/>
      <c r="B255" s="75"/>
      <c r="C255" s="29"/>
      <c r="D255" s="29"/>
      <c r="E255" s="29"/>
      <c r="F255" s="29"/>
      <c r="G255" s="338"/>
      <c r="H255" s="29"/>
      <c r="I255" s="29"/>
      <c r="J255" s="29"/>
      <c r="K255" s="29"/>
      <c r="L255" s="29"/>
      <c r="M255" s="29"/>
      <c r="N255" s="29"/>
      <c r="O255" s="29"/>
      <c r="P255" s="29"/>
      <c r="Q255" s="29"/>
      <c r="R255" s="29"/>
      <c r="S255" s="29"/>
      <c r="T255" s="29"/>
      <c r="U255" s="29"/>
      <c r="V255" s="29"/>
      <c r="W255" s="29"/>
      <c r="X255" s="29"/>
      <c r="Y255" s="29"/>
      <c r="Z255" s="29"/>
      <c r="AA255" s="29"/>
      <c r="AB255" s="29"/>
      <c r="AC255" s="29"/>
      <c r="AD255" s="29"/>
      <c r="AE255" s="29"/>
    </row>
    <row r="256" spans="1:31" ht="15.75" customHeight="1">
      <c r="A256" s="29"/>
      <c r="B256" s="75"/>
      <c r="C256" s="29"/>
      <c r="D256" s="29"/>
      <c r="E256" s="29"/>
      <c r="F256" s="29"/>
      <c r="G256" s="338"/>
      <c r="H256" s="29"/>
      <c r="I256" s="29"/>
      <c r="J256" s="29"/>
      <c r="K256" s="29"/>
      <c r="L256" s="29"/>
      <c r="M256" s="29"/>
      <c r="N256" s="29"/>
      <c r="O256" s="29"/>
      <c r="P256" s="29"/>
      <c r="Q256" s="29"/>
      <c r="R256" s="29"/>
      <c r="S256" s="29"/>
      <c r="T256" s="29"/>
      <c r="U256" s="29"/>
      <c r="V256" s="29"/>
      <c r="W256" s="29"/>
      <c r="X256" s="29"/>
      <c r="Y256" s="29"/>
      <c r="Z256" s="29"/>
      <c r="AA256" s="29"/>
      <c r="AB256" s="29"/>
      <c r="AC256" s="29"/>
      <c r="AD256" s="29"/>
      <c r="AE256" s="29"/>
    </row>
    <row r="257" spans="1:31" ht="15.75" customHeight="1">
      <c r="A257" s="29"/>
      <c r="B257" s="75"/>
      <c r="C257" s="29"/>
      <c r="D257" s="29"/>
      <c r="E257" s="29"/>
      <c r="F257" s="29"/>
      <c r="G257" s="338"/>
      <c r="H257" s="29"/>
      <c r="I257" s="29"/>
      <c r="J257" s="29"/>
      <c r="K257" s="29"/>
      <c r="L257" s="29"/>
      <c r="M257" s="29"/>
      <c r="N257" s="29"/>
      <c r="O257" s="29"/>
      <c r="P257" s="29"/>
      <c r="Q257" s="29"/>
      <c r="R257" s="29"/>
      <c r="S257" s="29"/>
      <c r="T257" s="29"/>
      <c r="U257" s="29"/>
      <c r="V257" s="29"/>
      <c r="W257" s="29"/>
      <c r="X257" s="29"/>
      <c r="Y257" s="29"/>
      <c r="Z257" s="29"/>
      <c r="AA257" s="29"/>
      <c r="AB257" s="29"/>
      <c r="AC257" s="29"/>
      <c r="AD257" s="29"/>
      <c r="AE257" s="29"/>
    </row>
    <row r="258" spans="1:31" ht="15.75" customHeight="1">
      <c r="A258" s="29"/>
      <c r="B258" s="75"/>
      <c r="C258" s="29"/>
      <c r="D258" s="29"/>
      <c r="E258" s="29"/>
      <c r="F258" s="29"/>
      <c r="G258" s="338"/>
      <c r="H258" s="29"/>
      <c r="I258" s="29"/>
      <c r="J258" s="29"/>
      <c r="K258" s="29"/>
      <c r="L258" s="29"/>
      <c r="M258" s="29"/>
      <c r="N258" s="29"/>
      <c r="O258" s="29"/>
      <c r="P258" s="29"/>
      <c r="Q258" s="29"/>
      <c r="R258" s="29"/>
      <c r="S258" s="29"/>
      <c r="T258" s="29"/>
      <c r="U258" s="29"/>
      <c r="V258" s="29"/>
      <c r="W258" s="29"/>
      <c r="X258" s="29"/>
      <c r="Y258" s="29"/>
      <c r="Z258" s="29"/>
      <c r="AA258" s="29"/>
      <c r="AB258" s="29"/>
      <c r="AC258" s="29"/>
      <c r="AD258" s="29"/>
      <c r="AE258" s="29"/>
    </row>
    <row r="259" spans="1:31" ht="15.75" customHeight="1">
      <c r="A259" s="29"/>
      <c r="B259" s="75"/>
      <c r="C259" s="29"/>
      <c r="D259" s="29"/>
      <c r="E259" s="29"/>
      <c r="F259" s="29"/>
      <c r="G259" s="338"/>
      <c r="H259" s="29"/>
      <c r="I259" s="29"/>
      <c r="J259" s="29"/>
      <c r="K259" s="29"/>
      <c r="L259" s="29"/>
      <c r="M259" s="29"/>
      <c r="N259" s="29"/>
      <c r="O259" s="29"/>
      <c r="P259" s="29"/>
      <c r="Q259" s="29"/>
      <c r="R259" s="29"/>
      <c r="S259" s="29"/>
      <c r="T259" s="29"/>
      <c r="U259" s="29"/>
      <c r="V259" s="29"/>
      <c r="W259" s="29"/>
      <c r="X259" s="29"/>
      <c r="Y259" s="29"/>
      <c r="Z259" s="29"/>
      <c r="AA259" s="29"/>
      <c r="AB259" s="29"/>
      <c r="AC259" s="29"/>
      <c r="AD259" s="29"/>
      <c r="AE259" s="29"/>
    </row>
    <row r="260" spans="1:31" ht="15.75" customHeight="1">
      <c r="A260" s="29"/>
      <c r="B260" s="75"/>
      <c r="C260" s="29"/>
      <c r="D260" s="29"/>
      <c r="E260" s="29"/>
      <c r="F260" s="29"/>
      <c r="G260" s="338"/>
      <c r="H260" s="29"/>
      <c r="I260" s="29"/>
      <c r="J260" s="29"/>
      <c r="K260" s="29"/>
      <c r="L260" s="29"/>
      <c r="M260" s="29"/>
      <c r="N260" s="29"/>
      <c r="O260" s="29"/>
      <c r="P260" s="29"/>
      <c r="Q260" s="29"/>
      <c r="R260" s="29"/>
      <c r="S260" s="29"/>
      <c r="T260" s="29"/>
      <c r="U260" s="29"/>
      <c r="V260" s="29"/>
      <c r="W260" s="29"/>
      <c r="X260" s="29"/>
      <c r="Y260" s="29"/>
      <c r="Z260" s="29"/>
      <c r="AA260" s="29"/>
      <c r="AB260" s="29"/>
      <c r="AC260" s="29"/>
      <c r="AD260" s="29"/>
      <c r="AE260" s="29"/>
    </row>
    <row r="261" spans="1:31" ht="15.75" customHeight="1">
      <c r="A261" s="29"/>
      <c r="B261" s="75"/>
      <c r="C261" s="29"/>
      <c r="D261" s="29"/>
      <c r="E261" s="29"/>
      <c r="F261" s="29"/>
      <c r="G261" s="338"/>
      <c r="H261" s="29"/>
      <c r="I261" s="29"/>
      <c r="J261" s="29"/>
      <c r="K261" s="29"/>
      <c r="L261" s="29"/>
      <c r="M261" s="29"/>
      <c r="N261" s="29"/>
      <c r="O261" s="29"/>
      <c r="P261" s="29"/>
      <c r="Q261" s="29"/>
      <c r="R261" s="29"/>
      <c r="S261" s="29"/>
      <c r="T261" s="29"/>
      <c r="U261" s="29"/>
      <c r="V261" s="29"/>
      <c r="W261" s="29"/>
      <c r="X261" s="29"/>
      <c r="Y261" s="29"/>
      <c r="Z261" s="29"/>
      <c r="AA261" s="29"/>
      <c r="AB261" s="29"/>
      <c r="AC261" s="29"/>
      <c r="AD261" s="29"/>
      <c r="AE261" s="29"/>
    </row>
    <row r="262" spans="1:31" ht="15.75" customHeight="1">
      <c r="A262" s="29"/>
      <c r="B262" s="75"/>
      <c r="C262" s="29"/>
      <c r="D262" s="29"/>
      <c r="E262" s="29"/>
      <c r="F262" s="29"/>
      <c r="G262" s="338"/>
      <c r="H262" s="29"/>
      <c r="I262" s="29"/>
      <c r="J262" s="29"/>
      <c r="K262" s="29"/>
      <c r="L262" s="29"/>
      <c r="M262" s="29"/>
      <c r="N262" s="29"/>
      <c r="O262" s="29"/>
      <c r="P262" s="29"/>
      <c r="Q262" s="29"/>
      <c r="R262" s="29"/>
      <c r="S262" s="29"/>
      <c r="T262" s="29"/>
      <c r="U262" s="29"/>
      <c r="V262" s="29"/>
      <c r="W262" s="29"/>
      <c r="X262" s="29"/>
      <c r="Y262" s="29"/>
      <c r="Z262" s="29"/>
      <c r="AA262" s="29"/>
      <c r="AB262" s="29"/>
      <c r="AC262" s="29"/>
      <c r="AD262" s="29"/>
      <c r="AE262" s="29"/>
    </row>
    <row r="263" spans="1:31" ht="15.75" customHeight="1">
      <c r="A263" s="29"/>
      <c r="B263" s="75"/>
      <c r="C263" s="29"/>
      <c r="D263" s="29"/>
      <c r="E263" s="29"/>
      <c r="F263" s="29"/>
      <c r="G263" s="338"/>
      <c r="H263" s="29"/>
      <c r="I263" s="29"/>
      <c r="J263" s="29"/>
      <c r="K263" s="29"/>
      <c r="L263" s="29"/>
      <c r="M263" s="29"/>
      <c r="N263" s="29"/>
      <c r="O263" s="29"/>
      <c r="P263" s="29"/>
      <c r="Q263" s="29"/>
      <c r="R263" s="29"/>
      <c r="S263" s="29"/>
      <c r="T263" s="29"/>
      <c r="U263" s="29"/>
      <c r="V263" s="29"/>
      <c r="W263" s="29"/>
      <c r="X263" s="29"/>
      <c r="Y263" s="29"/>
      <c r="Z263" s="29"/>
      <c r="AA263" s="29"/>
      <c r="AB263" s="29"/>
      <c r="AC263" s="29"/>
      <c r="AD263" s="29"/>
      <c r="AE263" s="29"/>
    </row>
    <row r="264" spans="1:31" ht="15.75" customHeight="1">
      <c r="A264" s="29"/>
      <c r="B264" s="75"/>
      <c r="C264" s="29"/>
      <c r="D264" s="29"/>
      <c r="E264" s="29"/>
      <c r="F264" s="29"/>
      <c r="G264" s="338"/>
      <c r="H264" s="29"/>
      <c r="I264" s="29"/>
      <c r="J264" s="29"/>
      <c r="K264" s="29"/>
      <c r="L264" s="29"/>
      <c r="M264" s="29"/>
      <c r="N264" s="29"/>
      <c r="O264" s="29"/>
      <c r="P264" s="29"/>
      <c r="Q264" s="29"/>
      <c r="R264" s="29"/>
      <c r="S264" s="29"/>
      <c r="T264" s="29"/>
      <c r="U264" s="29"/>
      <c r="V264" s="29"/>
      <c r="W264" s="29"/>
      <c r="X264" s="29"/>
      <c r="Y264" s="29"/>
      <c r="Z264" s="29"/>
      <c r="AA264" s="29"/>
      <c r="AB264" s="29"/>
      <c r="AC264" s="29"/>
      <c r="AD264" s="29"/>
      <c r="AE264" s="29"/>
    </row>
    <row r="265" spans="1:31" ht="15.75" customHeight="1">
      <c r="A265" s="29"/>
      <c r="B265" s="75"/>
      <c r="C265" s="29"/>
      <c r="D265" s="29"/>
      <c r="E265" s="29"/>
      <c r="F265" s="29"/>
      <c r="G265" s="338"/>
      <c r="H265" s="29"/>
      <c r="I265" s="29"/>
      <c r="J265" s="29"/>
      <c r="K265" s="29"/>
      <c r="L265" s="29"/>
      <c r="M265" s="29"/>
      <c r="N265" s="29"/>
      <c r="O265" s="29"/>
      <c r="P265" s="29"/>
      <c r="Q265" s="29"/>
      <c r="R265" s="29"/>
      <c r="S265" s="29"/>
      <c r="T265" s="29"/>
      <c r="U265" s="29"/>
      <c r="V265" s="29"/>
      <c r="W265" s="29"/>
      <c r="X265" s="29"/>
      <c r="Y265" s="29"/>
      <c r="Z265" s="29"/>
      <c r="AA265" s="29"/>
      <c r="AB265" s="29"/>
      <c r="AC265" s="29"/>
      <c r="AD265" s="29"/>
      <c r="AE265" s="29"/>
    </row>
    <row r="266" spans="1:31" ht="15.75" customHeight="1">
      <c r="A266" s="29"/>
      <c r="B266" s="75"/>
      <c r="C266" s="29"/>
      <c r="D266" s="29"/>
      <c r="E266" s="29"/>
      <c r="F266" s="29"/>
      <c r="G266" s="338"/>
      <c r="H266" s="29"/>
      <c r="I266" s="29"/>
      <c r="J266" s="29"/>
      <c r="K266" s="29"/>
      <c r="L266" s="29"/>
      <c r="M266" s="29"/>
      <c r="N266" s="29"/>
      <c r="O266" s="29"/>
      <c r="P266" s="29"/>
      <c r="Q266" s="29"/>
      <c r="R266" s="29"/>
      <c r="S266" s="29"/>
      <c r="T266" s="29"/>
      <c r="U266" s="29"/>
      <c r="V266" s="29"/>
      <c r="W266" s="29"/>
      <c r="X266" s="29"/>
      <c r="Y266" s="29"/>
      <c r="Z266" s="29"/>
      <c r="AA266" s="29"/>
      <c r="AB266" s="29"/>
      <c r="AC266" s="29"/>
      <c r="AD266" s="29"/>
      <c r="AE266" s="29"/>
    </row>
    <row r="267" spans="1:31" ht="15.75" customHeight="1">
      <c r="A267" s="29"/>
      <c r="B267" s="75"/>
      <c r="C267" s="29"/>
      <c r="D267" s="29"/>
      <c r="E267" s="29"/>
      <c r="F267" s="29"/>
      <c r="G267" s="338"/>
      <c r="H267" s="29"/>
      <c r="I267" s="29"/>
      <c r="J267" s="29"/>
      <c r="K267" s="29"/>
      <c r="L267" s="29"/>
      <c r="M267" s="29"/>
      <c r="N267" s="29"/>
      <c r="O267" s="29"/>
      <c r="P267" s="29"/>
      <c r="Q267" s="29"/>
      <c r="R267" s="29"/>
      <c r="S267" s="29"/>
      <c r="T267" s="29"/>
      <c r="U267" s="29"/>
      <c r="V267" s="29"/>
      <c r="W267" s="29"/>
      <c r="X267" s="29"/>
      <c r="Y267" s="29"/>
      <c r="Z267" s="29"/>
      <c r="AA267" s="29"/>
      <c r="AB267" s="29"/>
      <c r="AC267" s="29"/>
      <c r="AD267" s="29"/>
      <c r="AE267" s="29"/>
    </row>
    <row r="268" spans="1:31" ht="15.75" customHeight="1">
      <c r="A268" s="29"/>
      <c r="B268" s="75"/>
      <c r="C268" s="29"/>
      <c r="D268" s="29"/>
      <c r="E268" s="29"/>
      <c r="F268" s="29"/>
      <c r="G268" s="338"/>
      <c r="H268" s="29"/>
      <c r="I268" s="29"/>
      <c r="J268" s="29"/>
      <c r="K268" s="29"/>
      <c r="L268" s="29"/>
      <c r="M268" s="29"/>
      <c r="N268" s="29"/>
      <c r="O268" s="29"/>
      <c r="P268" s="29"/>
      <c r="Q268" s="29"/>
      <c r="R268" s="29"/>
      <c r="S268" s="29"/>
      <c r="T268" s="29"/>
      <c r="U268" s="29"/>
      <c r="V268" s="29"/>
      <c r="W268" s="29"/>
      <c r="X268" s="29"/>
      <c r="Y268" s="29"/>
      <c r="Z268" s="29"/>
      <c r="AA268" s="29"/>
      <c r="AB268" s="29"/>
      <c r="AC268" s="29"/>
      <c r="AD268" s="29"/>
      <c r="AE268" s="29"/>
    </row>
    <row r="269" spans="1:31" ht="15.75" customHeight="1">
      <c r="A269" s="29"/>
      <c r="B269" s="75"/>
      <c r="C269" s="29"/>
      <c r="D269" s="29"/>
      <c r="E269" s="29"/>
      <c r="F269" s="29"/>
      <c r="G269" s="338"/>
      <c r="H269" s="29"/>
      <c r="I269" s="29"/>
      <c r="J269" s="29"/>
      <c r="K269" s="29"/>
      <c r="L269" s="29"/>
      <c r="M269" s="29"/>
      <c r="N269" s="29"/>
      <c r="O269" s="29"/>
      <c r="P269" s="29"/>
      <c r="Q269" s="29"/>
      <c r="R269" s="29"/>
      <c r="S269" s="29"/>
      <c r="T269" s="29"/>
      <c r="U269" s="29"/>
      <c r="V269" s="29"/>
      <c r="W269" s="29"/>
      <c r="X269" s="29"/>
      <c r="Y269" s="29"/>
      <c r="Z269" s="29"/>
      <c r="AA269" s="29"/>
      <c r="AB269" s="29"/>
      <c r="AC269" s="29"/>
      <c r="AD269" s="29"/>
      <c r="AE269" s="29"/>
    </row>
    <row r="270" spans="1:31" ht="15.75" customHeight="1">
      <c r="A270" s="29"/>
      <c r="B270" s="75"/>
      <c r="C270" s="29"/>
      <c r="D270" s="29"/>
      <c r="E270" s="29"/>
      <c r="F270" s="29"/>
      <c r="G270" s="338"/>
      <c r="H270" s="29"/>
      <c r="I270" s="29"/>
      <c r="J270" s="29"/>
      <c r="K270" s="29"/>
      <c r="L270" s="29"/>
      <c r="M270" s="29"/>
      <c r="N270" s="29"/>
      <c r="O270" s="29"/>
      <c r="P270" s="29"/>
      <c r="Q270" s="29"/>
      <c r="R270" s="29"/>
      <c r="S270" s="29"/>
      <c r="T270" s="29"/>
      <c r="U270" s="29"/>
      <c r="V270" s="29"/>
      <c r="W270" s="29"/>
      <c r="X270" s="29"/>
      <c r="Y270" s="29"/>
      <c r="Z270" s="29"/>
      <c r="AA270" s="29"/>
      <c r="AB270" s="29"/>
      <c r="AC270" s="29"/>
      <c r="AD270" s="29"/>
      <c r="AE270" s="29"/>
    </row>
    <row r="271" spans="1:31" ht="15.75" customHeight="1">
      <c r="A271" s="29"/>
      <c r="B271" s="75"/>
      <c r="C271" s="29"/>
      <c r="D271" s="29"/>
      <c r="E271" s="29"/>
      <c r="F271" s="29"/>
      <c r="G271" s="338"/>
      <c r="H271" s="29"/>
      <c r="I271" s="29"/>
      <c r="J271" s="29"/>
      <c r="K271" s="29"/>
      <c r="L271" s="29"/>
      <c r="M271" s="29"/>
      <c r="N271" s="29"/>
      <c r="O271" s="29"/>
      <c r="P271" s="29"/>
      <c r="Q271" s="29"/>
      <c r="R271" s="29"/>
      <c r="S271" s="29"/>
      <c r="T271" s="29"/>
      <c r="U271" s="29"/>
      <c r="V271" s="29"/>
      <c r="W271" s="29"/>
      <c r="X271" s="29"/>
      <c r="Y271" s="29"/>
      <c r="Z271" s="29"/>
      <c r="AA271" s="29"/>
      <c r="AB271" s="29"/>
      <c r="AC271" s="29"/>
      <c r="AD271" s="29"/>
      <c r="AE271" s="29"/>
    </row>
    <row r="272" spans="1:31" ht="15.75" customHeight="1">
      <c r="A272" s="29"/>
      <c r="B272" s="75"/>
      <c r="C272" s="29"/>
      <c r="D272" s="29"/>
      <c r="E272" s="29"/>
      <c r="F272" s="29"/>
      <c r="G272" s="338"/>
      <c r="H272" s="29"/>
      <c r="I272" s="29"/>
      <c r="J272" s="29"/>
      <c r="K272" s="29"/>
      <c r="L272" s="29"/>
      <c r="M272" s="29"/>
      <c r="N272" s="29"/>
      <c r="O272" s="29"/>
      <c r="P272" s="29"/>
      <c r="Q272" s="29"/>
      <c r="R272" s="29"/>
      <c r="S272" s="29"/>
      <c r="T272" s="29"/>
      <c r="U272" s="29"/>
      <c r="V272" s="29"/>
      <c r="W272" s="29"/>
      <c r="X272" s="29"/>
      <c r="Y272" s="29"/>
      <c r="Z272" s="29"/>
      <c r="AA272" s="29"/>
      <c r="AB272" s="29"/>
      <c r="AC272" s="29"/>
      <c r="AD272" s="29"/>
      <c r="AE272" s="29"/>
    </row>
    <row r="273" spans="1:31" ht="15.75" customHeight="1">
      <c r="A273" s="29"/>
      <c r="B273" s="75"/>
      <c r="C273" s="29"/>
      <c r="D273" s="29"/>
      <c r="E273" s="29"/>
      <c r="F273" s="29"/>
      <c r="G273" s="338"/>
      <c r="H273" s="29"/>
      <c r="I273" s="29"/>
      <c r="J273" s="29"/>
      <c r="K273" s="29"/>
      <c r="L273" s="29"/>
      <c r="M273" s="29"/>
      <c r="N273" s="29"/>
      <c r="O273" s="29"/>
      <c r="P273" s="29"/>
      <c r="Q273" s="29"/>
      <c r="R273" s="29"/>
      <c r="S273" s="29"/>
      <c r="T273" s="29"/>
      <c r="U273" s="29"/>
      <c r="V273" s="29"/>
      <c r="W273" s="29"/>
      <c r="X273" s="29"/>
      <c r="Y273" s="29"/>
      <c r="Z273" s="29"/>
      <c r="AA273" s="29"/>
      <c r="AB273" s="29"/>
      <c r="AC273" s="29"/>
      <c r="AD273" s="29"/>
      <c r="AE273" s="29"/>
    </row>
    <row r="274" spans="1:31" ht="15.75" customHeight="1">
      <c r="A274" s="29"/>
      <c r="B274" s="75"/>
      <c r="C274" s="29"/>
      <c r="D274" s="29"/>
      <c r="E274" s="29"/>
      <c r="F274" s="29"/>
      <c r="G274" s="338"/>
      <c r="H274" s="29"/>
      <c r="I274" s="29"/>
      <c r="J274" s="29"/>
      <c r="K274" s="29"/>
      <c r="L274" s="29"/>
      <c r="M274" s="29"/>
      <c r="N274" s="29"/>
      <c r="O274" s="29"/>
      <c r="P274" s="29"/>
      <c r="Q274" s="29"/>
      <c r="R274" s="29"/>
      <c r="S274" s="29"/>
      <c r="T274" s="29"/>
      <c r="U274" s="29"/>
      <c r="V274" s="29"/>
      <c r="W274" s="29"/>
      <c r="X274" s="29"/>
      <c r="Y274" s="29"/>
      <c r="Z274" s="29"/>
      <c r="AA274" s="29"/>
      <c r="AB274" s="29"/>
      <c r="AC274" s="29"/>
      <c r="AD274" s="29"/>
      <c r="AE274" s="29"/>
    </row>
    <row r="275" spans="1:31" ht="15.75" customHeight="1">
      <c r="A275" s="29"/>
      <c r="B275" s="75"/>
      <c r="C275" s="29"/>
      <c r="D275" s="29"/>
      <c r="E275" s="29"/>
      <c r="F275" s="29"/>
      <c r="G275" s="338"/>
      <c r="H275" s="29"/>
      <c r="I275" s="29"/>
      <c r="J275" s="29"/>
      <c r="K275" s="29"/>
      <c r="L275" s="29"/>
      <c r="M275" s="29"/>
      <c r="N275" s="29"/>
      <c r="O275" s="29"/>
      <c r="P275" s="29"/>
      <c r="Q275" s="29"/>
      <c r="R275" s="29"/>
      <c r="S275" s="29"/>
      <c r="T275" s="29"/>
      <c r="U275" s="29"/>
      <c r="V275" s="29"/>
      <c r="W275" s="29"/>
      <c r="X275" s="29"/>
      <c r="Y275" s="29"/>
      <c r="Z275" s="29"/>
      <c r="AA275" s="29"/>
      <c r="AB275" s="29"/>
      <c r="AC275" s="29"/>
      <c r="AD275" s="29"/>
      <c r="AE275" s="29"/>
    </row>
    <row r="276" spans="1:31" ht="15.75" customHeight="1">
      <c r="A276" s="29"/>
      <c r="B276" s="75"/>
      <c r="C276" s="29"/>
      <c r="D276" s="29"/>
      <c r="E276" s="29"/>
      <c r="F276" s="29"/>
      <c r="G276" s="338"/>
      <c r="H276" s="29"/>
      <c r="I276" s="29"/>
      <c r="J276" s="29"/>
      <c r="K276" s="29"/>
      <c r="L276" s="29"/>
      <c r="M276" s="29"/>
      <c r="N276" s="29"/>
      <c r="O276" s="29"/>
      <c r="P276" s="29"/>
      <c r="Q276" s="29"/>
      <c r="R276" s="29"/>
      <c r="S276" s="29"/>
      <c r="T276" s="29"/>
      <c r="U276" s="29"/>
      <c r="V276" s="29"/>
      <c r="W276" s="29"/>
      <c r="X276" s="29"/>
      <c r="Y276" s="29"/>
      <c r="Z276" s="29"/>
      <c r="AA276" s="29"/>
      <c r="AB276" s="29"/>
      <c r="AC276" s="29"/>
      <c r="AD276" s="29"/>
      <c r="AE276" s="29"/>
    </row>
    <row r="277" spans="1:31" ht="15.75" customHeight="1">
      <c r="A277" s="29"/>
      <c r="B277" s="75"/>
      <c r="C277" s="29"/>
      <c r="D277" s="29"/>
      <c r="E277" s="29"/>
      <c r="F277" s="29"/>
      <c r="G277" s="338"/>
      <c r="H277" s="29"/>
      <c r="I277" s="29"/>
      <c r="J277" s="29"/>
      <c r="K277" s="29"/>
      <c r="L277" s="29"/>
      <c r="M277" s="29"/>
      <c r="N277" s="29"/>
      <c r="O277" s="29"/>
      <c r="P277" s="29"/>
      <c r="Q277" s="29"/>
      <c r="R277" s="29"/>
      <c r="S277" s="29"/>
      <c r="T277" s="29"/>
      <c r="U277" s="29"/>
      <c r="V277" s="29"/>
      <c r="W277" s="29"/>
      <c r="X277" s="29"/>
      <c r="Y277" s="29"/>
      <c r="Z277" s="29"/>
      <c r="AA277" s="29"/>
      <c r="AB277" s="29"/>
      <c r="AC277" s="29"/>
      <c r="AD277" s="29"/>
      <c r="AE277" s="29"/>
    </row>
    <row r="278" spans="1:31" ht="15.75" customHeight="1">
      <c r="A278" s="29"/>
      <c r="B278" s="75"/>
      <c r="C278" s="29"/>
      <c r="D278" s="29"/>
      <c r="E278" s="29"/>
      <c r="F278" s="29"/>
      <c r="G278" s="338"/>
      <c r="H278" s="29"/>
      <c r="I278" s="29"/>
      <c r="J278" s="29"/>
      <c r="K278" s="29"/>
      <c r="L278" s="29"/>
      <c r="M278" s="29"/>
      <c r="N278" s="29"/>
      <c r="O278" s="29"/>
      <c r="P278" s="29"/>
      <c r="Q278" s="29"/>
      <c r="R278" s="29"/>
      <c r="S278" s="29"/>
      <c r="T278" s="29"/>
      <c r="U278" s="29"/>
      <c r="V278" s="29"/>
      <c r="W278" s="29"/>
      <c r="X278" s="29"/>
      <c r="Y278" s="29"/>
      <c r="Z278" s="29"/>
      <c r="AA278" s="29"/>
      <c r="AB278" s="29"/>
      <c r="AC278" s="29"/>
      <c r="AD278" s="29"/>
      <c r="AE278" s="29"/>
    </row>
    <row r="279" spans="1:31" ht="15.75" customHeight="1">
      <c r="A279" s="29"/>
      <c r="B279" s="75"/>
      <c r="C279" s="29"/>
      <c r="D279" s="29"/>
      <c r="E279" s="29"/>
      <c r="F279" s="29"/>
      <c r="G279" s="338"/>
      <c r="H279" s="29"/>
      <c r="I279" s="29"/>
      <c r="J279" s="29"/>
      <c r="K279" s="29"/>
      <c r="L279" s="29"/>
      <c r="M279" s="29"/>
      <c r="N279" s="29"/>
      <c r="O279" s="29"/>
      <c r="P279" s="29"/>
      <c r="Q279" s="29"/>
      <c r="R279" s="29"/>
      <c r="S279" s="29"/>
      <c r="T279" s="29"/>
      <c r="U279" s="29"/>
      <c r="V279" s="29"/>
      <c r="W279" s="29"/>
      <c r="X279" s="29"/>
      <c r="Y279" s="29"/>
      <c r="Z279" s="29"/>
      <c r="AA279" s="29"/>
      <c r="AB279" s="29"/>
      <c r="AC279" s="29"/>
      <c r="AD279" s="29"/>
      <c r="AE279" s="29"/>
    </row>
    <row r="280" spans="1:31" ht="15.75" customHeight="1">
      <c r="A280" s="29"/>
      <c r="B280" s="75"/>
      <c r="C280" s="29"/>
      <c r="D280" s="29"/>
      <c r="E280" s="29"/>
      <c r="F280" s="29"/>
      <c r="G280" s="338"/>
      <c r="H280" s="29"/>
      <c r="I280" s="29"/>
      <c r="J280" s="29"/>
      <c r="K280" s="29"/>
      <c r="L280" s="29"/>
      <c r="M280" s="29"/>
      <c r="N280" s="29"/>
      <c r="O280" s="29"/>
      <c r="P280" s="29"/>
      <c r="Q280" s="29"/>
      <c r="R280" s="29"/>
      <c r="S280" s="29"/>
      <c r="T280" s="29"/>
      <c r="U280" s="29"/>
      <c r="V280" s="29"/>
      <c r="W280" s="29"/>
      <c r="X280" s="29"/>
      <c r="Y280" s="29"/>
      <c r="Z280" s="29"/>
      <c r="AA280" s="29"/>
      <c r="AB280" s="29"/>
      <c r="AC280" s="29"/>
      <c r="AD280" s="29"/>
      <c r="AE280" s="29"/>
    </row>
    <row r="281" spans="1:31" ht="15.75" customHeight="1">
      <c r="A281" s="29"/>
      <c r="B281" s="75"/>
      <c r="C281" s="29"/>
      <c r="D281" s="29"/>
      <c r="E281" s="29"/>
      <c r="F281" s="29"/>
      <c r="G281" s="338"/>
      <c r="H281" s="29"/>
      <c r="I281" s="29"/>
      <c r="J281" s="29"/>
      <c r="K281" s="29"/>
      <c r="L281" s="29"/>
      <c r="M281" s="29"/>
      <c r="N281" s="29"/>
      <c r="O281" s="29"/>
      <c r="P281" s="29"/>
      <c r="Q281" s="29"/>
      <c r="R281" s="29"/>
      <c r="S281" s="29"/>
      <c r="T281" s="29"/>
      <c r="U281" s="29"/>
      <c r="V281" s="29"/>
      <c r="W281" s="29"/>
      <c r="X281" s="29"/>
      <c r="Y281" s="29"/>
      <c r="Z281" s="29"/>
      <c r="AA281" s="29"/>
      <c r="AB281" s="29"/>
      <c r="AC281" s="29"/>
      <c r="AD281" s="29"/>
      <c r="AE281" s="29"/>
    </row>
    <row r="282" spans="1:31" ht="15.75" customHeight="1">
      <c r="A282" s="29"/>
      <c r="B282" s="75"/>
      <c r="C282" s="29"/>
      <c r="D282" s="29"/>
      <c r="E282" s="29"/>
      <c r="F282" s="29"/>
      <c r="G282" s="338"/>
      <c r="H282" s="29"/>
      <c r="I282" s="29"/>
      <c r="J282" s="29"/>
      <c r="K282" s="29"/>
      <c r="L282" s="29"/>
      <c r="M282" s="29"/>
      <c r="N282" s="29"/>
      <c r="O282" s="29"/>
      <c r="P282" s="29"/>
      <c r="Q282" s="29"/>
      <c r="R282" s="29"/>
      <c r="S282" s="29"/>
      <c r="T282" s="29"/>
      <c r="U282" s="29"/>
      <c r="V282" s="29"/>
      <c r="W282" s="29"/>
      <c r="X282" s="29"/>
      <c r="Y282" s="29"/>
      <c r="Z282" s="29"/>
      <c r="AA282" s="29"/>
      <c r="AB282" s="29"/>
      <c r="AC282" s="29"/>
      <c r="AD282" s="29"/>
      <c r="AE282" s="29"/>
    </row>
    <row r="283" spans="1:31" ht="15.75" customHeight="1">
      <c r="A283" s="29"/>
      <c r="B283" s="75"/>
      <c r="C283" s="29"/>
      <c r="D283" s="29"/>
      <c r="E283" s="29"/>
      <c r="F283" s="29"/>
      <c r="G283" s="338"/>
      <c r="H283" s="29"/>
      <c r="I283" s="29"/>
      <c r="J283" s="29"/>
      <c r="K283" s="29"/>
      <c r="L283" s="29"/>
      <c r="M283" s="29"/>
      <c r="N283" s="29"/>
      <c r="O283" s="29"/>
      <c r="P283" s="29"/>
      <c r="Q283" s="29"/>
      <c r="R283" s="29"/>
      <c r="S283" s="29"/>
      <c r="T283" s="29"/>
      <c r="U283" s="29"/>
      <c r="V283" s="29"/>
      <c r="W283" s="29"/>
      <c r="X283" s="29"/>
      <c r="Y283" s="29"/>
      <c r="Z283" s="29"/>
      <c r="AA283" s="29"/>
      <c r="AB283" s="29"/>
      <c r="AC283" s="29"/>
      <c r="AD283" s="29"/>
      <c r="AE283" s="29"/>
    </row>
    <row r="284" spans="1:31" ht="15.75" customHeight="1">
      <c r="A284" s="29"/>
      <c r="B284" s="75"/>
      <c r="C284" s="29"/>
      <c r="D284" s="29"/>
      <c r="E284" s="29"/>
      <c r="F284" s="29"/>
      <c r="G284" s="338"/>
      <c r="H284" s="29"/>
      <c r="I284" s="29"/>
      <c r="J284" s="29"/>
      <c r="K284" s="29"/>
      <c r="L284" s="29"/>
      <c r="M284" s="29"/>
      <c r="N284" s="29"/>
      <c r="O284" s="29"/>
      <c r="P284" s="29"/>
      <c r="Q284" s="29"/>
      <c r="R284" s="29"/>
      <c r="S284" s="29"/>
      <c r="T284" s="29"/>
      <c r="U284" s="29"/>
      <c r="V284" s="29"/>
      <c r="W284" s="29"/>
      <c r="X284" s="29"/>
      <c r="Y284" s="29"/>
      <c r="Z284" s="29"/>
      <c r="AA284" s="29"/>
      <c r="AB284" s="29"/>
      <c r="AC284" s="29"/>
      <c r="AD284" s="29"/>
      <c r="AE284" s="29"/>
    </row>
    <row r="285" spans="1:31" ht="15.75" customHeight="1">
      <c r="A285" s="29"/>
      <c r="B285" s="75"/>
      <c r="C285" s="29"/>
      <c r="D285" s="29"/>
      <c r="E285" s="29"/>
      <c r="F285" s="29"/>
      <c r="G285" s="338"/>
      <c r="H285" s="29"/>
      <c r="I285" s="29"/>
      <c r="J285" s="29"/>
      <c r="K285" s="29"/>
      <c r="L285" s="29"/>
      <c r="M285" s="29"/>
      <c r="N285" s="29"/>
      <c r="O285" s="29"/>
      <c r="P285" s="29"/>
      <c r="Q285" s="29"/>
      <c r="R285" s="29"/>
      <c r="S285" s="29"/>
      <c r="T285" s="29"/>
      <c r="U285" s="29"/>
      <c r="V285" s="29"/>
      <c r="W285" s="29"/>
      <c r="X285" s="29"/>
      <c r="Y285" s="29"/>
      <c r="Z285" s="29"/>
      <c r="AA285" s="29"/>
      <c r="AB285" s="29"/>
      <c r="AC285" s="29"/>
      <c r="AD285" s="29"/>
      <c r="AE285" s="29"/>
    </row>
    <row r="286" spans="1:31" ht="15.75" customHeight="1">
      <c r="A286" s="29"/>
      <c r="B286" s="75"/>
      <c r="C286" s="29"/>
      <c r="D286" s="29"/>
      <c r="E286" s="29"/>
      <c r="F286" s="29"/>
      <c r="G286" s="338"/>
      <c r="H286" s="29"/>
      <c r="I286" s="29"/>
      <c r="J286" s="29"/>
      <c r="K286" s="29"/>
      <c r="L286" s="29"/>
      <c r="M286" s="29"/>
      <c r="N286" s="29"/>
      <c r="O286" s="29"/>
      <c r="P286" s="29"/>
      <c r="Q286" s="29"/>
      <c r="R286" s="29"/>
      <c r="S286" s="29"/>
      <c r="T286" s="29"/>
      <c r="U286" s="29"/>
      <c r="V286" s="29"/>
      <c r="W286" s="29"/>
      <c r="X286" s="29"/>
      <c r="Y286" s="29"/>
      <c r="Z286" s="29"/>
      <c r="AA286" s="29"/>
      <c r="AB286" s="29"/>
      <c r="AC286" s="29"/>
      <c r="AD286" s="29"/>
      <c r="AE286" s="29"/>
    </row>
    <row r="287" spans="1:31" ht="15.75" customHeight="1">
      <c r="A287" s="29"/>
      <c r="B287" s="75"/>
      <c r="C287" s="29"/>
      <c r="D287" s="29"/>
      <c r="E287" s="29"/>
      <c r="F287" s="29"/>
      <c r="G287" s="338"/>
      <c r="H287" s="29"/>
      <c r="I287" s="29"/>
      <c r="J287" s="29"/>
      <c r="K287" s="29"/>
      <c r="L287" s="29"/>
      <c r="M287" s="29"/>
      <c r="N287" s="29"/>
      <c r="O287" s="29"/>
      <c r="P287" s="29"/>
      <c r="Q287" s="29"/>
      <c r="R287" s="29"/>
      <c r="S287" s="29"/>
      <c r="T287" s="29"/>
      <c r="U287" s="29"/>
      <c r="V287" s="29"/>
      <c r="W287" s="29"/>
      <c r="X287" s="29"/>
      <c r="Y287" s="29"/>
      <c r="Z287" s="29"/>
      <c r="AA287" s="29"/>
      <c r="AB287" s="29"/>
      <c r="AC287" s="29"/>
      <c r="AD287" s="29"/>
      <c r="AE287" s="29"/>
    </row>
    <row r="288" spans="1:31" ht="15.75" customHeight="1">
      <c r="A288" s="29"/>
      <c r="B288" s="75"/>
      <c r="C288" s="29"/>
      <c r="D288" s="29"/>
      <c r="E288" s="29"/>
      <c r="F288" s="29"/>
      <c r="G288" s="338"/>
      <c r="H288" s="29"/>
      <c r="I288" s="29"/>
      <c r="J288" s="29"/>
      <c r="K288" s="29"/>
      <c r="L288" s="29"/>
      <c r="M288" s="29"/>
      <c r="N288" s="29"/>
      <c r="O288" s="29"/>
      <c r="P288" s="29"/>
      <c r="Q288" s="29"/>
      <c r="R288" s="29"/>
      <c r="S288" s="29"/>
      <c r="T288" s="29"/>
      <c r="U288" s="29"/>
      <c r="V288" s="29"/>
      <c r="W288" s="29"/>
      <c r="X288" s="29"/>
      <c r="Y288" s="29"/>
      <c r="Z288" s="29"/>
      <c r="AA288" s="29"/>
      <c r="AB288" s="29"/>
      <c r="AC288" s="29"/>
      <c r="AD288" s="29"/>
      <c r="AE288" s="29"/>
    </row>
    <row r="289" spans="1:31" ht="15.75" customHeight="1">
      <c r="A289" s="29"/>
      <c r="B289" s="75"/>
      <c r="C289" s="29"/>
      <c r="D289" s="29"/>
      <c r="E289" s="29"/>
      <c r="F289" s="29"/>
      <c r="G289" s="338"/>
      <c r="H289" s="29"/>
      <c r="I289" s="29"/>
      <c r="J289" s="29"/>
      <c r="K289" s="29"/>
      <c r="L289" s="29"/>
      <c r="M289" s="29"/>
      <c r="N289" s="29"/>
      <c r="O289" s="29"/>
      <c r="P289" s="29"/>
      <c r="Q289" s="29"/>
      <c r="R289" s="29"/>
      <c r="S289" s="29"/>
      <c r="T289" s="29"/>
      <c r="U289" s="29"/>
      <c r="V289" s="29"/>
      <c r="W289" s="29"/>
      <c r="X289" s="29"/>
      <c r="Y289" s="29"/>
      <c r="Z289" s="29"/>
      <c r="AA289" s="29"/>
      <c r="AB289" s="29"/>
      <c r="AC289" s="29"/>
      <c r="AD289" s="29"/>
      <c r="AE289" s="29"/>
    </row>
    <row r="290" spans="1:31" ht="15.75" customHeight="1">
      <c r="A290" s="29"/>
      <c r="B290" s="75"/>
      <c r="C290" s="29"/>
      <c r="D290" s="29"/>
      <c r="E290" s="29"/>
      <c r="F290" s="29"/>
      <c r="G290" s="338"/>
      <c r="H290" s="29"/>
      <c r="I290" s="29"/>
      <c r="J290" s="29"/>
      <c r="K290" s="29"/>
      <c r="L290" s="29"/>
      <c r="M290" s="29"/>
      <c r="N290" s="29"/>
      <c r="O290" s="29"/>
      <c r="P290" s="29"/>
      <c r="Q290" s="29"/>
      <c r="R290" s="29"/>
      <c r="S290" s="29"/>
      <c r="T290" s="29"/>
      <c r="U290" s="29"/>
      <c r="V290" s="29"/>
      <c r="W290" s="29"/>
      <c r="X290" s="29"/>
      <c r="Y290" s="29"/>
      <c r="Z290" s="29"/>
      <c r="AA290" s="29"/>
      <c r="AB290" s="29"/>
      <c r="AC290" s="29"/>
      <c r="AD290" s="29"/>
      <c r="AE290" s="29"/>
    </row>
    <row r="291" spans="1:31" ht="15.75" customHeight="1">
      <c r="A291" s="29"/>
      <c r="B291" s="75"/>
      <c r="C291" s="29"/>
      <c r="D291" s="29"/>
      <c r="E291" s="29"/>
      <c r="F291" s="29"/>
      <c r="G291" s="338"/>
      <c r="H291" s="29"/>
      <c r="I291" s="29"/>
      <c r="J291" s="29"/>
      <c r="K291" s="29"/>
      <c r="L291" s="29"/>
      <c r="M291" s="29"/>
      <c r="N291" s="29"/>
      <c r="O291" s="29"/>
      <c r="P291" s="29"/>
      <c r="Q291" s="29"/>
      <c r="R291" s="29"/>
      <c r="S291" s="29"/>
      <c r="T291" s="29"/>
      <c r="U291" s="29"/>
      <c r="V291" s="29"/>
      <c r="W291" s="29"/>
      <c r="X291" s="29"/>
      <c r="Y291" s="29"/>
      <c r="Z291" s="29"/>
      <c r="AA291" s="29"/>
      <c r="AB291" s="29"/>
      <c r="AC291" s="29"/>
      <c r="AD291" s="29"/>
      <c r="AE291" s="29"/>
    </row>
    <row r="292" spans="1:31" ht="15.75" customHeight="1">
      <c r="A292" s="29"/>
      <c r="B292" s="75"/>
      <c r="C292" s="29"/>
      <c r="D292" s="29"/>
      <c r="E292" s="29"/>
      <c r="F292" s="29"/>
      <c r="G292" s="338"/>
      <c r="H292" s="29"/>
      <c r="I292" s="29"/>
      <c r="J292" s="29"/>
      <c r="K292" s="29"/>
      <c r="L292" s="29"/>
      <c r="M292" s="29"/>
      <c r="N292" s="29"/>
      <c r="O292" s="29"/>
      <c r="P292" s="29"/>
      <c r="Q292" s="29"/>
      <c r="R292" s="29"/>
      <c r="S292" s="29"/>
      <c r="T292" s="29"/>
      <c r="U292" s="29"/>
      <c r="V292" s="29"/>
      <c r="W292" s="29"/>
      <c r="X292" s="29"/>
      <c r="Y292" s="29"/>
      <c r="Z292" s="29"/>
      <c r="AA292" s="29"/>
      <c r="AB292" s="29"/>
      <c r="AC292" s="29"/>
      <c r="AD292" s="29"/>
      <c r="AE292" s="29"/>
    </row>
    <row r="293" spans="1:31" ht="15.75" customHeight="1">
      <c r="A293" s="29"/>
      <c r="B293" s="75"/>
      <c r="C293" s="29"/>
      <c r="D293" s="29"/>
      <c r="E293" s="29"/>
      <c r="F293" s="29"/>
      <c r="G293" s="338"/>
      <c r="H293" s="29"/>
      <c r="I293" s="29"/>
      <c r="J293" s="29"/>
      <c r="K293" s="29"/>
      <c r="L293" s="29"/>
      <c r="M293" s="29"/>
      <c r="N293" s="29"/>
      <c r="O293" s="29"/>
      <c r="P293" s="29"/>
      <c r="Q293" s="29"/>
      <c r="R293" s="29"/>
      <c r="S293" s="29"/>
      <c r="T293" s="29"/>
      <c r="U293" s="29"/>
      <c r="V293" s="29"/>
      <c r="W293" s="29"/>
      <c r="X293" s="29"/>
      <c r="Y293" s="29"/>
      <c r="Z293" s="29"/>
      <c r="AA293" s="29"/>
      <c r="AB293" s="29"/>
      <c r="AC293" s="29"/>
      <c r="AD293" s="29"/>
      <c r="AE293" s="29"/>
    </row>
    <row r="294" spans="1:31" ht="15.75" customHeight="1">
      <c r="A294" s="29"/>
      <c r="B294" s="75"/>
      <c r="C294" s="29"/>
      <c r="D294" s="29"/>
      <c r="E294" s="29"/>
      <c r="F294" s="29"/>
      <c r="G294" s="338"/>
      <c r="H294" s="29"/>
      <c r="I294" s="29"/>
      <c r="J294" s="29"/>
      <c r="K294" s="29"/>
      <c r="L294" s="29"/>
      <c r="M294" s="29"/>
      <c r="N294" s="29"/>
      <c r="O294" s="29"/>
      <c r="P294" s="29"/>
      <c r="Q294" s="29"/>
      <c r="R294" s="29"/>
      <c r="S294" s="29"/>
      <c r="T294" s="29"/>
      <c r="U294" s="29"/>
      <c r="V294" s="29"/>
      <c r="W294" s="29"/>
      <c r="X294" s="29"/>
      <c r="Y294" s="29"/>
      <c r="Z294" s="29"/>
      <c r="AA294" s="29"/>
      <c r="AB294" s="29"/>
      <c r="AC294" s="29"/>
      <c r="AD294" s="29"/>
      <c r="AE294" s="29"/>
    </row>
    <row r="295" spans="1:31" ht="15.75" customHeight="1">
      <c r="A295" s="29"/>
      <c r="B295" s="75"/>
      <c r="C295" s="29"/>
      <c r="D295" s="29"/>
      <c r="E295" s="29"/>
      <c r="F295" s="29"/>
      <c r="G295" s="338"/>
      <c r="H295" s="29"/>
      <c r="I295" s="29"/>
      <c r="J295" s="29"/>
      <c r="K295" s="29"/>
      <c r="L295" s="29"/>
      <c r="M295" s="29"/>
      <c r="N295" s="29"/>
      <c r="O295" s="29"/>
      <c r="P295" s="29"/>
      <c r="Q295" s="29"/>
      <c r="R295" s="29"/>
      <c r="S295" s="29"/>
      <c r="T295" s="29"/>
      <c r="U295" s="29"/>
      <c r="V295" s="29"/>
      <c r="W295" s="29"/>
      <c r="X295" s="29"/>
      <c r="Y295" s="29"/>
      <c r="Z295" s="29"/>
      <c r="AA295" s="29"/>
      <c r="AB295" s="29"/>
      <c r="AC295" s="29"/>
      <c r="AD295" s="29"/>
      <c r="AE295" s="29"/>
    </row>
    <row r="296" spans="1:31" ht="15.75" customHeight="1">
      <c r="A296" s="29"/>
      <c r="B296" s="75"/>
      <c r="C296" s="29"/>
      <c r="D296" s="29"/>
      <c r="E296" s="29"/>
      <c r="F296" s="29"/>
      <c r="G296" s="338"/>
      <c r="H296" s="29"/>
      <c r="I296" s="29"/>
      <c r="J296" s="29"/>
      <c r="K296" s="29"/>
      <c r="L296" s="29"/>
      <c r="M296" s="29"/>
      <c r="N296" s="29"/>
      <c r="O296" s="29"/>
      <c r="P296" s="29"/>
      <c r="Q296" s="29"/>
      <c r="R296" s="29"/>
      <c r="S296" s="29"/>
      <c r="T296" s="29"/>
      <c r="U296" s="29"/>
      <c r="V296" s="29"/>
      <c r="W296" s="29"/>
      <c r="X296" s="29"/>
      <c r="Y296" s="29"/>
      <c r="Z296" s="29"/>
      <c r="AA296" s="29"/>
      <c r="AB296" s="29"/>
      <c r="AC296" s="29"/>
      <c r="AD296" s="29"/>
      <c r="AE296" s="29"/>
    </row>
    <row r="297" spans="1:31" ht="15.75" customHeight="1">
      <c r="A297" s="29"/>
      <c r="B297" s="75"/>
      <c r="C297" s="29"/>
      <c r="D297" s="29"/>
      <c r="E297" s="29"/>
      <c r="F297" s="29"/>
      <c r="G297" s="338"/>
      <c r="H297" s="29"/>
      <c r="I297" s="29"/>
      <c r="J297" s="29"/>
      <c r="K297" s="29"/>
      <c r="L297" s="29"/>
      <c r="M297" s="29"/>
      <c r="N297" s="29"/>
      <c r="O297" s="29"/>
      <c r="P297" s="29"/>
      <c r="Q297" s="29"/>
      <c r="R297" s="29"/>
      <c r="S297" s="29"/>
      <c r="T297" s="29"/>
      <c r="U297" s="29"/>
      <c r="V297" s="29"/>
      <c r="W297" s="29"/>
      <c r="X297" s="29"/>
      <c r="Y297" s="29"/>
      <c r="Z297" s="29"/>
      <c r="AA297" s="29"/>
      <c r="AB297" s="29"/>
      <c r="AC297" s="29"/>
      <c r="AD297" s="29"/>
      <c r="AE297" s="29"/>
    </row>
    <row r="298" spans="1:31" ht="15.75" customHeight="1">
      <c r="A298" s="29"/>
      <c r="B298" s="75"/>
      <c r="C298" s="29"/>
      <c r="D298" s="29"/>
      <c r="E298" s="29"/>
      <c r="F298" s="29"/>
      <c r="G298" s="338"/>
      <c r="H298" s="29"/>
      <c r="I298" s="29"/>
      <c r="J298" s="29"/>
      <c r="K298" s="29"/>
      <c r="L298" s="29"/>
      <c r="M298" s="29"/>
      <c r="N298" s="29"/>
      <c r="O298" s="29"/>
      <c r="P298" s="29"/>
      <c r="Q298" s="29"/>
      <c r="R298" s="29"/>
      <c r="S298" s="29"/>
      <c r="T298" s="29"/>
      <c r="U298" s="29"/>
      <c r="V298" s="29"/>
      <c r="W298" s="29"/>
      <c r="X298" s="29"/>
      <c r="Y298" s="29"/>
      <c r="Z298" s="29"/>
      <c r="AA298" s="29"/>
      <c r="AB298" s="29"/>
      <c r="AC298" s="29"/>
      <c r="AD298" s="29"/>
      <c r="AE298" s="29"/>
    </row>
    <row r="299" spans="1:31" ht="15.75" customHeight="1">
      <c r="A299" s="29"/>
      <c r="B299" s="75"/>
      <c r="C299" s="29"/>
      <c r="D299" s="29"/>
      <c r="E299" s="29"/>
      <c r="F299" s="29"/>
      <c r="G299" s="338"/>
      <c r="H299" s="29"/>
      <c r="I299" s="29"/>
      <c r="J299" s="29"/>
      <c r="K299" s="29"/>
      <c r="L299" s="29"/>
      <c r="M299" s="29"/>
      <c r="N299" s="29"/>
      <c r="O299" s="29"/>
      <c r="P299" s="29"/>
      <c r="Q299" s="29"/>
      <c r="R299" s="29"/>
      <c r="S299" s="29"/>
      <c r="T299" s="29"/>
      <c r="U299" s="29"/>
      <c r="V299" s="29"/>
      <c r="W299" s="29"/>
      <c r="X299" s="29"/>
      <c r="Y299" s="29"/>
      <c r="Z299" s="29"/>
      <c r="AA299" s="29"/>
      <c r="AB299" s="29"/>
      <c r="AC299" s="29"/>
      <c r="AD299" s="29"/>
      <c r="AE299" s="29"/>
    </row>
    <row r="300" spans="1:31" ht="15.75" customHeight="1">
      <c r="A300" s="29"/>
      <c r="B300" s="75"/>
      <c r="C300" s="29"/>
      <c r="D300" s="29"/>
      <c r="E300" s="29"/>
      <c r="F300" s="29"/>
      <c r="G300" s="338"/>
      <c r="H300" s="29"/>
      <c r="I300" s="29"/>
      <c r="J300" s="29"/>
      <c r="K300" s="29"/>
      <c r="L300" s="29"/>
      <c r="M300" s="29"/>
      <c r="N300" s="29"/>
      <c r="O300" s="29"/>
      <c r="P300" s="29"/>
      <c r="Q300" s="29"/>
      <c r="R300" s="29"/>
      <c r="S300" s="29"/>
      <c r="T300" s="29"/>
      <c r="U300" s="29"/>
      <c r="V300" s="29"/>
      <c r="W300" s="29"/>
      <c r="X300" s="29"/>
      <c r="Y300" s="29"/>
      <c r="Z300" s="29"/>
      <c r="AA300" s="29"/>
      <c r="AB300" s="29"/>
      <c r="AC300" s="29"/>
      <c r="AD300" s="29"/>
      <c r="AE300" s="29"/>
    </row>
    <row r="301" spans="1:31" ht="15.75" customHeight="1">
      <c r="A301" s="29"/>
      <c r="B301" s="75"/>
      <c r="C301" s="29"/>
      <c r="D301" s="29"/>
      <c r="E301" s="29"/>
      <c r="F301" s="29"/>
      <c r="G301" s="338"/>
      <c r="H301" s="29"/>
      <c r="I301" s="29"/>
      <c r="J301" s="29"/>
      <c r="K301" s="29"/>
      <c r="L301" s="29"/>
      <c r="M301" s="29"/>
      <c r="N301" s="29"/>
      <c r="O301" s="29"/>
      <c r="P301" s="29"/>
      <c r="Q301" s="29"/>
      <c r="R301" s="29"/>
      <c r="S301" s="29"/>
      <c r="T301" s="29"/>
      <c r="U301" s="29"/>
      <c r="V301" s="29"/>
      <c r="W301" s="29"/>
      <c r="X301" s="29"/>
      <c r="Y301" s="29"/>
      <c r="Z301" s="29"/>
      <c r="AA301" s="29"/>
      <c r="AB301" s="29"/>
      <c r="AC301" s="29"/>
      <c r="AD301" s="29"/>
      <c r="AE301" s="29"/>
    </row>
    <row r="302" spans="1:31" ht="15.75" customHeight="1">
      <c r="A302" s="29"/>
      <c r="B302" s="75"/>
      <c r="C302" s="29"/>
      <c r="D302" s="29"/>
      <c r="E302" s="29"/>
      <c r="F302" s="29"/>
      <c r="G302" s="338"/>
      <c r="H302" s="29"/>
      <c r="I302" s="29"/>
      <c r="J302" s="29"/>
      <c r="K302" s="29"/>
      <c r="L302" s="29"/>
      <c r="M302" s="29"/>
      <c r="N302" s="29"/>
      <c r="O302" s="29"/>
      <c r="P302" s="29"/>
      <c r="Q302" s="29"/>
      <c r="R302" s="29"/>
      <c r="S302" s="29"/>
      <c r="T302" s="29"/>
      <c r="U302" s="29"/>
      <c r="V302" s="29"/>
      <c r="W302" s="29"/>
      <c r="X302" s="29"/>
      <c r="Y302" s="29"/>
      <c r="Z302" s="29"/>
      <c r="AA302" s="29"/>
      <c r="AB302" s="29"/>
      <c r="AC302" s="29"/>
      <c r="AD302" s="29"/>
      <c r="AE302" s="29"/>
    </row>
    <row r="303" spans="1:31" ht="15.75" customHeight="1">
      <c r="A303" s="29"/>
      <c r="B303" s="75"/>
      <c r="C303" s="29"/>
      <c r="D303" s="29"/>
      <c r="E303" s="29"/>
      <c r="F303" s="29"/>
      <c r="G303" s="338"/>
      <c r="H303" s="29"/>
      <c r="I303" s="29"/>
      <c r="J303" s="29"/>
      <c r="K303" s="29"/>
      <c r="L303" s="29"/>
      <c r="M303" s="29"/>
      <c r="N303" s="29"/>
      <c r="O303" s="29"/>
      <c r="P303" s="29"/>
      <c r="Q303" s="29"/>
      <c r="R303" s="29"/>
      <c r="S303" s="29"/>
      <c r="T303" s="29"/>
      <c r="U303" s="29"/>
      <c r="V303" s="29"/>
      <c r="W303" s="29"/>
      <c r="X303" s="29"/>
      <c r="Y303" s="29"/>
      <c r="Z303" s="29"/>
      <c r="AA303" s="29"/>
      <c r="AB303" s="29"/>
      <c r="AC303" s="29"/>
      <c r="AD303" s="29"/>
      <c r="AE303" s="29"/>
    </row>
    <row r="304" spans="1:31" ht="15.75" customHeight="1">
      <c r="A304" s="29"/>
      <c r="B304" s="75"/>
      <c r="C304" s="29"/>
      <c r="D304" s="29"/>
      <c r="E304" s="29"/>
      <c r="F304" s="29"/>
      <c r="G304" s="338"/>
      <c r="H304" s="29"/>
      <c r="I304" s="29"/>
      <c r="J304" s="29"/>
      <c r="K304" s="29"/>
      <c r="L304" s="29"/>
      <c r="M304" s="29"/>
      <c r="N304" s="29"/>
      <c r="O304" s="29"/>
      <c r="P304" s="29"/>
      <c r="Q304" s="29"/>
      <c r="R304" s="29"/>
      <c r="S304" s="29"/>
      <c r="T304" s="29"/>
      <c r="U304" s="29"/>
      <c r="V304" s="29"/>
      <c r="W304" s="29"/>
      <c r="X304" s="29"/>
      <c r="Y304" s="29"/>
      <c r="Z304" s="29"/>
      <c r="AA304" s="29"/>
      <c r="AB304" s="29"/>
      <c r="AC304" s="29"/>
      <c r="AD304" s="29"/>
      <c r="AE304" s="29"/>
    </row>
    <row r="305" spans="1:31" ht="15.75" customHeight="1">
      <c r="A305" s="29"/>
      <c r="B305" s="75"/>
      <c r="C305" s="29"/>
      <c r="D305" s="29"/>
      <c r="E305" s="29"/>
      <c r="F305" s="29"/>
      <c r="G305" s="338"/>
      <c r="H305" s="29"/>
      <c r="I305" s="29"/>
      <c r="J305" s="29"/>
      <c r="K305" s="29"/>
      <c r="L305" s="29"/>
      <c r="M305" s="29"/>
      <c r="N305" s="29"/>
      <c r="O305" s="29"/>
      <c r="P305" s="29"/>
      <c r="Q305" s="29"/>
      <c r="R305" s="29"/>
      <c r="S305" s="29"/>
      <c r="T305" s="29"/>
      <c r="U305" s="29"/>
      <c r="V305" s="29"/>
      <c r="W305" s="29"/>
      <c r="X305" s="29"/>
      <c r="Y305" s="29"/>
      <c r="Z305" s="29"/>
      <c r="AA305" s="29"/>
      <c r="AB305" s="29"/>
      <c r="AC305" s="29"/>
      <c r="AD305" s="29"/>
      <c r="AE305" s="29"/>
    </row>
    <row r="306" spans="1:31" ht="15.75" customHeight="1">
      <c r="A306" s="29"/>
      <c r="B306" s="75"/>
      <c r="C306" s="29"/>
      <c r="D306" s="29"/>
      <c r="E306" s="29"/>
      <c r="F306" s="29"/>
      <c r="G306" s="338"/>
      <c r="H306" s="29"/>
      <c r="I306" s="29"/>
      <c r="J306" s="29"/>
      <c r="K306" s="29"/>
      <c r="L306" s="29"/>
      <c r="M306" s="29"/>
      <c r="N306" s="29"/>
      <c r="O306" s="29"/>
      <c r="P306" s="29"/>
      <c r="Q306" s="29"/>
      <c r="R306" s="29"/>
      <c r="S306" s="29"/>
      <c r="T306" s="29"/>
      <c r="U306" s="29"/>
      <c r="V306" s="29"/>
      <c r="W306" s="29"/>
      <c r="X306" s="29"/>
      <c r="Y306" s="29"/>
      <c r="Z306" s="29"/>
      <c r="AA306" s="29"/>
      <c r="AB306" s="29"/>
      <c r="AC306" s="29"/>
      <c r="AD306" s="29"/>
      <c r="AE306" s="29"/>
    </row>
    <row r="307" spans="1:31" ht="15.75" customHeight="1">
      <c r="A307" s="29"/>
      <c r="B307" s="75"/>
      <c r="C307" s="29"/>
      <c r="D307" s="29"/>
      <c r="E307" s="29"/>
      <c r="F307" s="29"/>
      <c r="G307" s="338"/>
      <c r="H307" s="29"/>
      <c r="I307" s="29"/>
      <c r="J307" s="29"/>
      <c r="K307" s="29"/>
      <c r="L307" s="29"/>
      <c r="M307" s="29"/>
      <c r="N307" s="29"/>
      <c r="O307" s="29"/>
      <c r="P307" s="29"/>
      <c r="Q307" s="29"/>
      <c r="R307" s="29"/>
      <c r="S307" s="29"/>
      <c r="T307" s="29"/>
      <c r="U307" s="29"/>
      <c r="V307" s="29"/>
      <c r="W307" s="29"/>
      <c r="X307" s="29"/>
      <c r="Y307" s="29"/>
      <c r="Z307" s="29"/>
      <c r="AA307" s="29"/>
      <c r="AB307" s="29"/>
      <c r="AC307" s="29"/>
      <c r="AD307" s="29"/>
      <c r="AE307" s="29"/>
    </row>
    <row r="308" spans="1:31" ht="15.75" customHeight="1">
      <c r="A308" s="29"/>
      <c r="B308" s="75"/>
      <c r="C308" s="29"/>
      <c r="D308" s="29"/>
      <c r="E308" s="29"/>
      <c r="F308" s="29"/>
      <c r="G308" s="338"/>
      <c r="H308" s="29"/>
      <c r="I308" s="29"/>
      <c r="J308" s="29"/>
      <c r="K308" s="29"/>
      <c r="L308" s="29"/>
      <c r="M308" s="29"/>
      <c r="N308" s="29"/>
      <c r="O308" s="29"/>
      <c r="P308" s="29"/>
      <c r="Q308" s="29"/>
      <c r="R308" s="29"/>
      <c r="S308" s="29"/>
      <c r="T308" s="29"/>
      <c r="U308" s="29"/>
      <c r="V308" s="29"/>
      <c r="W308" s="29"/>
      <c r="X308" s="29"/>
      <c r="Y308" s="29"/>
      <c r="Z308" s="29"/>
      <c r="AA308" s="29"/>
      <c r="AB308" s="29"/>
      <c r="AC308" s="29"/>
      <c r="AD308" s="29"/>
      <c r="AE308" s="29"/>
    </row>
    <row r="309" spans="1:31" ht="15.75" customHeight="1">
      <c r="A309" s="29"/>
      <c r="B309" s="75"/>
      <c r="C309" s="29"/>
      <c r="D309" s="29"/>
      <c r="E309" s="29"/>
      <c r="F309" s="29"/>
      <c r="G309" s="338"/>
      <c r="H309" s="29"/>
      <c r="I309" s="29"/>
      <c r="J309" s="29"/>
      <c r="K309" s="29"/>
      <c r="L309" s="29"/>
      <c r="M309" s="29"/>
      <c r="N309" s="29"/>
      <c r="O309" s="29"/>
      <c r="P309" s="29"/>
      <c r="Q309" s="29"/>
      <c r="R309" s="29"/>
      <c r="S309" s="29"/>
      <c r="T309" s="29"/>
      <c r="U309" s="29"/>
      <c r="V309" s="29"/>
      <c r="W309" s="29"/>
      <c r="X309" s="29"/>
      <c r="Y309" s="29"/>
      <c r="Z309" s="29"/>
      <c r="AA309" s="29"/>
      <c r="AB309" s="29"/>
      <c r="AC309" s="29"/>
      <c r="AD309" s="29"/>
      <c r="AE309" s="29"/>
    </row>
    <row r="310" spans="1:31" ht="15.75" customHeight="1">
      <c r="A310" s="29"/>
      <c r="B310" s="75"/>
      <c r="C310" s="29"/>
      <c r="D310" s="29"/>
      <c r="E310" s="29"/>
      <c r="F310" s="29"/>
      <c r="G310" s="338"/>
      <c r="H310" s="29"/>
      <c r="I310" s="29"/>
      <c r="J310" s="29"/>
      <c r="K310" s="29"/>
      <c r="L310" s="29"/>
      <c r="M310" s="29"/>
      <c r="N310" s="29"/>
      <c r="O310" s="29"/>
      <c r="P310" s="29"/>
      <c r="Q310" s="29"/>
      <c r="R310" s="29"/>
      <c r="S310" s="29"/>
      <c r="T310" s="29"/>
      <c r="U310" s="29"/>
      <c r="V310" s="29"/>
      <c r="W310" s="29"/>
      <c r="X310" s="29"/>
      <c r="Y310" s="29"/>
      <c r="Z310" s="29"/>
      <c r="AA310" s="29"/>
      <c r="AB310" s="29"/>
      <c r="AC310" s="29"/>
      <c r="AD310" s="29"/>
      <c r="AE310" s="29"/>
    </row>
    <row r="311" spans="1:31" ht="15.75" customHeight="1">
      <c r="A311" s="29"/>
      <c r="B311" s="75"/>
      <c r="C311" s="29"/>
      <c r="D311" s="29"/>
      <c r="E311" s="29"/>
      <c r="F311" s="29"/>
      <c r="G311" s="338"/>
      <c r="H311" s="29"/>
      <c r="I311" s="29"/>
      <c r="J311" s="29"/>
      <c r="K311" s="29"/>
      <c r="L311" s="29"/>
      <c r="M311" s="29"/>
      <c r="N311" s="29"/>
      <c r="O311" s="29"/>
      <c r="P311" s="29"/>
      <c r="Q311" s="29"/>
      <c r="R311" s="29"/>
      <c r="S311" s="29"/>
      <c r="T311" s="29"/>
      <c r="U311" s="29"/>
      <c r="V311" s="29"/>
      <c r="W311" s="29"/>
      <c r="X311" s="29"/>
      <c r="Y311" s="29"/>
      <c r="Z311" s="29"/>
      <c r="AA311" s="29"/>
      <c r="AB311" s="29"/>
      <c r="AC311" s="29"/>
      <c r="AD311" s="29"/>
      <c r="AE311" s="29"/>
    </row>
    <row r="312" spans="1:31" ht="15.75" customHeight="1">
      <c r="A312" s="29"/>
      <c r="B312" s="75"/>
      <c r="C312" s="29"/>
      <c r="D312" s="29"/>
      <c r="E312" s="29"/>
      <c r="F312" s="29"/>
      <c r="G312" s="338"/>
      <c r="H312" s="29"/>
      <c r="I312" s="29"/>
      <c r="J312" s="29"/>
      <c r="K312" s="29"/>
      <c r="L312" s="29"/>
      <c r="M312" s="29"/>
      <c r="N312" s="29"/>
      <c r="O312" s="29"/>
      <c r="P312" s="29"/>
      <c r="Q312" s="29"/>
      <c r="R312" s="29"/>
      <c r="S312" s="29"/>
      <c r="T312" s="29"/>
      <c r="U312" s="29"/>
      <c r="V312" s="29"/>
      <c r="W312" s="29"/>
      <c r="X312" s="29"/>
      <c r="Y312" s="29"/>
      <c r="Z312" s="29"/>
      <c r="AA312" s="29"/>
      <c r="AB312" s="29"/>
      <c r="AC312" s="29"/>
      <c r="AD312" s="29"/>
      <c r="AE312" s="29"/>
    </row>
    <row r="313" spans="1:31" ht="15.75" customHeight="1">
      <c r="A313" s="29"/>
      <c r="B313" s="75"/>
      <c r="C313" s="29"/>
      <c r="D313" s="29"/>
      <c r="E313" s="29"/>
      <c r="F313" s="29"/>
      <c r="G313" s="338"/>
      <c r="H313" s="29"/>
      <c r="I313" s="29"/>
      <c r="J313" s="29"/>
      <c r="K313" s="29"/>
      <c r="L313" s="29"/>
      <c r="M313" s="29"/>
      <c r="N313" s="29"/>
      <c r="O313" s="29"/>
      <c r="P313" s="29"/>
      <c r="Q313" s="29"/>
      <c r="R313" s="29"/>
      <c r="S313" s="29"/>
      <c r="T313" s="29"/>
      <c r="U313" s="29"/>
      <c r="V313" s="29"/>
      <c r="W313" s="29"/>
      <c r="X313" s="29"/>
      <c r="Y313" s="29"/>
      <c r="Z313" s="29"/>
      <c r="AA313" s="29"/>
      <c r="AB313" s="29"/>
      <c r="AC313" s="29"/>
      <c r="AD313" s="29"/>
      <c r="AE313" s="29"/>
    </row>
    <row r="314" spans="1:31" ht="15.75" customHeight="1">
      <c r="A314" s="29"/>
      <c r="B314" s="75"/>
      <c r="C314" s="29"/>
      <c r="D314" s="29"/>
      <c r="E314" s="29"/>
      <c r="F314" s="29"/>
      <c r="G314" s="338"/>
      <c r="H314" s="29"/>
      <c r="I314" s="29"/>
      <c r="J314" s="29"/>
      <c r="K314" s="29"/>
      <c r="L314" s="29"/>
      <c r="M314" s="29"/>
      <c r="N314" s="29"/>
      <c r="O314" s="29"/>
      <c r="P314" s="29"/>
      <c r="Q314" s="29"/>
      <c r="R314" s="29"/>
      <c r="S314" s="29"/>
      <c r="T314" s="29"/>
      <c r="U314" s="29"/>
      <c r="V314" s="29"/>
      <c r="W314" s="29"/>
      <c r="X314" s="29"/>
      <c r="Y314" s="29"/>
      <c r="Z314" s="29"/>
      <c r="AA314" s="29"/>
      <c r="AB314" s="29"/>
      <c r="AC314" s="29"/>
      <c r="AD314" s="29"/>
      <c r="AE314" s="29"/>
    </row>
    <row r="315" spans="1:31" ht="15.75" customHeight="1">
      <c r="A315" s="29"/>
      <c r="B315" s="75"/>
      <c r="C315" s="29"/>
      <c r="D315" s="29"/>
      <c r="E315" s="29"/>
      <c r="F315" s="29"/>
      <c r="G315" s="338"/>
      <c r="H315" s="29"/>
      <c r="I315" s="29"/>
      <c r="J315" s="29"/>
      <c r="K315" s="29"/>
      <c r="L315" s="29"/>
      <c r="M315" s="29"/>
      <c r="N315" s="29"/>
      <c r="O315" s="29"/>
      <c r="P315" s="29"/>
      <c r="Q315" s="29"/>
      <c r="R315" s="29"/>
      <c r="S315" s="29"/>
      <c r="T315" s="29"/>
      <c r="U315" s="29"/>
      <c r="V315" s="29"/>
      <c r="W315" s="29"/>
      <c r="X315" s="29"/>
      <c r="Y315" s="29"/>
      <c r="Z315" s="29"/>
      <c r="AA315" s="29"/>
      <c r="AB315" s="29"/>
      <c r="AC315" s="29"/>
      <c r="AD315" s="29"/>
      <c r="AE315" s="29"/>
    </row>
    <row r="316" spans="1:31" ht="15.75" customHeight="1">
      <c r="A316" s="29"/>
      <c r="B316" s="75"/>
      <c r="C316" s="29"/>
      <c r="D316" s="29"/>
      <c r="E316" s="29"/>
      <c r="F316" s="29"/>
      <c r="G316" s="338"/>
      <c r="H316" s="29"/>
      <c r="I316" s="29"/>
      <c r="J316" s="29"/>
      <c r="K316" s="29"/>
      <c r="L316" s="29"/>
      <c r="M316" s="29"/>
      <c r="N316" s="29"/>
      <c r="O316" s="29"/>
      <c r="P316" s="29"/>
      <c r="Q316" s="29"/>
      <c r="R316" s="29"/>
      <c r="S316" s="29"/>
      <c r="T316" s="29"/>
      <c r="U316" s="29"/>
      <c r="V316" s="29"/>
      <c r="W316" s="29"/>
      <c r="X316" s="29"/>
      <c r="Y316" s="29"/>
      <c r="Z316" s="29"/>
      <c r="AA316" s="29"/>
      <c r="AB316" s="29"/>
      <c r="AC316" s="29"/>
      <c r="AD316" s="29"/>
      <c r="AE316" s="29"/>
    </row>
    <row r="317" spans="1:31" ht="15.75" customHeight="1">
      <c r="A317" s="29"/>
      <c r="B317" s="75"/>
      <c r="C317" s="29"/>
      <c r="D317" s="29"/>
      <c r="E317" s="29"/>
      <c r="F317" s="29"/>
      <c r="G317" s="338"/>
      <c r="H317" s="29"/>
      <c r="I317" s="29"/>
      <c r="J317" s="29"/>
      <c r="K317" s="29"/>
      <c r="L317" s="29"/>
      <c r="M317" s="29"/>
      <c r="N317" s="29"/>
      <c r="O317" s="29"/>
      <c r="P317" s="29"/>
      <c r="Q317" s="29"/>
      <c r="R317" s="29"/>
      <c r="S317" s="29"/>
      <c r="T317" s="29"/>
      <c r="U317" s="29"/>
      <c r="V317" s="29"/>
      <c r="W317" s="29"/>
      <c r="X317" s="29"/>
      <c r="Y317" s="29"/>
      <c r="Z317" s="29"/>
      <c r="AA317" s="29"/>
      <c r="AB317" s="29"/>
      <c r="AC317" s="29"/>
      <c r="AD317" s="29"/>
      <c r="AE317" s="29"/>
    </row>
    <row r="318" spans="1:31" ht="15.75" customHeight="1">
      <c r="A318" s="29"/>
      <c r="B318" s="75"/>
      <c r="C318" s="29"/>
      <c r="D318" s="29"/>
      <c r="E318" s="29"/>
      <c r="F318" s="29"/>
      <c r="G318" s="338"/>
      <c r="H318" s="29"/>
      <c r="I318" s="29"/>
      <c r="J318" s="29"/>
      <c r="K318" s="29"/>
      <c r="L318" s="29"/>
      <c r="M318" s="29"/>
      <c r="N318" s="29"/>
      <c r="O318" s="29"/>
      <c r="P318" s="29"/>
      <c r="Q318" s="29"/>
      <c r="R318" s="29"/>
      <c r="S318" s="29"/>
      <c r="T318" s="29"/>
      <c r="U318" s="29"/>
      <c r="V318" s="29"/>
      <c r="W318" s="29"/>
      <c r="X318" s="29"/>
      <c r="Y318" s="29"/>
      <c r="Z318" s="29"/>
      <c r="AA318" s="29"/>
      <c r="AB318" s="29"/>
      <c r="AC318" s="29"/>
      <c r="AD318" s="29"/>
      <c r="AE318" s="29"/>
    </row>
    <row r="319" spans="1:31" ht="15.75" customHeight="1">
      <c r="A319" s="29"/>
      <c r="B319" s="75"/>
      <c r="C319" s="29"/>
      <c r="D319" s="29"/>
      <c r="E319" s="29"/>
      <c r="F319" s="29"/>
      <c r="G319" s="338"/>
      <c r="H319" s="29"/>
      <c r="I319" s="29"/>
      <c r="J319" s="29"/>
      <c r="K319" s="29"/>
      <c r="L319" s="29"/>
      <c r="M319" s="29"/>
      <c r="N319" s="29"/>
      <c r="O319" s="29"/>
      <c r="P319" s="29"/>
      <c r="Q319" s="29"/>
      <c r="R319" s="29"/>
      <c r="S319" s="29"/>
      <c r="T319" s="29"/>
      <c r="U319" s="29"/>
      <c r="V319" s="29"/>
      <c r="W319" s="29"/>
      <c r="X319" s="29"/>
      <c r="Y319" s="29"/>
      <c r="Z319" s="29"/>
      <c r="AA319" s="29"/>
      <c r="AB319" s="29"/>
      <c r="AC319" s="29"/>
      <c r="AD319" s="29"/>
      <c r="AE319" s="29"/>
    </row>
    <row r="320" spans="1:31" ht="15.75" customHeight="1">
      <c r="A320" s="29"/>
      <c r="B320" s="75"/>
      <c r="C320" s="29"/>
      <c r="D320" s="29"/>
      <c r="E320" s="29"/>
      <c r="F320" s="29"/>
      <c r="G320" s="338"/>
      <c r="H320" s="29"/>
      <c r="I320" s="29"/>
      <c r="J320" s="29"/>
      <c r="K320" s="29"/>
      <c r="L320" s="29"/>
      <c r="M320" s="29"/>
      <c r="N320" s="29"/>
      <c r="O320" s="29"/>
      <c r="P320" s="29"/>
      <c r="Q320" s="29"/>
      <c r="R320" s="29"/>
      <c r="S320" s="29"/>
      <c r="T320" s="29"/>
      <c r="U320" s="29"/>
      <c r="V320" s="29"/>
      <c r="W320" s="29"/>
      <c r="X320" s="29"/>
      <c r="Y320" s="29"/>
      <c r="Z320" s="29"/>
      <c r="AA320" s="29"/>
      <c r="AB320" s="29"/>
      <c r="AC320" s="29"/>
      <c r="AD320" s="29"/>
      <c r="AE320" s="29"/>
    </row>
    <row r="321" spans="1:31" ht="15.75" customHeight="1">
      <c r="A321" s="29"/>
      <c r="B321" s="75"/>
      <c r="C321" s="29"/>
      <c r="D321" s="29"/>
      <c r="E321" s="29"/>
      <c r="F321" s="29"/>
      <c r="G321" s="338"/>
      <c r="H321" s="29"/>
      <c r="I321" s="29"/>
      <c r="J321" s="29"/>
      <c r="K321" s="29"/>
      <c r="L321" s="29"/>
      <c r="M321" s="29"/>
      <c r="N321" s="29"/>
      <c r="O321" s="29"/>
      <c r="P321" s="29"/>
      <c r="Q321" s="29"/>
      <c r="R321" s="29"/>
      <c r="S321" s="29"/>
      <c r="T321" s="29"/>
      <c r="U321" s="29"/>
      <c r="V321" s="29"/>
      <c r="W321" s="29"/>
      <c r="X321" s="29"/>
      <c r="Y321" s="29"/>
      <c r="Z321" s="29"/>
      <c r="AA321" s="29"/>
      <c r="AB321" s="29"/>
      <c r="AC321" s="29"/>
      <c r="AD321" s="29"/>
      <c r="AE321" s="29"/>
    </row>
    <row r="322" spans="1:31" ht="15.75" customHeight="1">
      <c r="A322" s="29"/>
      <c r="B322" s="75"/>
      <c r="C322" s="29"/>
      <c r="D322" s="29"/>
      <c r="E322" s="29"/>
      <c r="F322" s="29"/>
      <c r="G322" s="338"/>
      <c r="H322" s="29"/>
      <c r="I322" s="29"/>
      <c r="J322" s="29"/>
      <c r="K322" s="29"/>
      <c r="L322" s="29"/>
      <c r="M322" s="29"/>
      <c r="N322" s="29"/>
      <c r="O322" s="29"/>
      <c r="P322" s="29"/>
      <c r="Q322" s="29"/>
      <c r="R322" s="29"/>
      <c r="S322" s="29"/>
      <c r="T322" s="29"/>
      <c r="U322" s="29"/>
      <c r="V322" s="29"/>
      <c r="W322" s="29"/>
      <c r="X322" s="29"/>
      <c r="Y322" s="29"/>
      <c r="Z322" s="29"/>
      <c r="AA322" s="29"/>
      <c r="AB322" s="29"/>
      <c r="AC322" s="29"/>
      <c r="AD322" s="29"/>
      <c r="AE322" s="29"/>
    </row>
    <row r="323" spans="1:31" ht="15.75" customHeight="1">
      <c r="A323" s="29"/>
      <c r="B323" s="75"/>
      <c r="C323" s="29"/>
      <c r="D323" s="29"/>
      <c r="E323" s="29"/>
      <c r="F323" s="29"/>
      <c r="G323" s="338"/>
      <c r="H323" s="29"/>
      <c r="I323" s="29"/>
      <c r="J323" s="29"/>
      <c r="K323" s="29"/>
      <c r="L323" s="29"/>
      <c r="M323" s="29"/>
      <c r="N323" s="29"/>
      <c r="O323" s="29"/>
      <c r="P323" s="29"/>
      <c r="Q323" s="29"/>
      <c r="R323" s="29"/>
      <c r="S323" s="29"/>
      <c r="T323" s="29"/>
      <c r="U323" s="29"/>
      <c r="V323" s="29"/>
      <c r="W323" s="29"/>
      <c r="X323" s="29"/>
      <c r="Y323" s="29"/>
      <c r="Z323" s="29"/>
      <c r="AA323" s="29"/>
      <c r="AB323" s="29"/>
      <c r="AC323" s="29"/>
      <c r="AD323" s="29"/>
      <c r="AE323" s="29"/>
    </row>
    <row r="324" spans="1:31" ht="15.75" customHeight="1">
      <c r="A324" s="29"/>
      <c r="B324" s="75"/>
      <c r="C324" s="29"/>
      <c r="D324" s="29"/>
      <c r="E324" s="29"/>
      <c r="F324" s="29"/>
      <c r="G324" s="338"/>
      <c r="H324" s="29"/>
      <c r="I324" s="29"/>
      <c r="J324" s="29"/>
      <c r="K324" s="29"/>
      <c r="L324" s="29"/>
      <c r="M324" s="29"/>
      <c r="N324" s="29"/>
      <c r="O324" s="29"/>
      <c r="P324" s="29"/>
      <c r="Q324" s="29"/>
      <c r="R324" s="29"/>
      <c r="S324" s="29"/>
      <c r="T324" s="29"/>
      <c r="U324" s="29"/>
      <c r="V324" s="29"/>
      <c r="W324" s="29"/>
      <c r="X324" s="29"/>
      <c r="Y324" s="29"/>
      <c r="Z324" s="29"/>
      <c r="AA324" s="29"/>
      <c r="AB324" s="29"/>
      <c r="AC324" s="29"/>
      <c r="AD324" s="29"/>
      <c r="AE324" s="29"/>
    </row>
    <row r="325" spans="1:31" ht="15.75" customHeight="1">
      <c r="A325" s="29"/>
      <c r="B325" s="75"/>
      <c r="C325" s="29"/>
      <c r="D325" s="29"/>
      <c r="E325" s="29"/>
      <c r="F325" s="29"/>
      <c r="G325" s="338"/>
      <c r="H325" s="29"/>
      <c r="I325" s="29"/>
      <c r="J325" s="29"/>
      <c r="K325" s="29"/>
      <c r="L325" s="29"/>
      <c r="M325" s="29"/>
      <c r="N325" s="29"/>
      <c r="O325" s="29"/>
      <c r="P325" s="29"/>
      <c r="Q325" s="29"/>
      <c r="R325" s="29"/>
      <c r="S325" s="29"/>
      <c r="T325" s="29"/>
      <c r="U325" s="29"/>
      <c r="V325" s="29"/>
      <c r="W325" s="29"/>
      <c r="X325" s="29"/>
      <c r="Y325" s="29"/>
      <c r="Z325" s="29"/>
      <c r="AA325" s="29"/>
      <c r="AB325" s="29"/>
      <c r="AC325" s="29"/>
      <c r="AD325" s="29"/>
      <c r="AE325" s="29"/>
    </row>
    <row r="326" spans="1:31" ht="15.75" customHeight="1">
      <c r="A326" s="29"/>
      <c r="B326" s="75"/>
      <c r="C326" s="29"/>
      <c r="D326" s="29"/>
      <c r="E326" s="29"/>
      <c r="F326" s="29"/>
      <c r="G326" s="338"/>
      <c r="H326" s="29"/>
      <c r="I326" s="29"/>
      <c r="J326" s="29"/>
      <c r="K326" s="29"/>
      <c r="L326" s="29"/>
      <c r="M326" s="29"/>
      <c r="N326" s="29"/>
      <c r="O326" s="29"/>
      <c r="P326" s="29"/>
      <c r="Q326" s="29"/>
      <c r="R326" s="29"/>
      <c r="S326" s="29"/>
      <c r="T326" s="29"/>
      <c r="U326" s="29"/>
      <c r="V326" s="29"/>
      <c r="W326" s="29"/>
      <c r="X326" s="29"/>
      <c r="Y326" s="29"/>
      <c r="Z326" s="29"/>
      <c r="AA326" s="29"/>
      <c r="AB326" s="29"/>
      <c r="AC326" s="29"/>
      <c r="AD326" s="29"/>
      <c r="AE326" s="29"/>
    </row>
    <row r="327" spans="1:31" ht="15.75" customHeight="1">
      <c r="A327" s="29"/>
      <c r="B327" s="75"/>
      <c r="C327" s="29"/>
      <c r="D327" s="29"/>
      <c r="E327" s="29"/>
      <c r="F327" s="29"/>
      <c r="G327" s="338"/>
      <c r="H327" s="29"/>
      <c r="I327" s="29"/>
      <c r="J327" s="29"/>
      <c r="K327" s="29"/>
      <c r="L327" s="29"/>
      <c r="M327" s="29"/>
      <c r="N327" s="29"/>
      <c r="O327" s="29"/>
      <c r="P327" s="29"/>
      <c r="Q327" s="29"/>
      <c r="R327" s="29"/>
      <c r="S327" s="29"/>
      <c r="T327" s="29"/>
      <c r="U327" s="29"/>
      <c r="V327" s="29"/>
      <c r="W327" s="29"/>
      <c r="X327" s="29"/>
      <c r="Y327" s="29"/>
      <c r="Z327" s="29"/>
      <c r="AA327" s="29"/>
      <c r="AB327" s="29"/>
      <c r="AC327" s="29"/>
      <c r="AD327" s="29"/>
      <c r="AE327" s="29"/>
    </row>
    <row r="328" spans="1:31" ht="15.75" customHeight="1">
      <c r="A328" s="29"/>
      <c r="B328" s="75"/>
      <c r="C328" s="29"/>
      <c r="D328" s="29"/>
      <c r="E328" s="29"/>
      <c r="F328" s="29"/>
      <c r="G328" s="338"/>
      <c r="H328" s="29"/>
      <c r="I328" s="29"/>
      <c r="J328" s="29"/>
      <c r="K328" s="29"/>
      <c r="L328" s="29"/>
      <c r="M328" s="29"/>
      <c r="N328" s="29"/>
      <c r="O328" s="29"/>
      <c r="P328" s="29"/>
      <c r="Q328" s="29"/>
      <c r="R328" s="29"/>
      <c r="S328" s="29"/>
      <c r="T328" s="29"/>
      <c r="U328" s="29"/>
      <c r="V328" s="29"/>
      <c r="W328" s="29"/>
      <c r="X328" s="29"/>
      <c r="Y328" s="29"/>
      <c r="Z328" s="29"/>
      <c r="AA328" s="29"/>
      <c r="AB328" s="29"/>
      <c r="AC328" s="29"/>
      <c r="AD328" s="29"/>
      <c r="AE328" s="29"/>
    </row>
    <row r="329" spans="1:31" ht="15.75" customHeight="1">
      <c r="A329" s="29"/>
      <c r="B329" s="75"/>
      <c r="C329" s="29"/>
      <c r="D329" s="29"/>
      <c r="E329" s="29"/>
      <c r="F329" s="29"/>
      <c r="G329" s="338"/>
      <c r="H329" s="29"/>
      <c r="I329" s="29"/>
      <c r="J329" s="29"/>
      <c r="K329" s="29"/>
      <c r="L329" s="29"/>
      <c r="M329" s="29"/>
      <c r="N329" s="29"/>
      <c r="O329" s="29"/>
      <c r="P329" s="29"/>
      <c r="Q329" s="29"/>
      <c r="R329" s="29"/>
      <c r="S329" s="29"/>
      <c r="T329" s="29"/>
      <c r="U329" s="29"/>
      <c r="V329" s="29"/>
      <c r="W329" s="29"/>
      <c r="X329" s="29"/>
      <c r="Y329" s="29"/>
      <c r="Z329" s="29"/>
      <c r="AA329" s="29"/>
      <c r="AB329" s="29"/>
      <c r="AC329" s="29"/>
      <c r="AD329" s="29"/>
      <c r="AE329" s="29"/>
    </row>
    <row r="330" spans="1:31" ht="15.75" customHeight="1">
      <c r="A330" s="29"/>
      <c r="B330" s="75"/>
      <c r="C330" s="29"/>
      <c r="D330" s="29"/>
      <c r="E330" s="29"/>
      <c r="F330" s="29"/>
      <c r="G330" s="338"/>
      <c r="H330" s="29"/>
      <c r="I330" s="29"/>
      <c r="J330" s="29"/>
      <c r="K330" s="29"/>
      <c r="L330" s="29"/>
      <c r="M330" s="29"/>
      <c r="N330" s="29"/>
      <c r="O330" s="29"/>
      <c r="P330" s="29"/>
      <c r="Q330" s="29"/>
      <c r="R330" s="29"/>
      <c r="S330" s="29"/>
      <c r="T330" s="29"/>
      <c r="U330" s="29"/>
      <c r="V330" s="29"/>
      <c r="W330" s="29"/>
      <c r="X330" s="29"/>
      <c r="Y330" s="29"/>
      <c r="Z330" s="29"/>
      <c r="AA330" s="29"/>
      <c r="AB330" s="29"/>
      <c r="AC330" s="29"/>
      <c r="AD330" s="29"/>
      <c r="AE330" s="29"/>
    </row>
    <row r="331" spans="1:31" ht="15.75" customHeight="1">
      <c r="A331" s="29"/>
      <c r="B331" s="75"/>
      <c r="C331" s="29"/>
      <c r="D331" s="29"/>
      <c r="E331" s="29"/>
      <c r="F331" s="29"/>
      <c r="G331" s="338"/>
      <c r="H331" s="29"/>
      <c r="I331" s="29"/>
      <c r="J331" s="29"/>
      <c r="K331" s="29"/>
      <c r="L331" s="29"/>
      <c r="M331" s="29"/>
      <c r="N331" s="29"/>
      <c r="O331" s="29"/>
      <c r="P331" s="29"/>
      <c r="Q331" s="29"/>
      <c r="R331" s="29"/>
      <c r="S331" s="29"/>
      <c r="T331" s="29"/>
      <c r="U331" s="29"/>
      <c r="V331" s="29"/>
      <c r="W331" s="29"/>
      <c r="X331" s="29"/>
      <c r="Y331" s="29"/>
      <c r="Z331" s="29"/>
      <c r="AA331" s="29"/>
      <c r="AB331" s="29"/>
      <c r="AC331" s="29"/>
      <c r="AD331" s="29"/>
      <c r="AE331" s="29"/>
    </row>
    <row r="332" spans="1:31" ht="15.75" customHeight="1">
      <c r="A332" s="29"/>
      <c r="B332" s="75"/>
      <c r="C332" s="29"/>
      <c r="D332" s="29"/>
      <c r="E332" s="29"/>
      <c r="F332" s="29"/>
      <c r="G332" s="338"/>
      <c r="H332" s="29"/>
      <c r="I332" s="29"/>
      <c r="J332" s="29"/>
      <c r="K332" s="29"/>
      <c r="L332" s="29"/>
      <c r="M332" s="29"/>
      <c r="N332" s="29"/>
      <c r="O332" s="29"/>
      <c r="P332" s="29"/>
      <c r="Q332" s="29"/>
      <c r="R332" s="29"/>
      <c r="S332" s="29"/>
      <c r="T332" s="29"/>
      <c r="U332" s="29"/>
      <c r="V332" s="29"/>
      <c r="W332" s="29"/>
      <c r="X332" s="29"/>
      <c r="Y332" s="29"/>
      <c r="Z332" s="29"/>
      <c r="AA332" s="29"/>
      <c r="AB332" s="29"/>
      <c r="AC332" s="29"/>
      <c r="AD332" s="29"/>
      <c r="AE332" s="29"/>
    </row>
    <row r="333" spans="1:31" ht="15.75" customHeight="1">
      <c r="A333" s="29"/>
      <c r="B333" s="75"/>
      <c r="C333" s="29"/>
      <c r="D333" s="29"/>
      <c r="E333" s="29"/>
      <c r="F333" s="29"/>
      <c r="G333" s="338"/>
      <c r="H333" s="29"/>
      <c r="I333" s="29"/>
      <c r="J333" s="29"/>
      <c r="K333" s="29"/>
      <c r="L333" s="29"/>
      <c r="M333" s="29"/>
      <c r="N333" s="29"/>
      <c r="O333" s="29"/>
      <c r="P333" s="29"/>
      <c r="Q333" s="29"/>
      <c r="R333" s="29"/>
      <c r="S333" s="29"/>
      <c r="T333" s="29"/>
      <c r="U333" s="29"/>
      <c r="V333" s="29"/>
      <c r="W333" s="29"/>
      <c r="X333" s="29"/>
      <c r="Y333" s="29"/>
      <c r="Z333" s="29"/>
      <c r="AA333" s="29"/>
      <c r="AB333" s="29"/>
      <c r="AC333" s="29"/>
      <c r="AD333" s="29"/>
      <c r="AE333" s="29"/>
    </row>
    <row r="334" spans="1:31" ht="15.75" customHeight="1">
      <c r="A334" s="29"/>
      <c r="B334" s="75"/>
      <c r="C334" s="29"/>
      <c r="D334" s="29"/>
      <c r="E334" s="29"/>
      <c r="F334" s="29"/>
      <c r="G334" s="338"/>
      <c r="H334" s="29"/>
      <c r="I334" s="29"/>
      <c r="J334" s="29"/>
      <c r="K334" s="29"/>
      <c r="L334" s="29"/>
      <c r="M334" s="29"/>
      <c r="N334" s="29"/>
      <c r="O334" s="29"/>
      <c r="P334" s="29"/>
      <c r="Q334" s="29"/>
      <c r="R334" s="29"/>
      <c r="S334" s="29"/>
      <c r="T334" s="29"/>
      <c r="U334" s="29"/>
      <c r="V334" s="29"/>
      <c r="W334" s="29"/>
      <c r="X334" s="29"/>
      <c r="Y334" s="29"/>
      <c r="Z334" s="29"/>
      <c r="AA334" s="29"/>
      <c r="AB334" s="29"/>
      <c r="AC334" s="29"/>
      <c r="AD334" s="29"/>
      <c r="AE334" s="29"/>
    </row>
    <row r="335" spans="1:31" ht="15.75" customHeight="1">
      <c r="A335" s="29"/>
      <c r="B335" s="75"/>
      <c r="C335" s="29"/>
      <c r="D335" s="29"/>
      <c r="E335" s="29"/>
      <c r="F335" s="29"/>
      <c r="G335" s="338"/>
      <c r="H335" s="29"/>
      <c r="I335" s="29"/>
      <c r="J335" s="29"/>
      <c r="K335" s="29"/>
      <c r="L335" s="29"/>
      <c r="M335" s="29"/>
      <c r="N335" s="29"/>
      <c r="O335" s="29"/>
      <c r="P335" s="29"/>
      <c r="Q335" s="29"/>
      <c r="R335" s="29"/>
      <c r="S335" s="29"/>
      <c r="T335" s="29"/>
      <c r="U335" s="29"/>
      <c r="V335" s="29"/>
      <c r="W335" s="29"/>
      <c r="X335" s="29"/>
      <c r="Y335" s="29"/>
      <c r="Z335" s="29"/>
      <c r="AA335" s="29"/>
      <c r="AB335" s="29"/>
      <c r="AC335" s="29"/>
      <c r="AD335" s="29"/>
      <c r="AE335" s="29"/>
    </row>
    <row r="336" spans="1:31" ht="15.75" customHeight="1">
      <c r="A336" s="29"/>
      <c r="B336" s="75"/>
      <c r="C336" s="29"/>
      <c r="D336" s="29"/>
      <c r="E336" s="29"/>
      <c r="F336" s="29"/>
      <c r="G336" s="338"/>
      <c r="H336" s="29"/>
      <c r="I336" s="29"/>
      <c r="J336" s="29"/>
      <c r="K336" s="29"/>
      <c r="L336" s="29"/>
      <c r="M336" s="29"/>
      <c r="N336" s="29"/>
      <c r="O336" s="29"/>
      <c r="P336" s="29"/>
      <c r="Q336" s="29"/>
      <c r="R336" s="29"/>
      <c r="S336" s="29"/>
      <c r="T336" s="29"/>
      <c r="U336" s="29"/>
      <c r="V336" s="29"/>
      <c r="W336" s="29"/>
      <c r="X336" s="29"/>
      <c r="Y336" s="29"/>
      <c r="Z336" s="29"/>
      <c r="AA336" s="29"/>
      <c r="AB336" s="29"/>
      <c r="AC336" s="29"/>
      <c r="AD336" s="29"/>
      <c r="AE336" s="29"/>
    </row>
    <row r="337" spans="1:31" ht="15.75" customHeight="1">
      <c r="A337" s="29"/>
      <c r="B337" s="75"/>
      <c r="C337" s="29"/>
      <c r="D337" s="29"/>
      <c r="E337" s="29"/>
      <c r="F337" s="29"/>
      <c r="G337" s="338"/>
      <c r="H337" s="29"/>
      <c r="I337" s="29"/>
      <c r="J337" s="29"/>
      <c r="K337" s="29"/>
      <c r="L337" s="29"/>
      <c r="M337" s="29"/>
      <c r="N337" s="29"/>
      <c r="O337" s="29"/>
      <c r="P337" s="29"/>
      <c r="Q337" s="29"/>
      <c r="R337" s="29"/>
      <c r="S337" s="29"/>
      <c r="T337" s="29"/>
      <c r="U337" s="29"/>
      <c r="V337" s="29"/>
      <c r="W337" s="29"/>
      <c r="X337" s="29"/>
      <c r="Y337" s="29"/>
      <c r="Z337" s="29"/>
      <c r="AA337" s="29"/>
      <c r="AB337" s="29"/>
      <c r="AC337" s="29"/>
      <c r="AD337" s="29"/>
      <c r="AE337" s="29"/>
    </row>
    <row r="338" spans="1:31" ht="15.75" customHeight="1">
      <c r="A338" s="29"/>
      <c r="B338" s="75"/>
      <c r="C338" s="29"/>
      <c r="D338" s="29"/>
      <c r="E338" s="29"/>
      <c r="F338" s="29"/>
      <c r="G338" s="338"/>
      <c r="H338" s="29"/>
      <c r="I338" s="29"/>
      <c r="J338" s="29"/>
      <c r="K338" s="29"/>
      <c r="L338" s="29"/>
      <c r="M338" s="29"/>
      <c r="N338" s="29"/>
      <c r="O338" s="29"/>
      <c r="P338" s="29"/>
      <c r="Q338" s="29"/>
      <c r="R338" s="29"/>
      <c r="S338" s="29"/>
      <c r="T338" s="29"/>
      <c r="U338" s="29"/>
      <c r="V338" s="29"/>
      <c r="W338" s="29"/>
      <c r="X338" s="29"/>
      <c r="Y338" s="29"/>
      <c r="Z338" s="29"/>
      <c r="AA338" s="29"/>
      <c r="AB338" s="29"/>
      <c r="AC338" s="29"/>
      <c r="AD338" s="29"/>
      <c r="AE338" s="29"/>
    </row>
    <row r="339" spans="1:31" ht="15.75" customHeight="1">
      <c r="A339" s="29"/>
      <c r="B339" s="75"/>
      <c r="C339" s="29"/>
      <c r="D339" s="29"/>
      <c r="E339" s="29"/>
      <c r="F339" s="29"/>
      <c r="G339" s="338"/>
      <c r="H339" s="29"/>
      <c r="I339" s="29"/>
      <c r="J339" s="29"/>
      <c r="K339" s="29"/>
      <c r="L339" s="29"/>
      <c r="M339" s="29"/>
      <c r="N339" s="29"/>
      <c r="O339" s="29"/>
      <c r="P339" s="29"/>
      <c r="Q339" s="29"/>
      <c r="R339" s="29"/>
      <c r="S339" s="29"/>
      <c r="T339" s="29"/>
      <c r="U339" s="29"/>
      <c r="V339" s="29"/>
      <c r="W339" s="29"/>
      <c r="X339" s="29"/>
      <c r="Y339" s="29"/>
      <c r="Z339" s="29"/>
      <c r="AA339" s="29"/>
      <c r="AB339" s="29"/>
      <c r="AC339" s="29"/>
      <c r="AD339" s="29"/>
      <c r="AE339" s="29"/>
    </row>
    <row r="340" spans="1:31" ht="15.75" customHeight="1">
      <c r="A340" s="29"/>
      <c r="B340" s="75"/>
      <c r="C340" s="29"/>
      <c r="D340" s="29"/>
      <c r="E340" s="29"/>
      <c r="F340" s="29"/>
      <c r="G340" s="338"/>
      <c r="H340" s="29"/>
      <c r="I340" s="29"/>
      <c r="J340" s="29"/>
      <c r="K340" s="29"/>
      <c r="L340" s="29"/>
      <c r="M340" s="29"/>
      <c r="N340" s="29"/>
      <c r="O340" s="29"/>
      <c r="P340" s="29"/>
      <c r="Q340" s="29"/>
      <c r="R340" s="29"/>
      <c r="S340" s="29"/>
      <c r="T340" s="29"/>
      <c r="U340" s="29"/>
      <c r="V340" s="29"/>
      <c r="W340" s="29"/>
      <c r="X340" s="29"/>
      <c r="Y340" s="29"/>
      <c r="Z340" s="29"/>
      <c r="AA340" s="29"/>
      <c r="AB340" s="29"/>
      <c r="AC340" s="29"/>
      <c r="AD340" s="29"/>
      <c r="AE340" s="29"/>
    </row>
    <row r="341" spans="1:31" ht="15.75" customHeight="1">
      <c r="A341" s="29"/>
      <c r="B341" s="75"/>
      <c r="C341" s="29"/>
      <c r="D341" s="29"/>
      <c r="E341" s="29"/>
      <c r="F341" s="29"/>
      <c r="G341" s="338"/>
      <c r="H341" s="29"/>
      <c r="I341" s="29"/>
      <c r="J341" s="29"/>
      <c r="K341" s="29"/>
      <c r="L341" s="29"/>
      <c r="M341" s="29"/>
      <c r="N341" s="29"/>
      <c r="O341" s="29"/>
      <c r="P341" s="29"/>
      <c r="Q341" s="29"/>
      <c r="R341" s="29"/>
      <c r="S341" s="29"/>
      <c r="T341" s="29"/>
      <c r="U341" s="29"/>
      <c r="V341" s="29"/>
      <c r="W341" s="29"/>
      <c r="X341" s="29"/>
      <c r="Y341" s="29"/>
      <c r="Z341" s="29"/>
      <c r="AA341" s="29"/>
      <c r="AB341" s="29"/>
      <c r="AC341" s="29"/>
      <c r="AD341" s="29"/>
      <c r="AE341" s="29"/>
    </row>
    <row r="342" spans="1:31" ht="15.75" customHeight="1">
      <c r="A342" s="29"/>
      <c r="B342" s="75"/>
      <c r="C342" s="29"/>
      <c r="D342" s="29"/>
      <c r="E342" s="29"/>
      <c r="F342" s="29"/>
      <c r="G342" s="338"/>
      <c r="H342" s="29"/>
      <c r="I342" s="29"/>
      <c r="J342" s="29"/>
      <c r="K342" s="29"/>
      <c r="L342" s="29"/>
      <c r="M342" s="29"/>
      <c r="N342" s="29"/>
      <c r="O342" s="29"/>
      <c r="P342" s="29"/>
      <c r="Q342" s="29"/>
      <c r="R342" s="29"/>
      <c r="S342" s="29"/>
      <c r="T342" s="29"/>
      <c r="U342" s="29"/>
      <c r="V342" s="29"/>
      <c r="W342" s="29"/>
      <c r="X342" s="29"/>
      <c r="Y342" s="29"/>
      <c r="Z342" s="29"/>
      <c r="AA342" s="29"/>
      <c r="AB342" s="29"/>
      <c r="AC342" s="29"/>
      <c r="AD342" s="29"/>
      <c r="AE342" s="29"/>
    </row>
    <row r="343" spans="1:31" ht="15.75" customHeight="1">
      <c r="A343" s="29"/>
      <c r="B343" s="75"/>
      <c r="C343" s="29"/>
      <c r="D343" s="29"/>
      <c r="E343" s="29"/>
      <c r="F343" s="29"/>
      <c r="G343" s="338"/>
      <c r="H343" s="29"/>
      <c r="I343" s="29"/>
      <c r="J343" s="29"/>
      <c r="K343" s="29"/>
      <c r="L343" s="29"/>
      <c r="M343" s="29"/>
      <c r="N343" s="29"/>
      <c r="O343" s="29"/>
      <c r="P343" s="29"/>
      <c r="Q343" s="29"/>
      <c r="R343" s="29"/>
      <c r="S343" s="29"/>
      <c r="T343" s="29"/>
      <c r="U343" s="29"/>
      <c r="V343" s="29"/>
      <c r="W343" s="29"/>
      <c r="X343" s="29"/>
      <c r="Y343" s="29"/>
      <c r="Z343" s="29"/>
      <c r="AA343" s="29"/>
      <c r="AB343" s="29"/>
      <c r="AC343" s="29"/>
      <c r="AD343" s="29"/>
      <c r="AE343" s="29"/>
    </row>
    <row r="344" spans="1:31" ht="15.75" customHeight="1">
      <c r="A344" s="29"/>
      <c r="B344" s="75"/>
      <c r="C344" s="29"/>
      <c r="D344" s="29"/>
      <c r="E344" s="29"/>
      <c r="F344" s="29"/>
      <c r="G344" s="338"/>
      <c r="H344" s="29"/>
      <c r="I344" s="29"/>
      <c r="J344" s="29"/>
      <c r="K344" s="29"/>
      <c r="L344" s="29"/>
      <c r="M344" s="29"/>
      <c r="N344" s="29"/>
      <c r="O344" s="29"/>
      <c r="P344" s="29"/>
      <c r="Q344" s="29"/>
      <c r="R344" s="29"/>
      <c r="S344" s="29"/>
      <c r="T344" s="29"/>
      <c r="U344" s="29"/>
      <c r="V344" s="29"/>
      <c r="W344" s="29"/>
      <c r="X344" s="29"/>
      <c r="Y344" s="29"/>
      <c r="Z344" s="29"/>
      <c r="AA344" s="29"/>
      <c r="AB344" s="29"/>
      <c r="AC344" s="29"/>
      <c r="AD344" s="29"/>
      <c r="AE344" s="29"/>
    </row>
    <row r="345" spans="1:31" ht="15.75" customHeight="1">
      <c r="A345" s="29"/>
      <c r="B345" s="75"/>
      <c r="C345" s="29"/>
      <c r="D345" s="29"/>
      <c r="E345" s="29"/>
      <c r="F345" s="29"/>
      <c r="G345" s="338"/>
      <c r="H345" s="29"/>
      <c r="I345" s="29"/>
      <c r="J345" s="29"/>
      <c r="K345" s="29"/>
      <c r="L345" s="29"/>
      <c r="M345" s="29"/>
      <c r="N345" s="29"/>
      <c r="O345" s="29"/>
      <c r="P345" s="29"/>
      <c r="Q345" s="29"/>
      <c r="R345" s="29"/>
      <c r="S345" s="29"/>
      <c r="T345" s="29"/>
      <c r="U345" s="29"/>
      <c r="V345" s="29"/>
      <c r="W345" s="29"/>
      <c r="X345" s="29"/>
      <c r="Y345" s="29"/>
      <c r="Z345" s="29"/>
      <c r="AA345" s="29"/>
      <c r="AB345" s="29"/>
      <c r="AC345" s="29"/>
      <c r="AD345" s="29"/>
      <c r="AE345" s="29"/>
    </row>
    <row r="346" spans="1:31" ht="15.75" customHeight="1">
      <c r="A346" s="29"/>
      <c r="B346" s="75"/>
      <c r="C346" s="29"/>
      <c r="D346" s="29"/>
      <c r="E346" s="29"/>
      <c r="F346" s="29"/>
      <c r="G346" s="338"/>
      <c r="H346" s="29"/>
      <c r="I346" s="29"/>
      <c r="J346" s="29"/>
      <c r="K346" s="29"/>
      <c r="L346" s="29"/>
      <c r="M346" s="29"/>
      <c r="N346" s="29"/>
      <c r="O346" s="29"/>
      <c r="P346" s="29"/>
      <c r="Q346" s="29"/>
      <c r="R346" s="29"/>
      <c r="S346" s="29"/>
      <c r="T346" s="29"/>
      <c r="U346" s="29"/>
      <c r="V346" s="29"/>
      <c r="W346" s="29"/>
      <c r="X346" s="29"/>
      <c r="Y346" s="29"/>
      <c r="Z346" s="29"/>
      <c r="AA346" s="29"/>
      <c r="AB346" s="29"/>
      <c r="AC346" s="29"/>
      <c r="AD346" s="29"/>
      <c r="AE346" s="29"/>
    </row>
    <row r="347" spans="1:31" ht="15.75" customHeight="1">
      <c r="A347" s="29"/>
      <c r="B347" s="75"/>
      <c r="C347" s="29"/>
      <c r="D347" s="29"/>
      <c r="E347" s="29"/>
      <c r="F347" s="29"/>
      <c r="G347" s="338"/>
      <c r="H347" s="29"/>
      <c r="I347" s="29"/>
      <c r="J347" s="29"/>
      <c r="K347" s="29"/>
      <c r="L347" s="29"/>
      <c r="M347" s="29"/>
      <c r="N347" s="29"/>
      <c r="O347" s="29"/>
      <c r="P347" s="29"/>
      <c r="Q347" s="29"/>
      <c r="R347" s="29"/>
      <c r="S347" s="29"/>
      <c r="T347" s="29"/>
      <c r="U347" s="29"/>
      <c r="V347" s="29"/>
      <c r="W347" s="29"/>
      <c r="X347" s="29"/>
      <c r="Y347" s="29"/>
      <c r="Z347" s="29"/>
      <c r="AA347" s="29"/>
      <c r="AB347" s="29"/>
      <c r="AC347" s="29"/>
      <c r="AD347" s="29"/>
      <c r="AE347" s="29"/>
    </row>
    <row r="348" spans="1:31" ht="15.75" customHeight="1">
      <c r="A348" s="29"/>
      <c r="B348" s="75"/>
      <c r="C348" s="29"/>
      <c r="D348" s="29"/>
      <c r="E348" s="29"/>
      <c r="F348" s="29"/>
      <c r="G348" s="338"/>
      <c r="H348" s="29"/>
      <c r="I348" s="29"/>
      <c r="J348" s="29"/>
      <c r="K348" s="29"/>
      <c r="L348" s="29"/>
      <c r="M348" s="29"/>
      <c r="N348" s="29"/>
      <c r="O348" s="29"/>
      <c r="P348" s="29"/>
      <c r="Q348" s="29"/>
      <c r="R348" s="29"/>
      <c r="S348" s="29"/>
      <c r="T348" s="29"/>
      <c r="U348" s="29"/>
      <c r="V348" s="29"/>
      <c r="W348" s="29"/>
      <c r="X348" s="29"/>
      <c r="Y348" s="29"/>
      <c r="Z348" s="29"/>
      <c r="AA348" s="29"/>
      <c r="AB348" s="29"/>
      <c r="AC348" s="29"/>
      <c r="AD348" s="29"/>
      <c r="AE348" s="29"/>
    </row>
    <row r="349" spans="1:31" ht="15.75" customHeight="1">
      <c r="A349" s="29"/>
      <c r="B349" s="75"/>
      <c r="C349" s="29"/>
      <c r="D349" s="29"/>
      <c r="E349" s="29"/>
      <c r="F349" s="29"/>
      <c r="G349" s="338"/>
      <c r="H349" s="29"/>
      <c r="I349" s="29"/>
      <c r="J349" s="29"/>
      <c r="K349" s="29"/>
      <c r="L349" s="29"/>
      <c r="M349" s="29"/>
      <c r="N349" s="29"/>
      <c r="O349" s="29"/>
      <c r="P349" s="29"/>
      <c r="Q349" s="29"/>
      <c r="R349" s="29"/>
      <c r="S349" s="29"/>
      <c r="T349" s="29"/>
      <c r="U349" s="29"/>
      <c r="V349" s="29"/>
      <c r="W349" s="29"/>
      <c r="X349" s="29"/>
      <c r="Y349" s="29"/>
      <c r="Z349" s="29"/>
      <c r="AA349" s="29"/>
      <c r="AB349" s="29"/>
      <c r="AC349" s="29"/>
      <c r="AD349" s="29"/>
      <c r="AE349" s="29"/>
    </row>
    <row r="350" spans="1:31" ht="15.75" customHeight="1">
      <c r="A350" s="29"/>
      <c r="B350" s="75"/>
      <c r="C350" s="29"/>
      <c r="D350" s="29"/>
      <c r="E350" s="29"/>
      <c r="F350" s="29"/>
      <c r="G350" s="338"/>
      <c r="H350" s="29"/>
      <c r="I350" s="29"/>
      <c r="J350" s="29"/>
      <c r="K350" s="29"/>
      <c r="L350" s="29"/>
      <c r="M350" s="29"/>
      <c r="N350" s="29"/>
      <c r="O350" s="29"/>
      <c r="P350" s="29"/>
      <c r="Q350" s="29"/>
      <c r="R350" s="29"/>
      <c r="S350" s="29"/>
      <c r="T350" s="29"/>
      <c r="U350" s="29"/>
      <c r="V350" s="29"/>
      <c r="W350" s="29"/>
      <c r="X350" s="29"/>
      <c r="Y350" s="29"/>
      <c r="Z350" s="29"/>
      <c r="AA350" s="29"/>
      <c r="AB350" s="29"/>
      <c r="AC350" s="29"/>
      <c r="AD350" s="29"/>
      <c r="AE350" s="29"/>
    </row>
    <row r="351" spans="1:31" ht="15.75" customHeight="1">
      <c r="A351" s="29"/>
      <c r="B351" s="75"/>
      <c r="C351" s="29"/>
      <c r="D351" s="29"/>
      <c r="E351" s="29"/>
      <c r="F351" s="29"/>
      <c r="G351" s="338"/>
      <c r="H351" s="29"/>
      <c r="I351" s="29"/>
      <c r="J351" s="29"/>
      <c r="K351" s="29"/>
      <c r="L351" s="29"/>
      <c r="M351" s="29"/>
      <c r="N351" s="29"/>
      <c r="O351" s="29"/>
      <c r="P351" s="29"/>
      <c r="Q351" s="29"/>
      <c r="R351" s="29"/>
      <c r="S351" s="29"/>
      <c r="T351" s="29"/>
      <c r="U351" s="29"/>
      <c r="V351" s="29"/>
      <c r="W351" s="29"/>
      <c r="X351" s="29"/>
      <c r="Y351" s="29"/>
      <c r="Z351" s="29"/>
      <c r="AA351" s="29"/>
      <c r="AB351" s="29"/>
      <c r="AC351" s="29"/>
      <c r="AD351" s="29"/>
      <c r="AE351" s="29"/>
    </row>
    <row r="352" spans="1:31" ht="15.75" customHeight="1">
      <c r="A352" s="29"/>
      <c r="B352" s="75"/>
      <c r="C352" s="29"/>
      <c r="D352" s="29"/>
      <c r="E352" s="29"/>
      <c r="F352" s="29"/>
      <c r="G352" s="338"/>
      <c r="H352" s="29"/>
      <c r="I352" s="29"/>
      <c r="J352" s="29"/>
      <c r="K352" s="29"/>
      <c r="L352" s="29"/>
      <c r="M352" s="29"/>
      <c r="N352" s="29"/>
      <c r="O352" s="29"/>
      <c r="P352" s="29"/>
      <c r="Q352" s="29"/>
      <c r="R352" s="29"/>
      <c r="S352" s="29"/>
      <c r="T352" s="29"/>
      <c r="U352" s="29"/>
      <c r="V352" s="29"/>
      <c r="W352" s="29"/>
      <c r="X352" s="29"/>
      <c r="Y352" s="29"/>
      <c r="Z352" s="29"/>
      <c r="AA352" s="29"/>
      <c r="AB352" s="29"/>
      <c r="AC352" s="29"/>
      <c r="AD352" s="29"/>
      <c r="AE352" s="29"/>
    </row>
    <row r="353" spans="1:31" ht="15.75" customHeight="1">
      <c r="A353" s="29"/>
      <c r="B353" s="75"/>
      <c r="C353" s="29"/>
      <c r="D353" s="29"/>
      <c r="E353" s="29"/>
      <c r="F353" s="29"/>
      <c r="G353" s="338"/>
      <c r="H353" s="29"/>
      <c r="I353" s="29"/>
      <c r="J353" s="29"/>
      <c r="K353" s="29"/>
      <c r="L353" s="29"/>
      <c r="M353" s="29"/>
      <c r="N353" s="29"/>
      <c r="O353" s="29"/>
      <c r="P353" s="29"/>
      <c r="Q353" s="29"/>
      <c r="R353" s="29"/>
      <c r="S353" s="29"/>
      <c r="T353" s="29"/>
      <c r="U353" s="29"/>
      <c r="V353" s="29"/>
      <c r="W353" s="29"/>
      <c r="X353" s="29"/>
      <c r="Y353" s="29"/>
      <c r="Z353" s="29"/>
      <c r="AA353" s="29"/>
      <c r="AB353" s="29"/>
      <c r="AC353" s="29"/>
      <c r="AD353" s="29"/>
      <c r="AE353" s="29"/>
    </row>
    <row r="354" spans="1:31" ht="15.75" customHeight="1">
      <c r="A354" s="29"/>
      <c r="B354" s="75"/>
      <c r="C354" s="29"/>
      <c r="D354" s="29"/>
      <c r="E354" s="29"/>
      <c r="F354" s="29"/>
      <c r="G354" s="338"/>
      <c r="H354" s="29"/>
      <c r="I354" s="29"/>
      <c r="J354" s="29"/>
      <c r="K354" s="29"/>
      <c r="L354" s="29"/>
      <c r="M354" s="29"/>
      <c r="N354" s="29"/>
      <c r="O354" s="29"/>
      <c r="P354" s="29"/>
      <c r="Q354" s="29"/>
      <c r="R354" s="29"/>
      <c r="S354" s="29"/>
      <c r="T354" s="29"/>
      <c r="U354" s="29"/>
      <c r="V354" s="29"/>
      <c r="W354" s="29"/>
      <c r="X354" s="29"/>
      <c r="Y354" s="29"/>
      <c r="Z354" s="29"/>
      <c r="AA354" s="29"/>
      <c r="AB354" s="29"/>
      <c r="AC354" s="29"/>
      <c r="AD354" s="29"/>
      <c r="AE354" s="29"/>
    </row>
    <row r="355" spans="1:31" ht="15.75" customHeight="1">
      <c r="A355" s="29"/>
      <c r="B355" s="75"/>
      <c r="C355" s="29"/>
      <c r="D355" s="29"/>
      <c r="E355" s="29"/>
      <c r="F355" s="29"/>
      <c r="G355" s="338"/>
      <c r="H355" s="29"/>
      <c r="I355" s="29"/>
      <c r="J355" s="29"/>
      <c r="K355" s="29"/>
      <c r="L355" s="29"/>
      <c r="M355" s="29"/>
      <c r="N355" s="29"/>
      <c r="O355" s="29"/>
      <c r="P355" s="29"/>
      <c r="Q355" s="29"/>
      <c r="R355" s="29"/>
      <c r="S355" s="29"/>
      <c r="T355" s="29"/>
      <c r="U355" s="29"/>
      <c r="V355" s="29"/>
      <c r="W355" s="29"/>
      <c r="X355" s="29"/>
      <c r="Y355" s="29"/>
      <c r="Z355" s="29"/>
      <c r="AA355" s="29"/>
      <c r="AB355" s="29"/>
      <c r="AC355" s="29"/>
      <c r="AD355" s="29"/>
      <c r="AE355" s="29"/>
    </row>
    <row r="356" spans="1:31" ht="15.75" customHeight="1">
      <c r="A356" s="29"/>
      <c r="B356" s="75"/>
      <c r="C356" s="29"/>
      <c r="D356" s="29"/>
      <c r="E356" s="29"/>
      <c r="F356" s="29"/>
      <c r="G356" s="338"/>
      <c r="H356" s="29"/>
      <c r="I356" s="29"/>
      <c r="J356" s="29"/>
      <c r="K356" s="29"/>
      <c r="L356" s="29"/>
      <c r="M356" s="29"/>
      <c r="N356" s="29"/>
      <c r="O356" s="29"/>
      <c r="P356" s="29"/>
      <c r="Q356" s="29"/>
      <c r="R356" s="29"/>
      <c r="S356" s="29"/>
      <c r="T356" s="29"/>
      <c r="U356" s="29"/>
      <c r="V356" s="29"/>
      <c r="W356" s="29"/>
      <c r="X356" s="29"/>
      <c r="Y356" s="29"/>
      <c r="Z356" s="29"/>
      <c r="AA356" s="29"/>
      <c r="AB356" s="29"/>
      <c r="AC356" s="29"/>
      <c r="AD356" s="29"/>
      <c r="AE356" s="29"/>
    </row>
    <row r="357" spans="1:31" ht="15.75" customHeight="1">
      <c r="A357" s="29"/>
      <c r="B357" s="75"/>
      <c r="C357" s="29"/>
      <c r="D357" s="29"/>
      <c r="E357" s="29"/>
      <c r="F357" s="29"/>
      <c r="G357" s="338"/>
      <c r="H357" s="29"/>
      <c r="I357" s="29"/>
      <c r="J357" s="29"/>
      <c r="K357" s="29"/>
      <c r="L357" s="29"/>
      <c r="M357" s="29"/>
      <c r="N357" s="29"/>
      <c r="O357" s="29"/>
      <c r="P357" s="29"/>
      <c r="Q357" s="29"/>
      <c r="R357" s="29"/>
      <c r="S357" s="29"/>
      <c r="T357" s="29"/>
      <c r="U357" s="29"/>
      <c r="V357" s="29"/>
      <c r="W357" s="29"/>
      <c r="X357" s="29"/>
      <c r="Y357" s="29"/>
      <c r="Z357" s="29"/>
      <c r="AA357" s="29"/>
      <c r="AB357" s="29"/>
      <c r="AC357" s="29"/>
      <c r="AD357" s="29"/>
      <c r="AE357" s="29"/>
    </row>
    <row r="358" spans="1:31" ht="15.75" customHeight="1">
      <c r="A358" s="29"/>
      <c r="B358" s="75"/>
      <c r="C358" s="29"/>
      <c r="D358" s="29"/>
      <c r="E358" s="29"/>
      <c r="F358" s="29"/>
      <c r="G358" s="338"/>
      <c r="H358" s="29"/>
      <c r="I358" s="29"/>
      <c r="J358" s="29"/>
      <c r="K358" s="29"/>
      <c r="L358" s="29"/>
      <c r="M358" s="29"/>
      <c r="N358" s="29"/>
      <c r="O358" s="29"/>
      <c r="P358" s="29"/>
      <c r="Q358" s="29"/>
      <c r="R358" s="29"/>
      <c r="S358" s="29"/>
      <c r="T358" s="29"/>
      <c r="U358" s="29"/>
      <c r="V358" s="29"/>
      <c r="W358" s="29"/>
      <c r="X358" s="29"/>
      <c r="Y358" s="29"/>
      <c r="Z358" s="29"/>
      <c r="AA358" s="29"/>
      <c r="AB358" s="29"/>
      <c r="AC358" s="29"/>
      <c r="AD358" s="29"/>
      <c r="AE358" s="29"/>
    </row>
    <row r="359" spans="1:31" ht="15.75" customHeight="1">
      <c r="A359" s="29"/>
      <c r="B359" s="75"/>
      <c r="C359" s="29"/>
      <c r="D359" s="29"/>
      <c r="E359" s="29"/>
      <c r="F359" s="29"/>
      <c r="G359" s="338"/>
      <c r="H359" s="29"/>
      <c r="I359" s="29"/>
      <c r="J359" s="29"/>
      <c r="K359" s="29"/>
      <c r="L359" s="29"/>
      <c r="M359" s="29"/>
      <c r="N359" s="29"/>
      <c r="O359" s="29"/>
      <c r="P359" s="29"/>
      <c r="Q359" s="29"/>
      <c r="R359" s="29"/>
      <c r="S359" s="29"/>
      <c r="T359" s="29"/>
      <c r="U359" s="29"/>
      <c r="V359" s="29"/>
      <c r="W359" s="29"/>
      <c r="X359" s="29"/>
      <c r="Y359" s="29"/>
      <c r="Z359" s="29"/>
      <c r="AA359" s="29"/>
      <c r="AB359" s="29"/>
      <c r="AC359" s="29"/>
      <c r="AD359" s="29"/>
      <c r="AE359" s="29"/>
    </row>
    <row r="360" spans="1:31" ht="15.75" customHeight="1">
      <c r="A360" s="29"/>
      <c r="B360" s="75"/>
      <c r="C360" s="29"/>
      <c r="D360" s="29"/>
      <c r="E360" s="29"/>
      <c r="F360" s="29"/>
      <c r="G360" s="338"/>
      <c r="H360" s="29"/>
      <c r="I360" s="29"/>
      <c r="J360" s="29"/>
      <c r="K360" s="29"/>
      <c r="L360" s="29"/>
      <c r="M360" s="29"/>
      <c r="N360" s="29"/>
      <c r="O360" s="29"/>
      <c r="P360" s="29"/>
      <c r="Q360" s="29"/>
      <c r="R360" s="29"/>
      <c r="S360" s="29"/>
      <c r="T360" s="29"/>
      <c r="U360" s="29"/>
      <c r="V360" s="29"/>
      <c r="W360" s="29"/>
      <c r="X360" s="29"/>
      <c r="Y360" s="29"/>
      <c r="Z360" s="29"/>
      <c r="AA360" s="29"/>
      <c r="AB360" s="29"/>
      <c r="AC360" s="29"/>
      <c r="AD360" s="29"/>
      <c r="AE360" s="29"/>
    </row>
    <row r="361" spans="1:31" ht="15.75" customHeight="1">
      <c r="A361" s="29"/>
      <c r="B361" s="75"/>
      <c r="C361" s="29"/>
      <c r="D361" s="29"/>
      <c r="E361" s="29"/>
      <c r="F361" s="29"/>
      <c r="G361" s="338"/>
      <c r="H361" s="29"/>
      <c r="I361" s="29"/>
      <c r="J361" s="29"/>
      <c r="K361" s="29"/>
      <c r="L361" s="29"/>
      <c r="M361" s="29"/>
      <c r="N361" s="29"/>
      <c r="O361" s="29"/>
      <c r="P361" s="29"/>
      <c r="Q361" s="29"/>
      <c r="R361" s="29"/>
      <c r="S361" s="29"/>
      <c r="T361" s="29"/>
      <c r="U361" s="29"/>
      <c r="V361" s="29"/>
      <c r="W361" s="29"/>
      <c r="X361" s="29"/>
      <c r="Y361" s="29"/>
      <c r="Z361" s="29"/>
      <c r="AA361" s="29"/>
      <c r="AB361" s="29"/>
      <c r="AC361" s="29"/>
      <c r="AD361" s="29"/>
      <c r="AE361" s="29"/>
    </row>
    <row r="362" spans="1:31" ht="15.75" customHeight="1">
      <c r="A362" s="29"/>
      <c r="B362" s="75"/>
      <c r="C362" s="29"/>
      <c r="D362" s="29"/>
      <c r="E362" s="29"/>
      <c r="F362" s="29"/>
      <c r="G362" s="338"/>
      <c r="H362" s="29"/>
      <c r="I362" s="29"/>
      <c r="J362" s="29"/>
      <c r="K362" s="29"/>
      <c r="L362" s="29"/>
      <c r="M362" s="29"/>
      <c r="N362" s="29"/>
      <c r="O362" s="29"/>
      <c r="P362" s="29"/>
      <c r="Q362" s="29"/>
      <c r="R362" s="29"/>
      <c r="S362" s="29"/>
      <c r="T362" s="29"/>
      <c r="U362" s="29"/>
      <c r="V362" s="29"/>
      <c r="W362" s="29"/>
      <c r="X362" s="29"/>
      <c r="Y362" s="29"/>
      <c r="Z362" s="29"/>
      <c r="AA362" s="29"/>
      <c r="AB362" s="29"/>
      <c r="AC362" s="29"/>
      <c r="AD362" s="29"/>
      <c r="AE362" s="29"/>
    </row>
    <row r="363" spans="1:31" ht="15.75" customHeight="1">
      <c r="A363" s="29"/>
      <c r="B363" s="75"/>
      <c r="C363" s="29"/>
      <c r="D363" s="29"/>
      <c r="E363" s="29"/>
      <c r="F363" s="29"/>
      <c r="G363" s="338"/>
      <c r="H363" s="29"/>
      <c r="I363" s="29"/>
      <c r="J363" s="29"/>
      <c r="K363" s="29"/>
      <c r="L363" s="29"/>
      <c r="M363" s="29"/>
      <c r="N363" s="29"/>
      <c r="O363" s="29"/>
      <c r="P363" s="29"/>
      <c r="Q363" s="29"/>
      <c r="R363" s="29"/>
      <c r="S363" s="29"/>
      <c r="T363" s="29"/>
      <c r="U363" s="29"/>
      <c r="V363" s="29"/>
      <c r="W363" s="29"/>
      <c r="X363" s="29"/>
      <c r="Y363" s="29"/>
      <c r="Z363" s="29"/>
      <c r="AA363" s="29"/>
      <c r="AB363" s="29"/>
      <c r="AC363" s="29"/>
      <c r="AD363" s="29"/>
      <c r="AE363" s="29"/>
    </row>
    <row r="364" spans="1:31" ht="15.75" customHeight="1">
      <c r="A364" s="29"/>
      <c r="B364" s="75"/>
      <c r="C364" s="29"/>
      <c r="D364" s="29"/>
      <c r="E364" s="29"/>
      <c r="F364" s="29"/>
      <c r="G364" s="338"/>
      <c r="H364" s="29"/>
      <c r="I364" s="29"/>
      <c r="J364" s="29"/>
      <c r="K364" s="29"/>
      <c r="L364" s="29"/>
      <c r="M364" s="29"/>
      <c r="N364" s="29"/>
      <c r="O364" s="29"/>
      <c r="P364" s="29"/>
      <c r="Q364" s="29"/>
      <c r="R364" s="29"/>
      <c r="S364" s="29"/>
      <c r="T364" s="29"/>
      <c r="U364" s="29"/>
      <c r="V364" s="29"/>
      <c r="W364" s="29"/>
      <c r="X364" s="29"/>
      <c r="Y364" s="29"/>
      <c r="Z364" s="29"/>
      <c r="AA364" s="29"/>
      <c r="AB364" s="29"/>
      <c r="AC364" s="29"/>
      <c r="AD364" s="29"/>
      <c r="AE364" s="29"/>
    </row>
    <row r="365" spans="1:31" ht="15.75" customHeight="1">
      <c r="A365" s="29"/>
      <c r="B365" s="75"/>
      <c r="C365" s="29"/>
      <c r="D365" s="29"/>
      <c r="E365" s="29"/>
      <c r="F365" s="29"/>
      <c r="G365" s="338"/>
      <c r="H365" s="29"/>
      <c r="I365" s="29"/>
      <c r="J365" s="29"/>
      <c r="K365" s="29"/>
      <c r="L365" s="29"/>
      <c r="M365" s="29"/>
      <c r="N365" s="29"/>
      <c r="O365" s="29"/>
      <c r="P365" s="29"/>
      <c r="Q365" s="29"/>
      <c r="R365" s="29"/>
      <c r="S365" s="29"/>
      <c r="T365" s="29"/>
      <c r="U365" s="29"/>
      <c r="V365" s="29"/>
      <c r="W365" s="29"/>
      <c r="X365" s="29"/>
      <c r="Y365" s="29"/>
      <c r="Z365" s="29"/>
      <c r="AA365" s="29"/>
      <c r="AB365" s="29"/>
      <c r="AC365" s="29"/>
      <c r="AD365" s="29"/>
      <c r="AE365" s="29"/>
    </row>
    <row r="366" spans="1:31" ht="15.75" customHeight="1">
      <c r="A366" s="29"/>
      <c r="B366" s="75"/>
      <c r="C366" s="29"/>
      <c r="D366" s="29"/>
      <c r="E366" s="29"/>
      <c r="F366" s="29"/>
      <c r="G366" s="338"/>
      <c r="H366" s="29"/>
      <c r="I366" s="29"/>
      <c r="J366" s="29"/>
      <c r="K366" s="29"/>
      <c r="L366" s="29"/>
      <c r="M366" s="29"/>
      <c r="N366" s="29"/>
      <c r="O366" s="29"/>
      <c r="P366" s="29"/>
      <c r="Q366" s="29"/>
      <c r="R366" s="29"/>
      <c r="S366" s="29"/>
      <c r="T366" s="29"/>
      <c r="U366" s="29"/>
      <c r="V366" s="29"/>
      <c r="W366" s="29"/>
      <c r="X366" s="29"/>
      <c r="Y366" s="29"/>
      <c r="Z366" s="29"/>
      <c r="AA366" s="29"/>
      <c r="AB366" s="29"/>
      <c r="AC366" s="29"/>
      <c r="AD366" s="29"/>
      <c r="AE366" s="29"/>
    </row>
    <row r="367" spans="1:31" ht="15.75" customHeight="1">
      <c r="A367" s="29"/>
      <c r="B367" s="75"/>
      <c r="C367" s="29"/>
      <c r="D367" s="29"/>
      <c r="E367" s="29"/>
      <c r="F367" s="29"/>
      <c r="G367" s="338"/>
      <c r="H367" s="29"/>
      <c r="I367" s="29"/>
      <c r="J367" s="29"/>
      <c r="K367" s="29"/>
      <c r="L367" s="29"/>
      <c r="M367" s="29"/>
      <c r="N367" s="29"/>
      <c r="O367" s="29"/>
      <c r="P367" s="29"/>
      <c r="Q367" s="29"/>
      <c r="R367" s="29"/>
      <c r="S367" s="29"/>
      <c r="T367" s="29"/>
      <c r="U367" s="29"/>
      <c r="V367" s="29"/>
      <c r="W367" s="29"/>
      <c r="X367" s="29"/>
      <c r="Y367" s="29"/>
      <c r="Z367" s="29"/>
      <c r="AA367" s="29"/>
      <c r="AB367" s="29"/>
      <c r="AC367" s="29"/>
      <c r="AD367" s="29"/>
      <c r="AE367" s="29"/>
    </row>
    <row r="368" spans="1:31" ht="15.75" customHeight="1">
      <c r="A368" s="29"/>
      <c r="B368" s="75"/>
      <c r="C368" s="29"/>
      <c r="D368" s="29"/>
      <c r="E368" s="29"/>
      <c r="F368" s="29"/>
      <c r="G368" s="338"/>
      <c r="H368" s="29"/>
      <c r="I368" s="29"/>
      <c r="J368" s="29"/>
      <c r="K368" s="29"/>
      <c r="L368" s="29"/>
      <c r="M368" s="29"/>
      <c r="N368" s="29"/>
      <c r="O368" s="29"/>
      <c r="P368" s="29"/>
      <c r="Q368" s="29"/>
      <c r="R368" s="29"/>
      <c r="S368" s="29"/>
      <c r="T368" s="29"/>
      <c r="U368" s="29"/>
      <c r="V368" s="29"/>
      <c r="W368" s="29"/>
      <c r="X368" s="29"/>
      <c r="Y368" s="29"/>
      <c r="Z368" s="29"/>
      <c r="AA368" s="29"/>
      <c r="AB368" s="29"/>
      <c r="AC368" s="29"/>
      <c r="AD368" s="29"/>
      <c r="AE368" s="29"/>
    </row>
    <row r="369" spans="1:31" ht="15.75" customHeight="1">
      <c r="A369" s="29"/>
      <c r="B369" s="75"/>
      <c r="C369" s="29"/>
      <c r="D369" s="29"/>
      <c r="E369" s="29"/>
      <c r="F369" s="29"/>
      <c r="G369" s="338"/>
      <c r="H369" s="29"/>
      <c r="I369" s="29"/>
      <c r="J369" s="29"/>
      <c r="K369" s="29"/>
      <c r="L369" s="29"/>
      <c r="M369" s="29"/>
      <c r="N369" s="29"/>
      <c r="O369" s="29"/>
      <c r="P369" s="29"/>
      <c r="Q369" s="29"/>
      <c r="R369" s="29"/>
      <c r="S369" s="29"/>
      <c r="T369" s="29"/>
      <c r="U369" s="29"/>
      <c r="V369" s="29"/>
      <c r="W369" s="29"/>
      <c r="X369" s="29"/>
      <c r="Y369" s="29"/>
      <c r="Z369" s="29"/>
      <c r="AA369" s="29"/>
      <c r="AB369" s="29"/>
      <c r="AC369" s="29"/>
      <c r="AD369" s="29"/>
      <c r="AE369" s="29"/>
    </row>
    <row r="370" spans="1:31" ht="15.75" customHeight="1">
      <c r="A370" s="29"/>
      <c r="B370" s="75"/>
      <c r="C370" s="29"/>
      <c r="D370" s="29"/>
      <c r="E370" s="29"/>
      <c r="F370" s="29"/>
      <c r="G370" s="338"/>
      <c r="H370" s="29"/>
      <c r="I370" s="29"/>
      <c r="J370" s="29"/>
      <c r="K370" s="29"/>
      <c r="L370" s="29"/>
      <c r="M370" s="29"/>
      <c r="N370" s="29"/>
      <c r="O370" s="29"/>
      <c r="P370" s="29"/>
      <c r="Q370" s="29"/>
      <c r="R370" s="29"/>
      <c r="S370" s="29"/>
      <c r="T370" s="29"/>
      <c r="U370" s="29"/>
      <c r="V370" s="29"/>
      <c r="W370" s="29"/>
      <c r="X370" s="29"/>
      <c r="Y370" s="29"/>
      <c r="Z370" s="29"/>
      <c r="AA370" s="29"/>
      <c r="AB370" s="29"/>
      <c r="AC370" s="29"/>
      <c r="AD370" s="29"/>
      <c r="AE370" s="29"/>
    </row>
    <row r="371" spans="1:31" ht="15.75" customHeight="1">
      <c r="A371" s="29"/>
      <c r="B371" s="75"/>
      <c r="C371" s="29"/>
      <c r="D371" s="29"/>
      <c r="E371" s="29"/>
      <c r="F371" s="29"/>
      <c r="G371" s="338"/>
      <c r="H371" s="29"/>
      <c r="I371" s="29"/>
      <c r="J371" s="29"/>
      <c r="K371" s="29"/>
      <c r="L371" s="29"/>
      <c r="M371" s="29"/>
      <c r="N371" s="29"/>
      <c r="O371" s="29"/>
      <c r="P371" s="29"/>
      <c r="Q371" s="29"/>
      <c r="R371" s="29"/>
      <c r="S371" s="29"/>
      <c r="T371" s="29"/>
      <c r="U371" s="29"/>
      <c r="V371" s="29"/>
      <c r="W371" s="29"/>
      <c r="X371" s="29"/>
      <c r="Y371" s="29"/>
      <c r="Z371" s="29"/>
      <c r="AA371" s="29"/>
      <c r="AB371" s="29"/>
      <c r="AC371" s="29"/>
      <c r="AD371" s="29"/>
      <c r="AE371" s="29"/>
    </row>
    <row r="372" spans="1:31" ht="15.75" customHeight="1">
      <c r="A372" s="29"/>
      <c r="B372" s="75"/>
      <c r="C372" s="29"/>
      <c r="D372" s="29"/>
      <c r="E372" s="29"/>
      <c r="F372" s="29"/>
      <c r="G372" s="338"/>
      <c r="H372" s="29"/>
      <c r="I372" s="29"/>
      <c r="J372" s="29"/>
      <c r="K372" s="29"/>
      <c r="L372" s="29"/>
      <c r="M372" s="29"/>
      <c r="N372" s="29"/>
      <c r="O372" s="29"/>
      <c r="P372" s="29"/>
      <c r="Q372" s="29"/>
      <c r="R372" s="29"/>
      <c r="S372" s="29"/>
      <c r="T372" s="29"/>
      <c r="U372" s="29"/>
      <c r="V372" s="29"/>
      <c r="W372" s="29"/>
      <c r="X372" s="29"/>
      <c r="Y372" s="29"/>
      <c r="Z372" s="29"/>
      <c r="AA372" s="29"/>
      <c r="AB372" s="29"/>
      <c r="AC372" s="29"/>
      <c r="AD372" s="29"/>
      <c r="AE372" s="29"/>
    </row>
    <row r="373" spans="1:31" ht="15.75" customHeight="1">
      <c r="A373" s="29"/>
      <c r="B373" s="75"/>
      <c r="C373" s="29"/>
      <c r="D373" s="29"/>
      <c r="E373" s="29"/>
      <c r="F373" s="29"/>
      <c r="G373" s="338"/>
      <c r="H373" s="29"/>
      <c r="I373" s="29"/>
      <c r="J373" s="29"/>
      <c r="K373" s="29"/>
      <c r="L373" s="29"/>
      <c r="M373" s="29"/>
      <c r="N373" s="29"/>
      <c r="O373" s="29"/>
      <c r="P373" s="29"/>
      <c r="Q373" s="29"/>
      <c r="R373" s="29"/>
      <c r="S373" s="29"/>
      <c r="T373" s="29"/>
      <c r="U373" s="29"/>
      <c r="V373" s="29"/>
      <c r="W373" s="29"/>
      <c r="X373" s="29"/>
      <c r="Y373" s="29"/>
      <c r="Z373" s="29"/>
      <c r="AA373" s="29"/>
      <c r="AB373" s="29"/>
      <c r="AC373" s="29"/>
      <c r="AD373" s="29"/>
      <c r="AE373" s="29"/>
    </row>
    <row r="374" spans="1:31" ht="15.75" customHeight="1">
      <c r="A374" s="29"/>
      <c r="B374" s="75"/>
      <c r="C374" s="29"/>
      <c r="D374" s="29"/>
      <c r="E374" s="29"/>
      <c r="F374" s="29"/>
      <c r="G374" s="338"/>
      <c r="H374" s="29"/>
      <c r="I374" s="29"/>
      <c r="J374" s="29"/>
      <c r="K374" s="29"/>
      <c r="L374" s="29"/>
      <c r="M374" s="29"/>
      <c r="N374" s="29"/>
      <c r="O374" s="29"/>
      <c r="P374" s="29"/>
      <c r="Q374" s="29"/>
      <c r="R374" s="29"/>
      <c r="S374" s="29"/>
      <c r="T374" s="29"/>
      <c r="U374" s="29"/>
      <c r="V374" s="29"/>
      <c r="W374" s="29"/>
      <c r="X374" s="29"/>
      <c r="Y374" s="29"/>
      <c r="Z374" s="29"/>
      <c r="AA374" s="29"/>
      <c r="AB374" s="29"/>
      <c r="AC374" s="29"/>
      <c r="AD374" s="29"/>
      <c r="AE374" s="29"/>
    </row>
    <row r="375" spans="1:31" ht="15.75" customHeight="1">
      <c r="A375" s="29"/>
      <c r="B375" s="75"/>
      <c r="C375" s="29"/>
      <c r="D375" s="29"/>
      <c r="E375" s="29"/>
      <c r="F375" s="29"/>
      <c r="G375" s="338"/>
      <c r="H375" s="29"/>
      <c r="I375" s="29"/>
      <c r="J375" s="29"/>
      <c r="K375" s="29"/>
      <c r="L375" s="29"/>
      <c r="M375" s="29"/>
      <c r="N375" s="29"/>
      <c r="O375" s="29"/>
      <c r="P375" s="29"/>
      <c r="Q375" s="29"/>
      <c r="R375" s="29"/>
      <c r="S375" s="29"/>
      <c r="T375" s="29"/>
      <c r="U375" s="29"/>
      <c r="V375" s="29"/>
      <c r="W375" s="29"/>
      <c r="X375" s="29"/>
      <c r="Y375" s="29"/>
      <c r="Z375" s="29"/>
      <c r="AA375" s="29"/>
      <c r="AB375" s="29"/>
      <c r="AC375" s="29"/>
      <c r="AD375" s="29"/>
      <c r="AE375" s="29"/>
    </row>
    <row r="376" spans="1:31" ht="15.75" customHeight="1">
      <c r="A376" s="29"/>
      <c r="B376" s="75"/>
      <c r="C376" s="29"/>
      <c r="D376" s="29"/>
      <c r="E376" s="29"/>
      <c r="F376" s="29"/>
      <c r="G376" s="338"/>
      <c r="H376" s="29"/>
      <c r="I376" s="29"/>
      <c r="J376" s="29"/>
      <c r="K376" s="29"/>
      <c r="L376" s="29"/>
      <c r="M376" s="29"/>
      <c r="N376" s="29"/>
      <c r="O376" s="29"/>
      <c r="P376" s="29"/>
      <c r="Q376" s="29"/>
      <c r="R376" s="29"/>
      <c r="S376" s="29"/>
      <c r="T376" s="29"/>
      <c r="U376" s="29"/>
      <c r="V376" s="29"/>
      <c r="W376" s="29"/>
      <c r="X376" s="29"/>
      <c r="Y376" s="29"/>
      <c r="Z376" s="29"/>
      <c r="AA376" s="29"/>
      <c r="AB376" s="29"/>
      <c r="AC376" s="29"/>
      <c r="AD376" s="29"/>
      <c r="AE376" s="29"/>
    </row>
    <row r="377" spans="1:31" ht="15.75" customHeight="1">
      <c r="A377" s="29"/>
      <c r="B377" s="75"/>
      <c r="C377" s="29"/>
      <c r="D377" s="29"/>
      <c r="E377" s="29"/>
      <c r="F377" s="29"/>
      <c r="G377" s="338"/>
      <c r="H377" s="29"/>
      <c r="I377" s="29"/>
      <c r="J377" s="29"/>
      <c r="K377" s="29"/>
      <c r="L377" s="29"/>
      <c r="M377" s="29"/>
      <c r="N377" s="29"/>
      <c r="O377" s="29"/>
      <c r="P377" s="29"/>
      <c r="Q377" s="29"/>
      <c r="R377" s="29"/>
      <c r="S377" s="29"/>
      <c r="T377" s="29"/>
      <c r="U377" s="29"/>
      <c r="V377" s="29"/>
      <c r="W377" s="29"/>
      <c r="X377" s="29"/>
      <c r="Y377" s="29"/>
      <c r="Z377" s="29"/>
      <c r="AA377" s="29"/>
      <c r="AB377" s="29"/>
      <c r="AC377" s="29"/>
      <c r="AD377" s="29"/>
      <c r="AE377" s="29"/>
    </row>
    <row r="378" spans="1:31" ht="15.75" customHeight="1">
      <c r="A378" s="29"/>
      <c r="B378" s="75"/>
      <c r="C378" s="29"/>
      <c r="D378" s="29"/>
      <c r="E378" s="29"/>
      <c r="F378" s="29"/>
      <c r="G378" s="338"/>
      <c r="H378" s="29"/>
      <c r="I378" s="29"/>
      <c r="J378" s="29"/>
      <c r="K378" s="29"/>
      <c r="L378" s="29"/>
      <c r="M378" s="29"/>
      <c r="N378" s="29"/>
      <c r="O378" s="29"/>
      <c r="P378" s="29"/>
      <c r="Q378" s="29"/>
      <c r="R378" s="29"/>
      <c r="S378" s="29"/>
      <c r="T378" s="29"/>
      <c r="U378" s="29"/>
      <c r="V378" s="29"/>
      <c r="W378" s="29"/>
      <c r="X378" s="29"/>
      <c r="Y378" s="29"/>
      <c r="Z378" s="29"/>
      <c r="AA378" s="29"/>
      <c r="AB378" s="29"/>
      <c r="AC378" s="29"/>
      <c r="AD378" s="29"/>
      <c r="AE378" s="29"/>
    </row>
    <row r="379" spans="1:31" ht="15.75" customHeight="1">
      <c r="A379" s="29"/>
      <c r="B379" s="75"/>
      <c r="C379" s="29"/>
      <c r="D379" s="29"/>
      <c r="E379" s="29"/>
      <c r="F379" s="29"/>
      <c r="G379" s="338"/>
      <c r="H379" s="29"/>
      <c r="I379" s="29"/>
      <c r="J379" s="29"/>
      <c r="K379" s="29"/>
      <c r="L379" s="29"/>
      <c r="M379" s="29"/>
      <c r="N379" s="29"/>
      <c r="O379" s="29"/>
      <c r="P379" s="29"/>
      <c r="Q379" s="29"/>
      <c r="R379" s="29"/>
      <c r="S379" s="29"/>
      <c r="T379" s="29"/>
      <c r="U379" s="29"/>
      <c r="V379" s="29"/>
      <c r="W379" s="29"/>
      <c r="X379" s="29"/>
      <c r="Y379" s="29"/>
      <c r="Z379" s="29"/>
      <c r="AA379" s="29"/>
      <c r="AB379" s="29"/>
      <c r="AC379" s="29"/>
      <c r="AD379" s="29"/>
      <c r="AE379" s="29"/>
    </row>
    <row r="380" spans="1:31" ht="15.75" customHeight="1">
      <c r="A380" s="29"/>
      <c r="B380" s="75"/>
      <c r="C380" s="29"/>
      <c r="D380" s="29"/>
      <c r="E380" s="29"/>
      <c r="F380" s="29"/>
      <c r="G380" s="338"/>
      <c r="H380" s="29"/>
      <c r="I380" s="29"/>
      <c r="J380" s="29"/>
      <c r="K380" s="29"/>
      <c r="L380" s="29"/>
      <c r="M380" s="29"/>
      <c r="N380" s="29"/>
      <c r="O380" s="29"/>
      <c r="P380" s="29"/>
      <c r="Q380" s="29"/>
      <c r="R380" s="29"/>
      <c r="S380" s="29"/>
      <c r="T380" s="29"/>
      <c r="U380" s="29"/>
      <c r="V380" s="29"/>
      <c r="W380" s="29"/>
      <c r="X380" s="29"/>
      <c r="Y380" s="29"/>
      <c r="Z380" s="29"/>
      <c r="AA380" s="29"/>
      <c r="AB380" s="29"/>
      <c r="AC380" s="29"/>
      <c r="AD380" s="29"/>
      <c r="AE380" s="29"/>
    </row>
    <row r="381" spans="1:31" ht="15.75" customHeight="1">
      <c r="A381" s="29"/>
      <c r="B381" s="75"/>
      <c r="C381" s="29"/>
      <c r="D381" s="29"/>
      <c r="E381" s="29"/>
      <c r="F381" s="29"/>
      <c r="G381" s="338"/>
      <c r="H381" s="29"/>
      <c r="I381" s="29"/>
      <c r="J381" s="29"/>
      <c r="K381" s="29"/>
      <c r="L381" s="29"/>
      <c r="M381" s="29"/>
      <c r="N381" s="29"/>
      <c r="O381" s="29"/>
      <c r="P381" s="29"/>
      <c r="Q381" s="29"/>
      <c r="R381" s="29"/>
      <c r="S381" s="29"/>
      <c r="T381" s="29"/>
      <c r="U381" s="29"/>
      <c r="V381" s="29"/>
      <c r="W381" s="29"/>
      <c r="X381" s="29"/>
      <c r="Y381" s="29"/>
      <c r="Z381" s="29"/>
      <c r="AA381" s="29"/>
      <c r="AB381" s="29"/>
      <c r="AC381" s="29"/>
      <c r="AD381" s="29"/>
      <c r="AE381" s="29"/>
    </row>
    <row r="382" spans="1:31" ht="15.75" customHeight="1">
      <c r="A382" s="29"/>
      <c r="B382" s="75"/>
      <c r="C382" s="29"/>
      <c r="D382" s="29"/>
      <c r="E382" s="29"/>
      <c r="F382" s="29"/>
      <c r="G382" s="338"/>
      <c r="H382" s="29"/>
      <c r="I382" s="29"/>
      <c r="J382" s="29"/>
      <c r="K382" s="29"/>
      <c r="L382" s="29"/>
      <c r="M382" s="29"/>
      <c r="N382" s="29"/>
      <c r="O382" s="29"/>
      <c r="P382" s="29"/>
      <c r="Q382" s="29"/>
      <c r="R382" s="29"/>
      <c r="S382" s="29"/>
      <c r="T382" s="29"/>
      <c r="U382" s="29"/>
      <c r="V382" s="29"/>
      <c r="W382" s="29"/>
      <c r="X382" s="29"/>
      <c r="Y382" s="29"/>
      <c r="Z382" s="29"/>
      <c r="AA382" s="29"/>
      <c r="AB382" s="29"/>
      <c r="AC382" s="29"/>
      <c r="AD382" s="29"/>
      <c r="AE382" s="29"/>
    </row>
    <row r="383" spans="1:31" ht="15.75" customHeight="1">
      <c r="A383" s="29"/>
      <c r="B383" s="75"/>
      <c r="C383" s="29"/>
      <c r="D383" s="29"/>
      <c r="E383" s="29"/>
      <c r="F383" s="29"/>
      <c r="G383" s="338"/>
      <c r="H383" s="29"/>
      <c r="I383" s="29"/>
      <c r="J383" s="29"/>
      <c r="K383" s="29"/>
      <c r="L383" s="29"/>
      <c r="M383" s="29"/>
      <c r="N383" s="29"/>
      <c r="O383" s="29"/>
      <c r="P383" s="29"/>
      <c r="Q383" s="29"/>
      <c r="R383" s="29"/>
      <c r="S383" s="29"/>
      <c r="T383" s="29"/>
      <c r="U383" s="29"/>
      <c r="V383" s="29"/>
      <c r="W383" s="29"/>
      <c r="X383" s="29"/>
      <c r="Y383" s="29"/>
      <c r="Z383" s="29"/>
      <c r="AA383" s="29"/>
      <c r="AB383" s="29"/>
      <c r="AC383" s="29"/>
      <c r="AD383" s="29"/>
      <c r="AE383" s="29"/>
    </row>
    <row r="384" spans="1:31" ht="15.75" customHeight="1">
      <c r="A384" s="29"/>
      <c r="B384" s="75"/>
      <c r="C384" s="29"/>
      <c r="D384" s="29"/>
      <c r="E384" s="29"/>
      <c r="F384" s="29"/>
      <c r="G384" s="338"/>
      <c r="H384" s="29"/>
      <c r="I384" s="29"/>
      <c r="J384" s="29"/>
      <c r="K384" s="29"/>
      <c r="L384" s="29"/>
      <c r="M384" s="29"/>
      <c r="N384" s="29"/>
      <c r="O384" s="29"/>
      <c r="P384" s="29"/>
      <c r="Q384" s="29"/>
      <c r="R384" s="29"/>
      <c r="S384" s="29"/>
      <c r="T384" s="29"/>
      <c r="U384" s="29"/>
      <c r="V384" s="29"/>
      <c r="W384" s="29"/>
      <c r="X384" s="29"/>
      <c r="Y384" s="29"/>
      <c r="Z384" s="29"/>
      <c r="AA384" s="29"/>
      <c r="AB384" s="29"/>
      <c r="AC384" s="29"/>
      <c r="AD384" s="29"/>
      <c r="AE384" s="29"/>
    </row>
    <row r="385" spans="1:31" ht="15.75" customHeight="1">
      <c r="A385" s="29"/>
      <c r="B385" s="75"/>
      <c r="C385" s="29"/>
      <c r="D385" s="29"/>
      <c r="E385" s="29"/>
      <c r="F385" s="29"/>
      <c r="G385" s="338"/>
      <c r="H385" s="29"/>
      <c r="I385" s="29"/>
      <c r="J385" s="29"/>
      <c r="K385" s="29"/>
      <c r="L385" s="29"/>
      <c r="M385" s="29"/>
      <c r="N385" s="29"/>
      <c r="O385" s="29"/>
      <c r="P385" s="29"/>
      <c r="Q385" s="29"/>
      <c r="R385" s="29"/>
      <c r="S385" s="29"/>
      <c r="T385" s="29"/>
      <c r="U385" s="29"/>
      <c r="V385" s="29"/>
      <c r="W385" s="29"/>
      <c r="X385" s="29"/>
      <c r="Y385" s="29"/>
      <c r="Z385" s="29"/>
      <c r="AA385" s="29"/>
      <c r="AB385" s="29"/>
      <c r="AC385" s="29"/>
      <c r="AD385" s="29"/>
      <c r="AE385" s="29"/>
    </row>
    <row r="386" spans="1:31" ht="15.75" customHeight="1">
      <c r="A386" s="29"/>
      <c r="B386" s="75"/>
      <c r="C386" s="29"/>
      <c r="D386" s="29"/>
      <c r="E386" s="29"/>
      <c r="F386" s="29"/>
      <c r="G386" s="338"/>
      <c r="H386" s="29"/>
      <c r="I386" s="29"/>
      <c r="J386" s="29"/>
      <c r="K386" s="29"/>
      <c r="L386" s="29"/>
      <c r="M386" s="29"/>
      <c r="N386" s="29"/>
      <c r="O386" s="29"/>
      <c r="P386" s="29"/>
      <c r="Q386" s="29"/>
      <c r="R386" s="29"/>
      <c r="S386" s="29"/>
      <c r="T386" s="29"/>
      <c r="U386" s="29"/>
      <c r="V386" s="29"/>
      <c r="W386" s="29"/>
      <c r="X386" s="29"/>
      <c r="Y386" s="29"/>
      <c r="Z386" s="29"/>
      <c r="AA386" s="29"/>
      <c r="AB386" s="29"/>
      <c r="AC386" s="29"/>
      <c r="AD386" s="29"/>
      <c r="AE386" s="29"/>
    </row>
    <row r="387" spans="1:31" ht="15.75" customHeight="1">
      <c r="A387" s="29"/>
      <c r="B387" s="75"/>
      <c r="C387" s="29"/>
      <c r="D387" s="29"/>
      <c r="E387" s="29"/>
      <c r="F387" s="29"/>
      <c r="G387" s="338"/>
      <c r="H387" s="29"/>
      <c r="I387" s="29"/>
      <c r="J387" s="29"/>
      <c r="K387" s="29"/>
      <c r="L387" s="29"/>
      <c r="M387" s="29"/>
      <c r="N387" s="29"/>
      <c r="O387" s="29"/>
      <c r="P387" s="29"/>
      <c r="Q387" s="29"/>
      <c r="R387" s="29"/>
      <c r="S387" s="29"/>
      <c r="T387" s="29"/>
      <c r="U387" s="29"/>
      <c r="V387" s="29"/>
      <c r="W387" s="29"/>
      <c r="X387" s="29"/>
      <c r="Y387" s="29"/>
      <c r="Z387" s="29"/>
      <c r="AA387" s="29"/>
      <c r="AB387" s="29"/>
      <c r="AC387" s="29"/>
      <c r="AD387" s="29"/>
      <c r="AE387" s="29"/>
    </row>
    <row r="388" spans="1:31" ht="15.75" customHeight="1">
      <c r="A388" s="29"/>
      <c r="B388" s="75"/>
      <c r="C388" s="29"/>
      <c r="D388" s="29"/>
      <c r="E388" s="29"/>
      <c r="F388" s="29"/>
      <c r="G388" s="338"/>
      <c r="H388" s="29"/>
      <c r="I388" s="29"/>
      <c r="J388" s="29"/>
      <c r="K388" s="29"/>
      <c r="L388" s="29"/>
      <c r="M388" s="29"/>
      <c r="N388" s="29"/>
      <c r="O388" s="29"/>
      <c r="P388" s="29"/>
      <c r="Q388" s="29"/>
      <c r="R388" s="29"/>
      <c r="S388" s="29"/>
      <c r="T388" s="29"/>
      <c r="U388" s="29"/>
      <c r="V388" s="29"/>
      <c r="W388" s="29"/>
      <c r="X388" s="29"/>
      <c r="Y388" s="29"/>
      <c r="Z388" s="29"/>
      <c r="AA388" s="29"/>
      <c r="AB388" s="29"/>
      <c r="AC388" s="29"/>
      <c r="AD388" s="29"/>
      <c r="AE388" s="29"/>
    </row>
    <row r="389" spans="1:31" ht="15.75" customHeight="1">
      <c r="A389" s="29"/>
      <c r="B389" s="75"/>
      <c r="C389" s="29"/>
      <c r="D389" s="29"/>
      <c r="E389" s="29"/>
      <c r="F389" s="29"/>
      <c r="G389" s="338"/>
      <c r="H389" s="29"/>
      <c r="I389" s="29"/>
      <c r="J389" s="29"/>
      <c r="K389" s="29"/>
      <c r="L389" s="29"/>
      <c r="M389" s="29"/>
      <c r="N389" s="29"/>
      <c r="O389" s="29"/>
      <c r="P389" s="29"/>
      <c r="Q389" s="29"/>
      <c r="R389" s="29"/>
      <c r="S389" s="29"/>
      <c r="T389" s="29"/>
      <c r="U389" s="29"/>
      <c r="V389" s="29"/>
      <c r="W389" s="29"/>
      <c r="X389" s="29"/>
      <c r="Y389" s="29"/>
      <c r="Z389" s="29"/>
      <c r="AA389" s="29"/>
      <c r="AB389" s="29"/>
      <c r="AC389" s="29"/>
      <c r="AD389" s="29"/>
      <c r="AE389" s="29"/>
    </row>
    <row r="390" spans="1:31" ht="15.75" customHeight="1">
      <c r="A390" s="29"/>
      <c r="B390" s="75"/>
      <c r="C390" s="29"/>
      <c r="D390" s="29"/>
      <c r="E390" s="29"/>
      <c r="F390" s="29"/>
      <c r="G390" s="338"/>
      <c r="H390" s="29"/>
      <c r="I390" s="29"/>
      <c r="J390" s="29"/>
      <c r="K390" s="29"/>
      <c r="L390" s="29"/>
      <c r="M390" s="29"/>
      <c r="N390" s="29"/>
      <c r="O390" s="29"/>
      <c r="P390" s="29"/>
      <c r="Q390" s="29"/>
      <c r="R390" s="29"/>
      <c r="S390" s="29"/>
      <c r="T390" s="29"/>
      <c r="U390" s="29"/>
      <c r="V390" s="29"/>
      <c r="W390" s="29"/>
      <c r="X390" s="29"/>
      <c r="Y390" s="29"/>
      <c r="Z390" s="29"/>
      <c r="AA390" s="29"/>
      <c r="AB390" s="29"/>
      <c r="AC390" s="29"/>
      <c r="AD390" s="29"/>
      <c r="AE390" s="29"/>
    </row>
    <row r="391" spans="1:31" ht="15.75" customHeight="1">
      <c r="A391" s="29"/>
      <c r="B391" s="75"/>
      <c r="C391" s="29"/>
      <c r="D391" s="29"/>
      <c r="E391" s="29"/>
      <c r="F391" s="29"/>
      <c r="G391" s="338"/>
      <c r="H391" s="29"/>
      <c r="I391" s="29"/>
      <c r="J391" s="29"/>
      <c r="K391" s="29"/>
      <c r="L391" s="29"/>
      <c r="M391" s="29"/>
      <c r="N391" s="29"/>
      <c r="O391" s="29"/>
      <c r="P391" s="29"/>
      <c r="Q391" s="29"/>
      <c r="R391" s="29"/>
      <c r="S391" s="29"/>
      <c r="T391" s="29"/>
      <c r="U391" s="29"/>
      <c r="V391" s="29"/>
      <c r="W391" s="29"/>
      <c r="X391" s="29"/>
      <c r="Y391" s="29"/>
      <c r="Z391" s="29"/>
      <c r="AA391" s="29"/>
      <c r="AB391" s="29"/>
      <c r="AC391" s="29"/>
      <c r="AD391" s="29"/>
      <c r="AE391" s="29"/>
    </row>
    <row r="392" spans="1:31" ht="15.75" customHeight="1">
      <c r="A392" s="29"/>
      <c r="B392" s="75"/>
      <c r="C392" s="29"/>
      <c r="D392" s="29"/>
      <c r="E392" s="29"/>
      <c r="F392" s="29"/>
      <c r="G392" s="338"/>
      <c r="H392" s="29"/>
      <c r="I392" s="29"/>
      <c r="J392" s="29"/>
      <c r="K392" s="29"/>
      <c r="L392" s="29"/>
      <c r="M392" s="29"/>
      <c r="N392" s="29"/>
      <c r="O392" s="29"/>
      <c r="P392" s="29"/>
      <c r="Q392" s="29"/>
      <c r="R392" s="29"/>
      <c r="S392" s="29"/>
      <c r="T392" s="29"/>
      <c r="U392" s="29"/>
      <c r="V392" s="29"/>
      <c r="W392" s="29"/>
      <c r="X392" s="29"/>
      <c r="Y392" s="29"/>
      <c r="Z392" s="29"/>
      <c r="AA392" s="29"/>
      <c r="AB392" s="29"/>
      <c r="AC392" s="29"/>
      <c r="AD392" s="29"/>
      <c r="AE392" s="29"/>
    </row>
    <row r="393" spans="1:31" ht="15.75" customHeight="1">
      <c r="A393" s="29"/>
      <c r="B393" s="75"/>
      <c r="C393" s="29"/>
      <c r="D393" s="29"/>
      <c r="E393" s="29"/>
      <c r="F393" s="29"/>
      <c r="G393" s="338"/>
      <c r="H393" s="29"/>
      <c r="I393" s="29"/>
      <c r="J393" s="29"/>
      <c r="K393" s="29"/>
      <c r="L393" s="29"/>
      <c r="M393" s="29"/>
      <c r="N393" s="29"/>
      <c r="O393" s="29"/>
      <c r="P393" s="29"/>
      <c r="Q393" s="29"/>
      <c r="R393" s="29"/>
      <c r="S393" s="29"/>
      <c r="T393" s="29"/>
      <c r="U393" s="29"/>
      <c r="V393" s="29"/>
      <c r="W393" s="29"/>
      <c r="X393" s="29"/>
      <c r="Y393" s="29"/>
      <c r="Z393" s="29"/>
      <c r="AA393" s="29"/>
      <c r="AB393" s="29"/>
      <c r="AC393" s="29"/>
      <c r="AD393" s="29"/>
      <c r="AE393" s="29"/>
    </row>
    <row r="394" spans="1:31" ht="15.75" customHeight="1">
      <c r="A394" s="29"/>
      <c r="B394" s="75"/>
      <c r="C394" s="29"/>
      <c r="D394" s="29"/>
      <c r="E394" s="29"/>
      <c r="F394" s="29"/>
      <c r="G394" s="338"/>
      <c r="H394" s="29"/>
      <c r="I394" s="29"/>
      <c r="J394" s="29"/>
      <c r="K394" s="29"/>
      <c r="L394" s="29"/>
      <c r="M394" s="29"/>
      <c r="N394" s="29"/>
      <c r="O394" s="29"/>
      <c r="P394" s="29"/>
      <c r="Q394" s="29"/>
      <c r="R394" s="29"/>
      <c r="S394" s="29"/>
      <c r="T394" s="29"/>
      <c r="U394" s="29"/>
      <c r="V394" s="29"/>
      <c r="W394" s="29"/>
      <c r="X394" s="29"/>
      <c r="Y394" s="29"/>
      <c r="Z394" s="29"/>
      <c r="AA394" s="29"/>
      <c r="AB394" s="29"/>
      <c r="AC394" s="29"/>
      <c r="AD394" s="29"/>
      <c r="AE394" s="29"/>
    </row>
    <row r="395" spans="1:31" ht="15.75" customHeight="1">
      <c r="A395" s="29"/>
      <c r="B395" s="75"/>
      <c r="C395" s="29"/>
      <c r="D395" s="29"/>
      <c r="E395" s="29"/>
      <c r="F395" s="29"/>
      <c r="G395" s="338"/>
      <c r="H395" s="29"/>
      <c r="I395" s="29"/>
      <c r="J395" s="29"/>
      <c r="K395" s="29"/>
      <c r="L395" s="29"/>
      <c r="M395" s="29"/>
      <c r="N395" s="29"/>
      <c r="O395" s="29"/>
      <c r="P395" s="29"/>
      <c r="Q395" s="29"/>
      <c r="R395" s="29"/>
      <c r="S395" s="29"/>
      <c r="T395" s="29"/>
      <c r="U395" s="29"/>
      <c r="V395" s="29"/>
      <c r="W395" s="29"/>
      <c r="X395" s="29"/>
      <c r="Y395" s="29"/>
      <c r="Z395" s="29"/>
      <c r="AA395" s="29"/>
      <c r="AB395" s="29"/>
      <c r="AC395" s="29"/>
      <c r="AD395" s="29"/>
      <c r="AE395" s="29"/>
    </row>
    <row r="396" spans="1:31" ht="15.75" customHeight="1">
      <c r="A396" s="29"/>
      <c r="B396" s="75"/>
      <c r="C396" s="29"/>
      <c r="D396" s="29"/>
      <c r="E396" s="29"/>
      <c r="F396" s="29"/>
      <c r="G396" s="338"/>
      <c r="H396" s="29"/>
      <c r="I396" s="29"/>
      <c r="J396" s="29"/>
      <c r="K396" s="29"/>
      <c r="L396" s="29"/>
      <c r="M396" s="29"/>
      <c r="N396" s="29"/>
      <c r="O396" s="29"/>
      <c r="P396" s="29"/>
      <c r="Q396" s="29"/>
      <c r="R396" s="29"/>
      <c r="S396" s="29"/>
      <c r="T396" s="29"/>
      <c r="U396" s="29"/>
      <c r="V396" s="29"/>
      <c r="W396" s="29"/>
      <c r="X396" s="29"/>
      <c r="Y396" s="29"/>
      <c r="Z396" s="29"/>
      <c r="AA396" s="29"/>
      <c r="AB396" s="29"/>
      <c r="AC396" s="29"/>
      <c r="AD396" s="29"/>
      <c r="AE396" s="29"/>
    </row>
    <row r="397" spans="1:31" ht="15.75" customHeight="1">
      <c r="A397" s="29"/>
      <c r="B397" s="75"/>
      <c r="C397" s="29"/>
      <c r="D397" s="29"/>
      <c r="E397" s="29"/>
      <c r="F397" s="29"/>
      <c r="G397" s="338"/>
      <c r="H397" s="29"/>
      <c r="I397" s="29"/>
      <c r="J397" s="29"/>
      <c r="K397" s="29"/>
      <c r="L397" s="29"/>
      <c r="M397" s="29"/>
      <c r="N397" s="29"/>
      <c r="O397" s="29"/>
      <c r="P397" s="29"/>
      <c r="Q397" s="29"/>
      <c r="R397" s="29"/>
      <c r="S397" s="29"/>
      <c r="T397" s="29"/>
      <c r="U397" s="29"/>
      <c r="V397" s="29"/>
      <c r="W397" s="29"/>
      <c r="X397" s="29"/>
      <c r="Y397" s="29"/>
      <c r="Z397" s="29"/>
      <c r="AA397" s="29"/>
      <c r="AB397" s="29"/>
      <c r="AC397" s="29"/>
      <c r="AD397" s="29"/>
      <c r="AE397" s="29"/>
    </row>
    <row r="398" spans="1:31" ht="15.75" customHeight="1">
      <c r="A398" s="29"/>
      <c r="B398" s="75"/>
      <c r="C398" s="29"/>
      <c r="D398" s="29"/>
      <c r="E398" s="29"/>
      <c r="F398" s="29"/>
      <c r="G398" s="338"/>
      <c r="H398" s="29"/>
      <c r="I398" s="29"/>
      <c r="J398" s="29"/>
      <c r="K398" s="29"/>
      <c r="L398" s="29"/>
      <c r="M398" s="29"/>
      <c r="N398" s="29"/>
      <c r="O398" s="29"/>
      <c r="P398" s="29"/>
      <c r="Q398" s="29"/>
      <c r="R398" s="29"/>
      <c r="S398" s="29"/>
      <c r="T398" s="29"/>
      <c r="U398" s="29"/>
      <c r="V398" s="29"/>
      <c r="W398" s="29"/>
      <c r="X398" s="29"/>
      <c r="Y398" s="29"/>
      <c r="Z398" s="29"/>
      <c r="AA398" s="29"/>
      <c r="AB398" s="29"/>
      <c r="AC398" s="29"/>
      <c r="AD398" s="29"/>
      <c r="AE398" s="29"/>
    </row>
    <row r="399" spans="1:31" ht="15.75" customHeight="1">
      <c r="A399" s="29"/>
      <c r="B399" s="75"/>
      <c r="C399" s="29"/>
      <c r="D399" s="29"/>
      <c r="E399" s="29"/>
      <c r="F399" s="29"/>
      <c r="G399" s="338"/>
      <c r="H399" s="29"/>
      <c r="I399" s="29"/>
      <c r="J399" s="29"/>
      <c r="K399" s="29"/>
      <c r="L399" s="29"/>
      <c r="M399" s="29"/>
      <c r="N399" s="29"/>
      <c r="O399" s="29"/>
      <c r="P399" s="29"/>
      <c r="Q399" s="29"/>
      <c r="R399" s="29"/>
      <c r="S399" s="29"/>
      <c r="T399" s="29"/>
      <c r="U399" s="29"/>
      <c r="V399" s="29"/>
      <c r="W399" s="29"/>
      <c r="X399" s="29"/>
      <c r="Y399" s="29"/>
      <c r="Z399" s="29"/>
      <c r="AA399" s="29"/>
      <c r="AB399" s="29"/>
      <c r="AC399" s="29"/>
      <c r="AD399" s="29"/>
      <c r="AE399" s="29"/>
    </row>
    <row r="400" spans="1:31" ht="15.75" customHeight="1">
      <c r="A400" s="29"/>
      <c r="B400" s="75"/>
      <c r="C400" s="29"/>
      <c r="D400" s="29"/>
      <c r="E400" s="29"/>
      <c r="F400" s="29"/>
      <c r="G400" s="338"/>
      <c r="H400" s="29"/>
      <c r="I400" s="29"/>
      <c r="J400" s="29"/>
      <c r="K400" s="29"/>
      <c r="L400" s="29"/>
      <c r="M400" s="29"/>
      <c r="N400" s="29"/>
      <c r="O400" s="29"/>
      <c r="P400" s="29"/>
      <c r="Q400" s="29"/>
      <c r="R400" s="29"/>
      <c r="S400" s="29"/>
      <c r="T400" s="29"/>
      <c r="U400" s="29"/>
      <c r="V400" s="29"/>
      <c r="W400" s="29"/>
      <c r="X400" s="29"/>
      <c r="Y400" s="29"/>
      <c r="Z400" s="29"/>
      <c r="AA400" s="29"/>
      <c r="AB400" s="29"/>
      <c r="AC400" s="29"/>
      <c r="AD400" s="29"/>
      <c r="AE400" s="29"/>
    </row>
    <row r="401" spans="1:31" ht="15.75" customHeight="1">
      <c r="A401" s="29"/>
      <c r="B401" s="75"/>
      <c r="C401" s="29"/>
      <c r="D401" s="29"/>
      <c r="E401" s="29"/>
      <c r="F401" s="29"/>
      <c r="G401" s="338"/>
      <c r="H401" s="29"/>
      <c r="I401" s="29"/>
      <c r="J401" s="29"/>
      <c r="K401" s="29"/>
      <c r="L401" s="29"/>
      <c r="M401" s="29"/>
      <c r="N401" s="29"/>
      <c r="O401" s="29"/>
      <c r="P401" s="29"/>
      <c r="Q401" s="29"/>
      <c r="R401" s="29"/>
      <c r="S401" s="29"/>
      <c r="T401" s="29"/>
      <c r="U401" s="29"/>
      <c r="V401" s="29"/>
      <c r="W401" s="29"/>
      <c r="X401" s="29"/>
      <c r="Y401" s="29"/>
      <c r="Z401" s="29"/>
      <c r="AA401" s="29"/>
      <c r="AB401" s="29"/>
      <c r="AC401" s="29"/>
      <c r="AD401" s="29"/>
      <c r="AE401" s="29"/>
    </row>
    <row r="402" spans="1:31" ht="15.75" customHeight="1">
      <c r="A402" s="29"/>
      <c r="B402" s="75"/>
      <c r="C402" s="29"/>
      <c r="D402" s="29"/>
      <c r="E402" s="29"/>
      <c r="F402" s="29"/>
      <c r="G402" s="338"/>
      <c r="H402" s="29"/>
      <c r="I402" s="29"/>
      <c r="J402" s="29"/>
      <c r="K402" s="29"/>
      <c r="L402" s="29"/>
      <c r="M402" s="29"/>
      <c r="N402" s="29"/>
      <c r="O402" s="29"/>
      <c r="P402" s="29"/>
      <c r="Q402" s="29"/>
      <c r="R402" s="29"/>
      <c r="S402" s="29"/>
      <c r="T402" s="29"/>
      <c r="U402" s="29"/>
      <c r="V402" s="29"/>
      <c r="W402" s="29"/>
      <c r="X402" s="29"/>
      <c r="Y402" s="29"/>
      <c r="Z402" s="29"/>
      <c r="AA402" s="29"/>
      <c r="AB402" s="29"/>
      <c r="AC402" s="29"/>
      <c r="AD402" s="29"/>
      <c r="AE402" s="29"/>
    </row>
    <row r="403" spans="1:31" ht="15.75" customHeight="1">
      <c r="A403" s="29"/>
      <c r="B403" s="75"/>
      <c r="C403" s="29"/>
      <c r="D403" s="29"/>
      <c r="E403" s="29"/>
      <c r="F403" s="29"/>
      <c r="G403" s="338"/>
      <c r="H403" s="29"/>
      <c r="I403" s="29"/>
      <c r="J403" s="29"/>
      <c r="K403" s="29"/>
      <c r="L403" s="29"/>
      <c r="M403" s="29"/>
      <c r="N403" s="29"/>
      <c r="O403" s="29"/>
      <c r="P403" s="29"/>
      <c r="Q403" s="29"/>
      <c r="R403" s="29"/>
      <c r="S403" s="29"/>
      <c r="T403" s="29"/>
      <c r="U403" s="29"/>
      <c r="V403" s="29"/>
      <c r="W403" s="29"/>
      <c r="X403" s="29"/>
      <c r="Y403" s="29"/>
      <c r="Z403" s="29"/>
      <c r="AA403" s="29"/>
      <c r="AB403" s="29"/>
      <c r="AC403" s="29"/>
      <c r="AD403" s="29"/>
      <c r="AE403" s="29"/>
    </row>
    <row r="404" spans="1:31" ht="15.75" customHeight="1">
      <c r="A404" s="29"/>
      <c r="B404" s="75"/>
      <c r="C404" s="29"/>
      <c r="D404" s="29"/>
      <c r="E404" s="29"/>
      <c r="F404" s="29"/>
      <c r="G404" s="338"/>
      <c r="H404" s="29"/>
      <c r="I404" s="29"/>
      <c r="J404" s="29"/>
      <c r="K404" s="29"/>
      <c r="L404" s="29"/>
      <c r="M404" s="29"/>
      <c r="N404" s="29"/>
      <c r="O404" s="29"/>
      <c r="P404" s="29"/>
      <c r="Q404" s="29"/>
      <c r="R404" s="29"/>
      <c r="S404" s="29"/>
      <c r="T404" s="29"/>
      <c r="U404" s="29"/>
      <c r="V404" s="29"/>
      <c r="W404" s="29"/>
      <c r="X404" s="29"/>
      <c r="Y404" s="29"/>
      <c r="Z404" s="29"/>
      <c r="AA404" s="29"/>
      <c r="AB404" s="29"/>
      <c r="AC404" s="29"/>
      <c r="AD404" s="29"/>
      <c r="AE404" s="29"/>
    </row>
    <row r="405" spans="1:31" ht="15.75" customHeight="1">
      <c r="A405" s="29"/>
      <c r="B405" s="75"/>
      <c r="C405" s="29"/>
      <c r="D405" s="29"/>
      <c r="E405" s="29"/>
      <c r="F405" s="29"/>
      <c r="G405" s="338"/>
      <c r="H405" s="29"/>
      <c r="I405" s="29"/>
      <c r="J405" s="29"/>
      <c r="K405" s="29"/>
      <c r="L405" s="29"/>
      <c r="M405" s="29"/>
      <c r="N405" s="29"/>
      <c r="O405" s="29"/>
      <c r="P405" s="29"/>
      <c r="Q405" s="29"/>
      <c r="R405" s="29"/>
      <c r="S405" s="29"/>
      <c r="T405" s="29"/>
      <c r="U405" s="29"/>
      <c r="V405" s="29"/>
      <c r="W405" s="29"/>
      <c r="X405" s="29"/>
      <c r="Y405" s="29"/>
      <c r="Z405" s="29"/>
      <c r="AA405" s="29"/>
      <c r="AB405" s="29"/>
      <c r="AC405" s="29"/>
      <c r="AD405" s="29"/>
      <c r="AE405" s="29"/>
    </row>
    <row r="406" spans="1:31" ht="15.75" customHeight="1">
      <c r="A406" s="29"/>
      <c r="B406" s="75"/>
      <c r="C406" s="29"/>
      <c r="D406" s="29"/>
      <c r="E406" s="29"/>
      <c r="F406" s="29"/>
      <c r="G406" s="338"/>
      <c r="H406" s="29"/>
      <c r="I406" s="29"/>
      <c r="J406" s="29"/>
      <c r="K406" s="29"/>
      <c r="L406" s="29"/>
      <c r="M406" s="29"/>
      <c r="N406" s="29"/>
      <c r="O406" s="29"/>
      <c r="P406" s="29"/>
      <c r="Q406" s="29"/>
      <c r="R406" s="29"/>
      <c r="S406" s="29"/>
      <c r="T406" s="29"/>
      <c r="U406" s="29"/>
      <c r="V406" s="29"/>
      <c r="W406" s="29"/>
      <c r="X406" s="29"/>
      <c r="Y406" s="29"/>
      <c r="Z406" s="29"/>
      <c r="AA406" s="29"/>
      <c r="AB406" s="29"/>
      <c r="AC406" s="29"/>
      <c r="AD406" s="29"/>
      <c r="AE406" s="29"/>
    </row>
    <row r="407" spans="1:31" ht="15.75" customHeight="1">
      <c r="A407" s="29"/>
      <c r="B407" s="75"/>
      <c r="C407" s="29"/>
      <c r="D407" s="29"/>
      <c r="E407" s="29"/>
      <c r="F407" s="29"/>
      <c r="G407" s="338"/>
      <c r="H407" s="29"/>
      <c r="I407" s="29"/>
      <c r="J407" s="29"/>
      <c r="K407" s="29"/>
      <c r="L407" s="29"/>
      <c r="M407" s="29"/>
      <c r="N407" s="29"/>
      <c r="O407" s="29"/>
      <c r="P407" s="29"/>
      <c r="Q407" s="29"/>
      <c r="R407" s="29"/>
      <c r="S407" s="29"/>
      <c r="T407" s="29"/>
      <c r="U407" s="29"/>
      <c r="V407" s="29"/>
      <c r="W407" s="29"/>
      <c r="X407" s="29"/>
      <c r="Y407" s="29"/>
      <c r="Z407" s="29"/>
      <c r="AA407" s="29"/>
      <c r="AB407" s="29"/>
      <c r="AC407" s="29"/>
      <c r="AD407" s="29"/>
      <c r="AE407" s="29"/>
    </row>
    <row r="408" spans="1:31" ht="15.75" customHeight="1">
      <c r="A408" s="29"/>
      <c r="B408" s="75"/>
      <c r="C408" s="29"/>
      <c r="D408" s="29"/>
      <c r="E408" s="29"/>
      <c r="F408" s="29"/>
      <c r="G408" s="338"/>
      <c r="H408" s="29"/>
      <c r="I408" s="29"/>
      <c r="J408" s="29"/>
      <c r="K408" s="29"/>
      <c r="L408" s="29"/>
      <c r="M408" s="29"/>
      <c r="N408" s="29"/>
      <c r="O408" s="29"/>
      <c r="P408" s="29"/>
      <c r="Q408" s="29"/>
      <c r="R408" s="29"/>
      <c r="S408" s="29"/>
      <c r="T408" s="29"/>
      <c r="U408" s="29"/>
      <c r="V408" s="29"/>
      <c r="W408" s="29"/>
      <c r="X408" s="29"/>
      <c r="Y408" s="29"/>
      <c r="Z408" s="29"/>
      <c r="AA408" s="29"/>
      <c r="AB408" s="29"/>
      <c r="AC408" s="29"/>
      <c r="AD408" s="29"/>
      <c r="AE408" s="29"/>
    </row>
    <row r="409" spans="1:31" ht="15.75" customHeight="1">
      <c r="A409" s="29"/>
      <c r="B409" s="75"/>
      <c r="C409" s="29"/>
      <c r="D409" s="29"/>
      <c r="E409" s="29"/>
      <c r="F409" s="29"/>
      <c r="G409" s="338"/>
      <c r="H409" s="29"/>
      <c r="I409" s="29"/>
      <c r="J409" s="29"/>
      <c r="K409" s="29"/>
      <c r="L409" s="29"/>
      <c r="M409" s="29"/>
      <c r="N409" s="29"/>
      <c r="O409" s="29"/>
      <c r="P409" s="29"/>
      <c r="Q409" s="29"/>
      <c r="R409" s="29"/>
      <c r="S409" s="29"/>
      <c r="T409" s="29"/>
      <c r="U409" s="29"/>
      <c r="V409" s="29"/>
      <c r="W409" s="29"/>
      <c r="X409" s="29"/>
      <c r="Y409" s="29"/>
      <c r="Z409" s="29"/>
      <c r="AA409" s="29"/>
      <c r="AB409" s="29"/>
      <c r="AC409" s="29"/>
      <c r="AD409" s="29"/>
      <c r="AE409" s="29"/>
    </row>
    <row r="410" spans="1:31" ht="15.75" customHeight="1">
      <c r="A410" s="29"/>
      <c r="B410" s="75"/>
      <c r="C410" s="29"/>
      <c r="D410" s="29"/>
      <c r="E410" s="29"/>
      <c r="F410" s="29"/>
      <c r="G410" s="338"/>
      <c r="H410" s="29"/>
      <c r="I410" s="29"/>
      <c r="J410" s="29"/>
      <c r="K410" s="29"/>
      <c r="L410" s="29"/>
      <c r="M410" s="29"/>
      <c r="N410" s="29"/>
      <c r="O410" s="29"/>
      <c r="P410" s="29"/>
      <c r="Q410" s="29"/>
      <c r="R410" s="29"/>
      <c r="S410" s="29"/>
      <c r="T410" s="29"/>
      <c r="U410" s="29"/>
      <c r="V410" s="29"/>
      <c r="W410" s="29"/>
      <c r="X410" s="29"/>
      <c r="Y410" s="29"/>
      <c r="Z410" s="29"/>
      <c r="AA410" s="29"/>
      <c r="AB410" s="29"/>
      <c r="AC410" s="29"/>
      <c r="AD410" s="29"/>
      <c r="AE410" s="29"/>
    </row>
    <row r="411" spans="1:31" ht="15.75" customHeight="1">
      <c r="A411" s="29"/>
      <c r="B411" s="75"/>
      <c r="C411" s="29"/>
      <c r="D411" s="29"/>
      <c r="E411" s="29"/>
      <c r="F411" s="29"/>
      <c r="G411" s="338"/>
      <c r="H411" s="29"/>
      <c r="I411" s="29"/>
      <c r="J411" s="29"/>
      <c r="K411" s="29"/>
      <c r="L411" s="29"/>
      <c r="M411" s="29"/>
      <c r="N411" s="29"/>
      <c r="O411" s="29"/>
      <c r="P411" s="29"/>
      <c r="Q411" s="29"/>
      <c r="R411" s="29"/>
      <c r="S411" s="29"/>
      <c r="T411" s="29"/>
      <c r="U411" s="29"/>
      <c r="V411" s="29"/>
      <c r="W411" s="29"/>
      <c r="X411" s="29"/>
      <c r="Y411" s="29"/>
      <c r="Z411" s="29"/>
      <c r="AA411" s="29"/>
      <c r="AB411" s="29"/>
      <c r="AC411" s="29"/>
      <c r="AD411" s="29"/>
      <c r="AE411" s="29"/>
    </row>
    <row r="412" spans="1:31" ht="15.75" customHeight="1">
      <c r="A412" s="29"/>
      <c r="B412" s="75"/>
      <c r="C412" s="29"/>
      <c r="D412" s="29"/>
      <c r="E412" s="29"/>
      <c r="F412" s="29"/>
      <c r="G412" s="338"/>
      <c r="H412" s="29"/>
      <c r="I412" s="29"/>
      <c r="J412" s="29"/>
      <c r="K412" s="29"/>
      <c r="L412" s="29"/>
      <c r="M412" s="29"/>
      <c r="N412" s="29"/>
      <c r="O412" s="29"/>
      <c r="P412" s="29"/>
      <c r="Q412" s="29"/>
      <c r="R412" s="29"/>
      <c r="S412" s="29"/>
      <c r="T412" s="29"/>
      <c r="U412" s="29"/>
      <c r="V412" s="29"/>
      <c r="W412" s="29"/>
      <c r="X412" s="29"/>
      <c r="Y412" s="29"/>
      <c r="Z412" s="29"/>
      <c r="AA412" s="29"/>
      <c r="AB412" s="29"/>
      <c r="AC412" s="29"/>
      <c r="AD412" s="29"/>
      <c r="AE412" s="29"/>
    </row>
    <row r="413" spans="1:31" ht="15.75" customHeight="1">
      <c r="A413" s="29"/>
      <c r="B413" s="75"/>
      <c r="C413" s="29"/>
      <c r="D413" s="29"/>
      <c r="E413" s="29"/>
      <c r="F413" s="29"/>
      <c r="G413" s="338"/>
      <c r="H413" s="29"/>
      <c r="I413" s="29"/>
      <c r="J413" s="29"/>
      <c r="K413" s="29"/>
      <c r="L413" s="29"/>
      <c r="M413" s="29"/>
      <c r="N413" s="29"/>
      <c r="O413" s="29"/>
      <c r="P413" s="29"/>
      <c r="Q413" s="29"/>
      <c r="R413" s="29"/>
      <c r="S413" s="29"/>
      <c r="T413" s="29"/>
      <c r="U413" s="29"/>
      <c r="V413" s="29"/>
      <c r="W413" s="29"/>
      <c r="X413" s="29"/>
      <c r="Y413" s="29"/>
      <c r="Z413" s="29"/>
      <c r="AA413" s="29"/>
      <c r="AB413" s="29"/>
      <c r="AC413" s="29"/>
      <c r="AD413" s="29"/>
      <c r="AE413" s="29"/>
    </row>
    <row r="414" spans="1:31" ht="15.75" customHeight="1">
      <c r="A414" s="29"/>
      <c r="B414" s="75"/>
      <c r="C414" s="29"/>
      <c r="D414" s="29"/>
      <c r="E414" s="29"/>
      <c r="F414" s="29"/>
      <c r="G414" s="338"/>
      <c r="H414" s="29"/>
      <c r="I414" s="29"/>
      <c r="J414" s="29"/>
      <c r="K414" s="29"/>
      <c r="L414" s="29"/>
      <c r="M414" s="29"/>
      <c r="N414" s="29"/>
      <c r="O414" s="29"/>
      <c r="P414" s="29"/>
      <c r="Q414" s="29"/>
      <c r="R414" s="29"/>
      <c r="S414" s="29"/>
      <c r="T414" s="29"/>
      <c r="U414" s="29"/>
      <c r="V414" s="29"/>
      <c r="W414" s="29"/>
      <c r="X414" s="29"/>
      <c r="Y414" s="29"/>
      <c r="Z414" s="29"/>
      <c r="AA414" s="29"/>
      <c r="AB414" s="29"/>
      <c r="AC414" s="29"/>
      <c r="AD414" s="29"/>
      <c r="AE414" s="29"/>
    </row>
    <row r="415" spans="1:31" ht="15.75" customHeight="1">
      <c r="A415" s="29"/>
      <c r="B415" s="75"/>
      <c r="C415" s="29"/>
      <c r="D415" s="29"/>
      <c r="E415" s="29"/>
      <c r="F415" s="29"/>
      <c r="G415" s="338"/>
      <c r="H415" s="29"/>
      <c r="I415" s="29"/>
      <c r="J415" s="29"/>
      <c r="K415" s="29"/>
      <c r="L415" s="29"/>
      <c r="M415" s="29"/>
      <c r="N415" s="29"/>
      <c r="O415" s="29"/>
      <c r="P415" s="29"/>
      <c r="Q415" s="29"/>
      <c r="R415" s="29"/>
      <c r="S415" s="29"/>
      <c r="T415" s="29"/>
      <c r="U415" s="29"/>
      <c r="V415" s="29"/>
      <c r="W415" s="29"/>
      <c r="X415" s="29"/>
      <c r="Y415" s="29"/>
      <c r="Z415" s="29"/>
      <c r="AA415" s="29"/>
      <c r="AB415" s="29"/>
      <c r="AC415" s="29"/>
      <c r="AD415" s="29"/>
      <c r="AE415" s="29"/>
    </row>
    <row r="416" spans="1:31" ht="15.75" customHeight="1">
      <c r="A416" s="29"/>
      <c r="B416" s="75"/>
      <c r="C416" s="29"/>
      <c r="D416" s="29"/>
      <c r="E416" s="29"/>
      <c r="F416" s="29"/>
      <c r="G416" s="338"/>
      <c r="H416" s="29"/>
      <c r="I416" s="29"/>
      <c r="J416" s="29"/>
      <c r="K416" s="29"/>
      <c r="L416" s="29"/>
      <c r="M416" s="29"/>
      <c r="N416" s="29"/>
      <c r="O416" s="29"/>
      <c r="P416" s="29"/>
      <c r="Q416" s="29"/>
      <c r="R416" s="29"/>
      <c r="S416" s="29"/>
      <c r="T416" s="29"/>
      <c r="U416" s="29"/>
      <c r="V416" s="29"/>
      <c r="W416" s="29"/>
      <c r="X416" s="29"/>
      <c r="Y416" s="29"/>
      <c r="Z416" s="29"/>
      <c r="AA416" s="29"/>
      <c r="AB416" s="29"/>
      <c r="AC416" s="29"/>
      <c r="AD416" s="29"/>
      <c r="AE416" s="29"/>
    </row>
    <row r="417" spans="1:31" ht="15.75" customHeight="1">
      <c r="A417" s="29"/>
      <c r="B417" s="75"/>
      <c r="C417" s="29"/>
      <c r="D417" s="29"/>
      <c r="E417" s="29"/>
      <c r="F417" s="29"/>
      <c r="G417" s="338"/>
      <c r="H417" s="29"/>
      <c r="I417" s="29"/>
      <c r="J417" s="29"/>
      <c r="K417" s="29"/>
      <c r="L417" s="29"/>
      <c r="M417" s="29"/>
      <c r="N417" s="29"/>
      <c r="O417" s="29"/>
      <c r="P417" s="29"/>
      <c r="Q417" s="29"/>
      <c r="R417" s="29"/>
      <c r="S417" s="29"/>
      <c r="T417" s="29"/>
      <c r="U417" s="29"/>
      <c r="V417" s="29"/>
      <c r="W417" s="29"/>
      <c r="X417" s="29"/>
      <c r="Y417" s="29"/>
      <c r="Z417" s="29"/>
      <c r="AA417" s="29"/>
      <c r="AB417" s="29"/>
      <c r="AC417" s="29"/>
      <c r="AD417" s="29"/>
      <c r="AE417" s="29"/>
    </row>
    <row r="418" spans="1:31" ht="15.75" customHeight="1">
      <c r="A418" s="29"/>
      <c r="B418" s="75"/>
      <c r="C418" s="29"/>
      <c r="D418" s="29"/>
      <c r="E418" s="29"/>
      <c r="F418" s="29"/>
      <c r="G418" s="338"/>
      <c r="H418" s="29"/>
      <c r="I418" s="29"/>
      <c r="J418" s="29"/>
      <c r="K418" s="29"/>
      <c r="L418" s="29"/>
      <c r="M418" s="29"/>
      <c r="N418" s="29"/>
      <c r="O418" s="29"/>
      <c r="P418" s="29"/>
      <c r="Q418" s="29"/>
      <c r="R418" s="29"/>
      <c r="S418" s="29"/>
      <c r="T418" s="29"/>
      <c r="U418" s="29"/>
      <c r="V418" s="29"/>
      <c r="W418" s="29"/>
      <c r="X418" s="29"/>
      <c r="Y418" s="29"/>
      <c r="Z418" s="29"/>
      <c r="AA418" s="29"/>
      <c r="AB418" s="29"/>
      <c r="AC418" s="29"/>
      <c r="AD418" s="29"/>
      <c r="AE418" s="29"/>
    </row>
    <row r="419" spans="1:31" ht="15.75" customHeight="1">
      <c r="A419" s="29"/>
      <c r="B419" s="75"/>
      <c r="C419" s="29"/>
      <c r="D419" s="29"/>
      <c r="E419" s="29"/>
      <c r="F419" s="29"/>
      <c r="G419" s="338"/>
      <c r="H419" s="29"/>
      <c r="I419" s="29"/>
      <c r="J419" s="29"/>
      <c r="K419" s="29"/>
      <c r="L419" s="29"/>
      <c r="M419" s="29"/>
      <c r="N419" s="29"/>
      <c r="O419" s="29"/>
      <c r="P419" s="29"/>
      <c r="Q419" s="29"/>
      <c r="R419" s="29"/>
      <c r="S419" s="29"/>
      <c r="T419" s="29"/>
      <c r="U419" s="29"/>
      <c r="V419" s="29"/>
      <c r="W419" s="29"/>
      <c r="X419" s="29"/>
      <c r="Y419" s="29"/>
      <c r="Z419" s="29"/>
      <c r="AA419" s="29"/>
      <c r="AB419" s="29"/>
      <c r="AC419" s="29"/>
      <c r="AD419" s="29"/>
      <c r="AE419" s="29"/>
    </row>
    <row r="420" spans="1:31" ht="15.75" customHeight="1">
      <c r="A420" s="29"/>
      <c r="B420" s="75"/>
      <c r="C420" s="29"/>
      <c r="D420" s="29"/>
      <c r="E420" s="29"/>
      <c r="F420" s="29"/>
      <c r="G420" s="338"/>
      <c r="H420" s="29"/>
      <c r="I420" s="29"/>
      <c r="J420" s="29"/>
      <c r="K420" s="29"/>
      <c r="L420" s="29"/>
      <c r="M420" s="29"/>
      <c r="N420" s="29"/>
      <c r="O420" s="29"/>
      <c r="P420" s="29"/>
      <c r="Q420" s="29"/>
      <c r="R420" s="29"/>
      <c r="S420" s="29"/>
      <c r="T420" s="29"/>
      <c r="U420" s="29"/>
      <c r="V420" s="29"/>
      <c r="W420" s="29"/>
      <c r="X420" s="29"/>
      <c r="Y420" s="29"/>
      <c r="Z420" s="29"/>
      <c r="AA420" s="29"/>
      <c r="AB420" s="29"/>
      <c r="AC420" s="29"/>
      <c r="AD420" s="29"/>
      <c r="AE420" s="29"/>
    </row>
    <row r="421" spans="1:31" ht="15.75" customHeight="1">
      <c r="A421" s="29"/>
      <c r="B421" s="75"/>
      <c r="C421" s="29"/>
      <c r="D421" s="29"/>
      <c r="E421" s="29"/>
      <c r="F421" s="29"/>
      <c r="G421" s="338"/>
      <c r="H421" s="29"/>
      <c r="I421" s="29"/>
      <c r="J421" s="29"/>
      <c r="K421" s="29"/>
      <c r="L421" s="29"/>
      <c r="M421" s="29"/>
      <c r="N421" s="29"/>
      <c r="O421" s="29"/>
      <c r="P421" s="29"/>
      <c r="Q421" s="29"/>
      <c r="R421" s="29"/>
      <c r="S421" s="29"/>
      <c r="T421" s="29"/>
      <c r="U421" s="29"/>
      <c r="V421" s="29"/>
      <c r="W421" s="29"/>
      <c r="X421" s="29"/>
      <c r="Y421" s="29"/>
      <c r="Z421" s="29"/>
      <c r="AA421" s="29"/>
      <c r="AB421" s="29"/>
      <c r="AC421" s="29"/>
      <c r="AD421" s="29"/>
      <c r="AE421" s="29"/>
    </row>
    <row r="422" spans="1:31" ht="15.75" customHeight="1">
      <c r="A422" s="29"/>
      <c r="B422" s="75"/>
      <c r="C422" s="29"/>
      <c r="D422" s="29"/>
      <c r="E422" s="29"/>
      <c r="F422" s="29"/>
      <c r="G422" s="338"/>
      <c r="H422" s="29"/>
      <c r="I422" s="29"/>
      <c r="J422" s="29"/>
      <c r="K422" s="29"/>
      <c r="L422" s="29"/>
      <c r="M422" s="29"/>
      <c r="N422" s="29"/>
      <c r="O422" s="29"/>
      <c r="P422" s="29"/>
      <c r="Q422" s="29"/>
      <c r="R422" s="29"/>
      <c r="S422" s="29"/>
      <c r="T422" s="29"/>
      <c r="U422" s="29"/>
      <c r="V422" s="29"/>
      <c r="W422" s="29"/>
      <c r="X422" s="29"/>
      <c r="Y422" s="29"/>
      <c r="Z422" s="29"/>
      <c r="AA422" s="29"/>
      <c r="AB422" s="29"/>
      <c r="AC422" s="29"/>
      <c r="AD422" s="29"/>
      <c r="AE422" s="29"/>
    </row>
    <row r="423" spans="1:31" ht="15.75" customHeight="1">
      <c r="A423" s="29"/>
      <c r="B423" s="75"/>
      <c r="C423" s="29"/>
      <c r="D423" s="29"/>
      <c r="E423" s="29"/>
      <c r="F423" s="29"/>
      <c r="G423" s="338"/>
      <c r="H423" s="29"/>
      <c r="I423" s="29"/>
      <c r="J423" s="29"/>
      <c r="K423" s="29"/>
      <c r="L423" s="29"/>
      <c r="M423" s="29"/>
      <c r="N423" s="29"/>
      <c r="O423" s="29"/>
      <c r="P423" s="29"/>
      <c r="Q423" s="29"/>
      <c r="R423" s="29"/>
      <c r="S423" s="29"/>
      <c r="T423" s="29"/>
      <c r="U423" s="29"/>
      <c r="V423" s="29"/>
      <c r="W423" s="29"/>
      <c r="X423" s="29"/>
      <c r="Y423" s="29"/>
      <c r="Z423" s="29"/>
      <c r="AA423" s="29"/>
      <c r="AB423" s="29"/>
      <c r="AC423" s="29"/>
      <c r="AD423" s="29"/>
      <c r="AE423" s="29"/>
    </row>
    <row r="424" spans="1:31" ht="15.75" customHeight="1">
      <c r="A424" s="29"/>
      <c r="B424" s="75"/>
      <c r="C424" s="29"/>
      <c r="D424" s="29"/>
      <c r="E424" s="29"/>
      <c r="F424" s="29"/>
      <c r="G424" s="338"/>
      <c r="H424" s="29"/>
      <c r="I424" s="29"/>
      <c r="J424" s="29"/>
      <c r="K424" s="29"/>
      <c r="L424" s="29"/>
      <c r="M424" s="29"/>
      <c r="N424" s="29"/>
      <c r="O424" s="29"/>
      <c r="P424" s="29"/>
      <c r="Q424" s="29"/>
      <c r="R424" s="29"/>
      <c r="S424" s="29"/>
      <c r="T424" s="29"/>
      <c r="U424" s="29"/>
      <c r="V424" s="29"/>
      <c r="W424" s="29"/>
      <c r="X424" s="29"/>
      <c r="Y424" s="29"/>
      <c r="Z424" s="29"/>
      <c r="AA424" s="29"/>
      <c r="AB424" s="29"/>
      <c r="AC424" s="29"/>
      <c r="AD424" s="29"/>
      <c r="AE424" s="29"/>
    </row>
    <row r="425" spans="1:31" ht="15.75" customHeight="1">
      <c r="A425" s="29"/>
      <c r="B425" s="75"/>
      <c r="C425" s="29"/>
      <c r="D425" s="29"/>
      <c r="E425" s="29"/>
      <c r="F425" s="29"/>
      <c r="G425" s="338"/>
      <c r="H425" s="29"/>
      <c r="I425" s="29"/>
      <c r="J425" s="29"/>
      <c r="K425" s="29"/>
      <c r="L425" s="29"/>
      <c r="M425" s="29"/>
      <c r="N425" s="29"/>
      <c r="O425" s="29"/>
      <c r="P425" s="29"/>
      <c r="Q425" s="29"/>
      <c r="R425" s="29"/>
      <c r="S425" s="29"/>
      <c r="T425" s="29"/>
      <c r="U425" s="29"/>
      <c r="V425" s="29"/>
      <c r="W425" s="29"/>
      <c r="X425" s="29"/>
      <c r="Y425" s="29"/>
      <c r="Z425" s="29"/>
      <c r="AA425" s="29"/>
      <c r="AB425" s="29"/>
      <c r="AC425" s="29"/>
      <c r="AD425" s="29"/>
      <c r="AE425" s="29"/>
    </row>
    <row r="426" spans="1:31" ht="15.75" customHeight="1">
      <c r="A426" s="29"/>
      <c r="B426" s="75"/>
      <c r="C426" s="29"/>
      <c r="D426" s="29"/>
      <c r="E426" s="29"/>
      <c r="F426" s="29"/>
      <c r="G426" s="338"/>
      <c r="H426" s="29"/>
      <c r="I426" s="29"/>
      <c r="J426" s="29"/>
      <c r="K426" s="29"/>
      <c r="L426" s="29"/>
      <c r="M426" s="29"/>
      <c r="N426" s="29"/>
      <c r="O426" s="29"/>
      <c r="P426" s="29"/>
      <c r="Q426" s="29"/>
      <c r="R426" s="29"/>
      <c r="S426" s="29"/>
      <c r="T426" s="29"/>
      <c r="U426" s="29"/>
      <c r="V426" s="29"/>
      <c r="W426" s="29"/>
      <c r="X426" s="29"/>
      <c r="Y426" s="29"/>
      <c r="Z426" s="29"/>
      <c r="AA426" s="29"/>
      <c r="AB426" s="29"/>
      <c r="AC426" s="29"/>
      <c r="AD426" s="29"/>
      <c r="AE426" s="29"/>
    </row>
    <row r="427" spans="1:31" ht="15.75" customHeight="1">
      <c r="A427" s="29"/>
      <c r="B427" s="75"/>
      <c r="C427" s="29"/>
      <c r="D427" s="29"/>
      <c r="E427" s="29"/>
      <c r="F427" s="29"/>
      <c r="G427" s="338"/>
      <c r="H427" s="29"/>
      <c r="I427" s="29"/>
      <c r="J427" s="29"/>
      <c r="K427" s="29"/>
      <c r="L427" s="29"/>
      <c r="M427" s="29"/>
      <c r="N427" s="29"/>
      <c r="O427" s="29"/>
      <c r="P427" s="29"/>
      <c r="Q427" s="29"/>
      <c r="R427" s="29"/>
      <c r="S427" s="29"/>
      <c r="T427" s="29"/>
      <c r="U427" s="29"/>
      <c r="V427" s="29"/>
      <c r="W427" s="29"/>
      <c r="X427" s="29"/>
      <c r="Y427" s="29"/>
      <c r="Z427" s="29"/>
      <c r="AA427" s="29"/>
      <c r="AB427" s="29"/>
      <c r="AC427" s="29"/>
      <c r="AD427" s="29"/>
      <c r="AE427" s="29"/>
    </row>
    <row r="428" spans="1:31" ht="15.75" customHeight="1">
      <c r="A428" s="29"/>
      <c r="B428" s="75"/>
      <c r="C428" s="29"/>
      <c r="D428" s="29"/>
      <c r="E428" s="29"/>
      <c r="F428" s="29"/>
      <c r="G428" s="338"/>
      <c r="H428" s="29"/>
      <c r="I428" s="29"/>
      <c r="J428" s="29"/>
      <c r="K428" s="29"/>
      <c r="L428" s="29"/>
      <c r="M428" s="29"/>
      <c r="N428" s="29"/>
      <c r="O428" s="29"/>
      <c r="P428" s="29"/>
      <c r="Q428" s="29"/>
      <c r="R428" s="29"/>
      <c r="S428" s="29"/>
      <c r="T428" s="29"/>
      <c r="U428" s="29"/>
      <c r="V428" s="29"/>
      <c r="W428" s="29"/>
      <c r="X428" s="29"/>
      <c r="Y428" s="29"/>
      <c r="Z428" s="29"/>
      <c r="AA428" s="29"/>
      <c r="AB428" s="29"/>
      <c r="AC428" s="29"/>
      <c r="AD428" s="29"/>
      <c r="AE428" s="29"/>
    </row>
    <row r="429" spans="1:31" ht="15.75" customHeight="1">
      <c r="A429" s="29"/>
      <c r="B429" s="75"/>
      <c r="C429" s="29"/>
      <c r="D429" s="29"/>
      <c r="E429" s="29"/>
      <c r="F429" s="29"/>
      <c r="G429" s="338"/>
      <c r="H429" s="29"/>
      <c r="I429" s="29"/>
      <c r="J429" s="29"/>
      <c r="K429" s="29"/>
      <c r="L429" s="29"/>
      <c r="M429" s="29"/>
      <c r="N429" s="29"/>
      <c r="O429" s="29"/>
      <c r="P429" s="29"/>
      <c r="Q429" s="29"/>
      <c r="R429" s="29"/>
      <c r="S429" s="29"/>
      <c r="T429" s="29"/>
      <c r="U429" s="29"/>
      <c r="V429" s="29"/>
      <c r="W429" s="29"/>
      <c r="X429" s="29"/>
      <c r="Y429" s="29"/>
      <c r="Z429" s="29"/>
      <c r="AA429" s="29"/>
      <c r="AB429" s="29"/>
      <c r="AC429" s="29"/>
      <c r="AD429" s="29"/>
      <c r="AE429" s="29"/>
    </row>
    <row r="430" spans="1:31" ht="15.75" customHeight="1">
      <c r="A430" s="29"/>
      <c r="B430" s="75"/>
      <c r="C430" s="29"/>
      <c r="D430" s="29"/>
      <c r="E430" s="29"/>
      <c r="F430" s="29"/>
      <c r="G430" s="338"/>
      <c r="H430" s="29"/>
      <c r="I430" s="29"/>
      <c r="J430" s="29"/>
      <c r="K430" s="29"/>
      <c r="L430" s="29"/>
      <c r="M430" s="29"/>
      <c r="N430" s="29"/>
      <c r="O430" s="29"/>
      <c r="P430" s="29"/>
      <c r="Q430" s="29"/>
      <c r="R430" s="29"/>
      <c r="S430" s="29"/>
      <c r="T430" s="29"/>
      <c r="U430" s="29"/>
      <c r="V430" s="29"/>
      <c r="W430" s="29"/>
      <c r="X430" s="29"/>
      <c r="Y430" s="29"/>
      <c r="Z430" s="29"/>
      <c r="AA430" s="29"/>
      <c r="AB430" s="29"/>
      <c r="AC430" s="29"/>
      <c r="AD430" s="29"/>
      <c r="AE430" s="29"/>
    </row>
    <row r="431" spans="1:31" ht="15.75" customHeight="1">
      <c r="A431" s="29"/>
      <c r="B431" s="75"/>
      <c r="C431" s="29"/>
      <c r="D431" s="29"/>
      <c r="E431" s="29"/>
      <c r="F431" s="29"/>
      <c r="G431" s="338"/>
      <c r="H431" s="29"/>
      <c r="I431" s="29"/>
      <c r="J431" s="29"/>
      <c r="K431" s="29"/>
      <c r="L431" s="29"/>
      <c r="M431" s="29"/>
      <c r="N431" s="29"/>
      <c r="O431" s="29"/>
      <c r="P431" s="29"/>
      <c r="Q431" s="29"/>
      <c r="R431" s="29"/>
      <c r="S431" s="29"/>
      <c r="T431" s="29"/>
      <c r="U431" s="29"/>
      <c r="V431" s="29"/>
      <c r="W431" s="29"/>
      <c r="X431" s="29"/>
      <c r="Y431" s="29"/>
      <c r="Z431" s="29"/>
      <c r="AA431" s="29"/>
      <c r="AB431" s="29"/>
      <c r="AC431" s="29"/>
      <c r="AD431" s="29"/>
      <c r="AE431" s="29"/>
    </row>
    <row r="432" spans="1:31" ht="15.75" customHeight="1">
      <c r="A432" s="29"/>
      <c r="B432" s="75"/>
      <c r="C432" s="29"/>
      <c r="D432" s="29"/>
      <c r="E432" s="29"/>
      <c r="F432" s="29"/>
      <c r="G432" s="338"/>
      <c r="H432" s="29"/>
      <c r="I432" s="29"/>
      <c r="J432" s="29"/>
      <c r="K432" s="29"/>
      <c r="L432" s="29"/>
      <c r="M432" s="29"/>
      <c r="N432" s="29"/>
      <c r="O432" s="29"/>
      <c r="P432" s="29"/>
      <c r="Q432" s="29"/>
      <c r="R432" s="29"/>
      <c r="S432" s="29"/>
      <c r="T432" s="29"/>
      <c r="U432" s="29"/>
      <c r="V432" s="29"/>
      <c r="W432" s="29"/>
      <c r="X432" s="29"/>
      <c r="Y432" s="29"/>
      <c r="Z432" s="29"/>
      <c r="AA432" s="29"/>
      <c r="AB432" s="29"/>
      <c r="AC432" s="29"/>
      <c r="AD432" s="29"/>
      <c r="AE432" s="29"/>
    </row>
    <row r="433" spans="1:31" ht="15.75" customHeight="1">
      <c r="A433" s="29"/>
      <c r="B433" s="75"/>
      <c r="C433" s="29"/>
      <c r="D433" s="29"/>
      <c r="E433" s="29"/>
      <c r="F433" s="29"/>
      <c r="G433" s="338"/>
      <c r="H433" s="29"/>
      <c r="I433" s="29"/>
      <c r="J433" s="29"/>
      <c r="K433" s="29"/>
      <c r="L433" s="29"/>
      <c r="M433" s="29"/>
      <c r="N433" s="29"/>
      <c r="O433" s="29"/>
      <c r="P433" s="29"/>
      <c r="Q433" s="29"/>
      <c r="R433" s="29"/>
      <c r="S433" s="29"/>
      <c r="T433" s="29"/>
      <c r="U433" s="29"/>
      <c r="V433" s="29"/>
      <c r="W433" s="29"/>
      <c r="X433" s="29"/>
      <c r="Y433" s="29"/>
      <c r="Z433" s="29"/>
      <c r="AA433" s="29"/>
      <c r="AB433" s="29"/>
      <c r="AC433" s="29"/>
      <c r="AD433" s="29"/>
      <c r="AE433" s="29"/>
    </row>
    <row r="434" spans="1:31" ht="15.75" customHeight="1">
      <c r="A434" s="29"/>
      <c r="B434" s="75"/>
      <c r="C434" s="29"/>
      <c r="D434" s="29"/>
      <c r="E434" s="29"/>
      <c r="F434" s="29"/>
      <c r="G434" s="338"/>
      <c r="H434" s="29"/>
      <c r="I434" s="29"/>
      <c r="J434" s="29"/>
      <c r="K434" s="29"/>
      <c r="L434" s="29"/>
      <c r="M434" s="29"/>
      <c r="N434" s="29"/>
      <c r="O434" s="29"/>
      <c r="P434" s="29"/>
      <c r="Q434" s="29"/>
      <c r="R434" s="29"/>
      <c r="S434" s="29"/>
      <c r="T434" s="29"/>
      <c r="U434" s="29"/>
      <c r="V434" s="29"/>
      <c r="W434" s="29"/>
      <c r="X434" s="29"/>
      <c r="Y434" s="29"/>
      <c r="Z434" s="29"/>
      <c r="AA434" s="29"/>
      <c r="AB434" s="29"/>
      <c r="AC434" s="29"/>
      <c r="AD434" s="29"/>
      <c r="AE434" s="29"/>
    </row>
    <row r="435" spans="1:31" ht="15.75" customHeight="1">
      <c r="A435" s="29"/>
      <c r="B435" s="75"/>
      <c r="C435" s="29"/>
      <c r="D435" s="29"/>
      <c r="E435" s="29"/>
      <c r="F435" s="29"/>
      <c r="G435" s="338"/>
      <c r="H435" s="29"/>
      <c r="I435" s="29"/>
      <c r="J435" s="29"/>
      <c r="K435" s="29"/>
      <c r="L435" s="29"/>
      <c r="M435" s="29"/>
      <c r="N435" s="29"/>
      <c r="O435" s="29"/>
      <c r="P435" s="29"/>
      <c r="Q435" s="29"/>
      <c r="R435" s="29"/>
      <c r="S435" s="29"/>
      <c r="T435" s="29"/>
      <c r="U435" s="29"/>
      <c r="V435" s="29"/>
      <c r="W435" s="29"/>
      <c r="X435" s="29"/>
      <c r="Y435" s="29"/>
      <c r="Z435" s="29"/>
      <c r="AA435" s="29"/>
      <c r="AB435" s="29"/>
      <c r="AC435" s="29"/>
      <c r="AD435" s="29"/>
      <c r="AE435" s="29"/>
    </row>
    <row r="436" spans="1:31" ht="15.75" customHeight="1">
      <c r="A436" s="29"/>
      <c r="B436" s="75"/>
      <c r="C436" s="29"/>
      <c r="D436" s="29"/>
      <c r="E436" s="29"/>
      <c r="F436" s="29"/>
      <c r="G436" s="338"/>
      <c r="H436" s="29"/>
      <c r="I436" s="29"/>
      <c r="J436" s="29"/>
      <c r="K436" s="29"/>
      <c r="L436" s="29"/>
      <c r="M436" s="29"/>
      <c r="N436" s="29"/>
      <c r="O436" s="29"/>
      <c r="P436" s="29"/>
      <c r="Q436" s="29"/>
      <c r="R436" s="29"/>
      <c r="S436" s="29"/>
      <c r="T436" s="29"/>
      <c r="U436" s="29"/>
      <c r="V436" s="29"/>
      <c r="W436" s="29"/>
      <c r="X436" s="29"/>
      <c r="Y436" s="29"/>
      <c r="Z436" s="29"/>
      <c r="AA436" s="29"/>
      <c r="AB436" s="29"/>
      <c r="AC436" s="29"/>
      <c r="AD436" s="29"/>
      <c r="AE436" s="29"/>
    </row>
    <row r="437" spans="1:31" ht="15.75" customHeight="1">
      <c r="A437" s="29"/>
      <c r="B437" s="75"/>
      <c r="C437" s="29"/>
      <c r="D437" s="29"/>
      <c r="E437" s="29"/>
      <c r="F437" s="29"/>
      <c r="G437" s="338"/>
      <c r="H437" s="29"/>
      <c r="I437" s="29"/>
      <c r="J437" s="29"/>
      <c r="K437" s="29"/>
      <c r="L437" s="29"/>
      <c r="M437" s="29"/>
      <c r="N437" s="29"/>
      <c r="O437" s="29"/>
      <c r="P437" s="29"/>
      <c r="Q437" s="29"/>
      <c r="R437" s="29"/>
      <c r="S437" s="29"/>
      <c r="T437" s="29"/>
      <c r="U437" s="29"/>
      <c r="V437" s="29"/>
      <c r="W437" s="29"/>
      <c r="X437" s="29"/>
      <c r="Y437" s="29"/>
      <c r="Z437" s="29"/>
      <c r="AA437" s="29"/>
      <c r="AB437" s="29"/>
      <c r="AC437" s="29"/>
      <c r="AD437" s="29"/>
      <c r="AE437" s="29"/>
    </row>
    <row r="438" spans="1:31" ht="15.75" customHeight="1">
      <c r="A438" s="29"/>
      <c r="B438" s="75"/>
      <c r="C438" s="29"/>
      <c r="D438" s="29"/>
      <c r="E438" s="29"/>
      <c r="F438" s="29"/>
      <c r="G438" s="338"/>
      <c r="H438" s="29"/>
      <c r="I438" s="29"/>
      <c r="J438" s="29"/>
      <c r="K438" s="29"/>
      <c r="L438" s="29"/>
      <c r="M438" s="29"/>
      <c r="N438" s="29"/>
      <c r="O438" s="29"/>
      <c r="P438" s="29"/>
      <c r="Q438" s="29"/>
      <c r="R438" s="29"/>
      <c r="S438" s="29"/>
      <c r="T438" s="29"/>
      <c r="U438" s="29"/>
      <c r="V438" s="29"/>
      <c r="W438" s="29"/>
      <c r="X438" s="29"/>
      <c r="Y438" s="29"/>
      <c r="Z438" s="29"/>
      <c r="AA438" s="29"/>
      <c r="AB438" s="29"/>
      <c r="AC438" s="29"/>
      <c r="AD438" s="29"/>
      <c r="AE438" s="29"/>
    </row>
    <row r="439" spans="1:31" ht="15.75" customHeight="1">
      <c r="A439" s="29"/>
      <c r="B439" s="75"/>
      <c r="C439" s="29"/>
      <c r="D439" s="29"/>
      <c r="E439" s="29"/>
      <c r="F439" s="29"/>
      <c r="G439" s="338"/>
      <c r="H439" s="29"/>
      <c r="I439" s="29"/>
      <c r="J439" s="29"/>
      <c r="K439" s="29"/>
      <c r="L439" s="29"/>
      <c r="M439" s="29"/>
      <c r="N439" s="29"/>
      <c r="O439" s="29"/>
      <c r="P439" s="29"/>
      <c r="Q439" s="29"/>
      <c r="R439" s="29"/>
      <c r="S439" s="29"/>
      <c r="T439" s="29"/>
      <c r="U439" s="29"/>
      <c r="V439" s="29"/>
      <c r="W439" s="29"/>
      <c r="X439" s="29"/>
      <c r="Y439" s="29"/>
      <c r="Z439" s="29"/>
      <c r="AA439" s="29"/>
      <c r="AB439" s="29"/>
      <c r="AC439" s="29"/>
      <c r="AD439" s="29"/>
      <c r="AE439" s="29"/>
    </row>
    <row r="440" spans="1:31" ht="15.75" customHeight="1">
      <c r="A440" s="29"/>
      <c r="B440" s="75"/>
      <c r="C440" s="29"/>
      <c r="D440" s="29"/>
      <c r="E440" s="29"/>
      <c r="F440" s="29"/>
      <c r="G440" s="338"/>
      <c r="H440" s="29"/>
      <c r="I440" s="29"/>
      <c r="J440" s="29"/>
      <c r="K440" s="29"/>
      <c r="L440" s="29"/>
      <c r="M440" s="29"/>
      <c r="N440" s="29"/>
      <c r="O440" s="29"/>
      <c r="P440" s="29"/>
      <c r="Q440" s="29"/>
      <c r="R440" s="29"/>
      <c r="S440" s="29"/>
      <c r="T440" s="29"/>
      <c r="U440" s="29"/>
      <c r="V440" s="29"/>
      <c r="W440" s="29"/>
      <c r="X440" s="29"/>
      <c r="Y440" s="29"/>
      <c r="Z440" s="29"/>
      <c r="AA440" s="29"/>
      <c r="AB440" s="29"/>
      <c r="AC440" s="29"/>
      <c r="AD440" s="29"/>
      <c r="AE440" s="29"/>
    </row>
    <row r="441" spans="1:31" ht="15.75" customHeight="1">
      <c r="A441" s="29"/>
      <c r="B441" s="75"/>
      <c r="C441" s="29"/>
      <c r="D441" s="29"/>
      <c r="E441" s="29"/>
      <c r="F441" s="29"/>
      <c r="G441" s="338"/>
      <c r="H441" s="29"/>
      <c r="I441" s="29"/>
      <c r="J441" s="29"/>
      <c r="K441" s="29"/>
      <c r="L441" s="29"/>
      <c r="M441" s="29"/>
      <c r="N441" s="29"/>
      <c r="O441" s="29"/>
      <c r="P441" s="29"/>
      <c r="Q441" s="29"/>
      <c r="R441" s="29"/>
      <c r="S441" s="29"/>
      <c r="T441" s="29"/>
      <c r="U441" s="29"/>
      <c r="V441" s="29"/>
      <c r="W441" s="29"/>
      <c r="X441" s="29"/>
      <c r="Y441" s="29"/>
      <c r="Z441" s="29"/>
      <c r="AA441" s="29"/>
      <c r="AB441" s="29"/>
      <c r="AC441" s="29"/>
      <c r="AD441" s="29"/>
      <c r="AE441" s="29"/>
    </row>
    <row r="442" spans="1:31" ht="15.75" customHeight="1">
      <c r="A442" s="29"/>
      <c r="B442" s="75"/>
      <c r="C442" s="29"/>
      <c r="D442" s="29"/>
      <c r="E442" s="29"/>
      <c r="F442" s="29"/>
      <c r="G442" s="338"/>
      <c r="H442" s="29"/>
      <c r="I442" s="29"/>
      <c r="J442" s="29"/>
      <c r="K442" s="29"/>
      <c r="L442" s="29"/>
      <c r="M442" s="29"/>
      <c r="N442" s="29"/>
      <c r="O442" s="29"/>
      <c r="P442" s="29"/>
      <c r="Q442" s="29"/>
      <c r="R442" s="29"/>
      <c r="S442" s="29"/>
      <c r="T442" s="29"/>
      <c r="U442" s="29"/>
      <c r="V442" s="29"/>
      <c r="W442" s="29"/>
      <c r="X442" s="29"/>
      <c r="Y442" s="29"/>
      <c r="Z442" s="29"/>
      <c r="AA442" s="29"/>
      <c r="AB442" s="29"/>
      <c r="AC442" s="29"/>
      <c r="AD442" s="29"/>
      <c r="AE442" s="29"/>
    </row>
    <row r="443" spans="1:31" ht="15.75" customHeight="1">
      <c r="A443" s="29"/>
      <c r="B443" s="75"/>
      <c r="C443" s="29"/>
      <c r="D443" s="29"/>
      <c r="E443" s="29"/>
      <c r="F443" s="29"/>
      <c r="G443" s="338"/>
      <c r="H443" s="29"/>
      <c r="I443" s="29"/>
      <c r="J443" s="29"/>
      <c r="K443" s="29"/>
      <c r="L443" s="29"/>
      <c r="M443" s="29"/>
      <c r="N443" s="29"/>
      <c r="O443" s="29"/>
      <c r="P443" s="29"/>
      <c r="Q443" s="29"/>
      <c r="R443" s="29"/>
      <c r="S443" s="29"/>
      <c r="T443" s="29"/>
      <c r="U443" s="29"/>
      <c r="V443" s="29"/>
      <c r="W443" s="29"/>
      <c r="X443" s="29"/>
      <c r="Y443" s="29"/>
      <c r="Z443" s="29"/>
      <c r="AA443" s="29"/>
      <c r="AB443" s="29"/>
      <c r="AC443" s="29"/>
      <c r="AD443" s="29"/>
      <c r="AE443" s="29"/>
    </row>
    <row r="444" spans="1:31" ht="15.75" customHeight="1">
      <c r="A444" s="29"/>
      <c r="B444" s="75"/>
      <c r="C444" s="29"/>
      <c r="D444" s="29"/>
      <c r="E444" s="29"/>
      <c r="F444" s="29"/>
      <c r="G444" s="338"/>
      <c r="H444" s="29"/>
      <c r="I444" s="29"/>
      <c r="J444" s="29"/>
      <c r="K444" s="29"/>
      <c r="L444" s="29"/>
      <c r="M444" s="29"/>
      <c r="N444" s="29"/>
      <c r="O444" s="29"/>
      <c r="P444" s="29"/>
      <c r="Q444" s="29"/>
      <c r="R444" s="29"/>
      <c r="S444" s="29"/>
      <c r="T444" s="29"/>
      <c r="U444" s="29"/>
      <c r="V444" s="29"/>
      <c r="W444" s="29"/>
      <c r="X444" s="29"/>
      <c r="Y444" s="29"/>
      <c r="Z444" s="29"/>
      <c r="AA444" s="29"/>
      <c r="AB444" s="29"/>
      <c r="AC444" s="29"/>
      <c r="AD444" s="29"/>
      <c r="AE444" s="29"/>
    </row>
    <row r="445" spans="1:31" ht="15.75" customHeight="1">
      <c r="A445" s="29"/>
      <c r="B445" s="75"/>
      <c r="C445" s="29"/>
      <c r="D445" s="29"/>
      <c r="E445" s="29"/>
      <c r="F445" s="29"/>
      <c r="G445" s="338"/>
      <c r="H445" s="29"/>
      <c r="I445" s="29"/>
      <c r="J445" s="29"/>
      <c r="K445" s="29"/>
      <c r="L445" s="29"/>
      <c r="M445" s="29"/>
      <c r="N445" s="29"/>
      <c r="O445" s="29"/>
      <c r="P445" s="29"/>
      <c r="Q445" s="29"/>
      <c r="R445" s="29"/>
      <c r="S445" s="29"/>
      <c r="T445" s="29"/>
      <c r="U445" s="29"/>
      <c r="V445" s="29"/>
      <c r="W445" s="29"/>
      <c r="X445" s="29"/>
      <c r="Y445" s="29"/>
      <c r="Z445" s="29"/>
      <c r="AA445" s="29"/>
      <c r="AB445" s="29"/>
      <c r="AC445" s="29"/>
      <c r="AD445" s="29"/>
      <c r="AE445" s="29"/>
    </row>
    <row r="446" spans="1:31" ht="15.75" customHeight="1">
      <c r="A446" s="29"/>
      <c r="B446" s="75"/>
      <c r="C446" s="29"/>
      <c r="D446" s="29"/>
      <c r="E446" s="29"/>
      <c r="F446" s="29"/>
      <c r="G446" s="338"/>
      <c r="H446" s="29"/>
      <c r="I446" s="29"/>
      <c r="J446" s="29"/>
      <c r="K446" s="29"/>
      <c r="L446" s="29"/>
      <c r="M446" s="29"/>
      <c r="N446" s="29"/>
      <c r="O446" s="29"/>
      <c r="P446" s="29"/>
      <c r="Q446" s="29"/>
      <c r="R446" s="29"/>
      <c r="S446" s="29"/>
      <c r="T446" s="29"/>
      <c r="U446" s="29"/>
      <c r="V446" s="29"/>
      <c r="W446" s="29"/>
      <c r="X446" s="29"/>
      <c r="Y446" s="29"/>
      <c r="Z446" s="29"/>
      <c r="AA446" s="29"/>
      <c r="AB446" s="29"/>
      <c r="AC446" s="29"/>
      <c r="AD446" s="29"/>
      <c r="AE446" s="29"/>
    </row>
    <row r="447" spans="1:31" ht="15.75" customHeight="1">
      <c r="A447" s="29"/>
      <c r="B447" s="75"/>
      <c r="C447" s="29"/>
      <c r="D447" s="29"/>
      <c r="E447" s="29"/>
      <c r="F447" s="29"/>
      <c r="G447" s="338"/>
      <c r="H447" s="29"/>
      <c r="I447" s="29"/>
      <c r="J447" s="29"/>
      <c r="K447" s="29"/>
      <c r="L447" s="29"/>
      <c r="M447" s="29"/>
      <c r="N447" s="29"/>
      <c r="O447" s="29"/>
      <c r="P447" s="29"/>
      <c r="Q447" s="29"/>
      <c r="R447" s="29"/>
      <c r="S447" s="29"/>
      <c r="T447" s="29"/>
      <c r="U447" s="29"/>
      <c r="V447" s="29"/>
      <c r="W447" s="29"/>
      <c r="X447" s="29"/>
      <c r="Y447" s="29"/>
      <c r="Z447" s="29"/>
      <c r="AA447" s="29"/>
      <c r="AB447" s="29"/>
      <c r="AC447" s="29"/>
      <c r="AD447" s="29"/>
      <c r="AE447" s="29"/>
    </row>
    <row r="448" spans="1:31" ht="15.75" customHeight="1">
      <c r="A448" s="29"/>
      <c r="B448" s="75"/>
      <c r="C448" s="29"/>
      <c r="D448" s="29"/>
      <c r="E448" s="29"/>
      <c r="F448" s="29"/>
      <c r="G448" s="338"/>
      <c r="H448" s="29"/>
      <c r="I448" s="29"/>
      <c r="J448" s="29"/>
      <c r="K448" s="29"/>
      <c r="L448" s="29"/>
      <c r="M448" s="29"/>
      <c r="N448" s="29"/>
      <c r="O448" s="29"/>
      <c r="P448" s="29"/>
      <c r="Q448" s="29"/>
      <c r="R448" s="29"/>
      <c r="S448" s="29"/>
      <c r="T448" s="29"/>
      <c r="U448" s="29"/>
      <c r="V448" s="29"/>
      <c r="W448" s="29"/>
      <c r="X448" s="29"/>
      <c r="Y448" s="29"/>
      <c r="Z448" s="29"/>
      <c r="AA448" s="29"/>
      <c r="AB448" s="29"/>
      <c r="AC448" s="29"/>
      <c r="AD448" s="29"/>
      <c r="AE448" s="29"/>
    </row>
    <row r="449" spans="1:31" ht="15.75" customHeight="1">
      <c r="A449" s="29"/>
      <c r="B449" s="75"/>
      <c r="C449" s="29"/>
      <c r="D449" s="29"/>
      <c r="E449" s="29"/>
      <c r="F449" s="29"/>
      <c r="G449" s="338"/>
      <c r="H449" s="29"/>
      <c r="I449" s="29"/>
      <c r="J449" s="29"/>
      <c r="K449" s="29"/>
      <c r="L449" s="29"/>
      <c r="M449" s="29"/>
      <c r="N449" s="29"/>
      <c r="O449" s="29"/>
      <c r="P449" s="29"/>
      <c r="Q449" s="29"/>
      <c r="R449" s="29"/>
      <c r="S449" s="29"/>
      <c r="T449" s="29"/>
      <c r="U449" s="29"/>
      <c r="V449" s="29"/>
      <c r="W449" s="29"/>
      <c r="X449" s="29"/>
      <c r="Y449" s="29"/>
      <c r="Z449" s="29"/>
      <c r="AA449" s="29"/>
      <c r="AB449" s="29"/>
      <c r="AC449" s="29"/>
      <c r="AD449" s="29"/>
      <c r="AE449" s="29"/>
    </row>
    <row r="450" spans="1:31" ht="15.75" customHeight="1">
      <c r="A450" s="29"/>
      <c r="B450" s="75"/>
      <c r="C450" s="29"/>
      <c r="D450" s="29"/>
      <c r="E450" s="29"/>
      <c r="F450" s="29"/>
      <c r="G450" s="338"/>
      <c r="H450" s="29"/>
      <c r="I450" s="29"/>
      <c r="J450" s="29"/>
      <c r="K450" s="29"/>
      <c r="L450" s="29"/>
      <c r="M450" s="29"/>
      <c r="N450" s="29"/>
      <c r="O450" s="29"/>
      <c r="P450" s="29"/>
      <c r="Q450" s="29"/>
      <c r="R450" s="29"/>
      <c r="S450" s="29"/>
      <c r="T450" s="29"/>
      <c r="U450" s="29"/>
      <c r="V450" s="29"/>
      <c r="W450" s="29"/>
      <c r="X450" s="29"/>
      <c r="Y450" s="29"/>
      <c r="Z450" s="29"/>
      <c r="AA450" s="29"/>
      <c r="AB450" s="29"/>
      <c r="AC450" s="29"/>
      <c r="AD450" s="29"/>
      <c r="AE450" s="29"/>
    </row>
    <row r="451" spans="1:31" ht="15.75" customHeight="1">
      <c r="A451" s="29"/>
      <c r="B451" s="75"/>
      <c r="C451" s="29"/>
      <c r="D451" s="29"/>
      <c r="E451" s="29"/>
      <c r="F451" s="29"/>
      <c r="G451" s="338"/>
      <c r="H451" s="29"/>
      <c r="I451" s="29"/>
      <c r="J451" s="29"/>
      <c r="K451" s="29"/>
      <c r="L451" s="29"/>
      <c r="M451" s="29"/>
      <c r="N451" s="29"/>
      <c r="O451" s="29"/>
      <c r="P451" s="29"/>
      <c r="Q451" s="29"/>
      <c r="R451" s="29"/>
      <c r="S451" s="29"/>
      <c r="T451" s="29"/>
      <c r="U451" s="29"/>
      <c r="V451" s="29"/>
      <c r="W451" s="29"/>
      <c r="X451" s="29"/>
      <c r="Y451" s="29"/>
      <c r="Z451" s="29"/>
      <c r="AA451" s="29"/>
      <c r="AB451" s="29"/>
      <c r="AC451" s="29"/>
      <c r="AD451" s="29"/>
      <c r="AE451" s="29"/>
    </row>
    <row r="452" spans="1:31" ht="15.75" customHeight="1">
      <c r="A452" s="29"/>
      <c r="B452" s="75"/>
      <c r="C452" s="29"/>
      <c r="D452" s="29"/>
      <c r="E452" s="29"/>
      <c r="F452" s="29"/>
      <c r="G452" s="338"/>
      <c r="H452" s="29"/>
      <c r="I452" s="29"/>
      <c r="J452" s="29"/>
      <c r="K452" s="29"/>
      <c r="L452" s="29"/>
      <c r="M452" s="29"/>
      <c r="N452" s="29"/>
      <c r="O452" s="29"/>
      <c r="P452" s="29"/>
      <c r="Q452" s="29"/>
      <c r="R452" s="29"/>
      <c r="S452" s="29"/>
      <c r="T452" s="29"/>
      <c r="U452" s="29"/>
      <c r="V452" s="29"/>
      <c r="W452" s="29"/>
      <c r="X452" s="29"/>
      <c r="Y452" s="29"/>
      <c r="Z452" s="29"/>
      <c r="AA452" s="29"/>
      <c r="AB452" s="29"/>
      <c r="AC452" s="29"/>
      <c r="AD452" s="29"/>
      <c r="AE452" s="29"/>
    </row>
    <row r="453" spans="1:31" ht="15.75" customHeight="1">
      <c r="A453" s="29"/>
      <c r="B453" s="75"/>
      <c r="C453" s="29"/>
      <c r="D453" s="29"/>
      <c r="E453" s="29"/>
      <c r="F453" s="29"/>
      <c r="G453" s="338"/>
      <c r="H453" s="29"/>
      <c r="I453" s="29"/>
      <c r="J453" s="29"/>
      <c r="K453" s="29"/>
      <c r="L453" s="29"/>
      <c r="M453" s="29"/>
      <c r="N453" s="29"/>
      <c r="O453" s="29"/>
      <c r="P453" s="29"/>
      <c r="Q453" s="29"/>
      <c r="R453" s="29"/>
      <c r="S453" s="29"/>
      <c r="T453" s="29"/>
      <c r="U453" s="29"/>
      <c r="V453" s="29"/>
      <c r="W453" s="29"/>
      <c r="X453" s="29"/>
      <c r="Y453" s="29"/>
      <c r="Z453" s="29"/>
      <c r="AA453" s="29"/>
      <c r="AB453" s="29"/>
      <c r="AC453" s="29"/>
      <c r="AD453" s="29"/>
      <c r="AE453" s="29"/>
    </row>
    <row r="454" spans="1:31" ht="15.75" customHeight="1">
      <c r="A454" s="29"/>
      <c r="B454" s="75"/>
      <c r="C454" s="29"/>
      <c r="D454" s="29"/>
      <c r="E454" s="29"/>
      <c r="F454" s="29"/>
      <c r="G454" s="338"/>
      <c r="H454" s="29"/>
      <c r="I454" s="29"/>
      <c r="J454" s="29"/>
      <c r="K454" s="29"/>
      <c r="L454" s="29"/>
      <c r="M454" s="29"/>
      <c r="N454" s="29"/>
      <c r="O454" s="29"/>
      <c r="P454" s="29"/>
      <c r="Q454" s="29"/>
      <c r="R454" s="29"/>
      <c r="S454" s="29"/>
      <c r="T454" s="29"/>
      <c r="U454" s="29"/>
      <c r="V454" s="29"/>
      <c r="W454" s="29"/>
      <c r="X454" s="29"/>
      <c r="Y454" s="29"/>
      <c r="Z454" s="29"/>
      <c r="AA454" s="29"/>
      <c r="AB454" s="29"/>
      <c r="AC454" s="29"/>
      <c r="AD454" s="29"/>
      <c r="AE454" s="29"/>
    </row>
    <row r="455" spans="1:31" ht="15.75" customHeight="1">
      <c r="A455" s="29"/>
      <c r="B455" s="75"/>
      <c r="C455" s="29"/>
      <c r="D455" s="29"/>
      <c r="E455" s="29"/>
      <c r="F455" s="29"/>
      <c r="G455" s="338"/>
      <c r="H455" s="29"/>
      <c r="I455" s="29"/>
      <c r="J455" s="29"/>
      <c r="K455" s="29"/>
      <c r="L455" s="29"/>
      <c r="M455" s="29"/>
      <c r="N455" s="29"/>
      <c r="O455" s="29"/>
      <c r="P455" s="29"/>
      <c r="Q455" s="29"/>
      <c r="R455" s="29"/>
      <c r="S455" s="29"/>
      <c r="T455" s="29"/>
      <c r="U455" s="29"/>
      <c r="V455" s="29"/>
      <c r="W455" s="29"/>
      <c r="X455" s="29"/>
      <c r="Y455" s="29"/>
      <c r="Z455" s="29"/>
      <c r="AA455" s="29"/>
      <c r="AB455" s="29"/>
      <c r="AC455" s="29"/>
      <c r="AD455" s="29"/>
      <c r="AE455" s="29"/>
    </row>
    <row r="456" spans="1:31" ht="15.75" customHeight="1">
      <c r="A456" s="29"/>
      <c r="B456" s="75"/>
      <c r="C456" s="29"/>
      <c r="D456" s="29"/>
      <c r="E456" s="29"/>
      <c r="F456" s="29"/>
      <c r="G456" s="338"/>
      <c r="H456" s="29"/>
      <c r="I456" s="29"/>
      <c r="J456" s="29"/>
      <c r="K456" s="29"/>
      <c r="L456" s="29"/>
      <c r="M456" s="29"/>
      <c r="N456" s="29"/>
      <c r="O456" s="29"/>
      <c r="P456" s="29"/>
      <c r="Q456" s="29"/>
      <c r="R456" s="29"/>
      <c r="S456" s="29"/>
      <c r="T456" s="29"/>
      <c r="U456" s="29"/>
      <c r="V456" s="29"/>
      <c r="W456" s="29"/>
      <c r="X456" s="29"/>
      <c r="Y456" s="29"/>
      <c r="Z456" s="29"/>
      <c r="AA456" s="29"/>
      <c r="AB456" s="29"/>
      <c r="AC456" s="29"/>
      <c r="AD456" s="29"/>
      <c r="AE456" s="29"/>
    </row>
    <row r="457" spans="1:31" ht="15.75" customHeight="1">
      <c r="A457" s="29"/>
      <c r="B457" s="75"/>
      <c r="C457" s="29"/>
      <c r="D457" s="29"/>
      <c r="E457" s="29"/>
      <c r="F457" s="29"/>
      <c r="G457" s="338"/>
      <c r="H457" s="29"/>
      <c r="I457" s="29"/>
      <c r="J457" s="29"/>
      <c r="K457" s="29"/>
      <c r="L457" s="29"/>
      <c r="M457" s="29"/>
      <c r="N457" s="29"/>
      <c r="O457" s="29"/>
      <c r="P457" s="29"/>
      <c r="Q457" s="29"/>
      <c r="R457" s="29"/>
      <c r="S457" s="29"/>
      <c r="T457" s="29"/>
      <c r="U457" s="29"/>
      <c r="V457" s="29"/>
      <c r="W457" s="29"/>
      <c r="X457" s="29"/>
      <c r="Y457" s="29"/>
      <c r="Z457" s="29"/>
      <c r="AA457" s="29"/>
      <c r="AB457" s="29"/>
      <c r="AC457" s="29"/>
      <c r="AD457" s="29"/>
      <c r="AE457" s="29"/>
    </row>
    <row r="458" spans="1:31" ht="15.75" customHeight="1">
      <c r="A458" s="29"/>
      <c r="B458" s="75"/>
      <c r="C458" s="29"/>
      <c r="D458" s="29"/>
      <c r="E458" s="29"/>
      <c r="F458" s="29"/>
      <c r="G458" s="338"/>
      <c r="H458" s="29"/>
      <c r="I458" s="29"/>
      <c r="J458" s="29"/>
      <c r="K458" s="29"/>
      <c r="L458" s="29"/>
      <c r="M458" s="29"/>
      <c r="N458" s="29"/>
      <c r="O458" s="29"/>
      <c r="P458" s="29"/>
      <c r="Q458" s="29"/>
      <c r="R458" s="29"/>
      <c r="S458" s="29"/>
      <c r="T458" s="29"/>
      <c r="U458" s="29"/>
      <c r="V458" s="29"/>
      <c r="W458" s="29"/>
      <c r="X458" s="29"/>
      <c r="Y458" s="29"/>
      <c r="Z458" s="29"/>
      <c r="AA458" s="29"/>
      <c r="AB458" s="29"/>
      <c r="AC458" s="29"/>
      <c r="AD458" s="29"/>
      <c r="AE458" s="29"/>
    </row>
    <row r="459" spans="1:31" ht="15.75" customHeight="1">
      <c r="A459" s="29"/>
      <c r="B459" s="75"/>
      <c r="C459" s="29"/>
      <c r="D459" s="29"/>
      <c r="E459" s="29"/>
      <c r="F459" s="29"/>
      <c r="G459" s="338"/>
      <c r="H459" s="29"/>
      <c r="I459" s="29"/>
      <c r="J459" s="29"/>
      <c r="K459" s="29"/>
      <c r="L459" s="29"/>
      <c r="M459" s="29"/>
      <c r="N459" s="29"/>
      <c r="O459" s="29"/>
      <c r="P459" s="29"/>
      <c r="Q459" s="29"/>
      <c r="R459" s="29"/>
      <c r="S459" s="29"/>
      <c r="T459" s="29"/>
      <c r="U459" s="29"/>
      <c r="V459" s="29"/>
      <c r="W459" s="29"/>
      <c r="X459" s="29"/>
      <c r="Y459" s="29"/>
      <c r="Z459" s="29"/>
      <c r="AA459" s="29"/>
      <c r="AB459" s="29"/>
      <c r="AC459" s="29"/>
      <c r="AD459" s="29"/>
      <c r="AE459" s="29"/>
    </row>
    <row r="460" spans="1:31" ht="15.75" customHeight="1">
      <c r="A460" s="29"/>
      <c r="B460" s="75"/>
      <c r="C460" s="29"/>
      <c r="D460" s="29"/>
      <c r="E460" s="29"/>
      <c r="F460" s="29"/>
      <c r="G460" s="338"/>
      <c r="H460" s="29"/>
      <c r="I460" s="29"/>
      <c r="J460" s="29"/>
      <c r="K460" s="29"/>
      <c r="L460" s="29"/>
      <c r="M460" s="29"/>
      <c r="N460" s="29"/>
      <c r="O460" s="29"/>
      <c r="P460" s="29"/>
      <c r="Q460" s="29"/>
      <c r="R460" s="29"/>
      <c r="S460" s="29"/>
      <c r="T460" s="29"/>
      <c r="U460" s="29"/>
      <c r="V460" s="29"/>
      <c r="W460" s="29"/>
      <c r="X460" s="29"/>
      <c r="Y460" s="29"/>
      <c r="Z460" s="29"/>
      <c r="AA460" s="29"/>
      <c r="AB460" s="29"/>
      <c r="AC460" s="29"/>
      <c r="AD460" s="29"/>
      <c r="AE460" s="29"/>
    </row>
    <row r="461" spans="1:31" ht="15.75" customHeight="1">
      <c r="A461" s="29"/>
      <c r="B461" s="75"/>
      <c r="C461" s="29"/>
      <c r="D461" s="29"/>
      <c r="E461" s="29"/>
      <c r="F461" s="29"/>
      <c r="G461" s="338"/>
      <c r="H461" s="29"/>
      <c r="I461" s="29"/>
      <c r="J461" s="29"/>
      <c r="K461" s="29"/>
      <c r="L461" s="29"/>
      <c r="M461" s="29"/>
      <c r="N461" s="29"/>
      <c r="O461" s="29"/>
      <c r="P461" s="29"/>
      <c r="Q461" s="29"/>
      <c r="R461" s="29"/>
      <c r="S461" s="29"/>
      <c r="T461" s="29"/>
      <c r="U461" s="29"/>
      <c r="V461" s="29"/>
      <c r="W461" s="29"/>
      <c r="X461" s="29"/>
      <c r="Y461" s="29"/>
      <c r="Z461" s="29"/>
      <c r="AA461" s="29"/>
      <c r="AB461" s="29"/>
      <c r="AC461" s="29"/>
      <c r="AD461" s="29"/>
      <c r="AE461" s="29"/>
    </row>
    <row r="462" spans="1:31" ht="15.75" customHeight="1">
      <c r="A462" s="29"/>
      <c r="B462" s="75"/>
      <c r="C462" s="29"/>
      <c r="D462" s="29"/>
      <c r="E462" s="29"/>
      <c r="F462" s="29"/>
      <c r="G462" s="338"/>
      <c r="H462" s="29"/>
      <c r="I462" s="29"/>
      <c r="J462" s="29"/>
      <c r="K462" s="29"/>
      <c r="L462" s="29"/>
      <c r="M462" s="29"/>
      <c r="N462" s="29"/>
      <c r="O462" s="29"/>
      <c r="P462" s="29"/>
      <c r="Q462" s="29"/>
      <c r="R462" s="29"/>
      <c r="S462" s="29"/>
      <c r="T462" s="29"/>
      <c r="U462" s="29"/>
      <c r="V462" s="29"/>
      <c r="W462" s="29"/>
      <c r="X462" s="29"/>
      <c r="Y462" s="29"/>
      <c r="Z462" s="29"/>
      <c r="AA462" s="29"/>
      <c r="AB462" s="29"/>
      <c r="AC462" s="29"/>
      <c r="AD462" s="29"/>
      <c r="AE462" s="29"/>
    </row>
    <row r="463" spans="1:31" ht="15.75" customHeight="1">
      <c r="A463" s="29"/>
      <c r="B463" s="75"/>
      <c r="C463" s="29"/>
      <c r="D463" s="29"/>
      <c r="E463" s="29"/>
      <c r="F463" s="29"/>
      <c r="G463" s="338"/>
      <c r="H463" s="29"/>
      <c r="I463" s="29"/>
      <c r="J463" s="29"/>
      <c r="K463" s="29"/>
      <c r="L463" s="29"/>
      <c r="M463" s="29"/>
      <c r="N463" s="29"/>
      <c r="O463" s="29"/>
      <c r="P463" s="29"/>
      <c r="Q463" s="29"/>
      <c r="R463" s="29"/>
      <c r="S463" s="29"/>
      <c r="T463" s="29"/>
      <c r="U463" s="29"/>
      <c r="V463" s="29"/>
      <c r="W463" s="29"/>
      <c r="X463" s="29"/>
      <c r="Y463" s="29"/>
      <c r="Z463" s="29"/>
      <c r="AA463" s="29"/>
      <c r="AB463" s="29"/>
      <c r="AC463" s="29"/>
      <c r="AD463" s="29"/>
      <c r="AE463" s="29"/>
    </row>
    <row r="464" spans="1:31" ht="15.75" customHeight="1">
      <c r="A464" s="29"/>
      <c r="B464" s="75"/>
      <c r="C464" s="29"/>
      <c r="D464" s="29"/>
      <c r="E464" s="29"/>
      <c r="F464" s="29"/>
      <c r="G464" s="338"/>
      <c r="H464" s="29"/>
      <c r="I464" s="29"/>
      <c r="J464" s="29"/>
      <c r="K464" s="29"/>
      <c r="L464" s="29"/>
      <c r="M464" s="29"/>
      <c r="N464" s="29"/>
      <c r="O464" s="29"/>
      <c r="P464" s="29"/>
      <c r="Q464" s="29"/>
      <c r="R464" s="29"/>
      <c r="S464" s="29"/>
      <c r="T464" s="29"/>
      <c r="U464" s="29"/>
      <c r="V464" s="29"/>
      <c r="W464" s="29"/>
      <c r="X464" s="29"/>
      <c r="Y464" s="29"/>
      <c r="Z464" s="29"/>
      <c r="AA464" s="29"/>
      <c r="AB464" s="29"/>
      <c r="AC464" s="29"/>
      <c r="AD464" s="29"/>
      <c r="AE464" s="29"/>
    </row>
    <row r="465" spans="1:31" ht="15.75" customHeight="1">
      <c r="A465" s="29"/>
      <c r="B465" s="75"/>
      <c r="C465" s="29"/>
      <c r="D465" s="29"/>
      <c r="E465" s="29"/>
      <c r="F465" s="29"/>
      <c r="G465" s="338"/>
      <c r="H465" s="29"/>
      <c r="I465" s="29"/>
      <c r="J465" s="29"/>
      <c r="K465" s="29"/>
      <c r="L465" s="29"/>
      <c r="M465" s="29"/>
      <c r="N465" s="29"/>
      <c r="O465" s="29"/>
      <c r="P465" s="29"/>
      <c r="Q465" s="29"/>
      <c r="R465" s="29"/>
      <c r="S465" s="29"/>
      <c r="T465" s="29"/>
      <c r="U465" s="29"/>
      <c r="V465" s="29"/>
      <c r="W465" s="29"/>
      <c r="X465" s="29"/>
      <c r="Y465" s="29"/>
      <c r="Z465" s="29"/>
      <c r="AA465" s="29"/>
      <c r="AB465" s="29"/>
      <c r="AC465" s="29"/>
      <c r="AD465" s="29"/>
      <c r="AE465" s="29"/>
    </row>
    <row r="466" spans="1:31" ht="15.75" customHeight="1">
      <c r="A466" s="29"/>
      <c r="B466" s="75"/>
      <c r="C466" s="29"/>
      <c r="D466" s="29"/>
      <c r="E466" s="29"/>
      <c r="F466" s="29"/>
      <c r="G466" s="338"/>
      <c r="H466" s="29"/>
      <c r="I466" s="29"/>
      <c r="J466" s="29"/>
      <c r="K466" s="29"/>
      <c r="L466" s="29"/>
      <c r="M466" s="29"/>
      <c r="N466" s="29"/>
      <c r="O466" s="29"/>
      <c r="P466" s="29"/>
      <c r="Q466" s="29"/>
      <c r="R466" s="29"/>
      <c r="S466" s="29"/>
      <c r="T466" s="29"/>
      <c r="U466" s="29"/>
      <c r="V466" s="29"/>
      <c r="W466" s="29"/>
      <c r="X466" s="29"/>
      <c r="Y466" s="29"/>
      <c r="Z466" s="29"/>
      <c r="AA466" s="29"/>
      <c r="AB466" s="29"/>
      <c r="AC466" s="29"/>
      <c r="AD466" s="29"/>
      <c r="AE466" s="29"/>
    </row>
    <row r="467" spans="1:31" ht="15.75" customHeight="1">
      <c r="A467" s="29"/>
      <c r="B467" s="75"/>
      <c r="C467" s="29"/>
      <c r="D467" s="29"/>
      <c r="E467" s="29"/>
      <c r="F467" s="29"/>
      <c r="G467" s="338"/>
      <c r="H467" s="29"/>
      <c r="I467" s="29"/>
      <c r="J467" s="29"/>
      <c r="K467" s="29"/>
      <c r="L467" s="29"/>
      <c r="M467" s="29"/>
      <c r="N467" s="29"/>
      <c r="O467" s="29"/>
      <c r="P467" s="29"/>
      <c r="Q467" s="29"/>
      <c r="R467" s="29"/>
      <c r="S467" s="29"/>
      <c r="T467" s="29"/>
      <c r="U467" s="29"/>
      <c r="V467" s="29"/>
      <c r="W467" s="29"/>
      <c r="X467" s="29"/>
      <c r="Y467" s="29"/>
      <c r="Z467" s="29"/>
      <c r="AA467" s="29"/>
      <c r="AB467" s="29"/>
      <c r="AC467" s="29"/>
      <c r="AD467" s="29"/>
      <c r="AE467" s="29"/>
    </row>
    <row r="468" spans="1:31" ht="15.75" customHeight="1">
      <c r="A468" s="29"/>
      <c r="B468" s="75"/>
      <c r="C468" s="29"/>
      <c r="D468" s="29"/>
      <c r="E468" s="29"/>
      <c r="F468" s="29"/>
      <c r="G468" s="338"/>
      <c r="H468" s="29"/>
      <c r="I468" s="29"/>
      <c r="J468" s="29"/>
      <c r="K468" s="29"/>
      <c r="L468" s="29"/>
      <c r="M468" s="29"/>
      <c r="N468" s="29"/>
      <c r="O468" s="29"/>
      <c r="P468" s="29"/>
      <c r="Q468" s="29"/>
      <c r="R468" s="29"/>
      <c r="S468" s="29"/>
      <c r="T468" s="29"/>
      <c r="U468" s="29"/>
      <c r="V468" s="29"/>
      <c r="W468" s="29"/>
      <c r="X468" s="29"/>
      <c r="Y468" s="29"/>
      <c r="Z468" s="29"/>
      <c r="AA468" s="29"/>
      <c r="AB468" s="29"/>
      <c r="AC468" s="29"/>
      <c r="AD468" s="29"/>
      <c r="AE468" s="29"/>
    </row>
    <row r="469" spans="1:31" ht="15.75" customHeight="1">
      <c r="A469" s="29"/>
      <c r="B469" s="75"/>
      <c r="C469" s="29"/>
      <c r="D469" s="29"/>
      <c r="E469" s="29"/>
      <c r="F469" s="29"/>
      <c r="G469" s="338"/>
      <c r="H469" s="29"/>
      <c r="I469" s="29"/>
      <c r="J469" s="29"/>
      <c r="K469" s="29"/>
      <c r="L469" s="29"/>
      <c r="M469" s="29"/>
      <c r="N469" s="29"/>
      <c r="O469" s="29"/>
      <c r="P469" s="29"/>
      <c r="Q469" s="29"/>
      <c r="R469" s="29"/>
      <c r="S469" s="29"/>
      <c r="T469" s="29"/>
      <c r="U469" s="29"/>
      <c r="V469" s="29"/>
      <c r="W469" s="29"/>
      <c r="X469" s="29"/>
      <c r="Y469" s="29"/>
      <c r="Z469" s="29"/>
      <c r="AA469" s="29"/>
      <c r="AB469" s="29"/>
      <c r="AC469" s="29"/>
      <c r="AD469" s="29"/>
      <c r="AE469" s="29"/>
    </row>
    <row r="470" spans="1:31" ht="15.75" customHeight="1">
      <c r="A470" s="29"/>
      <c r="B470" s="75"/>
      <c r="C470" s="29"/>
      <c r="D470" s="29"/>
      <c r="E470" s="29"/>
      <c r="F470" s="29"/>
      <c r="G470" s="338"/>
      <c r="H470" s="29"/>
      <c r="I470" s="29"/>
      <c r="J470" s="29"/>
      <c r="K470" s="29"/>
      <c r="L470" s="29"/>
      <c r="M470" s="29"/>
      <c r="N470" s="29"/>
      <c r="O470" s="29"/>
      <c r="P470" s="29"/>
      <c r="Q470" s="29"/>
      <c r="R470" s="29"/>
      <c r="S470" s="29"/>
      <c r="T470" s="29"/>
      <c r="U470" s="29"/>
      <c r="V470" s="29"/>
      <c r="W470" s="29"/>
      <c r="X470" s="29"/>
      <c r="Y470" s="29"/>
      <c r="Z470" s="29"/>
      <c r="AA470" s="29"/>
      <c r="AB470" s="29"/>
      <c r="AC470" s="29"/>
      <c r="AD470" s="29"/>
      <c r="AE470" s="29"/>
    </row>
    <row r="471" spans="1:31" ht="15.75" customHeight="1">
      <c r="A471" s="29"/>
      <c r="B471" s="75"/>
      <c r="C471" s="29"/>
      <c r="D471" s="29"/>
      <c r="E471" s="29"/>
      <c r="F471" s="29"/>
      <c r="G471" s="338"/>
      <c r="H471" s="29"/>
      <c r="I471" s="29"/>
      <c r="J471" s="29"/>
      <c r="K471" s="29"/>
      <c r="L471" s="29"/>
      <c r="M471" s="29"/>
      <c r="N471" s="29"/>
      <c r="O471" s="29"/>
      <c r="P471" s="29"/>
      <c r="Q471" s="29"/>
      <c r="R471" s="29"/>
      <c r="S471" s="29"/>
      <c r="T471" s="29"/>
      <c r="U471" s="29"/>
      <c r="V471" s="29"/>
      <c r="W471" s="29"/>
      <c r="X471" s="29"/>
      <c r="Y471" s="29"/>
      <c r="Z471" s="29"/>
      <c r="AA471" s="29"/>
      <c r="AB471" s="29"/>
      <c r="AC471" s="29"/>
      <c r="AD471" s="29"/>
      <c r="AE471" s="29"/>
    </row>
    <row r="472" spans="1:31" ht="15.75" customHeight="1">
      <c r="A472" s="29"/>
      <c r="B472" s="75"/>
      <c r="C472" s="29"/>
      <c r="D472" s="29"/>
      <c r="E472" s="29"/>
      <c r="F472" s="29"/>
      <c r="G472" s="338"/>
      <c r="H472" s="29"/>
      <c r="I472" s="29"/>
      <c r="J472" s="29"/>
      <c r="K472" s="29"/>
      <c r="L472" s="29"/>
      <c r="M472" s="29"/>
      <c r="N472" s="29"/>
      <c r="O472" s="29"/>
      <c r="P472" s="29"/>
      <c r="Q472" s="29"/>
      <c r="R472" s="29"/>
      <c r="S472" s="29"/>
      <c r="T472" s="29"/>
      <c r="U472" s="29"/>
      <c r="V472" s="29"/>
      <c r="W472" s="29"/>
      <c r="X472" s="29"/>
      <c r="Y472" s="29"/>
      <c r="Z472" s="29"/>
      <c r="AA472" s="29"/>
      <c r="AB472" s="29"/>
      <c r="AC472" s="29"/>
      <c r="AD472" s="29"/>
      <c r="AE472" s="29"/>
    </row>
    <row r="473" spans="1:31" ht="15.75" customHeight="1">
      <c r="A473" s="29"/>
      <c r="B473" s="75"/>
      <c r="C473" s="29"/>
      <c r="D473" s="29"/>
      <c r="E473" s="29"/>
      <c r="F473" s="29"/>
      <c r="G473" s="338"/>
      <c r="H473" s="29"/>
      <c r="I473" s="29"/>
      <c r="J473" s="29"/>
      <c r="K473" s="29"/>
      <c r="L473" s="29"/>
      <c r="M473" s="29"/>
      <c r="N473" s="29"/>
      <c r="O473" s="29"/>
      <c r="P473" s="29"/>
      <c r="Q473" s="29"/>
      <c r="R473" s="29"/>
      <c r="S473" s="29"/>
      <c r="T473" s="29"/>
      <c r="U473" s="29"/>
      <c r="V473" s="29"/>
      <c r="W473" s="29"/>
      <c r="X473" s="29"/>
      <c r="Y473" s="29"/>
      <c r="Z473" s="29"/>
      <c r="AA473" s="29"/>
      <c r="AB473" s="29"/>
      <c r="AC473" s="29"/>
      <c r="AD473" s="29"/>
      <c r="AE473" s="29"/>
    </row>
    <row r="474" spans="1:31" ht="15.75" customHeight="1">
      <c r="A474" s="29"/>
      <c r="B474" s="75"/>
      <c r="C474" s="29"/>
      <c r="D474" s="29"/>
      <c r="E474" s="29"/>
      <c r="F474" s="29"/>
      <c r="G474" s="338"/>
      <c r="H474" s="29"/>
      <c r="I474" s="29"/>
      <c r="J474" s="29"/>
      <c r="K474" s="29"/>
      <c r="L474" s="29"/>
      <c r="M474" s="29"/>
      <c r="N474" s="29"/>
      <c r="O474" s="29"/>
      <c r="P474" s="29"/>
      <c r="Q474" s="29"/>
      <c r="R474" s="29"/>
      <c r="S474" s="29"/>
      <c r="T474" s="29"/>
      <c r="U474" s="29"/>
      <c r="V474" s="29"/>
      <c r="W474" s="29"/>
      <c r="X474" s="29"/>
      <c r="Y474" s="29"/>
      <c r="Z474" s="29"/>
      <c r="AA474" s="29"/>
      <c r="AB474" s="29"/>
      <c r="AC474" s="29"/>
      <c r="AD474" s="29"/>
      <c r="AE474" s="29"/>
    </row>
    <row r="475" spans="1:31" ht="15.75" customHeight="1">
      <c r="A475" s="29"/>
      <c r="B475" s="75"/>
      <c r="C475" s="29"/>
      <c r="D475" s="29"/>
      <c r="E475" s="29"/>
      <c r="F475" s="29"/>
      <c r="G475" s="338"/>
      <c r="H475" s="29"/>
      <c r="I475" s="29"/>
      <c r="J475" s="29"/>
      <c r="K475" s="29"/>
      <c r="L475" s="29"/>
      <c r="M475" s="29"/>
      <c r="N475" s="29"/>
      <c r="O475" s="29"/>
      <c r="P475" s="29"/>
      <c r="Q475" s="29"/>
      <c r="R475" s="29"/>
      <c r="S475" s="29"/>
      <c r="T475" s="29"/>
      <c r="U475" s="29"/>
      <c r="V475" s="29"/>
      <c r="W475" s="29"/>
      <c r="X475" s="29"/>
      <c r="Y475" s="29"/>
      <c r="Z475" s="29"/>
      <c r="AA475" s="29"/>
      <c r="AB475" s="29"/>
      <c r="AC475" s="29"/>
      <c r="AD475" s="29"/>
      <c r="AE475" s="29"/>
    </row>
    <row r="476" spans="1:31" ht="15.75" customHeight="1">
      <c r="A476" s="29"/>
      <c r="B476" s="75"/>
      <c r="C476" s="29"/>
      <c r="D476" s="29"/>
      <c r="E476" s="29"/>
      <c r="F476" s="29"/>
      <c r="G476" s="338"/>
      <c r="H476" s="29"/>
      <c r="I476" s="29"/>
      <c r="J476" s="29"/>
      <c r="K476" s="29"/>
      <c r="L476" s="29"/>
      <c r="M476" s="29"/>
      <c r="N476" s="29"/>
      <c r="O476" s="29"/>
      <c r="P476" s="29"/>
      <c r="Q476" s="29"/>
      <c r="R476" s="29"/>
      <c r="S476" s="29"/>
      <c r="T476" s="29"/>
      <c r="U476" s="29"/>
      <c r="V476" s="29"/>
      <c r="W476" s="29"/>
      <c r="X476" s="29"/>
      <c r="Y476" s="29"/>
      <c r="Z476" s="29"/>
      <c r="AA476" s="29"/>
      <c r="AB476" s="29"/>
      <c r="AC476" s="29"/>
      <c r="AD476" s="29"/>
      <c r="AE476" s="29"/>
    </row>
    <row r="477" spans="1:31" ht="15.75" customHeight="1">
      <c r="A477" s="29"/>
      <c r="B477" s="75"/>
      <c r="C477" s="29"/>
      <c r="D477" s="29"/>
      <c r="E477" s="29"/>
      <c r="F477" s="29"/>
      <c r="G477" s="338"/>
      <c r="H477" s="29"/>
      <c r="I477" s="29"/>
      <c r="J477" s="29"/>
      <c r="K477" s="29"/>
      <c r="L477" s="29"/>
      <c r="M477" s="29"/>
      <c r="N477" s="29"/>
      <c r="O477" s="29"/>
      <c r="P477" s="29"/>
      <c r="Q477" s="29"/>
      <c r="R477" s="29"/>
      <c r="S477" s="29"/>
      <c r="T477" s="29"/>
      <c r="U477" s="29"/>
      <c r="V477" s="29"/>
      <c r="W477" s="29"/>
      <c r="X477" s="29"/>
      <c r="Y477" s="29"/>
      <c r="Z477" s="29"/>
      <c r="AA477" s="29"/>
      <c r="AB477" s="29"/>
      <c r="AC477" s="29"/>
      <c r="AD477" s="29"/>
      <c r="AE477" s="29"/>
    </row>
    <row r="478" spans="1:31" ht="15.75" customHeight="1">
      <c r="A478" s="29"/>
      <c r="B478" s="75"/>
      <c r="C478" s="29"/>
      <c r="D478" s="29"/>
      <c r="E478" s="29"/>
      <c r="F478" s="29"/>
      <c r="G478" s="338"/>
      <c r="H478" s="29"/>
      <c r="I478" s="29"/>
      <c r="J478" s="29"/>
      <c r="K478" s="29"/>
      <c r="L478" s="29"/>
      <c r="M478" s="29"/>
      <c r="N478" s="29"/>
      <c r="O478" s="29"/>
      <c r="P478" s="29"/>
      <c r="Q478" s="29"/>
      <c r="R478" s="29"/>
      <c r="S478" s="29"/>
      <c r="T478" s="29"/>
      <c r="U478" s="29"/>
      <c r="V478" s="29"/>
      <c r="W478" s="29"/>
      <c r="X478" s="29"/>
      <c r="Y478" s="29"/>
      <c r="Z478" s="29"/>
      <c r="AA478" s="29"/>
      <c r="AB478" s="29"/>
      <c r="AC478" s="29"/>
      <c r="AD478" s="29"/>
      <c r="AE478" s="29"/>
    </row>
    <row r="479" spans="1:31" ht="15.75" customHeight="1">
      <c r="A479" s="29"/>
      <c r="B479" s="75"/>
      <c r="C479" s="29"/>
      <c r="D479" s="29"/>
      <c r="E479" s="29"/>
      <c r="F479" s="29"/>
      <c r="G479" s="338"/>
      <c r="H479" s="29"/>
      <c r="I479" s="29"/>
      <c r="J479" s="29"/>
      <c r="K479" s="29"/>
      <c r="L479" s="29"/>
      <c r="M479" s="29"/>
      <c r="N479" s="29"/>
      <c r="O479" s="29"/>
      <c r="P479" s="29"/>
      <c r="Q479" s="29"/>
      <c r="R479" s="29"/>
      <c r="S479" s="29"/>
      <c r="T479" s="29"/>
      <c r="U479" s="29"/>
      <c r="V479" s="29"/>
      <c r="W479" s="29"/>
      <c r="X479" s="29"/>
      <c r="Y479" s="29"/>
      <c r="Z479" s="29"/>
      <c r="AA479" s="29"/>
      <c r="AB479" s="29"/>
      <c r="AC479" s="29"/>
      <c r="AD479" s="29"/>
      <c r="AE479" s="29"/>
    </row>
    <row r="480" spans="1:31" ht="15.75" customHeight="1">
      <c r="A480" s="29"/>
      <c r="B480" s="75"/>
      <c r="C480" s="29"/>
      <c r="D480" s="29"/>
      <c r="E480" s="29"/>
      <c r="F480" s="29"/>
      <c r="G480" s="338"/>
      <c r="H480" s="29"/>
      <c r="I480" s="29"/>
      <c r="J480" s="29"/>
      <c r="K480" s="29"/>
      <c r="L480" s="29"/>
      <c r="M480" s="29"/>
      <c r="N480" s="29"/>
      <c r="O480" s="29"/>
      <c r="P480" s="29"/>
      <c r="Q480" s="29"/>
      <c r="R480" s="29"/>
      <c r="S480" s="29"/>
      <c r="T480" s="29"/>
      <c r="U480" s="29"/>
      <c r="V480" s="29"/>
      <c r="W480" s="29"/>
      <c r="X480" s="29"/>
      <c r="Y480" s="29"/>
      <c r="Z480" s="29"/>
      <c r="AA480" s="29"/>
      <c r="AB480" s="29"/>
      <c r="AC480" s="29"/>
      <c r="AD480" s="29"/>
      <c r="AE480" s="29"/>
    </row>
    <row r="481" spans="1:31" ht="15.75" customHeight="1">
      <c r="A481" s="29"/>
      <c r="B481" s="75"/>
      <c r="C481" s="29"/>
      <c r="D481" s="29"/>
      <c r="E481" s="29"/>
      <c r="F481" s="29"/>
      <c r="G481" s="338"/>
      <c r="H481" s="29"/>
      <c r="I481" s="29"/>
      <c r="J481" s="29"/>
      <c r="K481" s="29"/>
      <c r="L481" s="29"/>
      <c r="M481" s="29"/>
      <c r="N481" s="29"/>
      <c r="O481" s="29"/>
      <c r="P481" s="29"/>
      <c r="Q481" s="29"/>
      <c r="R481" s="29"/>
      <c r="S481" s="29"/>
      <c r="T481" s="29"/>
      <c r="U481" s="29"/>
      <c r="V481" s="29"/>
      <c r="W481" s="29"/>
      <c r="X481" s="29"/>
      <c r="Y481" s="29"/>
      <c r="Z481" s="29"/>
      <c r="AA481" s="29"/>
      <c r="AB481" s="29"/>
      <c r="AC481" s="29"/>
      <c r="AD481" s="29"/>
      <c r="AE481" s="29"/>
    </row>
    <row r="482" spans="1:31" ht="15.75" customHeight="1">
      <c r="A482" s="29"/>
      <c r="B482" s="75"/>
      <c r="C482" s="29"/>
      <c r="D482" s="29"/>
      <c r="E482" s="29"/>
      <c r="F482" s="29"/>
      <c r="G482" s="338"/>
      <c r="H482" s="29"/>
      <c r="I482" s="29"/>
      <c r="J482" s="29"/>
      <c r="K482" s="29"/>
      <c r="L482" s="29"/>
      <c r="M482" s="29"/>
      <c r="N482" s="29"/>
      <c r="O482" s="29"/>
      <c r="P482" s="29"/>
      <c r="Q482" s="29"/>
      <c r="R482" s="29"/>
      <c r="S482" s="29"/>
      <c r="T482" s="29"/>
      <c r="U482" s="29"/>
      <c r="V482" s="29"/>
      <c r="W482" s="29"/>
      <c r="X482" s="29"/>
      <c r="Y482" s="29"/>
      <c r="Z482" s="29"/>
      <c r="AA482" s="29"/>
      <c r="AB482" s="29"/>
      <c r="AC482" s="29"/>
      <c r="AD482" s="29"/>
      <c r="AE482" s="29"/>
    </row>
    <row r="483" spans="1:31" ht="15.75" customHeight="1">
      <c r="A483" s="29"/>
      <c r="B483" s="75"/>
      <c r="C483" s="29"/>
      <c r="D483" s="29"/>
      <c r="E483" s="29"/>
      <c r="F483" s="29"/>
      <c r="G483" s="338"/>
      <c r="H483" s="29"/>
      <c r="I483" s="29"/>
      <c r="J483" s="29"/>
      <c r="K483" s="29"/>
      <c r="L483" s="29"/>
      <c r="M483" s="29"/>
      <c r="N483" s="29"/>
      <c r="O483" s="29"/>
      <c r="P483" s="29"/>
      <c r="Q483" s="29"/>
      <c r="R483" s="29"/>
      <c r="S483" s="29"/>
      <c r="T483" s="29"/>
      <c r="U483" s="29"/>
      <c r="V483" s="29"/>
      <c r="W483" s="29"/>
      <c r="X483" s="29"/>
      <c r="Y483" s="29"/>
      <c r="Z483" s="29"/>
      <c r="AA483" s="29"/>
      <c r="AB483" s="29"/>
      <c r="AC483" s="29"/>
      <c r="AD483" s="29"/>
      <c r="AE483" s="29"/>
    </row>
    <row r="484" spans="1:31" ht="15.75" customHeight="1">
      <c r="A484" s="29"/>
      <c r="B484" s="75"/>
      <c r="C484" s="29"/>
      <c r="D484" s="29"/>
      <c r="E484" s="29"/>
      <c r="F484" s="29"/>
      <c r="G484" s="338"/>
      <c r="H484" s="29"/>
      <c r="I484" s="29"/>
      <c r="J484" s="29"/>
      <c r="K484" s="29"/>
      <c r="L484" s="29"/>
      <c r="M484" s="29"/>
      <c r="N484" s="29"/>
      <c r="O484" s="29"/>
      <c r="P484" s="29"/>
      <c r="Q484" s="29"/>
      <c r="R484" s="29"/>
      <c r="S484" s="29"/>
      <c r="T484" s="29"/>
      <c r="U484" s="29"/>
      <c r="V484" s="29"/>
      <c r="W484" s="29"/>
      <c r="X484" s="29"/>
      <c r="Y484" s="29"/>
      <c r="Z484" s="29"/>
      <c r="AA484" s="29"/>
      <c r="AB484" s="29"/>
      <c r="AC484" s="29"/>
      <c r="AD484" s="29"/>
      <c r="AE484" s="29"/>
    </row>
    <row r="485" spans="1:31" ht="15.75" customHeight="1">
      <c r="A485" s="29"/>
      <c r="B485" s="75"/>
      <c r="C485" s="29"/>
      <c r="D485" s="29"/>
      <c r="E485" s="29"/>
      <c r="F485" s="29"/>
      <c r="G485" s="338"/>
      <c r="H485" s="29"/>
      <c r="I485" s="29"/>
      <c r="J485" s="29"/>
      <c r="K485" s="29"/>
      <c r="L485" s="29"/>
      <c r="M485" s="29"/>
      <c r="N485" s="29"/>
      <c r="O485" s="29"/>
      <c r="P485" s="29"/>
      <c r="Q485" s="29"/>
      <c r="R485" s="29"/>
      <c r="S485" s="29"/>
      <c r="T485" s="29"/>
      <c r="U485" s="29"/>
      <c r="V485" s="29"/>
      <c r="W485" s="29"/>
      <c r="X485" s="29"/>
      <c r="Y485" s="29"/>
      <c r="Z485" s="29"/>
      <c r="AA485" s="29"/>
      <c r="AB485" s="29"/>
      <c r="AC485" s="29"/>
      <c r="AD485" s="29"/>
      <c r="AE485" s="29"/>
    </row>
    <row r="486" spans="1:31" ht="15.75" customHeight="1">
      <c r="A486" s="29"/>
      <c r="B486" s="75"/>
      <c r="C486" s="29"/>
      <c r="D486" s="29"/>
      <c r="E486" s="29"/>
      <c r="F486" s="29"/>
      <c r="G486" s="338"/>
      <c r="H486" s="29"/>
      <c r="I486" s="29"/>
      <c r="J486" s="29"/>
      <c r="K486" s="29"/>
      <c r="L486" s="29"/>
      <c r="M486" s="29"/>
      <c r="N486" s="29"/>
      <c r="O486" s="29"/>
      <c r="P486" s="29"/>
      <c r="Q486" s="29"/>
      <c r="R486" s="29"/>
      <c r="S486" s="29"/>
      <c r="T486" s="29"/>
      <c r="U486" s="29"/>
      <c r="V486" s="29"/>
      <c r="W486" s="29"/>
      <c r="X486" s="29"/>
      <c r="Y486" s="29"/>
      <c r="Z486" s="29"/>
      <c r="AA486" s="29"/>
      <c r="AB486" s="29"/>
      <c r="AC486" s="29"/>
      <c r="AD486" s="29"/>
      <c r="AE486" s="29"/>
    </row>
    <row r="487" spans="1:31" ht="15.75" customHeight="1">
      <c r="A487" s="29"/>
      <c r="B487" s="75"/>
      <c r="C487" s="29"/>
      <c r="D487" s="29"/>
      <c r="E487" s="29"/>
      <c r="F487" s="29"/>
      <c r="G487" s="338"/>
      <c r="H487" s="29"/>
      <c r="I487" s="29"/>
      <c r="J487" s="29"/>
      <c r="K487" s="29"/>
      <c r="L487" s="29"/>
      <c r="M487" s="29"/>
      <c r="N487" s="29"/>
      <c r="O487" s="29"/>
      <c r="P487" s="29"/>
      <c r="Q487" s="29"/>
      <c r="R487" s="29"/>
      <c r="S487" s="29"/>
      <c r="T487" s="29"/>
      <c r="U487" s="29"/>
      <c r="V487" s="29"/>
      <c r="W487" s="29"/>
      <c r="X487" s="29"/>
      <c r="Y487" s="29"/>
      <c r="Z487" s="29"/>
      <c r="AA487" s="29"/>
      <c r="AB487" s="29"/>
      <c r="AC487" s="29"/>
      <c r="AD487" s="29"/>
      <c r="AE487" s="29"/>
    </row>
    <row r="488" spans="1:31" ht="15.75" customHeight="1">
      <c r="A488" s="29"/>
      <c r="B488" s="75"/>
      <c r="C488" s="29"/>
      <c r="D488" s="29"/>
      <c r="E488" s="29"/>
      <c r="F488" s="29"/>
      <c r="G488" s="338"/>
      <c r="H488" s="29"/>
      <c r="I488" s="29"/>
      <c r="J488" s="29"/>
      <c r="K488" s="29"/>
      <c r="L488" s="29"/>
      <c r="M488" s="29"/>
      <c r="N488" s="29"/>
      <c r="O488" s="29"/>
      <c r="P488" s="29"/>
      <c r="Q488" s="29"/>
      <c r="R488" s="29"/>
      <c r="S488" s="29"/>
      <c r="T488" s="29"/>
      <c r="U488" s="29"/>
      <c r="V488" s="29"/>
      <c r="W488" s="29"/>
      <c r="X488" s="29"/>
      <c r="Y488" s="29"/>
      <c r="Z488" s="29"/>
      <c r="AA488" s="29"/>
      <c r="AB488" s="29"/>
      <c r="AC488" s="29"/>
      <c r="AD488" s="29"/>
      <c r="AE488" s="29"/>
    </row>
    <row r="489" spans="1:31" ht="15.75" customHeight="1">
      <c r="A489" s="29"/>
      <c r="B489" s="75"/>
      <c r="C489" s="29"/>
      <c r="D489" s="29"/>
      <c r="E489" s="29"/>
      <c r="F489" s="29"/>
      <c r="G489" s="338"/>
      <c r="H489" s="29"/>
      <c r="I489" s="29"/>
      <c r="J489" s="29"/>
      <c r="K489" s="29"/>
      <c r="L489" s="29"/>
      <c r="M489" s="29"/>
      <c r="N489" s="29"/>
      <c r="O489" s="29"/>
      <c r="P489" s="29"/>
      <c r="Q489" s="29"/>
      <c r="R489" s="29"/>
      <c r="S489" s="29"/>
      <c r="T489" s="29"/>
      <c r="U489" s="29"/>
      <c r="V489" s="29"/>
      <c r="W489" s="29"/>
      <c r="X489" s="29"/>
      <c r="Y489" s="29"/>
      <c r="Z489" s="29"/>
      <c r="AA489" s="29"/>
      <c r="AB489" s="29"/>
      <c r="AC489" s="29"/>
      <c r="AD489" s="29"/>
      <c r="AE489" s="29"/>
    </row>
    <row r="490" spans="1:31" ht="15.75" customHeight="1">
      <c r="A490" s="29"/>
      <c r="B490" s="75"/>
      <c r="C490" s="29"/>
      <c r="D490" s="29"/>
      <c r="E490" s="29"/>
      <c r="F490" s="29"/>
      <c r="G490" s="338"/>
      <c r="H490" s="29"/>
      <c r="I490" s="29"/>
      <c r="J490" s="29"/>
      <c r="K490" s="29"/>
      <c r="L490" s="29"/>
      <c r="M490" s="29"/>
      <c r="N490" s="29"/>
      <c r="O490" s="29"/>
      <c r="P490" s="29"/>
      <c r="Q490" s="29"/>
      <c r="R490" s="29"/>
      <c r="S490" s="29"/>
      <c r="T490" s="29"/>
      <c r="U490" s="29"/>
      <c r="V490" s="29"/>
      <c r="W490" s="29"/>
      <c r="X490" s="29"/>
      <c r="Y490" s="29"/>
      <c r="Z490" s="29"/>
      <c r="AA490" s="29"/>
      <c r="AB490" s="29"/>
      <c r="AC490" s="29"/>
      <c r="AD490" s="29"/>
      <c r="AE490" s="29"/>
    </row>
    <row r="491" spans="1:31" ht="15.75" customHeight="1">
      <c r="A491" s="29"/>
      <c r="B491" s="75"/>
      <c r="C491" s="29"/>
      <c r="D491" s="29"/>
      <c r="E491" s="29"/>
      <c r="F491" s="29"/>
      <c r="G491" s="338"/>
      <c r="H491" s="29"/>
      <c r="I491" s="29"/>
      <c r="J491" s="29"/>
      <c r="K491" s="29"/>
      <c r="L491" s="29"/>
      <c r="M491" s="29"/>
      <c r="N491" s="29"/>
      <c r="O491" s="29"/>
      <c r="P491" s="29"/>
      <c r="Q491" s="29"/>
      <c r="R491" s="29"/>
      <c r="S491" s="29"/>
      <c r="T491" s="29"/>
      <c r="U491" s="29"/>
      <c r="V491" s="29"/>
      <c r="W491" s="29"/>
      <c r="X491" s="29"/>
      <c r="Y491" s="29"/>
      <c r="Z491" s="29"/>
      <c r="AA491" s="29"/>
      <c r="AB491" s="29"/>
      <c r="AC491" s="29"/>
      <c r="AD491" s="29"/>
      <c r="AE491" s="29"/>
    </row>
    <row r="492" spans="1:31" ht="15.75" customHeight="1">
      <c r="A492" s="29"/>
      <c r="B492" s="75"/>
      <c r="C492" s="29"/>
      <c r="D492" s="29"/>
      <c r="E492" s="29"/>
      <c r="F492" s="29"/>
      <c r="G492" s="338"/>
      <c r="H492" s="29"/>
      <c r="I492" s="29"/>
      <c r="J492" s="29"/>
      <c r="K492" s="29"/>
      <c r="L492" s="29"/>
      <c r="M492" s="29"/>
      <c r="N492" s="29"/>
      <c r="O492" s="29"/>
      <c r="P492" s="29"/>
      <c r="Q492" s="29"/>
      <c r="R492" s="29"/>
      <c r="S492" s="29"/>
      <c r="T492" s="29"/>
      <c r="U492" s="29"/>
      <c r="V492" s="29"/>
      <c r="W492" s="29"/>
      <c r="X492" s="29"/>
      <c r="Y492" s="29"/>
      <c r="Z492" s="29"/>
      <c r="AA492" s="29"/>
      <c r="AB492" s="29"/>
      <c r="AC492" s="29"/>
      <c r="AD492" s="29"/>
      <c r="AE492" s="29"/>
    </row>
    <row r="493" spans="1:31" ht="15.75" customHeight="1">
      <c r="A493" s="29"/>
      <c r="B493" s="75"/>
      <c r="C493" s="29"/>
      <c r="D493" s="29"/>
      <c r="E493" s="29"/>
      <c r="F493" s="29"/>
      <c r="G493" s="338"/>
      <c r="H493" s="29"/>
      <c r="I493" s="29"/>
      <c r="J493" s="29"/>
      <c r="K493" s="29"/>
      <c r="L493" s="29"/>
      <c r="M493" s="29"/>
      <c r="N493" s="29"/>
      <c r="O493" s="29"/>
      <c r="P493" s="29"/>
      <c r="Q493" s="29"/>
      <c r="R493" s="29"/>
      <c r="S493" s="29"/>
      <c r="T493" s="29"/>
      <c r="U493" s="29"/>
      <c r="V493" s="29"/>
      <c r="W493" s="29"/>
      <c r="X493" s="29"/>
      <c r="Y493" s="29"/>
      <c r="Z493" s="29"/>
      <c r="AA493" s="29"/>
      <c r="AB493" s="29"/>
      <c r="AC493" s="29"/>
      <c r="AD493" s="29"/>
      <c r="AE493" s="29"/>
    </row>
    <row r="494" spans="1:31" ht="15.75" customHeight="1">
      <c r="A494" s="29"/>
      <c r="B494" s="75"/>
      <c r="C494" s="29"/>
      <c r="D494" s="29"/>
      <c r="E494" s="29"/>
      <c r="F494" s="29"/>
      <c r="G494" s="338"/>
      <c r="H494" s="29"/>
      <c r="I494" s="29"/>
      <c r="J494" s="29"/>
      <c r="K494" s="29"/>
      <c r="L494" s="29"/>
      <c r="M494" s="29"/>
      <c r="N494" s="29"/>
      <c r="O494" s="29"/>
      <c r="P494" s="29"/>
      <c r="Q494" s="29"/>
      <c r="R494" s="29"/>
      <c r="S494" s="29"/>
      <c r="T494" s="29"/>
      <c r="U494" s="29"/>
      <c r="V494" s="29"/>
      <c r="W494" s="29"/>
      <c r="X494" s="29"/>
      <c r="Y494" s="29"/>
      <c r="Z494" s="29"/>
      <c r="AA494" s="29"/>
      <c r="AB494" s="29"/>
      <c r="AC494" s="29"/>
      <c r="AD494" s="29"/>
      <c r="AE494" s="29"/>
    </row>
    <row r="495" spans="1:31" ht="15.75" customHeight="1">
      <c r="A495" s="29"/>
      <c r="B495" s="75"/>
      <c r="C495" s="29"/>
      <c r="D495" s="29"/>
      <c r="E495" s="29"/>
      <c r="F495" s="29"/>
      <c r="G495" s="338"/>
      <c r="H495" s="29"/>
      <c r="I495" s="29"/>
      <c r="J495" s="29"/>
      <c r="K495" s="29"/>
      <c r="L495" s="29"/>
      <c r="M495" s="29"/>
      <c r="N495" s="29"/>
      <c r="O495" s="29"/>
      <c r="P495" s="29"/>
      <c r="Q495" s="29"/>
      <c r="R495" s="29"/>
      <c r="S495" s="29"/>
      <c r="T495" s="29"/>
      <c r="U495" s="29"/>
      <c r="V495" s="29"/>
      <c r="W495" s="29"/>
      <c r="X495" s="29"/>
      <c r="Y495" s="29"/>
      <c r="Z495" s="29"/>
      <c r="AA495" s="29"/>
      <c r="AB495" s="29"/>
      <c r="AC495" s="29"/>
      <c r="AD495" s="29"/>
      <c r="AE495" s="29"/>
    </row>
    <row r="496" spans="1:31" ht="15.75" customHeight="1">
      <c r="A496" s="29"/>
      <c r="B496" s="75"/>
      <c r="C496" s="29"/>
      <c r="D496" s="29"/>
      <c r="E496" s="29"/>
      <c r="F496" s="29"/>
      <c r="G496" s="338"/>
      <c r="H496" s="29"/>
      <c r="I496" s="29"/>
      <c r="J496" s="29"/>
      <c r="K496" s="29"/>
      <c r="L496" s="29"/>
      <c r="M496" s="29"/>
      <c r="N496" s="29"/>
      <c r="O496" s="29"/>
      <c r="P496" s="29"/>
      <c r="Q496" s="29"/>
      <c r="R496" s="29"/>
      <c r="S496" s="29"/>
      <c r="T496" s="29"/>
      <c r="U496" s="29"/>
      <c r="V496" s="29"/>
      <c r="W496" s="29"/>
      <c r="X496" s="29"/>
      <c r="Y496" s="29"/>
      <c r="Z496" s="29"/>
      <c r="AA496" s="29"/>
      <c r="AB496" s="29"/>
      <c r="AC496" s="29"/>
      <c r="AD496" s="29"/>
      <c r="AE496" s="29"/>
    </row>
    <row r="497" spans="1:31" ht="15.75" customHeight="1">
      <c r="A497" s="29"/>
      <c r="B497" s="75"/>
      <c r="C497" s="29"/>
      <c r="D497" s="29"/>
      <c r="E497" s="29"/>
      <c r="F497" s="29"/>
      <c r="G497" s="338"/>
      <c r="H497" s="29"/>
      <c r="I497" s="29"/>
      <c r="J497" s="29"/>
      <c r="K497" s="29"/>
      <c r="L497" s="29"/>
      <c r="M497" s="29"/>
      <c r="N497" s="29"/>
      <c r="O497" s="29"/>
      <c r="P497" s="29"/>
      <c r="Q497" s="29"/>
      <c r="R497" s="29"/>
      <c r="S497" s="29"/>
      <c r="T497" s="29"/>
      <c r="U497" s="29"/>
      <c r="V497" s="29"/>
      <c r="W497" s="29"/>
      <c r="X497" s="29"/>
      <c r="Y497" s="29"/>
      <c r="Z497" s="29"/>
      <c r="AA497" s="29"/>
      <c r="AB497" s="29"/>
      <c r="AC497" s="29"/>
      <c r="AD497" s="29"/>
      <c r="AE497" s="29"/>
    </row>
    <row r="498" spans="1:31" ht="15.75" customHeight="1">
      <c r="A498" s="29"/>
      <c r="B498" s="75"/>
      <c r="C498" s="29"/>
      <c r="D498" s="29"/>
      <c r="E498" s="29"/>
      <c r="F498" s="29"/>
      <c r="G498" s="338"/>
      <c r="H498" s="29"/>
      <c r="I498" s="29"/>
      <c r="J498" s="29"/>
      <c r="K498" s="29"/>
      <c r="L498" s="29"/>
      <c r="M498" s="29"/>
      <c r="N498" s="29"/>
      <c r="O498" s="29"/>
      <c r="P498" s="29"/>
      <c r="Q498" s="29"/>
      <c r="R498" s="29"/>
      <c r="S498" s="29"/>
      <c r="T498" s="29"/>
      <c r="U498" s="29"/>
      <c r="V498" s="29"/>
      <c r="W498" s="29"/>
      <c r="X498" s="29"/>
      <c r="Y498" s="29"/>
      <c r="Z498" s="29"/>
      <c r="AA498" s="29"/>
      <c r="AB498" s="29"/>
      <c r="AC498" s="29"/>
      <c r="AD498" s="29"/>
      <c r="AE498" s="29"/>
    </row>
    <row r="499" spans="1:31" ht="15.75" customHeight="1">
      <c r="A499" s="29"/>
      <c r="B499" s="75"/>
      <c r="C499" s="29"/>
      <c r="D499" s="29"/>
      <c r="E499" s="29"/>
      <c r="F499" s="29"/>
      <c r="G499" s="338"/>
      <c r="H499" s="29"/>
      <c r="I499" s="29"/>
      <c r="J499" s="29"/>
      <c r="K499" s="29"/>
      <c r="L499" s="29"/>
      <c r="M499" s="29"/>
      <c r="N499" s="29"/>
      <c r="O499" s="29"/>
      <c r="P499" s="29"/>
      <c r="Q499" s="29"/>
      <c r="R499" s="29"/>
      <c r="S499" s="29"/>
      <c r="T499" s="29"/>
      <c r="U499" s="29"/>
      <c r="V499" s="29"/>
      <c r="W499" s="29"/>
      <c r="X499" s="29"/>
      <c r="Y499" s="29"/>
      <c r="Z499" s="29"/>
      <c r="AA499" s="29"/>
      <c r="AB499" s="29"/>
      <c r="AC499" s="29"/>
      <c r="AD499" s="29"/>
      <c r="AE499" s="29"/>
    </row>
    <row r="500" spans="1:31" ht="15.75" customHeight="1">
      <c r="A500" s="29"/>
      <c r="B500" s="75"/>
      <c r="C500" s="29"/>
      <c r="D500" s="29"/>
      <c r="E500" s="29"/>
      <c r="F500" s="29"/>
      <c r="G500" s="338"/>
      <c r="H500" s="29"/>
      <c r="I500" s="29"/>
      <c r="J500" s="29"/>
      <c r="K500" s="29"/>
      <c r="L500" s="29"/>
      <c r="M500" s="29"/>
      <c r="N500" s="29"/>
      <c r="O500" s="29"/>
      <c r="P500" s="29"/>
      <c r="Q500" s="29"/>
      <c r="R500" s="29"/>
      <c r="S500" s="29"/>
      <c r="T500" s="29"/>
      <c r="U500" s="29"/>
      <c r="V500" s="29"/>
      <c r="W500" s="29"/>
      <c r="X500" s="29"/>
      <c r="Y500" s="29"/>
      <c r="Z500" s="29"/>
      <c r="AA500" s="29"/>
      <c r="AB500" s="29"/>
      <c r="AC500" s="29"/>
      <c r="AD500" s="29"/>
      <c r="AE500" s="29"/>
    </row>
    <row r="501" spans="1:31" ht="15.75" customHeight="1">
      <c r="A501" s="29"/>
      <c r="B501" s="75"/>
      <c r="C501" s="29"/>
      <c r="D501" s="29"/>
      <c r="E501" s="29"/>
      <c r="F501" s="29"/>
      <c r="G501" s="338"/>
      <c r="H501" s="29"/>
      <c r="I501" s="29"/>
      <c r="J501" s="29"/>
      <c r="K501" s="29"/>
      <c r="L501" s="29"/>
      <c r="M501" s="29"/>
      <c r="N501" s="29"/>
      <c r="O501" s="29"/>
      <c r="P501" s="29"/>
      <c r="Q501" s="29"/>
      <c r="R501" s="29"/>
      <c r="S501" s="29"/>
      <c r="T501" s="29"/>
      <c r="U501" s="29"/>
      <c r="V501" s="29"/>
      <c r="W501" s="29"/>
      <c r="X501" s="29"/>
      <c r="Y501" s="29"/>
      <c r="Z501" s="29"/>
      <c r="AA501" s="29"/>
      <c r="AB501" s="29"/>
      <c r="AC501" s="29"/>
      <c r="AD501" s="29"/>
      <c r="AE501" s="29"/>
    </row>
    <row r="502" spans="1:31" ht="15.75" customHeight="1">
      <c r="A502" s="29"/>
      <c r="B502" s="75"/>
      <c r="C502" s="29"/>
      <c r="D502" s="29"/>
      <c r="E502" s="29"/>
      <c r="F502" s="29"/>
      <c r="G502" s="338"/>
      <c r="H502" s="29"/>
      <c r="I502" s="29"/>
      <c r="J502" s="29"/>
      <c r="K502" s="29"/>
      <c r="L502" s="29"/>
      <c r="M502" s="29"/>
      <c r="N502" s="29"/>
      <c r="O502" s="29"/>
      <c r="P502" s="29"/>
      <c r="Q502" s="29"/>
      <c r="R502" s="29"/>
      <c r="S502" s="29"/>
      <c r="T502" s="29"/>
      <c r="U502" s="29"/>
      <c r="V502" s="29"/>
      <c r="W502" s="29"/>
      <c r="X502" s="29"/>
      <c r="Y502" s="29"/>
      <c r="Z502" s="29"/>
      <c r="AA502" s="29"/>
      <c r="AB502" s="29"/>
      <c r="AC502" s="29"/>
      <c r="AD502" s="29"/>
      <c r="AE502" s="29"/>
    </row>
    <row r="503" spans="1:31" ht="15.75" customHeight="1">
      <c r="A503" s="29"/>
      <c r="B503" s="75"/>
      <c r="C503" s="29"/>
      <c r="D503" s="29"/>
      <c r="E503" s="29"/>
      <c r="F503" s="29"/>
      <c r="G503" s="338"/>
      <c r="H503" s="29"/>
      <c r="I503" s="29"/>
      <c r="J503" s="29"/>
      <c r="K503" s="29"/>
      <c r="L503" s="29"/>
      <c r="M503" s="29"/>
      <c r="N503" s="29"/>
      <c r="O503" s="29"/>
      <c r="P503" s="29"/>
      <c r="Q503" s="29"/>
      <c r="R503" s="29"/>
      <c r="S503" s="29"/>
      <c r="T503" s="29"/>
      <c r="U503" s="29"/>
      <c r="V503" s="29"/>
      <c r="W503" s="29"/>
      <c r="X503" s="29"/>
      <c r="Y503" s="29"/>
      <c r="Z503" s="29"/>
      <c r="AA503" s="29"/>
      <c r="AB503" s="29"/>
      <c r="AC503" s="29"/>
      <c r="AD503" s="29"/>
      <c r="AE503" s="29"/>
    </row>
    <row r="504" spans="1:31" ht="15.75" customHeight="1">
      <c r="A504" s="29"/>
      <c r="B504" s="75"/>
      <c r="C504" s="29"/>
      <c r="D504" s="29"/>
      <c r="E504" s="29"/>
      <c r="F504" s="29"/>
      <c r="G504" s="338"/>
      <c r="H504" s="29"/>
      <c r="I504" s="29"/>
      <c r="J504" s="29"/>
      <c r="K504" s="29"/>
      <c r="L504" s="29"/>
      <c r="M504" s="29"/>
      <c r="N504" s="29"/>
      <c r="O504" s="29"/>
      <c r="P504" s="29"/>
      <c r="Q504" s="29"/>
      <c r="R504" s="29"/>
      <c r="S504" s="29"/>
      <c r="T504" s="29"/>
      <c r="U504" s="29"/>
      <c r="V504" s="29"/>
      <c r="W504" s="29"/>
      <c r="X504" s="29"/>
      <c r="Y504" s="29"/>
      <c r="Z504" s="29"/>
      <c r="AA504" s="29"/>
      <c r="AB504" s="29"/>
      <c r="AC504" s="29"/>
      <c r="AD504" s="29"/>
      <c r="AE504" s="29"/>
    </row>
    <row r="505" spans="1:31" ht="15.75" customHeight="1">
      <c r="A505" s="29"/>
      <c r="B505" s="75"/>
      <c r="C505" s="29"/>
      <c r="D505" s="29"/>
      <c r="E505" s="29"/>
      <c r="F505" s="29"/>
      <c r="G505" s="338"/>
      <c r="H505" s="29"/>
      <c r="I505" s="29"/>
      <c r="J505" s="29"/>
      <c r="K505" s="29"/>
      <c r="L505" s="29"/>
      <c r="M505" s="29"/>
      <c r="N505" s="29"/>
      <c r="O505" s="29"/>
      <c r="P505" s="29"/>
      <c r="Q505" s="29"/>
      <c r="R505" s="29"/>
      <c r="S505" s="29"/>
      <c r="T505" s="29"/>
      <c r="U505" s="29"/>
      <c r="V505" s="29"/>
      <c r="W505" s="29"/>
      <c r="X505" s="29"/>
      <c r="Y505" s="29"/>
      <c r="Z505" s="29"/>
      <c r="AA505" s="29"/>
      <c r="AB505" s="29"/>
      <c r="AC505" s="29"/>
      <c r="AD505" s="29"/>
      <c r="AE505" s="29"/>
    </row>
    <row r="506" spans="1:31" ht="15.75" customHeight="1">
      <c r="A506" s="29"/>
      <c r="B506" s="75"/>
      <c r="C506" s="29"/>
      <c r="D506" s="29"/>
      <c r="E506" s="29"/>
      <c r="F506" s="29"/>
      <c r="G506" s="338"/>
      <c r="H506" s="29"/>
      <c r="I506" s="29"/>
      <c r="J506" s="29"/>
      <c r="K506" s="29"/>
      <c r="L506" s="29"/>
      <c r="M506" s="29"/>
      <c r="N506" s="29"/>
      <c r="O506" s="29"/>
      <c r="P506" s="29"/>
      <c r="Q506" s="29"/>
      <c r="R506" s="29"/>
      <c r="S506" s="29"/>
      <c r="T506" s="29"/>
      <c r="U506" s="29"/>
      <c r="V506" s="29"/>
      <c r="W506" s="29"/>
      <c r="X506" s="29"/>
      <c r="Y506" s="29"/>
      <c r="Z506" s="29"/>
      <c r="AA506" s="29"/>
      <c r="AB506" s="29"/>
      <c r="AC506" s="29"/>
      <c r="AD506" s="29"/>
      <c r="AE506" s="29"/>
    </row>
    <row r="507" spans="1:31" ht="15.75" customHeight="1">
      <c r="A507" s="29"/>
      <c r="B507" s="75"/>
      <c r="C507" s="29"/>
      <c r="D507" s="29"/>
      <c r="E507" s="29"/>
      <c r="F507" s="29"/>
      <c r="G507" s="338"/>
      <c r="H507" s="29"/>
      <c r="I507" s="29"/>
      <c r="J507" s="29"/>
      <c r="K507" s="29"/>
      <c r="L507" s="29"/>
      <c r="M507" s="29"/>
      <c r="N507" s="29"/>
      <c r="O507" s="29"/>
      <c r="P507" s="29"/>
      <c r="Q507" s="29"/>
      <c r="R507" s="29"/>
      <c r="S507" s="29"/>
      <c r="T507" s="29"/>
      <c r="U507" s="29"/>
      <c r="V507" s="29"/>
      <c r="W507" s="29"/>
      <c r="X507" s="29"/>
      <c r="Y507" s="29"/>
      <c r="Z507" s="29"/>
      <c r="AA507" s="29"/>
      <c r="AB507" s="29"/>
      <c r="AC507" s="29"/>
      <c r="AD507" s="29"/>
      <c r="AE507" s="29"/>
    </row>
    <row r="508" spans="1:31" ht="15.75" customHeight="1">
      <c r="A508" s="29"/>
      <c r="B508" s="75"/>
      <c r="C508" s="29"/>
      <c r="D508" s="29"/>
      <c r="E508" s="29"/>
      <c r="F508" s="29"/>
      <c r="G508" s="338"/>
      <c r="H508" s="29"/>
      <c r="I508" s="29"/>
      <c r="J508" s="29"/>
      <c r="K508" s="29"/>
      <c r="L508" s="29"/>
      <c r="M508" s="29"/>
      <c r="N508" s="29"/>
      <c r="O508" s="29"/>
      <c r="P508" s="29"/>
      <c r="Q508" s="29"/>
      <c r="R508" s="29"/>
      <c r="S508" s="29"/>
      <c r="T508" s="29"/>
      <c r="U508" s="29"/>
      <c r="V508" s="29"/>
      <c r="W508" s="29"/>
      <c r="X508" s="29"/>
      <c r="Y508" s="29"/>
      <c r="Z508" s="29"/>
      <c r="AA508" s="29"/>
      <c r="AB508" s="29"/>
      <c r="AC508" s="29"/>
      <c r="AD508" s="29"/>
      <c r="AE508" s="29"/>
    </row>
    <row r="509" spans="1:31" ht="15.75" customHeight="1">
      <c r="A509" s="29"/>
      <c r="B509" s="75"/>
      <c r="C509" s="29"/>
      <c r="D509" s="29"/>
      <c r="E509" s="29"/>
      <c r="F509" s="29"/>
      <c r="G509" s="338"/>
      <c r="H509" s="29"/>
      <c r="I509" s="29"/>
      <c r="J509" s="29"/>
      <c r="K509" s="29"/>
      <c r="L509" s="29"/>
      <c r="M509" s="29"/>
      <c r="N509" s="29"/>
      <c r="O509" s="29"/>
      <c r="P509" s="29"/>
      <c r="Q509" s="29"/>
      <c r="R509" s="29"/>
      <c r="S509" s="29"/>
      <c r="T509" s="29"/>
      <c r="U509" s="29"/>
      <c r="V509" s="29"/>
      <c r="W509" s="29"/>
      <c r="X509" s="29"/>
      <c r="Y509" s="29"/>
      <c r="Z509" s="29"/>
      <c r="AA509" s="29"/>
      <c r="AB509" s="29"/>
      <c r="AC509" s="29"/>
      <c r="AD509" s="29"/>
      <c r="AE509" s="29"/>
    </row>
    <row r="510" spans="1:31" ht="15.75" customHeight="1">
      <c r="A510" s="29"/>
      <c r="B510" s="75"/>
      <c r="C510" s="29"/>
      <c r="D510" s="29"/>
      <c r="E510" s="29"/>
      <c r="F510" s="29"/>
      <c r="G510" s="338"/>
      <c r="H510" s="29"/>
      <c r="I510" s="29"/>
      <c r="J510" s="29"/>
      <c r="K510" s="29"/>
      <c r="L510" s="29"/>
      <c r="M510" s="29"/>
      <c r="N510" s="29"/>
      <c r="O510" s="29"/>
      <c r="P510" s="29"/>
      <c r="Q510" s="29"/>
      <c r="R510" s="29"/>
      <c r="S510" s="29"/>
      <c r="T510" s="29"/>
      <c r="U510" s="29"/>
      <c r="V510" s="29"/>
      <c r="W510" s="29"/>
      <c r="X510" s="29"/>
      <c r="Y510" s="29"/>
      <c r="Z510" s="29"/>
      <c r="AA510" s="29"/>
      <c r="AB510" s="29"/>
      <c r="AC510" s="29"/>
      <c r="AD510" s="29"/>
      <c r="AE510" s="29"/>
    </row>
    <row r="511" spans="1:31" ht="15.75" customHeight="1">
      <c r="A511" s="29"/>
      <c r="B511" s="75"/>
      <c r="C511" s="29"/>
      <c r="D511" s="29"/>
      <c r="E511" s="29"/>
      <c r="F511" s="29"/>
      <c r="G511" s="338"/>
      <c r="H511" s="29"/>
      <c r="I511" s="29"/>
      <c r="J511" s="29"/>
      <c r="K511" s="29"/>
      <c r="L511" s="29"/>
      <c r="M511" s="29"/>
      <c r="N511" s="29"/>
      <c r="O511" s="29"/>
      <c r="P511" s="29"/>
      <c r="Q511" s="29"/>
      <c r="R511" s="29"/>
      <c r="S511" s="29"/>
      <c r="T511" s="29"/>
      <c r="U511" s="29"/>
      <c r="V511" s="29"/>
      <c r="W511" s="29"/>
      <c r="X511" s="29"/>
      <c r="Y511" s="29"/>
      <c r="Z511" s="29"/>
      <c r="AA511" s="29"/>
      <c r="AB511" s="29"/>
      <c r="AC511" s="29"/>
      <c r="AD511" s="29"/>
      <c r="AE511" s="29"/>
    </row>
    <row r="512" spans="1:31" ht="15.75" customHeight="1">
      <c r="A512" s="29"/>
      <c r="B512" s="75"/>
      <c r="C512" s="29"/>
      <c r="D512" s="29"/>
      <c r="E512" s="29"/>
      <c r="F512" s="29"/>
      <c r="G512" s="338"/>
      <c r="H512" s="29"/>
      <c r="I512" s="29"/>
      <c r="J512" s="29"/>
      <c r="K512" s="29"/>
      <c r="L512" s="29"/>
      <c r="M512" s="29"/>
      <c r="N512" s="29"/>
      <c r="O512" s="29"/>
      <c r="P512" s="29"/>
      <c r="Q512" s="29"/>
      <c r="R512" s="29"/>
      <c r="S512" s="29"/>
      <c r="T512" s="29"/>
      <c r="U512" s="29"/>
      <c r="V512" s="29"/>
      <c r="W512" s="29"/>
      <c r="X512" s="29"/>
      <c r="Y512" s="29"/>
      <c r="Z512" s="29"/>
      <c r="AA512" s="29"/>
      <c r="AB512" s="29"/>
      <c r="AC512" s="29"/>
      <c r="AD512" s="29"/>
      <c r="AE512" s="29"/>
    </row>
    <row r="513" spans="1:31" ht="15.75" customHeight="1">
      <c r="A513" s="29"/>
      <c r="B513" s="75"/>
      <c r="C513" s="29"/>
      <c r="D513" s="29"/>
      <c r="E513" s="29"/>
      <c r="F513" s="29"/>
      <c r="G513" s="338"/>
      <c r="H513" s="29"/>
      <c r="I513" s="29"/>
      <c r="J513" s="29"/>
      <c r="K513" s="29"/>
      <c r="L513" s="29"/>
      <c r="M513" s="29"/>
      <c r="N513" s="29"/>
      <c r="O513" s="29"/>
      <c r="P513" s="29"/>
      <c r="Q513" s="29"/>
      <c r="R513" s="29"/>
      <c r="S513" s="29"/>
      <c r="T513" s="29"/>
      <c r="U513" s="29"/>
      <c r="V513" s="29"/>
      <c r="W513" s="29"/>
      <c r="X513" s="29"/>
      <c r="Y513" s="29"/>
      <c r="Z513" s="29"/>
      <c r="AA513" s="29"/>
      <c r="AB513" s="29"/>
      <c r="AC513" s="29"/>
      <c r="AD513" s="29"/>
      <c r="AE513" s="29"/>
    </row>
    <row r="514" spans="1:31" ht="15.75" customHeight="1">
      <c r="A514" s="29"/>
      <c r="B514" s="75"/>
      <c r="C514" s="29"/>
      <c r="D514" s="29"/>
      <c r="E514" s="29"/>
      <c r="F514" s="29"/>
      <c r="G514" s="338"/>
      <c r="H514" s="29"/>
      <c r="I514" s="29"/>
      <c r="J514" s="29"/>
      <c r="K514" s="29"/>
      <c r="L514" s="29"/>
      <c r="M514" s="29"/>
      <c r="N514" s="29"/>
      <c r="O514" s="29"/>
      <c r="P514" s="29"/>
      <c r="Q514" s="29"/>
      <c r="R514" s="29"/>
      <c r="S514" s="29"/>
      <c r="T514" s="29"/>
      <c r="U514" s="29"/>
      <c r="V514" s="29"/>
      <c r="W514" s="29"/>
      <c r="X514" s="29"/>
      <c r="Y514" s="29"/>
      <c r="Z514" s="29"/>
      <c r="AA514" s="29"/>
      <c r="AB514" s="29"/>
      <c r="AC514" s="29"/>
      <c r="AD514" s="29"/>
      <c r="AE514" s="29"/>
    </row>
    <row r="515" spans="1:31" ht="15.75" customHeight="1">
      <c r="A515" s="29"/>
      <c r="B515" s="75"/>
      <c r="C515" s="29"/>
      <c r="D515" s="29"/>
      <c r="E515" s="29"/>
      <c r="F515" s="29"/>
      <c r="G515" s="338"/>
      <c r="H515" s="29"/>
      <c r="I515" s="29"/>
      <c r="J515" s="29"/>
      <c r="K515" s="29"/>
      <c r="L515" s="29"/>
      <c r="M515" s="29"/>
      <c r="N515" s="29"/>
      <c r="O515" s="29"/>
      <c r="P515" s="29"/>
      <c r="Q515" s="29"/>
      <c r="R515" s="29"/>
      <c r="S515" s="29"/>
      <c r="T515" s="29"/>
      <c r="U515" s="29"/>
      <c r="V515" s="29"/>
      <c r="W515" s="29"/>
      <c r="X515" s="29"/>
      <c r="Y515" s="29"/>
      <c r="Z515" s="29"/>
      <c r="AA515" s="29"/>
      <c r="AB515" s="29"/>
      <c r="AC515" s="29"/>
      <c r="AD515" s="29"/>
      <c r="AE515" s="29"/>
    </row>
    <row r="516" spans="1:31" ht="15.75" customHeight="1">
      <c r="A516" s="29"/>
      <c r="B516" s="75"/>
      <c r="C516" s="29"/>
      <c r="D516" s="29"/>
      <c r="E516" s="29"/>
      <c r="F516" s="29"/>
      <c r="G516" s="338"/>
      <c r="H516" s="29"/>
      <c r="I516" s="29"/>
      <c r="J516" s="29"/>
      <c r="K516" s="29"/>
      <c r="L516" s="29"/>
      <c r="M516" s="29"/>
      <c r="N516" s="29"/>
      <c r="O516" s="29"/>
      <c r="P516" s="29"/>
      <c r="Q516" s="29"/>
      <c r="R516" s="29"/>
      <c r="S516" s="29"/>
      <c r="T516" s="29"/>
      <c r="U516" s="29"/>
      <c r="V516" s="29"/>
      <c r="W516" s="29"/>
      <c r="X516" s="29"/>
      <c r="Y516" s="29"/>
      <c r="Z516" s="29"/>
      <c r="AA516" s="29"/>
      <c r="AB516" s="29"/>
      <c r="AC516" s="29"/>
      <c r="AD516" s="29"/>
      <c r="AE516" s="29"/>
    </row>
    <row r="517" spans="1:31" ht="15.75" customHeight="1">
      <c r="A517" s="29"/>
      <c r="B517" s="75"/>
      <c r="C517" s="29"/>
      <c r="D517" s="29"/>
      <c r="E517" s="29"/>
      <c r="F517" s="29"/>
      <c r="G517" s="338"/>
      <c r="H517" s="29"/>
      <c r="I517" s="29"/>
      <c r="J517" s="29"/>
      <c r="K517" s="29"/>
      <c r="L517" s="29"/>
      <c r="M517" s="29"/>
      <c r="N517" s="29"/>
      <c r="O517" s="29"/>
      <c r="P517" s="29"/>
      <c r="Q517" s="29"/>
      <c r="R517" s="29"/>
      <c r="S517" s="29"/>
      <c r="T517" s="29"/>
      <c r="U517" s="29"/>
      <c r="V517" s="29"/>
      <c r="W517" s="29"/>
      <c r="X517" s="29"/>
      <c r="Y517" s="29"/>
      <c r="Z517" s="29"/>
      <c r="AA517" s="29"/>
      <c r="AB517" s="29"/>
      <c r="AC517" s="29"/>
      <c r="AD517" s="29"/>
      <c r="AE517" s="29"/>
    </row>
    <row r="518" spans="1:31" ht="15.75" customHeight="1">
      <c r="A518" s="29"/>
      <c r="B518" s="75"/>
      <c r="C518" s="29"/>
      <c r="D518" s="29"/>
      <c r="E518" s="29"/>
      <c r="F518" s="29"/>
      <c r="G518" s="338"/>
      <c r="H518" s="29"/>
      <c r="I518" s="29"/>
      <c r="J518" s="29"/>
      <c r="K518" s="29"/>
      <c r="L518" s="29"/>
      <c r="M518" s="29"/>
      <c r="N518" s="29"/>
      <c r="O518" s="29"/>
      <c r="P518" s="29"/>
      <c r="Q518" s="29"/>
      <c r="R518" s="29"/>
      <c r="S518" s="29"/>
      <c r="T518" s="29"/>
      <c r="U518" s="29"/>
      <c r="V518" s="29"/>
      <c r="W518" s="29"/>
      <c r="X518" s="29"/>
      <c r="Y518" s="29"/>
      <c r="Z518" s="29"/>
      <c r="AA518" s="29"/>
      <c r="AB518" s="29"/>
      <c r="AC518" s="29"/>
      <c r="AD518" s="29"/>
      <c r="AE518" s="29"/>
    </row>
    <row r="519" spans="1:31" ht="15.75" customHeight="1">
      <c r="A519" s="29"/>
      <c r="B519" s="75"/>
      <c r="C519" s="29"/>
      <c r="D519" s="29"/>
      <c r="E519" s="29"/>
      <c r="F519" s="29"/>
      <c r="G519" s="338"/>
      <c r="H519" s="29"/>
      <c r="I519" s="29"/>
      <c r="J519" s="29"/>
      <c r="K519" s="29"/>
      <c r="L519" s="29"/>
      <c r="M519" s="29"/>
      <c r="N519" s="29"/>
      <c r="O519" s="29"/>
      <c r="P519" s="29"/>
      <c r="Q519" s="29"/>
      <c r="R519" s="29"/>
      <c r="S519" s="29"/>
      <c r="T519" s="29"/>
      <c r="U519" s="29"/>
      <c r="V519" s="29"/>
      <c r="W519" s="29"/>
      <c r="X519" s="29"/>
      <c r="Y519" s="29"/>
      <c r="Z519" s="29"/>
      <c r="AA519" s="29"/>
      <c r="AB519" s="29"/>
      <c r="AC519" s="29"/>
      <c r="AD519" s="29"/>
      <c r="AE519" s="29"/>
    </row>
    <row r="520" spans="1:31" ht="15.75" customHeight="1">
      <c r="A520" s="29"/>
      <c r="B520" s="75"/>
      <c r="C520" s="29"/>
      <c r="D520" s="29"/>
      <c r="E520" s="29"/>
      <c r="F520" s="29"/>
      <c r="G520" s="338"/>
      <c r="H520" s="29"/>
      <c r="I520" s="29"/>
      <c r="J520" s="29"/>
      <c r="K520" s="29"/>
      <c r="L520" s="29"/>
      <c r="M520" s="29"/>
      <c r="N520" s="29"/>
      <c r="O520" s="29"/>
      <c r="P520" s="29"/>
      <c r="Q520" s="29"/>
      <c r="R520" s="29"/>
      <c r="S520" s="29"/>
      <c r="T520" s="29"/>
      <c r="U520" s="29"/>
      <c r="V520" s="29"/>
      <c r="W520" s="29"/>
      <c r="X520" s="29"/>
      <c r="Y520" s="29"/>
      <c r="Z520" s="29"/>
      <c r="AA520" s="29"/>
      <c r="AB520" s="29"/>
      <c r="AC520" s="29"/>
      <c r="AD520" s="29"/>
      <c r="AE520" s="29"/>
    </row>
    <row r="521" spans="1:31" ht="15.75" customHeight="1">
      <c r="A521" s="29"/>
      <c r="B521" s="75"/>
      <c r="C521" s="29"/>
      <c r="D521" s="29"/>
      <c r="E521" s="29"/>
      <c r="F521" s="29"/>
      <c r="G521" s="338"/>
      <c r="H521" s="29"/>
      <c r="I521" s="29"/>
      <c r="J521" s="29"/>
      <c r="K521" s="29"/>
      <c r="L521" s="29"/>
      <c r="M521" s="29"/>
      <c r="N521" s="29"/>
      <c r="O521" s="29"/>
      <c r="P521" s="29"/>
      <c r="Q521" s="29"/>
      <c r="R521" s="29"/>
      <c r="S521" s="29"/>
      <c r="T521" s="29"/>
      <c r="U521" s="29"/>
      <c r="V521" s="29"/>
      <c r="W521" s="29"/>
      <c r="X521" s="29"/>
      <c r="Y521" s="29"/>
      <c r="Z521" s="29"/>
      <c r="AA521" s="29"/>
      <c r="AB521" s="29"/>
      <c r="AC521" s="29"/>
      <c r="AD521" s="29"/>
      <c r="AE521" s="29"/>
    </row>
    <row r="522" spans="1:31" ht="15.75" customHeight="1">
      <c r="A522" s="29"/>
      <c r="B522" s="75"/>
      <c r="C522" s="29"/>
      <c r="D522" s="29"/>
      <c r="E522" s="29"/>
      <c r="F522" s="29"/>
      <c r="G522" s="338"/>
      <c r="H522" s="29"/>
      <c r="I522" s="29"/>
      <c r="J522" s="29"/>
      <c r="K522" s="29"/>
      <c r="L522" s="29"/>
      <c r="M522" s="29"/>
      <c r="N522" s="29"/>
      <c r="O522" s="29"/>
      <c r="P522" s="29"/>
      <c r="Q522" s="29"/>
      <c r="R522" s="29"/>
      <c r="S522" s="29"/>
      <c r="T522" s="29"/>
      <c r="U522" s="29"/>
      <c r="V522" s="29"/>
      <c r="W522" s="29"/>
      <c r="X522" s="29"/>
      <c r="Y522" s="29"/>
      <c r="Z522" s="29"/>
      <c r="AA522" s="29"/>
      <c r="AB522" s="29"/>
      <c r="AC522" s="29"/>
      <c r="AD522" s="29"/>
      <c r="AE522" s="29"/>
    </row>
    <row r="523" spans="1:31" ht="15.75" customHeight="1">
      <c r="A523" s="29"/>
      <c r="B523" s="75"/>
      <c r="C523" s="29"/>
      <c r="D523" s="29"/>
      <c r="E523" s="29"/>
      <c r="F523" s="29"/>
      <c r="G523" s="338"/>
      <c r="H523" s="29"/>
      <c r="I523" s="29"/>
      <c r="J523" s="29"/>
      <c r="K523" s="29"/>
      <c r="L523" s="29"/>
      <c r="M523" s="29"/>
      <c r="N523" s="29"/>
      <c r="O523" s="29"/>
      <c r="P523" s="29"/>
      <c r="Q523" s="29"/>
      <c r="R523" s="29"/>
      <c r="S523" s="29"/>
      <c r="T523" s="29"/>
      <c r="U523" s="29"/>
      <c r="V523" s="29"/>
      <c r="W523" s="29"/>
      <c r="X523" s="29"/>
      <c r="Y523" s="29"/>
      <c r="Z523" s="29"/>
      <c r="AA523" s="29"/>
      <c r="AB523" s="29"/>
      <c r="AC523" s="29"/>
      <c r="AD523" s="29"/>
      <c r="AE523" s="29"/>
    </row>
    <row r="524" spans="1:31" ht="15.75" customHeight="1">
      <c r="A524" s="29"/>
      <c r="B524" s="75"/>
      <c r="C524" s="29"/>
      <c r="D524" s="29"/>
      <c r="E524" s="29"/>
      <c r="F524" s="29"/>
      <c r="G524" s="338"/>
      <c r="H524" s="29"/>
      <c r="I524" s="29"/>
      <c r="J524" s="29"/>
      <c r="K524" s="29"/>
      <c r="L524" s="29"/>
      <c r="M524" s="29"/>
      <c r="N524" s="29"/>
      <c r="O524" s="29"/>
      <c r="P524" s="29"/>
      <c r="Q524" s="29"/>
      <c r="R524" s="29"/>
      <c r="S524" s="29"/>
      <c r="T524" s="29"/>
      <c r="U524" s="29"/>
      <c r="V524" s="29"/>
      <c r="W524" s="29"/>
      <c r="X524" s="29"/>
      <c r="Y524" s="29"/>
      <c r="Z524" s="29"/>
      <c r="AA524" s="29"/>
      <c r="AB524" s="29"/>
      <c r="AC524" s="29"/>
      <c r="AD524" s="29"/>
      <c r="AE524" s="29"/>
    </row>
    <row r="525" spans="1:31" ht="15.75" customHeight="1">
      <c r="A525" s="29"/>
      <c r="B525" s="75"/>
      <c r="C525" s="29"/>
      <c r="D525" s="29"/>
      <c r="E525" s="29"/>
      <c r="F525" s="29"/>
      <c r="G525" s="338"/>
      <c r="H525" s="29"/>
      <c r="I525" s="29"/>
      <c r="J525" s="29"/>
      <c r="K525" s="29"/>
      <c r="L525" s="29"/>
      <c r="M525" s="29"/>
      <c r="N525" s="29"/>
      <c r="O525" s="29"/>
      <c r="P525" s="29"/>
      <c r="Q525" s="29"/>
      <c r="R525" s="29"/>
      <c r="S525" s="29"/>
      <c r="T525" s="29"/>
      <c r="U525" s="29"/>
      <c r="V525" s="29"/>
      <c r="W525" s="29"/>
      <c r="X525" s="29"/>
      <c r="Y525" s="29"/>
      <c r="Z525" s="29"/>
      <c r="AA525" s="29"/>
      <c r="AB525" s="29"/>
      <c r="AC525" s="29"/>
      <c r="AD525" s="29"/>
      <c r="AE525" s="29"/>
    </row>
    <row r="526" spans="1:31" ht="15.75" customHeight="1">
      <c r="A526" s="29"/>
      <c r="B526" s="75"/>
      <c r="C526" s="29"/>
      <c r="D526" s="29"/>
      <c r="E526" s="29"/>
      <c r="F526" s="29"/>
      <c r="G526" s="338"/>
      <c r="H526" s="29"/>
      <c r="I526" s="29"/>
      <c r="J526" s="29"/>
      <c r="K526" s="29"/>
      <c r="L526" s="29"/>
      <c r="M526" s="29"/>
      <c r="N526" s="29"/>
      <c r="O526" s="29"/>
      <c r="P526" s="29"/>
      <c r="Q526" s="29"/>
      <c r="R526" s="29"/>
      <c r="S526" s="29"/>
      <c r="T526" s="29"/>
      <c r="U526" s="29"/>
      <c r="V526" s="29"/>
      <c r="W526" s="29"/>
      <c r="X526" s="29"/>
      <c r="Y526" s="29"/>
      <c r="Z526" s="29"/>
      <c r="AA526" s="29"/>
      <c r="AB526" s="29"/>
      <c r="AC526" s="29"/>
      <c r="AD526" s="29"/>
      <c r="AE526" s="29"/>
    </row>
    <row r="527" spans="1:31" ht="15.75" customHeight="1">
      <c r="A527" s="29"/>
      <c r="B527" s="75"/>
      <c r="C527" s="29"/>
      <c r="D527" s="29"/>
      <c r="E527" s="29"/>
      <c r="F527" s="29"/>
      <c r="G527" s="338"/>
      <c r="H527" s="29"/>
      <c r="I527" s="29"/>
      <c r="J527" s="29"/>
      <c r="K527" s="29"/>
      <c r="L527" s="29"/>
      <c r="M527" s="29"/>
      <c r="N527" s="29"/>
      <c r="O527" s="29"/>
      <c r="P527" s="29"/>
      <c r="Q527" s="29"/>
      <c r="R527" s="29"/>
      <c r="S527" s="29"/>
      <c r="T527" s="29"/>
      <c r="U527" s="29"/>
      <c r="V527" s="29"/>
      <c r="W527" s="29"/>
      <c r="X527" s="29"/>
      <c r="Y527" s="29"/>
      <c r="Z527" s="29"/>
      <c r="AA527" s="29"/>
      <c r="AB527" s="29"/>
      <c r="AC527" s="29"/>
      <c r="AD527" s="29"/>
      <c r="AE527" s="29"/>
    </row>
    <row r="528" spans="1:31" ht="15.75" customHeight="1">
      <c r="A528" s="29"/>
      <c r="B528" s="75"/>
      <c r="C528" s="29"/>
      <c r="D528" s="29"/>
      <c r="E528" s="29"/>
      <c r="F528" s="29"/>
      <c r="G528" s="338"/>
      <c r="H528" s="29"/>
      <c r="I528" s="29"/>
      <c r="J528" s="29"/>
      <c r="K528" s="29"/>
      <c r="L528" s="29"/>
      <c r="M528" s="29"/>
      <c r="N528" s="29"/>
      <c r="O528" s="29"/>
      <c r="P528" s="29"/>
      <c r="Q528" s="29"/>
      <c r="R528" s="29"/>
      <c r="S528" s="29"/>
      <c r="T528" s="29"/>
      <c r="U528" s="29"/>
      <c r="V528" s="29"/>
      <c r="W528" s="29"/>
      <c r="X528" s="29"/>
      <c r="Y528" s="29"/>
      <c r="Z528" s="29"/>
      <c r="AA528" s="29"/>
      <c r="AB528" s="29"/>
      <c r="AC528" s="29"/>
      <c r="AD528" s="29"/>
      <c r="AE528" s="29"/>
    </row>
    <row r="529" spans="1:31" ht="15.75" customHeight="1">
      <c r="A529" s="29"/>
      <c r="B529" s="75"/>
      <c r="C529" s="29"/>
      <c r="D529" s="29"/>
      <c r="E529" s="29"/>
      <c r="F529" s="29"/>
      <c r="G529" s="338"/>
      <c r="H529" s="29"/>
      <c r="I529" s="29"/>
      <c r="J529" s="29"/>
      <c r="K529" s="29"/>
      <c r="L529" s="29"/>
      <c r="M529" s="29"/>
      <c r="N529" s="29"/>
      <c r="O529" s="29"/>
      <c r="P529" s="29"/>
      <c r="Q529" s="29"/>
      <c r="R529" s="29"/>
      <c r="S529" s="29"/>
      <c r="T529" s="29"/>
      <c r="U529" s="29"/>
      <c r="V529" s="29"/>
      <c r="W529" s="29"/>
      <c r="X529" s="29"/>
      <c r="Y529" s="29"/>
      <c r="Z529" s="29"/>
      <c r="AA529" s="29"/>
      <c r="AB529" s="29"/>
      <c r="AC529" s="29"/>
      <c r="AD529" s="29"/>
      <c r="AE529" s="29"/>
    </row>
    <row r="530" spans="1:31" ht="15.75" customHeight="1">
      <c r="A530" s="29"/>
      <c r="B530" s="75"/>
      <c r="C530" s="29"/>
      <c r="D530" s="29"/>
      <c r="E530" s="29"/>
      <c r="F530" s="29"/>
      <c r="G530" s="338"/>
      <c r="H530" s="29"/>
      <c r="I530" s="29"/>
      <c r="J530" s="29"/>
      <c r="K530" s="29"/>
      <c r="L530" s="29"/>
      <c r="M530" s="29"/>
      <c r="N530" s="29"/>
      <c r="O530" s="29"/>
      <c r="P530" s="29"/>
      <c r="Q530" s="29"/>
      <c r="R530" s="29"/>
      <c r="S530" s="29"/>
      <c r="T530" s="29"/>
      <c r="U530" s="29"/>
      <c r="V530" s="29"/>
      <c r="W530" s="29"/>
      <c r="X530" s="29"/>
      <c r="Y530" s="29"/>
      <c r="Z530" s="29"/>
      <c r="AA530" s="29"/>
      <c r="AB530" s="29"/>
      <c r="AC530" s="29"/>
      <c r="AD530" s="29"/>
      <c r="AE530" s="29"/>
    </row>
    <row r="531" spans="1:31" ht="15.75" customHeight="1">
      <c r="A531" s="29"/>
      <c r="B531" s="75"/>
      <c r="C531" s="29"/>
      <c r="D531" s="29"/>
      <c r="E531" s="29"/>
      <c r="F531" s="29"/>
      <c r="G531" s="338"/>
      <c r="H531" s="29"/>
      <c r="I531" s="29"/>
      <c r="J531" s="29"/>
      <c r="K531" s="29"/>
      <c r="L531" s="29"/>
      <c r="M531" s="29"/>
      <c r="N531" s="29"/>
      <c r="O531" s="29"/>
      <c r="P531" s="29"/>
      <c r="Q531" s="29"/>
      <c r="R531" s="29"/>
      <c r="S531" s="29"/>
      <c r="T531" s="29"/>
      <c r="U531" s="29"/>
      <c r="V531" s="29"/>
      <c r="W531" s="29"/>
      <c r="X531" s="29"/>
      <c r="Y531" s="29"/>
      <c r="Z531" s="29"/>
      <c r="AA531" s="29"/>
      <c r="AB531" s="29"/>
      <c r="AC531" s="29"/>
      <c r="AD531" s="29"/>
      <c r="AE531" s="29"/>
    </row>
    <row r="532" spans="1:31" ht="15.75" customHeight="1">
      <c r="A532" s="29"/>
      <c r="B532" s="75"/>
      <c r="C532" s="29"/>
      <c r="D532" s="29"/>
      <c r="E532" s="29"/>
      <c r="F532" s="29"/>
      <c r="G532" s="338"/>
      <c r="H532" s="29"/>
      <c r="I532" s="29"/>
      <c r="J532" s="29"/>
      <c r="K532" s="29"/>
      <c r="L532" s="29"/>
      <c r="M532" s="29"/>
      <c r="N532" s="29"/>
      <c r="O532" s="29"/>
      <c r="P532" s="29"/>
      <c r="Q532" s="29"/>
      <c r="R532" s="29"/>
      <c r="S532" s="29"/>
      <c r="T532" s="29"/>
      <c r="U532" s="29"/>
      <c r="V532" s="29"/>
      <c r="W532" s="29"/>
      <c r="X532" s="29"/>
      <c r="Y532" s="29"/>
      <c r="Z532" s="29"/>
      <c r="AA532" s="29"/>
      <c r="AB532" s="29"/>
      <c r="AC532" s="29"/>
      <c r="AD532" s="29"/>
      <c r="AE532" s="29"/>
    </row>
    <row r="533" spans="1:31" ht="15.75" customHeight="1">
      <c r="A533" s="29"/>
      <c r="B533" s="75"/>
      <c r="C533" s="29"/>
      <c r="D533" s="29"/>
      <c r="E533" s="29"/>
      <c r="F533" s="29"/>
      <c r="G533" s="338"/>
      <c r="H533" s="29"/>
      <c r="I533" s="29"/>
      <c r="J533" s="29"/>
      <c r="K533" s="29"/>
      <c r="L533" s="29"/>
      <c r="M533" s="29"/>
      <c r="N533" s="29"/>
      <c r="O533" s="29"/>
      <c r="P533" s="29"/>
      <c r="Q533" s="29"/>
      <c r="R533" s="29"/>
      <c r="S533" s="29"/>
      <c r="T533" s="29"/>
      <c r="U533" s="29"/>
      <c r="V533" s="29"/>
      <c r="W533" s="29"/>
      <c r="X533" s="29"/>
      <c r="Y533" s="29"/>
      <c r="Z533" s="29"/>
      <c r="AA533" s="29"/>
      <c r="AB533" s="29"/>
      <c r="AC533" s="29"/>
      <c r="AD533" s="29"/>
      <c r="AE533" s="29"/>
    </row>
    <row r="534" spans="1:31" ht="15.75" customHeight="1">
      <c r="A534" s="29"/>
      <c r="B534" s="75"/>
      <c r="C534" s="29"/>
      <c r="D534" s="29"/>
      <c r="E534" s="29"/>
      <c r="F534" s="29"/>
      <c r="G534" s="338"/>
      <c r="H534" s="29"/>
      <c r="I534" s="29"/>
      <c r="J534" s="29"/>
      <c r="K534" s="29"/>
      <c r="L534" s="29"/>
      <c r="M534" s="29"/>
      <c r="N534" s="29"/>
      <c r="O534" s="29"/>
      <c r="P534" s="29"/>
      <c r="Q534" s="29"/>
      <c r="R534" s="29"/>
      <c r="S534" s="29"/>
      <c r="T534" s="29"/>
      <c r="U534" s="29"/>
      <c r="V534" s="29"/>
      <c r="W534" s="29"/>
      <c r="X534" s="29"/>
      <c r="Y534" s="29"/>
      <c r="Z534" s="29"/>
      <c r="AA534" s="29"/>
      <c r="AB534" s="29"/>
      <c r="AC534" s="29"/>
      <c r="AD534" s="29"/>
      <c r="AE534" s="29"/>
    </row>
    <row r="535" spans="1:31" ht="15.75" customHeight="1">
      <c r="A535" s="29"/>
      <c r="B535" s="75"/>
      <c r="C535" s="29"/>
      <c r="D535" s="29"/>
      <c r="E535" s="29"/>
      <c r="F535" s="29"/>
      <c r="G535" s="338"/>
      <c r="H535" s="29"/>
      <c r="I535" s="29"/>
      <c r="J535" s="29"/>
      <c r="K535" s="29"/>
      <c r="L535" s="29"/>
      <c r="M535" s="29"/>
      <c r="N535" s="29"/>
      <c r="O535" s="29"/>
      <c r="P535" s="29"/>
      <c r="Q535" s="29"/>
      <c r="R535" s="29"/>
      <c r="S535" s="29"/>
      <c r="T535" s="29"/>
      <c r="U535" s="29"/>
      <c r="V535" s="29"/>
      <c r="W535" s="29"/>
      <c r="X535" s="29"/>
      <c r="Y535" s="29"/>
      <c r="Z535" s="29"/>
      <c r="AA535" s="29"/>
      <c r="AB535" s="29"/>
      <c r="AC535" s="29"/>
      <c r="AD535" s="29"/>
      <c r="AE535" s="29"/>
    </row>
    <row r="536" spans="1:31" ht="15.75" customHeight="1">
      <c r="A536" s="29"/>
      <c r="B536" s="75"/>
      <c r="C536" s="29"/>
      <c r="D536" s="29"/>
      <c r="E536" s="29"/>
      <c r="F536" s="29"/>
      <c r="G536" s="338"/>
      <c r="H536" s="29"/>
      <c r="I536" s="29"/>
      <c r="J536" s="29"/>
      <c r="K536" s="29"/>
      <c r="L536" s="29"/>
      <c r="M536" s="29"/>
      <c r="N536" s="29"/>
      <c r="O536" s="29"/>
      <c r="P536" s="29"/>
      <c r="Q536" s="29"/>
      <c r="R536" s="29"/>
      <c r="S536" s="29"/>
      <c r="T536" s="29"/>
      <c r="U536" s="29"/>
      <c r="V536" s="29"/>
      <c r="W536" s="29"/>
      <c r="X536" s="29"/>
      <c r="Y536" s="29"/>
      <c r="Z536" s="29"/>
      <c r="AA536" s="29"/>
      <c r="AB536" s="29"/>
      <c r="AC536" s="29"/>
      <c r="AD536" s="29"/>
      <c r="AE536" s="29"/>
    </row>
    <row r="537" spans="1:31" ht="15.75" customHeight="1">
      <c r="A537" s="29"/>
      <c r="B537" s="75"/>
      <c r="C537" s="29"/>
      <c r="D537" s="29"/>
      <c r="E537" s="29"/>
      <c r="F537" s="29"/>
      <c r="G537" s="338"/>
      <c r="H537" s="29"/>
      <c r="I537" s="29"/>
      <c r="J537" s="29"/>
      <c r="K537" s="29"/>
      <c r="L537" s="29"/>
      <c r="M537" s="29"/>
      <c r="N537" s="29"/>
      <c r="O537" s="29"/>
      <c r="P537" s="29"/>
      <c r="Q537" s="29"/>
      <c r="R537" s="29"/>
      <c r="S537" s="29"/>
      <c r="T537" s="29"/>
      <c r="U537" s="29"/>
      <c r="V537" s="29"/>
      <c r="W537" s="29"/>
      <c r="X537" s="29"/>
      <c r="Y537" s="29"/>
      <c r="Z537" s="29"/>
      <c r="AA537" s="29"/>
      <c r="AB537" s="29"/>
      <c r="AC537" s="29"/>
      <c r="AD537" s="29"/>
      <c r="AE537" s="29"/>
    </row>
    <row r="538" spans="1:31" ht="15.75" customHeight="1">
      <c r="A538" s="29"/>
      <c r="B538" s="75"/>
      <c r="C538" s="29"/>
      <c r="D538" s="29"/>
      <c r="E538" s="29"/>
      <c r="F538" s="29"/>
      <c r="G538" s="338"/>
      <c r="H538" s="29"/>
      <c r="I538" s="29"/>
      <c r="J538" s="29"/>
      <c r="K538" s="29"/>
      <c r="L538" s="29"/>
      <c r="M538" s="29"/>
      <c r="N538" s="29"/>
      <c r="O538" s="29"/>
      <c r="P538" s="29"/>
      <c r="Q538" s="29"/>
      <c r="R538" s="29"/>
      <c r="S538" s="29"/>
      <c r="T538" s="29"/>
      <c r="U538" s="29"/>
      <c r="V538" s="29"/>
      <c r="W538" s="29"/>
      <c r="X538" s="29"/>
      <c r="Y538" s="29"/>
      <c r="Z538" s="29"/>
      <c r="AA538" s="29"/>
      <c r="AB538" s="29"/>
      <c r="AC538" s="29"/>
      <c r="AD538" s="29"/>
      <c r="AE538" s="29"/>
    </row>
    <row r="539" spans="1:31" ht="15.75" customHeight="1">
      <c r="A539" s="29"/>
      <c r="B539" s="75"/>
      <c r="C539" s="29"/>
      <c r="D539" s="29"/>
      <c r="E539" s="29"/>
      <c r="F539" s="29"/>
      <c r="G539" s="338"/>
      <c r="H539" s="29"/>
      <c r="I539" s="29"/>
      <c r="J539" s="29"/>
      <c r="K539" s="29"/>
      <c r="L539" s="29"/>
      <c r="M539" s="29"/>
      <c r="N539" s="29"/>
      <c r="O539" s="29"/>
      <c r="P539" s="29"/>
      <c r="Q539" s="29"/>
      <c r="R539" s="29"/>
      <c r="S539" s="29"/>
      <c r="T539" s="29"/>
      <c r="U539" s="29"/>
      <c r="V539" s="29"/>
      <c r="W539" s="29"/>
      <c r="X539" s="29"/>
      <c r="Y539" s="29"/>
      <c r="Z539" s="29"/>
      <c r="AA539" s="29"/>
      <c r="AB539" s="29"/>
      <c r="AC539" s="29"/>
      <c r="AD539" s="29"/>
      <c r="AE539" s="29"/>
    </row>
    <row r="540" spans="1:31" ht="15.75" customHeight="1">
      <c r="A540" s="29"/>
      <c r="B540" s="75"/>
      <c r="C540" s="29"/>
      <c r="D540" s="29"/>
      <c r="E540" s="29"/>
      <c r="F540" s="29"/>
      <c r="G540" s="338"/>
      <c r="H540" s="29"/>
      <c r="I540" s="29"/>
      <c r="J540" s="29"/>
      <c r="K540" s="29"/>
      <c r="L540" s="29"/>
      <c r="M540" s="29"/>
      <c r="N540" s="29"/>
      <c r="O540" s="29"/>
      <c r="P540" s="29"/>
      <c r="Q540" s="29"/>
      <c r="R540" s="29"/>
      <c r="S540" s="29"/>
      <c r="T540" s="29"/>
      <c r="U540" s="29"/>
      <c r="V540" s="29"/>
      <c r="W540" s="29"/>
      <c r="X540" s="29"/>
      <c r="Y540" s="29"/>
      <c r="Z540" s="29"/>
      <c r="AA540" s="29"/>
      <c r="AB540" s="29"/>
      <c r="AC540" s="29"/>
      <c r="AD540" s="29"/>
      <c r="AE540" s="29"/>
    </row>
    <row r="541" spans="1:31" ht="15.75" customHeight="1">
      <c r="A541" s="29"/>
      <c r="B541" s="75"/>
      <c r="C541" s="29"/>
      <c r="D541" s="29"/>
      <c r="E541" s="29"/>
      <c r="F541" s="29"/>
      <c r="G541" s="338"/>
      <c r="H541" s="29"/>
      <c r="I541" s="29"/>
      <c r="J541" s="29"/>
      <c r="K541" s="29"/>
      <c r="L541" s="29"/>
      <c r="M541" s="29"/>
      <c r="N541" s="29"/>
      <c r="O541" s="29"/>
      <c r="P541" s="29"/>
      <c r="Q541" s="29"/>
      <c r="R541" s="29"/>
      <c r="S541" s="29"/>
      <c r="T541" s="29"/>
      <c r="U541" s="29"/>
      <c r="V541" s="29"/>
      <c r="W541" s="29"/>
      <c r="X541" s="29"/>
      <c r="Y541" s="29"/>
      <c r="Z541" s="29"/>
      <c r="AA541" s="29"/>
      <c r="AB541" s="29"/>
      <c r="AC541" s="29"/>
      <c r="AD541" s="29"/>
      <c r="AE541" s="29"/>
    </row>
    <row r="542" spans="1:31" ht="15.75" customHeight="1">
      <c r="A542" s="29"/>
      <c r="B542" s="75"/>
      <c r="C542" s="29"/>
      <c r="D542" s="29"/>
      <c r="E542" s="29"/>
      <c r="F542" s="29"/>
      <c r="G542" s="338"/>
      <c r="H542" s="29"/>
      <c r="I542" s="29"/>
      <c r="J542" s="29"/>
      <c r="K542" s="29"/>
      <c r="L542" s="29"/>
      <c r="M542" s="29"/>
      <c r="N542" s="29"/>
      <c r="O542" s="29"/>
      <c r="P542" s="29"/>
      <c r="Q542" s="29"/>
      <c r="R542" s="29"/>
      <c r="S542" s="29"/>
      <c r="T542" s="29"/>
      <c r="U542" s="29"/>
      <c r="V542" s="29"/>
      <c r="W542" s="29"/>
      <c r="X542" s="29"/>
      <c r="Y542" s="29"/>
      <c r="Z542" s="29"/>
      <c r="AA542" s="29"/>
      <c r="AB542" s="29"/>
      <c r="AC542" s="29"/>
      <c r="AD542" s="29"/>
      <c r="AE542" s="29"/>
    </row>
    <row r="543" spans="1:31" ht="15.75" customHeight="1">
      <c r="A543" s="29"/>
      <c r="B543" s="75"/>
      <c r="C543" s="29"/>
      <c r="D543" s="29"/>
      <c r="E543" s="29"/>
      <c r="F543" s="29"/>
      <c r="G543" s="338"/>
      <c r="H543" s="29"/>
      <c r="I543" s="29"/>
      <c r="J543" s="29"/>
      <c r="K543" s="29"/>
      <c r="L543" s="29"/>
      <c r="M543" s="29"/>
      <c r="N543" s="29"/>
      <c r="O543" s="29"/>
      <c r="P543" s="29"/>
      <c r="Q543" s="29"/>
      <c r="R543" s="29"/>
      <c r="S543" s="29"/>
      <c r="T543" s="29"/>
      <c r="U543" s="29"/>
      <c r="V543" s="29"/>
      <c r="W543" s="29"/>
      <c r="X543" s="29"/>
      <c r="Y543" s="29"/>
      <c r="Z543" s="29"/>
      <c r="AA543" s="29"/>
      <c r="AB543" s="29"/>
      <c r="AC543" s="29"/>
      <c r="AD543" s="29"/>
      <c r="AE543" s="29"/>
    </row>
    <row r="544" spans="1:31" ht="15.75" customHeight="1">
      <c r="A544" s="29"/>
      <c r="B544" s="75"/>
      <c r="C544" s="29"/>
      <c r="D544" s="29"/>
      <c r="E544" s="29"/>
      <c r="F544" s="29"/>
      <c r="G544" s="338"/>
      <c r="H544" s="29"/>
      <c r="I544" s="29"/>
      <c r="J544" s="29"/>
      <c r="K544" s="29"/>
      <c r="L544" s="29"/>
      <c r="M544" s="29"/>
      <c r="N544" s="29"/>
      <c r="O544" s="29"/>
      <c r="P544" s="29"/>
      <c r="Q544" s="29"/>
      <c r="R544" s="29"/>
      <c r="S544" s="29"/>
      <c r="T544" s="29"/>
      <c r="U544" s="29"/>
      <c r="V544" s="29"/>
      <c r="W544" s="29"/>
      <c r="X544" s="29"/>
      <c r="Y544" s="29"/>
      <c r="Z544" s="29"/>
      <c r="AA544" s="29"/>
      <c r="AB544" s="29"/>
      <c r="AC544" s="29"/>
      <c r="AD544" s="29"/>
      <c r="AE544" s="29"/>
    </row>
    <row r="545" spans="1:31" ht="15.75" customHeight="1">
      <c r="A545" s="29"/>
      <c r="B545" s="75"/>
      <c r="C545" s="29"/>
      <c r="D545" s="29"/>
      <c r="E545" s="29"/>
      <c r="F545" s="29"/>
      <c r="G545" s="338"/>
      <c r="H545" s="29"/>
      <c r="I545" s="29"/>
      <c r="J545" s="29"/>
      <c r="K545" s="29"/>
      <c r="L545" s="29"/>
      <c r="M545" s="29"/>
      <c r="N545" s="29"/>
      <c r="O545" s="29"/>
      <c r="P545" s="29"/>
      <c r="Q545" s="29"/>
      <c r="R545" s="29"/>
      <c r="S545" s="29"/>
      <c r="T545" s="29"/>
      <c r="U545" s="29"/>
      <c r="V545" s="29"/>
      <c r="W545" s="29"/>
      <c r="X545" s="29"/>
      <c r="Y545" s="29"/>
      <c r="Z545" s="29"/>
      <c r="AA545" s="29"/>
      <c r="AB545" s="29"/>
      <c r="AC545" s="29"/>
      <c r="AD545" s="29"/>
      <c r="AE545" s="29"/>
    </row>
    <row r="546" spans="1:31" ht="15.75" customHeight="1">
      <c r="A546" s="29"/>
      <c r="B546" s="75"/>
      <c r="C546" s="29"/>
      <c r="D546" s="29"/>
      <c r="E546" s="29"/>
      <c r="F546" s="29"/>
      <c r="G546" s="338"/>
      <c r="H546" s="29"/>
      <c r="I546" s="29"/>
      <c r="J546" s="29"/>
      <c r="K546" s="29"/>
      <c r="L546" s="29"/>
      <c r="M546" s="29"/>
      <c r="N546" s="29"/>
      <c r="O546" s="29"/>
      <c r="P546" s="29"/>
      <c r="Q546" s="29"/>
      <c r="R546" s="29"/>
      <c r="S546" s="29"/>
      <c r="T546" s="29"/>
      <c r="U546" s="29"/>
      <c r="V546" s="29"/>
      <c r="W546" s="29"/>
      <c r="X546" s="29"/>
      <c r="Y546" s="29"/>
      <c r="Z546" s="29"/>
      <c r="AA546" s="29"/>
      <c r="AB546" s="29"/>
      <c r="AC546" s="29"/>
      <c r="AD546" s="29"/>
      <c r="AE546" s="29"/>
    </row>
    <row r="547" spans="1:31" ht="15.75" customHeight="1">
      <c r="A547" s="29"/>
      <c r="B547" s="75"/>
      <c r="C547" s="29"/>
      <c r="D547" s="29"/>
      <c r="E547" s="29"/>
      <c r="F547" s="29"/>
      <c r="G547" s="338"/>
      <c r="H547" s="29"/>
      <c r="I547" s="29"/>
      <c r="J547" s="29"/>
      <c r="K547" s="29"/>
      <c r="L547" s="29"/>
      <c r="M547" s="29"/>
      <c r="N547" s="29"/>
      <c r="O547" s="29"/>
      <c r="P547" s="29"/>
      <c r="Q547" s="29"/>
      <c r="R547" s="29"/>
      <c r="S547" s="29"/>
      <c r="T547" s="29"/>
      <c r="U547" s="29"/>
      <c r="V547" s="29"/>
      <c r="W547" s="29"/>
      <c r="X547" s="29"/>
      <c r="Y547" s="29"/>
      <c r="Z547" s="29"/>
      <c r="AA547" s="29"/>
      <c r="AB547" s="29"/>
      <c r="AC547" s="29"/>
      <c r="AD547" s="29"/>
      <c r="AE547" s="29"/>
    </row>
    <row r="548" spans="1:31" ht="15.75" customHeight="1">
      <c r="A548" s="29"/>
      <c r="B548" s="75"/>
      <c r="C548" s="29"/>
      <c r="D548" s="29"/>
      <c r="E548" s="29"/>
      <c r="F548" s="29"/>
      <c r="G548" s="338"/>
      <c r="H548" s="29"/>
      <c r="I548" s="29"/>
      <c r="J548" s="29"/>
      <c r="K548" s="29"/>
      <c r="L548" s="29"/>
      <c r="M548" s="29"/>
      <c r="N548" s="29"/>
      <c r="O548" s="29"/>
      <c r="P548" s="29"/>
      <c r="Q548" s="29"/>
      <c r="R548" s="29"/>
      <c r="S548" s="29"/>
      <c r="T548" s="29"/>
      <c r="U548" s="29"/>
      <c r="V548" s="29"/>
      <c r="W548" s="29"/>
      <c r="X548" s="29"/>
      <c r="Y548" s="29"/>
      <c r="Z548" s="29"/>
      <c r="AA548" s="29"/>
      <c r="AB548" s="29"/>
      <c r="AC548" s="29"/>
      <c r="AD548" s="29"/>
      <c r="AE548" s="29"/>
    </row>
    <row r="549" spans="1:31" ht="15.75" customHeight="1">
      <c r="A549" s="29"/>
      <c r="B549" s="75"/>
      <c r="C549" s="29"/>
      <c r="D549" s="29"/>
      <c r="E549" s="29"/>
      <c r="F549" s="29"/>
      <c r="G549" s="338"/>
      <c r="H549" s="29"/>
      <c r="I549" s="29"/>
      <c r="J549" s="29"/>
      <c r="K549" s="29"/>
      <c r="L549" s="29"/>
      <c r="M549" s="29"/>
      <c r="N549" s="29"/>
      <c r="O549" s="29"/>
      <c r="P549" s="29"/>
      <c r="Q549" s="29"/>
      <c r="R549" s="29"/>
      <c r="S549" s="29"/>
      <c r="T549" s="29"/>
      <c r="U549" s="29"/>
      <c r="V549" s="29"/>
      <c r="W549" s="29"/>
      <c r="X549" s="29"/>
      <c r="Y549" s="29"/>
      <c r="Z549" s="29"/>
      <c r="AA549" s="29"/>
      <c r="AB549" s="29"/>
      <c r="AC549" s="29"/>
      <c r="AD549" s="29"/>
      <c r="AE549" s="29"/>
    </row>
    <row r="550" spans="1:31" ht="15.75" customHeight="1">
      <c r="A550" s="29"/>
      <c r="B550" s="75"/>
      <c r="C550" s="29"/>
      <c r="D550" s="29"/>
      <c r="E550" s="29"/>
      <c r="F550" s="29"/>
      <c r="G550" s="338"/>
      <c r="H550" s="29"/>
      <c r="I550" s="29"/>
      <c r="J550" s="29"/>
      <c r="K550" s="29"/>
      <c r="L550" s="29"/>
      <c r="M550" s="29"/>
      <c r="N550" s="29"/>
      <c r="O550" s="29"/>
      <c r="P550" s="29"/>
      <c r="Q550" s="29"/>
      <c r="R550" s="29"/>
      <c r="S550" s="29"/>
      <c r="T550" s="29"/>
      <c r="U550" s="29"/>
      <c r="V550" s="29"/>
      <c r="W550" s="29"/>
      <c r="X550" s="29"/>
      <c r="Y550" s="29"/>
      <c r="Z550" s="29"/>
      <c r="AA550" s="29"/>
      <c r="AB550" s="29"/>
      <c r="AC550" s="29"/>
      <c r="AD550" s="29"/>
      <c r="AE550" s="29"/>
    </row>
    <row r="551" spans="1:31" ht="15.75" customHeight="1">
      <c r="A551" s="29"/>
      <c r="B551" s="75"/>
      <c r="C551" s="29"/>
      <c r="D551" s="29"/>
      <c r="E551" s="29"/>
      <c r="F551" s="29"/>
      <c r="G551" s="338"/>
      <c r="H551" s="29"/>
      <c r="I551" s="29"/>
      <c r="J551" s="29"/>
      <c r="K551" s="29"/>
      <c r="L551" s="29"/>
      <c r="M551" s="29"/>
      <c r="N551" s="29"/>
      <c r="O551" s="29"/>
      <c r="P551" s="29"/>
      <c r="Q551" s="29"/>
      <c r="R551" s="29"/>
      <c r="S551" s="29"/>
      <c r="T551" s="29"/>
      <c r="U551" s="29"/>
      <c r="V551" s="29"/>
      <c r="W551" s="29"/>
      <c r="X551" s="29"/>
      <c r="Y551" s="29"/>
      <c r="Z551" s="29"/>
      <c r="AA551" s="29"/>
      <c r="AB551" s="29"/>
      <c r="AC551" s="29"/>
      <c r="AD551" s="29"/>
      <c r="AE551" s="29"/>
    </row>
    <row r="552" spans="1:31" ht="15.75" customHeight="1">
      <c r="A552" s="29"/>
      <c r="B552" s="75"/>
      <c r="C552" s="29"/>
      <c r="D552" s="29"/>
      <c r="E552" s="29"/>
      <c r="F552" s="29"/>
      <c r="G552" s="338"/>
      <c r="H552" s="29"/>
      <c r="I552" s="29"/>
      <c r="J552" s="29"/>
      <c r="K552" s="29"/>
      <c r="L552" s="29"/>
      <c r="M552" s="29"/>
      <c r="N552" s="29"/>
      <c r="O552" s="29"/>
      <c r="P552" s="29"/>
      <c r="Q552" s="29"/>
      <c r="R552" s="29"/>
      <c r="S552" s="29"/>
      <c r="T552" s="29"/>
      <c r="U552" s="29"/>
      <c r="V552" s="29"/>
      <c r="W552" s="29"/>
      <c r="X552" s="29"/>
      <c r="Y552" s="29"/>
      <c r="Z552" s="29"/>
      <c r="AA552" s="29"/>
      <c r="AB552" s="29"/>
      <c r="AC552" s="29"/>
      <c r="AD552" s="29"/>
      <c r="AE552" s="29"/>
    </row>
    <row r="553" spans="1:31" ht="15.75" customHeight="1">
      <c r="A553" s="29"/>
      <c r="B553" s="75"/>
      <c r="C553" s="29"/>
      <c r="D553" s="29"/>
      <c r="E553" s="29"/>
      <c r="F553" s="29"/>
      <c r="G553" s="338"/>
      <c r="H553" s="29"/>
      <c r="I553" s="29"/>
      <c r="J553" s="29"/>
      <c r="K553" s="29"/>
      <c r="L553" s="29"/>
      <c r="M553" s="29"/>
      <c r="N553" s="29"/>
      <c r="O553" s="29"/>
      <c r="P553" s="29"/>
      <c r="Q553" s="29"/>
      <c r="R553" s="29"/>
      <c r="S553" s="29"/>
      <c r="T553" s="29"/>
      <c r="U553" s="29"/>
      <c r="V553" s="29"/>
      <c r="W553" s="29"/>
      <c r="X553" s="29"/>
      <c r="Y553" s="29"/>
      <c r="Z553" s="29"/>
      <c r="AA553" s="29"/>
      <c r="AB553" s="29"/>
      <c r="AC553" s="29"/>
      <c r="AD553" s="29"/>
      <c r="AE553" s="29"/>
    </row>
    <row r="554" spans="1:31" ht="15.75" customHeight="1">
      <c r="A554" s="29"/>
      <c r="B554" s="75"/>
      <c r="C554" s="29"/>
      <c r="D554" s="29"/>
      <c r="E554" s="29"/>
      <c r="F554" s="29"/>
      <c r="G554" s="338"/>
      <c r="H554" s="29"/>
      <c r="I554" s="29"/>
      <c r="J554" s="29"/>
      <c r="K554" s="29"/>
      <c r="L554" s="29"/>
      <c r="M554" s="29"/>
      <c r="N554" s="29"/>
      <c r="O554" s="29"/>
      <c r="P554" s="29"/>
      <c r="Q554" s="29"/>
      <c r="R554" s="29"/>
      <c r="S554" s="29"/>
      <c r="T554" s="29"/>
      <c r="U554" s="29"/>
      <c r="V554" s="29"/>
      <c r="W554" s="29"/>
      <c r="X554" s="29"/>
      <c r="Y554" s="29"/>
      <c r="Z554" s="29"/>
      <c r="AA554" s="29"/>
      <c r="AB554" s="29"/>
      <c r="AC554" s="29"/>
      <c r="AD554" s="29"/>
      <c r="AE554" s="29"/>
    </row>
    <row r="555" spans="1:31" ht="15.75" customHeight="1">
      <c r="A555" s="29"/>
      <c r="B555" s="75"/>
      <c r="C555" s="29"/>
      <c r="D555" s="29"/>
      <c r="E555" s="29"/>
      <c r="F555" s="29"/>
      <c r="G555" s="338"/>
      <c r="H555" s="29"/>
      <c r="I555" s="29"/>
      <c r="J555" s="29"/>
      <c r="K555" s="29"/>
      <c r="L555" s="29"/>
      <c r="M555" s="29"/>
      <c r="N555" s="29"/>
      <c r="O555" s="29"/>
      <c r="P555" s="29"/>
      <c r="Q555" s="29"/>
      <c r="R555" s="29"/>
      <c r="S555" s="29"/>
      <c r="T555" s="29"/>
      <c r="U555" s="29"/>
      <c r="V555" s="29"/>
      <c r="W555" s="29"/>
      <c r="X555" s="29"/>
      <c r="Y555" s="29"/>
      <c r="Z555" s="29"/>
      <c r="AA555" s="29"/>
      <c r="AB555" s="29"/>
      <c r="AC555" s="29"/>
      <c r="AD555" s="29"/>
      <c r="AE555" s="29"/>
    </row>
    <row r="556" spans="1:31" ht="15.75" customHeight="1">
      <c r="A556" s="29"/>
      <c r="B556" s="75"/>
      <c r="C556" s="29"/>
      <c r="D556" s="29"/>
      <c r="E556" s="29"/>
      <c r="F556" s="29"/>
      <c r="G556" s="338"/>
      <c r="H556" s="29"/>
      <c r="I556" s="29"/>
      <c r="J556" s="29"/>
      <c r="K556" s="29"/>
      <c r="L556" s="29"/>
      <c r="M556" s="29"/>
      <c r="N556" s="29"/>
      <c r="O556" s="29"/>
      <c r="P556" s="29"/>
      <c r="Q556" s="29"/>
      <c r="R556" s="29"/>
      <c r="S556" s="29"/>
      <c r="T556" s="29"/>
      <c r="U556" s="29"/>
      <c r="V556" s="29"/>
      <c r="W556" s="29"/>
      <c r="X556" s="29"/>
      <c r="Y556" s="29"/>
      <c r="Z556" s="29"/>
      <c r="AA556" s="29"/>
      <c r="AB556" s="29"/>
      <c r="AC556" s="29"/>
      <c r="AD556" s="29"/>
      <c r="AE556" s="29"/>
    </row>
    <row r="557" spans="1:31" ht="15.75" customHeight="1">
      <c r="A557" s="29"/>
      <c r="B557" s="75"/>
      <c r="C557" s="29"/>
      <c r="D557" s="29"/>
      <c r="E557" s="29"/>
      <c r="F557" s="29"/>
      <c r="G557" s="338"/>
      <c r="H557" s="29"/>
      <c r="I557" s="29"/>
      <c r="J557" s="29"/>
      <c r="K557" s="29"/>
      <c r="L557" s="29"/>
      <c r="M557" s="29"/>
      <c r="N557" s="29"/>
      <c r="O557" s="29"/>
      <c r="P557" s="29"/>
      <c r="Q557" s="29"/>
      <c r="R557" s="29"/>
      <c r="S557" s="29"/>
      <c r="T557" s="29"/>
      <c r="U557" s="29"/>
      <c r="V557" s="29"/>
      <c r="W557" s="29"/>
      <c r="X557" s="29"/>
      <c r="Y557" s="29"/>
      <c r="Z557" s="29"/>
      <c r="AA557" s="29"/>
      <c r="AB557" s="29"/>
      <c r="AC557" s="29"/>
      <c r="AD557" s="29"/>
      <c r="AE557" s="29"/>
    </row>
    <row r="558" spans="1:31" ht="15.75" customHeight="1">
      <c r="A558" s="29"/>
      <c r="B558" s="75"/>
      <c r="C558" s="29"/>
      <c r="D558" s="29"/>
      <c r="E558" s="29"/>
      <c r="F558" s="29"/>
      <c r="G558" s="338"/>
      <c r="H558" s="29"/>
      <c r="I558" s="29"/>
      <c r="J558" s="29"/>
      <c r="K558" s="29"/>
      <c r="L558" s="29"/>
      <c r="M558" s="29"/>
      <c r="N558" s="29"/>
      <c r="O558" s="29"/>
      <c r="P558" s="29"/>
      <c r="Q558" s="29"/>
      <c r="R558" s="29"/>
      <c r="S558" s="29"/>
      <c r="T558" s="29"/>
      <c r="U558" s="29"/>
      <c r="V558" s="29"/>
      <c r="W558" s="29"/>
      <c r="X558" s="29"/>
      <c r="Y558" s="29"/>
      <c r="Z558" s="29"/>
      <c r="AA558" s="29"/>
      <c r="AB558" s="29"/>
      <c r="AC558" s="29"/>
      <c r="AD558" s="29"/>
      <c r="AE558" s="29"/>
    </row>
    <row r="559" spans="1:31" ht="15.75" customHeight="1">
      <c r="A559" s="29"/>
      <c r="B559" s="75"/>
      <c r="C559" s="29"/>
      <c r="D559" s="29"/>
      <c r="E559" s="29"/>
      <c r="F559" s="29"/>
      <c r="G559" s="338"/>
      <c r="H559" s="29"/>
      <c r="I559" s="29"/>
      <c r="J559" s="29"/>
      <c r="K559" s="29"/>
      <c r="L559" s="29"/>
      <c r="M559" s="29"/>
      <c r="N559" s="29"/>
      <c r="O559" s="29"/>
      <c r="P559" s="29"/>
      <c r="Q559" s="29"/>
      <c r="R559" s="29"/>
      <c r="S559" s="29"/>
      <c r="T559" s="29"/>
      <c r="U559" s="29"/>
      <c r="V559" s="29"/>
      <c r="W559" s="29"/>
      <c r="X559" s="29"/>
      <c r="Y559" s="29"/>
      <c r="Z559" s="29"/>
      <c r="AA559" s="29"/>
      <c r="AB559" s="29"/>
      <c r="AC559" s="29"/>
      <c r="AD559" s="29"/>
      <c r="AE559" s="29"/>
    </row>
    <row r="560" spans="1:31" ht="15.75" customHeight="1">
      <c r="A560" s="29"/>
      <c r="B560" s="75"/>
      <c r="C560" s="29"/>
      <c r="D560" s="29"/>
      <c r="E560" s="29"/>
      <c r="F560" s="29"/>
      <c r="G560" s="338"/>
      <c r="H560" s="29"/>
      <c r="I560" s="29"/>
      <c r="J560" s="29"/>
      <c r="K560" s="29"/>
      <c r="L560" s="29"/>
      <c r="M560" s="29"/>
      <c r="N560" s="29"/>
      <c r="O560" s="29"/>
      <c r="P560" s="29"/>
      <c r="Q560" s="29"/>
      <c r="R560" s="29"/>
      <c r="S560" s="29"/>
      <c r="T560" s="29"/>
      <c r="U560" s="29"/>
      <c r="V560" s="29"/>
      <c r="W560" s="29"/>
      <c r="X560" s="29"/>
      <c r="Y560" s="29"/>
      <c r="Z560" s="29"/>
      <c r="AA560" s="29"/>
      <c r="AB560" s="29"/>
      <c r="AC560" s="29"/>
      <c r="AD560" s="29"/>
      <c r="AE560" s="29"/>
    </row>
    <row r="561" spans="1:31" ht="15.75" customHeight="1">
      <c r="A561" s="29"/>
      <c r="B561" s="75"/>
      <c r="C561" s="29"/>
      <c r="D561" s="29"/>
      <c r="E561" s="29"/>
      <c r="F561" s="29"/>
      <c r="G561" s="338"/>
      <c r="H561" s="29"/>
      <c r="I561" s="29"/>
      <c r="J561" s="29"/>
      <c r="K561" s="29"/>
      <c r="L561" s="29"/>
      <c r="M561" s="29"/>
      <c r="N561" s="29"/>
      <c r="O561" s="29"/>
      <c r="P561" s="29"/>
      <c r="Q561" s="29"/>
      <c r="R561" s="29"/>
      <c r="S561" s="29"/>
      <c r="T561" s="29"/>
      <c r="U561" s="29"/>
      <c r="V561" s="29"/>
      <c r="W561" s="29"/>
      <c r="X561" s="29"/>
      <c r="Y561" s="29"/>
      <c r="Z561" s="29"/>
      <c r="AA561" s="29"/>
      <c r="AB561" s="29"/>
      <c r="AC561" s="29"/>
      <c r="AD561" s="29"/>
      <c r="AE561" s="29"/>
    </row>
    <row r="562" spans="1:31" ht="15.75" customHeight="1">
      <c r="A562" s="29"/>
      <c r="B562" s="75"/>
      <c r="C562" s="29"/>
      <c r="D562" s="29"/>
      <c r="E562" s="29"/>
      <c r="F562" s="29"/>
      <c r="G562" s="338"/>
      <c r="H562" s="29"/>
      <c r="I562" s="29"/>
      <c r="J562" s="29"/>
      <c r="K562" s="29"/>
      <c r="L562" s="29"/>
      <c r="M562" s="29"/>
      <c r="N562" s="29"/>
      <c r="O562" s="29"/>
      <c r="P562" s="29"/>
      <c r="Q562" s="29"/>
      <c r="R562" s="29"/>
      <c r="S562" s="29"/>
      <c r="T562" s="29"/>
      <c r="U562" s="29"/>
      <c r="V562" s="29"/>
      <c r="W562" s="29"/>
      <c r="X562" s="29"/>
      <c r="Y562" s="29"/>
      <c r="Z562" s="29"/>
      <c r="AA562" s="29"/>
      <c r="AB562" s="29"/>
      <c r="AC562" s="29"/>
      <c r="AD562" s="29"/>
      <c r="AE562" s="29"/>
    </row>
    <row r="563" spans="1:31" ht="15.75" customHeight="1">
      <c r="A563" s="29"/>
      <c r="B563" s="75"/>
      <c r="C563" s="29"/>
      <c r="D563" s="29"/>
      <c r="E563" s="29"/>
      <c r="F563" s="29"/>
      <c r="G563" s="338"/>
      <c r="H563" s="29"/>
      <c r="I563" s="29"/>
      <c r="J563" s="29"/>
      <c r="K563" s="29"/>
      <c r="L563" s="29"/>
      <c r="M563" s="29"/>
      <c r="N563" s="29"/>
      <c r="O563" s="29"/>
      <c r="P563" s="29"/>
      <c r="Q563" s="29"/>
      <c r="R563" s="29"/>
      <c r="S563" s="29"/>
      <c r="T563" s="29"/>
      <c r="U563" s="29"/>
      <c r="V563" s="29"/>
      <c r="W563" s="29"/>
      <c r="X563" s="29"/>
      <c r="Y563" s="29"/>
      <c r="Z563" s="29"/>
      <c r="AA563" s="29"/>
      <c r="AB563" s="29"/>
      <c r="AC563" s="29"/>
      <c r="AD563" s="29"/>
      <c r="AE563" s="29"/>
    </row>
    <row r="564" spans="1:31" ht="15.75" customHeight="1">
      <c r="A564" s="29"/>
      <c r="B564" s="75"/>
      <c r="C564" s="29"/>
      <c r="D564" s="29"/>
      <c r="E564" s="29"/>
      <c r="F564" s="29"/>
      <c r="G564" s="338"/>
      <c r="H564" s="29"/>
      <c r="I564" s="29"/>
      <c r="J564" s="29"/>
      <c r="K564" s="29"/>
      <c r="L564" s="29"/>
      <c r="M564" s="29"/>
      <c r="N564" s="29"/>
      <c r="O564" s="29"/>
      <c r="P564" s="29"/>
      <c r="Q564" s="29"/>
      <c r="R564" s="29"/>
      <c r="S564" s="29"/>
      <c r="T564" s="29"/>
      <c r="U564" s="29"/>
      <c r="V564" s="29"/>
      <c r="W564" s="29"/>
      <c r="X564" s="29"/>
      <c r="Y564" s="29"/>
      <c r="Z564" s="29"/>
      <c r="AA564" s="29"/>
      <c r="AB564" s="29"/>
      <c r="AC564" s="29"/>
      <c r="AD564" s="29"/>
      <c r="AE564" s="29"/>
    </row>
    <row r="565" spans="1:31" ht="15.75" customHeight="1">
      <c r="A565" s="29"/>
      <c r="B565" s="75"/>
      <c r="C565" s="29"/>
      <c r="D565" s="29"/>
      <c r="E565" s="29"/>
      <c r="F565" s="29"/>
      <c r="G565" s="338"/>
      <c r="H565" s="29"/>
      <c r="I565" s="29"/>
      <c r="J565" s="29"/>
      <c r="K565" s="29"/>
      <c r="L565" s="29"/>
      <c r="M565" s="29"/>
      <c r="N565" s="29"/>
      <c r="O565" s="29"/>
      <c r="P565" s="29"/>
      <c r="Q565" s="29"/>
      <c r="R565" s="29"/>
      <c r="S565" s="29"/>
      <c r="T565" s="29"/>
      <c r="U565" s="29"/>
      <c r="V565" s="29"/>
      <c r="W565" s="29"/>
      <c r="X565" s="29"/>
      <c r="Y565" s="29"/>
      <c r="Z565" s="29"/>
      <c r="AA565" s="29"/>
      <c r="AB565" s="29"/>
      <c r="AC565" s="29"/>
      <c r="AD565" s="29"/>
      <c r="AE565" s="29"/>
    </row>
    <row r="566" spans="1:31" ht="15.75" customHeight="1">
      <c r="A566" s="29"/>
      <c r="B566" s="75"/>
      <c r="C566" s="29"/>
      <c r="D566" s="29"/>
      <c r="E566" s="29"/>
      <c r="F566" s="29"/>
      <c r="G566" s="338"/>
      <c r="H566" s="29"/>
      <c r="I566" s="29"/>
      <c r="J566" s="29"/>
      <c r="K566" s="29"/>
      <c r="L566" s="29"/>
      <c r="M566" s="29"/>
      <c r="N566" s="29"/>
      <c r="O566" s="29"/>
      <c r="P566" s="29"/>
      <c r="Q566" s="29"/>
      <c r="R566" s="29"/>
      <c r="S566" s="29"/>
      <c r="T566" s="29"/>
      <c r="U566" s="29"/>
      <c r="V566" s="29"/>
      <c r="W566" s="29"/>
      <c r="X566" s="29"/>
      <c r="Y566" s="29"/>
      <c r="Z566" s="29"/>
      <c r="AA566" s="29"/>
      <c r="AB566" s="29"/>
      <c r="AC566" s="29"/>
      <c r="AD566" s="29"/>
      <c r="AE566" s="29"/>
    </row>
    <row r="567" spans="1:31" ht="15.75" customHeight="1">
      <c r="A567" s="29"/>
      <c r="B567" s="75"/>
      <c r="C567" s="29"/>
      <c r="D567" s="29"/>
      <c r="E567" s="29"/>
      <c r="F567" s="29"/>
      <c r="G567" s="338"/>
      <c r="H567" s="29"/>
      <c r="I567" s="29"/>
      <c r="J567" s="29"/>
      <c r="K567" s="29"/>
      <c r="L567" s="29"/>
      <c r="M567" s="29"/>
      <c r="N567" s="29"/>
      <c r="O567" s="29"/>
      <c r="P567" s="29"/>
      <c r="Q567" s="29"/>
      <c r="R567" s="29"/>
      <c r="S567" s="29"/>
      <c r="T567" s="29"/>
      <c r="U567" s="29"/>
      <c r="V567" s="29"/>
      <c r="W567" s="29"/>
      <c r="X567" s="29"/>
      <c r="Y567" s="29"/>
      <c r="Z567" s="29"/>
      <c r="AA567" s="29"/>
      <c r="AB567" s="29"/>
      <c r="AC567" s="29"/>
      <c r="AD567" s="29"/>
      <c r="AE567" s="29"/>
    </row>
    <row r="568" spans="1:31" ht="15.75" customHeight="1">
      <c r="A568" s="29"/>
      <c r="B568" s="75"/>
      <c r="C568" s="29"/>
      <c r="D568" s="29"/>
      <c r="E568" s="29"/>
      <c r="F568" s="29"/>
      <c r="G568" s="338"/>
      <c r="H568" s="29"/>
      <c r="I568" s="29"/>
      <c r="J568" s="29"/>
      <c r="K568" s="29"/>
      <c r="L568" s="29"/>
      <c r="M568" s="29"/>
      <c r="N568" s="29"/>
      <c r="O568" s="29"/>
      <c r="P568" s="29"/>
      <c r="Q568" s="29"/>
      <c r="R568" s="29"/>
      <c r="S568" s="29"/>
      <c r="T568" s="29"/>
      <c r="U568" s="29"/>
      <c r="V568" s="29"/>
      <c r="W568" s="29"/>
      <c r="X568" s="29"/>
      <c r="Y568" s="29"/>
      <c r="Z568" s="29"/>
      <c r="AA568" s="29"/>
      <c r="AB568" s="29"/>
      <c r="AC568" s="29"/>
      <c r="AD568" s="29"/>
      <c r="AE568" s="29"/>
    </row>
    <row r="569" spans="1:31" ht="15.75" customHeight="1">
      <c r="A569" s="29"/>
      <c r="B569" s="75"/>
      <c r="C569" s="29"/>
      <c r="D569" s="29"/>
      <c r="E569" s="29"/>
      <c r="F569" s="29"/>
      <c r="G569" s="338"/>
      <c r="H569" s="29"/>
      <c r="I569" s="29"/>
      <c r="J569" s="29"/>
      <c r="K569" s="29"/>
      <c r="L569" s="29"/>
      <c r="M569" s="29"/>
      <c r="N569" s="29"/>
      <c r="O569" s="29"/>
      <c r="P569" s="29"/>
      <c r="Q569" s="29"/>
      <c r="R569" s="29"/>
      <c r="S569" s="29"/>
      <c r="T569" s="29"/>
      <c r="U569" s="29"/>
      <c r="V569" s="29"/>
      <c r="W569" s="29"/>
      <c r="X569" s="29"/>
      <c r="Y569" s="29"/>
      <c r="Z569" s="29"/>
      <c r="AA569" s="29"/>
      <c r="AB569" s="29"/>
      <c r="AC569" s="29"/>
      <c r="AD569" s="29"/>
      <c r="AE569" s="29"/>
    </row>
    <row r="570" spans="1:31" ht="15.75" customHeight="1">
      <c r="A570" s="29"/>
      <c r="B570" s="75"/>
      <c r="C570" s="29"/>
      <c r="D570" s="29"/>
      <c r="E570" s="29"/>
      <c r="F570" s="29"/>
      <c r="G570" s="338"/>
      <c r="H570" s="29"/>
      <c r="I570" s="29"/>
      <c r="J570" s="29"/>
      <c r="K570" s="29"/>
      <c r="L570" s="29"/>
      <c r="M570" s="29"/>
      <c r="N570" s="29"/>
      <c r="O570" s="29"/>
      <c r="P570" s="29"/>
      <c r="Q570" s="29"/>
      <c r="R570" s="29"/>
      <c r="S570" s="29"/>
      <c r="T570" s="29"/>
      <c r="U570" s="29"/>
      <c r="V570" s="29"/>
      <c r="W570" s="29"/>
      <c r="X570" s="29"/>
      <c r="Y570" s="29"/>
      <c r="Z570" s="29"/>
      <c r="AA570" s="29"/>
      <c r="AB570" s="29"/>
      <c r="AC570" s="29"/>
      <c r="AD570" s="29"/>
      <c r="AE570" s="29"/>
    </row>
    <row r="571" spans="1:31" ht="15.75" customHeight="1">
      <c r="A571" s="29"/>
      <c r="B571" s="75"/>
      <c r="C571" s="29"/>
      <c r="D571" s="29"/>
      <c r="E571" s="29"/>
      <c r="F571" s="29"/>
      <c r="G571" s="338"/>
      <c r="H571" s="29"/>
      <c r="I571" s="29"/>
      <c r="J571" s="29"/>
      <c r="K571" s="29"/>
      <c r="L571" s="29"/>
      <c r="M571" s="29"/>
      <c r="N571" s="29"/>
      <c r="O571" s="29"/>
      <c r="P571" s="29"/>
      <c r="Q571" s="29"/>
      <c r="R571" s="29"/>
      <c r="S571" s="29"/>
      <c r="T571" s="29"/>
      <c r="U571" s="29"/>
      <c r="V571" s="29"/>
      <c r="W571" s="29"/>
      <c r="X571" s="29"/>
      <c r="Y571" s="29"/>
      <c r="Z571" s="29"/>
      <c r="AA571" s="29"/>
      <c r="AB571" s="29"/>
      <c r="AC571" s="29"/>
      <c r="AD571" s="29"/>
      <c r="AE571" s="29"/>
    </row>
    <row r="572" spans="1:31" ht="15.75" customHeight="1">
      <c r="A572" s="29"/>
      <c r="B572" s="75"/>
      <c r="C572" s="29"/>
      <c r="D572" s="29"/>
      <c r="E572" s="29"/>
      <c r="F572" s="29"/>
      <c r="G572" s="338"/>
      <c r="H572" s="29"/>
      <c r="I572" s="29"/>
      <c r="J572" s="29"/>
      <c r="K572" s="29"/>
      <c r="L572" s="29"/>
      <c r="M572" s="29"/>
      <c r="N572" s="29"/>
      <c r="O572" s="29"/>
      <c r="P572" s="29"/>
      <c r="Q572" s="29"/>
      <c r="R572" s="29"/>
      <c r="S572" s="29"/>
      <c r="T572" s="29"/>
      <c r="U572" s="29"/>
      <c r="V572" s="29"/>
      <c r="W572" s="29"/>
      <c r="X572" s="29"/>
      <c r="Y572" s="29"/>
      <c r="Z572" s="29"/>
      <c r="AA572" s="29"/>
      <c r="AB572" s="29"/>
      <c r="AC572" s="29"/>
      <c r="AD572" s="29"/>
      <c r="AE572" s="29"/>
    </row>
    <row r="573" spans="1:31" ht="15.75" customHeight="1">
      <c r="A573" s="29"/>
      <c r="B573" s="75"/>
      <c r="C573" s="29"/>
      <c r="D573" s="29"/>
      <c r="E573" s="29"/>
      <c r="F573" s="29"/>
      <c r="G573" s="338"/>
      <c r="H573" s="29"/>
      <c r="I573" s="29"/>
      <c r="J573" s="29"/>
      <c r="K573" s="29"/>
      <c r="L573" s="29"/>
      <c r="M573" s="29"/>
      <c r="N573" s="29"/>
      <c r="O573" s="29"/>
      <c r="P573" s="29"/>
      <c r="Q573" s="29"/>
      <c r="R573" s="29"/>
      <c r="S573" s="29"/>
      <c r="T573" s="29"/>
      <c r="U573" s="29"/>
      <c r="V573" s="29"/>
      <c r="W573" s="29"/>
      <c r="X573" s="29"/>
      <c r="Y573" s="29"/>
      <c r="Z573" s="29"/>
      <c r="AA573" s="29"/>
      <c r="AB573" s="29"/>
      <c r="AC573" s="29"/>
      <c r="AD573" s="29"/>
      <c r="AE573" s="29"/>
    </row>
    <row r="574" spans="1:31" ht="15.75" customHeight="1">
      <c r="A574" s="29"/>
      <c r="B574" s="75"/>
      <c r="C574" s="29"/>
      <c r="D574" s="29"/>
      <c r="E574" s="29"/>
      <c r="F574" s="29"/>
      <c r="G574" s="338"/>
      <c r="H574" s="29"/>
      <c r="I574" s="29"/>
      <c r="J574" s="29"/>
      <c r="K574" s="29"/>
      <c r="L574" s="29"/>
      <c r="M574" s="29"/>
      <c r="N574" s="29"/>
      <c r="O574" s="29"/>
      <c r="P574" s="29"/>
      <c r="Q574" s="29"/>
      <c r="R574" s="29"/>
      <c r="S574" s="29"/>
      <c r="T574" s="29"/>
      <c r="U574" s="29"/>
      <c r="V574" s="29"/>
      <c r="W574" s="29"/>
      <c r="X574" s="29"/>
      <c r="Y574" s="29"/>
      <c r="Z574" s="29"/>
      <c r="AA574" s="29"/>
      <c r="AB574" s="29"/>
      <c r="AC574" s="29"/>
      <c r="AD574" s="29"/>
      <c r="AE574" s="29"/>
    </row>
    <row r="575" spans="1:31" ht="15.75" customHeight="1">
      <c r="A575" s="29"/>
      <c r="B575" s="75"/>
      <c r="C575" s="29"/>
      <c r="D575" s="29"/>
      <c r="E575" s="29"/>
      <c r="F575" s="29"/>
      <c r="G575" s="338"/>
      <c r="H575" s="29"/>
      <c r="I575" s="29"/>
      <c r="J575" s="29"/>
      <c r="K575" s="29"/>
      <c r="L575" s="29"/>
      <c r="M575" s="29"/>
      <c r="N575" s="29"/>
      <c r="O575" s="29"/>
      <c r="P575" s="29"/>
      <c r="Q575" s="29"/>
      <c r="R575" s="29"/>
      <c r="S575" s="29"/>
      <c r="T575" s="29"/>
      <c r="U575" s="29"/>
      <c r="V575" s="29"/>
      <c r="W575" s="29"/>
      <c r="X575" s="29"/>
      <c r="Y575" s="29"/>
      <c r="Z575" s="29"/>
      <c r="AA575" s="29"/>
      <c r="AB575" s="29"/>
      <c r="AC575" s="29"/>
      <c r="AD575" s="29"/>
      <c r="AE575" s="29"/>
    </row>
    <row r="576" spans="1:31" ht="15.75" customHeight="1">
      <c r="A576" s="29"/>
      <c r="B576" s="75"/>
      <c r="C576" s="29"/>
      <c r="D576" s="29"/>
      <c r="E576" s="29"/>
      <c r="F576" s="29"/>
      <c r="G576" s="338"/>
      <c r="H576" s="29"/>
      <c r="I576" s="29"/>
      <c r="J576" s="29"/>
      <c r="K576" s="29"/>
      <c r="L576" s="29"/>
      <c r="M576" s="29"/>
      <c r="N576" s="29"/>
      <c r="O576" s="29"/>
      <c r="P576" s="29"/>
      <c r="Q576" s="29"/>
      <c r="R576" s="29"/>
      <c r="S576" s="29"/>
      <c r="T576" s="29"/>
      <c r="U576" s="29"/>
      <c r="V576" s="29"/>
      <c r="W576" s="29"/>
      <c r="X576" s="29"/>
      <c r="Y576" s="29"/>
      <c r="Z576" s="29"/>
      <c r="AA576" s="29"/>
      <c r="AB576" s="29"/>
      <c r="AC576" s="29"/>
      <c r="AD576" s="29"/>
      <c r="AE576" s="29"/>
    </row>
    <row r="577" spans="1:31" ht="15.75" customHeight="1">
      <c r="A577" s="29"/>
      <c r="B577" s="75"/>
      <c r="C577" s="29"/>
      <c r="D577" s="29"/>
      <c r="E577" s="29"/>
      <c r="F577" s="29"/>
      <c r="G577" s="338"/>
      <c r="H577" s="29"/>
      <c r="I577" s="29"/>
      <c r="J577" s="29"/>
      <c r="K577" s="29"/>
      <c r="L577" s="29"/>
      <c r="M577" s="29"/>
      <c r="N577" s="29"/>
      <c r="O577" s="29"/>
      <c r="P577" s="29"/>
      <c r="Q577" s="29"/>
      <c r="R577" s="29"/>
      <c r="S577" s="29"/>
      <c r="T577" s="29"/>
      <c r="U577" s="29"/>
      <c r="V577" s="29"/>
      <c r="W577" s="29"/>
      <c r="X577" s="29"/>
      <c r="Y577" s="29"/>
      <c r="Z577" s="29"/>
      <c r="AA577" s="29"/>
      <c r="AB577" s="29"/>
      <c r="AC577" s="29"/>
      <c r="AD577" s="29"/>
      <c r="AE577" s="29"/>
    </row>
    <row r="578" spans="1:31" ht="15.75" customHeight="1">
      <c r="A578" s="29"/>
      <c r="B578" s="75"/>
      <c r="C578" s="29"/>
      <c r="D578" s="29"/>
      <c r="E578" s="29"/>
      <c r="F578" s="29"/>
      <c r="G578" s="338"/>
      <c r="H578" s="29"/>
      <c r="I578" s="29"/>
      <c r="J578" s="29"/>
      <c r="K578" s="29"/>
      <c r="L578" s="29"/>
      <c r="M578" s="29"/>
      <c r="N578" s="29"/>
      <c r="O578" s="29"/>
      <c r="P578" s="29"/>
      <c r="Q578" s="29"/>
      <c r="R578" s="29"/>
      <c r="S578" s="29"/>
      <c r="T578" s="29"/>
      <c r="U578" s="29"/>
      <c r="V578" s="29"/>
      <c r="W578" s="29"/>
      <c r="X578" s="29"/>
      <c r="Y578" s="29"/>
      <c r="Z578" s="29"/>
      <c r="AA578" s="29"/>
      <c r="AB578" s="29"/>
      <c r="AC578" s="29"/>
      <c r="AD578" s="29"/>
      <c r="AE578" s="29"/>
    </row>
    <row r="579" spans="1:31" ht="15.75" customHeight="1">
      <c r="A579" s="29"/>
      <c r="B579" s="75"/>
      <c r="C579" s="29"/>
      <c r="D579" s="29"/>
      <c r="E579" s="29"/>
      <c r="F579" s="29"/>
      <c r="G579" s="338"/>
      <c r="H579" s="29"/>
      <c r="I579" s="29"/>
      <c r="J579" s="29"/>
      <c r="K579" s="29"/>
      <c r="L579" s="29"/>
      <c r="M579" s="29"/>
      <c r="N579" s="29"/>
      <c r="O579" s="29"/>
      <c r="P579" s="29"/>
      <c r="Q579" s="29"/>
      <c r="R579" s="29"/>
      <c r="S579" s="29"/>
      <c r="T579" s="29"/>
      <c r="U579" s="29"/>
      <c r="V579" s="29"/>
      <c r="W579" s="29"/>
      <c r="X579" s="29"/>
      <c r="Y579" s="29"/>
      <c r="Z579" s="29"/>
      <c r="AA579" s="29"/>
      <c r="AB579" s="29"/>
      <c r="AC579" s="29"/>
      <c r="AD579" s="29"/>
      <c r="AE579" s="29"/>
    </row>
    <row r="580" spans="1:31" ht="15.75" customHeight="1">
      <c r="A580" s="29"/>
      <c r="B580" s="75"/>
      <c r="C580" s="29"/>
      <c r="D580" s="29"/>
      <c r="E580" s="29"/>
      <c r="F580" s="29"/>
      <c r="G580" s="338"/>
      <c r="H580" s="29"/>
      <c r="I580" s="29"/>
      <c r="J580" s="29"/>
      <c r="K580" s="29"/>
      <c r="L580" s="29"/>
      <c r="M580" s="29"/>
      <c r="N580" s="29"/>
      <c r="O580" s="29"/>
      <c r="P580" s="29"/>
      <c r="Q580" s="29"/>
      <c r="R580" s="29"/>
      <c r="S580" s="29"/>
      <c r="T580" s="29"/>
      <c r="U580" s="29"/>
      <c r="V580" s="29"/>
      <c r="W580" s="29"/>
      <c r="X580" s="29"/>
      <c r="Y580" s="29"/>
      <c r="Z580" s="29"/>
      <c r="AA580" s="29"/>
      <c r="AB580" s="29"/>
      <c r="AC580" s="29"/>
      <c r="AD580" s="29"/>
      <c r="AE580" s="29"/>
    </row>
    <row r="581" spans="1:31" ht="15.75" customHeight="1">
      <c r="A581" s="29"/>
      <c r="B581" s="75"/>
      <c r="C581" s="29"/>
      <c r="D581" s="29"/>
      <c r="E581" s="29"/>
      <c r="F581" s="29"/>
      <c r="G581" s="338"/>
      <c r="H581" s="29"/>
      <c r="I581" s="29"/>
      <c r="J581" s="29"/>
      <c r="K581" s="29"/>
      <c r="L581" s="29"/>
      <c r="M581" s="29"/>
      <c r="N581" s="29"/>
      <c r="O581" s="29"/>
      <c r="P581" s="29"/>
      <c r="Q581" s="29"/>
      <c r="R581" s="29"/>
      <c r="S581" s="29"/>
      <c r="T581" s="29"/>
      <c r="U581" s="29"/>
      <c r="V581" s="29"/>
      <c r="W581" s="29"/>
      <c r="X581" s="29"/>
      <c r="Y581" s="29"/>
      <c r="Z581" s="29"/>
      <c r="AA581" s="29"/>
      <c r="AB581" s="29"/>
      <c r="AC581" s="29"/>
      <c r="AD581" s="29"/>
      <c r="AE581" s="29"/>
    </row>
    <row r="582" spans="1:31" ht="15.75" customHeight="1">
      <c r="A582" s="29"/>
      <c r="B582" s="75"/>
      <c r="C582" s="29"/>
      <c r="D582" s="29"/>
      <c r="E582" s="29"/>
      <c r="F582" s="29"/>
      <c r="G582" s="338"/>
      <c r="H582" s="29"/>
      <c r="I582" s="29"/>
      <c r="J582" s="29"/>
      <c r="K582" s="29"/>
      <c r="L582" s="29"/>
      <c r="M582" s="29"/>
      <c r="N582" s="29"/>
      <c r="O582" s="29"/>
      <c r="P582" s="29"/>
      <c r="Q582" s="29"/>
      <c r="R582" s="29"/>
      <c r="S582" s="29"/>
      <c r="T582" s="29"/>
      <c r="U582" s="29"/>
      <c r="V582" s="29"/>
      <c r="W582" s="29"/>
      <c r="X582" s="29"/>
      <c r="Y582" s="29"/>
      <c r="Z582" s="29"/>
      <c r="AA582" s="29"/>
      <c r="AB582" s="29"/>
      <c r="AC582" s="29"/>
      <c r="AD582" s="29"/>
      <c r="AE582" s="29"/>
    </row>
    <row r="583" spans="1:31" ht="15.75" customHeight="1">
      <c r="A583" s="29"/>
      <c r="B583" s="75"/>
      <c r="C583" s="29"/>
      <c r="D583" s="29"/>
      <c r="E583" s="29"/>
      <c r="F583" s="29"/>
      <c r="G583" s="338"/>
      <c r="H583" s="29"/>
      <c r="I583" s="29"/>
      <c r="J583" s="29"/>
      <c r="K583" s="29"/>
      <c r="L583" s="29"/>
      <c r="M583" s="29"/>
      <c r="N583" s="29"/>
      <c r="O583" s="29"/>
      <c r="P583" s="29"/>
      <c r="Q583" s="29"/>
      <c r="R583" s="29"/>
      <c r="S583" s="29"/>
      <c r="T583" s="29"/>
      <c r="U583" s="29"/>
      <c r="V583" s="29"/>
      <c r="W583" s="29"/>
      <c r="X583" s="29"/>
      <c r="Y583" s="29"/>
      <c r="Z583" s="29"/>
      <c r="AA583" s="29"/>
      <c r="AB583" s="29"/>
      <c r="AC583" s="29"/>
      <c r="AD583" s="29"/>
      <c r="AE583" s="29"/>
    </row>
    <row r="584" spans="1:31" ht="15.75" customHeight="1">
      <c r="A584" s="29"/>
      <c r="B584" s="75"/>
      <c r="C584" s="29"/>
      <c r="D584" s="29"/>
      <c r="E584" s="29"/>
      <c r="F584" s="29"/>
      <c r="G584" s="338"/>
      <c r="H584" s="29"/>
      <c r="I584" s="29"/>
      <c r="J584" s="29"/>
      <c r="K584" s="29"/>
      <c r="L584" s="29"/>
      <c r="M584" s="29"/>
      <c r="N584" s="29"/>
      <c r="O584" s="29"/>
      <c r="P584" s="29"/>
      <c r="Q584" s="29"/>
      <c r="R584" s="29"/>
      <c r="S584" s="29"/>
      <c r="T584" s="29"/>
      <c r="U584" s="29"/>
      <c r="V584" s="29"/>
      <c r="W584" s="29"/>
      <c r="X584" s="29"/>
      <c r="Y584" s="29"/>
      <c r="Z584" s="29"/>
      <c r="AA584" s="29"/>
      <c r="AB584" s="29"/>
      <c r="AC584" s="29"/>
      <c r="AD584" s="29"/>
      <c r="AE584" s="29"/>
    </row>
    <row r="585" spans="1:31" ht="15.75" customHeight="1">
      <c r="A585" s="29"/>
      <c r="B585" s="75"/>
      <c r="C585" s="29"/>
      <c r="D585" s="29"/>
      <c r="E585" s="29"/>
      <c r="F585" s="29"/>
      <c r="G585" s="338"/>
      <c r="H585" s="29"/>
      <c r="I585" s="29"/>
      <c r="J585" s="29"/>
      <c r="K585" s="29"/>
      <c r="L585" s="29"/>
      <c r="M585" s="29"/>
      <c r="N585" s="29"/>
      <c r="O585" s="29"/>
      <c r="P585" s="29"/>
      <c r="Q585" s="29"/>
      <c r="R585" s="29"/>
      <c r="S585" s="29"/>
      <c r="T585" s="29"/>
      <c r="U585" s="29"/>
      <c r="V585" s="29"/>
      <c r="W585" s="29"/>
      <c r="X585" s="29"/>
      <c r="Y585" s="29"/>
      <c r="Z585" s="29"/>
      <c r="AA585" s="29"/>
      <c r="AB585" s="29"/>
      <c r="AC585" s="29"/>
      <c r="AD585" s="29"/>
      <c r="AE585" s="29"/>
    </row>
    <row r="586" spans="1:31" ht="15.75" customHeight="1">
      <c r="A586" s="29"/>
      <c r="B586" s="75"/>
      <c r="C586" s="29"/>
      <c r="D586" s="29"/>
      <c r="E586" s="29"/>
      <c r="F586" s="29"/>
      <c r="G586" s="338"/>
      <c r="H586" s="29"/>
      <c r="I586" s="29"/>
      <c r="J586" s="29"/>
      <c r="K586" s="29"/>
      <c r="L586" s="29"/>
      <c r="M586" s="29"/>
      <c r="N586" s="29"/>
      <c r="O586" s="29"/>
      <c r="P586" s="29"/>
      <c r="Q586" s="29"/>
      <c r="R586" s="29"/>
      <c r="S586" s="29"/>
      <c r="T586" s="29"/>
      <c r="U586" s="29"/>
      <c r="V586" s="29"/>
      <c r="W586" s="29"/>
      <c r="X586" s="29"/>
      <c r="Y586" s="29"/>
      <c r="Z586" s="29"/>
      <c r="AA586" s="29"/>
      <c r="AB586" s="29"/>
      <c r="AC586" s="29"/>
      <c r="AD586" s="29"/>
      <c r="AE586" s="29"/>
    </row>
    <row r="587" spans="1:31" ht="15.75" customHeight="1">
      <c r="A587" s="29"/>
      <c r="B587" s="75"/>
      <c r="C587" s="29"/>
      <c r="D587" s="29"/>
      <c r="E587" s="29"/>
      <c r="F587" s="29"/>
      <c r="G587" s="338"/>
      <c r="H587" s="29"/>
      <c r="I587" s="29"/>
      <c r="J587" s="29"/>
      <c r="K587" s="29"/>
      <c r="L587" s="29"/>
      <c r="M587" s="29"/>
      <c r="N587" s="29"/>
      <c r="O587" s="29"/>
      <c r="P587" s="29"/>
      <c r="Q587" s="29"/>
      <c r="R587" s="29"/>
      <c r="S587" s="29"/>
      <c r="T587" s="29"/>
      <c r="U587" s="29"/>
      <c r="V587" s="29"/>
      <c r="W587" s="29"/>
      <c r="X587" s="29"/>
      <c r="Y587" s="29"/>
      <c r="Z587" s="29"/>
      <c r="AA587" s="29"/>
      <c r="AB587" s="29"/>
      <c r="AC587" s="29"/>
      <c r="AD587" s="29"/>
      <c r="AE587" s="29"/>
    </row>
    <row r="588" spans="1:31" ht="15.75" customHeight="1">
      <c r="A588" s="29"/>
      <c r="B588" s="75"/>
      <c r="C588" s="29"/>
      <c r="D588" s="29"/>
      <c r="E588" s="29"/>
      <c r="F588" s="29"/>
      <c r="G588" s="338"/>
      <c r="H588" s="29"/>
      <c r="I588" s="29"/>
      <c r="J588" s="29"/>
      <c r="K588" s="29"/>
      <c r="L588" s="29"/>
      <c r="M588" s="29"/>
      <c r="N588" s="29"/>
      <c r="O588" s="29"/>
      <c r="P588" s="29"/>
      <c r="Q588" s="29"/>
      <c r="R588" s="29"/>
      <c r="S588" s="29"/>
      <c r="T588" s="29"/>
      <c r="U588" s="29"/>
      <c r="V588" s="29"/>
      <c r="W588" s="29"/>
      <c r="X588" s="29"/>
      <c r="Y588" s="29"/>
      <c r="Z588" s="29"/>
      <c r="AA588" s="29"/>
      <c r="AB588" s="29"/>
      <c r="AC588" s="29"/>
      <c r="AD588" s="29"/>
      <c r="AE588" s="29"/>
    </row>
    <row r="589" spans="1:31" ht="15.75" customHeight="1">
      <c r="A589" s="29"/>
      <c r="B589" s="75"/>
      <c r="C589" s="29"/>
      <c r="D589" s="29"/>
      <c r="E589" s="29"/>
      <c r="F589" s="29"/>
      <c r="G589" s="338"/>
      <c r="H589" s="29"/>
      <c r="I589" s="29"/>
      <c r="J589" s="29"/>
      <c r="K589" s="29"/>
      <c r="L589" s="29"/>
      <c r="M589" s="29"/>
      <c r="N589" s="29"/>
      <c r="O589" s="29"/>
      <c r="P589" s="29"/>
      <c r="Q589" s="29"/>
      <c r="R589" s="29"/>
      <c r="S589" s="29"/>
      <c r="T589" s="29"/>
      <c r="U589" s="29"/>
      <c r="V589" s="29"/>
      <c r="W589" s="29"/>
      <c r="X589" s="29"/>
      <c r="Y589" s="29"/>
      <c r="Z589" s="29"/>
      <c r="AA589" s="29"/>
      <c r="AB589" s="29"/>
      <c r="AC589" s="29"/>
      <c r="AD589" s="29"/>
      <c r="AE589" s="29"/>
    </row>
    <row r="590" spans="1:31" ht="15.75" customHeight="1">
      <c r="A590" s="29"/>
      <c r="B590" s="75"/>
      <c r="C590" s="29"/>
      <c r="D590" s="29"/>
      <c r="E590" s="29"/>
      <c r="F590" s="29"/>
      <c r="G590" s="338"/>
      <c r="H590" s="29"/>
      <c r="I590" s="29"/>
      <c r="J590" s="29"/>
      <c r="K590" s="29"/>
      <c r="L590" s="29"/>
      <c r="M590" s="29"/>
      <c r="N590" s="29"/>
      <c r="O590" s="29"/>
      <c r="P590" s="29"/>
      <c r="Q590" s="29"/>
      <c r="R590" s="29"/>
      <c r="S590" s="29"/>
      <c r="T590" s="29"/>
      <c r="U590" s="29"/>
      <c r="V590" s="29"/>
      <c r="W590" s="29"/>
      <c r="X590" s="29"/>
      <c r="Y590" s="29"/>
      <c r="Z590" s="29"/>
      <c r="AA590" s="29"/>
      <c r="AB590" s="29"/>
      <c r="AC590" s="29"/>
      <c r="AD590" s="29"/>
      <c r="AE590" s="29"/>
    </row>
    <row r="591" spans="1:31" ht="15.75" customHeight="1">
      <c r="A591" s="29"/>
      <c r="B591" s="75"/>
      <c r="C591" s="29"/>
      <c r="D591" s="29"/>
      <c r="E591" s="29"/>
      <c r="F591" s="29"/>
      <c r="G591" s="338"/>
      <c r="H591" s="29"/>
      <c r="I591" s="29"/>
      <c r="J591" s="29"/>
      <c r="K591" s="29"/>
      <c r="L591" s="29"/>
      <c r="M591" s="29"/>
      <c r="N591" s="29"/>
      <c r="O591" s="29"/>
      <c r="P591" s="29"/>
      <c r="Q591" s="29"/>
      <c r="R591" s="29"/>
      <c r="S591" s="29"/>
      <c r="T591" s="29"/>
      <c r="U591" s="29"/>
      <c r="V591" s="29"/>
      <c r="W591" s="29"/>
      <c r="X591" s="29"/>
      <c r="Y591" s="29"/>
      <c r="Z591" s="29"/>
      <c r="AA591" s="29"/>
      <c r="AB591" s="29"/>
      <c r="AC591" s="29"/>
      <c r="AD591" s="29"/>
      <c r="AE591" s="29"/>
    </row>
    <row r="592" spans="1:31" ht="15.75" customHeight="1">
      <c r="A592" s="29"/>
      <c r="B592" s="75"/>
      <c r="C592" s="29"/>
      <c r="D592" s="29"/>
      <c r="E592" s="29"/>
      <c r="F592" s="29"/>
      <c r="G592" s="338"/>
      <c r="H592" s="29"/>
      <c r="I592" s="29"/>
      <c r="J592" s="29"/>
      <c r="K592" s="29"/>
      <c r="L592" s="29"/>
      <c r="M592" s="29"/>
      <c r="N592" s="29"/>
      <c r="O592" s="29"/>
      <c r="P592" s="29"/>
      <c r="Q592" s="29"/>
      <c r="R592" s="29"/>
      <c r="S592" s="29"/>
      <c r="T592" s="29"/>
      <c r="U592" s="29"/>
      <c r="V592" s="29"/>
      <c r="W592" s="29"/>
      <c r="X592" s="29"/>
      <c r="Y592" s="29"/>
      <c r="Z592" s="29"/>
      <c r="AA592" s="29"/>
      <c r="AB592" s="29"/>
      <c r="AC592" s="29"/>
      <c r="AD592" s="29"/>
      <c r="AE592" s="29"/>
    </row>
    <row r="593" spans="1:31" ht="15.75" customHeight="1">
      <c r="A593" s="29"/>
      <c r="B593" s="75"/>
      <c r="C593" s="29"/>
      <c r="D593" s="29"/>
      <c r="E593" s="29"/>
      <c r="F593" s="29"/>
      <c r="G593" s="338"/>
      <c r="H593" s="29"/>
      <c r="I593" s="29"/>
      <c r="J593" s="29"/>
      <c r="K593" s="29"/>
      <c r="L593" s="29"/>
      <c r="M593" s="29"/>
      <c r="N593" s="29"/>
      <c r="O593" s="29"/>
      <c r="P593" s="29"/>
      <c r="Q593" s="29"/>
      <c r="R593" s="29"/>
      <c r="S593" s="29"/>
      <c r="T593" s="29"/>
      <c r="U593" s="29"/>
      <c r="V593" s="29"/>
      <c r="W593" s="29"/>
      <c r="X593" s="29"/>
      <c r="Y593" s="29"/>
      <c r="Z593" s="29"/>
      <c r="AA593" s="29"/>
      <c r="AB593" s="29"/>
      <c r="AC593" s="29"/>
      <c r="AD593" s="29"/>
      <c r="AE593" s="29"/>
    </row>
    <row r="594" spans="1:31" ht="15.75" customHeight="1">
      <c r="A594" s="29"/>
      <c r="B594" s="75"/>
      <c r="C594" s="29"/>
      <c r="D594" s="29"/>
      <c r="E594" s="29"/>
      <c r="F594" s="29"/>
      <c r="G594" s="338"/>
      <c r="H594" s="29"/>
      <c r="I594" s="29"/>
      <c r="J594" s="29"/>
      <c r="K594" s="29"/>
      <c r="L594" s="29"/>
      <c r="M594" s="29"/>
      <c r="N594" s="29"/>
      <c r="O594" s="29"/>
      <c r="P594" s="29"/>
      <c r="Q594" s="29"/>
      <c r="R594" s="29"/>
      <c r="S594" s="29"/>
      <c r="T594" s="29"/>
      <c r="U594" s="29"/>
      <c r="V594" s="29"/>
      <c r="W594" s="29"/>
      <c r="X594" s="29"/>
      <c r="Y594" s="29"/>
      <c r="Z594" s="29"/>
      <c r="AA594" s="29"/>
      <c r="AB594" s="29"/>
      <c r="AC594" s="29"/>
      <c r="AD594" s="29"/>
      <c r="AE594" s="29"/>
    </row>
    <row r="595" spans="1:31" ht="15.75" customHeight="1">
      <c r="A595" s="29"/>
      <c r="B595" s="75"/>
      <c r="C595" s="29"/>
      <c r="D595" s="29"/>
      <c r="E595" s="29"/>
      <c r="F595" s="29"/>
      <c r="G595" s="338"/>
      <c r="H595" s="29"/>
      <c r="I595" s="29"/>
      <c r="J595" s="29"/>
      <c r="K595" s="29"/>
      <c r="L595" s="29"/>
      <c r="M595" s="29"/>
      <c r="N595" s="29"/>
      <c r="O595" s="29"/>
      <c r="P595" s="29"/>
      <c r="Q595" s="29"/>
      <c r="R595" s="29"/>
      <c r="S595" s="29"/>
      <c r="T595" s="29"/>
      <c r="U595" s="29"/>
      <c r="V595" s="29"/>
      <c r="W595" s="29"/>
      <c r="X595" s="29"/>
      <c r="Y595" s="29"/>
      <c r="Z595" s="29"/>
      <c r="AA595" s="29"/>
      <c r="AB595" s="29"/>
      <c r="AC595" s="29"/>
      <c r="AD595" s="29"/>
      <c r="AE595" s="29"/>
    </row>
    <row r="596" spans="1:31" ht="15.75" customHeight="1">
      <c r="A596" s="29"/>
      <c r="B596" s="75"/>
      <c r="C596" s="29"/>
      <c r="D596" s="29"/>
      <c r="E596" s="29"/>
      <c r="F596" s="29"/>
      <c r="G596" s="338"/>
      <c r="H596" s="29"/>
      <c r="I596" s="29"/>
      <c r="J596" s="29"/>
      <c r="K596" s="29"/>
      <c r="L596" s="29"/>
      <c r="M596" s="29"/>
      <c r="N596" s="29"/>
      <c r="O596" s="29"/>
      <c r="P596" s="29"/>
      <c r="Q596" s="29"/>
      <c r="R596" s="29"/>
      <c r="S596" s="29"/>
      <c r="T596" s="29"/>
      <c r="U596" s="29"/>
      <c r="V596" s="29"/>
      <c r="W596" s="29"/>
      <c r="X596" s="29"/>
      <c r="Y596" s="29"/>
      <c r="Z596" s="29"/>
      <c r="AA596" s="29"/>
      <c r="AB596" s="29"/>
      <c r="AC596" s="29"/>
      <c r="AD596" s="29"/>
      <c r="AE596" s="29"/>
    </row>
    <row r="597" spans="1:31" ht="15.75" customHeight="1">
      <c r="A597" s="29"/>
      <c r="B597" s="75"/>
      <c r="C597" s="29"/>
      <c r="D597" s="29"/>
      <c r="E597" s="29"/>
      <c r="F597" s="29"/>
      <c r="G597" s="338"/>
      <c r="H597" s="29"/>
      <c r="I597" s="29"/>
      <c r="J597" s="29"/>
      <c r="K597" s="29"/>
      <c r="L597" s="29"/>
      <c r="M597" s="29"/>
      <c r="N597" s="29"/>
      <c r="O597" s="29"/>
      <c r="P597" s="29"/>
      <c r="Q597" s="29"/>
      <c r="R597" s="29"/>
      <c r="S597" s="29"/>
      <c r="T597" s="29"/>
      <c r="U597" s="29"/>
      <c r="V597" s="29"/>
      <c r="W597" s="29"/>
      <c r="X597" s="29"/>
      <c r="Y597" s="29"/>
      <c r="Z597" s="29"/>
      <c r="AA597" s="29"/>
      <c r="AB597" s="29"/>
      <c r="AC597" s="29"/>
      <c r="AD597" s="29"/>
      <c r="AE597" s="29"/>
    </row>
    <row r="598" spans="1:31" ht="15.75" customHeight="1">
      <c r="A598" s="29"/>
      <c r="B598" s="75"/>
      <c r="C598" s="29"/>
      <c r="D598" s="29"/>
      <c r="E598" s="29"/>
      <c r="F598" s="29"/>
      <c r="G598" s="338"/>
      <c r="H598" s="29"/>
      <c r="I598" s="29"/>
      <c r="J598" s="29"/>
      <c r="K598" s="29"/>
      <c r="L598" s="29"/>
      <c r="M598" s="29"/>
      <c r="N598" s="29"/>
      <c r="O598" s="29"/>
      <c r="P598" s="29"/>
      <c r="Q598" s="29"/>
      <c r="R598" s="29"/>
      <c r="S598" s="29"/>
      <c r="T598" s="29"/>
      <c r="U598" s="29"/>
      <c r="V598" s="29"/>
      <c r="W598" s="29"/>
      <c r="X598" s="29"/>
      <c r="Y598" s="29"/>
      <c r="Z598" s="29"/>
      <c r="AA598" s="29"/>
      <c r="AB598" s="29"/>
      <c r="AC598" s="29"/>
      <c r="AD598" s="29"/>
      <c r="AE598" s="29"/>
    </row>
    <row r="599" spans="1:31" ht="15.75" customHeight="1">
      <c r="A599" s="29"/>
      <c r="B599" s="75"/>
      <c r="C599" s="29"/>
      <c r="D599" s="29"/>
      <c r="E599" s="29"/>
      <c r="F599" s="29"/>
      <c r="G599" s="338"/>
      <c r="H599" s="29"/>
      <c r="I599" s="29"/>
      <c r="J599" s="29"/>
      <c r="K599" s="29"/>
      <c r="L599" s="29"/>
      <c r="M599" s="29"/>
      <c r="N599" s="29"/>
      <c r="O599" s="29"/>
      <c r="P599" s="29"/>
      <c r="Q599" s="29"/>
      <c r="R599" s="29"/>
      <c r="S599" s="29"/>
      <c r="T599" s="29"/>
      <c r="U599" s="29"/>
      <c r="V599" s="29"/>
      <c r="W599" s="29"/>
      <c r="X599" s="29"/>
      <c r="Y599" s="29"/>
      <c r="Z599" s="29"/>
      <c r="AA599" s="29"/>
      <c r="AB599" s="29"/>
      <c r="AC599" s="29"/>
      <c r="AD599" s="29"/>
      <c r="AE599" s="29"/>
    </row>
    <row r="600" spans="1:31" ht="15.75" customHeight="1">
      <c r="A600" s="29"/>
      <c r="B600" s="75"/>
      <c r="C600" s="29"/>
      <c r="D600" s="29"/>
      <c r="E600" s="29"/>
      <c r="F600" s="29"/>
      <c r="G600" s="338"/>
      <c r="H600" s="29"/>
      <c r="I600" s="29"/>
      <c r="J600" s="29"/>
      <c r="K600" s="29"/>
      <c r="L600" s="29"/>
      <c r="M600" s="29"/>
      <c r="N600" s="29"/>
      <c r="O600" s="29"/>
      <c r="P600" s="29"/>
      <c r="Q600" s="29"/>
      <c r="R600" s="29"/>
      <c r="S600" s="29"/>
      <c r="T600" s="29"/>
      <c r="U600" s="29"/>
      <c r="V600" s="29"/>
      <c r="W600" s="29"/>
      <c r="X600" s="29"/>
      <c r="Y600" s="29"/>
      <c r="Z600" s="29"/>
      <c r="AA600" s="29"/>
      <c r="AB600" s="29"/>
      <c r="AC600" s="29"/>
      <c r="AD600" s="29"/>
      <c r="AE600" s="29"/>
    </row>
    <row r="601" spans="1:31" ht="15.75" customHeight="1">
      <c r="A601" s="29"/>
      <c r="B601" s="75"/>
      <c r="C601" s="29"/>
      <c r="D601" s="29"/>
      <c r="E601" s="29"/>
      <c r="F601" s="29"/>
      <c r="G601" s="338"/>
      <c r="H601" s="29"/>
      <c r="I601" s="29"/>
      <c r="J601" s="29"/>
      <c r="K601" s="29"/>
      <c r="L601" s="29"/>
      <c r="M601" s="29"/>
      <c r="N601" s="29"/>
      <c r="O601" s="29"/>
      <c r="P601" s="29"/>
      <c r="Q601" s="29"/>
      <c r="R601" s="29"/>
      <c r="S601" s="29"/>
      <c r="T601" s="29"/>
      <c r="U601" s="29"/>
      <c r="V601" s="29"/>
      <c r="W601" s="29"/>
      <c r="X601" s="29"/>
      <c r="Y601" s="29"/>
      <c r="Z601" s="29"/>
      <c r="AA601" s="29"/>
      <c r="AB601" s="29"/>
      <c r="AC601" s="29"/>
      <c r="AD601" s="29"/>
      <c r="AE601" s="29"/>
    </row>
    <row r="602" spans="1:31" ht="15.75" customHeight="1">
      <c r="A602" s="29"/>
      <c r="B602" s="75"/>
      <c r="C602" s="29"/>
      <c r="D602" s="29"/>
      <c r="E602" s="29"/>
      <c r="F602" s="29"/>
      <c r="G602" s="338"/>
      <c r="H602" s="29"/>
      <c r="I602" s="29"/>
      <c r="J602" s="29"/>
      <c r="K602" s="29"/>
      <c r="L602" s="29"/>
      <c r="M602" s="29"/>
      <c r="N602" s="29"/>
      <c r="O602" s="29"/>
      <c r="P602" s="29"/>
      <c r="Q602" s="29"/>
      <c r="R602" s="29"/>
      <c r="S602" s="29"/>
      <c r="T602" s="29"/>
      <c r="U602" s="29"/>
      <c r="V602" s="29"/>
      <c r="W602" s="29"/>
      <c r="X602" s="29"/>
      <c r="Y602" s="29"/>
      <c r="Z602" s="29"/>
      <c r="AA602" s="29"/>
      <c r="AB602" s="29"/>
      <c r="AC602" s="29"/>
      <c r="AD602" s="29"/>
      <c r="AE602" s="29"/>
    </row>
    <row r="603" spans="1:31" ht="15.75" customHeight="1">
      <c r="A603" s="29"/>
      <c r="B603" s="75"/>
      <c r="C603" s="29"/>
      <c r="D603" s="29"/>
      <c r="E603" s="29"/>
      <c r="F603" s="29"/>
      <c r="G603" s="338"/>
      <c r="H603" s="29"/>
      <c r="I603" s="29"/>
      <c r="J603" s="29"/>
      <c r="K603" s="29"/>
      <c r="L603" s="29"/>
      <c r="M603" s="29"/>
      <c r="N603" s="29"/>
      <c r="O603" s="29"/>
      <c r="P603" s="29"/>
      <c r="Q603" s="29"/>
      <c r="R603" s="29"/>
      <c r="S603" s="29"/>
      <c r="T603" s="29"/>
      <c r="U603" s="29"/>
      <c r="V603" s="29"/>
      <c r="W603" s="29"/>
      <c r="X603" s="29"/>
      <c r="Y603" s="29"/>
      <c r="Z603" s="29"/>
      <c r="AA603" s="29"/>
      <c r="AB603" s="29"/>
      <c r="AC603" s="29"/>
      <c r="AD603" s="29"/>
      <c r="AE603" s="29"/>
    </row>
    <row r="604" spans="1:31" ht="15.75" customHeight="1">
      <c r="A604" s="29"/>
      <c r="B604" s="75"/>
      <c r="C604" s="29"/>
      <c r="D604" s="29"/>
      <c r="E604" s="29"/>
      <c r="F604" s="29"/>
      <c r="G604" s="338"/>
      <c r="H604" s="29"/>
      <c r="I604" s="29"/>
      <c r="J604" s="29"/>
      <c r="K604" s="29"/>
      <c r="L604" s="29"/>
      <c r="M604" s="29"/>
      <c r="N604" s="29"/>
      <c r="O604" s="29"/>
      <c r="P604" s="29"/>
      <c r="Q604" s="29"/>
      <c r="R604" s="29"/>
      <c r="S604" s="29"/>
      <c r="T604" s="29"/>
      <c r="U604" s="29"/>
      <c r="V604" s="29"/>
      <c r="W604" s="29"/>
      <c r="X604" s="29"/>
      <c r="Y604" s="29"/>
      <c r="Z604" s="29"/>
      <c r="AA604" s="29"/>
      <c r="AB604" s="29"/>
      <c r="AC604" s="29"/>
      <c r="AD604" s="29"/>
      <c r="AE604" s="29"/>
    </row>
    <row r="605" spans="1:31" ht="15.75" customHeight="1">
      <c r="A605" s="29"/>
      <c r="B605" s="75"/>
      <c r="C605" s="29"/>
      <c r="D605" s="29"/>
      <c r="E605" s="29"/>
      <c r="F605" s="29"/>
      <c r="G605" s="338"/>
      <c r="H605" s="29"/>
      <c r="I605" s="29"/>
      <c r="J605" s="29"/>
      <c r="K605" s="29"/>
      <c r="L605" s="29"/>
      <c r="M605" s="29"/>
      <c r="N605" s="29"/>
      <c r="O605" s="29"/>
      <c r="P605" s="29"/>
      <c r="Q605" s="29"/>
      <c r="R605" s="29"/>
      <c r="S605" s="29"/>
      <c r="T605" s="29"/>
      <c r="U605" s="29"/>
      <c r="V605" s="29"/>
      <c r="W605" s="29"/>
      <c r="X605" s="29"/>
      <c r="Y605" s="29"/>
      <c r="Z605" s="29"/>
      <c r="AA605" s="29"/>
      <c r="AB605" s="29"/>
      <c r="AC605" s="29"/>
      <c r="AD605" s="29"/>
      <c r="AE605" s="29"/>
    </row>
    <row r="606" spans="1:31" ht="15.75" customHeight="1">
      <c r="A606" s="29"/>
      <c r="B606" s="75"/>
      <c r="C606" s="29"/>
      <c r="D606" s="29"/>
      <c r="E606" s="29"/>
      <c r="F606" s="29"/>
      <c r="G606" s="338"/>
      <c r="H606" s="29"/>
      <c r="I606" s="29"/>
      <c r="J606" s="29"/>
      <c r="K606" s="29"/>
      <c r="L606" s="29"/>
      <c r="M606" s="29"/>
      <c r="N606" s="29"/>
      <c r="O606" s="29"/>
      <c r="P606" s="29"/>
      <c r="Q606" s="29"/>
      <c r="R606" s="29"/>
      <c r="S606" s="29"/>
      <c r="T606" s="29"/>
      <c r="U606" s="29"/>
      <c r="V606" s="29"/>
      <c r="W606" s="29"/>
      <c r="X606" s="29"/>
      <c r="Y606" s="29"/>
      <c r="Z606" s="29"/>
      <c r="AA606" s="29"/>
      <c r="AB606" s="29"/>
      <c r="AC606" s="29"/>
      <c r="AD606" s="29"/>
      <c r="AE606" s="29"/>
    </row>
    <row r="607" spans="1:31" ht="15.75" customHeight="1">
      <c r="A607" s="29"/>
      <c r="B607" s="75"/>
      <c r="C607" s="29"/>
      <c r="D607" s="29"/>
      <c r="E607" s="29"/>
      <c r="F607" s="29"/>
      <c r="G607" s="338"/>
      <c r="H607" s="29"/>
      <c r="I607" s="29"/>
      <c r="J607" s="29"/>
      <c r="K607" s="29"/>
      <c r="L607" s="29"/>
      <c r="M607" s="29"/>
      <c r="N607" s="29"/>
      <c r="O607" s="29"/>
      <c r="P607" s="29"/>
      <c r="Q607" s="29"/>
      <c r="R607" s="29"/>
      <c r="S607" s="29"/>
      <c r="T607" s="29"/>
      <c r="U607" s="29"/>
      <c r="V607" s="29"/>
      <c r="W607" s="29"/>
      <c r="X607" s="29"/>
      <c r="Y607" s="29"/>
      <c r="Z607" s="29"/>
      <c r="AA607" s="29"/>
      <c r="AB607" s="29"/>
      <c r="AC607" s="29"/>
      <c r="AD607" s="29"/>
      <c r="AE607" s="29"/>
    </row>
    <row r="608" spans="1:31" ht="15.75" customHeight="1">
      <c r="A608" s="29"/>
      <c r="B608" s="75"/>
      <c r="C608" s="29"/>
      <c r="D608" s="29"/>
      <c r="E608" s="29"/>
      <c r="F608" s="29"/>
      <c r="G608" s="338"/>
      <c r="H608" s="29"/>
      <c r="I608" s="29"/>
      <c r="J608" s="29"/>
      <c r="K608" s="29"/>
      <c r="L608" s="29"/>
      <c r="M608" s="29"/>
      <c r="N608" s="29"/>
      <c r="O608" s="29"/>
      <c r="P608" s="29"/>
      <c r="Q608" s="29"/>
      <c r="R608" s="29"/>
      <c r="S608" s="29"/>
      <c r="T608" s="29"/>
      <c r="U608" s="29"/>
      <c r="V608" s="29"/>
      <c r="W608" s="29"/>
      <c r="X608" s="29"/>
      <c r="Y608" s="29"/>
      <c r="Z608" s="29"/>
      <c r="AA608" s="29"/>
      <c r="AB608" s="29"/>
      <c r="AC608" s="29"/>
      <c r="AD608" s="29"/>
      <c r="AE608" s="29"/>
    </row>
    <row r="609" spans="1:31" ht="15.75" customHeight="1">
      <c r="A609" s="29"/>
      <c r="B609" s="75"/>
      <c r="C609" s="29"/>
      <c r="D609" s="29"/>
      <c r="E609" s="29"/>
      <c r="F609" s="29"/>
      <c r="G609" s="338"/>
      <c r="H609" s="29"/>
      <c r="I609" s="29"/>
      <c r="J609" s="29"/>
      <c r="K609" s="29"/>
      <c r="L609" s="29"/>
      <c r="M609" s="29"/>
      <c r="N609" s="29"/>
      <c r="O609" s="29"/>
      <c r="P609" s="29"/>
      <c r="Q609" s="29"/>
      <c r="R609" s="29"/>
      <c r="S609" s="29"/>
      <c r="T609" s="29"/>
      <c r="U609" s="29"/>
      <c r="V609" s="29"/>
      <c r="W609" s="29"/>
      <c r="X609" s="29"/>
      <c r="Y609" s="29"/>
      <c r="Z609" s="29"/>
      <c r="AA609" s="29"/>
      <c r="AB609" s="29"/>
      <c r="AC609" s="29"/>
      <c r="AD609" s="29"/>
      <c r="AE609" s="29"/>
    </row>
    <row r="610" spans="1:31" ht="15.75" customHeight="1">
      <c r="A610" s="29"/>
      <c r="B610" s="75"/>
      <c r="C610" s="29"/>
      <c r="D610" s="29"/>
      <c r="E610" s="29"/>
      <c r="F610" s="29"/>
      <c r="G610" s="338"/>
      <c r="H610" s="29"/>
      <c r="I610" s="29"/>
      <c r="J610" s="29"/>
      <c r="K610" s="29"/>
      <c r="L610" s="29"/>
      <c r="M610" s="29"/>
      <c r="N610" s="29"/>
      <c r="O610" s="29"/>
      <c r="P610" s="29"/>
      <c r="Q610" s="29"/>
      <c r="R610" s="29"/>
      <c r="S610" s="29"/>
      <c r="T610" s="29"/>
      <c r="U610" s="29"/>
      <c r="V610" s="29"/>
      <c r="W610" s="29"/>
      <c r="X610" s="29"/>
      <c r="Y610" s="29"/>
      <c r="Z610" s="29"/>
      <c r="AA610" s="29"/>
      <c r="AB610" s="29"/>
      <c r="AC610" s="29"/>
      <c r="AD610" s="29"/>
      <c r="AE610" s="29"/>
    </row>
    <row r="611" spans="1:31" ht="15.75" customHeight="1">
      <c r="A611" s="29"/>
      <c r="B611" s="75"/>
      <c r="C611" s="29"/>
      <c r="D611" s="29"/>
      <c r="E611" s="29"/>
      <c r="F611" s="29"/>
      <c r="G611" s="338"/>
      <c r="H611" s="29"/>
      <c r="I611" s="29"/>
      <c r="J611" s="29"/>
      <c r="K611" s="29"/>
      <c r="L611" s="29"/>
      <c r="M611" s="29"/>
      <c r="N611" s="29"/>
      <c r="O611" s="29"/>
      <c r="P611" s="29"/>
      <c r="Q611" s="29"/>
      <c r="R611" s="29"/>
      <c r="S611" s="29"/>
      <c r="T611" s="29"/>
      <c r="U611" s="29"/>
      <c r="V611" s="29"/>
      <c r="W611" s="29"/>
      <c r="X611" s="29"/>
      <c r="Y611" s="29"/>
      <c r="Z611" s="29"/>
      <c r="AA611" s="29"/>
      <c r="AB611" s="29"/>
      <c r="AC611" s="29"/>
      <c r="AD611" s="29"/>
      <c r="AE611" s="29"/>
    </row>
    <row r="612" spans="1:31" ht="15.75" customHeight="1">
      <c r="A612" s="29"/>
      <c r="B612" s="75"/>
      <c r="C612" s="29"/>
      <c r="D612" s="29"/>
      <c r="E612" s="29"/>
      <c r="F612" s="29"/>
      <c r="G612" s="338"/>
      <c r="H612" s="29"/>
      <c r="I612" s="29"/>
      <c r="J612" s="29"/>
      <c r="K612" s="29"/>
      <c r="L612" s="29"/>
      <c r="M612" s="29"/>
      <c r="N612" s="29"/>
      <c r="O612" s="29"/>
      <c r="P612" s="29"/>
      <c r="Q612" s="29"/>
      <c r="R612" s="29"/>
      <c r="S612" s="29"/>
      <c r="T612" s="29"/>
      <c r="U612" s="29"/>
      <c r="V612" s="29"/>
      <c r="W612" s="29"/>
      <c r="X612" s="29"/>
      <c r="Y612" s="29"/>
      <c r="Z612" s="29"/>
      <c r="AA612" s="29"/>
      <c r="AB612" s="29"/>
      <c r="AC612" s="29"/>
      <c r="AD612" s="29"/>
      <c r="AE612" s="29"/>
    </row>
    <row r="613" spans="1:31" ht="15.75" customHeight="1">
      <c r="A613" s="29"/>
      <c r="B613" s="75"/>
      <c r="C613" s="29"/>
      <c r="D613" s="29"/>
      <c r="E613" s="29"/>
      <c r="F613" s="29"/>
      <c r="G613" s="338"/>
      <c r="H613" s="29"/>
      <c r="I613" s="29"/>
      <c r="J613" s="29"/>
      <c r="K613" s="29"/>
      <c r="L613" s="29"/>
      <c r="M613" s="29"/>
      <c r="N613" s="29"/>
      <c r="O613" s="29"/>
      <c r="P613" s="29"/>
      <c r="Q613" s="29"/>
      <c r="R613" s="29"/>
      <c r="S613" s="29"/>
      <c r="T613" s="29"/>
      <c r="U613" s="29"/>
      <c r="V613" s="29"/>
      <c r="W613" s="29"/>
      <c r="X613" s="29"/>
      <c r="Y613" s="29"/>
      <c r="Z613" s="29"/>
      <c r="AA613" s="29"/>
      <c r="AB613" s="29"/>
      <c r="AC613" s="29"/>
      <c r="AD613" s="29"/>
      <c r="AE613" s="29"/>
    </row>
    <row r="614" spans="1:31" ht="15.75" customHeight="1">
      <c r="A614" s="29"/>
      <c r="B614" s="75"/>
      <c r="C614" s="29"/>
      <c r="D614" s="29"/>
      <c r="E614" s="29"/>
      <c r="F614" s="29"/>
      <c r="G614" s="338"/>
      <c r="H614" s="29"/>
      <c r="I614" s="29"/>
      <c r="J614" s="29"/>
      <c r="K614" s="29"/>
      <c r="L614" s="29"/>
      <c r="M614" s="29"/>
      <c r="N614" s="29"/>
      <c r="O614" s="29"/>
      <c r="P614" s="29"/>
      <c r="Q614" s="29"/>
      <c r="R614" s="29"/>
      <c r="S614" s="29"/>
      <c r="T614" s="29"/>
      <c r="U614" s="29"/>
      <c r="V614" s="29"/>
      <c r="W614" s="29"/>
      <c r="X614" s="29"/>
      <c r="Y614" s="29"/>
      <c r="Z614" s="29"/>
      <c r="AA614" s="29"/>
      <c r="AB614" s="29"/>
      <c r="AC614" s="29"/>
      <c r="AD614" s="29"/>
      <c r="AE614" s="29"/>
    </row>
    <row r="615" spans="1:31" ht="15.75" customHeight="1">
      <c r="A615" s="29"/>
      <c r="B615" s="75"/>
      <c r="C615" s="29"/>
      <c r="D615" s="29"/>
      <c r="E615" s="29"/>
      <c r="F615" s="29"/>
      <c r="G615" s="338"/>
      <c r="H615" s="29"/>
      <c r="I615" s="29"/>
      <c r="J615" s="29"/>
      <c r="K615" s="29"/>
      <c r="L615" s="29"/>
      <c r="M615" s="29"/>
      <c r="N615" s="29"/>
      <c r="O615" s="29"/>
      <c r="P615" s="29"/>
      <c r="Q615" s="29"/>
      <c r="R615" s="29"/>
      <c r="S615" s="29"/>
      <c r="T615" s="29"/>
      <c r="U615" s="29"/>
      <c r="V615" s="29"/>
      <c r="W615" s="29"/>
      <c r="X615" s="29"/>
      <c r="Y615" s="29"/>
      <c r="Z615" s="29"/>
      <c r="AA615" s="29"/>
      <c r="AB615" s="29"/>
      <c r="AC615" s="29"/>
      <c r="AD615" s="29"/>
      <c r="AE615" s="29"/>
    </row>
    <row r="616" spans="1:31" ht="15.75" customHeight="1">
      <c r="A616" s="29"/>
      <c r="B616" s="75"/>
      <c r="C616" s="29"/>
      <c r="D616" s="29"/>
      <c r="E616" s="29"/>
      <c r="F616" s="29"/>
      <c r="G616" s="338"/>
      <c r="H616" s="29"/>
      <c r="I616" s="29"/>
      <c r="J616" s="29"/>
      <c r="K616" s="29"/>
      <c r="L616" s="29"/>
      <c r="M616" s="29"/>
      <c r="N616" s="29"/>
      <c r="O616" s="29"/>
      <c r="P616" s="29"/>
      <c r="Q616" s="29"/>
      <c r="R616" s="29"/>
      <c r="S616" s="29"/>
      <c r="T616" s="29"/>
      <c r="U616" s="29"/>
      <c r="V616" s="29"/>
      <c r="W616" s="29"/>
      <c r="X616" s="29"/>
      <c r="Y616" s="29"/>
      <c r="Z616" s="29"/>
      <c r="AA616" s="29"/>
      <c r="AB616" s="29"/>
      <c r="AC616" s="29"/>
      <c r="AD616" s="29"/>
      <c r="AE616" s="29"/>
    </row>
    <row r="617" spans="1:31" ht="15.75" customHeight="1">
      <c r="A617" s="29"/>
      <c r="B617" s="75"/>
      <c r="C617" s="29"/>
      <c r="D617" s="29"/>
      <c r="E617" s="29"/>
      <c r="F617" s="29"/>
      <c r="G617" s="338"/>
      <c r="H617" s="29"/>
      <c r="I617" s="29"/>
      <c r="J617" s="29"/>
      <c r="K617" s="29"/>
      <c r="L617" s="29"/>
      <c r="M617" s="29"/>
      <c r="N617" s="29"/>
      <c r="O617" s="29"/>
      <c r="P617" s="29"/>
      <c r="Q617" s="29"/>
      <c r="R617" s="29"/>
      <c r="S617" s="29"/>
      <c r="T617" s="29"/>
      <c r="U617" s="29"/>
      <c r="V617" s="29"/>
      <c r="W617" s="29"/>
      <c r="X617" s="29"/>
      <c r="Y617" s="29"/>
      <c r="Z617" s="29"/>
      <c r="AA617" s="29"/>
      <c r="AB617" s="29"/>
      <c r="AC617" s="29"/>
      <c r="AD617" s="29"/>
      <c r="AE617" s="29"/>
    </row>
    <row r="618" spans="1:31" ht="15.75" customHeight="1">
      <c r="A618" s="29"/>
      <c r="B618" s="75"/>
      <c r="C618" s="29"/>
      <c r="D618" s="29"/>
      <c r="E618" s="29"/>
      <c r="F618" s="29"/>
      <c r="G618" s="338"/>
      <c r="H618" s="29"/>
      <c r="I618" s="29"/>
      <c r="J618" s="29"/>
      <c r="K618" s="29"/>
      <c r="L618" s="29"/>
      <c r="M618" s="29"/>
      <c r="N618" s="29"/>
      <c r="O618" s="29"/>
      <c r="P618" s="29"/>
      <c r="Q618" s="29"/>
      <c r="R618" s="29"/>
      <c r="S618" s="29"/>
      <c r="T618" s="29"/>
      <c r="U618" s="29"/>
      <c r="V618" s="29"/>
      <c r="W618" s="29"/>
      <c r="X618" s="29"/>
      <c r="Y618" s="29"/>
      <c r="Z618" s="29"/>
      <c r="AA618" s="29"/>
      <c r="AB618" s="29"/>
      <c r="AC618" s="29"/>
      <c r="AD618" s="29"/>
      <c r="AE618" s="29"/>
    </row>
    <row r="619" spans="1:31" ht="15.75" customHeight="1">
      <c r="A619" s="29"/>
      <c r="B619" s="75"/>
      <c r="C619" s="29"/>
      <c r="D619" s="29"/>
      <c r="E619" s="29"/>
      <c r="F619" s="29"/>
      <c r="G619" s="338"/>
      <c r="H619" s="29"/>
      <c r="I619" s="29"/>
      <c r="J619" s="29"/>
      <c r="K619" s="29"/>
      <c r="L619" s="29"/>
      <c r="M619" s="29"/>
      <c r="N619" s="29"/>
      <c r="O619" s="29"/>
      <c r="P619" s="29"/>
      <c r="Q619" s="29"/>
      <c r="R619" s="29"/>
      <c r="S619" s="29"/>
      <c r="T619" s="29"/>
      <c r="U619" s="29"/>
      <c r="V619" s="29"/>
      <c r="W619" s="29"/>
      <c r="X619" s="29"/>
      <c r="Y619" s="29"/>
      <c r="Z619" s="29"/>
      <c r="AA619" s="29"/>
      <c r="AB619" s="29"/>
      <c r="AC619" s="29"/>
      <c r="AD619" s="29"/>
      <c r="AE619" s="29"/>
    </row>
    <row r="620" spans="1:31" ht="15.75" customHeight="1">
      <c r="A620" s="29"/>
      <c r="B620" s="75"/>
      <c r="C620" s="29"/>
      <c r="D620" s="29"/>
      <c r="E620" s="29"/>
      <c r="F620" s="29"/>
      <c r="G620" s="338"/>
      <c r="H620" s="29"/>
      <c r="I620" s="29"/>
      <c r="J620" s="29"/>
      <c r="K620" s="29"/>
      <c r="L620" s="29"/>
      <c r="M620" s="29"/>
      <c r="N620" s="29"/>
      <c r="O620" s="29"/>
      <c r="P620" s="29"/>
      <c r="Q620" s="29"/>
      <c r="R620" s="29"/>
      <c r="S620" s="29"/>
      <c r="T620" s="29"/>
      <c r="U620" s="29"/>
      <c r="V620" s="29"/>
      <c r="W620" s="29"/>
      <c r="X620" s="29"/>
      <c r="Y620" s="29"/>
      <c r="Z620" s="29"/>
      <c r="AA620" s="29"/>
      <c r="AB620" s="29"/>
      <c r="AC620" s="29"/>
      <c r="AD620" s="29"/>
      <c r="AE620" s="29"/>
    </row>
    <row r="621" spans="1:31" ht="15.75" customHeight="1">
      <c r="A621" s="29"/>
      <c r="B621" s="75"/>
      <c r="C621" s="29"/>
      <c r="D621" s="29"/>
      <c r="E621" s="29"/>
      <c r="F621" s="29"/>
      <c r="G621" s="338"/>
      <c r="H621" s="29"/>
      <c r="I621" s="29"/>
      <c r="J621" s="29"/>
      <c r="K621" s="29"/>
      <c r="L621" s="29"/>
      <c r="M621" s="29"/>
      <c r="N621" s="29"/>
      <c r="O621" s="29"/>
      <c r="P621" s="29"/>
      <c r="Q621" s="29"/>
      <c r="R621" s="29"/>
      <c r="S621" s="29"/>
      <c r="T621" s="29"/>
      <c r="U621" s="29"/>
      <c r="V621" s="29"/>
      <c r="W621" s="29"/>
      <c r="X621" s="29"/>
      <c r="Y621" s="29"/>
      <c r="Z621" s="29"/>
      <c r="AA621" s="29"/>
      <c r="AB621" s="29"/>
      <c r="AC621" s="29"/>
      <c r="AD621" s="29"/>
      <c r="AE621" s="29"/>
    </row>
    <row r="622" spans="1:31" ht="15.75" customHeight="1">
      <c r="A622" s="29"/>
      <c r="B622" s="75"/>
      <c r="C622" s="29"/>
      <c r="D622" s="29"/>
      <c r="E622" s="29"/>
      <c r="F622" s="29"/>
      <c r="G622" s="338"/>
      <c r="H622" s="29"/>
      <c r="I622" s="29"/>
      <c r="J622" s="29"/>
      <c r="K622" s="29"/>
      <c r="L622" s="29"/>
      <c r="M622" s="29"/>
      <c r="N622" s="29"/>
      <c r="O622" s="29"/>
      <c r="P622" s="29"/>
      <c r="Q622" s="29"/>
      <c r="R622" s="29"/>
      <c r="S622" s="29"/>
      <c r="T622" s="29"/>
      <c r="U622" s="29"/>
      <c r="V622" s="29"/>
      <c r="W622" s="29"/>
      <c r="X622" s="29"/>
      <c r="Y622" s="29"/>
      <c r="Z622" s="29"/>
      <c r="AA622" s="29"/>
      <c r="AB622" s="29"/>
      <c r="AC622" s="29"/>
      <c r="AD622" s="29"/>
      <c r="AE622" s="29"/>
    </row>
    <row r="623" spans="1:31" ht="15.75" customHeight="1">
      <c r="A623" s="29"/>
      <c r="B623" s="75"/>
      <c r="C623" s="29"/>
      <c r="D623" s="29"/>
      <c r="E623" s="29"/>
      <c r="F623" s="29"/>
      <c r="G623" s="338"/>
      <c r="H623" s="29"/>
      <c r="I623" s="29"/>
      <c r="J623" s="29"/>
      <c r="K623" s="29"/>
      <c r="L623" s="29"/>
      <c r="M623" s="29"/>
      <c r="N623" s="29"/>
      <c r="O623" s="29"/>
      <c r="P623" s="29"/>
      <c r="Q623" s="29"/>
      <c r="R623" s="29"/>
      <c r="S623" s="29"/>
      <c r="T623" s="29"/>
      <c r="U623" s="29"/>
      <c r="V623" s="29"/>
      <c r="W623" s="29"/>
      <c r="X623" s="29"/>
      <c r="Y623" s="29"/>
      <c r="Z623" s="29"/>
      <c r="AA623" s="29"/>
      <c r="AB623" s="29"/>
      <c r="AC623" s="29"/>
      <c r="AD623" s="29"/>
      <c r="AE623" s="29"/>
    </row>
    <row r="624" spans="1:31" ht="15.75" customHeight="1">
      <c r="A624" s="29"/>
      <c r="B624" s="75"/>
      <c r="C624" s="29"/>
      <c r="D624" s="29"/>
      <c r="E624" s="29"/>
      <c r="F624" s="29"/>
      <c r="G624" s="338"/>
      <c r="H624" s="29"/>
      <c r="I624" s="29"/>
      <c r="J624" s="29"/>
      <c r="K624" s="29"/>
      <c r="L624" s="29"/>
      <c r="M624" s="29"/>
      <c r="N624" s="29"/>
      <c r="O624" s="29"/>
      <c r="P624" s="29"/>
      <c r="Q624" s="29"/>
      <c r="R624" s="29"/>
      <c r="S624" s="29"/>
      <c r="T624" s="29"/>
      <c r="U624" s="29"/>
      <c r="V624" s="29"/>
      <c r="W624" s="29"/>
      <c r="X624" s="29"/>
      <c r="Y624" s="29"/>
      <c r="Z624" s="29"/>
      <c r="AA624" s="29"/>
      <c r="AB624" s="29"/>
      <c r="AC624" s="29"/>
      <c r="AD624" s="29"/>
      <c r="AE624" s="29"/>
    </row>
    <row r="625" spans="1:31" ht="15.75" customHeight="1">
      <c r="A625" s="29"/>
      <c r="B625" s="75"/>
      <c r="C625" s="29"/>
      <c r="D625" s="29"/>
      <c r="E625" s="29"/>
      <c r="F625" s="29"/>
      <c r="G625" s="338"/>
      <c r="H625" s="29"/>
      <c r="I625" s="29"/>
      <c r="J625" s="29"/>
      <c r="K625" s="29"/>
      <c r="L625" s="29"/>
      <c r="M625" s="29"/>
      <c r="N625" s="29"/>
      <c r="O625" s="29"/>
      <c r="P625" s="29"/>
      <c r="Q625" s="29"/>
      <c r="R625" s="29"/>
      <c r="S625" s="29"/>
      <c r="T625" s="29"/>
      <c r="U625" s="29"/>
      <c r="V625" s="29"/>
      <c r="W625" s="29"/>
      <c r="X625" s="29"/>
      <c r="Y625" s="29"/>
      <c r="Z625" s="29"/>
      <c r="AA625" s="29"/>
      <c r="AB625" s="29"/>
      <c r="AC625" s="29"/>
      <c r="AD625" s="29"/>
      <c r="AE625" s="29"/>
    </row>
    <row r="626" spans="1:31" ht="15.75" customHeight="1">
      <c r="A626" s="29"/>
      <c r="B626" s="75"/>
      <c r="C626" s="29"/>
      <c r="D626" s="29"/>
      <c r="E626" s="29"/>
      <c r="F626" s="29"/>
      <c r="G626" s="338"/>
      <c r="H626" s="29"/>
      <c r="I626" s="29"/>
      <c r="J626" s="29"/>
      <c r="K626" s="29"/>
      <c r="L626" s="29"/>
      <c r="M626" s="29"/>
      <c r="N626" s="29"/>
      <c r="O626" s="29"/>
      <c r="P626" s="29"/>
      <c r="Q626" s="29"/>
      <c r="R626" s="29"/>
      <c r="S626" s="29"/>
      <c r="T626" s="29"/>
      <c r="U626" s="29"/>
      <c r="V626" s="29"/>
      <c r="W626" s="29"/>
      <c r="X626" s="29"/>
      <c r="Y626" s="29"/>
      <c r="Z626" s="29"/>
      <c r="AA626" s="29"/>
      <c r="AB626" s="29"/>
      <c r="AC626" s="29"/>
      <c r="AD626" s="29"/>
      <c r="AE626" s="29"/>
    </row>
    <row r="627" spans="1:31" ht="15.75" customHeight="1">
      <c r="A627" s="29"/>
      <c r="B627" s="75"/>
      <c r="C627" s="29"/>
      <c r="D627" s="29"/>
      <c r="E627" s="29"/>
      <c r="F627" s="29"/>
      <c r="G627" s="338"/>
      <c r="H627" s="29"/>
      <c r="I627" s="29"/>
      <c r="J627" s="29"/>
      <c r="K627" s="29"/>
      <c r="L627" s="29"/>
      <c r="M627" s="29"/>
      <c r="N627" s="29"/>
      <c r="O627" s="29"/>
      <c r="P627" s="29"/>
      <c r="Q627" s="29"/>
      <c r="R627" s="29"/>
      <c r="S627" s="29"/>
      <c r="T627" s="29"/>
      <c r="U627" s="29"/>
      <c r="V627" s="29"/>
      <c r="W627" s="29"/>
      <c r="X627" s="29"/>
      <c r="Y627" s="29"/>
      <c r="Z627" s="29"/>
      <c r="AA627" s="29"/>
      <c r="AB627" s="29"/>
      <c r="AC627" s="29"/>
      <c r="AD627" s="29"/>
      <c r="AE627" s="29"/>
    </row>
    <row r="628" spans="1:31" ht="15.75" customHeight="1">
      <c r="A628" s="29"/>
      <c r="B628" s="75"/>
      <c r="C628" s="29"/>
      <c r="D628" s="29"/>
      <c r="E628" s="29"/>
      <c r="F628" s="29"/>
      <c r="G628" s="338"/>
      <c r="H628" s="29"/>
      <c r="I628" s="29"/>
      <c r="J628" s="29"/>
      <c r="K628" s="29"/>
      <c r="L628" s="29"/>
      <c r="M628" s="29"/>
      <c r="N628" s="29"/>
      <c r="O628" s="29"/>
      <c r="P628" s="29"/>
      <c r="Q628" s="29"/>
      <c r="R628" s="29"/>
      <c r="S628" s="29"/>
      <c r="T628" s="29"/>
      <c r="U628" s="29"/>
      <c r="V628" s="29"/>
      <c r="W628" s="29"/>
      <c r="X628" s="29"/>
      <c r="Y628" s="29"/>
      <c r="Z628" s="29"/>
      <c r="AA628" s="29"/>
      <c r="AB628" s="29"/>
      <c r="AC628" s="29"/>
      <c r="AD628" s="29"/>
      <c r="AE628" s="29"/>
    </row>
    <row r="629" spans="1:31" ht="15.75" customHeight="1">
      <c r="A629" s="29"/>
      <c r="B629" s="75"/>
      <c r="C629" s="29"/>
      <c r="D629" s="29"/>
      <c r="E629" s="29"/>
      <c r="F629" s="29"/>
      <c r="G629" s="338"/>
      <c r="H629" s="29"/>
      <c r="I629" s="29"/>
      <c r="J629" s="29"/>
      <c r="K629" s="29"/>
      <c r="L629" s="29"/>
      <c r="M629" s="29"/>
      <c r="N629" s="29"/>
      <c r="O629" s="29"/>
      <c r="P629" s="29"/>
      <c r="Q629" s="29"/>
      <c r="R629" s="29"/>
      <c r="S629" s="29"/>
      <c r="T629" s="29"/>
      <c r="U629" s="29"/>
      <c r="V629" s="29"/>
      <c r="W629" s="29"/>
      <c r="X629" s="29"/>
      <c r="Y629" s="29"/>
      <c r="Z629" s="29"/>
      <c r="AA629" s="29"/>
      <c r="AB629" s="29"/>
      <c r="AC629" s="29"/>
      <c r="AD629" s="29"/>
      <c r="AE629" s="29"/>
    </row>
    <row r="630" spans="1:31" ht="15.75" customHeight="1">
      <c r="A630" s="29"/>
      <c r="B630" s="75"/>
      <c r="C630" s="29"/>
      <c r="D630" s="29"/>
      <c r="E630" s="29"/>
      <c r="F630" s="29"/>
      <c r="G630" s="338"/>
      <c r="H630" s="29"/>
      <c r="I630" s="29"/>
      <c r="J630" s="29"/>
      <c r="K630" s="29"/>
      <c r="L630" s="29"/>
      <c r="M630" s="29"/>
      <c r="N630" s="29"/>
      <c r="O630" s="29"/>
      <c r="P630" s="29"/>
      <c r="Q630" s="29"/>
      <c r="R630" s="29"/>
      <c r="S630" s="29"/>
      <c r="T630" s="29"/>
      <c r="U630" s="29"/>
      <c r="V630" s="29"/>
      <c r="W630" s="29"/>
      <c r="X630" s="29"/>
      <c r="Y630" s="29"/>
      <c r="Z630" s="29"/>
      <c r="AA630" s="29"/>
      <c r="AB630" s="29"/>
      <c r="AC630" s="29"/>
      <c r="AD630" s="29"/>
      <c r="AE630" s="29"/>
    </row>
    <row r="631" spans="1:31" ht="15.75" customHeight="1">
      <c r="A631" s="29"/>
      <c r="B631" s="75"/>
      <c r="C631" s="29"/>
      <c r="D631" s="29"/>
      <c r="E631" s="29"/>
      <c r="F631" s="29"/>
      <c r="G631" s="338"/>
      <c r="H631" s="29"/>
      <c r="I631" s="29"/>
      <c r="J631" s="29"/>
      <c r="K631" s="29"/>
      <c r="L631" s="29"/>
      <c r="M631" s="29"/>
      <c r="N631" s="29"/>
      <c r="O631" s="29"/>
      <c r="P631" s="29"/>
      <c r="Q631" s="29"/>
      <c r="R631" s="29"/>
      <c r="S631" s="29"/>
      <c r="T631" s="29"/>
      <c r="U631" s="29"/>
      <c r="V631" s="29"/>
      <c r="W631" s="29"/>
      <c r="X631" s="29"/>
      <c r="Y631" s="29"/>
      <c r="Z631" s="29"/>
      <c r="AA631" s="29"/>
      <c r="AB631" s="29"/>
      <c r="AC631" s="29"/>
      <c r="AD631" s="29"/>
      <c r="AE631" s="29"/>
    </row>
    <row r="632" spans="1:31" ht="15.75" customHeight="1">
      <c r="A632" s="29"/>
      <c r="B632" s="75"/>
      <c r="C632" s="29"/>
      <c r="D632" s="29"/>
      <c r="E632" s="29"/>
      <c r="F632" s="29"/>
      <c r="G632" s="338"/>
      <c r="H632" s="29"/>
      <c r="I632" s="29"/>
      <c r="J632" s="29"/>
      <c r="K632" s="29"/>
      <c r="L632" s="29"/>
      <c r="M632" s="29"/>
      <c r="N632" s="29"/>
      <c r="O632" s="29"/>
      <c r="P632" s="29"/>
      <c r="Q632" s="29"/>
      <c r="R632" s="29"/>
      <c r="S632" s="29"/>
      <c r="T632" s="29"/>
      <c r="U632" s="29"/>
      <c r="V632" s="29"/>
      <c r="W632" s="29"/>
      <c r="X632" s="29"/>
      <c r="Y632" s="29"/>
      <c r="Z632" s="29"/>
      <c r="AA632" s="29"/>
      <c r="AB632" s="29"/>
      <c r="AC632" s="29"/>
      <c r="AD632" s="29"/>
      <c r="AE632" s="29"/>
    </row>
    <row r="633" spans="1:31" ht="15.75" customHeight="1">
      <c r="A633" s="29"/>
      <c r="B633" s="75"/>
      <c r="C633" s="29"/>
      <c r="D633" s="29"/>
      <c r="E633" s="29"/>
      <c r="F633" s="29"/>
      <c r="G633" s="338"/>
      <c r="H633" s="29"/>
      <c r="I633" s="29"/>
      <c r="J633" s="29"/>
      <c r="K633" s="29"/>
      <c r="L633" s="29"/>
      <c r="M633" s="29"/>
      <c r="N633" s="29"/>
      <c r="O633" s="29"/>
      <c r="P633" s="29"/>
      <c r="Q633" s="29"/>
      <c r="R633" s="29"/>
      <c r="S633" s="29"/>
      <c r="T633" s="29"/>
      <c r="U633" s="29"/>
      <c r="V633" s="29"/>
      <c r="W633" s="29"/>
      <c r="X633" s="29"/>
      <c r="Y633" s="29"/>
      <c r="Z633" s="29"/>
      <c r="AA633" s="29"/>
      <c r="AB633" s="29"/>
      <c r="AC633" s="29"/>
      <c r="AD633" s="29"/>
      <c r="AE633" s="29"/>
    </row>
    <row r="634" spans="1:31" ht="15.75" customHeight="1">
      <c r="A634" s="29"/>
      <c r="B634" s="75"/>
      <c r="C634" s="29"/>
      <c r="D634" s="29"/>
      <c r="E634" s="29"/>
      <c r="F634" s="29"/>
      <c r="G634" s="338"/>
      <c r="H634" s="29"/>
      <c r="I634" s="29"/>
      <c r="J634" s="29"/>
      <c r="K634" s="29"/>
      <c r="L634" s="29"/>
      <c r="M634" s="29"/>
      <c r="N634" s="29"/>
      <c r="O634" s="29"/>
      <c r="P634" s="29"/>
      <c r="Q634" s="29"/>
      <c r="R634" s="29"/>
      <c r="S634" s="29"/>
      <c r="T634" s="29"/>
      <c r="U634" s="29"/>
      <c r="V634" s="29"/>
      <c r="W634" s="29"/>
      <c r="X634" s="29"/>
      <c r="Y634" s="29"/>
      <c r="Z634" s="29"/>
      <c r="AA634" s="29"/>
      <c r="AB634" s="29"/>
      <c r="AC634" s="29"/>
      <c r="AD634" s="29"/>
      <c r="AE634" s="29"/>
    </row>
    <row r="635" spans="1:31" ht="15.75" customHeight="1">
      <c r="A635" s="29"/>
      <c r="B635" s="75"/>
      <c r="C635" s="29"/>
      <c r="D635" s="29"/>
      <c r="E635" s="29"/>
      <c r="F635" s="29"/>
      <c r="G635" s="338"/>
      <c r="H635" s="29"/>
      <c r="I635" s="29"/>
      <c r="J635" s="29"/>
      <c r="K635" s="29"/>
      <c r="L635" s="29"/>
      <c r="M635" s="29"/>
      <c r="N635" s="29"/>
      <c r="O635" s="29"/>
      <c r="P635" s="29"/>
      <c r="Q635" s="29"/>
      <c r="R635" s="29"/>
      <c r="S635" s="29"/>
      <c r="T635" s="29"/>
      <c r="U635" s="29"/>
      <c r="V635" s="29"/>
      <c r="W635" s="29"/>
      <c r="X635" s="29"/>
      <c r="Y635" s="29"/>
      <c r="Z635" s="29"/>
      <c r="AA635" s="29"/>
      <c r="AB635" s="29"/>
      <c r="AC635" s="29"/>
      <c r="AD635" s="29"/>
      <c r="AE635" s="29"/>
    </row>
    <row r="636" spans="1:31" ht="15.75" customHeight="1">
      <c r="A636" s="29"/>
      <c r="B636" s="75"/>
      <c r="C636" s="29"/>
      <c r="D636" s="29"/>
      <c r="E636" s="29"/>
      <c r="F636" s="29"/>
      <c r="G636" s="338"/>
      <c r="H636" s="29"/>
      <c r="I636" s="29"/>
      <c r="J636" s="29"/>
      <c r="K636" s="29"/>
      <c r="L636" s="29"/>
      <c r="M636" s="29"/>
      <c r="N636" s="29"/>
      <c r="O636" s="29"/>
      <c r="P636" s="29"/>
      <c r="Q636" s="29"/>
      <c r="R636" s="29"/>
      <c r="S636" s="29"/>
      <c r="T636" s="29"/>
      <c r="U636" s="29"/>
      <c r="V636" s="29"/>
      <c r="W636" s="29"/>
      <c r="X636" s="29"/>
      <c r="Y636" s="29"/>
      <c r="Z636" s="29"/>
      <c r="AA636" s="29"/>
      <c r="AB636" s="29"/>
      <c r="AC636" s="29"/>
      <c r="AD636" s="29"/>
      <c r="AE636" s="29"/>
    </row>
    <row r="637" spans="1:31" ht="15.75" customHeight="1">
      <c r="A637" s="29"/>
      <c r="B637" s="75"/>
      <c r="C637" s="29"/>
      <c r="D637" s="29"/>
      <c r="E637" s="29"/>
      <c r="F637" s="29"/>
      <c r="G637" s="338"/>
      <c r="H637" s="29"/>
      <c r="I637" s="29"/>
      <c r="J637" s="29"/>
      <c r="K637" s="29"/>
      <c r="L637" s="29"/>
      <c r="M637" s="29"/>
      <c r="N637" s="29"/>
      <c r="O637" s="29"/>
      <c r="P637" s="29"/>
      <c r="Q637" s="29"/>
      <c r="R637" s="29"/>
      <c r="S637" s="29"/>
      <c r="T637" s="29"/>
      <c r="U637" s="29"/>
      <c r="V637" s="29"/>
      <c r="W637" s="29"/>
      <c r="X637" s="29"/>
      <c r="Y637" s="29"/>
      <c r="Z637" s="29"/>
      <c r="AA637" s="29"/>
      <c r="AB637" s="29"/>
      <c r="AC637" s="29"/>
      <c r="AD637" s="29"/>
      <c r="AE637" s="29"/>
    </row>
    <row r="638" spans="1:31" ht="15.75" customHeight="1">
      <c r="A638" s="29"/>
      <c r="B638" s="75"/>
      <c r="C638" s="29"/>
      <c r="D638" s="29"/>
      <c r="E638" s="29"/>
      <c r="F638" s="29"/>
      <c r="G638" s="338"/>
      <c r="H638" s="29"/>
      <c r="I638" s="29"/>
      <c r="J638" s="29"/>
      <c r="K638" s="29"/>
      <c r="L638" s="29"/>
      <c r="M638" s="29"/>
      <c r="N638" s="29"/>
      <c r="O638" s="29"/>
      <c r="P638" s="29"/>
      <c r="Q638" s="29"/>
      <c r="R638" s="29"/>
      <c r="S638" s="29"/>
      <c r="T638" s="29"/>
      <c r="U638" s="29"/>
      <c r="V638" s="29"/>
      <c r="W638" s="29"/>
      <c r="X638" s="29"/>
      <c r="Y638" s="29"/>
      <c r="Z638" s="29"/>
      <c r="AA638" s="29"/>
      <c r="AB638" s="29"/>
      <c r="AC638" s="29"/>
      <c r="AD638" s="29"/>
      <c r="AE638" s="29"/>
    </row>
    <row r="639" spans="1:31" ht="15.75" customHeight="1">
      <c r="A639" s="29"/>
      <c r="B639" s="75"/>
      <c r="C639" s="29"/>
      <c r="D639" s="29"/>
      <c r="E639" s="29"/>
      <c r="F639" s="29"/>
      <c r="G639" s="338"/>
      <c r="H639" s="29"/>
      <c r="I639" s="29"/>
      <c r="J639" s="29"/>
      <c r="K639" s="29"/>
      <c r="L639" s="29"/>
      <c r="M639" s="29"/>
      <c r="N639" s="29"/>
      <c r="O639" s="29"/>
      <c r="P639" s="29"/>
      <c r="Q639" s="29"/>
      <c r="R639" s="29"/>
      <c r="S639" s="29"/>
      <c r="T639" s="29"/>
      <c r="U639" s="29"/>
      <c r="V639" s="29"/>
      <c r="W639" s="29"/>
      <c r="X639" s="29"/>
      <c r="Y639" s="29"/>
      <c r="Z639" s="29"/>
      <c r="AA639" s="29"/>
      <c r="AB639" s="29"/>
      <c r="AC639" s="29"/>
      <c r="AD639" s="29"/>
      <c r="AE639" s="29"/>
    </row>
    <row r="640" spans="1:31" ht="15.75" customHeight="1">
      <c r="A640" s="29"/>
      <c r="B640" s="75"/>
      <c r="C640" s="29"/>
      <c r="D640" s="29"/>
      <c r="E640" s="29"/>
      <c r="F640" s="29"/>
      <c r="G640" s="338"/>
      <c r="H640" s="29"/>
      <c r="I640" s="29"/>
      <c r="J640" s="29"/>
      <c r="K640" s="29"/>
      <c r="L640" s="29"/>
      <c r="M640" s="29"/>
      <c r="N640" s="29"/>
      <c r="O640" s="29"/>
      <c r="P640" s="29"/>
      <c r="Q640" s="29"/>
      <c r="R640" s="29"/>
      <c r="S640" s="29"/>
      <c r="T640" s="29"/>
      <c r="U640" s="29"/>
      <c r="V640" s="29"/>
      <c r="W640" s="29"/>
      <c r="X640" s="29"/>
      <c r="Y640" s="29"/>
      <c r="Z640" s="29"/>
      <c r="AA640" s="29"/>
      <c r="AB640" s="29"/>
      <c r="AC640" s="29"/>
      <c r="AD640" s="29"/>
      <c r="AE640" s="29"/>
    </row>
    <row r="641" spans="1:31" ht="15.75" customHeight="1">
      <c r="A641" s="29"/>
      <c r="B641" s="75"/>
      <c r="C641" s="29"/>
      <c r="D641" s="29"/>
      <c r="E641" s="29"/>
      <c r="F641" s="29"/>
      <c r="G641" s="338"/>
      <c r="H641" s="29"/>
      <c r="I641" s="29"/>
      <c r="J641" s="29"/>
      <c r="K641" s="29"/>
      <c r="L641" s="29"/>
      <c r="M641" s="29"/>
      <c r="N641" s="29"/>
      <c r="O641" s="29"/>
      <c r="P641" s="29"/>
      <c r="Q641" s="29"/>
      <c r="R641" s="29"/>
      <c r="S641" s="29"/>
      <c r="T641" s="29"/>
      <c r="U641" s="29"/>
      <c r="V641" s="29"/>
      <c r="W641" s="29"/>
      <c r="X641" s="29"/>
      <c r="Y641" s="29"/>
      <c r="Z641" s="29"/>
      <c r="AA641" s="29"/>
      <c r="AB641" s="29"/>
      <c r="AC641" s="29"/>
      <c r="AD641" s="29"/>
      <c r="AE641" s="29"/>
    </row>
    <row r="642" spans="1:31" ht="15.75" customHeight="1">
      <c r="A642" s="29"/>
      <c r="B642" s="75"/>
      <c r="C642" s="29"/>
      <c r="D642" s="29"/>
      <c r="E642" s="29"/>
      <c r="F642" s="29"/>
      <c r="G642" s="338"/>
      <c r="H642" s="29"/>
      <c r="I642" s="29"/>
      <c r="J642" s="29"/>
      <c r="K642" s="29"/>
      <c r="L642" s="29"/>
      <c r="M642" s="29"/>
      <c r="N642" s="29"/>
      <c r="O642" s="29"/>
      <c r="P642" s="29"/>
      <c r="Q642" s="29"/>
      <c r="R642" s="29"/>
      <c r="S642" s="29"/>
      <c r="T642" s="29"/>
      <c r="U642" s="29"/>
      <c r="V642" s="29"/>
      <c r="W642" s="29"/>
      <c r="X642" s="29"/>
      <c r="Y642" s="29"/>
      <c r="Z642" s="29"/>
      <c r="AA642" s="29"/>
      <c r="AB642" s="29"/>
      <c r="AC642" s="29"/>
      <c r="AD642" s="29"/>
      <c r="AE642" s="29"/>
    </row>
    <row r="643" spans="1:31" ht="15.75" customHeight="1">
      <c r="A643" s="29"/>
      <c r="B643" s="75"/>
      <c r="C643" s="29"/>
      <c r="D643" s="29"/>
      <c r="E643" s="29"/>
      <c r="F643" s="29"/>
      <c r="G643" s="338"/>
      <c r="H643" s="29"/>
      <c r="I643" s="29"/>
      <c r="J643" s="29"/>
      <c r="K643" s="29"/>
      <c r="L643" s="29"/>
      <c r="M643" s="29"/>
      <c r="N643" s="29"/>
      <c r="O643" s="29"/>
      <c r="P643" s="29"/>
      <c r="Q643" s="29"/>
      <c r="R643" s="29"/>
      <c r="S643" s="29"/>
      <c r="T643" s="29"/>
      <c r="U643" s="29"/>
      <c r="V643" s="29"/>
      <c r="W643" s="29"/>
      <c r="X643" s="29"/>
      <c r="Y643" s="29"/>
      <c r="Z643" s="29"/>
      <c r="AA643" s="29"/>
      <c r="AB643" s="29"/>
      <c r="AC643" s="29"/>
      <c r="AD643" s="29"/>
      <c r="AE643" s="29"/>
    </row>
    <row r="644" spans="1:31" ht="15.75" customHeight="1">
      <c r="A644" s="29"/>
      <c r="B644" s="75"/>
      <c r="C644" s="29"/>
      <c r="D644" s="29"/>
      <c r="E644" s="29"/>
      <c r="F644" s="29"/>
      <c r="G644" s="338"/>
      <c r="H644" s="29"/>
      <c r="I644" s="29"/>
      <c r="J644" s="29"/>
      <c r="K644" s="29"/>
      <c r="L644" s="29"/>
      <c r="M644" s="29"/>
      <c r="N644" s="29"/>
      <c r="O644" s="29"/>
      <c r="P644" s="29"/>
      <c r="Q644" s="29"/>
      <c r="R644" s="29"/>
      <c r="S644" s="29"/>
      <c r="T644" s="29"/>
      <c r="U644" s="29"/>
      <c r="V644" s="29"/>
      <c r="W644" s="29"/>
      <c r="X644" s="29"/>
      <c r="Y644" s="29"/>
      <c r="Z644" s="29"/>
      <c r="AA644" s="29"/>
      <c r="AB644" s="29"/>
      <c r="AC644" s="29"/>
      <c r="AD644" s="29"/>
      <c r="AE644" s="29"/>
    </row>
    <row r="645" spans="1:31" ht="15.75" customHeight="1">
      <c r="A645" s="29"/>
      <c r="B645" s="75"/>
      <c r="C645" s="29"/>
      <c r="D645" s="29"/>
      <c r="E645" s="29"/>
      <c r="F645" s="29"/>
      <c r="G645" s="338"/>
      <c r="H645" s="29"/>
      <c r="I645" s="29"/>
      <c r="J645" s="29"/>
      <c r="K645" s="29"/>
      <c r="L645" s="29"/>
      <c r="M645" s="29"/>
      <c r="N645" s="29"/>
      <c r="O645" s="29"/>
      <c r="P645" s="29"/>
      <c r="Q645" s="29"/>
      <c r="R645" s="29"/>
      <c r="S645" s="29"/>
      <c r="T645" s="29"/>
      <c r="U645" s="29"/>
      <c r="V645" s="29"/>
      <c r="W645" s="29"/>
      <c r="X645" s="29"/>
      <c r="Y645" s="29"/>
      <c r="Z645" s="29"/>
      <c r="AA645" s="29"/>
      <c r="AB645" s="29"/>
      <c r="AC645" s="29"/>
      <c r="AD645" s="29"/>
      <c r="AE645" s="29"/>
    </row>
    <row r="646" spans="1:31" ht="15.75" customHeight="1">
      <c r="A646" s="29"/>
      <c r="B646" s="75"/>
      <c r="C646" s="29"/>
      <c r="D646" s="29"/>
      <c r="E646" s="29"/>
      <c r="F646" s="29"/>
      <c r="G646" s="338"/>
      <c r="H646" s="29"/>
      <c r="I646" s="29"/>
      <c r="J646" s="29"/>
      <c r="K646" s="29"/>
      <c r="L646" s="29"/>
      <c r="M646" s="29"/>
      <c r="N646" s="29"/>
      <c r="O646" s="29"/>
      <c r="P646" s="29"/>
      <c r="Q646" s="29"/>
      <c r="R646" s="29"/>
      <c r="S646" s="29"/>
      <c r="T646" s="29"/>
      <c r="U646" s="29"/>
      <c r="V646" s="29"/>
      <c r="W646" s="29"/>
      <c r="X646" s="29"/>
      <c r="Y646" s="29"/>
      <c r="Z646" s="29"/>
      <c r="AA646" s="29"/>
      <c r="AB646" s="29"/>
      <c r="AC646" s="29"/>
      <c r="AD646" s="29"/>
      <c r="AE646" s="29"/>
    </row>
    <row r="647" spans="1:31" ht="15.75" customHeight="1">
      <c r="A647" s="29"/>
      <c r="B647" s="75"/>
      <c r="C647" s="29"/>
      <c r="D647" s="29"/>
      <c r="E647" s="29"/>
      <c r="F647" s="29"/>
      <c r="G647" s="338"/>
      <c r="H647" s="29"/>
      <c r="I647" s="29"/>
      <c r="J647" s="29"/>
      <c r="K647" s="29"/>
      <c r="L647" s="29"/>
      <c r="M647" s="29"/>
      <c r="N647" s="29"/>
      <c r="O647" s="29"/>
      <c r="P647" s="29"/>
      <c r="Q647" s="29"/>
      <c r="R647" s="29"/>
      <c r="S647" s="29"/>
      <c r="T647" s="29"/>
      <c r="U647" s="29"/>
      <c r="V647" s="29"/>
      <c r="W647" s="29"/>
      <c r="X647" s="29"/>
      <c r="Y647" s="29"/>
      <c r="Z647" s="29"/>
      <c r="AA647" s="29"/>
      <c r="AB647" s="29"/>
      <c r="AC647" s="29"/>
      <c r="AD647" s="29"/>
      <c r="AE647" s="29"/>
    </row>
    <row r="648" spans="1:31" ht="15.75" customHeight="1">
      <c r="A648" s="29"/>
      <c r="B648" s="75"/>
      <c r="C648" s="29"/>
      <c r="D648" s="29"/>
      <c r="E648" s="29"/>
      <c r="F648" s="29"/>
      <c r="G648" s="338"/>
      <c r="H648" s="29"/>
      <c r="I648" s="29"/>
      <c r="J648" s="29"/>
      <c r="K648" s="29"/>
      <c r="L648" s="29"/>
      <c r="M648" s="29"/>
      <c r="N648" s="29"/>
      <c r="O648" s="29"/>
      <c r="P648" s="29"/>
      <c r="Q648" s="29"/>
      <c r="R648" s="29"/>
      <c r="S648" s="29"/>
      <c r="T648" s="29"/>
      <c r="U648" s="29"/>
      <c r="V648" s="29"/>
      <c r="W648" s="29"/>
      <c r="X648" s="29"/>
      <c r="Y648" s="29"/>
      <c r="Z648" s="29"/>
      <c r="AA648" s="29"/>
      <c r="AB648" s="29"/>
      <c r="AC648" s="29"/>
      <c r="AD648" s="29"/>
      <c r="AE648" s="29"/>
    </row>
    <row r="649" spans="1:31" ht="15.75" customHeight="1">
      <c r="A649" s="29"/>
      <c r="B649" s="75"/>
      <c r="C649" s="29"/>
      <c r="D649" s="29"/>
      <c r="E649" s="29"/>
      <c r="F649" s="29"/>
      <c r="G649" s="338"/>
      <c r="H649" s="29"/>
      <c r="I649" s="29"/>
      <c r="J649" s="29"/>
      <c r="K649" s="29"/>
      <c r="L649" s="29"/>
      <c r="M649" s="29"/>
      <c r="N649" s="29"/>
      <c r="O649" s="29"/>
      <c r="P649" s="29"/>
      <c r="Q649" s="29"/>
      <c r="R649" s="29"/>
      <c r="S649" s="29"/>
      <c r="T649" s="29"/>
      <c r="U649" s="29"/>
      <c r="V649" s="29"/>
      <c r="W649" s="29"/>
      <c r="X649" s="29"/>
      <c r="Y649" s="29"/>
      <c r="Z649" s="29"/>
      <c r="AA649" s="29"/>
      <c r="AB649" s="29"/>
      <c r="AC649" s="29"/>
      <c r="AD649" s="29"/>
      <c r="AE649" s="29"/>
    </row>
    <row r="650" spans="1:31" ht="15.75" customHeight="1">
      <c r="A650" s="29"/>
      <c r="B650" s="75"/>
      <c r="C650" s="29"/>
      <c r="D650" s="29"/>
      <c r="E650" s="29"/>
      <c r="F650" s="29"/>
      <c r="G650" s="338"/>
      <c r="H650" s="29"/>
      <c r="I650" s="29"/>
      <c r="J650" s="29"/>
      <c r="K650" s="29"/>
      <c r="L650" s="29"/>
      <c r="M650" s="29"/>
      <c r="N650" s="29"/>
      <c r="O650" s="29"/>
      <c r="P650" s="29"/>
      <c r="Q650" s="29"/>
      <c r="R650" s="29"/>
      <c r="S650" s="29"/>
      <c r="T650" s="29"/>
      <c r="U650" s="29"/>
      <c r="V650" s="29"/>
      <c r="W650" s="29"/>
      <c r="X650" s="29"/>
      <c r="Y650" s="29"/>
      <c r="Z650" s="29"/>
      <c r="AA650" s="29"/>
      <c r="AB650" s="29"/>
      <c r="AC650" s="29"/>
      <c r="AD650" s="29"/>
      <c r="AE650" s="29"/>
    </row>
    <row r="651" spans="1:31" ht="15.75" customHeight="1">
      <c r="A651" s="29"/>
      <c r="B651" s="75"/>
      <c r="C651" s="29"/>
      <c r="D651" s="29"/>
      <c r="E651" s="29"/>
      <c r="F651" s="29"/>
      <c r="G651" s="338"/>
      <c r="H651" s="29"/>
      <c r="I651" s="29"/>
      <c r="J651" s="29"/>
      <c r="K651" s="29"/>
      <c r="L651" s="29"/>
      <c r="M651" s="29"/>
      <c r="N651" s="29"/>
      <c r="O651" s="29"/>
      <c r="P651" s="29"/>
      <c r="Q651" s="29"/>
      <c r="R651" s="29"/>
      <c r="S651" s="29"/>
      <c r="T651" s="29"/>
      <c r="U651" s="29"/>
      <c r="V651" s="29"/>
      <c r="W651" s="29"/>
      <c r="X651" s="29"/>
      <c r="Y651" s="29"/>
      <c r="Z651" s="29"/>
      <c r="AA651" s="29"/>
      <c r="AB651" s="29"/>
      <c r="AC651" s="29"/>
      <c r="AD651" s="29"/>
      <c r="AE651" s="29"/>
    </row>
    <row r="652" spans="1:31" ht="15.75" customHeight="1">
      <c r="A652" s="29"/>
      <c r="B652" s="75"/>
      <c r="C652" s="29"/>
      <c r="D652" s="29"/>
      <c r="E652" s="29"/>
      <c r="F652" s="29"/>
      <c r="G652" s="338"/>
      <c r="H652" s="29"/>
      <c r="I652" s="29"/>
      <c r="J652" s="29"/>
      <c r="K652" s="29"/>
      <c r="L652" s="29"/>
      <c r="M652" s="29"/>
      <c r="N652" s="29"/>
      <c r="O652" s="29"/>
      <c r="P652" s="29"/>
      <c r="Q652" s="29"/>
      <c r="R652" s="29"/>
      <c r="S652" s="29"/>
      <c r="T652" s="29"/>
      <c r="U652" s="29"/>
      <c r="V652" s="29"/>
      <c r="W652" s="29"/>
      <c r="X652" s="29"/>
      <c r="Y652" s="29"/>
      <c r="Z652" s="29"/>
      <c r="AA652" s="29"/>
      <c r="AB652" s="29"/>
      <c r="AC652" s="29"/>
      <c r="AD652" s="29"/>
      <c r="AE652" s="29"/>
    </row>
    <row r="653" spans="1:31" ht="15.75" customHeight="1">
      <c r="A653" s="29"/>
      <c r="B653" s="75"/>
      <c r="C653" s="29"/>
      <c r="D653" s="29"/>
      <c r="E653" s="29"/>
      <c r="F653" s="29"/>
      <c r="G653" s="338"/>
      <c r="H653" s="29"/>
      <c r="I653" s="29"/>
      <c r="J653" s="29"/>
      <c r="K653" s="29"/>
      <c r="L653" s="29"/>
      <c r="M653" s="29"/>
      <c r="N653" s="29"/>
      <c r="O653" s="29"/>
      <c r="P653" s="29"/>
      <c r="Q653" s="29"/>
      <c r="R653" s="29"/>
      <c r="S653" s="29"/>
      <c r="T653" s="29"/>
      <c r="U653" s="29"/>
      <c r="V653" s="29"/>
      <c r="W653" s="29"/>
      <c r="X653" s="29"/>
      <c r="Y653" s="29"/>
      <c r="Z653" s="29"/>
      <c r="AA653" s="29"/>
      <c r="AB653" s="29"/>
      <c r="AC653" s="29"/>
      <c r="AD653" s="29"/>
      <c r="AE653" s="29"/>
    </row>
    <row r="654" spans="1:31" ht="15.75" customHeight="1">
      <c r="A654" s="29"/>
      <c r="B654" s="75"/>
      <c r="C654" s="29"/>
      <c r="D654" s="29"/>
      <c r="E654" s="29"/>
      <c r="F654" s="29"/>
      <c r="G654" s="338"/>
      <c r="H654" s="29"/>
      <c r="I654" s="29"/>
      <c r="J654" s="29"/>
      <c r="K654" s="29"/>
      <c r="L654" s="29"/>
      <c r="M654" s="29"/>
      <c r="N654" s="29"/>
      <c r="O654" s="29"/>
      <c r="P654" s="29"/>
      <c r="Q654" s="29"/>
      <c r="R654" s="29"/>
      <c r="S654" s="29"/>
      <c r="T654" s="29"/>
      <c r="U654" s="29"/>
      <c r="V654" s="29"/>
      <c r="W654" s="29"/>
      <c r="X654" s="29"/>
      <c r="Y654" s="29"/>
      <c r="Z654" s="29"/>
      <c r="AA654" s="29"/>
      <c r="AB654" s="29"/>
      <c r="AC654" s="29"/>
      <c r="AD654" s="29"/>
      <c r="AE654" s="29"/>
    </row>
    <row r="655" spans="1:31" ht="15.75" customHeight="1">
      <c r="A655" s="29"/>
      <c r="B655" s="75"/>
      <c r="C655" s="29"/>
      <c r="D655" s="29"/>
      <c r="E655" s="29"/>
      <c r="F655" s="29"/>
      <c r="G655" s="338"/>
      <c r="H655" s="29"/>
      <c r="I655" s="29"/>
      <c r="J655" s="29"/>
      <c r="K655" s="29"/>
      <c r="L655" s="29"/>
      <c r="M655" s="29"/>
      <c r="N655" s="29"/>
      <c r="O655" s="29"/>
      <c r="P655" s="29"/>
      <c r="Q655" s="29"/>
      <c r="R655" s="29"/>
      <c r="S655" s="29"/>
      <c r="T655" s="29"/>
      <c r="U655" s="29"/>
      <c r="V655" s="29"/>
      <c r="W655" s="29"/>
      <c r="X655" s="29"/>
      <c r="Y655" s="29"/>
      <c r="Z655" s="29"/>
      <c r="AA655" s="29"/>
      <c r="AB655" s="29"/>
      <c r="AC655" s="29"/>
      <c r="AD655" s="29"/>
      <c r="AE655" s="29"/>
    </row>
    <row r="656" spans="1:31" ht="15.75" customHeight="1">
      <c r="A656" s="29"/>
      <c r="B656" s="75"/>
      <c r="C656" s="29"/>
      <c r="D656" s="29"/>
      <c r="E656" s="29"/>
      <c r="F656" s="29"/>
      <c r="G656" s="338"/>
      <c r="H656" s="29"/>
      <c r="I656" s="29"/>
      <c r="J656" s="29"/>
      <c r="K656" s="29"/>
      <c r="L656" s="29"/>
      <c r="M656" s="29"/>
      <c r="N656" s="29"/>
      <c r="O656" s="29"/>
      <c r="P656" s="29"/>
      <c r="Q656" s="29"/>
      <c r="R656" s="29"/>
      <c r="S656" s="29"/>
      <c r="T656" s="29"/>
      <c r="U656" s="29"/>
      <c r="V656" s="29"/>
      <c r="W656" s="29"/>
      <c r="X656" s="29"/>
      <c r="Y656" s="29"/>
      <c r="Z656" s="29"/>
      <c r="AA656" s="29"/>
      <c r="AB656" s="29"/>
      <c r="AC656" s="29"/>
      <c r="AD656" s="29"/>
      <c r="AE656" s="29"/>
    </row>
    <row r="657" spans="1:31" ht="15.75" customHeight="1">
      <c r="A657" s="29"/>
      <c r="B657" s="75"/>
      <c r="C657" s="29"/>
      <c r="D657" s="29"/>
      <c r="E657" s="29"/>
      <c r="F657" s="29"/>
      <c r="G657" s="338"/>
      <c r="H657" s="29"/>
      <c r="I657" s="29"/>
      <c r="J657" s="29"/>
      <c r="K657" s="29"/>
      <c r="L657" s="29"/>
      <c r="M657" s="29"/>
      <c r="N657" s="29"/>
      <c r="O657" s="29"/>
      <c r="P657" s="29"/>
      <c r="Q657" s="29"/>
      <c r="R657" s="29"/>
      <c r="S657" s="29"/>
      <c r="T657" s="29"/>
      <c r="U657" s="29"/>
      <c r="V657" s="29"/>
      <c r="W657" s="29"/>
      <c r="X657" s="29"/>
      <c r="Y657" s="29"/>
      <c r="Z657" s="29"/>
      <c r="AA657" s="29"/>
      <c r="AB657" s="29"/>
      <c r="AC657" s="29"/>
      <c r="AD657" s="29"/>
      <c r="AE657" s="29"/>
    </row>
    <row r="658" spans="1:31" ht="15.75" customHeight="1">
      <c r="A658" s="29"/>
      <c r="B658" s="75"/>
      <c r="C658" s="29"/>
      <c r="D658" s="29"/>
      <c r="E658" s="29"/>
      <c r="F658" s="29"/>
      <c r="G658" s="338"/>
      <c r="H658" s="29"/>
      <c r="I658" s="29"/>
      <c r="J658" s="29"/>
      <c r="K658" s="29"/>
      <c r="L658" s="29"/>
      <c r="M658" s="29"/>
      <c r="N658" s="29"/>
      <c r="O658" s="29"/>
      <c r="P658" s="29"/>
      <c r="Q658" s="29"/>
      <c r="R658" s="29"/>
      <c r="S658" s="29"/>
      <c r="T658" s="29"/>
      <c r="U658" s="29"/>
      <c r="V658" s="29"/>
      <c r="W658" s="29"/>
      <c r="X658" s="29"/>
      <c r="Y658" s="29"/>
      <c r="Z658" s="29"/>
      <c r="AA658" s="29"/>
      <c r="AB658" s="29"/>
      <c r="AC658" s="29"/>
      <c r="AD658" s="29"/>
      <c r="AE658" s="29"/>
    </row>
    <row r="659" spans="1:31" ht="15.75" customHeight="1">
      <c r="A659" s="29"/>
      <c r="B659" s="75"/>
      <c r="C659" s="29"/>
      <c r="D659" s="29"/>
      <c r="E659" s="29"/>
      <c r="F659" s="29"/>
      <c r="G659" s="338"/>
      <c r="H659" s="29"/>
      <c r="I659" s="29"/>
      <c r="J659" s="29"/>
      <c r="K659" s="29"/>
      <c r="L659" s="29"/>
      <c r="M659" s="29"/>
      <c r="N659" s="29"/>
      <c r="O659" s="29"/>
      <c r="P659" s="29"/>
      <c r="Q659" s="29"/>
      <c r="R659" s="29"/>
      <c r="S659" s="29"/>
      <c r="T659" s="29"/>
      <c r="U659" s="29"/>
      <c r="V659" s="29"/>
      <c r="W659" s="29"/>
      <c r="X659" s="29"/>
      <c r="Y659" s="29"/>
      <c r="Z659" s="29"/>
      <c r="AA659" s="29"/>
      <c r="AB659" s="29"/>
      <c r="AC659" s="29"/>
      <c r="AD659" s="29"/>
      <c r="AE659" s="29"/>
    </row>
    <row r="660" spans="1:31" ht="15.75" customHeight="1">
      <c r="A660" s="29"/>
      <c r="B660" s="75"/>
      <c r="C660" s="29"/>
      <c r="D660" s="29"/>
      <c r="E660" s="29"/>
      <c r="F660" s="29"/>
      <c r="G660" s="338"/>
      <c r="H660" s="29"/>
      <c r="I660" s="29"/>
      <c r="J660" s="29"/>
      <c r="K660" s="29"/>
      <c r="L660" s="29"/>
      <c r="M660" s="29"/>
      <c r="N660" s="29"/>
      <c r="O660" s="29"/>
      <c r="P660" s="29"/>
      <c r="Q660" s="29"/>
      <c r="R660" s="29"/>
      <c r="S660" s="29"/>
      <c r="T660" s="29"/>
      <c r="U660" s="29"/>
      <c r="V660" s="29"/>
      <c r="W660" s="29"/>
      <c r="X660" s="29"/>
      <c r="Y660" s="29"/>
      <c r="Z660" s="29"/>
      <c r="AA660" s="29"/>
      <c r="AB660" s="29"/>
      <c r="AC660" s="29"/>
      <c r="AD660" s="29"/>
      <c r="AE660" s="29"/>
    </row>
    <row r="661" spans="1:31" ht="15.75" customHeight="1">
      <c r="A661" s="29"/>
      <c r="B661" s="75"/>
      <c r="C661" s="29"/>
      <c r="D661" s="29"/>
      <c r="E661" s="29"/>
      <c r="F661" s="29"/>
      <c r="G661" s="338"/>
      <c r="H661" s="29"/>
      <c r="I661" s="29"/>
      <c r="J661" s="29"/>
      <c r="K661" s="29"/>
      <c r="L661" s="29"/>
      <c r="M661" s="29"/>
      <c r="N661" s="29"/>
      <c r="O661" s="29"/>
      <c r="P661" s="29"/>
      <c r="Q661" s="29"/>
      <c r="R661" s="29"/>
      <c r="S661" s="29"/>
      <c r="T661" s="29"/>
      <c r="U661" s="29"/>
      <c r="V661" s="29"/>
      <c r="W661" s="29"/>
      <c r="X661" s="29"/>
      <c r="Y661" s="29"/>
      <c r="Z661" s="29"/>
      <c r="AA661" s="29"/>
      <c r="AB661" s="29"/>
      <c r="AC661" s="29"/>
      <c r="AD661" s="29"/>
      <c r="AE661" s="29"/>
    </row>
    <row r="662" spans="1:31" ht="15.75" customHeight="1">
      <c r="A662" s="29"/>
      <c r="B662" s="75"/>
      <c r="C662" s="29"/>
      <c r="D662" s="29"/>
      <c r="E662" s="29"/>
      <c r="F662" s="29"/>
      <c r="G662" s="338"/>
      <c r="H662" s="29"/>
      <c r="I662" s="29"/>
      <c r="J662" s="29"/>
      <c r="K662" s="29"/>
      <c r="L662" s="29"/>
      <c r="M662" s="29"/>
      <c r="N662" s="29"/>
      <c r="O662" s="29"/>
      <c r="P662" s="29"/>
      <c r="Q662" s="29"/>
      <c r="R662" s="29"/>
      <c r="S662" s="29"/>
      <c r="T662" s="29"/>
      <c r="U662" s="29"/>
      <c r="V662" s="29"/>
      <c r="W662" s="29"/>
      <c r="X662" s="29"/>
      <c r="Y662" s="29"/>
      <c r="Z662" s="29"/>
      <c r="AA662" s="29"/>
      <c r="AB662" s="29"/>
      <c r="AC662" s="29"/>
      <c r="AD662" s="29"/>
      <c r="AE662" s="29"/>
    </row>
    <row r="663" spans="1:31" ht="15.75" customHeight="1">
      <c r="A663" s="29"/>
      <c r="B663" s="75"/>
      <c r="C663" s="29"/>
      <c r="D663" s="29"/>
      <c r="E663" s="29"/>
      <c r="F663" s="29"/>
      <c r="G663" s="338"/>
      <c r="H663" s="29"/>
      <c r="I663" s="29"/>
      <c r="J663" s="29"/>
      <c r="K663" s="29"/>
      <c r="L663" s="29"/>
      <c r="M663" s="29"/>
      <c r="N663" s="29"/>
      <c r="O663" s="29"/>
      <c r="P663" s="29"/>
      <c r="Q663" s="29"/>
      <c r="R663" s="29"/>
      <c r="S663" s="29"/>
      <c r="T663" s="29"/>
      <c r="U663" s="29"/>
      <c r="V663" s="29"/>
      <c r="W663" s="29"/>
      <c r="X663" s="29"/>
      <c r="Y663" s="29"/>
      <c r="Z663" s="29"/>
      <c r="AA663" s="29"/>
      <c r="AB663" s="29"/>
      <c r="AC663" s="29"/>
      <c r="AD663" s="29"/>
      <c r="AE663" s="29"/>
    </row>
    <row r="664" spans="1:31" ht="15.75" customHeight="1">
      <c r="A664" s="29"/>
      <c r="B664" s="75"/>
      <c r="C664" s="29"/>
      <c r="D664" s="29"/>
      <c r="E664" s="29"/>
      <c r="F664" s="29"/>
      <c r="G664" s="338"/>
      <c r="H664" s="29"/>
      <c r="I664" s="29"/>
      <c r="J664" s="29"/>
      <c r="K664" s="29"/>
      <c r="L664" s="29"/>
      <c r="M664" s="29"/>
      <c r="N664" s="29"/>
      <c r="O664" s="29"/>
      <c r="P664" s="29"/>
      <c r="Q664" s="29"/>
      <c r="R664" s="29"/>
      <c r="S664" s="29"/>
      <c r="T664" s="29"/>
      <c r="U664" s="29"/>
      <c r="V664" s="29"/>
      <c r="W664" s="29"/>
      <c r="X664" s="29"/>
      <c r="Y664" s="29"/>
      <c r="Z664" s="29"/>
      <c r="AA664" s="29"/>
      <c r="AB664" s="29"/>
      <c r="AC664" s="29"/>
      <c r="AD664" s="29"/>
      <c r="AE664" s="29"/>
    </row>
    <row r="665" spans="1:31" ht="15.75" customHeight="1">
      <c r="A665" s="29"/>
      <c r="B665" s="75"/>
      <c r="C665" s="29"/>
      <c r="D665" s="29"/>
      <c r="E665" s="29"/>
      <c r="F665" s="29"/>
      <c r="G665" s="338"/>
      <c r="H665" s="29"/>
      <c r="I665" s="29"/>
      <c r="J665" s="29"/>
      <c r="K665" s="29"/>
      <c r="L665" s="29"/>
      <c r="M665" s="29"/>
      <c r="N665" s="29"/>
      <c r="O665" s="29"/>
      <c r="P665" s="29"/>
      <c r="Q665" s="29"/>
      <c r="R665" s="29"/>
      <c r="S665" s="29"/>
      <c r="T665" s="29"/>
      <c r="U665" s="29"/>
      <c r="V665" s="29"/>
      <c r="W665" s="29"/>
      <c r="X665" s="29"/>
      <c r="Y665" s="29"/>
      <c r="Z665" s="29"/>
      <c r="AA665" s="29"/>
      <c r="AB665" s="29"/>
      <c r="AC665" s="29"/>
      <c r="AD665" s="29"/>
      <c r="AE665" s="29"/>
    </row>
    <row r="666" spans="1:31" ht="15.75" customHeight="1">
      <c r="A666" s="29"/>
      <c r="B666" s="75"/>
      <c r="C666" s="29"/>
      <c r="D666" s="29"/>
      <c r="E666" s="29"/>
      <c r="F666" s="29"/>
      <c r="G666" s="338"/>
      <c r="H666" s="29"/>
      <c r="I666" s="29"/>
      <c r="J666" s="29"/>
      <c r="K666" s="29"/>
      <c r="L666" s="29"/>
      <c r="M666" s="29"/>
      <c r="N666" s="29"/>
      <c r="O666" s="29"/>
      <c r="P666" s="29"/>
      <c r="Q666" s="29"/>
      <c r="R666" s="29"/>
      <c r="S666" s="29"/>
      <c r="T666" s="29"/>
      <c r="U666" s="29"/>
      <c r="V666" s="29"/>
      <c r="W666" s="29"/>
      <c r="X666" s="29"/>
      <c r="Y666" s="29"/>
      <c r="Z666" s="29"/>
      <c r="AA666" s="29"/>
      <c r="AB666" s="29"/>
      <c r="AC666" s="29"/>
      <c r="AD666" s="29"/>
      <c r="AE666" s="29"/>
    </row>
    <row r="667" spans="1:31" ht="15.75" customHeight="1">
      <c r="A667" s="29"/>
      <c r="B667" s="75"/>
      <c r="C667" s="29"/>
      <c r="D667" s="29"/>
      <c r="E667" s="29"/>
      <c r="F667" s="29"/>
      <c r="G667" s="338"/>
      <c r="H667" s="29"/>
      <c r="I667" s="29"/>
      <c r="J667" s="29"/>
      <c r="K667" s="29"/>
      <c r="L667" s="29"/>
      <c r="M667" s="29"/>
      <c r="N667" s="29"/>
      <c r="O667" s="29"/>
      <c r="P667" s="29"/>
      <c r="Q667" s="29"/>
      <c r="R667" s="29"/>
      <c r="S667" s="29"/>
      <c r="T667" s="29"/>
      <c r="U667" s="29"/>
      <c r="V667" s="29"/>
      <c r="W667" s="29"/>
      <c r="X667" s="29"/>
      <c r="Y667" s="29"/>
      <c r="Z667" s="29"/>
      <c r="AA667" s="29"/>
      <c r="AB667" s="29"/>
      <c r="AC667" s="29"/>
      <c r="AD667" s="29"/>
      <c r="AE667" s="29"/>
    </row>
    <row r="668" spans="1:31" ht="15.75" customHeight="1">
      <c r="A668" s="29"/>
      <c r="B668" s="75"/>
      <c r="C668" s="29"/>
      <c r="D668" s="29"/>
      <c r="E668" s="29"/>
      <c r="F668" s="29"/>
      <c r="G668" s="338"/>
      <c r="H668" s="29"/>
      <c r="I668" s="29"/>
      <c r="J668" s="29"/>
      <c r="K668" s="29"/>
      <c r="L668" s="29"/>
      <c r="M668" s="29"/>
      <c r="N668" s="29"/>
      <c r="O668" s="29"/>
      <c r="P668" s="29"/>
      <c r="Q668" s="29"/>
      <c r="R668" s="29"/>
      <c r="S668" s="29"/>
      <c r="T668" s="29"/>
      <c r="U668" s="29"/>
      <c r="V668" s="29"/>
      <c r="W668" s="29"/>
      <c r="X668" s="29"/>
      <c r="Y668" s="29"/>
      <c r="Z668" s="29"/>
      <c r="AA668" s="29"/>
      <c r="AB668" s="29"/>
      <c r="AC668" s="29"/>
      <c r="AD668" s="29"/>
      <c r="AE668" s="29"/>
    </row>
    <row r="669" spans="1:31" ht="15.75" customHeight="1">
      <c r="A669" s="29"/>
      <c r="B669" s="75"/>
      <c r="C669" s="29"/>
      <c r="D669" s="29"/>
      <c r="E669" s="29"/>
      <c r="F669" s="29"/>
      <c r="G669" s="338"/>
      <c r="H669" s="29"/>
      <c r="I669" s="29"/>
      <c r="J669" s="29"/>
      <c r="K669" s="29"/>
      <c r="L669" s="29"/>
      <c r="M669" s="29"/>
      <c r="N669" s="29"/>
      <c r="O669" s="29"/>
      <c r="P669" s="29"/>
      <c r="Q669" s="29"/>
      <c r="R669" s="29"/>
      <c r="S669" s="29"/>
      <c r="T669" s="29"/>
      <c r="U669" s="29"/>
      <c r="V669" s="29"/>
      <c r="W669" s="29"/>
      <c r="X669" s="29"/>
      <c r="Y669" s="29"/>
      <c r="Z669" s="29"/>
      <c r="AA669" s="29"/>
      <c r="AB669" s="29"/>
      <c r="AC669" s="29"/>
      <c r="AD669" s="29"/>
      <c r="AE669" s="29"/>
    </row>
    <row r="670" spans="1:31" ht="15.75" customHeight="1">
      <c r="A670" s="29"/>
      <c r="B670" s="75"/>
      <c r="C670" s="29"/>
      <c r="D670" s="29"/>
      <c r="E670" s="29"/>
      <c r="F670" s="29"/>
      <c r="G670" s="338"/>
      <c r="H670" s="29"/>
      <c r="I670" s="29"/>
      <c r="J670" s="29"/>
      <c r="K670" s="29"/>
      <c r="L670" s="29"/>
      <c r="M670" s="29"/>
      <c r="N670" s="29"/>
      <c r="O670" s="29"/>
      <c r="P670" s="29"/>
      <c r="Q670" s="29"/>
      <c r="R670" s="29"/>
      <c r="S670" s="29"/>
      <c r="T670" s="29"/>
      <c r="U670" s="29"/>
      <c r="V670" s="29"/>
      <c r="W670" s="29"/>
      <c r="X670" s="29"/>
      <c r="Y670" s="29"/>
      <c r="Z670" s="29"/>
      <c r="AA670" s="29"/>
      <c r="AB670" s="29"/>
      <c r="AC670" s="29"/>
      <c r="AD670" s="29"/>
      <c r="AE670" s="29"/>
    </row>
    <row r="671" spans="1:31" ht="15.75" customHeight="1">
      <c r="A671" s="29"/>
      <c r="B671" s="75"/>
      <c r="C671" s="29"/>
      <c r="D671" s="29"/>
      <c r="E671" s="29"/>
      <c r="F671" s="29"/>
      <c r="G671" s="338"/>
      <c r="H671" s="29"/>
      <c r="I671" s="29"/>
      <c r="J671" s="29"/>
      <c r="K671" s="29"/>
      <c r="L671" s="29"/>
      <c r="M671" s="29"/>
      <c r="N671" s="29"/>
      <c r="O671" s="29"/>
      <c r="P671" s="29"/>
      <c r="Q671" s="29"/>
      <c r="R671" s="29"/>
      <c r="S671" s="29"/>
      <c r="T671" s="29"/>
      <c r="U671" s="29"/>
      <c r="V671" s="29"/>
      <c r="W671" s="29"/>
      <c r="X671" s="29"/>
      <c r="Y671" s="29"/>
      <c r="Z671" s="29"/>
      <c r="AA671" s="29"/>
      <c r="AB671" s="29"/>
      <c r="AC671" s="29"/>
      <c r="AD671" s="29"/>
      <c r="AE671" s="29"/>
    </row>
    <row r="672" spans="1:31" ht="15.75" customHeight="1">
      <c r="A672" s="29"/>
      <c r="B672" s="75"/>
      <c r="C672" s="29"/>
      <c r="D672" s="29"/>
      <c r="E672" s="29"/>
      <c r="F672" s="29"/>
      <c r="G672" s="338"/>
      <c r="H672" s="29"/>
      <c r="I672" s="29"/>
      <c r="J672" s="29"/>
      <c r="K672" s="29"/>
      <c r="L672" s="29"/>
      <c r="M672" s="29"/>
      <c r="N672" s="29"/>
      <c r="O672" s="29"/>
      <c r="P672" s="29"/>
      <c r="Q672" s="29"/>
      <c r="R672" s="29"/>
      <c r="S672" s="29"/>
      <c r="T672" s="29"/>
      <c r="U672" s="29"/>
      <c r="V672" s="29"/>
      <c r="W672" s="29"/>
      <c r="X672" s="29"/>
      <c r="Y672" s="29"/>
      <c r="Z672" s="29"/>
      <c r="AA672" s="29"/>
      <c r="AB672" s="29"/>
      <c r="AC672" s="29"/>
      <c r="AD672" s="29"/>
      <c r="AE672" s="29"/>
    </row>
    <row r="673" spans="1:31" ht="15.75" customHeight="1">
      <c r="A673" s="29"/>
      <c r="B673" s="75"/>
      <c r="C673" s="29"/>
      <c r="D673" s="29"/>
      <c r="E673" s="29"/>
      <c r="F673" s="29"/>
      <c r="G673" s="338"/>
      <c r="H673" s="29"/>
      <c r="I673" s="29"/>
      <c r="J673" s="29"/>
      <c r="K673" s="29"/>
      <c r="L673" s="29"/>
      <c r="M673" s="29"/>
      <c r="N673" s="29"/>
      <c r="O673" s="29"/>
      <c r="P673" s="29"/>
      <c r="Q673" s="29"/>
      <c r="R673" s="29"/>
      <c r="S673" s="29"/>
      <c r="T673" s="29"/>
      <c r="U673" s="29"/>
      <c r="V673" s="29"/>
      <c r="W673" s="29"/>
      <c r="X673" s="29"/>
      <c r="Y673" s="29"/>
      <c r="Z673" s="29"/>
      <c r="AA673" s="29"/>
      <c r="AB673" s="29"/>
      <c r="AC673" s="29"/>
      <c r="AD673" s="29"/>
      <c r="AE673" s="29"/>
    </row>
    <row r="674" spans="1:31" ht="15.75" customHeight="1">
      <c r="A674" s="29"/>
      <c r="B674" s="75"/>
      <c r="C674" s="29"/>
      <c r="D674" s="29"/>
      <c r="E674" s="29"/>
      <c r="F674" s="29"/>
      <c r="G674" s="338"/>
      <c r="H674" s="29"/>
      <c r="I674" s="29"/>
      <c r="J674" s="29"/>
      <c r="K674" s="29"/>
      <c r="L674" s="29"/>
      <c r="M674" s="29"/>
      <c r="N674" s="29"/>
      <c r="O674" s="29"/>
      <c r="P674" s="29"/>
      <c r="Q674" s="29"/>
      <c r="R674" s="29"/>
      <c r="S674" s="29"/>
      <c r="T674" s="29"/>
      <c r="U674" s="29"/>
      <c r="V674" s="29"/>
      <c r="W674" s="29"/>
      <c r="X674" s="29"/>
      <c r="Y674" s="29"/>
      <c r="Z674" s="29"/>
      <c r="AA674" s="29"/>
      <c r="AB674" s="29"/>
      <c r="AC674" s="29"/>
      <c r="AD674" s="29"/>
      <c r="AE674" s="29"/>
    </row>
    <row r="675" spans="1:31" ht="15.75" customHeight="1">
      <c r="A675" s="29"/>
      <c r="B675" s="75"/>
      <c r="C675" s="29"/>
      <c r="D675" s="29"/>
      <c r="E675" s="29"/>
      <c r="F675" s="29"/>
      <c r="G675" s="338"/>
      <c r="H675" s="29"/>
      <c r="I675" s="29"/>
      <c r="J675" s="29"/>
      <c r="K675" s="29"/>
      <c r="L675" s="29"/>
      <c r="M675" s="29"/>
      <c r="N675" s="29"/>
      <c r="O675" s="29"/>
      <c r="P675" s="29"/>
      <c r="Q675" s="29"/>
      <c r="R675" s="29"/>
      <c r="S675" s="29"/>
      <c r="T675" s="29"/>
      <c r="U675" s="29"/>
      <c r="V675" s="29"/>
      <c r="W675" s="29"/>
      <c r="X675" s="29"/>
      <c r="Y675" s="29"/>
      <c r="Z675" s="29"/>
      <c r="AA675" s="29"/>
      <c r="AB675" s="29"/>
      <c r="AC675" s="29"/>
      <c r="AD675" s="29"/>
      <c r="AE675" s="29"/>
    </row>
    <row r="676" spans="1:31" ht="15.75" customHeight="1">
      <c r="A676" s="29"/>
      <c r="B676" s="75"/>
      <c r="C676" s="29"/>
      <c r="D676" s="29"/>
      <c r="E676" s="29"/>
      <c r="F676" s="29"/>
      <c r="G676" s="338"/>
      <c r="H676" s="29"/>
      <c r="I676" s="29"/>
      <c r="J676" s="29"/>
      <c r="K676" s="29"/>
      <c r="L676" s="29"/>
      <c r="M676" s="29"/>
      <c r="N676" s="29"/>
      <c r="O676" s="29"/>
      <c r="P676" s="29"/>
      <c r="Q676" s="29"/>
      <c r="R676" s="29"/>
      <c r="S676" s="29"/>
      <c r="T676" s="29"/>
      <c r="U676" s="29"/>
      <c r="V676" s="29"/>
      <c r="W676" s="29"/>
      <c r="X676" s="29"/>
      <c r="Y676" s="29"/>
      <c r="Z676" s="29"/>
      <c r="AA676" s="29"/>
      <c r="AB676" s="29"/>
      <c r="AC676" s="29"/>
      <c r="AD676" s="29"/>
      <c r="AE676" s="29"/>
    </row>
    <row r="677" spans="1:31" ht="15.75" customHeight="1">
      <c r="A677" s="29"/>
      <c r="B677" s="75"/>
      <c r="C677" s="29"/>
      <c r="D677" s="29"/>
      <c r="E677" s="29"/>
      <c r="F677" s="29"/>
      <c r="G677" s="338"/>
      <c r="H677" s="29"/>
      <c r="I677" s="29"/>
      <c r="J677" s="29"/>
      <c r="K677" s="29"/>
      <c r="L677" s="29"/>
      <c r="M677" s="29"/>
      <c r="N677" s="29"/>
      <c r="O677" s="29"/>
      <c r="P677" s="29"/>
      <c r="Q677" s="29"/>
      <c r="R677" s="29"/>
      <c r="S677" s="29"/>
      <c r="T677" s="29"/>
      <c r="U677" s="29"/>
      <c r="V677" s="29"/>
      <c r="W677" s="29"/>
      <c r="X677" s="29"/>
      <c r="Y677" s="29"/>
      <c r="Z677" s="29"/>
      <c r="AA677" s="29"/>
      <c r="AB677" s="29"/>
      <c r="AC677" s="29"/>
      <c r="AD677" s="29"/>
      <c r="AE677" s="29"/>
    </row>
    <row r="678" spans="1:31" ht="15.75" customHeight="1">
      <c r="A678" s="29"/>
      <c r="B678" s="75"/>
      <c r="C678" s="29"/>
      <c r="D678" s="29"/>
      <c r="E678" s="29"/>
      <c r="F678" s="29"/>
      <c r="G678" s="338"/>
      <c r="H678" s="29"/>
      <c r="I678" s="29"/>
      <c r="J678" s="29"/>
      <c r="K678" s="29"/>
      <c r="L678" s="29"/>
      <c r="M678" s="29"/>
      <c r="N678" s="29"/>
      <c r="O678" s="29"/>
      <c r="P678" s="29"/>
      <c r="Q678" s="29"/>
      <c r="R678" s="29"/>
      <c r="S678" s="29"/>
      <c r="T678" s="29"/>
      <c r="U678" s="29"/>
      <c r="V678" s="29"/>
      <c r="W678" s="29"/>
      <c r="X678" s="29"/>
      <c r="Y678" s="29"/>
      <c r="Z678" s="29"/>
      <c r="AA678" s="29"/>
      <c r="AB678" s="29"/>
      <c r="AC678" s="29"/>
      <c r="AD678" s="29"/>
      <c r="AE678" s="29"/>
    </row>
    <row r="679" spans="1:31" ht="15.75" customHeight="1">
      <c r="A679" s="29"/>
      <c r="B679" s="75"/>
      <c r="C679" s="29"/>
      <c r="D679" s="29"/>
      <c r="E679" s="29"/>
      <c r="F679" s="29"/>
      <c r="G679" s="338"/>
      <c r="H679" s="29"/>
      <c r="I679" s="29"/>
      <c r="J679" s="29"/>
      <c r="K679" s="29"/>
      <c r="L679" s="29"/>
      <c r="M679" s="29"/>
      <c r="N679" s="29"/>
      <c r="O679" s="29"/>
      <c r="P679" s="29"/>
      <c r="Q679" s="29"/>
      <c r="R679" s="29"/>
      <c r="S679" s="29"/>
      <c r="T679" s="29"/>
      <c r="U679" s="29"/>
      <c r="V679" s="29"/>
      <c r="W679" s="29"/>
      <c r="X679" s="29"/>
      <c r="Y679" s="29"/>
      <c r="Z679" s="29"/>
      <c r="AA679" s="29"/>
      <c r="AB679" s="29"/>
      <c r="AC679" s="29"/>
      <c r="AD679" s="29"/>
      <c r="AE679" s="29"/>
    </row>
    <row r="680" spans="1:31" ht="15.75" customHeight="1">
      <c r="A680" s="29"/>
      <c r="B680" s="75"/>
      <c r="C680" s="29"/>
      <c r="D680" s="29"/>
      <c r="E680" s="29"/>
      <c r="F680" s="29"/>
      <c r="G680" s="338"/>
      <c r="H680" s="29"/>
      <c r="I680" s="29"/>
      <c r="J680" s="29"/>
      <c r="K680" s="29"/>
      <c r="L680" s="29"/>
      <c r="M680" s="29"/>
      <c r="N680" s="29"/>
      <c r="O680" s="29"/>
      <c r="P680" s="29"/>
      <c r="Q680" s="29"/>
      <c r="R680" s="29"/>
      <c r="S680" s="29"/>
      <c r="T680" s="29"/>
      <c r="U680" s="29"/>
      <c r="V680" s="29"/>
      <c r="W680" s="29"/>
      <c r="X680" s="29"/>
      <c r="Y680" s="29"/>
      <c r="Z680" s="29"/>
      <c r="AA680" s="29"/>
      <c r="AB680" s="29"/>
      <c r="AC680" s="29"/>
      <c r="AD680" s="29"/>
      <c r="AE680" s="29"/>
    </row>
    <row r="681" spans="1:31" ht="15.75" customHeight="1">
      <c r="A681" s="29"/>
      <c r="B681" s="75"/>
      <c r="C681" s="29"/>
      <c r="D681" s="29"/>
      <c r="E681" s="29"/>
      <c r="F681" s="29"/>
      <c r="G681" s="338"/>
      <c r="H681" s="29"/>
      <c r="I681" s="29"/>
      <c r="J681" s="29"/>
      <c r="K681" s="29"/>
      <c r="L681" s="29"/>
      <c r="M681" s="29"/>
      <c r="N681" s="29"/>
      <c r="O681" s="29"/>
      <c r="P681" s="29"/>
      <c r="Q681" s="29"/>
      <c r="R681" s="29"/>
      <c r="S681" s="29"/>
      <c r="T681" s="29"/>
      <c r="U681" s="29"/>
      <c r="V681" s="29"/>
      <c r="W681" s="29"/>
      <c r="X681" s="29"/>
      <c r="Y681" s="29"/>
      <c r="Z681" s="29"/>
      <c r="AA681" s="29"/>
      <c r="AB681" s="29"/>
      <c r="AC681" s="29"/>
      <c r="AD681" s="29"/>
      <c r="AE681" s="29"/>
    </row>
    <row r="682" spans="1:31" ht="15.75" customHeight="1">
      <c r="A682" s="29"/>
      <c r="B682" s="75"/>
      <c r="C682" s="29"/>
      <c r="D682" s="29"/>
      <c r="E682" s="29"/>
      <c r="F682" s="29"/>
      <c r="G682" s="338"/>
      <c r="H682" s="29"/>
      <c r="I682" s="29"/>
      <c r="J682" s="29"/>
      <c r="K682" s="29"/>
      <c r="L682" s="29"/>
      <c r="M682" s="29"/>
      <c r="N682" s="29"/>
      <c r="O682" s="29"/>
      <c r="P682" s="29"/>
      <c r="Q682" s="29"/>
      <c r="R682" s="29"/>
      <c r="S682" s="29"/>
      <c r="T682" s="29"/>
      <c r="U682" s="29"/>
      <c r="V682" s="29"/>
      <c r="W682" s="29"/>
      <c r="X682" s="29"/>
      <c r="Y682" s="29"/>
      <c r="Z682" s="29"/>
      <c r="AA682" s="29"/>
      <c r="AB682" s="29"/>
      <c r="AC682" s="29"/>
      <c r="AD682" s="29"/>
      <c r="AE682" s="29"/>
    </row>
    <row r="683" spans="1:31" ht="15.75" customHeight="1">
      <c r="A683" s="29"/>
      <c r="B683" s="75"/>
      <c r="C683" s="29"/>
      <c r="D683" s="29"/>
      <c r="E683" s="29"/>
      <c r="F683" s="29"/>
      <c r="G683" s="338"/>
      <c r="H683" s="29"/>
      <c r="I683" s="29"/>
      <c r="J683" s="29"/>
      <c r="K683" s="29"/>
      <c r="L683" s="29"/>
      <c r="M683" s="29"/>
      <c r="N683" s="29"/>
      <c r="O683" s="29"/>
      <c r="P683" s="29"/>
      <c r="Q683" s="29"/>
      <c r="R683" s="29"/>
      <c r="S683" s="29"/>
      <c r="T683" s="29"/>
      <c r="U683" s="29"/>
      <c r="V683" s="29"/>
      <c r="W683" s="29"/>
      <c r="X683" s="29"/>
      <c r="Y683" s="29"/>
      <c r="Z683" s="29"/>
      <c r="AA683" s="29"/>
      <c r="AB683" s="29"/>
      <c r="AC683" s="29"/>
      <c r="AD683" s="29"/>
      <c r="AE683" s="29"/>
    </row>
    <row r="684" spans="1:31" ht="15.75" customHeight="1">
      <c r="A684" s="29"/>
      <c r="B684" s="75"/>
      <c r="C684" s="29"/>
      <c r="D684" s="29"/>
      <c r="E684" s="29"/>
      <c r="F684" s="29"/>
      <c r="G684" s="338"/>
      <c r="H684" s="29"/>
      <c r="I684" s="29"/>
      <c r="J684" s="29"/>
      <c r="K684" s="29"/>
      <c r="L684" s="29"/>
      <c r="M684" s="29"/>
      <c r="N684" s="29"/>
      <c r="O684" s="29"/>
      <c r="P684" s="29"/>
      <c r="Q684" s="29"/>
      <c r="R684" s="29"/>
      <c r="S684" s="29"/>
      <c r="T684" s="29"/>
      <c r="U684" s="29"/>
      <c r="V684" s="29"/>
      <c r="W684" s="29"/>
      <c r="X684" s="29"/>
      <c r="Y684" s="29"/>
      <c r="Z684" s="29"/>
      <c r="AA684" s="29"/>
      <c r="AB684" s="29"/>
      <c r="AC684" s="29"/>
      <c r="AD684" s="29"/>
      <c r="AE684" s="29"/>
    </row>
    <row r="685" spans="1:31" ht="15.75" customHeight="1">
      <c r="A685" s="29"/>
      <c r="B685" s="75"/>
      <c r="C685" s="29"/>
      <c r="D685" s="29"/>
      <c r="E685" s="29"/>
      <c r="F685" s="29"/>
      <c r="G685" s="338"/>
      <c r="H685" s="29"/>
      <c r="I685" s="29"/>
      <c r="J685" s="29"/>
      <c r="K685" s="29"/>
      <c r="L685" s="29"/>
      <c r="M685" s="29"/>
      <c r="N685" s="29"/>
      <c r="O685" s="29"/>
      <c r="P685" s="29"/>
      <c r="Q685" s="29"/>
      <c r="R685" s="29"/>
      <c r="S685" s="29"/>
      <c r="T685" s="29"/>
      <c r="U685" s="29"/>
      <c r="V685" s="29"/>
      <c r="W685" s="29"/>
      <c r="X685" s="29"/>
      <c r="Y685" s="29"/>
      <c r="Z685" s="29"/>
      <c r="AA685" s="29"/>
      <c r="AB685" s="29"/>
      <c r="AC685" s="29"/>
      <c r="AD685" s="29"/>
      <c r="AE685" s="29"/>
    </row>
    <row r="686" spans="1:31" ht="15.75" customHeight="1">
      <c r="A686" s="29"/>
      <c r="B686" s="75"/>
      <c r="C686" s="29"/>
      <c r="D686" s="29"/>
      <c r="E686" s="29"/>
      <c r="F686" s="29"/>
      <c r="G686" s="338"/>
      <c r="H686" s="29"/>
      <c r="I686" s="29"/>
      <c r="J686" s="29"/>
      <c r="K686" s="29"/>
      <c r="L686" s="29"/>
      <c r="M686" s="29"/>
      <c r="N686" s="29"/>
      <c r="O686" s="29"/>
      <c r="P686" s="29"/>
      <c r="Q686" s="29"/>
      <c r="R686" s="29"/>
      <c r="S686" s="29"/>
      <c r="T686" s="29"/>
      <c r="U686" s="29"/>
      <c r="V686" s="29"/>
      <c r="W686" s="29"/>
      <c r="X686" s="29"/>
      <c r="Y686" s="29"/>
      <c r="Z686" s="29"/>
      <c r="AA686" s="29"/>
      <c r="AB686" s="29"/>
      <c r="AC686" s="29"/>
      <c r="AD686" s="29"/>
      <c r="AE686" s="29"/>
    </row>
    <row r="687" spans="1:31" ht="15.75" customHeight="1">
      <c r="A687" s="29"/>
      <c r="B687" s="75"/>
      <c r="C687" s="29"/>
      <c r="D687" s="29"/>
      <c r="E687" s="29"/>
      <c r="F687" s="29"/>
      <c r="G687" s="338"/>
      <c r="H687" s="29"/>
      <c r="I687" s="29"/>
      <c r="J687" s="29"/>
      <c r="K687" s="29"/>
      <c r="L687" s="29"/>
      <c r="M687" s="29"/>
      <c r="N687" s="29"/>
      <c r="O687" s="29"/>
      <c r="P687" s="29"/>
      <c r="Q687" s="29"/>
      <c r="R687" s="29"/>
      <c r="S687" s="29"/>
      <c r="T687" s="29"/>
      <c r="U687" s="29"/>
      <c r="V687" s="29"/>
      <c r="W687" s="29"/>
      <c r="X687" s="29"/>
      <c r="Y687" s="29"/>
      <c r="Z687" s="29"/>
      <c r="AA687" s="29"/>
      <c r="AB687" s="29"/>
      <c r="AC687" s="29"/>
      <c r="AD687" s="29"/>
      <c r="AE687" s="29"/>
    </row>
    <row r="688" spans="1:31" ht="15.75" customHeight="1">
      <c r="A688" s="29"/>
      <c r="B688" s="75"/>
      <c r="C688" s="29"/>
      <c r="D688" s="29"/>
      <c r="E688" s="29"/>
      <c r="F688" s="29"/>
      <c r="G688" s="338"/>
      <c r="H688" s="29"/>
      <c r="I688" s="29"/>
      <c r="J688" s="29"/>
      <c r="K688" s="29"/>
      <c r="L688" s="29"/>
      <c r="M688" s="29"/>
      <c r="N688" s="29"/>
      <c r="O688" s="29"/>
      <c r="P688" s="29"/>
      <c r="Q688" s="29"/>
      <c r="R688" s="29"/>
      <c r="S688" s="29"/>
      <c r="T688" s="29"/>
      <c r="U688" s="29"/>
      <c r="V688" s="29"/>
      <c r="W688" s="29"/>
      <c r="X688" s="29"/>
      <c r="Y688" s="29"/>
      <c r="Z688" s="29"/>
      <c r="AA688" s="29"/>
      <c r="AB688" s="29"/>
      <c r="AC688" s="29"/>
      <c r="AD688" s="29"/>
      <c r="AE688" s="29"/>
    </row>
    <row r="689" spans="1:31" ht="15.75" customHeight="1">
      <c r="A689" s="29"/>
      <c r="B689" s="75"/>
      <c r="C689" s="29"/>
      <c r="D689" s="29"/>
      <c r="E689" s="29"/>
      <c r="F689" s="29"/>
      <c r="G689" s="338"/>
      <c r="H689" s="29"/>
      <c r="I689" s="29"/>
      <c r="J689" s="29"/>
      <c r="K689" s="29"/>
      <c r="L689" s="29"/>
      <c r="M689" s="29"/>
      <c r="N689" s="29"/>
      <c r="O689" s="29"/>
      <c r="P689" s="29"/>
      <c r="Q689" s="29"/>
      <c r="R689" s="29"/>
      <c r="S689" s="29"/>
      <c r="T689" s="29"/>
      <c r="U689" s="29"/>
      <c r="V689" s="29"/>
      <c r="W689" s="29"/>
      <c r="X689" s="29"/>
      <c r="Y689" s="29"/>
      <c r="Z689" s="29"/>
      <c r="AA689" s="29"/>
      <c r="AB689" s="29"/>
      <c r="AC689" s="29"/>
      <c r="AD689" s="29"/>
      <c r="AE689" s="29"/>
    </row>
    <row r="690" spans="1:31" ht="15.75" customHeight="1">
      <c r="A690" s="29"/>
      <c r="B690" s="75"/>
      <c r="C690" s="29"/>
      <c r="D690" s="29"/>
      <c r="E690" s="29"/>
      <c r="F690" s="29"/>
      <c r="G690" s="338"/>
      <c r="H690" s="29"/>
      <c r="I690" s="29"/>
      <c r="J690" s="29"/>
      <c r="K690" s="29"/>
      <c r="L690" s="29"/>
      <c r="M690" s="29"/>
      <c r="N690" s="29"/>
      <c r="O690" s="29"/>
      <c r="P690" s="29"/>
      <c r="Q690" s="29"/>
      <c r="R690" s="29"/>
      <c r="S690" s="29"/>
      <c r="T690" s="29"/>
      <c r="U690" s="29"/>
      <c r="V690" s="29"/>
      <c r="W690" s="29"/>
      <c r="X690" s="29"/>
      <c r="Y690" s="29"/>
      <c r="Z690" s="29"/>
      <c r="AA690" s="29"/>
      <c r="AB690" s="29"/>
      <c r="AC690" s="29"/>
      <c r="AD690" s="29"/>
      <c r="AE690" s="29"/>
    </row>
    <row r="691" spans="1:31" ht="15.75" customHeight="1">
      <c r="A691" s="29"/>
      <c r="B691" s="75"/>
      <c r="C691" s="29"/>
      <c r="D691" s="29"/>
      <c r="E691" s="29"/>
      <c r="F691" s="29"/>
      <c r="G691" s="338"/>
      <c r="H691" s="29"/>
      <c r="I691" s="29"/>
      <c r="J691" s="29"/>
      <c r="K691" s="29"/>
      <c r="L691" s="29"/>
      <c r="M691" s="29"/>
      <c r="N691" s="29"/>
      <c r="O691" s="29"/>
      <c r="P691" s="29"/>
      <c r="Q691" s="29"/>
      <c r="R691" s="29"/>
      <c r="S691" s="29"/>
      <c r="T691" s="29"/>
      <c r="U691" s="29"/>
      <c r="V691" s="29"/>
      <c r="W691" s="29"/>
      <c r="X691" s="29"/>
      <c r="Y691" s="29"/>
      <c r="Z691" s="29"/>
      <c r="AA691" s="29"/>
      <c r="AB691" s="29"/>
      <c r="AC691" s="29"/>
      <c r="AD691" s="29"/>
      <c r="AE691" s="29"/>
    </row>
    <row r="692" spans="1:31" ht="15.75" customHeight="1">
      <c r="A692" s="29"/>
      <c r="B692" s="75"/>
      <c r="C692" s="29"/>
      <c r="D692" s="29"/>
      <c r="E692" s="29"/>
      <c r="F692" s="29"/>
      <c r="G692" s="338"/>
      <c r="H692" s="29"/>
      <c r="I692" s="29"/>
      <c r="J692" s="29"/>
      <c r="K692" s="29"/>
      <c r="L692" s="29"/>
      <c r="M692" s="29"/>
      <c r="N692" s="29"/>
      <c r="O692" s="29"/>
      <c r="P692" s="29"/>
      <c r="Q692" s="29"/>
      <c r="R692" s="29"/>
      <c r="S692" s="29"/>
      <c r="T692" s="29"/>
      <c r="U692" s="29"/>
      <c r="V692" s="29"/>
      <c r="W692" s="29"/>
      <c r="X692" s="29"/>
      <c r="Y692" s="29"/>
      <c r="Z692" s="29"/>
      <c r="AA692" s="29"/>
      <c r="AB692" s="29"/>
      <c r="AC692" s="29"/>
      <c r="AD692" s="29"/>
      <c r="AE692" s="29"/>
    </row>
    <row r="693" spans="1:31" ht="15.75" customHeight="1">
      <c r="A693" s="29"/>
      <c r="B693" s="75"/>
      <c r="C693" s="29"/>
      <c r="D693" s="29"/>
      <c r="E693" s="29"/>
      <c r="F693" s="29"/>
      <c r="G693" s="338"/>
      <c r="H693" s="29"/>
      <c r="I693" s="29"/>
      <c r="J693" s="29"/>
      <c r="K693" s="29"/>
      <c r="L693" s="29"/>
      <c r="M693" s="29"/>
      <c r="N693" s="29"/>
      <c r="O693" s="29"/>
      <c r="P693" s="29"/>
      <c r="Q693" s="29"/>
      <c r="R693" s="29"/>
      <c r="S693" s="29"/>
      <c r="T693" s="29"/>
      <c r="U693" s="29"/>
      <c r="V693" s="29"/>
      <c r="W693" s="29"/>
      <c r="X693" s="29"/>
      <c r="Y693" s="29"/>
      <c r="Z693" s="29"/>
      <c r="AA693" s="29"/>
      <c r="AB693" s="29"/>
      <c r="AC693" s="29"/>
      <c r="AD693" s="29"/>
      <c r="AE693" s="29"/>
    </row>
    <row r="694" spans="1:31" ht="15.75" customHeight="1">
      <c r="A694" s="29"/>
      <c r="B694" s="75"/>
      <c r="C694" s="29"/>
      <c r="D694" s="29"/>
      <c r="E694" s="29"/>
      <c r="F694" s="29"/>
      <c r="G694" s="338"/>
      <c r="H694" s="29"/>
      <c r="I694" s="29"/>
      <c r="J694" s="29"/>
      <c r="K694" s="29"/>
      <c r="L694" s="29"/>
      <c r="M694" s="29"/>
      <c r="N694" s="29"/>
      <c r="O694" s="29"/>
      <c r="P694" s="29"/>
      <c r="Q694" s="29"/>
      <c r="R694" s="29"/>
      <c r="S694" s="29"/>
      <c r="T694" s="29"/>
      <c r="U694" s="29"/>
      <c r="V694" s="29"/>
      <c r="W694" s="29"/>
      <c r="X694" s="29"/>
      <c r="Y694" s="29"/>
      <c r="Z694" s="29"/>
      <c r="AA694" s="29"/>
      <c r="AB694" s="29"/>
      <c r="AC694" s="29"/>
      <c r="AD694" s="29"/>
      <c r="AE694" s="29"/>
    </row>
    <row r="695" spans="1:31" ht="15.75" customHeight="1">
      <c r="A695" s="29"/>
      <c r="B695" s="75"/>
      <c r="C695" s="29"/>
      <c r="D695" s="29"/>
      <c r="E695" s="29"/>
      <c r="F695" s="29"/>
      <c r="G695" s="338"/>
      <c r="H695" s="29"/>
      <c r="I695" s="29"/>
      <c r="J695" s="29"/>
      <c r="K695" s="29"/>
      <c r="L695" s="29"/>
      <c r="M695" s="29"/>
      <c r="N695" s="29"/>
      <c r="O695" s="29"/>
      <c r="P695" s="29"/>
      <c r="Q695" s="29"/>
      <c r="R695" s="29"/>
      <c r="S695" s="29"/>
      <c r="T695" s="29"/>
      <c r="U695" s="29"/>
      <c r="V695" s="29"/>
      <c r="W695" s="29"/>
      <c r="X695" s="29"/>
      <c r="Y695" s="29"/>
      <c r="Z695" s="29"/>
      <c r="AA695" s="29"/>
      <c r="AB695" s="29"/>
      <c r="AC695" s="29"/>
      <c r="AD695" s="29"/>
      <c r="AE695" s="29"/>
    </row>
    <row r="696" spans="1:31" ht="15.75" customHeight="1">
      <c r="A696" s="29"/>
      <c r="B696" s="75"/>
      <c r="C696" s="29"/>
      <c r="D696" s="29"/>
      <c r="E696" s="29"/>
      <c r="F696" s="29"/>
      <c r="G696" s="338"/>
      <c r="H696" s="29"/>
      <c r="I696" s="29"/>
      <c r="J696" s="29"/>
      <c r="K696" s="29"/>
      <c r="L696" s="29"/>
      <c r="M696" s="29"/>
      <c r="N696" s="29"/>
      <c r="O696" s="29"/>
      <c r="P696" s="29"/>
      <c r="Q696" s="29"/>
      <c r="R696" s="29"/>
      <c r="S696" s="29"/>
      <c r="T696" s="29"/>
      <c r="U696" s="29"/>
      <c r="V696" s="29"/>
      <c r="W696" s="29"/>
      <c r="X696" s="29"/>
      <c r="Y696" s="29"/>
      <c r="Z696" s="29"/>
      <c r="AA696" s="29"/>
      <c r="AB696" s="29"/>
      <c r="AC696" s="29"/>
      <c r="AD696" s="29"/>
      <c r="AE696" s="29"/>
    </row>
    <row r="697" spans="1:31" ht="15.75" customHeight="1">
      <c r="A697" s="29"/>
      <c r="B697" s="75"/>
      <c r="C697" s="29"/>
      <c r="D697" s="29"/>
      <c r="E697" s="29"/>
      <c r="F697" s="29"/>
      <c r="G697" s="338"/>
      <c r="H697" s="29"/>
      <c r="I697" s="29"/>
      <c r="J697" s="29"/>
      <c r="K697" s="29"/>
      <c r="L697" s="29"/>
      <c r="M697" s="29"/>
      <c r="N697" s="29"/>
      <c r="O697" s="29"/>
      <c r="P697" s="29"/>
      <c r="Q697" s="29"/>
      <c r="R697" s="29"/>
      <c r="S697" s="29"/>
      <c r="T697" s="29"/>
      <c r="U697" s="29"/>
      <c r="V697" s="29"/>
      <c r="W697" s="29"/>
      <c r="X697" s="29"/>
      <c r="Y697" s="29"/>
      <c r="Z697" s="29"/>
      <c r="AA697" s="29"/>
      <c r="AB697" s="29"/>
      <c r="AC697" s="29"/>
      <c r="AD697" s="29"/>
      <c r="AE697" s="29"/>
    </row>
    <row r="698" spans="1:31" ht="15.75" customHeight="1">
      <c r="A698" s="29"/>
      <c r="B698" s="75"/>
      <c r="C698" s="29"/>
      <c r="D698" s="29"/>
      <c r="E698" s="29"/>
      <c r="F698" s="29"/>
      <c r="G698" s="338"/>
      <c r="H698" s="29"/>
      <c r="I698" s="29"/>
      <c r="J698" s="29"/>
      <c r="K698" s="29"/>
      <c r="L698" s="29"/>
      <c r="M698" s="29"/>
      <c r="N698" s="29"/>
      <c r="O698" s="29"/>
      <c r="P698" s="29"/>
      <c r="Q698" s="29"/>
      <c r="R698" s="29"/>
      <c r="S698" s="29"/>
      <c r="T698" s="29"/>
      <c r="U698" s="29"/>
      <c r="V698" s="29"/>
      <c r="W698" s="29"/>
      <c r="X698" s="29"/>
      <c r="Y698" s="29"/>
      <c r="Z698" s="29"/>
      <c r="AA698" s="29"/>
      <c r="AB698" s="29"/>
      <c r="AC698" s="29"/>
      <c r="AD698" s="29"/>
      <c r="AE698" s="29"/>
    </row>
    <row r="699" spans="1:31" ht="15.75" customHeight="1">
      <c r="A699" s="29"/>
      <c r="B699" s="75"/>
      <c r="C699" s="29"/>
      <c r="D699" s="29"/>
      <c r="E699" s="29"/>
      <c r="F699" s="29"/>
      <c r="G699" s="338"/>
      <c r="H699" s="29"/>
      <c r="I699" s="29"/>
      <c r="J699" s="29"/>
      <c r="K699" s="29"/>
      <c r="L699" s="29"/>
      <c r="M699" s="29"/>
      <c r="N699" s="29"/>
      <c r="O699" s="29"/>
      <c r="P699" s="29"/>
      <c r="Q699" s="29"/>
      <c r="R699" s="29"/>
      <c r="S699" s="29"/>
      <c r="T699" s="29"/>
      <c r="U699" s="29"/>
      <c r="V699" s="29"/>
      <c r="W699" s="29"/>
      <c r="X699" s="29"/>
      <c r="Y699" s="29"/>
      <c r="Z699" s="29"/>
      <c r="AA699" s="29"/>
      <c r="AB699" s="29"/>
      <c r="AC699" s="29"/>
      <c r="AD699" s="29"/>
      <c r="AE699" s="29"/>
    </row>
    <row r="700" spans="1:31" ht="15.75" customHeight="1">
      <c r="A700" s="29"/>
      <c r="B700" s="75"/>
      <c r="C700" s="29"/>
      <c r="D700" s="29"/>
      <c r="E700" s="29"/>
      <c r="F700" s="29"/>
      <c r="G700" s="338"/>
      <c r="H700" s="29"/>
      <c r="I700" s="29"/>
      <c r="J700" s="29"/>
      <c r="K700" s="29"/>
      <c r="L700" s="29"/>
      <c r="M700" s="29"/>
      <c r="N700" s="29"/>
      <c r="O700" s="29"/>
      <c r="P700" s="29"/>
      <c r="Q700" s="29"/>
      <c r="R700" s="29"/>
      <c r="S700" s="29"/>
      <c r="T700" s="29"/>
      <c r="U700" s="29"/>
      <c r="V700" s="29"/>
      <c r="W700" s="29"/>
      <c r="X700" s="29"/>
      <c r="Y700" s="29"/>
      <c r="Z700" s="29"/>
      <c r="AA700" s="29"/>
      <c r="AB700" s="29"/>
      <c r="AC700" s="29"/>
      <c r="AD700" s="29"/>
      <c r="AE700" s="29"/>
    </row>
    <row r="701" spans="1:31" ht="15.75" customHeight="1">
      <c r="A701" s="29"/>
      <c r="B701" s="75"/>
      <c r="C701" s="29"/>
      <c r="D701" s="29"/>
      <c r="E701" s="29"/>
      <c r="F701" s="29"/>
      <c r="G701" s="338"/>
      <c r="H701" s="29"/>
      <c r="I701" s="29"/>
      <c r="J701" s="29"/>
      <c r="K701" s="29"/>
      <c r="L701" s="29"/>
      <c r="M701" s="29"/>
      <c r="N701" s="29"/>
      <c r="O701" s="29"/>
      <c r="P701" s="29"/>
      <c r="Q701" s="29"/>
      <c r="R701" s="29"/>
      <c r="S701" s="29"/>
      <c r="T701" s="29"/>
      <c r="U701" s="29"/>
      <c r="V701" s="29"/>
      <c r="W701" s="29"/>
      <c r="X701" s="29"/>
      <c r="Y701" s="29"/>
      <c r="Z701" s="29"/>
      <c r="AA701" s="29"/>
      <c r="AB701" s="29"/>
      <c r="AC701" s="29"/>
      <c r="AD701" s="29"/>
      <c r="AE701" s="29"/>
    </row>
    <row r="702" spans="1:31" ht="15.75" customHeight="1">
      <c r="A702" s="29"/>
      <c r="B702" s="75"/>
      <c r="C702" s="29"/>
      <c r="D702" s="29"/>
      <c r="E702" s="29"/>
      <c r="F702" s="29"/>
      <c r="G702" s="338"/>
      <c r="H702" s="29"/>
      <c r="I702" s="29"/>
      <c r="J702" s="29"/>
      <c r="K702" s="29"/>
      <c r="L702" s="29"/>
      <c r="M702" s="29"/>
      <c r="N702" s="29"/>
      <c r="O702" s="29"/>
      <c r="P702" s="29"/>
      <c r="Q702" s="29"/>
      <c r="R702" s="29"/>
      <c r="S702" s="29"/>
      <c r="T702" s="29"/>
      <c r="U702" s="29"/>
      <c r="V702" s="29"/>
      <c r="W702" s="29"/>
      <c r="X702" s="29"/>
      <c r="Y702" s="29"/>
      <c r="Z702" s="29"/>
      <c r="AA702" s="29"/>
      <c r="AB702" s="29"/>
      <c r="AC702" s="29"/>
      <c r="AD702" s="29"/>
      <c r="AE702" s="29"/>
    </row>
    <row r="703" spans="1:31" ht="15.75" customHeight="1">
      <c r="A703" s="29"/>
      <c r="B703" s="75"/>
      <c r="C703" s="29"/>
      <c r="D703" s="29"/>
      <c r="E703" s="29"/>
      <c r="F703" s="29"/>
      <c r="G703" s="338"/>
      <c r="H703" s="29"/>
      <c r="I703" s="29"/>
      <c r="J703" s="29"/>
      <c r="K703" s="29"/>
      <c r="L703" s="29"/>
      <c r="M703" s="29"/>
      <c r="N703" s="29"/>
      <c r="O703" s="29"/>
      <c r="P703" s="29"/>
      <c r="Q703" s="29"/>
      <c r="R703" s="29"/>
      <c r="S703" s="29"/>
      <c r="T703" s="29"/>
      <c r="U703" s="29"/>
      <c r="V703" s="29"/>
      <c r="W703" s="29"/>
      <c r="X703" s="29"/>
      <c r="Y703" s="29"/>
      <c r="Z703" s="29"/>
      <c r="AA703" s="29"/>
      <c r="AB703" s="29"/>
      <c r="AC703" s="29"/>
      <c r="AD703" s="29"/>
      <c r="AE703" s="29"/>
    </row>
    <row r="704" spans="1:31" ht="15.75" customHeight="1">
      <c r="A704" s="29"/>
      <c r="B704" s="75"/>
      <c r="C704" s="29"/>
      <c r="D704" s="29"/>
      <c r="E704" s="29"/>
      <c r="F704" s="29"/>
      <c r="G704" s="338"/>
      <c r="H704" s="29"/>
      <c r="I704" s="29"/>
      <c r="J704" s="29"/>
      <c r="K704" s="29"/>
      <c r="L704" s="29"/>
      <c r="M704" s="29"/>
      <c r="N704" s="29"/>
      <c r="O704" s="29"/>
      <c r="P704" s="29"/>
      <c r="Q704" s="29"/>
      <c r="R704" s="29"/>
      <c r="S704" s="29"/>
      <c r="T704" s="29"/>
      <c r="U704" s="29"/>
      <c r="V704" s="29"/>
      <c r="W704" s="29"/>
      <c r="X704" s="29"/>
      <c r="Y704" s="29"/>
      <c r="Z704" s="29"/>
      <c r="AA704" s="29"/>
      <c r="AB704" s="29"/>
      <c r="AC704" s="29"/>
      <c r="AD704" s="29"/>
      <c r="AE704" s="29"/>
    </row>
    <row r="705" spans="1:31" ht="15.75" customHeight="1">
      <c r="A705" s="29"/>
      <c r="B705" s="75"/>
      <c r="C705" s="29"/>
      <c r="D705" s="29"/>
      <c r="E705" s="29"/>
      <c r="F705" s="29"/>
      <c r="G705" s="338"/>
      <c r="H705" s="29"/>
      <c r="I705" s="29"/>
      <c r="J705" s="29"/>
      <c r="K705" s="29"/>
      <c r="L705" s="29"/>
      <c r="M705" s="29"/>
      <c r="N705" s="29"/>
      <c r="O705" s="29"/>
      <c r="P705" s="29"/>
      <c r="Q705" s="29"/>
      <c r="R705" s="29"/>
      <c r="S705" s="29"/>
      <c r="T705" s="29"/>
      <c r="U705" s="29"/>
      <c r="V705" s="29"/>
      <c r="W705" s="29"/>
      <c r="X705" s="29"/>
      <c r="Y705" s="29"/>
      <c r="Z705" s="29"/>
      <c r="AA705" s="29"/>
      <c r="AB705" s="29"/>
      <c r="AC705" s="29"/>
      <c r="AD705" s="29"/>
      <c r="AE705" s="29"/>
    </row>
    <row r="706" spans="1:31" ht="15.75" customHeight="1">
      <c r="A706" s="29"/>
      <c r="B706" s="75"/>
      <c r="C706" s="29"/>
      <c r="D706" s="29"/>
      <c r="E706" s="29"/>
      <c r="F706" s="29"/>
      <c r="G706" s="338"/>
      <c r="H706" s="29"/>
      <c r="I706" s="29"/>
      <c r="J706" s="29"/>
      <c r="K706" s="29"/>
      <c r="L706" s="29"/>
      <c r="M706" s="29"/>
      <c r="N706" s="29"/>
      <c r="O706" s="29"/>
      <c r="P706" s="29"/>
      <c r="Q706" s="29"/>
      <c r="R706" s="29"/>
      <c r="S706" s="29"/>
      <c r="T706" s="29"/>
      <c r="U706" s="29"/>
      <c r="V706" s="29"/>
      <c r="W706" s="29"/>
      <c r="X706" s="29"/>
      <c r="Y706" s="29"/>
      <c r="Z706" s="29"/>
      <c r="AA706" s="29"/>
      <c r="AB706" s="29"/>
      <c r="AC706" s="29"/>
      <c r="AD706" s="29"/>
      <c r="AE706" s="29"/>
    </row>
    <row r="707" spans="1:31" ht="15.75" customHeight="1">
      <c r="A707" s="29"/>
      <c r="B707" s="75"/>
      <c r="C707" s="29"/>
      <c r="D707" s="29"/>
      <c r="E707" s="29"/>
      <c r="F707" s="29"/>
      <c r="G707" s="338"/>
      <c r="H707" s="29"/>
      <c r="I707" s="29"/>
      <c r="J707" s="29"/>
      <c r="K707" s="29"/>
      <c r="L707" s="29"/>
      <c r="M707" s="29"/>
      <c r="N707" s="29"/>
      <c r="O707" s="29"/>
      <c r="P707" s="29"/>
      <c r="Q707" s="29"/>
      <c r="R707" s="29"/>
      <c r="S707" s="29"/>
      <c r="T707" s="29"/>
      <c r="U707" s="29"/>
      <c r="V707" s="29"/>
      <c r="W707" s="29"/>
      <c r="X707" s="29"/>
      <c r="Y707" s="29"/>
      <c r="Z707" s="29"/>
      <c r="AA707" s="29"/>
      <c r="AB707" s="29"/>
      <c r="AC707" s="29"/>
      <c r="AD707" s="29"/>
      <c r="AE707" s="29"/>
    </row>
    <row r="708" spans="1:31" ht="15.75" customHeight="1">
      <c r="A708" s="29"/>
      <c r="B708" s="75"/>
      <c r="C708" s="29"/>
      <c r="D708" s="29"/>
      <c r="E708" s="29"/>
      <c r="F708" s="29"/>
      <c r="G708" s="338"/>
      <c r="H708" s="29"/>
      <c r="I708" s="29"/>
      <c r="J708" s="29"/>
      <c r="K708" s="29"/>
      <c r="L708" s="29"/>
      <c r="M708" s="29"/>
      <c r="N708" s="29"/>
      <c r="O708" s="29"/>
      <c r="P708" s="29"/>
      <c r="Q708" s="29"/>
      <c r="R708" s="29"/>
      <c r="S708" s="29"/>
      <c r="T708" s="29"/>
      <c r="U708" s="29"/>
      <c r="V708" s="29"/>
      <c r="W708" s="29"/>
      <c r="X708" s="29"/>
      <c r="Y708" s="29"/>
      <c r="Z708" s="29"/>
      <c r="AA708" s="29"/>
      <c r="AB708" s="29"/>
      <c r="AC708" s="29"/>
      <c r="AD708" s="29"/>
      <c r="AE708" s="29"/>
    </row>
    <row r="709" spans="1:31" ht="15.75" customHeight="1">
      <c r="A709" s="29"/>
      <c r="B709" s="75"/>
      <c r="C709" s="29"/>
      <c r="D709" s="29"/>
      <c r="E709" s="29"/>
      <c r="F709" s="29"/>
      <c r="G709" s="338"/>
      <c r="H709" s="29"/>
      <c r="I709" s="29"/>
      <c r="J709" s="29"/>
      <c r="K709" s="29"/>
      <c r="L709" s="29"/>
      <c r="M709" s="29"/>
      <c r="N709" s="29"/>
      <c r="O709" s="29"/>
      <c r="P709" s="29"/>
      <c r="Q709" s="29"/>
      <c r="R709" s="29"/>
      <c r="S709" s="29"/>
      <c r="T709" s="29"/>
      <c r="U709" s="29"/>
      <c r="V709" s="29"/>
      <c r="W709" s="29"/>
      <c r="X709" s="29"/>
      <c r="Y709" s="29"/>
      <c r="Z709" s="29"/>
      <c r="AA709" s="29"/>
      <c r="AB709" s="29"/>
      <c r="AC709" s="29"/>
      <c r="AD709" s="29"/>
      <c r="AE709" s="29"/>
    </row>
    <row r="710" spans="1:31" ht="15.75" customHeight="1">
      <c r="A710" s="29"/>
      <c r="B710" s="75"/>
      <c r="C710" s="29"/>
      <c r="D710" s="29"/>
      <c r="E710" s="29"/>
      <c r="F710" s="29"/>
      <c r="G710" s="338"/>
      <c r="H710" s="29"/>
      <c r="I710" s="29"/>
      <c r="J710" s="29"/>
      <c r="K710" s="29"/>
      <c r="L710" s="29"/>
      <c r="M710" s="29"/>
      <c r="N710" s="29"/>
      <c r="O710" s="29"/>
      <c r="P710" s="29"/>
      <c r="Q710" s="29"/>
      <c r="R710" s="29"/>
      <c r="S710" s="29"/>
      <c r="T710" s="29"/>
      <c r="U710" s="29"/>
      <c r="V710" s="29"/>
      <c r="W710" s="29"/>
      <c r="X710" s="29"/>
      <c r="Y710" s="29"/>
      <c r="Z710" s="29"/>
      <c r="AA710" s="29"/>
      <c r="AB710" s="29"/>
      <c r="AC710" s="29"/>
      <c r="AD710" s="29"/>
      <c r="AE710" s="29"/>
    </row>
    <row r="711" spans="1:31" ht="15.75" customHeight="1">
      <c r="A711" s="29"/>
      <c r="B711" s="75"/>
      <c r="C711" s="29"/>
      <c r="D711" s="29"/>
      <c r="E711" s="29"/>
      <c r="F711" s="29"/>
      <c r="G711" s="338"/>
      <c r="H711" s="29"/>
      <c r="I711" s="29"/>
      <c r="J711" s="29"/>
      <c r="K711" s="29"/>
      <c r="L711" s="29"/>
      <c r="M711" s="29"/>
      <c r="N711" s="29"/>
      <c r="O711" s="29"/>
      <c r="P711" s="29"/>
      <c r="Q711" s="29"/>
      <c r="R711" s="29"/>
      <c r="S711" s="29"/>
      <c r="T711" s="29"/>
      <c r="U711" s="29"/>
      <c r="V711" s="29"/>
      <c r="W711" s="29"/>
      <c r="X711" s="29"/>
      <c r="Y711" s="29"/>
      <c r="Z711" s="29"/>
      <c r="AA711" s="29"/>
      <c r="AB711" s="29"/>
      <c r="AC711" s="29"/>
      <c r="AD711" s="29"/>
      <c r="AE711" s="29"/>
    </row>
    <row r="712" spans="1:31" ht="15.75" customHeight="1">
      <c r="A712" s="29"/>
      <c r="B712" s="75"/>
      <c r="C712" s="29"/>
      <c r="D712" s="29"/>
      <c r="E712" s="29"/>
      <c r="F712" s="29"/>
      <c r="G712" s="338"/>
      <c r="H712" s="29"/>
      <c r="I712" s="29"/>
      <c r="J712" s="29"/>
      <c r="K712" s="29"/>
      <c r="L712" s="29"/>
      <c r="M712" s="29"/>
      <c r="N712" s="29"/>
      <c r="O712" s="29"/>
      <c r="P712" s="29"/>
      <c r="Q712" s="29"/>
      <c r="R712" s="29"/>
      <c r="S712" s="29"/>
      <c r="T712" s="29"/>
      <c r="U712" s="29"/>
      <c r="V712" s="29"/>
      <c r="W712" s="29"/>
      <c r="X712" s="29"/>
      <c r="Y712" s="29"/>
      <c r="Z712" s="29"/>
      <c r="AA712" s="29"/>
      <c r="AB712" s="29"/>
      <c r="AC712" s="29"/>
      <c r="AD712" s="29"/>
      <c r="AE712" s="29"/>
    </row>
    <row r="713" spans="1:31" ht="15.75" customHeight="1">
      <c r="A713" s="29"/>
      <c r="B713" s="75"/>
      <c r="C713" s="29"/>
      <c r="D713" s="29"/>
      <c r="E713" s="29"/>
      <c r="F713" s="29"/>
      <c r="G713" s="338"/>
      <c r="H713" s="29"/>
      <c r="I713" s="29"/>
      <c r="J713" s="29"/>
      <c r="K713" s="29"/>
      <c r="L713" s="29"/>
      <c r="M713" s="29"/>
      <c r="N713" s="29"/>
      <c r="O713" s="29"/>
      <c r="P713" s="29"/>
      <c r="Q713" s="29"/>
      <c r="R713" s="29"/>
      <c r="S713" s="29"/>
      <c r="T713" s="29"/>
      <c r="U713" s="29"/>
      <c r="V713" s="29"/>
      <c r="W713" s="29"/>
      <c r="X713" s="29"/>
      <c r="Y713" s="29"/>
      <c r="Z713" s="29"/>
      <c r="AA713" s="29"/>
      <c r="AB713" s="29"/>
      <c r="AC713" s="29"/>
      <c r="AD713" s="29"/>
      <c r="AE713" s="29"/>
    </row>
    <row r="714" spans="1:31" ht="15.75" customHeight="1">
      <c r="A714" s="29"/>
      <c r="B714" s="75"/>
      <c r="C714" s="29"/>
      <c r="D714" s="29"/>
      <c r="E714" s="29"/>
      <c r="F714" s="29"/>
      <c r="G714" s="338"/>
      <c r="H714" s="29"/>
      <c r="I714" s="29"/>
      <c r="J714" s="29"/>
      <c r="K714" s="29"/>
      <c r="L714" s="29"/>
      <c r="M714" s="29"/>
      <c r="N714" s="29"/>
      <c r="O714" s="29"/>
      <c r="P714" s="29"/>
      <c r="Q714" s="29"/>
      <c r="R714" s="29"/>
      <c r="S714" s="29"/>
      <c r="T714" s="29"/>
      <c r="U714" s="29"/>
      <c r="V714" s="29"/>
      <c r="W714" s="29"/>
      <c r="X714" s="29"/>
      <c r="Y714" s="29"/>
      <c r="Z714" s="29"/>
      <c r="AA714" s="29"/>
      <c r="AB714" s="29"/>
      <c r="AC714" s="29"/>
      <c r="AD714" s="29"/>
      <c r="AE714" s="29"/>
    </row>
    <row r="715" spans="1:31" ht="15.75" customHeight="1">
      <c r="A715" s="29"/>
      <c r="B715" s="75"/>
      <c r="C715" s="29"/>
      <c r="D715" s="29"/>
      <c r="E715" s="29"/>
      <c r="F715" s="29"/>
      <c r="G715" s="338"/>
      <c r="H715" s="29"/>
      <c r="I715" s="29"/>
      <c r="J715" s="29"/>
      <c r="K715" s="29"/>
      <c r="L715" s="29"/>
      <c r="M715" s="29"/>
      <c r="N715" s="29"/>
      <c r="O715" s="29"/>
      <c r="P715" s="29"/>
      <c r="Q715" s="29"/>
      <c r="R715" s="29"/>
      <c r="S715" s="29"/>
      <c r="T715" s="29"/>
      <c r="U715" s="29"/>
      <c r="V715" s="29"/>
      <c r="W715" s="29"/>
      <c r="X715" s="29"/>
      <c r="Y715" s="29"/>
      <c r="Z715" s="29"/>
      <c r="AA715" s="29"/>
      <c r="AB715" s="29"/>
      <c r="AC715" s="29"/>
      <c r="AD715" s="29"/>
      <c r="AE715" s="29"/>
    </row>
    <row r="716" spans="1:31" ht="15.75" customHeight="1">
      <c r="A716" s="29"/>
      <c r="B716" s="75"/>
      <c r="C716" s="29"/>
      <c r="D716" s="29"/>
      <c r="E716" s="29"/>
      <c r="F716" s="29"/>
      <c r="G716" s="338"/>
      <c r="H716" s="29"/>
      <c r="I716" s="29"/>
      <c r="J716" s="29"/>
      <c r="K716" s="29"/>
      <c r="L716" s="29"/>
      <c r="M716" s="29"/>
      <c r="N716" s="29"/>
      <c r="O716" s="29"/>
      <c r="P716" s="29"/>
      <c r="Q716" s="29"/>
      <c r="R716" s="29"/>
      <c r="S716" s="29"/>
      <c r="T716" s="29"/>
      <c r="U716" s="29"/>
      <c r="V716" s="29"/>
      <c r="W716" s="29"/>
      <c r="X716" s="29"/>
      <c r="Y716" s="29"/>
      <c r="Z716" s="29"/>
      <c r="AA716" s="29"/>
      <c r="AB716" s="29"/>
      <c r="AC716" s="29"/>
      <c r="AD716" s="29"/>
      <c r="AE716" s="29"/>
    </row>
    <row r="717" spans="1:31" ht="15.75" customHeight="1">
      <c r="A717" s="29"/>
      <c r="B717" s="75"/>
      <c r="C717" s="29"/>
      <c r="D717" s="29"/>
      <c r="E717" s="29"/>
      <c r="F717" s="29"/>
      <c r="G717" s="338"/>
      <c r="H717" s="29"/>
      <c r="I717" s="29"/>
      <c r="J717" s="29"/>
      <c r="K717" s="29"/>
      <c r="L717" s="29"/>
      <c r="M717" s="29"/>
      <c r="N717" s="29"/>
      <c r="O717" s="29"/>
      <c r="P717" s="29"/>
      <c r="Q717" s="29"/>
      <c r="R717" s="29"/>
      <c r="S717" s="29"/>
      <c r="T717" s="29"/>
      <c r="U717" s="29"/>
      <c r="V717" s="29"/>
      <c r="W717" s="29"/>
      <c r="X717" s="29"/>
      <c r="Y717" s="29"/>
      <c r="Z717" s="29"/>
      <c r="AA717" s="29"/>
      <c r="AB717" s="29"/>
      <c r="AC717" s="29"/>
      <c r="AD717" s="29"/>
      <c r="AE717" s="29"/>
    </row>
    <row r="718" spans="1:31" ht="15.75" customHeight="1">
      <c r="A718" s="29"/>
      <c r="B718" s="75"/>
      <c r="C718" s="29"/>
      <c r="D718" s="29"/>
      <c r="E718" s="29"/>
      <c r="F718" s="29"/>
      <c r="G718" s="338"/>
      <c r="H718" s="29"/>
      <c r="I718" s="29"/>
      <c r="J718" s="29"/>
      <c r="K718" s="29"/>
      <c r="L718" s="29"/>
      <c r="M718" s="29"/>
      <c r="N718" s="29"/>
      <c r="O718" s="29"/>
      <c r="P718" s="29"/>
      <c r="Q718" s="29"/>
      <c r="R718" s="29"/>
      <c r="S718" s="29"/>
      <c r="T718" s="29"/>
      <c r="U718" s="29"/>
      <c r="V718" s="29"/>
      <c r="W718" s="29"/>
      <c r="X718" s="29"/>
      <c r="Y718" s="29"/>
      <c r="Z718" s="29"/>
      <c r="AA718" s="29"/>
      <c r="AB718" s="29"/>
      <c r="AC718" s="29"/>
      <c r="AD718" s="29"/>
      <c r="AE718" s="29"/>
    </row>
    <row r="719" spans="1:31" ht="15.75" customHeight="1">
      <c r="A719" s="29"/>
      <c r="B719" s="75"/>
      <c r="C719" s="29"/>
      <c r="D719" s="29"/>
      <c r="E719" s="29"/>
      <c r="F719" s="29"/>
      <c r="G719" s="338"/>
      <c r="H719" s="29"/>
      <c r="I719" s="29"/>
      <c r="J719" s="29"/>
      <c r="K719" s="29"/>
      <c r="L719" s="29"/>
      <c r="M719" s="29"/>
      <c r="N719" s="29"/>
      <c r="O719" s="29"/>
      <c r="P719" s="29"/>
      <c r="Q719" s="29"/>
      <c r="R719" s="29"/>
      <c r="S719" s="29"/>
      <c r="T719" s="29"/>
      <c r="U719" s="29"/>
      <c r="V719" s="29"/>
      <c r="W719" s="29"/>
      <c r="X719" s="29"/>
      <c r="Y719" s="29"/>
      <c r="Z719" s="29"/>
      <c r="AA719" s="29"/>
      <c r="AB719" s="29"/>
      <c r="AC719" s="29"/>
      <c r="AD719" s="29"/>
      <c r="AE719" s="29"/>
    </row>
    <row r="720" spans="1:31" ht="15.75" customHeight="1">
      <c r="A720" s="29"/>
      <c r="B720" s="75"/>
      <c r="C720" s="29"/>
      <c r="D720" s="29"/>
      <c r="E720" s="29"/>
      <c r="F720" s="29"/>
      <c r="G720" s="338"/>
      <c r="H720" s="29"/>
      <c r="I720" s="29"/>
      <c r="J720" s="29"/>
      <c r="K720" s="29"/>
      <c r="L720" s="29"/>
      <c r="M720" s="29"/>
      <c r="N720" s="29"/>
      <c r="O720" s="29"/>
      <c r="P720" s="29"/>
      <c r="Q720" s="29"/>
      <c r="R720" s="29"/>
      <c r="S720" s="29"/>
      <c r="T720" s="29"/>
      <c r="U720" s="29"/>
      <c r="V720" s="29"/>
      <c r="W720" s="29"/>
      <c r="X720" s="29"/>
      <c r="Y720" s="29"/>
      <c r="Z720" s="29"/>
      <c r="AA720" s="29"/>
      <c r="AB720" s="29"/>
      <c r="AC720" s="29"/>
      <c r="AD720" s="29"/>
      <c r="AE720" s="29"/>
    </row>
    <row r="721" spans="1:31" ht="15.75" customHeight="1">
      <c r="A721" s="29"/>
      <c r="B721" s="75"/>
      <c r="C721" s="29"/>
      <c r="D721" s="29"/>
      <c r="E721" s="29"/>
      <c r="F721" s="29"/>
      <c r="G721" s="338"/>
      <c r="H721" s="29"/>
      <c r="I721" s="29"/>
      <c r="J721" s="29"/>
      <c r="K721" s="29"/>
      <c r="L721" s="29"/>
      <c r="M721" s="29"/>
      <c r="N721" s="29"/>
      <c r="O721" s="29"/>
      <c r="P721" s="29"/>
      <c r="Q721" s="29"/>
      <c r="R721" s="29"/>
      <c r="S721" s="29"/>
      <c r="T721" s="29"/>
      <c r="U721" s="29"/>
      <c r="V721" s="29"/>
      <c r="W721" s="29"/>
      <c r="X721" s="29"/>
      <c r="Y721" s="29"/>
      <c r="Z721" s="29"/>
      <c r="AA721" s="29"/>
      <c r="AB721" s="29"/>
      <c r="AC721" s="29"/>
      <c r="AD721" s="29"/>
      <c r="AE721" s="29"/>
    </row>
    <row r="722" spans="1:31" ht="15.75" customHeight="1">
      <c r="A722" s="29"/>
      <c r="B722" s="75"/>
      <c r="C722" s="29"/>
      <c r="D722" s="29"/>
      <c r="E722" s="29"/>
      <c r="F722" s="29"/>
      <c r="G722" s="338"/>
      <c r="H722" s="29"/>
      <c r="I722" s="29"/>
      <c r="J722" s="29"/>
      <c r="K722" s="29"/>
      <c r="L722" s="29"/>
      <c r="M722" s="29"/>
      <c r="N722" s="29"/>
      <c r="O722" s="29"/>
      <c r="P722" s="29"/>
      <c r="Q722" s="29"/>
      <c r="R722" s="29"/>
      <c r="S722" s="29"/>
      <c r="T722" s="29"/>
      <c r="U722" s="29"/>
      <c r="V722" s="29"/>
      <c r="W722" s="29"/>
      <c r="X722" s="29"/>
      <c r="Y722" s="29"/>
      <c r="Z722" s="29"/>
      <c r="AA722" s="29"/>
      <c r="AB722" s="29"/>
      <c r="AC722" s="29"/>
      <c r="AD722" s="29"/>
      <c r="AE722" s="29"/>
    </row>
    <row r="723" spans="1:31" ht="15.75" customHeight="1">
      <c r="A723" s="29"/>
      <c r="B723" s="75"/>
      <c r="C723" s="29"/>
      <c r="D723" s="29"/>
      <c r="E723" s="29"/>
      <c r="F723" s="29"/>
      <c r="G723" s="338"/>
      <c r="H723" s="29"/>
      <c r="I723" s="29"/>
      <c r="J723" s="29"/>
      <c r="K723" s="29"/>
      <c r="L723" s="29"/>
      <c r="M723" s="29"/>
      <c r="N723" s="29"/>
      <c r="O723" s="29"/>
      <c r="P723" s="29"/>
      <c r="Q723" s="29"/>
      <c r="R723" s="29"/>
      <c r="S723" s="29"/>
      <c r="T723" s="29"/>
      <c r="U723" s="29"/>
      <c r="V723" s="29"/>
      <c r="W723" s="29"/>
      <c r="X723" s="29"/>
      <c r="Y723" s="29"/>
      <c r="Z723" s="29"/>
      <c r="AA723" s="29"/>
      <c r="AB723" s="29"/>
      <c r="AC723" s="29"/>
      <c r="AD723" s="29"/>
      <c r="AE723" s="29"/>
    </row>
    <row r="724" spans="1:31" ht="15.75" customHeight="1">
      <c r="A724" s="29"/>
      <c r="B724" s="75"/>
      <c r="C724" s="29"/>
      <c r="D724" s="29"/>
      <c r="E724" s="29"/>
      <c r="F724" s="29"/>
      <c r="G724" s="338"/>
      <c r="H724" s="29"/>
      <c r="I724" s="29"/>
      <c r="J724" s="29"/>
      <c r="K724" s="29"/>
      <c r="L724" s="29"/>
      <c r="M724" s="29"/>
      <c r="N724" s="29"/>
      <c r="O724" s="29"/>
      <c r="P724" s="29"/>
      <c r="Q724" s="29"/>
      <c r="R724" s="29"/>
      <c r="S724" s="29"/>
      <c r="T724" s="29"/>
      <c r="U724" s="29"/>
      <c r="V724" s="29"/>
      <c r="W724" s="29"/>
      <c r="X724" s="29"/>
      <c r="Y724" s="29"/>
      <c r="Z724" s="29"/>
      <c r="AA724" s="29"/>
      <c r="AB724" s="29"/>
      <c r="AC724" s="29"/>
      <c r="AD724" s="29"/>
      <c r="AE724" s="29"/>
    </row>
    <row r="725" spans="1:31" ht="15.75" customHeight="1">
      <c r="A725" s="29"/>
      <c r="B725" s="75"/>
      <c r="C725" s="29"/>
      <c r="D725" s="29"/>
      <c r="E725" s="29"/>
      <c r="F725" s="29"/>
      <c r="G725" s="338"/>
      <c r="H725" s="29"/>
      <c r="I725" s="29"/>
      <c r="J725" s="29"/>
      <c r="K725" s="29"/>
      <c r="L725" s="29"/>
      <c r="M725" s="29"/>
      <c r="N725" s="29"/>
      <c r="O725" s="29"/>
      <c r="P725" s="29"/>
      <c r="Q725" s="29"/>
      <c r="R725" s="29"/>
      <c r="S725" s="29"/>
      <c r="T725" s="29"/>
      <c r="U725" s="29"/>
      <c r="V725" s="29"/>
      <c r="W725" s="29"/>
      <c r="X725" s="29"/>
      <c r="Y725" s="29"/>
      <c r="Z725" s="29"/>
      <c r="AA725" s="29"/>
      <c r="AB725" s="29"/>
      <c r="AC725" s="29"/>
      <c r="AD725" s="29"/>
      <c r="AE725" s="29"/>
    </row>
    <row r="726" spans="1:31" ht="15.75" customHeight="1">
      <c r="A726" s="29"/>
      <c r="B726" s="75"/>
      <c r="C726" s="29"/>
      <c r="D726" s="29"/>
      <c r="E726" s="29"/>
      <c r="F726" s="29"/>
      <c r="G726" s="338"/>
      <c r="H726" s="29"/>
      <c r="I726" s="29"/>
      <c r="J726" s="29"/>
      <c r="K726" s="29"/>
      <c r="L726" s="29"/>
      <c r="M726" s="29"/>
      <c r="N726" s="29"/>
      <c r="O726" s="29"/>
      <c r="P726" s="29"/>
      <c r="Q726" s="29"/>
      <c r="R726" s="29"/>
      <c r="S726" s="29"/>
      <c r="T726" s="29"/>
      <c r="U726" s="29"/>
      <c r="V726" s="29"/>
      <c r="W726" s="29"/>
      <c r="X726" s="29"/>
      <c r="Y726" s="29"/>
      <c r="Z726" s="29"/>
      <c r="AA726" s="29"/>
      <c r="AB726" s="29"/>
      <c r="AC726" s="29"/>
      <c r="AD726" s="29"/>
      <c r="AE726" s="29"/>
    </row>
    <row r="727" spans="1:31" ht="15.75" customHeight="1">
      <c r="A727" s="29"/>
      <c r="B727" s="75"/>
      <c r="C727" s="29"/>
      <c r="D727" s="29"/>
      <c r="E727" s="29"/>
      <c r="F727" s="29"/>
      <c r="G727" s="338"/>
      <c r="H727" s="29"/>
      <c r="I727" s="29"/>
      <c r="J727" s="29"/>
      <c r="K727" s="29"/>
      <c r="L727" s="29"/>
      <c r="M727" s="29"/>
      <c r="N727" s="29"/>
      <c r="O727" s="29"/>
      <c r="P727" s="29"/>
      <c r="Q727" s="29"/>
      <c r="R727" s="29"/>
      <c r="S727" s="29"/>
      <c r="T727" s="29"/>
      <c r="U727" s="29"/>
      <c r="V727" s="29"/>
      <c r="W727" s="29"/>
      <c r="X727" s="29"/>
      <c r="Y727" s="29"/>
      <c r="Z727" s="29"/>
      <c r="AA727" s="29"/>
      <c r="AB727" s="29"/>
      <c r="AC727" s="29"/>
      <c r="AD727" s="29"/>
      <c r="AE727" s="29"/>
    </row>
    <row r="728" spans="1:31" ht="15.75" customHeight="1">
      <c r="A728" s="29"/>
      <c r="B728" s="75"/>
      <c r="C728" s="29"/>
      <c r="D728" s="29"/>
      <c r="E728" s="29"/>
      <c r="F728" s="29"/>
      <c r="G728" s="338"/>
      <c r="H728" s="29"/>
      <c r="I728" s="29"/>
      <c r="J728" s="29"/>
      <c r="K728" s="29"/>
      <c r="L728" s="29"/>
      <c r="M728" s="29"/>
      <c r="N728" s="29"/>
      <c r="O728" s="29"/>
      <c r="P728" s="29"/>
      <c r="Q728" s="29"/>
      <c r="R728" s="29"/>
      <c r="S728" s="29"/>
      <c r="T728" s="29"/>
      <c r="U728" s="29"/>
      <c r="V728" s="29"/>
      <c r="W728" s="29"/>
      <c r="X728" s="29"/>
      <c r="Y728" s="29"/>
      <c r="Z728" s="29"/>
      <c r="AA728" s="29"/>
      <c r="AB728" s="29"/>
      <c r="AC728" s="29"/>
      <c r="AD728" s="29"/>
      <c r="AE728" s="29"/>
    </row>
    <row r="729" spans="1:31" ht="15.75" customHeight="1">
      <c r="A729" s="29"/>
      <c r="B729" s="75"/>
      <c r="C729" s="29"/>
      <c r="D729" s="29"/>
      <c r="E729" s="29"/>
      <c r="F729" s="29"/>
      <c r="G729" s="338"/>
      <c r="H729" s="29"/>
      <c r="I729" s="29"/>
      <c r="J729" s="29"/>
      <c r="K729" s="29"/>
      <c r="L729" s="29"/>
      <c r="M729" s="29"/>
      <c r="N729" s="29"/>
      <c r="O729" s="29"/>
      <c r="P729" s="29"/>
      <c r="Q729" s="29"/>
      <c r="R729" s="29"/>
      <c r="S729" s="29"/>
      <c r="T729" s="29"/>
      <c r="U729" s="29"/>
      <c r="V729" s="29"/>
      <c r="W729" s="29"/>
      <c r="X729" s="29"/>
      <c r="Y729" s="29"/>
      <c r="Z729" s="29"/>
      <c r="AA729" s="29"/>
      <c r="AB729" s="29"/>
      <c r="AC729" s="29"/>
      <c r="AD729" s="29"/>
      <c r="AE729" s="29"/>
    </row>
    <row r="730" spans="1:31" ht="15.75" customHeight="1">
      <c r="A730" s="29"/>
      <c r="B730" s="75"/>
      <c r="C730" s="29"/>
      <c r="D730" s="29"/>
      <c r="E730" s="29"/>
      <c r="F730" s="29"/>
      <c r="G730" s="338"/>
      <c r="H730" s="29"/>
      <c r="I730" s="29"/>
      <c r="J730" s="29"/>
      <c r="K730" s="29"/>
      <c r="L730" s="29"/>
      <c r="M730" s="29"/>
      <c r="N730" s="29"/>
      <c r="O730" s="29"/>
      <c r="P730" s="29"/>
      <c r="Q730" s="29"/>
      <c r="R730" s="29"/>
      <c r="S730" s="29"/>
      <c r="T730" s="29"/>
      <c r="U730" s="29"/>
      <c r="V730" s="29"/>
      <c r="W730" s="29"/>
      <c r="X730" s="29"/>
      <c r="Y730" s="29"/>
      <c r="Z730" s="29"/>
      <c r="AA730" s="29"/>
      <c r="AB730" s="29"/>
      <c r="AC730" s="29"/>
      <c r="AD730" s="29"/>
      <c r="AE730" s="29"/>
    </row>
    <row r="731" spans="1:31" ht="15.75" customHeight="1">
      <c r="A731" s="29"/>
      <c r="B731" s="75"/>
      <c r="C731" s="29"/>
      <c r="D731" s="29"/>
      <c r="E731" s="29"/>
      <c r="F731" s="29"/>
      <c r="G731" s="338"/>
      <c r="H731" s="29"/>
      <c r="I731" s="29"/>
      <c r="J731" s="29"/>
      <c r="K731" s="29"/>
      <c r="L731" s="29"/>
      <c r="M731" s="29"/>
      <c r="N731" s="29"/>
      <c r="O731" s="29"/>
      <c r="P731" s="29"/>
      <c r="Q731" s="29"/>
      <c r="R731" s="29"/>
      <c r="S731" s="29"/>
      <c r="T731" s="29"/>
      <c r="U731" s="29"/>
      <c r="V731" s="29"/>
      <c r="W731" s="29"/>
      <c r="X731" s="29"/>
      <c r="Y731" s="29"/>
      <c r="Z731" s="29"/>
      <c r="AA731" s="29"/>
      <c r="AB731" s="29"/>
      <c r="AC731" s="29"/>
      <c r="AD731" s="29"/>
      <c r="AE731" s="29"/>
    </row>
    <row r="732" spans="1:31" ht="15.75" customHeight="1">
      <c r="A732" s="29"/>
      <c r="B732" s="75"/>
      <c r="C732" s="29"/>
      <c r="D732" s="29"/>
      <c r="E732" s="29"/>
      <c r="F732" s="29"/>
      <c r="G732" s="338"/>
      <c r="H732" s="29"/>
      <c r="I732" s="29"/>
      <c r="J732" s="29"/>
      <c r="K732" s="29"/>
      <c r="L732" s="29"/>
      <c r="M732" s="29"/>
      <c r="N732" s="29"/>
      <c r="O732" s="29"/>
      <c r="P732" s="29"/>
      <c r="Q732" s="29"/>
      <c r="R732" s="29"/>
      <c r="S732" s="29"/>
      <c r="T732" s="29"/>
      <c r="U732" s="29"/>
      <c r="V732" s="29"/>
      <c r="W732" s="29"/>
      <c r="X732" s="29"/>
      <c r="Y732" s="29"/>
      <c r="Z732" s="29"/>
      <c r="AA732" s="29"/>
      <c r="AB732" s="29"/>
      <c r="AC732" s="29"/>
      <c r="AD732" s="29"/>
      <c r="AE732" s="29"/>
    </row>
    <row r="733" spans="1:31" ht="15.75" customHeight="1">
      <c r="A733" s="29"/>
      <c r="B733" s="75"/>
      <c r="C733" s="29"/>
      <c r="D733" s="29"/>
      <c r="E733" s="29"/>
      <c r="F733" s="29"/>
      <c r="G733" s="338"/>
      <c r="H733" s="29"/>
      <c r="I733" s="29"/>
      <c r="J733" s="29"/>
      <c r="K733" s="29"/>
      <c r="L733" s="29"/>
      <c r="M733" s="29"/>
      <c r="N733" s="29"/>
      <c r="O733" s="29"/>
      <c r="P733" s="29"/>
      <c r="Q733" s="29"/>
      <c r="R733" s="29"/>
      <c r="S733" s="29"/>
      <c r="T733" s="29"/>
      <c r="U733" s="29"/>
      <c r="V733" s="29"/>
      <c r="W733" s="29"/>
      <c r="X733" s="29"/>
      <c r="Y733" s="29"/>
      <c r="Z733" s="29"/>
      <c r="AA733" s="29"/>
      <c r="AB733" s="29"/>
      <c r="AC733" s="29"/>
      <c r="AD733" s="29"/>
      <c r="AE733" s="29"/>
    </row>
    <row r="734" spans="1:31" ht="15.75" customHeight="1">
      <c r="A734" s="29"/>
      <c r="B734" s="75"/>
      <c r="C734" s="29"/>
      <c r="D734" s="29"/>
      <c r="E734" s="29"/>
      <c r="F734" s="29"/>
      <c r="G734" s="338"/>
      <c r="H734" s="29"/>
      <c r="I734" s="29"/>
      <c r="J734" s="29"/>
      <c r="K734" s="29"/>
      <c r="L734" s="29"/>
      <c r="M734" s="29"/>
      <c r="N734" s="29"/>
      <c r="O734" s="29"/>
      <c r="P734" s="29"/>
      <c r="Q734" s="29"/>
      <c r="R734" s="29"/>
      <c r="S734" s="29"/>
      <c r="T734" s="29"/>
      <c r="U734" s="29"/>
      <c r="V734" s="29"/>
      <c r="W734" s="29"/>
      <c r="X734" s="29"/>
      <c r="Y734" s="29"/>
      <c r="Z734" s="29"/>
      <c r="AA734" s="29"/>
      <c r="AB734" s="29"/>
      <c r="AC734" s="29"/>
      <c r="AD734" s="29"/>
      <c r="AE734" s="29"/>
    </row>
    <row r="735" spans="1:31" ht="15.75" customHeight="1">
      <c r="A735" s="29"/>
      <c r="B735" s="75"/>
      <c r="C735" s="29"/>
      <c r="D735" s="29"/>
      <c r="E735" s="29"/>
      <c r="F735" s="29"/>
      <c r="G735" s="338"/>
      <c r="H735" s="29"/>
      <c r="I735" s="29"/>
      <c r="J735" s="29"/>
      <c r="K735" s="29"/>
      <c r="L735" s="29"/>
      <c r="M735" s="29"/>
      <c r="N735" s="29"/>
      <c r="O735" s="29"/>
      <c r="P735" s="29"/>
      <c r="Q735" s="29"/>
      <c r="R735" s="29"/>
      <c r="S735" s="29"/>
      <c r="T735" s="29"/>
      <c r="U735" s="29"/>
      <c r="V735" s="29"/>
      <c r="W735" s="29"/>
      <c r="X735" s="29"/>
      <c r="Y735" s="29"/>
      <c r="Z735" s="29"/>
      <c r="AA735" s="29"/>
      <c r="AB735" s="29"/>
      <c r="AC735" s="29"/>
      <c r="AD735" s="29"/>
      <c r="AE735" s="29"/>
    </row>
    <row r="736" spans="1:31" ht="15.75" customHeight="1">
      <c r="A736" s="29"/>
      <c r="B736" s="75"/>
      <c r="C736" s="29"/>
      <c r="D736" s="29"/>
      <c r="E736" s="29"/>
      <c r="F736" s="29"/>
      <c r="G736" s="338"/>
      <c r="H736" s="29"/>
      <c r="I736" s="29"/>
      <c r="J736" s="29"/>
      <c r="K736" s="29"/>
      <c r="L736" s="29"/>
      <c r="M736" s="29"/>
      <c r="N736" s="29"/>
      <c r="O736" s="29"/>
      <c r="P736" s="29"/>
      <c r="Q736" s="29"/>
      <c r="R736" s="29"/>
      <c r="S736" s="29"/>
      <c r="T736" s="29"/>
      <c r="U736" s="29"/>
      <c r="V736" s="29"/>
      <c r="W736" s="29"/>
      <c r="X736" s="29"/>
      <c r="Y736" s="29"/>
      <c r="Z736" s="29"/>
      <c r="AA736" s="29"/>
      <c r="AB736" s="29"/>
      <c r="AC736" s="29"/>
      <c r="AD736" s="29"/>
      <c r="AE736" s="29"/>
    </row>
    <row r="737" spans="1:31" ht="15.75" customHeight="1">
      <c r="A737" s="29"/>
      <c r="B737" s="75"/>
      <c r="C737" s="29"/>
      <c r="D737" s="29"/>
      <c r="E737" s="29"/>
      <c r="F737" s="29"/>
      <c r="G737" s="338"/>
      <c r="H737" s="29"/>
      <c r="I737" s="29"/>
      <c r="J737" s="29"/>
      <c r="K737" s="29"/>
      <c r="L737" s="29"/>
      <c r="M737" s="29"/>
      <c r="N737" s="29"/>
      <c r="O737" s="29"/>
      <c r="P737" s="29"/>
      <c r="Q737" s="29"/>
      <c r="R737" s="29"/>
      <c r="S737" s="29"/>
      <c r="T737" s="29"/>
      <c r="U737" s="29"/>
      <c r="V737" s="29"/>
      <c r="W737" s="29"/>
      <c r="X737" s="29"/>
      <c r="Y737" s="29"/>
      <c r="Z737" s="29"/>
      <c r="AA737" s="29"/>
      <c r="AB737" s="29"/>
      <c r="AC737" s="29"/>
      <c r="AD737" s="29"/>
      <c r="AE737" s="29"/>
    </row>
    <row r="738" spans="1:31" ht="15.75" customHeight="1">
      <c r="A738" s="29"/>
      <c r="B738" s="75"/>
      <c r="C738" s="29"/>
      <c r="D738" s="29"/>
      <c r="E738" s="29"/>
      <c r="F738" s="29"/>
      <c r="G738" s="338"/>
      <c r="H738" s="29"/>
      <c r="I738" s="29"/>
      <c r="J738" s="29"/>
      <c r="K738" s="29"/>
      <c r="L738" s="29"/>
      <c r="M738" s="29"/>
      <c r="N738" s="29"/>
      <c r="O738" s="29"/>
      <c r="P738" s="29"/>
      <c r="Q738" s="29"/>
      <c r="R738" s="29"/>
      <c r="S738" s="29"/>
      <c r="T738" s="29"/>
      <c r="U738" s="29"/>
      <c r="V738" s="29"/>
      <c r="W738" s="29"/>
      <c r="X738" s="29"/>
      <c r="Y738" s="29"/>
      <c r="Z738" s="29"/>
      <c r="AA738" s="29"/>
      <c r="AB738" s="29"/>
      <c r="AC738" s="29"/>
      <c r="AD738" s="29"/>
      <c r="AE738" s="29"/>
    </row>
    <row r="739" spans="1:31" ht="15.75" customHeight="1">
      <c r="A739" s="29"/>
      <c r="B739" s="75"/>
      <c r="C739" s="29"/>
      <c r="D739" s="29"/>
      <c r="E739" s="29"/>
      <c r="F739" s="29"/>
      <c r="G739" s="338"/>
      <c r="H739" s="29"/>
      <c r="I739" s="29"/>
      <c r="J739" s="29"/>
      <c r="K739" s="29"/>
      <c r="L739" s="29"/>
      <c r="M739" s="29"/>
      <c r="N739" s="29"/>
      <c r="O739" s="29"/>
      <c r="P739" s="29"/>
      <c r="Q739" s="29"/>
      <c r="R739" s="29"/>
      <c r="S739" s="29"/>
      <c r="T739" s="29"/>
      <c r="U739" s="29"/>
      <c r="V739" s="29"/>
      <c r="W739" s="29"/>
      <c r="X739" s="29"/>
      <c r="Y739" s="29"/>
      <c r="Z739" s="29"/>
      <c r="AA739" s="29"/>
      <c r="AB739" s="29"/>
      <c r="AC739" s="29"/>
      <c r="AD739" s="29"/>
      <c r="AE739" s="29"/>
    </row>
    <row r="740" spans="1:31" ht="15.75" customHeight="1">
      <c r="A740" s="29"/>
      <c r="B740" s="75"/>
      <c r="C740" s="29"/>
      <c r="D740" s="29"/>
      <c r="E740" s="29"/>
      <c r="F740" s="29"/>
      <c r="G740" s="338"/>
      <c r="H740" s="29"/>
      <c r="I740" s="29"/>
      <c r="J740" s="29"/>
      <c r="K740" s="29"/>
      <c r="L740" s="29"/>
      <c r="M740" s="29"/>
      <c r="N740" s="29"/>
      <c r="O740" s="29"/>
      <c r="P740" s="29"/>
      <c r="Q740" s="29"/>
      <c r="R740" s="29"/>
      <c r="S740" s="29"/>
      <c r="T740" s="29"/>
      <c r="U740" s="29"/>
      <c r="V740" s="29"/>
      <c r="W740" s="29"/>
      <c r="X740" s="29"/>
      <c r="Y740" s="29"/>
      <c r="Z740" s="29"/>
      <c r="AA740" s="29"/>
      <c r="AB740" s="29"/>
      <c r="AC740" s="29"/>
      <c r="AD740" s="29"/>
      <c r="AE740" s="29"/>
    </row>
    <row r="741" spans="1:31" ht="15.75" customHeight="1">
      <c r="A741" s="29"/>
      <c r="B741" s="75"/>
      <c r="C741" s="29"/>
      <c r="D741" s="29"/>
      <c r="E741" s="29"/>
      <c r="F741" s="29"/>
      <c r="G741" s="338"/>
      <c r="H741" s="29"/>
      <c r="I741" s="29"/>
      <c r="J741" s="29"/>
      <c r="K741" s="29"/>
      <c r="L741" s="29"/>
      <c r="M741" s="29"/>
      <c r="N741" s="29"/>
      <c r="O741" s="29"/>
      <c r="P741" s="29"/>
      <c r="Q741" s="29"/>
      <c r="R741" s="29"/>
      <c r="S741" s="29"/>
      <c r="T741" s="29"/>
      <c r="U741" s="29"/>
      <c r="V741" s="29"/>
      <c r="W741" s="29"/>
      <c r="X741" s="29"/>
      <c r="Y741" s="29"/>
      <c r="Z741" s="29"/>
      <c r="AA741" s="29"/>
      <c r="AB741" s="29"/>
      <c r="AC741" s="29"/>
      <c r="AD741" s="29"/>
      <c r="AE741" s="29"/>
    </row>
    <row r="742" spans="1:31" ht="15.75" customHeight="1">
      <c r="A742" s="29"/>
      <c r="B742" s="75"/>
      <c r="C742" s="29"/>
      <c r="D742" s="29"/>
      <c r="E742" s="29"/>
      <c r="F742" s="29"/>
      <c r="G742" s="338"/>
      <c r="H742" s="29"/>
      <c r="I742" s="29"/>
      <c r="J742" s="29"/>
      <c r="K742" s="29"/>
      <c r="L742" s="29"/>
      <c r="M742" s="29"/>
      <c r="N742" s="29"/>
      <c r="O742" s="29"/>
      <c r="P742" s="29"/>
      <c r="Q742" s="29"/>
      <c r="R742" s="29"/>
      <c r="S742" s="29"/>
      <c r="T742" s="29"/>
      <c r="U742" s="29"/>
      <c r="V742" s="29"/>
      <c r="W742" s="29"/>
      <c r="X742" s="29"/>
      <c r="Y742" s="29"/>
      <c r="Z742" s="29"/>
      <c r="AA742" s="29"/>
      <c r="AB742" s="29"/>
      <c r="AC742" s="29"/>
      <c r="AD742" s="29"/>
      <c r="AE742" s="29"/>
    </row>
    <row r="743" spans="1:31" ht="15.75" customHeight="1">
      <c r="A743" s="29"/>
      <c r="B743" s="75"/>
      <c r="C743" s="29"/>
      <c r="D743" s="29"/>
      <c r="E743" s="29"/>
      <c r="F743" s="29"/>
      <c r="G743" s="338"/>
      <c r="H743" s="29"/>
      <c r="I743" s="29"/>
      <c r="J743" s="29"/>
      <c r="K743" s="29"/>
      <c r="L743" s="29"/>
      <c r="M743" s="29"/>
      <c r="N743" s="29"/>
      <c r="O743" s="29"/>
      <c r="P743" s="29"/>
      <c r="Q743" s="29"/>
      <c r="R743" s="29"/>
      <c r="S743" s="29"/>
      <c r="T743" s="29"/>
      <c r="U743" s="29"/>
      <c r="V743" s="29"/>
      <c r="W743" s="29"/>
      <c r="X743" s="29"/>
      <c r="Y743" s="29"/>
      <c r="Z743" s="29"/>
      <c r="AA743" s="29"/>
      <c r="AB743" s="29"/>
      <c r="AC743" s="29"/>
      <c r="AD743" s="29"/>
      <c r="AE743" s="29"/>
    </row>
    <row r="744" spans="1:31" ht="15.75" customHeight="1">
      <c r="A744" s="29"/>
      <c r="B744" s="75"/>
      <c r="C744" s="29"/>
      <c r="D744" s="29"/>
      <c r="E744" s="29"/>
      <c r="F744" s="29"/>
      <c r="G744" s="338"/>
      <c r="H744" s="29"/>
      <c r="I744" s="29"/>
      <c r="J744" s="29"/>
      <c r="K744" s="29"/>
      <c r="L744" s="29"/>
      <c r="M744" s="29"/>
      <c r="N744" s="29"/>
      <c r="O744" s="29"/>
      <c r="P744" s="29"/>
      <c r="Q744" s="29"/>
      <c r="R744" s="29"/>
      <c r="S744" s="29"/>
      <c r="T744" s="29"/>
      <c r="U744" s="29"/>
      <c r="V744" s="29"/>
      <c r="W744" s="29"/>
      <c r="X744" s="29"/>
      <c r="Y744" s="29"/>
      <c r="Z744" s="29"/>
      <c r="AA744" s="29"/>
      <c r="AB744" s="29"/>
      <c r="AC744" s="29"/>
      <c r="AD744" s="29"/>
      <c r="AE744" s="29"/>
    </row>
    <row r="745" spans="1:31" ht="15.75" customHeight="1">
      <c r="A745" s="29"/>
      <c r="B745" s="75"/>
      <c r="C745" s="29"/>
      <c r="D745" s="29"/>
      <c r="E745" s="29"/>
      <c r="F745" s="29"/>
      <c r="G745" s="338"/>
      <c r="H745" s="29"/>
      <c r="I745" s="29"/>
      <c r="J745" s="29"/>
      <c r="K745" s="29"/>
      <c r="L745" s="29"/>
      <c r="M745" s="29"/>
      <c r="N745" s="29"/>
      <c r="O745" s="29"/>
      <c r="P745" s="29"/>
      <c r="Q745" s="29"/>
      <c r="R745" s="29"/>
      <c r="S745" s="29"/>
      <c r="T745" s="29"/>
      <c r="U745" s="29"/>
      <c r="V745" s="29"/>
      <c r="W745" s="29"/>
      <c r="X745" s="29"/>
      <c r="Y745" s="29"/>
      <c r="Z745" s="29"/>
      <c r="AA745" s="29"/>
      <c r="AB745" s="29"/>
      <c r="AC745" s="29"/>
      <c r="AD745" s="29"/>
      <c r="AE745" s="29"/>
    </row>
    <row r="746" spans="1:31" ht="15.75" customHeight="1">
      <c r="A746" s="29"/>
      <c r="B746" s="75"/>
      <c r="C746" s="29"/>
      <c r="D746" s="29"/>
      <c r="E746" s="29"/>
      <c r="F746" s="29"/>
      <c r="G746" s="338"/>
      <c r="H746" s="29"/>
      <c r="I746" s="29"/>
      <c r="J746" s="29"/>
      <c r="K746" s="29"/>
      <c r="L746" s="29"/>
      <c r="M746" s="29"/>
      <c r="N746" s="29"/>
      <c r="O746" s="29"/>
      <c r="P746" s="29"/>
      <c r="Q746" s="29"/>
      <c r="R746" s="29"/>
      <c r="S746" s="29"/>
      <c r="T746" s="29"/>
      <c r="U746" s="29"/>
      <c r="V746" s="29"/>
      <c r="W746" s="29"/>
      <c r="X746" s="29"/>
      <c r="Y746" s="29"/>
      <c r="Z746" s="29"/>
      <c r="AA746" s="29"/>
      <c r="AB746" s="29"/>
      <c r="AC746" s="29"/>
      <c r="AD746" s="29"/>
      <c r="AE746" s="29"/>
    </row>
    <row r="747" spans="1:31" ht="15.75" customHeight="1">
      <c r="A747" s="29"/>
      <c r="B747" s="75"/>
      <c r="C747" s="29"/>
      <c r="D747" s="29"/>
      <c r="E747" s="29"/>
      <c r="F747" s="29"/>
      <c r="G747" s="338"/>
      <c r="H747" s="29"/>
      <c r="I747" s="29"/>
      <c r="J747" s="29"/>
      <c r="K747" s="29"/>
      <c r="L747" s="29"/>
      <c r="M747" s="29"/>
      <c r="N747" s="29"/>
      <c r="O747" s="29"/>
      <c r="P747" s="29"/>
      <c r="Q747" s="29"/>
      <c r="R747" s="29"/>
      <c r="S747" s="29"/>
      <c r="T747" s="29"/>
      <c r="U747" s="29"/>
      <c r="V747" s="29"/>
      <c r="W747" s="29"/>
      <c r="X747" s="29"/>
      <c r="Y747" s="29"/>
      <c r="Z747" s="29"/>
      <c r="AA747" s="29"/>
      <c r="AB747" s="29"/>
      <c r="AC747" s="29"/>
      <c r="AD747" s="29"/>
      <c r="AE747" s="29"/>
    </row>
    <row r="748" spans="1:31" ht="15.75" customHeight="1">
      <c r="A748" s="29"/>
      <c r="B748" s="75"/>
      <c r="C748" s="29"/>
      <c r="D748" s="29"/>
      <c r="E748" s="29"/>
      <c r="F748" s="29"/>
      <c r="G748" s="338"/>
      <c r="H748" s="29"/>
      <c r="I748" s="29"/>
      <c r="J748" s="29"/>
      <c r="K748" s="29"/>
      <c r="L748" s="29"/>
      <c r="M748" s="29"/>
      <c r="N748" s="29"/>
      <c r="O748" s="29"/>
      <c r="P748" s="29"/>
      <c r="Q748" s="29"/>
      <c r="R748" s="29"/>
      <c r="S748" s="29"/>
      <c r="T748" s="29"/>
      <c r="U748" s="29"/>
      <c r="V748" s="29"/>
      <c r="W748" s="29"/>
      <c r="X748" s="29"/>
      <c r="Y748" s="29"/>
      <c r="Z748" s="29"/>
      <c r="AA748" s="29"/>
      <c r="AB748" s="29"/>
      <c r="AC748" s="29"/>
      <c r="AD748" s="29"/>
      <c r="AE748" s="29"/>
    </row>
    <row r="749" spans="1:31" ht="15.75" customHeight="1">
      <c r="A749" s="29"/>
      <c r="B749" s="75"/>
      <c r="C749" s="29"/>
      <c r="D749" s="29"/>
      <c r="E749" s="29"/>
      <c r="F749" s="29"/>
      <c r="G749" s="338"/>
      <c r="H749" s="29"/>
      <c r="I749" s="29"/>
      <c r="J749" s="29"/>
      <c r="K749" s="29"/>
      <c r="L749" s="29"/>
      <c r="M749" s="29"/>
      <c r="N749" s="29"/>
      <c r="O749" s="29"/>
      <c r="P749" s="29"/>
      <c r="Q749" s="29"/>
      <c r="R749" s="29"/>
      <c r="S749" s="29"/>
      <c r="T749" s="29"/>
      <c r="U749" s="29"/>
      <c r="V749" s="29"/>
      <c r="W749" s="29"/>
      <c r="X749" s="29"/>
      <c r="Y749" s="29"/>
      <c r="Z749" s="29"/>
      <c r="AA749" s="29"/>
      <c r="AB749" s="29"/>
      <c r="AC749" s="29"/>
      <c r="AD749" s="29"/>
      <c r="AE749" s="29"/>
    </row>
    <row r="750" spans="1:31" ht="15.75" customHeight="1">
      <c r="A750" s="29"/>
      <c r="B750" s="75"/>
      <c r="C750" s="29"/>
      <c r="D750" s="29"/>
      <c r="E750" s="29"/>
      <c r="F750" s="29"/>
      <c r="G750" s="338"/>
      <c r="H750" s="29"/>
      <c r="I750" s="29"/>
      <c r="J750" s="29"/>
      <c r="K750" s="29"/>
      <c r="L750" s="29"/>
      <c r="M750" s="29"/>
      <c r="N750" s="29"/>
      <c r="O750" s="29"/>
      <c r="P750" s="29"/>
      <c r="Q750" s="29"/>
      <c r="R750" s="29"/>
      <c r="S750" s="29"/>
      <c r="T750" s="29"/>
      <c r="U750" s="29"/>
      <c r="V750" s="29"/>
      <c r="W750" s="29"/>
      <c r="X750" s="29"/>
      <c r="Y750" s="29"/>
      <c r="Z750" s="29"/>
      <c r="AA750" s="29"/>
      <c r="AB750" s="29"/>
      <c r="AC750" s="29"/>
      <c r="AD750" s="29"/>
      <c r="AE750" s="29"/>
    </row>
    <row r="751" spans="1:31" ht="15.75" customHeight="1">
      <c r="A751" s="29"/>
      <c r="B751" s="75"/>
      <c r="C751" s="29"/>
      <c r="D751" s="29"/>
      <c r="E751" s="29"/>
      <c r="F751" s="29"/>
      <c r="G751" s="338"/>
      <c r="H751" s="29"/>
      <c r="I751" s="29"/>
      <c r="J751" s="29"/>
      <c r="K751" s="29"/>
      <c r="L751" s="29"/>
      <c r="M751" s="29"/>
      <c r="N751" s="29"/>
      <c r="O751" s="29"/>
      <c r="P751" s="29"/>
      <c r="Q751" s="29"/>
      <c r="R751" s="29"/>
      <c r="S751" s="29"/>
      <c r="T751" s="29"/>
      <c r="U751" s="29"/>
      <c r="V751" s="29"/>
      <c r="W751" s="29"/>
      <c r="X751" s="29"/>
      <c r="Y751" s="29"/>
      <c r="Z751" s="29"/>
      <c r="AA751" s="29"/>
      <c r="AB751" s="29"/>
      <c r="AC751" s="29"/>
      <c r="AD751" s="29"/>
      <c r="AE751" s="29"/>
    </row>
    <row r="752" spans="1:31" ht="15.75" customHeight="1">
      <c r="A752" s="29"/>
      <c r="B752" s="75"/>
      <c r="C752" s="29"/>
      <c r="D752" s="29"/>
      <c r="E752" s="29"/>
      <c r="F752" s="29"/>
      <c r="G752" s="338"/>
      <c r="H752" s="29"/>
      <c r="I752" s="29"/>
      <c r="J752" s="29"/>
      <c r="K752" s="29"/>
      <c r="L752" s="29"/>
      <c r="M752" s="29"/>
      <c r="N752" s="29"/>
      <c r="O752" s="29"/>
      <c r="P752" s="29"/>
      <c r="Q752" s="29"/>
      <c r="R752" s="29"/>
      <c r="S752" s="29"/>
      <c r="T752" s="29"/>
      <c r="U752" s="29"/>
      <c r="V752" s="29"/>
      <c r="W752" s="29"/>
      <c r="X752" s="29"/>
      <c r="Y752" s="29"/>
      <c r="Z752" s="29"/>
      <c r="AA752" s="29"/>
      <c r="AB752" s="29"/>
      <c r="AC752" s="29"/>
      <c r="AD752" s="29"/>
      <c r="AE752" s="29"/>
    </row>
    <row r="753" spans="1:31" ht="15.75" customHeight="1">
      <c r="A753" s="29"/>
      <c r="B753" s="75"/>
      <c r="C753" s="29"/>
      <c r="D753" s="29"/>
      <c r="E753" s="29"/>
      <c r="F753" s="29"/>
      <c r="G753" s="338"/>
      <c r="H753" s="29"/>
      <c r="I753" s="29"/>
      <c r="J753" s="29"/>
      <c r="K753" s="29"/>
      <c r="L753" s="29"/>
      <c r="M753" s="29"/>
      <c r="N753" s="29"/>
      <c r="O753" s="29"/>
      <c r="P753" s="29"/>
      <c r="Q753" s="29"/>
      <c r="R753" s="29"/>
      <c r="S753" s="29"/>
      <c r="T753" s="29"/>
      <c r="U753" s="29"/>
      <c r="V753" s="29"/>
      <c r="W753" s="29"/>
      <c r="X753" s="29"/>
      <c r="Y753" s="29"/>
      <c r="Z753" s="29"/>
      <c r="AA753" s="29"/>
      <c r="AB753" s="29"/>
      <c r="AC753" s="29"/>
      <c r="AD753" s="29"/>
      <c r="AE753" s="29"/>
    </row>
    <row r="754" spans="1:31" ht="15.75" customHeight="1">
      <c r="A754" s="29"/>
      <c r="B754" s="75"/>
      <c r="C754" s="29"/>
      <c r="D754" s="29"/>
      <c r="E754" s="29"/>
      <c r="F754" s="29"/>
      <c r="G754" s="338"/>
      <c r="H754" s="29"/>
      <c r="I754" s="29"/>
      <c r="J754" s="29"/>
      <c r="K754" s="29"/>
      <c r="L754" s="29"/>
      <c r="M754" s="29"/>
      <c r="N754" s="29"/>
      <c r="O754" s="29"/>
      <c r="P754" s="29"/>
      <c r="Q754" s="29"/>
      <c r="R754" s="29"/>
      <c r="S754" s="29"/>
      <c r="T754" s="29"/>
      <c r="U754" s="29"/>
      <c r="V754" s="29"/>
      <c r="W754" s="29"/>
      <c r="X754" s="29"/>
      <c r="Y754" s="29"/>
      <c r="Z754" s="29"/>
      <c r="AA754" s="29"/>
      <c r="AB754" s="29"/>
      <c r="AC754" s="29"/>
      <c r="AD754" s="29"/>
      <c r="AE754" s="29"/>
    </row>
    <row r="755" spans="1:31" ht="15.75" customHeight="1">
      <c r="A755" s="29"/>
      <c r="B755" s="75"/>
      <c r="C755" s="29"/>
      <c r="D755" s="29"/>
      <c r="E755" s="29"/>
      <c r="F755" s="29"/>
      <c r="G755" s="338"/>
      <c r="H755" s="29"/>
      <c r="I755" s="29"/>
      <c r="J755" s="29"/>
      <c r="K755" s="29"/>
      <c r="L755" s="29"/>
      <c r="M755" s="29"/>
      <c r="N755" s="29"/>
      <c r="O755" s="29"/>
      <c r="P755" s="29"/>
      <c r="Q755" s="29"/>
      <c r="R755" s="29"/>
      <c r="S755" s="29"/>
      <c r="T755" s="29"/>
      <c r="U755" s="29"/>
      <c r="V755" s="29"/>
      <c r="W755" s="29"/>
      <c r="X755" s="29"/>
      <c r="Y755" s="29"/>
      <c r="Z755" s="29"/>
      <c r="AA755" s="29"/>
      <c r="AB755" s="29"/>
      <c r="AC755" s="29"/>
      <c r="AD755" s="29"/>
      <c r="AE755" s="29"/>
    </row>
    <row r="756" spans="1:31" ht="15.75" customHeight="1">
      <c r="A756" s="29"/>
      <c r="B756" s="75"/>
      <c r="C756" s="29"/>
      <c r="D756" s="29"/>
      <c r="E756" s="29"/>
      <c r="F756" s="29"/>
      <c r="G756" s="338"/>
      <c r="H756" s="29"/>
      <c r="I756" s="29"/>
      <c r="J756" s="29"/>
      <c r="K756" s="29"/>
      <c r="L756" s="29"/>
      <c r="M756" s="29"/>
      <c r="N756" s="29"/>
      <c r="O756" s="29"/>
      <c r="P756" s="29"/>
      <c r="Q756" s="29"/>
      <c r="R756" s="29"/>
      <c r="S756" s="29"/>
      <c r="T756" s="29"/>
      <c r="U756" s="29"/>
      <c r="V756" s="29"/>
      <c r="W756" s="29"/>
      <c r="X756" s="29"/>
      <c r="Y756" s="29"/>
      <c r="Z756" s="29"/>
      <c r="AA756" s="29"/>
      <c r="AB756" s="29"/>
      <c r="AC756" s="29"/>
      <c r="AD756" s="29"/>
      <c r="AE756" s="29"/>
    </row>
    <row r="757" spans="1:31" ht="15.75" customHeight="1">
      <c r="A757" s="29"/>
      <c r="B757" s="75"/>
      <c r="C757" s="29"/>
      <c r="D757" s="29"/>
      <c r="E757" s="29"/>
      <c r="F757" s="29"/>
      <c r="G757" s="338"/>
      <c r="H757" s="29"/>
      <c r="I757" s="29"/>
      <c r="J757" s="29"/>
      <c r="K757" s="29"/>
      <c r="L757" s="29"/>
      <c r="M757" s="29"/>
      <c r="N757" s="29"/>
      <c r="O757" s="29"/>
      <c r="P757" s="29"/>
      <c r="Q757" s="29"/>
      <c r="R757" s="29"/>
      <c r="S757" s="29"/>
      <c r="T757" s="29"/>
      <c r="U757" s="29"/>
      <c r="V757" s="29"/>
      <c r="W757" s="29"/>
      <c r="X757" s="29"/>
      <c r="Y757" s="29"/>
      <c r="Z757" s="29"/>
      <c r="AA757" s="29"/>
      <c r="AB757" s="29"/>
      <c r="AC757" s="29"/>
      <c r="AD757" s="29"/>
      <c r="AE757" s="29"/>
    </row>
    <row r="758" spans="1:31" ht="15.75" customHeight="1">
      <c r="A758" s="29"/>
      <c r="B758" s="75"/>
      <c r="C758" s="29"/>
      <c r="D758" s="29"/>
      <c r="E758" s="29"/>
      <c r="F758" s="29"/>
      <c r="G758" s="338"/>
      <c r="H758" s="29"/>
      <c r="I758" s="29"/>
      <c r="J758" s="29"/>
      <c r="K758" s="29"/>
      <c r="L758" s="29"/>
      <c r="M758" s="29"/>
      <c r="N758" s="29"/>
      <c r="O758" s="29"/>
      <c r="P758" s="29"/>
      <c r="Q758" s="29"/>
      <c r="R758" s="29"/>
      <c r="S758" s="29"/>
      <c r="T758" s="29"/>
      <c r="U758" s="29"/>
      <c r="V758" s="29"/>
      <c r="W758" s="29"/>
      <c r="X758" s="29"/>
      <c r="Y758" s="29"/>
      <c r="Z758" s="29"/>
      <c r="AA758" s="29"/>
      <c r="AB758" s="29"/>
      <c r="AC758" s="29"/>
      <c r="AD758" s="29"/>
      <c r="AE758" s="29"/>
    </row>
    <row r="759" spans="1:31" ht="15.75" customHeight="1">
      <c r="A759" s="29"/>
      <c r="B759" s="75"/>
      <c r="C759" s="29"/>
      <c r="D759" s="29"/>
      <c r="E759" s="29"/>
      <c r="F759" s="29"/>
      <c r="G759" s="338"/>
      <c r="H759" s="29"/>
      <c r="I759" s="29"/>
      <c r="J759" s="29"/>
      <c r="K759" s="29"/>
      <c r="L759" s="29"/>
      <c r="M759" s="29"/>
      <c r="N759" s="29"/>
      <c r="O759" s="29"/>
      <c r="P759" s="29"/>
      <c r="Q759" s="29"/>
      <c r="R759" s="29"/>
      <c r="S759" s="29"/>
      <c r="T759" s="29"/>
      <c r="U759" s="29"/>
      <c r="V759" s="29"/>
      <c r="W759" s="29"/>
      <c r="X759" s="29"/>
      <c r="Y759" s="29"/>
      <c r="Z759" s="29"/>
      <c r="AA759" s="29"/>
      <c r="AB759" s="29"/>
      <c r="AC759" s="29"/>
      <c r="AD759" s="29"/>
      <c r="AE759" s="29"/>
    </row>
    <row r="760" spans="1:31" ht="15.75" customHeight="1">
      <c r="A760" s="29"/>
      <c r="B760" s="75"/>
      <c r="C760" s="29"/>
      <c r="D760" s="29"/>
      <c r="E760" s="29"/>
      <c r="F760" s="29"/>
      <c r="G760" s="338"/>
      <c r="H760" s="29"/>
      <c r="I760" s="29"/>
      <c r="J760" s="29"/>
      <c r="K760" s="29"/>
      <c r="L760" s="29"/>
      <c r="M760" s="29"/>
      <c r="N760" s="29"/>
      <c r="O760" s="29"/>
      <c r="P760" s="29"/>
      <c r="Q760" s="29"/>
      <c r="R760" s="29"/>
      <c r="S760" s="29"/>
      <c r="T760" s="29"/>
      <c r="U760" s="29"/>
      <c r="V760" s="29"/>
      <c r="W760" s="29"/>
      <c r="X760" s="29"/>
      <c r="Y760" s="29"/>
      <c r="Z760" s="29"/>
      <c r="AA760" s="29"/>
      <c r="AB760" s="29"/>
      <c r="AC760" s="29"/>
      <c r="AD760" s="29"/>
      <c r="AE760" s="29"/>
    </row>
    <row r="761" spans="1:31" ht="15.75" customHeight="1">
      <c r="A761" s="29"/>
      <c r="B761" s="75"/>
      <c r="C761" s="29"/>
      <c r="D761" s="29"/>
      <c r="E761" s="29"/>
      <c r="F761" s="29"/>
      <c r="G761" s="338"/>
      <c r="H761" s="29"/>
      <c r="I761" s="29"/>
      <c r="J761" s="29"/>
      <c r="K761" s="29"/>
      <c r="L761" s="29"/>
      <c r="M761" s="29"/>
      <c r="N761" s="29"/>
      <c r="O761" s="29"/>
      <c r="P761" s="29"/>
      <c r="Q761" s="29"/>
      <c r="R761" s="29"/>
      <c r="S761" s="29"/>
      <c r="T761" s="29"/>
      <c r="U761" s="29"/>
      <c r="V761" s="29"/>
      <c r="W761" s="29"/>
      <c r="X761" s="29"/>
      <c r="Y761" s="29"/>
      <c r="Z761" s="29"/>
      <c r="AA761" s="29"/>
      <c r="AB761" s="29"/>
      <c r="AC761" s="29"/>
      <c r="AD761" s="29"/>
      <c r="AE761" s="29"/>
    </row>
    <row r="762" spans="1:31" ht="15.75" customHeight="1">
      <c r="A762" s="29"/>
      <c r="B762" s="75"/>
      <c r="C762" s="29"/>
      <c r="D762" s="29"/>
      <c r="E762" s="29"/>
      <c r="F762" s="29"/>
      <c r="G762" s="338"/>
      <c r="H762" s="29"/>
      <c r="I762" s="29"/>
      <c r="J762" s="29"/>
      <c r="K762" s="29"/>
      <c r="L762" s="29"/>
      <c r="M762" s="29"/>
      <c r="N762" s="29"/>
      <c r="O762" s="29"/>
      <c r="P762" s="29"/>
      <c r="Q762" s="29"/>
      <c r="R762" s="29"/>
      <c r="S762" s="29"/>
      <c r="T762" s="29"/>
      <c r="U762" s="29"/>
      <c r="V762" s="29"/>
      <c r="W762" s="29"/>
      <c r="X762" s="29"/>
      <c r="Y762" s="29"/>
      <c r="Z762" s="29"/>
      <c r="AA762" s="29"/>
      <c r="AB762" s="29"/>
      <c r="AC762" s="29"/>
      <c r="AD762" s="29"/>
      <c r="AE762" s="29"/>
    </row>
    <row r="763" spans="1:31" ht="15.75" customHeight="1">
      <c r="A763" s="29"/>
      <c r="B763" s="75"/>
      <c r="C763" s="29"/>
      <c r="D763" s="29"/>
      <c r="E763" s="29"/>
      <c r="F763" s="29"/>
      <c r="G763" s="338"/>
      <c r="H763" s="29"/>
      <c r="I763" s="29"/>
      <c r="J763" s="29"/>
      <c r="K763" s="29"/>
      <c r="L763" s="29"/>
      <c r="M763" s="29"/>
      <c r="N763" s="29"/>
      <c r="O763" s="29"/>
      <c r="P763" s="29"/>
      <c r="Q763" s="29"/>
      <c r="R763" s="29"/>
      <c r="S763" s="29"/>
      <c r="T763" s="29"/>
      <c r="U763" s="29"/>
      <c r="V763" s="29"/>
      <c r="W763" s="29"/>
      <c r="X763" s="29"/>
      <c r="Y763" s="29"/>
      <c r="Z763" s="29"/>
      <c r="AA763" s="29"/>
      <c r="AB763" s="29"/>
      <c r="AC763" s="29"/>
      <c r="AD763" s="29"/>
      <c r="AE763" s="29"/>
    </row>
    <row r="764" spans="1:31" ht="15.75" customHeight="1">
      <c r="A764" s="29"/>
      <c r="B764" s="75"/>
      <c r="C764" s="29"/>
      <c r="D764" s="29"/>
      <c r="E764" s="29"/>
      <c r="F764" s="29"/>
      <c r="G764" s="338"/>
      <c r="H764" s="29"/>
      <c r="I764" s="29"/>
      <c r="J764" s="29"/>
      <c r="K764" s="29"/>
      <c r="L764" s="29"/>
      <c r="M764" s="29"/>
      <c r="N764" s="29"/>
      <c r="O764" s="29"/>
      <c r="P764" s="29"/>
      <c r="Q764" s="29"/>
      <c r="R764" s="29"/>
      <c r="S764" s="29"/>
      <c r="T764" s="29"/>
      <c r="U764" s="29"/>
      <c r="V764" s="29"/>
      <c r="W764" s="29"/>
      <c r="X764" s="29"/>
      <c r="Y764" s="29"/>
      <c r="Z764" s="29"/>
      <c r="AA764" s="29"/>
      <c r="AB764" s="29"/>
      <c r="AC764" s="29"/>
      <c r="AD764" s="29"/>
      <c r="AE764" s="29"/>
    </row>
    <row r="765" spans="1:31" ht="15.75" customHeight="1">
      <c r="A765" s="29"/>
      <c r="B765" s="75"/>
      <c r="C765" s="29"/>
      <c r="D765" s="29"/>
      <c r="E765" s="29"/>
      <c r="F765" s="29"/>
      <c r="G765" s="338"/>
      <c r="H765" s="29"/>
      <c r="I765" s="29"/>
      <c r="J765" s="29"/>
      <c r="K765" s="29"/>
      <c r="L765" s="29"/>
      <c r="M765" s="29"/>
      <c r="N765" s="29"/>
      <c r="O765" s="29"/>
      <c r="P765" s="29"/>
      <c r="Q765" s="29"/>
      <c r="R765" s="29"/>
      <c r="S765" s="29"/>
      <c r="T765" s="29"/>
      <c r="U765" s="29"/>
      <c r="V765" s="29"/>
      <c r="W765" s="29"/>
      <c r="X765" s="29"/>
      <c r="Y765" s="29"/>
      <c r="Z765" s="29"/>
      <c r="AA765" s="29"/>
      <c r="AB765" s="29"/>
      <c r="AC765" s="29"/>
      <c r="AD765" s="29"/>
      <c r="AE765" s="29"/>
    </row>
    <row r="766" spans="1:31" ht="15.75" customHeight="1">
      <c r="A766" s="29"/>
      <c r="B766" s="75"/>
      <c r="C766" s="29"/>
      <c r="D766" s="29"/>
      <c r="E766" s="29"/>
      <c r="F766" s="29"/>
      <c r="G766" s="338"/>
      <c r="H766" s="29"/>
      <c r="I766" s="29"/>
      <c r="J766" s="29"/>
      <c r="K766" s="29"/>
      <c r="L766" s="29"/>
      <c r="M766" s="29"/>
      <c r="N766" s="29"/>
      <c r="O766" s="29"/>
      <c r="P766" s="29"/>
      <c r="Q766" s="29"/>
      <c r="R766" s="29"/>
      <c r="S766" s="29"/>
      <c r="T766" s="29"/>
      <c r="U766" s="29"/>
      <c r="V766" s="29"/>
      <c r="W766" s="29"/>
      <c r="X766" s="29"/>
      <c r="Y766" s="29"/>
      <c r="Z766" s="29"/>
      <c r="AA766" s="29"/>
      <c r="AB766" s="29"/>
      <c r="AC766" s="29"/>
      <c r="AD766" s="29"/>
      <c r="AE766" s="29"/>
    </row>
    <row r="767" spans="1:31" ht="15.75" customHeight="1">
      <c r="A767" s="29"/>
      <c r="B767" s="75"/>
      <c r="C767" s="29"/>
      <c r="D767" s="29"/>
      <c r="E767" s="29"/>
      <c r="F767" s="29"/>
      <c r="G767" s="338"/>
      <c r="H767" s="29"/>
      <c r="I767" s="29"/>
      <c r="J767" s="29"/>
      <c r="K767" s="29"/>
      <c r="L767" s="29"/>
      <c r="M767" s="29"/>
      <c r="N767" s="29"/>
      <c r="O767" s="29"/>
      <c r="P767" s="29"/>
      <c r="Q767" s="29"/>
      <c r="R767" s="29"/>
      <c r="S767" s="29"/>
      <c r="T767" s="29"/>
      <c r="U767" s="29"/>
      <c r="V767" s="29"/>
      <c r="W767" s="29"/>
      <c r="X767" s="29"/>
      <c r="Y767" s="29"/>
      <c r="Z767" s="29"/>
      <c r="AA767" s="29"/>
      <c r="AB767" s="29"/>
      <c r="AC767" s="29"/>
      <c r="AD767" s="29"/>
      <c r="AE767" s="29"/>
    </row>
    <row r="768" spans="1:31" ht="15.75" customHeight="1">
      <c r="A768" s="29"/>
      <c r="B768" s="75"/>
      <c r="C768" s="29"/>
      <c r="D768" s="29"/>
      <c r="E768" s="29"/>
      <c r="F768" s="29"/>
      <c r="G768" s="338"/>
      <c r="H768" s="29"/>
      <c r="I768" s="29"/>
      <c r="J768" s="29"/>
      <c r="K768" s="29"/>
      <c r="L768" s="29"/>
      <c r="M768" s="29"/>
      <c r="N768" s="29"/>
      <c r="O768" s="29"/>
      <c r="P768" s="29"/>
      <c r="Q768" s="29"/>
      <c r="R768" s="29"/>
      <c r="S768" s="29"/>
      <c r="T768" s="29"/>
      <c r="U768" s="29"/>
      <c r="V768" s="29"/>
      <c r="W768" s="29"/>
      <c r="X768" s="29"/>
      <c r="Y768" s="29"/>
      <c r="Z768" s="29"/>
      <c r="AA768" s="29"/>
      <c r="AB768" s="29"/>
      <c r="AC768" s="29"/>
      <c r="AD768" s="29"/>
      <c r="AE768" s="29"/>
    </row>
    <row r="769" spans="1:31" ht="15.75" customHeight="1">
      <c r="A769" s="29"/>
      <c r="B769" s="75"/>
      <c r="C769" s="29"/>
      <c r="D769" s="29"/>
      <c r="E769" s="29"/>
      <c r="F769" s="29"/>
      <c r="G769" s="338"/>
      <c r="H769" s="29"/>
      <c r="I769" s="29"/>
      <c r="J769" s="29"/>
      <c r="K769" s="29"/>
      <c r="L769" s="29"/>
      <c r="M769" s="29"/>
      <c r="N769" s="29"/>
      <c r="O769" s="29"/>
      <c r="P769" s="29"/>
      <c r="Q769" s="29"/>
      <c r="R769" s="29"/>
      <c r="S769" s="29"/>
      <c r="T769" s="29"/>
      <c r="U769" s="29"/>
      <c r="V769" s="29"/>
      <c r="W769" s="29"/>
      <c r="X769" s="29"/>
      <c r="Y769" s="29"/>
      <c r="Z769" s="29"/>
      <c r="AA769" s="29"/>
      <c r="AB769" s="29"/>
      <c r="AC769" s="29"/>
      <c r="AD769" s="29"/>
      <c r="AE769" s="29"/>
    </row>
    <row r="770" spans="1:31" ht="15.75" customHeight="1">
      <c r="A770" s="29"/>
      <c r="B770" s="75"/>
      <c r="C770" s="29"/>
      <c r="D770" s="29"/>
      <c r="E770" s="29"/>
      <c r="F770" s="29"/>
      <c r="G770" s="338"/>
      <c r="H770" s="29"/>
      <c r="I770" s="29"/>
      <c r="J770" s="29"/>
      <c r="K770" s="29"/>
      <c r="L770" s="29"/>
      <c r="M770" s="29"/>
      <c r="N770" s="29"/>
      <c r="O770" s="29"/>
      <c r="P770" s="29"/>
      <c r="Q770" s="29"/>
      <c r="R770" s="29"/>
      <c r="S770" s="29"/>
      <c r="T770" s="29"/>
      <c r="U770" s="29"/>
      <c r="V770" s="29"/>
      <c r="W770" s="29"/>
      <c r="X770" s="29"/>
      <c r="Y770" s="29"/>
      <c r="Z770" s="29"/>
      <c r="AA770" s="29"/>
      <c r="AB770" s="29"/>
      <c r="AC770" s="29"/>
      <c r="AD770" s="29"/>
      <c r="AE770" s="29"/>
    </row>
    <row r="771" spans="1:31" ht="15.75" customHeight="1">
      <c r="A771" s="29"/>
      <c r="B771" s="75"/>
      <c r="C771" s="29"/>
      <c r="D771" s="29"/>
      <c r="E771" s="29"/>
      <c r="F771" s="29"/>
      <c r="G771" s="338"/>
      <c r="H771" s="29"/>
      <c r="I771" s="29"/>
      <c r="J771" s="29"/>
      <c r="K771" s="29"/>
      <c r="L771" s="29"/>
      <c r="M771" s="29"/>
      <c r="N771" s="29"/>
      <c r="O771" s="29"/>
      <c r="P771" s="29"/>
      <c r="Q771" s="29"/>
      <c r="R771" s="29"/>
      <c r="S771" s="29"/>
      <c r="T771" s="29"/>
      <c r="U771" s="29"/>
      <c r="V771" s="29"/>
      <c r="W771" s="29"/>
      <c r="X771" s="29"/>
      <c r="Y771" s="29"/>
      <c r="Z771" s="29"/>
      <c r="AA771" s="29"/>
      <c r="AB771" s="29"/>
      <c r="AC771" s="29"/>
      <c r="AD771" s="29"/>
      <c r="AE771" s="29"/>
    </row>
    <row r="772" spans="1:31" ht="15.75" customHeight="1">
      <c r="A772" s="29"/>
      <c r="B772" s="75"/>
      <c r="C772" s="29"/>
      <c r="D772" s="29"/>
      <c r="E772" s="29"/>
      <c r="F772" s="29"/>
      <c r="G772" s="338"/>
      <c r="H772" s="29"/>
      <c r="I772" s="29"/>
      <c r="J772" s="29"/>
      <c r="K772" s="29"/>
      <c r="L772" s="29"/>
      <c r="M772" s="29"/>
      <c r="N772" s="29"/>
      <c r="O772" s="29"/>
      <c r="P772" s="29"/>
      <c r="Q772" s="29"/>
      <c r="R772" s="29"/>
      <c r="S772" s="29"/>
      <c r="T772" s="29"/>
      <c r="U772" s="29"/>
      <c r="V772" s="29"/>
      <c r="W772" s="29"/>
      <c r="X772" s="29"/>
      <c r="Y772" s="29"/>
      <c r="Z772" s="29"/>
      <c r="AA772" s="29"/>
      <c r="AB772" s="29"/>
      <c r="AC772" s="29"/>
      <c r="AD772" s="29"/>
      <c r="AE772" s="29"/>
    </row>
    <row r="773" spans="1:31" ht="15.75" customHeight="1">
      <c r="A773" s="29"/>
      <c r="B773" s="75"/>
      <c r="C773" s="29"/>
      <c r="D773" s="29"/>
      <c r="E773" s="29"/>
      <c r="F773" s="29"/>
      <c r="G773" s="338"/>
      <c r="H773" s="29"/>
      <c r="I773" s="29"/>
      <c r="J773" s="29"/>
      <c r="K773" s="29"/>
      <c r="L773" s="29"/>
      <c r="M773" s="29"/>
      <c r="N773" s="29"/>
      <c r="O773" s="29"/>
      <c r="P773" s="29"/>
      <c r="Q773" s="29"/>
      <c r="R773" s="29"/>
      <c r="S773" s="29"/>
      <c r="T773" s="29"/>
      <c r="U773" s="29"/>
      <c r="V773" s="29"/>
      <c r="W773" s="29"/>
      <c r="X773" s="29"/>
      <c r="Y773" s="29"/>
      <c r="Z773" s="29"/>
      <c r="AA773" s="29"/>
      <c r="AB773" s="29"/>
      <c r="AC773" s="29"/>
      <c r="AD773" s="29"/>
      <c r="AE773" s="29"/>
    </row>
    <row r="774" spans="1:31" ht="15.75" customHeight="1">
      <c r="A774" s="29"/>
      <c r="B774" s="75"/>
      <c r="C774" s="29"/>
      <c r="D774" s="29"/>
      <c r="E774" s="29"/>
      <c r="F774" s="29"/>
      <c r="G774" s="338"/>
      <c r="H774" s="29"/>
      <c r="I774" s="29"/>
      <c r="J774" s="29"/>
      <c r="K774" s="29"/>
      <c r="L774" s="29"/>
      <c r="M774" s="29"/>
      <c r="N774" s="29"/>
      <c r="O774" s="29"/>
      <c r="P774" s="29"/>
      <c r="Q774" s="29"/>
      <c r="R774" s="29"/>
      <c r="S774" s="29"/>
      <c r="T774" s="29"/>
      <c r="U774" s="29"/>
      <c r="V774" s="29"/>
      <c r="W774" s="29"/>
      <c r="X774" s="29"/>
      <c r="Y774" s="29"/>
      <c r="Z774" s="29"/>
      <c r="AA774" s="29"/>
      <c r="AB774" s="29"/>
      <c r="AC774" s="29"/>
      <c r="AD774" s="29"/>
      <c r="AE774" s="29"/>
    </row>
    <row r="775" spans="1:31" ht="15.75" customHeight="1">
      <c r="A775" s="29"/>
      <c r="B775" s="75"/>
      <c r="C775" s="29"/>
      <c r="D775" s="29"/>
      <c r="E775" s="29"/>
      <c r="F775" s="29"/>
      <c r="G775" s="338"/>
      <c r="H775" s="29"/>
      <c r="I775" s="29"/>
      <c r="J775" s="29"/>
      <c r="K775" s="29"/>
      <c r="L775" s="29"/>
      <c r="M775" s="29"/>
      <c r="N775" s="29"/>
      <c r="O775" s="29"/>
      <c r="P775" s="29"/>
      <c r="Q775" s="29"/>
      <c r="R775" s="29"/>
      <c r="S775" s="29"/>
      <c r="T775" s="29"/>
      <c r="U775" s="29"/>
      <c r="V775" s="29"/>
      <c r="W775" s="29"/>
      <c r="X775" s="29"/>
      <c r="Y775" s="29"/>
      <c r="Z775" s="29"/>
      <c r="AA775" s="29"/>
      <c r="AB775" s="29"/>
      <c r="AC775" s="29"/>
      <c r="AD775" s="29"/>
      <c r="AE775" s="29"/>
    </row>
    <row r="776" spans="1:31" ht="15.75" customHeight="1">
      <c r="A776" s="29"/>
      <c r="B776" s="75"/>
      <c r="C776" s="29"/>
      <c r="D776" s="29"/>
      <c r="E776" s="29"/>
      <c r="F776" s="29"/>
      <c r="G776" s="338"/>
      <c r="H776" s="29"/>
      <c r="I776" s="29"/>
      <c r="J776" s="29"/>
      <c r="K776" s="29"/>
      <c r="L776" s="29"/>
      <c r="M776" s="29"/>
      <c r="N776" s="29"/>
      <c r="O776" s="29"/>
      <c r="P776" s="29"/>
      <c r="Q776" s="29"/>
      <c r="R776" s="29"/>
      <c r="S776" s="29"/>
      <c r="T776" s="29"/>
      <c r="U776" s="29"/>
      <c r="V776" s="29"/>
      <c r="W776" s="29"/>
      <c r="X776" s="29"/>
      <c r="Y776" s="29"/>
      <c r="Z776" s="29"/>
      <c r="AA776" s="29"/>
      <c r="AB776" s="29"/>
      <c r="AC776" s="29"/>
      <c r="AD776" s="29"/>
      <c r="AE776" s="29"/>
    </row>
    <row r="777" spans="1:31" ht="15.75" customHeight="1">
      <c r="A777" s="29"/>
      <c r="B777" s="75"/>
      <c r="C777" s="29"/>
      <c r="D777" s="29"/>
      <c r="E777" s="29"/>
      <c r="F777" s="29"/>
      <c r="G777" s="338"/>
      <c r="H777" s="29"/>
      <c r="I777" s="29"/>
      <c r="J777" s="29"/>
      <c r="K777" s="29"/>
      <c r="L777" s="29"/>
      <c r="M777" s="29"/>
      <c r="N777" s="29"/>
      <c r="O777" s="29"/>
      <c r="P777" s="29"/>
      <c r="Q777" s="29"/>
      <c r="R777" s="29"/>
      <c r="S777" s="29"/>
      <c r="T777" s="29"/>
      <c r="U777" s="29"/>
      <c r="V777" s="29"/>
      <c r="W777" s="29"/>
      <c r="X777" s="29"/>
      <c r="Y777" s="29"/>
      <c r="Z777" s="29"/>
      <c r="AA777" s="29"/>
      <c r="AB777" s="29"/>
      <c r="AC777" s="29"/>
      <c r="AD777" s="29"/>
      <c r="AE777" s="29"/>
    </row>
    <row r="778" spans="1:31" ht="15.75" customHeight="1">
      <c r="A778" s="29"/>
      <c r="B778" s="75"/>
      <c r="C778" s="29"/>
      <c r="D778" s="29"/>
      <c r="E778" s="29"/>
      <c r="F778" s="29"/>
      <c r="G778" s="338"/>
      <c r="H778" s="29"/>
      <c r="I778" s="29"/>
      <c r="J778" s="29"/>
      <c r="K778" s="29"/>
      <c r="L778" s="29"/>
      <c r="M778" s="29"/>
      <c r="N778" s="29"/>
      <c r="O778" s="29"/>
      <c r="P778" s="29"/>
      <c r="Q778" s="29"/>
      <c r="R778" s="29"/>
      <c r="S778" s="29"/>
      <c r="T778" s="29"/>
      <c r="U778" s="29"/>
      <c r="V778" s="29"/>
      <c r="W778" s="29"/>
      <c r="X778" s="29"/>
      <c r="Y778" s="29"/>
      <c r="Z778" s="29"/>
      <c r="AA778" s="29"/>
      <c r="AB778" s="29"/>
      <c r="AC778" s="29"/>
      <c r="AD778" s="29"/>
      <c r="AE778" s="29"/>
    </row>
    <row r="779" spans="1:31" ht="15.75" customHeight="1">
      <c r="A779" s="29"/>
      <c r="B779" s="75"/>
      <c r="C779" s="29"/>
      <c r="D779" s="29"/>
      <c r="E779" s="29"/>
      <c r="F779" s="29"/>
      <c r="G779" s="338"/>
      <c r="H779" s="29"/>
      <c r="I779" s="29"/>
      <c r="J779" s="29"/>
      <c r="K779" s="29"/>
      <c r="L779" s="29"/>
      <c r="M779" s="29"/>
      <c r="N779" s="29"/>
      <c r="O779" s="29"/>
      <c r="P779" s="29"/>
      <c r="Q779" s="29"/>
      <c r="R779" s="29"/>
      <c r="S779" s="29"/>
      <c r="T779" s="29"/>
      <c r="U779" s="29"/>
      <c r="V779" s="29"/>
      <c r="W779" s="29"/>
      <c r="X779" s="29"/>
      <c r="Y779" s="29"/>
      <c r="Z779" s="29"/>
      <c r="AA779" s="29"/>
      <c r="AB779" s="29"/>
      <c r="AC779" s="29"/>
      <c r="AD779" s="29"/>
      <c r="AE779" s="29"/>
    </row>
    <row r="780" spans="1:31" ht="15.75" customHeight="1">
      <c r="A780" s="29"/>
      <c r="B780" s="75"/>
      <c r="C780" s="29"/>
      <c r="D780" s="29"/>
      <c r="E780" s="29"/>
      <c r="F780" s="29"/>
      <c r="G780" s="338"/>
      <c r="H780" s="29"/>
      <c r="I780" s="29"/>
      <c r="J780" s="29"/>
      <c r="K780" s="29"/>
      <c r="L780" s="29"/>
      <c r="M780" s="29"/>
      <c r="N780" s="29"/>
      <c r="O780" s="29"/>
      <c r="P780" s="29"/>
      <c r="Q780" s="29"/>
      <c r="R780" s="29"/>
      <c r="S780" s="29"/>
      <c r="T780" s="29"/>
      <c r="U780" s="29"/>
      <c r="V780" s="29"/>
      <c r="W780" s="29"/>
      <c r="X780" s="29"/>
      <c r="Y780" s="29"/>
      <c r="Z780" s="29"/>
      <c r="AA780" s="29"/>
      <c r="AB780" s="29"/>
      <c r="AC780" s="29"/>
      <c r="AD780" s="29"/>
      <c r="AE780" s="29"/>
    </row>
    <row r="781" spans="1:31" ht="15.75" customHeight="1">
      <c r="A781" s="29"/>
      <c r="B781" s="75"/>
      <c r="C781" s="29"/>
      <c r="D781" s="29"/>
      <c r="E781" s="29"/>
      <c r="F781" s="29"/>
      <c r="G781" s="338"/>
      <c r="H781" s="29"/>
      <c r="I781" s="29"/>
      <c r="J781" s="29"/>
      <c r="K781" s="29"/>
      <c r="L781" s="29"/>
      <c r="M781" s="29"/>
      <c r="N781" s="29"/>
      <c r="O781" s="29"/>
      <c r="P781" s="29"/>
      <c r="Q781" s="29"/>
      <c r="R781" s="29"/>
      <c r="S781" s="29"/>
      <c r="T781" s="29"/>
      <c r="U781" s="29"/>
      <c r="V781" s="29"/>
      <c r="W781" s="29"/>
      <c r="X781" s="29"/>
      <c r="Y781" s="29"/>
      <c r="Z781" s="29"/>
      <c r="AA781" s="29"/>
      <c r="AB781" s="29"/>
      <c r="AC781" s="29"/>
      <c r="AD781" s="29"/>
      <c r="AE781" s="29"/>
    </row>
    <row r="782" spans="1:31" ht="15.75" customHeight="1">
      <c r="A782" s="29"/>
      <c r="B782" s="75"/>
      <c r="C782" s="29"/>
      <c r="D782" s="29"/>
      <c r="E782" s="29"/>
      <c r="F782" s="29"/>
      <c r="G782" s="338"/>
      <c r="H782" s="29"/>
      <c r="I782" s="29"/>
      <c r="J782" s="29"/>
      <c r="K782" s="29"/>
      <c r="L782" s="29"/>
      <c r="M782" s="29"/>
      <c r="N782" s="29"/>
      <c r="O782" s="29"/>
      <c r="P782" s="29"/>
      <c r="Q782" s="29"/>
      <c r="R782" s="29"/>
      <c r="S782" s="29"/>
      <c r="T782" s="29"/>
      <c r="U782" s="29"/>
      <c r="V782" s="29"/>
      <c r="W782" s="29"/>
      <c r="X782" s="29"/>
      <c r="Y782" s="29"/>
      <c r="Z782" s="29"/>
      <c r="AA782" s="29"/>
      <c r="AB782" s="29"/>
      <c r="AC782" s="29"/>
      <c r="AD782" s="29"/>
      <c r="AE782" s="29"/>
    </row>
    <row r="783" spans="1:31" ht="15.75" customHeight="1">
      <c r="A783" s="29"/>
      <c r="B783" s="75"/>
      <c r="C783" s="29"/>
      <c r="D783" s="29"/>
      <c r="E783" s="29"/>
      <c r="F783" s="29"/>
      <c r="G783" s="338"/>
      <c r="H783" s="29"/>
      <c r="I783" s="29"/>
      <c r="J783" s="29"/>
      <c r="K783" s="29"/>
      <c r="L783" s="29"/>
      <c r="M783" s="29"/>
      <c r="N783" s="29"/>
      <c r="O783" s="29"/>
      <c r="P783" s="29"/>
      <c r="Q783" s="29"/>
      <c r="R783" s="29"/>
      <c r="S783" s="29"/>
      <c r="T783" s="29"/>
      <c r="U783" s="29"/>
      <c r="V783" s="29"/>
      <c r="W783" s="29"/>
      <c r="X783" s="29"/>
      <c r="Y783" s="29"/>
      <c r="Z783" s="29"/>
      <c r="AA783" s="29"/>
      <c r="AB783" s="29"/>
      <c r="AC783" s="29"/>
      <c r="AD783" s="29"/>
      <c r="AE783" s="29"/>
    </row>
    <row r="784" spans="1:31" ht="15.75" customHeight="1">
      <c r="A784" s="29"/>
      <c r="B784" s="75"/>
      <c r="C784" s="29"/>
      <c r="D784" s="29"/>
      <c r="E784" s="29"/>
      <c r="F784" s="29"/>
      <c r="G784" s="338"/>
      <c r="H784" s="29"/>
      <c r="I784" s="29"/>
      <c r="J784" s="29"/>
      <c r="K784" s="29"/>
      <c r="L784" s="29"/>
      <c r="M784" s="29"/>
      <c r="N784" s="29"/>
      <c r="O784" s="29"/>
      <c r="P784" s="29"/>
      <c r="Q784" s="29"/>
      <c r="R784" s="29"/>
      <c r="S784" s="29"/>
      <c r="T784" s="29"/>
      <c r="U784" s="29"/>
      <c r="V784" s="29"/>
      <c r="W784" s="29"/>
      <c r="X784" s="29"/>
      <c r="Y784" s="29"/>
      <c r="Z784" s="29"/>
      <c r="AA784" s="29"/>
      <c r="AB784" s="29"/>
      <c r="AC784" s="29"/>
      <c r="AD784" s="29"/>
      <c r="AE784" s="29"/>
    </row>
    <row r="785" spans="1:31" ht="15.75" customHeight="1">
      <c r="A785" s="29"/>
      <c r="B785" s="75"/>
      <c r="C785" s="29"/>
      <c r="D785" s="29"/>
      <c r="E785" s="29"/>
      <c r="F785" s="29"/>
      <c r="G785" s="338"/>
      <c r="H785" s="29"/>
      <c r="I785" s="29"/>
      <c r="J785" s="29"/>
      <c r="K785" s="29"/>
      <c r="L785" s="29"/>
      <c r="M785" s="29"/>
      <c r="N785" s="29"/>
      <c r="O785" s="29"/>
      <c r="P785" s="29"/>
      <c r="Q785" s="29"/>
      <c r="R785" s="29"/>
      <c r="S785" s="29"/>
      <c r="T785" s="29"/>
      <c r="U785" s="29"/>
      <c r="V785" s="29"/>
      <c r="W785" s="29"/>
      <c r="X785" s="29"/>
      <c r="Y785" s="29"/>
      <c r="Z785" s="29"/>
      <c r="AA785" s="29"/>
      <c r="AB785" s="29"/>
      <c r="AC785" s="29"/>
      <c r="AD785" s="29"/>
      <c r="AE785" s="29"/>
    </row>
    <row r="786" spans="1:31" ht="15.75" customHeight="1">
      <c r="A786" s="29"/>
      <c r="B786" s="75"/>
      <c r="C786" s="29"/>
      <c r="D786" s="29"/>
      <c r="E786" s="29"/>
      <c r="F786" s="29"/>
      <c r="G786" s="338"/>
      <c r="H786" s="29"/>
      <c r="I786" s="29"/>
      <c r="J786" s="29"/>
      <c r="K786" s="29"/>
      <c r="L786" s="29"/>
      <c r="M786" s="29"/>
      <c r="N786" s="29"/>
      <c r="O786" s="29"/>
      <c r="P786" s="29"/>
      <c r="Q786" s="29"/>
      <c r="R786" s="29"/>
      <c r="S786" s="29"/>
      <c r="T786" s="29"/>
      <c r="U786" s="29"/>
      <c r="V786" s="29"/>
      <c r="W786" s="29"/>
      <c r="X786" s="29"/>
      <c r="Y786" s="29"/>
      <c r="Z786" s="29"/>
      <c r="AA786" s="29"/>
      <c r="AB786" s="29"/>
      <c r="AC786" s="29"/>
      <c r="AD786" s="29"/>
      <c r="AE786" s="29"/>
    </row>
    <row r="787" spans="1:31" ht="15.75" customHeight="1">
      <c r="A787" s="29"/>
      <c r="B787" s="75"/>
      <c r="C787" s="29"/>
      <c r="D787" s="29"/>
      <c r="E787" s="29"/>
      <c r="F787" s="29"/>
      <c r="G787" s="338"/>
      <c r="H787" s="29"/>
      <c r="I787" s="29"/>
      <c r="J787" s="29"/>
      <c r="K787" s="29"/>
      <c r="L787" s="29"/>
      <c r="M787" s="29"/>
      <c r="N787" s="29"/>
      <c r="O787" s="29"/>
      <c r="P787" s="29"/>
      <c r="Q787" s="29"/>
      <c r="R787" s="29"/>
      <c r="S787" s="29"/>
      <c r="T787" s="29"/>
      <c r="U787" s="29"/>
      <c r="V787" s="29"/>
      <c r="W787" s="29"/>
      <c r="X787" s="29"/>
      <c r="Y787" s="29"/>
      <c r="Z787" s="29"/>
      <c r="AA787" s="29"/>
      <c r="AB787" s="29"/>
      <c r="AC787" s="29"/>
      <c r="AD787" s="29"/>
      <c r="AE787" s="29"/>
    </row>
    <row r="788" spans="1:31" ht="15.75" customHeight="1">
      <c r="A788" s="29"/>
      <c r="B788" s="75"/>
      <c r="C788" s="29"/>
      <c r="D788" s="29"/>
      <c r="E788" s="29"/>
      <c r="F788" s="29"/>
      <c r="G788" s="338"/>
      <c r="H788" s="29"/>
      <c r="I788" s="29"/>
      <c r="J788" s="29"/>
      <c r="K788" s="29"/>
      <c r="L788" s="29"/>
      <c r="M788" s="29"/>
      <c r="N788" s="29"/>
      <c r="O788" s="29"/>
      <c r="P788" s="29"/>
      <c r="Q788" s="29"/>
      <c r="R788" s="29"/>
      <c r="S788" s="29"/>
      <c r="T788" s="29"/>
      <c r="U788" s="29"/>
      <c r="V788" s="29"/>
      <c r="W788" s="29"/>
      <c r="X788" s="29"/>
      <c r="Y788" s="29"/>
      <c r="Z788" s="29"/>
      <c r="AA788" s="29"/>
      <c r="AB788" s="29"/>
      <c r="AC788" s="29"/>
      <c r="AD788" s="29"/>
      <c r="AE788" s="29"/>
    </row>
    <row r="789" spans="1:31" ht="15.75" customHeight="1">
      <c r="A789" s="29"/>
      <c r="B789" s="75"/>
      <c r="C789" s="29"/>
      <c r="D789" s="29"/>
      <c r="E789" s="29"/>
      <c r="F789" s="29"/>
      <c r="G789" s="338"/>
      <c r="H789" s="29"/>
      <c r="I789" s="29"/>
      <c r="J789" s="29"/>
      <c r="K789" s="29"/>
      <c r="L789" s="29"/>
      <c r="M789" s="29"/>
      <c r="N789" s="29"/>
      <c r="O789" s="29"/>
      <c r="P789" s="29"/>
      <c r="Q789" s="29"/>
      <c r="R789" s="29"/>
      <c r="S789" s="29"/>
      <c r="T789" s="29"/>
      <c r="U789" s="29"/>
      <c r="V789" s="29"/>
      <c r="W789" s="29"/>
      <c r="X789" s="29"/>
      <c r="Y789" s="29"/>
      <c r="Z789" s="29"/>
      <c r="AA789" s="29"/>
      <c r="AB789" s="29"/>
      <c r="AC789" s="29"/>
      <c r="AD789" s="29"/>
      <c r="AE789" s="29"/>
    </row>
    <row r="790" spans="1:31" ht="15.75" customHeight="1">
      <c r="A790" s="29"/>
      <c r="B790" s="75"/>
      <c r="C790" s="29"/>
      <c r="D790" s="29"/>
      <c r="E790" s="29"/>
      <c r="F790" s="29"/>
      <c r="G790" s="338"/>
      <c r="H790" s="29"/>
      <c r="I790" s="29"/>
      <c r="J790" s="29"/>
      <c r="K790" s="29"/>
      <c r="L790" s="29"/>
      <c r="M790" s="29"/>
      <c r="N790" s="29"/>
      <c r="O790" s="29"/>
      <c r="P790" s="29"/>
      <c r="Q790" s="29"/>
      <c r="R790" s="29"/>
      <c r="S790" s="29"/>
      <c r="T790" s="29"/>
      <c r="U790" s="29"/>
      <c r="V790" s="29"/>
      <c r="W790" s="29"/>
      <c r="X790" s="29"/>
      <c r="Y790" s="29"/>
      <c r="Z790" s="29"/>
      <c r="AA790" s="29"/>
      <c r="AB790" s="29"/>
      <c r="AC790" s="29"/>
      <c r="AD790" s="29"/>
      <c r="AE790" s="29"/>
    </row>
    <row r="791" spans="1:31" ht="15.75" customHeight="1">
      <c r="A791" s="29"/>
      <c r="B791" s="75"/>
      <c r="C791" s="29"/>
      <c r="D791" s="29"/>
      <c r="E791" s="29"/>
      <c r="F791" s="29"/>
      <c r="G791" s="338"/>
      <c r="H791" s="29"/>
      <c r="I791" s="29"/>
      <c r="J791" s="29"/>
      <c r="K791" s="29"/>
      <c r="L791" s="29"/>
      <c r="M791" s="29"/>
      <c r="N791" s="29"/>
      <c r="O791" s="29"/>
      <c r="P791" s="29"/>
      <c r="Q791" s="29"/>
      <c r="R791" s="29"/>
      <c r="S791" s="29"/>
      <c r="T791" s="29"/>
      <c r="U791" s="29"/>
      <c r="V791" s="29"/>
      <c r="W791" s="29"/>
      <c r="X791" s="29"/>
      <c r="Y791" s="29"/>
      <c r="Z791" s="29"/>
      <c r="AA791" s="29"/>
      <c r="AB791" s="29"/>
      <c r="AC791" s="29"/>
      <c r="AD791" s="29"/>
      <c r="AE791" s="29"/>
    </row>
    <row r="792" spans="1:31" ht="15.75" customHeight="1">
      <c r="A792" s="29"/>
      <c r="B792" s="75"/>
      <c r="C792" s="29"/>
      <c r="D792" s="29"/>
      <c r="E792" s="29"/>
      <c r="F792" s="29"/>
      <c r="G792" s="338"/>
      <c r="H792" s="29"/>
      <c r="I792" s="29"/>
      <c r="J792" s="29"/>
      <c r="K792" s="29"/>
      <c r="L792" s="29"/>
      <c r="M792" s="29"/>
      <c r="N792" s="29"/>
      <c r="O792" s="29"/>
      <c r="P792" s="29"/>
      <c r="Q792" s="29"/>
      <c r="R792" s="29"/>
      <c r="S792" s="29"/>
      <c r="T792" s="29"/>
      <c r="U792" s="29"/>
      <c r="V792" s="29"/>
      <c r="W792" s="29"/>
      <c r="X792" s="29"/>
      <c r="Y792" s="29"/>
      <c r="Z792" s="29"/>
      <c r="AA792" s="29"/>
      <c r="AB792" s="29"/>
      <c r="AC792" s="29"/>
      <c r="AD792" s="29"/>
      <c r="AE792" s="29"/>
    </row>
    <row r="793" spans="1:31" ht="15.75" customHeight="1">
      <c r="A793" s="29"/>
      <c r="B793" s="75"/>
      <c r="C793" s="29"/>
      <c r="D793" s="29"/>
      <c r="E793" s="29"/>
      <c r="F793" s="29"/>
      <c r="G793" s="338"/>
      <c r="H793" s="29"/>
      <c r="I793" s="29"/>
      <c r="J793" s="29"/>
      <c r="K793" s="29"/>
      <c r="L793" s="29"/>
      <c r="M793" s="29"/>
      <c r="N793" s="29"/>
      <c r="O793" s="29"/>
      <c r="P793" s="29"/>
      <c r="Q793" s="29"/>
      <c r="R793" s="29"/>
      <c r="S793" s="29"/>
      <c r="T793" s="29"/>
      <c r="U793" s="29"/>
      <c r="V793" s="29"/>
      <c r="W793" s="29"/>
      <c r="X793" s="29"/>
      <c r="Y793" s="29"/>
      <c r="Z793" s="29"/>
      <c r="AA793" s="29"/>
      <c r="AB793" s="29"/>
      <c r="AC793" s="29"/>
      <c r="AD793" s="29"/>
      <c r="AE793" s="29"/>
    </row>
    <row r="794" spans="1:31" ht="15.75" customHeight="1">
      <c r="A794" s="29"/>
      <c r="B794" s="75"/>
      <c r="C794" s="29"/>
      <c r="D794" s="29"/>
      <c r="E794" s="29"/>
      <c r="F794" s="29"/>
      <c r="G794" s="338"/>
      <c r="H794" s="29"/>
      <c r="I794" s="29"/>
      <c r="J794" s="29"/>
      <c r="K794" s="29"/>
      <c r="L794" s="29"/>
      <c r="M794" s="29"/>
      <c r="N794" s="29"/>
      <c r="O794" s="29"/>
      <c r="P794" s="29"/>
      <c r="Q794" s="29"/>
      <c r="R794" s="29"/>
      <c r="S794" s="29"/>
      <c r="T794" s="29"/>
      <c r="U794" s="29"/>
      <c r="V794" s="29"/>
      <c r="W794" s="29"/>
      <c r="X794" s="29"/>
      <c r="Y794" s="29"/>
      <c r="Z794" s="29"/>
      <c r="AA794" s="29"/>
      <c r="AB794" s="29"/>
      <c r="AC794" s="29"/>
      <c r="AD794" s="29"/>
      <c r="AE794" s="29"/>
    </row>
    <row r="795" spans="1:31" ht="15.75" customHeight="1">
      <c r="A795" s="29"/>
      <c r="B795" s="75"/>
      <c r="C795" s="29"/>
      <c r="D795" s="29"/>
      <c r="E795" s="29"/>
      <c r="F795" s="29"/>
      <c r="G795" s="338"/>
      <c r="H795" s="29"/>
      <c r="I795" s="29"/>
      <c r="J795" s="29"/>
      <c r="K795" s="29"/>
      <c r="L795" s="29"/>
      <c r="M795" s="29"/>
      <c r="N795" s="29"/>
      <c r="O795" s="29"/>
      <c r="P795" s="29"/>
      <c r="Q795" s="29"/>
      <c r="R795" s="29"/>
      <c r="S795" s="29"/>
      <c r="T795" s="29"/>
      <c r="U795" s="29"/>
      <c r="V795" s="29"/>
      <c r="W795" s="29"/>
      <c r="X795" s="29"/>
      <c r="Y795" s="29"/>
      <c r="Z795" s="29"/>
      <c r="AA795" s="29"/>
      <c r="AB795" s="29"/>
      <c r="AC795" s="29"/>
      <c r="AD795" s="29"/>
      <c r="AE795" s="29"/>
    </row>
    <row r="796" spans="1:31" ht="15.75" customHeight="1">
      <c r="A796" s="29"/>
      <c r="B796" s="75"/>
      <c r="C796" s="29"/>
      <c r="D796" s="29"/>
      <c r="E796" s="29"/>
      <c r="F796" s="29"/>
      <c r="G796" s="338"/>
      <c r="H796" s="29"/>
      <c r="I796" s="29"/>
      <c r="J796" s="29"/>
      <c r="K796" s="29"/>
      <c r="L796" s="29"/>
      <c r="M796" s="29"/>
      <c r="N796" s="29"/>
      <c r="O796" s="29"/>
      <c r="P796" s="29"/>
      <c r="Q796" s="29"/>
      <c r="R796" s="29"/>
      <c r="S796" s="29"/>
      <c r="T796" s="29"/>
      <c r="U796" s="29"/>
      <c r="V796" s="29"/>
      <c r="W796" s="29"/>
      <c r="X796" s="29"/>
      <c r="Y796" s="29"/>
      <c r="Z796" s="29"/>
      <c r="AA796" s="29"/>
      <c r="AB796" s="29"/>
      <c r="AC796" s="29"/>
      <c r="AD796" s="29"/>
      <c r="AE796" s="29"/>
    </row>
    <row r="797" spans="1:31" ht="15.75" customHeight="1">
      <c r="A797" s="29"/>
      <c r="B797" s="75"/>
      <c r="C797" s="29"/>
      <c r="D797" s="29"/>
      <c r="E797" s="29"/>
      <c r="F797" s="29"/>
      <c r="G797" s="338"/>
      <c r="H797" s="29"/>
      <c r="I797" s="29"/>
      <c r="J797" s="29"/>
      <c r="K797" s="29"/>
      <c r="L797" s="29"/>
      <c r="M797" s="29"/>
      <c r="N797" s="29"/>
      <c r="O797" s="29"/>
      <c r="P797" s="29"/>
      <c r="Q797" s="29"/>
      <c r="R797" s="29"/>
      <c r="S797" s="29"/>
      <c r="T797" s="29"/>
      <c r="U797" s="29"/>
      <c r="V797" s="29"/>
      <c r="W797" s="29"/>
      <c r="X797" s="29"/>
      <c r="Y797" s="29"/>
      <c r="Z797" s="29"/>
      <c r="AA797" s="29"/>
      <c r="AB797" s="29"/>
      <c r="AC797" s="29"/>
      <c r="AD797" s="29"/>
      <c r="AE797" s="29"/>
    </row>
    <row r="798" spans="1:31" ht="15.75" customHeight="1">
      <c r="A798" s="29"/>
      <c r="B798" s="75"/>
      <c r="C798" s="29"/>
      <c r="D798" s="29"/>
      <c r="E798" s="29"/>
      <c r="F798" s="29"/>
      <c r="G798" s="338"/>
      <c r="H798" s="29"/>
      <c r="I798" s="29"/>
      <c r="J798" s="29"/>
      <c r="K798" s="29"/>
      <c r="L798" s="29"/>
      <c r="M798" s="29"/>
      <c r="N798" s="29"/>
      <c r="O798" s="29"/>
      <c r="P798" s="29"/>
      <c r="Q798" s="29"/>
      <c r="R798" s="29"/>
      <c r="S798" s="29"/>
      <c r="T798" s="29"/>
      <c r="U798" s="29"/>
      <c r="V798" s="29"/>
      <c r="W798" s="29"/>
      <c r="X798" s="29"/>
      <c r="Y798" s="29"/>
      <c r="Z798" s="29"/>
      <c r="AA798" s="29"/>
      <c r="AB798" s="29"/>
      <c r="AC798" s="29"/>
      <c r="AD798" s="29"/>
      <c r="AE798" s="29"/>
    </row>
    <row r="799" spans="1:31" ht="15.75" customHeight="1">
      <c r="A799" s="29"/>
      <c r="B799" s="75"/>
      <c r="C799" s="29"/>
      <c r="D799" s="29"/>
      <c r="E799" s="29"/>
      <c r="F799" s="29"/>
      <c r="G799" s="338"/>
      <c r="H799" s="29"/>
      <c r="I799" s="29"/>
      <c r="J799" s="29"/>
      <c r="K799" s="29"/>
      <c r="L799" s="29"/>
      <c r="M799" s="29"/>
      <c r="N799" s="29"/>
      <c r="O799" s="29"/>
      <c r="P799" s="29"/>
      <c r="Q799" s="29"/>
      <c r="R799" s="29"/>
      <c r="S799" s="29"/>
      <c r="T799" s="29"/>
      <c r="U799" s="29"/>
      <c r="V799" s="29"/>
      <c r="W799" s="29"/>
      <c r="X799" s="29"/>
      <c r="Y799" s="29"/>
      <c r="Z799" s="29"/>
      <c r="AA799" s="29"/>
      <c r="AB799" s="29"/>
      <c r="AC799" s="29"/>
      <c r="AD799" s="29"/>
      <c r="AE799" s="29"/>
    </row>
    <row r="800" spans="1:31" ht="15.75" customHeight="1">
      <c r="A800" s="29"/>
      <c r="B800" s="75"/>
      <c r="C800" s="29"/>
      <c r="D800" s="29"/>
      <c r="E800" s="29"/>
      <c r="F800" s="29"/>
      <c r="G800" s="338"/>
      <c r="H800" s="29"/>
      <c r="I800" s="29"/>
      <c r="J800" s="29"/>
      <c r="K800" s="29"/>
      <c r="L800" s="29"/>
      <c r="M800" s="29"/>
      <c r="N800" s="29"/>
      <c r="O800" s="29"/>
      <c r="P800" s="29"/>
      <c r="Q800" s="29"/>
      <c r="R800" s="29"/>
      <c r="S800" s="29"/>
      <c r="T800" s="29"/>
      <c r="U800" s="29"/>
      <c r="V800" s="29"/>
      <c r="W800" s="29"/>
      <c r="X800" s="29"/>
      <c r="Y800" s="29"/>
      <c r="Z800" s="29"/>
      <c r="AA800" s="29"/>
      <c r="AB800" s="29"/>
      <c r="AC800" s="29"/>
      <c r="AD800" s="29"/>
      <c r="AE800" s="29"/>
    </row>
    <row r="801" spans="1:31" ht="15.75" customHeight="1">
      <c r="A801" s="29"/>
      <c r="B801" s="75"/>
      <c r="C801" s="29"/>
      <c r="D801" s="29"/>
      <c r="E801" s="29"/>
      <c r="F801" s="29"/>
      <c r="G801" s="338"/>
      <c r="H801" s="29"/>
      <c r="I801" s="29"/>
      <c r="J801" s="29"/>
      <c r="K801" s="29"/>
      <c r="L801" s="29"/>
      <c r="M801" s="29"/>
      <c r="N801" s="29"/>
      <c r="O801" s="29"/>
      <c r="P801" s="29"/>
      <c r="Q801" s="29"/>
      <c r="R801" s="29"/>
      <c r="S801" s="29"/>
      <c r="T801" s="29"/>
      <c r="U801" s="29"/>
      <c r="V801" s="29"/>
      <c r="W801" s="29"/>
      <c r="X801" s="29"/>
      <c r="Y801" s="29"/>
      <c r="Z801" s="29"/>
      <c r="AA801" s="29"/>
      <c r="AB801" s="29"/>
      <c r="AC801" s="29"/>
      <c r="AD801" s="29"/>
      <c r="AE801" s="29"/>
    </row>
    <row r="802" spans="1:31" ht="15.75" customHeight="1">
      <c r="A802" s="29"/>
      <c r="B802" s="75"/>
      <c r="C802" s="29"/>
      <c r="D802" s="29"/>
      <c r="E802" s="29"/>
      <c r="F802" s="29"/>
      <c r="G802" s="338"/>
      <c r="H802" s="29"/>
      <c r="I802" s="29"/>
      <c r="J802" s="29"/>
      <c r="K802" s="29"/>
      <c r="L802" s="29"/>
      <c r="M802" s="29"/>
      <c r="N802" s="29"/>
      <c r="O802" s="29"/>
      <c r="P802" s="29"/>
      <c r="Q802" s="29"/>
      <c r="R802" s="29"/>
      <c r="S802" s="29"/>
      <c r="T802" s="29"/>
      <c r="U802" s="29"/>
      <c r="V802" s="29"/>
      <c r="W802" s="29"/>
      <c r="X802" s="29"/>
      <c r="Y802" s="29"/>
      <c r="Z802" s="29"/>
      <c r="AA802" s="29"/>
      <c r="AB802" s="29"/>
      <c r="AC802" s="29"/>
      <c r="AD802" s="29"/>
      <c r="AE802" s="29"/>
    </row>
    <row r="803" spans="1:31" ht="15.75" customHeight="1">
      <c r="A803" s="29"/>
      <c r="B803" s="75"/>
      <c r="C803" s="29"/>
      <c r="D803" s="29"/>
      <c r="E803" s="29"/>
      <c r="F803" s="29"/>
      <c r="G803" s="338"/>
      <c r="H803" s="29"/>
      <c r="I803" s="29"/>
      <c r="J803" s="29"/>
      <c r="K803" s="29"/>
      <c r="L803" s="29"/>
      <c r="M803" s="29"/>
      <c r="N803" s="29"/>
      <c r="O803" s="29"/>
      <c r="P803" s="29"/>
      <c r="Q803" s="29"/>
      <c r="R803" s="29"/>
      <c r="S803" s="29"/>
      <c r="T803" s="29"/>
      <c r="U803" s="29"/>
      <c r="V803" s="29"/>
      <c r="W803" s="29"/>
      <c r="X803" s="29"/>
      <c r="Y803" s="29"/>
      <c r="Z803" s="29"/>
      <c r="AA803" s="29"/>
      <c r="AB803" s="29"/>
      <c r="AC803" s="29"/>
      <c r="AD803" s="29"/>
      <c r="AE803" s="29"/>
    </row>
    <row r="804" spans="1:31" ht="15.75" customHeight="1">
      <c r="A804" s="29"/>
      <c r="B804" s="75"/>
      <c r="C804" s="29"/>
      <c r="D804" s="29"/>
      <c r="E804" s="29"/>
      <c r="F804" s="29"/>
      <c r="G804" s="338"/>
      <c r="H804" s="29"/>
      <c r="I804" s="29"/>
      <c r="J804" s="29"/>
      <c r="K804" s="29"/>
      <c r="L804" s="29"/>
      <c r="M804" s="29"/>
      <c r="N804" s="29"/>
      <c r="O804" s="29"/>
      <c r="P804" s="29"/>
      <c r="Q804" s="29"/>
      <c r="R804" s="29"/>
      <c r="S804" s="29"/>
      <c r="T804" s="29"/>
      <c r="U804" s="29"/>
      <c r="V804" s="29"/>
      <c r="W804" s="29"/>
      <c r="X804" s="29"/>
      <c r="Y804" s="29"/>
      <c r="Z804" s="29"/>
      <c r="AA804" s="29"/>
      <c r="AB804" s="29"/>
      <c r="AC804" s="29"/>
      <c r="AD804" s="29"/>
      <c r="AE804" s="29"/>
    </row>
    <row r="805" spans="1:31" ht="15.75" customHeight="1">
      <c r="A805" s="29"/>
      <c r="B805" s="75"/>
      <c r="C805" s="29"/>
      <c r="D805" s="29"/>
      <c r="E805" s="29"/>
      <c r="F805" s="29"/>
      <c r="G805" s="338"/>
      <c r="H805" s="29"/>
      <c r="I805" s="29"/>
      <c r="J805" s="29"/>
      <c r="K805" s="29"/>
      <c r="L805" s="29"/>
      <c r="M805" s="29"/>
      <c r="N805" s="29"/>
      <c r="O805" s="29"/>
      <c r="P805" s="29"/>
      <c r="Q805" s="29"/>
      <c r="R805" s="29"/>
      <c r="S805" s="29"/>
      <c r="T805" s="29"/>
      <c r="U805" s="29"/>
      <c r="V805" s="29"/>
      <c r="W805" s="29"/>
      <c r="X805" s="29"/>
      <c r="Y805" s="29"/>
      <c r="Z805" s="29"/>
      <c r="AA805" s="29"/>
      <c r="AB805" s="29"/>
      <c r="AC805" s="29"/>
      <c r="AD805" s="29"/>
      <c r="AE805" s="29"/>
    </row>
    <row r="806" spans="1:31" ht="15.75" customHeight="1">
      <c r="A806" s="29"/>
      <c r="B806" s="75"/>
      <c r="C806" s="29"/>
      <c r="D806" s="29"/>
      <c r="E806" s="29"/>
      <c r="F806" s="29"/>
      <c r="G806" s="338"/>
      <c r="H806" s="29"/>
      <c r="I806" s="29"/>
      <c r="J806" s="29"/>
      <c r="K806" s="29"/>
      <c r="L806" s="29"/>
      <c r="M806" s="29"/>
      <c r="N806" s="29"/>
      <c r="O806" s="29"/>
      <c r="P806" s="29"/>
      <c r="Q806" s="29"/>
      <c r="R806" s="29"/>
      <c r="S806" s="29"/>
      <c r="T806" s="29"/>
      <c r="U806" s="29"/>
      <c r="V806" s="29"/>
      <c r="W806" s="29"/>
      <c r="X806" s="29"/>
      <c r="Y806" s="29"/>
      <c r="Z806" s="29"/>
      <c r="AA806" s="29"/>
      <c r="AB806" s="29"/>
      <c r="AC806" s="29"/>
      <c r="AD806" s="29"/>
      <c r="AE806" s="29"/>
    </row>
    <row r="807" spans="1:31" ht="15.75" customHeight="1">
      <c r="A807" s="29"/>
      <c r="B807" s="75"/>
      <c r="C807" s="29"/>
      <c r="D807" s="29"/>
      <c r="E807" s="29"/>
      <c r="F807" s="29"/>
      <c r="G807" s="338"/>
      <c r="H807" s="29"/>
      <c r="I807" s="29"/>
      <c r="J807" s="29"/>
      <c r="K807" s="29"/>
      <c r="L807" s="29"/>
      <c r="M807" s="29"/>
      <c r="N807" s="29"/>
      <c r="O807" s="29"/>
      <c r="P807" s="29"/>
      <c r="Q807" s="29"/>
      <c r="R807" s="29"/>
      <c r="S807" s="29"/>
      <c r="T807" s="29"/>
      <c r="U807" s="29"/>
      <c r="V807" s="29"/>
      <c r="W807" s="29"/>
      <c r="X807" s="29"/>
      <c r="Y807" s="29"/>
      <c r="Z807" s="29"/>
      <c r="AA807" s="29"/>
      <c r="AB807" s="29"/>
      <c r="AC807" s="29"/>
      <c r="AD807" s="29"/>
      <c r="AE807" s="29"/>
    </row>
    <row r="808" spans="1:31" ht="15.75" customHeight="1">
      <c r="A808" s="29"/>
      <c r="B808" s="75"/>
      <c r="C808" s="29"/>
      <c r="D808" s="29"/>
      <c r="E808" s="29"/>
      <c r="F808" s="29"/>
      <c r="G808" s="338"/>
      <c r="H808" s="29"/>
      <c r="I808" s="29"/>
      <c r="J808" s="29"/>
      <c r="K808" s="29"/>
      <c r="L808" s="29"/>
      <c r="M808" s="29"/>
      <c r="N808" s="29"/>
      <c r="O808" s="29"/>
      <c r="P808" s="29"/>
      <c r="Q808" s="29"/>
      <c r="R808" s="29"/>
      <c r="S808" s="29"/>
      <c r="T808" s="29"/>
      <c r="U808" s="29"/>
      <c r="V808" s="29"/>
      <c r="W808" s="29"/>
      <c r="X808" s="29"/>
      <c r="Y808" s="29"/>
      <c r="Z808" s="29"/>
      <c r="AA808" s="29"/>
      <c r="AB808" s="29"/>
      <c r="AC808" s="29"/>
      <c r="AD808" s="29"/>
      <c r="AE808" s="29"/>
    </row>
    <row r="809" spans="1:31" ht="15.75" customHeight="1">
      <c r="A809" s="29"/>
      <c r="B809" s="75"/>
      <c r="C809" s="29"/>
      <c r="D809" s="29"/>
      <c r="E809" s="29"/>
      <c r="F809" s="29"/>
      <c r="G809" s="338"/>
      <c r="H809" s="29"/>
      <c r="I809" s="29"/>
      <c r="J809" s="29"/>
      <c r="K809" s="29"/>
      <c r="L809" s="29"/>
      <c r="M809" s="29"/>
      <c r="N809" s="29"/>
      <c r="O809" s="29"/>
      <c r="P809" s="29"/>
      <c r="Q809" s="29"/>
      <c r="R809" s="29"/>
      <c r="S809" s="29"/>
      <c r="T809" s="29"/>
      <c r="U809" s="29"/>
      <c r="V809" s="29"/>
      <c r="W809" s="29"/>
      <c r="X809" s="29"/>
      <c r="Y809" s="29"/>
      <c r="Z809" s="29"/>
      <c r="AA809" s="29"/>
      <c r="AB809" s="29"/>
      <c r="AC809" s="29"/>
      <c r="AD809" s="29"/>
      <c r="AE809" s="29"/>
    </row>
    <row r="810" spans="1:31" ht="15.75" customHeight="1">
      <c r="A810" s="29"/>
      <c r="B810" s="75"/>
      <c r="C810" s="29"/>
      <c r="D810" s="29"/>
      <c r="E810" s="29"/>
      <c r="F810" s="29"/>
      <c r="G810" s="338"/>
      <c r="H810" s="29"/>
      <c r="I810" s="29"/>
      <c r="J810" s="29"/>
      <c r="K810" s="29"/>
      <c r="L810" s="29"/>
      <c r="M810" s="29"/>
      <c r="N810" s="29"/>
      <c r="O810" s="29"/>
      <c r="P810" s="29"/>
      <c r="Q810" s="29"/>
      <c r="R810" s="29"/>
      <c r="S810" s="29"/>
      <c r="T810" s="29"/>
      <c r="U810" s="29"/>
      <c r="V810" s="29"/>
      <c r="W810" s="29"/>
      <c r="X810" s="29"/>
      <c r="Y810" s="29"/>
      <c r="Z810" s="29"/>
      <c r="AA810" s="29"/>
      <c r="AB810" s="29"/>
      <c r="AC810" s="29"/>
      <c r="AD810" s="29"/>
      <c r="AE810" s="29"/>
    </row>
    <row r="811" spans="1:31" ht="15.75" customHeight="1">
      <c r="A811" s="29"/>
      <c r="B811" s="75"/>
      <c r="C811" s="29"/>
      <c r="D811" s="29"/>
      <c r="E811" s="29"/>
      <c r="F811" s="29"/>
      <c r="G811" s="338"/>
      <c r="H811" s="29"/>
      <c r="I811" s="29"/>
      <c r="J811" s="29"/>
      <c r="K811" s="29"/>
      <c r="L811" s="29"/>
      <c r="M811" s="29"/>
      <c r="N811" s="29"/>
      <c r="O811" s="29"/>
      <c r="P811" s="29"/>
      <c r="Q811" s="29"/>
      <c r="R811" s="29"/>
      <c r="S811" s="29"/>
      <c r="T811" s="29"/>
      <c r="U811" s="29"/>
      <c r="V811" s="29"/>
      <c r="W811" s="29"/>
      <c r="X811" s="29"/>
      <c r="Y811" s="29"/>
      <c r="Z811" s="29"/>
      <c r="AA811" s="29"/>
      <c r="AB811" s="29"/>
      <c r="AC811" s="29"/>
      <c r="AD811" s="29"/>
      <c r="AE811" s="29"/>
    </row>
    <row r="812" spans="1:31" ht="15.75" customHeight="1">
      <c r="A812" s="29"/>
      <c r="B812" s="75"/>
      <c r="C812" s="29"/>
      <c r="D812" s="29"/>
      <c r="E812" s="29"/>
      <c r="F812" s="29"/>
      <c r="G812" s="338"/>
      <c r="H812" s="29"/>
      <c r="I812" s="29"/>
      <c r="J812" s="29"/>
      <c r="K812" s="29"/>
      <c r="L812" s="29"/>
      <c r="M812" s="29"/>
      <c r="N812" s="29"/>
      <c r="O812" s="29"/>
      <c r="P812" s="29"/>
      <c r="Q812" s="29"/>
      <c r="R812" s="29"/>
      <c r="S812" s="29"/>
      <c r="T812" s="29"/>
      <c r="U812" s="29"/>
      <c r="V812" s="29"/>
      <c r="W812" s="29"/>
      <c r="X812" s="29"/>
      <c r="Y812" s="29"/>
      <c r="Z812" s="29"/>
      <c r="AA812" s="29"/>
      <c r="AB812" s="29"/>
      <c r="AC812" s="29"/>
      <c r="AD812" s="29"/>
      <c r="AE812" s="29"/>
    </row>
    <row r="813" spans="1:31" ht="15.75" customHeight="1">
      <c r="A813" s="29"/>
      <c r="B813" s="75"/>
      <c r="C813" s="29"/>
      <c r="D813" s="29"/>
      <c r="E813" s="29"/>
      <c r="F813" s="29"/>
      <c r="G813" s="338"/>
      <c r="H813" s="29"/>
      <c r="I813" s="29"/>
      <c r="J813" s="29"/>
      <c r="K813" s="29"/>
      <c r="L813" s="29"/>
      <c r="M813" s="29"/>
      <c r="N813" s="29"/>
      <c r="O813" s="29"/>
      <c r="P813" s="29"/>
      <c r="Q813" s="29"/>
      <c r="R813" s="29"/>
      <c r="S813" s="29"/>
      <c r="T813" s="29"/>
      <c r="U813" s="29"/>
      <c r="V813" s="29"/>
      <c r="W813" s="29"/>
      <c r="X813" s="29"/>
      <c r="Y813" s="29"/>
      <c r="Z813" s="29"/>
      <c r="AA813" s="29"/>
      <c r="AB813" s="29"/>
      <c r="AC813" s="29"/>
      <c r="AD813" s="29"/>
      <c r="AE813" s="29"/>
    </row>
    <row r="814" spans="1:31" ht="15.75" customHeight="1">
      <c r="A814" s="29"/>
      <c r="B814" s="75"/>
      <c r="C814" s="29"/>
      <c r="D814" s="29"/>
      <c r="E814" s="29"/>
      <c r="F814" s="29"/>
      <c r="G814" s="338"/>
      <c r="H814" s="29"/>
      <c r="I814" s="29"/>
      <c r="J814" s="29"/>
      <c r="K814" s="29"/>
      <c r="L814" s="29"/>
      <c r="M814" s="29"/>
      <c r="N814" s="29"/>
      <c r="O814" s="29"/>
      <c r="P814" s="29"/>
      <c r="Q814" s="29"/>
      <c r="R814" s="29"/>
      <c r="S814" s="29"/>
      <c r="T814" s="29"/>
      <c r="U814" s="29"/>
      <c r="V814" s="29"/>
      <c r="W814" s="29"/>
      <c r="X814" s="29"/>
      <c r="Y814" s="29"/>
      <c r="Z814" s="29"/>
      <c r="AA814" s="29"/>
      <c r="AB814" s="29"/>
      <c r="AC814" s="29"/>
      <c r="AD814" s="29"/>
      <c r="AE814" s="29"/>
    </row>
    <row r="815" spans="1:31" ht="15.75" customHeight="1">
      <c r="A815" s="29"/>
      <c r="B815" s="75"/>
      <c r="C815" s="29"/>
      <c r="D815" s="29"/>
      <c r="E815" s="29"/>
      <c r="F815" s="29"/>
      <c r="G815" s="338"/>
      <c r="H815" s="29"/>
      <c r="I815" s="29"/>
      <c r="J815" s="29"/>
      <c r="K815" s="29"/>
      <c r="L815" s="29"/>
      <c r="M815" s="29"/>
      <c r="N815" s="29"/>
      <c r="O815" s="29"/>
      <c r="P815" s="29"/>
      <c r="Q815" s="29"/>
      <c r="R815" s="29"/>
      <c r="S815" s="29"/>
      <c r="T815" s="29"/>
      <c r="U815" s="29"/>
      <c r="V815" s="29"/>
      <c r="W815" s="29"/>
      <c r="X815" s="29"/>
      <c r="Y815" s="29"/>
      <c r="Z815" s="29"/>
      <c r="AA815" s="29"/>
      <c r="AB815" s="29"/>
      <c r="AC815" s="29"/>
      <c r="AD815" s="29"/>
      <c r="AE815" s="29"/>
    </row>
    <row r="816" spans="1:31" ht="15.75" customHeight="1">
      <c r="A816" s="29"/>
      <c r="B816" s="75"/>
      <c r="C816" s="29"/>
      <c r="D816" s="29"/>
      <c r="E816" s="29"/>
      <c r="F816" s="29"/>
      <c r="G816" s="338"/>
      <c r="H816" s="29"/>
      <c r="I816" s="29"/>
      <c r="J816" s="29"/>
      <c r="K816" s="29"/>
      <c r="L816" s="29"/>
      <c r="M816" s="29"/>
      <c r="N816" s="29"/>
      <c r="O816" s="29"/>
      <c r="P816" s="29"/>
      <c r="Q816" s="29"/>
      <c r="R816" s="29"/>
      <c r="S816" s="29"/>
      <c r="T816" s="29"/>
      <c r="U816" s="29"/>
      <c r="V816" s="29"/>
      <c r="W816" s="29"/>
      <c r="X816" s="29"/>
      <c r="Y816" s="29"/>
      <c r="Z816" s="29"/>
      <c r="AA816" s="29"/>
      <c r="AB816" s="29"/>
      <c r="AC816" s="29"/>
      <c r="AD816" s="29"/>
      <c r="AE816" s="29"/>
    </row>
    <row r="817" spans="1:31" ht="15.75" customHeight="1">
      <c r="A817" s="29"/>
      <c r="B817" s="75"/>
      <c r="C817" s="29"/>
      <c r="D817" s="29"/>
      <c r="E817" s="29"/>
      <c r="F817" s="29"/>
      <c r="G817" s="338"/>
      <c r="H817" s="29"/>
      <c r="I817" s="29"/>
      <c r="J817" s="29"/>
      <c r="K817" s="29"/>
      <c r="L817" s="29"/>
      <c r="M817" s="29"/>
      <c r="N817" s="29"/>
      <c r="O817" s="29"/>
      <c r="P817" s="29"/>
      <c r="Q817" s="29"/>
      <c r="R817" s="29"/>
      <c r="S817" s="29"/>
      <c r="T817" s="29"/>
      <c r="U817" s="29"/>
      <c r="V817" s="29"/>
      <c r="W817" s="29"/>
      <c r="X817" s="29"/>
      <c r="Y817" s="29"/>
      <c r="Z817" s="29"/>
      <c r="AA817" s="29"/>
      <c r="AB817" s="29"/>
      <c r="AC817" s="29"/>
      <c r="AD817" s="29"/>
      <c r="AE817" s="29"/>
    </row>
    <row r="818" spans="1:31" ht="15.75" customHeight="1">
      <c r="A818" s="29"/>
      <c r="B818" s="75"/>
      <c r="C818" s="29"/>
      <c r="D818" s="29"/>
      <c r="E818" s="29"/>
      <c r="F818" s="29"/>
      <c r="G818" s="338"/>
      <c r="H818" s="29"/>
      <c r="I818" s="29"/>
      <c r="J818" s="29"/>
      <c r="K818" s="29"/>
      <c r="L818" s="29"/>
      <c r="M818" s="29"/>
      <c r="N818" s="29"/>
      <c r="O818" s="29"/>
      <c r="P818" s="29"/>
      <c r="Q818" s="29"/>
      <c r="R818" s="29"/>
      <c r="S818" s="29"/>
      <c r="T818" s="29"/>
      <c r="U818" s="29"/>
      <c r="V818" s="29"/>
      <c r="W818" s="29"/>
      <c r="X818" s="29"/>
      <c r="Y818" s="29"/>
      <c r="Z818" s="29"/>
      <c r="AA818" s="29"/>
      <c r="AB818" s="29"/>
      <c r="AC818" s="29"/>
      <c r="AD818" s="29"/>
      <c r="AE818" s="29"/>
    </row>
    <row r="819" spans="1:31" ht="15.75" customHeight="1">
      <c r="A819" s="29"/>
      <c r="B819" s="75"/>
      <c r="C819" s="29"/>
      <c r="D819" s="29"/>
      <c r="E819" s="29"/>
      <c r="F819" s="29"/>
      <c r="G819" s="338"/>
      <c r="H819" s="29"/>
      <c r="I819" s="29"/>
      <c r="J819" s="29"/>
      <c r="K819" s="29"/>
      <c r="L819" s="29"/>
      <c r="M819" s="29"/>
      <c r="N819" s="29"/>
      <c r="O819" s="29"/>
      <c r="P819" s="29"/>
      <c r="Q819" s="29"/>
      <c r="R819" s="29"/>
      <c r="S819" s="29"/>
      <c r="T819" s="29"/>
      <c r="U819" s="29"/>
      <c r="V819" s="29"/>
      <c r="W819" s="29"/>
      <c r="X819" s="29"/>
      <c r="Y819" s="29"/>
      <c r="Z819" s="29"/>
      <c r="AA819" s="29"/>
      <c r="AB819" s="29"/>
      <c r="AC819" s="29"/>
      <c r="AD819" s="29"/>
      <c r="AE819" s="29"/>
    </row>
    <row r="820" spans="1:31" ht="15.75" customHeight="1">
      <c r="A820" s="29"/>
      <c r="B820" s="75"/>
      <c r="C820" s="29"/>
      <c r="D820" s="29"/>
      <c r="E820" s="29"/>
      <c r="F820" s="29"/>
      <c r="G820" s="338"/>
      <c r="H820" s="29"/>
      <c r="I820" s="29"/>
      <c r="J820" s="29"/>
      <c r="K820" s="29"/>
      <c r="L820" s="29"/>
      <c r="M820" s="29"/>
      <c r="N820" s="29"/>
      <c r="O820" s="29"/>
      <c r="P820" s="29"/>
      <c r="Q820" s="29"/>
      <c r="R820" s="29"/>
      <c r="S820" s="29"/>
      <c r="T820" s="29"/>
      <c r="U820" s="29"/>
      <c r="V820" s="29"/>
      <c r="W820" s="29"/>
      <c r="X820" s="29"/>
      <c r="Y820" s="29"/>
      <c r="Z820" s="29"/>
      <c r="AA820" s="29"/>
      <c r="AB820" s="29"/>
      <c r="AC820" s="29"/>
      <c r="AD820" s="29"/>
      <c r="AE820" s="29"/>
    </row>
    <row r="821" spans="1:31" ht="15.75" customHeight="1">
      <c r="A821" s="29"/>
      <c r="B821" s="75"/>
      <c r="C821" s="29"/>
      <c r="D821" s="29"/>
      <c r="E821" s="29"/>
      <c r="F821" s="29"/>
      <c r="G821" s="338"/>
      <c r="H821" s="29"/>
      <c r="I821" s="29"/>
      <c r="J821" s="29"/>
      <c r="K821" s="29"/>
      <c r="L821" s="29"/>
      <c r="M821" s="29"/>
      <c r="N821" s="29"/>
      <c r="O821" s="29"/>
      <c r="P821" s="29"/>
      <c r="Q821" s="29"/>
      <c r="R821" s="29"/>
      <c r="S821" s="29"/>
      <c r="T821" s="29"/>
      <c r="U821" s="29"/>
      <c r="V821" s="29"/>
      <c r="W821" s="29"/>
      <c r="X821" s="29"/>
      <c r="Y821" s="29"/>
      <c r="Z821" s="29"/>
      <c r="AA821" s="29"/>
      <c r="AB821" s="29"/>
      <c r="AC821" s="29"/>
      <c r="AD821" s="29"/>
      <c r="AE821" s="29"/>
    </row>
    <row r="822" spans="1:31" ht="15.75" customHeight="1">
      <c r="A822" s="29"/>
      <c r="B822" s="75"/>
      <c r="C822" s="29"/>
      <c r="D822" s="29"/>
      <c r="E822" s="29"/>
      <c r="F822" s="29"/>
      <c r="G822" s="338"/>
      <c r="H822" s="29"/>
      <c r="I822" s="29"/>
      <c r="J822" s="29"/>
      <c r="K822" s="29"/>
      <c r="L822" s="29"/>
      <c r="M822" s="29"/>
      <c r="N822" s="29"/>
      <c r="O822" s="29"/>
      <c r="P822" s="29"/>
      <c r="Q822" s="29"/>
      <c r="R822" s="29"/>
      <c r="S822" s="29"/>
      <c r="T822" s="29"/>
      <c r="U822" s="29"/>
      <c r="V822" s="29"/>
      <c r="W822" s="29"/>
      <c r="X822" s="29"/>
      <c r="Y822" s="29"/>
      <c r="Z822" s="29"/>
      <c r="AA822" s="29"/>
      <c r="AB822" s="29"/>
      <c r="AC822" s="29"/>
      <c r="AD822" s="29"/>
      <c r="AE822" s="29"/>
    </row>
    <row r="823" spans="1:31" ht="15.75" customHeight="1">
      <c r="A823" s="29"/>
      <c r="B823" s="75"/>
      <c r="C823" s="29"/>
      <c r="D823" s="29"/>
      <c r="E823" s="29"/>
      <c r="F823" s="29"/>
      <c r="G823" s="338"/>
      <c r="H823" s="29"/>
      <c r="I823" s="29"/>
      <c r="J823" s="29"/>
      <c r="K823" s="29"/>
      <c r="L823" s="29"/>
      <c r="M823" s="29"/>
      <c r="N823" s="29"/>
      <c r="O823" s="29"/>
      <c r="P823" s="29"/>
      <c r="Q823" s="29"/>
      <c r="R823" s="29"/>
      <c r="S823" s="29"/>
      <c r="T823" s="29"/>
      <c r="U823" s="29"/>
      <c r="V823" s="29"/>
      <c r="W823" s="29"/>
      <c r="X823" s="29"/>
      <c r="Y823" s="29"/>
      <c r="Z823" s="29"/>
      <c r="AA823" s="29"/>
      <c r="AB823" s="29"/>
      <c r="AC823" s="29"/>
      <c r="AD823" s="29"/>
      <c r="AE823" s="29"/>
    </row>
    <row r="824" spans="1:31" ht="15.75" customHeight="1">
      <c r="A824" s="29"/>
      <c r="B824" s="75"/>
      <c r="C824" s="29"/>
      <c r="D824" s="29"/>
      <c r="E824" s="29"/>
      <c r="F824" s="29"/>
      <c r="G824" s="338"/>
      <c r="H824" s="29"/>
      <c r="I824" s="29"/>
      <c r="J824" s="29"/>
      <c r="K824" s="29"/>
      <c r="L824" s="29"/>
      <c r="M824" s="29"/>
      <c r="N824" s="29"/>
      <c r="O824" s="29"/>
      <c r="P824" s="29"/>
      <c r="Q824" s="29"/>
      <c r="R824" s="29"/>
      <c r="S824" s="29"/>
      <c r="T824" s="29"/>
      <c r="U824" s="29"/>
      <c r="V824" s="29"/>
      <c r="W824" s="29"/>
      <c r="X824" s="29"/>
      <c r="Y824" s="29"/>
      <c r="Z824" s="29"/>
      <c r="AA824" s="29"/>
      <c r="AB824" s="29"/>
      <c r="AC824" s="29"/>
      <c r="AD824" s="29"/>
      <c r="AE824" s="29"/>
    </row>
    <row r="825" spans="1:31" ht="15.75" customHeight="1">
      <c r="A825" s="29"/>
      <c r="B825" s="75"/>
      <c r="C825" s="29"/>
      <c r="D825" s="29"/>
      <c r="E825" s="29"/>
      <c r="F825" s="29"/>
      <c r="G825" s="338"/>
      <c r="H825" s="29"/>
      <c r="I825" s="29"/>
      <c r="J825" s="29"/>
      <c r="K825" s="29"/>
      <c r="L825" s="29"/>
      <c r="M825" s="29"/>
      <c r="N825" s="29"/>
      <c r="O825" s="29"/>
      <c r="P825" s="29"/>
      <c r="Q825" s="29"/>
      <c r="R825" s="29"/>
      <c r="S825" s="29"/>
      <c r="T825" s="29"/>
      <c r="U825" s="29"/>
      <c r="V825" s="29"/>
      <c r="W825" s="29"/>
      <c r="X825" s="29"/>
      <c r="Y825" s="29"/>
      <c r="Z825" s="29"/>
      <c r="AA825" s="29"/>
      <c r="AB825" s="29"/>
      <c r="AC825" s="29"/>
      <c r="AD825" s="29"/>
      <c r="AE825" s="29"/>
    </row>
    <row r="826" spans="1:31" ht="15.75" customHeight="1">
      <c r="A826" s="29"/>
      <c r="B826" s="75"/>
      <c r="C826" s="29"/>
      <c r="D826" s="29"/>
      <c r="E826" s="29"/>
      <c r="F826" s="29"/>
      <c r="G826" s="338"/>
      <c r="H826" s="29"/>
      <c r="I826" s="29"/>
      <c r="J826" s="29"/>
      <c r="K826" s="29"/>
      <c r="L826" s="29"/>
      <c r="M826" s="29"/>
      <c r="N826" s="29"/>
      <c r="O826" s="29"/>
      <c r="P826" s="29"/>
      <c r="Q826" s="29"/>
      <c r="R826" s="29"/>
      <c r="S826" s="29"/>
      <c r="T826" s="29"/>
      <c r="U826" s="29"/>
      <c r="V826" s="29"/>
      <c r="W826" s="29"/>
      <c r="X826" s="29"/>
      <c r="Y826" s="29"/>
      <c r="Z826" s="29"/>
      <c r="AA826" s="29"/>
      <c r="AB826" s="29"/>
      <c r="AC826" s="29"/>
      <c r="AD826" s="29"/>
      <c r="AE826" s="29"/>
    </row>
    <row r="827" spans="1:31" ht="15.75" customHeight="1">
      <c r="A827" s="29"/>
      <c r="B827" s="75"/>
      <c r="C827" s="29"/>
      <c r="D827" s="29"/>
      <c r="E827" s="29"/>
      <c r="F827" s="29"/>
      <c r="G827" s="338"/>
      <c r="H827" s="29"/>
      <c r="I827" s="29"/>
      <c r="J827" s="29"/>
      <c r="K827" s="29"/>
      <c r="L827" s="29"/>
      <c r="M827" s="29"/>
      <c r="N827" s="29"/>
      <c r="O827" s="29"/>
      <c r="P827" s="29"/>
      <c r="Q827" s="29"/>
      <c r="R827" s="29"/>
      <c r="S827" s="29"/>
      <c r="T827" s="29"/>
      <c r="U827" s="29"/>
      <c r="V827" s="29"/>
      <c r="W827" s="29"/>
      <c r="X827" s="29"/>
      <c r="Y827" s="29"/>
      <c r="Z827" s="29"/>
      <c r="AA827" s="29"/>
      <c r="AB827" s="29"/>
      <c r="AC827" s="29"/>
      <c r="AD827" s="29"/>
      <c r="AE827" s="29"/>
    </row>
    <row r="828" spans="1:31" ht="15.75" customHeight="1">
      <c r="A828" s="29"/>
      <c r="B828" s="75"/>
      <c r="C828" s="29"/>
      <c r="D828" s="29"/>
      <c r="E828" s="29"/>
      <c r="F828" s="29"/>
      <c r="G828" s="338"/>
      <c r="H828" s="29"/>
      <c r="I828" s="29"/>
      <c r="J828" s="29"/>
      <c r="K828" s="29"/>
      <c r="L828" s="29"/>
      <c r="M828" s="29"/>
      <c r="N828" s="29"/>
      <c r="O828" s="29"/>
      <c r="P828" s="29"/>
      <c r="Q828" s="29"/>
      <c r="R828" s="29"/>
      <c r="S828" s="29"/>
      <c r="T828" s="29"/>
      <c r="U828" s="29"/>
      <c r="V828" s="29"/>
      <c r="W828" s="29"/>
      <c r="X828" s="29"/>
      <c r="Y828" s="29"/>
      <c r="Z828" s="29"/>
      <c r="AA828" s="29"/>
      <c r="AB828" s="29"/>
      <c r="AC828" s="29"/>
      <c r="AD828" s="29"/>
      <c r="AE828" s="29"/>
    </row>
    <row r="829" spans="1:31" ht="15.75" customHeight="1">
      <c r="A829" s="29"/>
      <c r="B829" s="75"/>
      <c r="C829" s="29"/>
      <c r="D829" s="29"/>
      <c r="E829" s="29"/>
      <c r="F829" s="29"/>
      <c r="G829" s="338"/>
      <c r="H829" s="29"/>
      <c r="I829" s="29"/>
      <c r="J829" s="29"/>
      <c r="K829" s="29"/>
      <c r="L829" s="29"/>
      <c r="M829" s="29"/>
      <c r="N829" s="29"/>
      <c r="O829" s="29"/>
      <c r="P829" s="29"/>
      <c r="Q829" s="29"/>
      <c r="R829" s="29"/>
      <c r="S829" s="29"/>
      <c r="T829" s="29"/>
      <c r="U829" s="29"/>
      <c r="V829" s="29"/>
      <c r="W829" s="29"/>
      <c r="X829" s="29"/>
      <c r="Y829" s="29"/>
      <c r="Z829" s="29"/>
      <c r="AA829" s="29"/>
      <c r="AB829" s="29"/>
      <c r="AC829" s="29"/>
      <c r="AD829" s="29"/>
      <c r="AE829" s="29"/>
    </row>
    <row r="830" spans="1:31" ht="15.75" customHeight="1">
      <c r="A830" s="29"/>
      <c r="B830" s="75"/>
      <c r="C830" s="29"/>
      <c r="D830" s="29"/>
      <c r="E830" s="29"/>
      <c r="F830" s="29"/>
      <c r="G830" s="338"/>
      <c r="H830" s="29"/>
      <c r="I830" s="29"/>
      <c r="J830" s="29"/>
      <c r="K830" s="29"/>
      <c r="L830" s="29"/>
      <c r="M830" s="29"/>
      <c r="N830" s="29"/>
      <c r="O830" s="29"/>
      <c r="P830" s="29"/>
      <c r="Q830" s="29"/>
      <c r="R830" s="29"/>
      <c r="S830" s="29"/>
      <c r="T830" s="29"/>
      <c r="U830" s="29"/>
      <c r="V830" s="29"/>
      <c r="W830" s="29"/>
      <c r="X830" s="29"/>
      <c r="Y830" s="29"/>
      <c r="Z830" s="29"/>
      <c r="AA830" s="29"/>
      <c r="AB830" s="29"/>
      <c r="AC830" s="29"/>
      <c r="AD830" s="29"/>
      <c r="AE830" s="29"/>
    </row>
    <row r="831" spans="1:31" ht="15.75" customHeight="1">
      <c r="A831" s="29"/>
      <c r="B831" s="75"/>
      <c r="C831" s="29"/>
      <c r="D831" s="29"/>
      <c r="E831" s="29"/>
      <c r="F831" s="29"/>
      <c r="G831" s="338"/>
      <c r="H831" s="29"/>
      <c r="I831" s="29"/>
      <c r="J831" s="29"/>
      <c r="K831" s="29"/>
      <c r="L831" s="29"/>
      <c r="M831" s="29"/>
      <c r="N831" s="29"/>
      <c r="O831" s="29"/>
      <c r="P831" s="29"/>
      <c r="Q831" s="29"/>
      <c r="R831" s="29"/>
      <c r="S831" s="29"/>
      <c r="T831" s="29"/>
      <c r="U831" s="29"/>
      <c r="V831" s="29"/>
      <c r="W831" s="29"/>
      <c r="X831" s="29"/>
      <c r="Y831" s="29"/>
      <c r="Z831" s="29"/>
      <c r="AA831" s="29"/>
      <c r="AB831" s="29"/>
      <c r="AC831" s="29"/>
      <c r="AD831" s="29"/>
      <c r="AE831" s="29"/>
    </row>
    <row r="832" spans="1:31" ht="15.75" customHeight="1">
      <c r="A832" s="29"/>
      <c r="B832" s="75"/>
      <c r="C832" s="29"/>
      <c r="D832" s="29"/>
      <c r="E832" s="29"/>
      <c r="F832" s="29"/>
      <c r="G832" s="338"/>
      <c r="H832" s="29"/>
      <c r="I832" s="29"/>
      <c r="J832" s="29"/>
      <c r="K832" s="29"/>
      <c r="L832" s="29"/>
      <c r="M832" s="29"/>
      <c r="N832" s="29"/>
      <c r="O832" s="29"/>
      <c r="P832" s="29"/>
      <c r="Q832" s="29"/>
      <c r="R832" s="29"/>
      <c r="S832" s="29"/>
      <c r="T832" s="29"/>
      <c r="U832" s="29"/>
      <c r="V832" s="29"/>
      <c r="W832" s="29"/>
      <c r="X832" s="29"/>
      <c r="Y832" s="29"/>
      <c r="Z832" s="29"/>
      <c r="AA832" s="29"/>
      <c r="AB832" s="29"/>
      <c r="AC832" s="29"/>
      <c r="AD832" s="29"/>
      <c r="AE832" s="29"/>
    </row>
    <row r="833" spans="1:31" ht="15.75" customHeight="1">
      <c r="A833" s="29"/>
      <c r="B833" s="75"/>
      <c r="C833" s="29"/>
      <c r="D833" s="29"/>
      <c r="E833" s="29"/>
      <c r="F833" s="29"/>
      <c r="G833" s="338"/>
      <c r="H833" s="29"/>
      <c r="I833" s="29"/>
      <c r="J833" s="29"/>
      <c r="K833" s="29"/>
      <c r="L833" s="29"/>
      <c r="M833" s="29"/>
      <c r="N833" s="29"/>
      <c r="O833" s="29"/>
      <c r="P833" s="29"/>
      <c r="Q833" s="29"/>
      <c r="R833" s="29"/>
      <c r="S833" s="29"/>
      <c r="T833" s="29"/>
      <c r="U833" s="29"/>
      <c r="V833" s="29"/>
      <c r="W833" s="29"/>
      <c r="X833" s="29"/>
      <c r="Y833" s="29"/>
      <c r="Z833" s="29"/>
      <c r="AA833" s="29"/>
      <c r="AB833" s="29"/>
      <c r="AC833" s="29"/>
      <c r="AD833" s="29"/>
      <c r="AE833" s="29"/>
    </row>
    <row r="834" spans="1:31" ht="15.75" customHeight="1">
      <c r="A834" s="29"/>
      <c r="B834" s="75"/>
      <c r="C834" s="29"/>
      <c r="D834" s="29"/>
      <c r="E834" s="29"/>
      <c r="F834" s="29"/>
      <c r="G834" s="338"/>
      <c r="H834" s="29"/>
      <c r="I834" s="29"/>
      <c r="J834" s="29"/>
      <c r="K834" s="29"/>
      <c r="L834" s="29"/>
      <c r="M834" s="29"/>
      <c r="N834" s="29"/>
      <c r="O834" s="29"/>
      <c r="P834" s="29"/>
      <c r="Q834" s="29"/>
      <c r="R834" s="29"/>
      <c r="S834" s="29"/>
      <c r="T834" s="29"/>
      <c r="U834" s="29"/>
      <c r="V834" s="29"/>
      <c r="W834" s="29"/>
      <c r="X834" s="29"/>
      <c r="Y834" s="29"/>
      <c r="Z834" s="29"/>
      <c r="AA834" s="29"/>
      <c r="AB834" s="29"/>
      <c r="AC834" s="29"/>
      <c r="AD834" s="29"/>
      <c r="AE834" s="29"/>
    </row>
    <row r="835" spans="1:31" ht="15.75" customHeight="1">
      <c r="A835" s="29"/>
      <c r="B835" s="75"/>
      <c r="C835" s="29"/>
      <c r="D835" s="29"/>
      <c r="E835" s="29"/>
      <c r="F835" s="29"/>
      <c r="G835" s="338"/>
      <c r="H835" s="29"/>
      <c r="I835" s="29"/>
      <c r="J835" s="29"/>
      <c r="K835" s="29"/>
      <c r="L835" s="29"/>
      <c r="M835" s="29"/>
      <c r="N835" s="29"/>
      <c r="O835" s="29"/>
      <c r="P835" s="29"/>
      <c r="Q835" s="29"/>
      <c r="R835" s="29"/>
      <c r="S835" s="29"/>
      <c r="T835" s="29"/>
      <c r="U835" s="29"/>
      <c r="V835" s="29"/>
      <c r="W835" s="29"/>
      <c r="X835" s="29"/>
      <c r="Y835" s="29"/>
      <c r="Z835" s="29"/>
      <c r="AA835" s="29"/>
      <c r="AB835" s="29"/>
      <c r="AC835" s="29"/>
      <c r="AD835" s="29"/>
      <c r="AE835" s="29"/>
    </row>
    <row r="836" spans="1:31" ht="15.75" customHeight="1">
      <c r="A836" s="29"/>
      <c r="B836" s="75"/>
      <c r="C836" s="29"/>
      <c r="D836" s="29"/>
      <c r="E836" s="29"/>
      <c r="F836" s="29"/>
      <c r="G836" s="338"/>
      <c r="H836" s="29"/>
      <c r="I836" s="29"/>
      <c r="J836" s="29"/>
      <c r="K836" s="29"/>
      <c r="L836" s="29"/>
      <c r="M836" s="29"/>
      <c r="N836" s="29"/>
      <c r="O836" s="29"/>
      <c r="P836" s="29"/>
      <c r="Q836" s="29"/>
      <c r="R836" s="29"/>
      <c r="S836" s="29"/>
      <c r="T836" s="29"/>
      <c r="U836" s="29"/>
      <c r="V836" s="29"/>
      <c r="W836" s="29"/>
      <c r="X836" s="29"/>
      <c r="Y836" s="29"/>
      <c r="Z836" s="29"/>
      <c r="AA836" s="29"/>
      <c r="AB836" s="29"/>
      <c r="AC836" s="29"/>
      <c r="AD836" s="29"/>
      <c r="AE836" s="29"/>
    </row>
    <row r="837" spans="1:31" ht="15.75" customHeight="1">
      <c r="A837" s="29"/>
      <c r="B837" s="75"/>
      <c r="C837" s="29"/>
      <c r="D837" s="29"/>
      <c r="E837" s="29"/>
      <c r="F837" s="29"/>
      <c r="G837" s="338"/>
      <c r="H837" s="29"/>
      <c r="I837" s="29"/>
      <c r="J837" s="29"/>
      <c r="K837" s="29"/>
      <c r="L837" s="29"/>
      <c r="M837" s="29"/>
      <c r="N837" s="29"/>
      <c r="O837" s="29"/>
      <c r="P837" s="29"/>
      <c r="Q837" s="29"/>
      <c r="R837" s="29"/>
      <c r="S837" s="29"/>
      <c r="T837" s="29"/>
      <c r="U837" s="29"/>
      <c r="V837" s="29"/>
      <c r="W837" s="29"/>
      <c r="X837" s="29"/>
      <c r="Y837" s="29"/>
      <c r="Z837" s="29"/>
      <c r="AA837" s="29"/>
      <c r="AB837" s="29"/>
      <c r="AC837" s="29"/>
      <c r="AD837" s="29"/>
      <c r="AE837" s="29"/>
    </row>
    <row r="838" spans="1:31" ht="15.75" customHeight="1">
      <c r="A838" s="29"/>
      <c r="B838" s="75"/>
      <c r="C838" s="29"/>
      <c r="D838" s="29"/>
      <c r="E838" s="29"/>
      <c r="F838" s="29"/>
      <c r="G838" s="338"/>
      <c r="H838" s="29"/>
      <c r="I838" s="29"/>
      <c r="J838" s="29"/>
      <c r="K838" s="29"/>
      <c r="L838" s="29"/>
      <c r="M838" s="29"/>
      <c r="N838" s="29"/>
      <c r="O838" s="29"/>
      <c r="P838" s="29"/>
      <c r="Q838" s="29"/>
      <c r="R838" s="29"/>
      <c r="S838" s="29"/>
      <c r="T838" s="29"/>
      <c r="U838" s="29"/>
      <c r="V838" s="29"/>
      <c r="W838" s="29"/>
      <c r="X838" s="29"/>
      <c r="Y838" s="29"/>
      <c r="Z838" s="29"/>
      <c r="AA838" s="29"/>
      <c r="AB838" s="29"/>
      <c r="AC838" s="29"/>
      <c r="AD838" s="29"/>
      <c r="AE838" s="29"/>
    </row>
    <row r="839" spans="1:31" ht="15.75" customHeight="1">
      <c r="A839" s="29"/>
      <c r="B839" s="75"/>
      <c r="C839" s="29"/>
      <c r="D839" s="29"/>
      <c r="E839" s="29"/>
      <c r="F839" s="29"/>
      <c r="G839" s="338"/>
      <c r="H839" s="29"/>
      <c r="I839" s="29"/>
      <c r="J839" s="29"/>
      <c r="K839" s="29"/>
      <c r="L839" s="29"/>
      <c r="M839" s="29"/>
      <c r="N839" s="29"/>
      <c r="O839" s="29"/>
      <c r="P839" s="29"/>
      <c r="Q839" s="29"/>
      <c r="R839" s="29"/>
      <c r="S839" s="29"/>
      <c r="T839" s="29"/>
      <c r="U839" s="29"/>
      <c r="V839" s="29"/>
      <c r="W839" s="29"/>
      <c r="X839" s="29"/>
      <c r="Y839" s="29"/>
      <c r="Z839" s="29"/>
      <c r="AA839" s="29"/>
      <c r="AB839" s="29"/>
      <c r="AC839" s="29"/>
      <c r="AD839" s="29"/>
      <c r="AE839" s="29"/>
    </row>
    <row r="840" spans="1:31" ht="15.75" customHeight="1">
      <c r="A840" s="29"/>
      <c r="B840" s="75"/>
      <c r="C840" s="29"/>
      <c r="D840" s="29"/>
      <c r="E840" s="29"/>
      <c r="F840" s="29"/>
      <c r="G840" s="338"/>
      <c r="H840" s="29"/>
      <c r="I840" s="29"/>
      <c r="J840" s="29"/>
      <c r="K840" s="29"/>
      <c r="L840" s="29"/>
      <c r="M840" s="29"/>
      <c r="N840" s="29"/>
      <c r="O840" s="29"/>
      <c r="P840" s="29"/>
      <c r="Q840" s="29"/>
      <c r="R840" s="29"/>
      <c r="S840" s="29"/>
      <c r="T840" s="29"/>
      <c r="U840" s="29"/>
      <c r="V840" s="29"/>
      <c r="W840" s="29"/>
      <c r="X840" s="29"/>
      <c r="Y840" s="29"/>
      <c r="Z840" s="29"/>
      <c r="AA840" s="29"/>
      <c r="AB840" s="29"/>
      <c r="AC840" s="29"/>
      <c r="AD840" s="29"/>
      <c r="AE840" s="29"/>
    </row>
    <row r="841" spans="1:31" ht="15.75" customHeight="1">
      <c r="A841" s="29"/>
      <c r="B841" s="75"/>
      <c r="C841" s="29"/>
      <c r="D841" s="29"/>
      <c r="E841" s="29"/>
      <c r="F841" s="29"/>
      <c r="G841" s="338"/>
      <c r="H841" s="29"/>
      <c r="I841" s="29"/>
      <c r="J841" s="29"/>
      <c r="K841" s="29"/>
      <c r="L841" s="29"/>
      <c r="M841" s="29"/>
      <c r="N841" s="29"/>
      <c r="O841" s="29"/>
      <c r="P841" s="29"/>
      <c r="Q841" s="29"/>
      <c r="R841" s="29"/>
      <c r="S841" s="29"/>
      <c r="T841" s="29"/>
      <c r="U841" s="29"/>
      <c r="V841" s="29"/>
      <c r="W841" s="29"/>
      <c r="X841" s="29"/>
      <c r="Y841" s="29"/>
      <c r="Z841" s="29"/>
      <c r="AA841" s="29"/>
      <c r="AB841" s="29"/>
      <c r="AC841" s="29"/>
      <c r="AD841" s="29"/>
      <c r="AE841" s="29"/>
    </row>
    <row r="842" spans="1:31" ht="15.75" customHeight="1">
      <c r="A842" s="29"/>
      <c r="B842" s="75"/>
      <c r="C842" s="29"/>
      <c r="D842" s="29"/>
      <c r="E842" s="29"/>
      <c r="F842" s="29"/>
      <c r="G842" s="338"/>
      <c r="H842" s="29"/>
      <c r="I842" s="29"/>
      <c r="J842" s="29"/>
      <c r="K842" s="29"/>
      <c r="L842" s="29"/>
      <c r="M842" s="29"/>
      <c r="N842" s="29"/>
      <c r="O842" s="29"/>
      <c r="P842" s="29"/>
      <c r="Q842" s="29"/>
      <c r="R842" s="29"/>
      <c r="S842" s="29"/>
      <c r="T842" s="29"/>
      <c r="U842" s="29"/>
      <c r="V842" s="29"/>
      <c r="W842" s="29"/>
      <c r="X842" s="29"/>
      <c r="Y842" s="29"/>
      <c r="Z842" s="29"/>
      <c r="AA842" s="29"/>
      <c r="AB842" s="29"/>
      <c r="AC842" s="29"/>
      <c r="AD842" s="29"/>
      <c r="AE842" s="29"/>
    </row>
    <row r="843" spans="1:31" ht="15.75" customHeight="1">
      <c r="A843" s="29"/>
      <c r="B843" s="75"/>
      <c r="C843" s="29"/>
      <c r="D843" s="29"/>
      <c r="E843" s="29"/>
      <c r="F843" s="29"/>
      <c r="G843" s="338"/>
      <c r="H843" s="29"/>
      <c r="I843" s="29"/>
      <c r="J843" s="29"/>
      <c r="K843" s="29"/>
      <c r="L843" s="29"/>
      <c r="M843" s="29"/>
      <c r="N843" s="29"/>
      <c r="O843" s="29"/>
      <c r="P843" s="29"/>
      <c r="Q843" s="29"/>
      <c r="R843" s="29"/>
      <c r="S843" s="29"/>
      <c r="T843" s="29"/>
      <c r="U843" s="29"/>
      <c r="V843" s="29"/>
      <c r="W843" s="29"/>
      <c r="X843" s="29"/>
      <c r="Y843" s="29"/>
      <c r="Z843" s="29"/>
      <c r="AA843" s="29"/>
      <c r="AB843" s="29"/>
      <c r="AC843" s="29"/>
      <c r="AD843" s="29"/>
      <c r="AE843" s="29"/>
    </row>
    <row r="844" spans="1:31" ht="15.75" customHeight="1">
      <c r="A844" s="29"/>
      <c r="B844" s="75"/>
      <c r="C844" s="29"/>
      <c r="D844" s="29"/>
      <c r="E844" s="29"/>
      <c r="F844" s="29"/>
      <c r="G844" s="338"/>
      <c r="H844" s="29"/>
      <c r="I844" s="29"/>
      <c r="J844" s="29"/>
      <c r="K844" s="29"/>
      <c r="L844" s="29"/>
      <c r="M844" s="29"/>
      <c r="N844" s="29"/>
      <c r="O844" s="29"/>
      <c r="P844" s="29"/>
      <c r="Q844" s="29"/>
      <c r="R844" s="29"/>
      <c r="S844" s="29"/>
      <c r="T844" s="29"/>
      <c r="U844" s="29"/>
      <c r="V844" s="29"/>
      <c r="W844" s="29"/>
      <c r="X844" s="29"/>
      <c r="Y844" s="29"/>
      <c r="Z844" s="29"/>
      <c r="AA844" s="29"/>
      <c r="AB844" s="29"/>
      <c r="AC844" s="29"/>
      <c r="AD844" s="29"/>
      <c r="AE844" s="29"/>
    </row>
    <row r="845" spans="1:31" ht="15.75" customHeight="1">
      <c r="A845" s="29"/>
      <c r="B845" s="75"/>
      <c r="C845" s="29"/>
      <c r="D845" s="29"/>
      <c r="E845" s="29"/>
      <c r="F845" s="29"/>
      <c r="G845" s="338"/>
      <c r="H845" s="29"/>
      <c r="I845" s="29"/>
      <c r="J845" s="29"/>
      <c r="K845" s="29"/>
      <c r="L845" s="29"/>
      <c r="M845" s="29"/>
      <c r="N845" s="29"/>
      <c r="O845" s="29"/>
      <c r="P845" s="29"/>
      <c r="Q845" s="29"/>
      <c r="R845" s="29"/>
      <c r="S845" s="29"/>
      <c r="T845" s="29"/>
      <c r="U845" s="29"/>
      <c r="V845" s="29"/>
      <c r="W845" s="29"/>
      <c r="X845" s="29"/>
      <c r="Y845" s="29"/>
      <c r="Z845" s="29"/>
      <c r="AA845" s="29"/>
      <c r="AB845" s="29"/>
      <c r="AC845" s="29"/>
      <c r="AD845" s="29"/>
      <c r="AE845" s="29"/>
    </row>
    <row r="846" spans="1:31" ht="15.75" customHeight="1">
      <c r="A846" s="29"/>
      <c r="B846" s="75"/>
      <c r="C846" s="29"/>
      <c r="D846" s="29"/>
      <c r="E846" s="29"/>
      <c r="F846" s="29"/>
      <c r="G846" s="338"/>
      <c r="H846" s="29"/>
      <c r="I846" s="29"/>
      <c r="J846" s="29"/>
      <c r="K846" s="29"/>
      <c r="L846" s="29"/>
      <c r="M846" s="29"/>
      <c r="N846" s="29"/>
      <c r="O846" s="29"/>
      <c r="P846" s="29"/>
      <c r="Q846" s="29"/>
      <c r="R846" s="29"/>
      <c r="S846" s="29"/>
      <c r="T846" s="29"/>
      <c r="U846" s="29"/>
      <c r="V846" s="29"/>
      <c r="W846" s="29"/>
      <c r="X846" s="29"/>
      <c r="Y846" s="29"/>
      <c r="Z846" s="29"/>
      <c r="AA846" s="29"/>
      <c r="AB846" s="29"/>
      <c r="AC846" s="29"/>
      <c r="AD846" s="29"/>
      <c r="AE846" s="29"/>
    </row>
    <row r="847" spans="1:31" ht="15.75" customHeight="1">
      <c r="A847" s="29"/>
      <c r="B847" s="75"/>
      <c r="C847" s="29"/>
      <c r="D847" s="29"/>
      <c r="E847" s="29"/>
      <c r="F847" s="29"/>
      <c r="G847" s="338"/>
      <c r="H847" s="29"/>
      <c r="I847" s="29"/>
      <c r="J847" s="29"/>
      <c r="K847" s="29"/>
      <c r="L847" s="29"/>
      <c r="M847" s="29"/>
      <c r="N847" s="29"/>
      <c r="O847" s="29"/>
      <c r="P847" s="29"/>
      <c r="Q847" s="29"/>
      <c r="R847" s="29"/>
      <c r="S847" s="29"/>
      <c r="T847" s="29"/>
      <c r="U847" s="29"/>
      <c r="V847" s="29"/>
      <c r="W847" s="29"/>
      <c r="X847" s="29"/>
      <c r="Y847" s="29"/>
      <c r="Z847" s="29"/>
      <c r="AA847" s="29"/>
      <c r="AB847" s="29"/>
      <c r="AC847" s="29"/>
      <c r="AD847" s="29"/>
      <c r="AE847" s="29"/>
    </row>
    <row r="848" spans="1:31" ht="15.75" customHeight="1">
      <c r="A848" s="29"/>
      <c r="B848" s="75"/>
      <c r="C848" s="29"/>
      <c r="D848" s="29"/>
      <c r="E848" s="29"/>
      <c r="F848" s="29"/>
      <c r="G848" s="338"/>
      <c r="H848" s="29"/>
      <c r="I848" s="29"/>
      <c r="J848" s="29"/>
      <c r="K848" s="29"/>
      <c r="L848" s="29"/>
      <c r="M848" s="29"/>
      <c r="N848" s="29"/>
      <c r="O848" s="29"/>
      <c r="P848" s="29"/>
      <c r="Q848" s="29"/>
      <c r="R848" s="29"/>
      <c r="S848" s="29"/>
      <c r="T848" s="29"/>
      <c r="U848" s="29"/>
      <c r="V848" s="29"/>
      <c r="W848" s="29"/>
      <c r="X848" s="29"/>
      <c r="Y848" s="29"/>
      <c r="Z848" s="29"/>
      <c r="AA848" s="29"/>
      <c r="AB848" s="29"/>
      <c r="AC848" s="29"/>
      <c r="AD848" s="29"/>
      <c r="AE848" s="29"/>
    </row>
    <row r="849" spans="1:31" ht="15.75" customHeight="1">
      <c r="A849" s="29"/>
      <c r="B849" s="75"/>
      <c r="C849" s="29"/>
      <c r="D849" s="29"/>
      <c r="E849" s="29"/>
      <c r="F849" s="29"/>
      <c r="G849" s="338"/>
      <c r="H849" s="29"/>
      <c r="I849" s="29"/>
      <c r="J849" s="29"/>
      <c r="K849" s="29"/>
      <c r="L849" s="29"/>
      <c r="M849" s="29"/>
      <c r="N849" s="29"/>
      <c r="O849" s="29"/>
      <c r="P849" s="29"/>
      <c r="Q849" s="29"/>
      <c r="R849" s="29"/>
      <c r="S849" s="29"/>
      <c r="T849" s="29"/>
      <c r="U849" s="29"/>
      <c r="V849" s="29"/>
      <c r="W849" s="29"/>
      <c r="X849" s="29"/>
      <c r="Y849" s="29"/>
      <c r="Z849" s="29"/>
      <c r="AA849" s="29"/>
      <c r="AB849" s="29"/>
      <c r="AC849" s="29"/>
      <c r="AD849" s="29"/>
      <c r="AE849" s="29"/>
    </row>
    <row r="850" spans="1:31" ht="15.75" customHeight="1">
      <c r="A850" s="29"/>
      <c r="B850" s="75"/>
      <c r="C850" s="29"/>
      <c r="D850" s="29"/>
      <c r="E850" s="29"/>
      <c r="F850" s="29"/>
      <c r="G850" s="338"/>
      <c r="H850" s="29"/>
      <c r="I850" s="29"/>
      <c r="J850" s="29"/>
      <c r="K850" s="29"/>
      <c r="L850" s="29"/>
      <c r="M850" s="29"/>
      <c r="N850" s="29"/>
      <c r="O850" s="29"/>
      <c r="P850" s="29"/>
      <c r="Q850" s="29"/>
      <c r="R850" s="29"/>
      <c r="S850" s="29"/>
      <c r="T850" s="29"/>
      <c r="U850" s="29"/>
      <c r="V850" s="29"/>
      <c r="W850" s="29"/>
      <c r="X850" s="29"/>
      <c r="Y850" s="29"/>
      <c r="Z850" s="29"/>
      <c r="AA850" s="29"/>
      <c r="AB850" s="29"/>
      <c r="AC850" s="29"/>
      <c r="AD850" s="29"/>
      <c r="AE850" s="29"/>
    </row>
    <row r="851" spans="1:31" ht="15.75" customHeight="1">
      <c r="A851" s="29"/>
      <c r="B851" s="75"/>
      <c r="C851" s="29"/>
      <c r="D851" s="29"/>
      <c r="E851" s="29"/>
      <c r="F851" s="29"/>
      <c r="G851" s="338"/>
      <c r="H851" s="29"/>
      <c r="I851" s="29"/>
      <c r="J851" s="29"/>
      <c r="K851" s="29"/>
      <c r="L851" s="29"/>
      <c r="M851" s="29"/>
      <c r="N851" s="29"/>
      <c r="O851" s="29"/>
      <c r="P851" s="29"/>
      <c r="Q851" s="29"/>
      <c r="R851" s="29"/>
      <c r="S851" s="29"/>
      <c r="T851" s="29"/>
      <c r="U851" s="29"/>
      <c r="V851" s="29"/>
      <c r="W851" s="29"/>
      <c r="X851" s="29"/>
      <c r="Y851" s="29"/>
      <c r="Z851" s="29"/>
      <c r="AA851" s="29"/>
      <c r="AB851" s="29"/>
      <c r="AC851" s="29"/>
      <c r="AD851" s="29"/>
      <c r="AE851" s="29"/>
    </row>
    <row r="852" spans="1:31" ht="15.75" customHeight="1">
      <c r="A852" s="29"/>
      <c r="B852" s="75"/>
      <c r="C852" s="29"/>
      <c r="D852" s="29"/>
      <c r="E852" s="29"/>
      <c r="F852" s="29"/>
      <c r="G852" s="338"/>
      <c r="H852" s="29"/>
      <c r="I852" s="29"/>
      <c r="J852" s="29"/>
      <c r="K852" s="29"/>
      <c r="L852" s="29"/>
      <c r="M852" s="29"/>
      <c r="N852" s="29"/>
      <c r="O852" s="29"/>
      <c r="P852" s="29"/>
      <c r="Q852" s="29"/>
      <c r="R852" s="29"/>
      <c r="S852" s="29"/>
      <c r="T852" s="29"/>
      <c r="U852" s="29"/>
      <c r="V852" s="29"/>
      <c r="W852" s="29"/>
      <c r="X852" s="29"/>
      <c r="Y852" s="29"/>
      <c r="Z852" s="29"/>
      <c r="AA852" s="29"/>
      <c r="AB852" s="29"/>
      <c r="AC852" s="29"/>
      <c r="AD852" s="29"/>
      <c r="AE852" s="29"/>
    </row>
    <row r="853" spans="1:31" ht="15.75" customHeight="1">
      <c r="A853" s="29"/>
      <c r="B853" s="75"/>
      <c r="C853" s="29"/>
      <c r="D853" s="29"/>
      <c r="E853" s="29"/>
      <c r="F853" s="29"/>
      <c r="G853" s="338"/>
      <c r="H853" s="29"/>
      <c r="I853" s="29"/>
      <c r="J853" s="29"/>
      <c r="K853" s="29"/>
      <c r="L853" s="29"/>
      <c r="M853" s="29"/>
      <c r="N853" s="29"/>
      <c r="O853" s="29"/>
      <c r="P853" s="29"/>
      <c r="Q853" s="29"/>
      <c r="R853" s="29"/>
      <c r="S853" s="29"/>
      <c r="T853" s="29"/>
      <c r="U853" s="29"/>
      <c r="V853" s="29"/>
      <c r="W853" s="29"/>
      <c r="X853" s="29"/>
      <c r="Y853" s="29"/>
      <c r="Z853" s="29"/>
      <c r="AA853" s="29"/>
      <c r="AB853" s="29"/>
      <c r="AC853" s="29"/>
      <c r="AD853" s="29"/>
      <c r="AE853" s="29"/>
    </row>
    <row r="854" spans="1:31" ht="15.75" customHeight="1">
      <c r="A854" s="29"/>
      <c r="B854" s="75"/>
      <c r="C854" s="29"/>
      <c r="D854" s="29"/>
      <c r="E854" s="29"/>
      <c r="F854" s="29"/>
      <c r="G854" s="338"/>
      <c r="H854" s="29"/>
      <c r="I854" s="29"/>
      <c r="J854" s="29"/>
      <c r="K854" s="29"/>
      <c r="L854" s="29"/>
      <c r="M854" s="29"/>
      <c r="N854" s="29"/>
      <c r="O854" s="29"/>
      <c r="P854" s="29"/>
      <c r="Q854" s="29"/>
      <c r="R854" s="29"/>
      <c r="S854" s="29"/>
      <c r="T854" s="29"/>
      <c r="U854" s="29"/>
      <c r="V854" s="29"/>
      <c r="W854" s="29"/>
      <c r="X854" s="29"/>
      <c r="Y854" s="29"/>
      <c r="Z854" s="29"/>
      <c r="AA854" s="29"/>
      <c r="AB854" s="29"/>
      <c r="AC854" s="29"/>
      <c r="AD854" s="29"/>
      <c r="AE854" s="29"/>
    </row>
    <row r="855" spans="1:31" ht="15.75" customHeight="1">
      <c r="A855" s="29"/>
      <c r="B855" s="75"/>
      <c r="C855" s="29"/>
      <c r="D855" s="29"/>
      <c r="E855" s="29"/>
      <c r="F855" s="29"/>
      <c r="G855" s="338"/>
      <c r="H855" s="29"/>
      <c r="I855" s="29"/>
      <c r="J855" s="29"/>
      <c r="K855" s="29"/>
      <c r="L855" s="29"/>
      <c r="M855" s="29"/>
      <c r="N855" s="29"/>
      <c r="O855" s="29"/>
      <c r="P855" s="29"/>
      <c r="Q855" s="29"/>
      <c r="R855" s="29"/>
      <c r="S855" s="29"/>
      <c r="T855" s="29"/>
      <c r="U855" s="29"/>
      <c r="V855" s="29"/>
      <c r="W855" s="29"/>
      <c r="X855" s="29"/>
      <c r="Y855" s="29"/>
      <c r="Z855" s="29"/>
      <c r="AA855" s="29"/>
      <c r="AB855" s="29"/>
      <c r="AC855" s="29"/>
      <c r="AD855" s="29"/>
      <c r="AE855" s="29"/>
    </row>
    <row r="856" spans="1:31" ht="15.75" customHeight="1">
      <c r="A856" s="29"/>
      <c r="B856" s="75"/>
      <c r="C856" s="29"/>
      <c r="D856" s="29"/>
      <c r="E856" s="29"/>
      <c r="F856" s="29"/>
      <c r="G856" s="338"/>
      <c r="H856" s="29"/>
      <c r="I856" s="29"/>
      <c r="J856" s="29"/>
      <c r="K856" s="29"/>
      <c r="L856" s="29"/>
      <c r="M856" s="29"/>
      <c r="N856" s="29"/>
      <c r="O856" s="29"/>
      <c r="P856" s="29"/>
      <c r="Q856" s="29"/>
      <c r="R856" s="29"/>
      <c r="S856" s="29"/>
      <c r="T856" s="29"/>
      <c r="U856" s="29"/>
      <c r="V856" s="29"/>
      <c r="W856" s="29"/>
      <c r="X856" s="29"/>
      <c r="Y856" s="29"/>
      <c r="Z856" s="29"/>
      <c r="AA856" s="29"/>
      <c r="AB856" s="29"/>
      <c r="AC856" s="29"/>
      <c r="AD856" s="29"/>
      <c r="AE856" s="29"/>
    </row>
    <row r="857" spans="1:31" ht="15.75" customHeight="1">
      <c r="A857" s="29"/>
      <c r="B857" s="75"/>
      <c r="C857" s="29"/>
      <c r="D857" s="29"/>
      <c r="E857" s="29"/>
      <c r="F857" s="29"/>
      <c r="G857" s="338"/>
      <c r="H857" s="29"/>
      <c r="I857" s="29"/>
      <c r="J857" s="29"/>
      <c r="K857" s="29"/>
      <c r="L857" s="29"/>
      <c r="M857" s="29"/>
      <c r="N857" s="29"/>
      <c r="O857" s="29"/>
      <c r="P857" s="29"/>
      <c r="Q857" s="29"/>
      <c r="R857" s="29"/>
      <c r="S857" s="29"/>
      <c r="T857" s="29"/>
      <c r="U857" s="29"/>
      <c r="V857" s="29"/>
      <c r="W857" s="29"/>
      <c r="X857" s="29"/>
      <c r="Y857" s="29"/>
      <c r="Z857" s="29"/>
      <c r="AA857" s="29"/>
      <c r="AB857" s="29"/>
      <c r="AC857" s="29"/>
      <c r="AD857" s="29"/>
      <c r="AE857" s="29"/>
    </row>
    <row r="858" spans="1:31" ht="15.75" customHeight="1">
      <c r="A858" s="29"/>
      <c r="B858" s="75"/>
      <c r="C858" s="29"/>
      <c r="D858" s="29"/>
      <c r="E858" s="29"/>
      <c r="F858" s="29"/>
      <c r="G858" s="338"/>
      <c r="H858" s="29"/>
      <c r="I858" s="29"/>
      <c r="J858" s="29"/>
      <c r="K858" s="29"/>
      <c r="L858" s="29"/>
      <c r="M858" s="29"/>
      <c r="N858" s="29"/>
      <c r="O858" s="29"/>
      <c r="P858" s="29"/>
      <c r="Q858" s="29"/>
      <c r="R858" s="29"/>
      <c r="S858" s="29"/>
      <c r="T858" s="29"/>
      <c r="U858" s="29"/>
      <c r="V858" s="29"/>
      <c r="W858" s="29"/>
      <c r="X858" s="29"/>
      <c r="Y858" s="29"/>
      <c r="Z858" s="29"/>
      <c r="AA858" s="29"/>
      <c r="AB858" s="29"/>
      <c r="AC858" s="29"/>
      <c r="AD858" s="29"/>
      <c r="AE858" s="29"/>
    </row>
    <row r="859" spans="1:31" ht="15.75" customHeight="1">
      <c r="A859" s="29"/>
      <c r="B859" s="75"/>
      <c r="C859" s="29"/>
      <c r="D859" s="29"/>
      <c r="E859" s="29"/>
      <c r="F859" s="29"/>
      <c r="G859" s="338"/>
      <c r="H859" s="29"/>
      <c r="I859" s="29"/>
      <c r="J859" s="29"/>
      <c r="K859" s="29"/>
      <c r="L859" s="29"/>
      <c r="M859" s="29"/>
      <c r="N859" s="29"/>
      <c r="O859" s="29"/>
      <c r="P859" s="29"/>
      <c r="Q859" s="29"/>
      <c r="R859" s="29"/>
      <c r="S859" s="29"/>
      <c r="T859" s="29"/>
      <c r="U859" s="29"/>
      <c r="V859" s="29"/>
      <c r="W859" s="29"/>
      <c r="X859" s="29"/>
      <c r="Y859" s="29"/>
      <c r="Z859" s="29"/>
      <c r="AA859" s="29"/>
      <c r="AB859" s="29"/>
      <c r="AC859" s="29"/>
      <c r="AD859" s="29"/>
      <c r="AE859" s="29"/>
    </row>
    <row r="860" spans="1:31" ht="15.75" customHeight="1">
      <c r="A860" s="29"/>
      <c r="B860" s="75"/>
      <c r="C860" s="29"/>
      <c r="D860" s="29"/>
      <c r="E860" s="29"/>
      <c r="F860" s="29"/>
      <c r="G860" s="338"/>
      <c r="H860" s="29"/>
      <c r="I860" s="29"/>
      <c r="J860" s="29"/>
      <c r="K860" s="29"/>
      <c r="L860" s="29"/>
      <c r="M860" s="29"/>
      <c r="N860" s="29"/>
      <c r="O860" s="29"/>
      <c r="P860" s="29"/>
      <c r="Q860" s="29"/>
      <c r="R860" s="29"/>
      <c r="S860" s="29"/>
      <c r="T860" s="29"/>
      <c r="U860" s="29"/>
      <c r="V860" s="29"/>
      <c r="W860" s="29"/>
      <c r="X860" s="29"/>
      <c r="Y860" s="29"/>
      <c r="Z860" s="29"/>
      <c r="AA860" s="29"/>
      <c r="AB860" s="29"/>
      <c r="AC860" s="29"/>
      <c r="AD860" s="29"/>
      <c r="AE860" s="29"/>
    </row>
    <row r="861" spans="1:31" ht="15.75" customHeight="1">
      <c r="A861" s="29"/>
      <c r="B861" s="75"/>
      <c r="C861" s="29"/>
      <c r="D861" s="29"/>
      <c r="E861" s="29"/>
      <c r="F861" s="29"/>
      <c r="G861" s="338"/>
      <c r="H861" s="29"/>
      <c r="I861" s="29"/>
      <c r="J861" s="29"/>
      <c r="K861" s="29"/>
      <c r="L861" s="29"/>
      <c r="M861" s="29"/>
      <c r="N861" s="29"/>
      <c r="O861" s="29"/>
      <c r="P861" s="29"/>
      <c r="Q861" s="29"/>
      <c r="R861" s="29"/>
      <c r="S861" s="29"/>
      <c r="T861" s="29"/>
      <c r="U861" s="29"/>
      <c r="V861" s="29"/>
      <c r="W861" s="29"/>
      <c r="X861" s="29"/>
      <c r="Y861" s="29"/>
      <c r="Z861" s="29"/>
      <c r="AA861" s="29"/>
      <c r="AB861" s="29"/>
      <c r="AC861" s="29"/>
      <c r="AD861" s="29"/>
      <c r="AE861" s="29"/>
    </row>
    <row r="862" spans="1:31" ht="15.75" customHeight="1">
      <c r="A862" s="29"/>
      <c r="B862" s="75"/>
      <c r="C862" s="29"/>
      <c r="D862" s="29"/>
      <c r="E862" s="29"/>
      <c r="F862" s="29"/>
      <c r="G862" s="338"/>
      <c r="H862" s="29"/>
      <c r="I862" s="29"/>
      <c r="J862" s="29"/>
      <c r="K862" s="29"/>
      <c r="L862" s="29"/>
      <c r="M862" s="29"/>
      <c r="N862" s="29"/>
      <c r="O862" s="29"/>
      <c r="P862" s="29"/>
      <c r="Q862" s="29"/>
      <c r="R862" s="29"/>
      <c r="S862" s="29"/>
      <c r="T862" s="29"/>
      <c r="U862" s="29"/>
      <c r="V862" s="29"/>
      <c r="W862" s="29"/>
      <c r="X862" s="29"/>
      <c r="Y862" s="29"/>
      <c r="Z862" s="29"/>
      <c r="AA862" s="29"/>
      <c r="AB862" s="29"/>
      <c r="AC862" s="29"/>
      <c r="AD862" s="29"/>
      <c r="AE862" s="29"/>
    </row>
    <row r="863" spans="1:31" ht="15.75" customHeight="1">
      <c r="A863" s="29"/>
      <c r="B863" s="75"/>
      <c r="C863" s="29"/>
      <c r="D863" s="29"/>
      <c r="E863" s="29"/>
      <c r="F863" s="29"/>
      <c r="G863" s="338"/>
      <c r="H863" s="29"/>
      <c r="I863" s="29"/>
      <c r="J863" s="29"/>
      <c r="K863" s="29"/>
      <c r="L863" s="29"/>
      <c r="M863" s="29"/>
      <c r="N863" s="29"/>
      <c r="O863" s="29"/>
      <c r="P863" s="29"/>
      <c r="Q863" s="29"/>
      <c r="R863" s="29"/>
      <c r="S863" s="29"/>
      <c r="T863" s="29"/>
      <c r="U863" s="29"/>
      <c r="V863" s="29"/>
      <c r="W863" s="29"/>
      <c r="X863" s="29"/>
      <c r="Y863" s="29"/>
      <c r="Z863" s="29"/>
      <c r="AA863" s="29"/>
      <c r="AB863" s="29"/>
      <c r="AC863" s="29"/>
      <c r="AD863" s="29"/>
      <c r="AE863" s="29"/>
    </row>
    <row r="864" spans="1:31" ht="15.75" customHeight="1">
      <c r="A864" s="29"/>
      <c r="B864" s="75"/>
      <c r="C864" s="29"/>
      <c r="D864" s="29"/>
      <c r="E864" s="29"/>
      <c r="F864" s="29"/>
      <c r="G864" s="338"/>
      <c r="H864" s="29"/>
      <c r="I864" s="29"/>
      <c r="J864" s="29"/>
      <c r="K864" s="29"/>
      <c r="L864" s="29"/>
      <c r="M864" s="29"/>
      <c r="N864" s="29"/>
      <c r="O864" s="29"/>
      <c r="P864" s="29"/>
      <c r="Q864" s="29"/>
      <c r="R864" s="29"/>
      <c r="S864" s="29"/>
      <c r="T864" s="29"/>
      <c r="U864" s="29"/>
      <c r="V864" s="29"/>
      <c r="W864" s="29"/>
      <c r="X864" s="29"/>
      <c r="Y864" s="29"/>
      <c r="Z864" s="29"/>
      <c r="AA864" s="29"/>
      <c r="AB864" s="29"/>
      <c r="AC864" s="29"/>
      <c r="AD864" s="29"/>
      <c r="AE864" s="29"/>
    </row>
    <row r="865" spans="1:31" ht="15.75" customHeight="1">
      <c r="A865" s="29"/>
      <c r="B865" s="75"/>
      <c r="C865" s="29"/>
      <c r="D865" s="29"/>
      <c r="E865" s="29"/>
      <c r="F865" s="29"/>
      <c r="G865" s="338"/>
      <c r="H865" s="29"/>
      <c r="I865" s="29"/>
      <c r="J865" s="29"/>
      <c r="K865" s="29"/>
      <c r="L865" s="29"/>
      <c r="M865" s="29"/>
      <c r="N865" s="29"/>
      <c r="O865" s="29"/>
      <c r="P865" s="29"/>
      <c r="Q865" s="29"/>
      <c r="R865" s="29"/>
      <c r="S865" s="29"/>
      <c r="T865" s="29"/>
      <c r="U865" s="29"/>
      <c r="V865" s="29"/>
      <c r="W865" s="29"/>
      <c r="X865" s="29"/>
      <c r="Y865" s="29"/>
      <c r="Z865" s="29"/>
      <c r="AA865" s="29"/>
      <c r="AB865" s="29"/>
      <c r="AC865" s="29"/>
      <c r="AD865" s="29"/>
      <c r="AE865" s="29"/>
    </row>
    <row r="866" spans="1:31" ht="15.75" customHeight="1">
      <c r="A866" s="29"/>
      <c r="B866" s="75"/>
      <c r="C866" s="29"/>
      <c r="D866" s="29"/>
      <c r="E866" s="29"/>
      <c r="F866" s="29"/>
      <c r="G866" s="338"/>
      <c r="H866" s="29"/>
      <c r="I866" s="29"/>
      <c r="J866" s="29"/>
      <c r="K866" s="29"/>
      <c r="L866" s="29"/>
      <c r="M866" s="29"/>
      <c r="N866" s="29"/>
      <c r="O866" s="29"/>
      <c r="P866" s="29"/>
      <c r="Q866" s="29"/>
      <c r="R866" s="29"/>
      <c r="S866" s="29"/>
      <c r="T866" s="29"/>
      <c r="U866" s="29"/>
      <c r="V866" s="29"/>
      <c r="W866" s="29"/>
      <c r="X866" s="29"/>
      <c r="Y866" s="29"/>
      <c r="Z866" s="29"/>
      <c r="AA866" s="29"/>
      <c r="AB866" s="29"/>
      <c r="AC866" s="29"/>
      <c r="AD866" s="29"/>
      <c r="AE866" s="29"/>
    </row>
    <row r="867" spans="1:31" ht="15.75" customHeight="1">
      <c r="A867" s="29"/>
      <c r="B867" s="75"/>
      <c r="C867" s="29"/>
      <c r="D867" s="29"/>
      <c r="E867" s="29"/>
      <c r="F867" s="29"/>
      <c r="G867" s="338"/>
      <c r="H867" s="29"/>
      <c r="I867" s="29"/>
      <c r="J867" s="29"/>
      <c r="K867" s="29"/>
      <c r="L867" s="29"/>
      <c r="M867" s="29"/>
      <c r="N867" s="29"/>
      <c r="O867" s="29"/>
      <c r="P867" s="29"/>
      <c r="Q867" s="29"/>
      <c r="R867" s="29"/>
      <c r="S867" s="29"/>
      <c r="T867" s="29"/>
      <c r="U867" s="29"/>
      <c r="V867" s="29"/>
      <c r="W867" s="29"/>
      <c r="X867" s="29"/>
      <c r="Y867" s="29"/>
      <c r="Z867" s="29"/>
      <c r="AA867" s="29"/>
      <c r="AB867" s="29"/>
      <c r="AC867" s="29"/>
      <c r="AD867" s="29"/>
      <c r="AE867" s="29"/>
    </row>
    <row r="868" spans="1:31" ht="15.75" customHeight="1">
      <c r="A868" s="29"/>
      <c r="B868" s="75"/>
      <c r="C868" s="29"/>
      <c r="D868" s="29"/>
      <c r="E868" s="29"/>
      <c r="F868" s="29"/>
      <c r="G868" s="338"/>
      <c r="H868" s="29"/>
      <c r="I868" s="29"/>
      <c r="J868" s="29"/>
      <c r="K868" s="29"/>
      <c r="L868" s="29"/>
      <c r="M868" s="29"/>
      <c r="N868" s="29"/>
      <c r="O868" s="29"/>
      <c r="P868" s="29"/>
      <c r="Q868" s="29"/>
      <c r="R868" s="29"/>
      <c r="S868" s="29"/>
      <c r="T868" s="29"/>
      <c r="U868" s="29"/>
      <c r="V868" s="29"/>
      <c r="W868" s="29"/>
      <c r="X868" s="29"/>
      <c r="Y868" s="29"/>
      <c r="Z868" s="29"/>
      <c r="AA868" s="29"/>
      <c r="AB868" s="29"/>
      <c r="AC868" s="29"/>
      <c r="AD868" s="29"/>
      <c r="AE868" s="29"/>
    </row>
    <row r="869" spans="1:31" ht="15.75" customHeight="1">
      <c r="A869" s="29"/>
      <c r="B869" s="75"/>
      <c r="C869" s="29"/>
      <c r="D869" s="29"/>
      <c r="E869" s="29"/>
      <c r="F869" s="29"/>
      <c r="G869" s="338"/>
      <c r="H869" s="29"/>
      <c r="I869" s="29"/>
      <c r="J869" s="29"/>
      <c r="K869" s="29"/>
      <c r="L869" s="29"/>
      <c r="M869" s="29"/>
      <c r="N869" s="29"/>
      <c r="O869" s="29"/>
      <c r="P869" s="29"/>
      <c r="Q869" s="29"/>
      <c r="R869" s="29"/>
      <c r="S869" s="29"/>
      <c r="T869" s="29"/>
      <c r="U869" s="29"/>
      <c r="V869" s="29"/>
      <c r="W869" s="29"/>
      <c r="X869" s="29"/>
      <c r="Y869" s="29"/>
      <c r="Z869" s="29"/>
      <c r="AA869" s="29"/>
      <c r="AB869" s="29"/>
      <c r="AC869" s="29"/>
      <c r="AD869" s="29"/>
      <c r="AE869" s="29"/>
    </row>
    <row r="870" spans="1:31" ht="15.75" customHeight="1">
      <c r="A870" s="29"/>
      <c r="B870" s="75"/>
      <c r="C870" s="29"/>
      <c r="D870" s="29"/>
      <c r="E870" s="29"/>
      <c r="F870" s="29"/>
      <c r="G870" s="338"/>
      <c r="H870" s="29"/>
      <c r="I870" s="29"/>
      <c r="J870" s="29"/>
      <c r="K870" s="29"/>
      <c r="L870" s="29"/>
      <c r="M870" s="29"/>
      <c r="N870" s="29"/>
      <c r="O870" s="29"/>
      <c r="P870" s="29"/>
      <c r="Q870" s="29"/>
      <c r="R870" s="29"/>
      <c r="S870" s="29"/>
      <c r="T870" s="29"/>
      <c r="U870" s="29"/>
      <c r="V870" s="29"/>
      <c r="W870" s="29"/>
      <c r="X870" s="29"/>
      <c r="Y870" s="29"/>
      <c r="Z870" s="29"/>
      <c r="AA870" s="29"/>
      <c r="AB870" s="29"/>
      <c r="AC870" s="29"/>
      <c r="AD870" s="29"/>
      <c r="AE870" s="29"/>
    </row>
    <row r="871" spans="1:31" ht="15.75" customHeight="1">
      <c r="A871" s="29"/>
      <c r="B871" s="75"/>
      <c r="C871" s="29"/>
      <c r="D871" s="29"/>
      <c r="E871" s="29"/>
      <c r="F871" s="29"/>
      <c r="G871" s="338"/>
      <c r="H871" s="29"/>
      <c r="I871" s="29"/>
      <c r="J871" s="29"/>
      <c r="K871" s="29"/>
      <c r="L871" s="29"/>
      <c r="M871" s="29"/>
      <c r="N871" s="29"/>
      <c r="O871" s="29"/>
      <c r="P871" s="29"/>
      <c r="Q871" s="29"/>
      <c r="R871" s="29"/>
      <c r="S871" s="29"/>
      <c r="T871" s="29"/>
      <c r="U871" s="29"/>
      <c r="V871" s="29"/>
      <c r="W871" s="29"/>
      <c r="X871" s="29"/>
      <c r="Y871" s="29"/>
      <c r="Z871" s="29"/>
      <c r="AA871" s="29"/>
      <c r="AB871" s="29"/>
      <c r="AC871" s="29"/>
      <c r="AD871" s="29"/>
      <c r="AE871" s="29"/>
    </row>
    <row r="872" spans="1:31" ht="15.75" customHeight="1">
      <c r="A872" s="29"/>
      <c r="B872" s="75"/>
      <c r="C872" s="29"/>
      <c r="D872" s="29"/>
      <c r="E872" s="29"/>
      <c r="F872" s="29"/>
      <c r="G872" s="338"/>
      <c r="H872" s="29"/>
      <c r="I872" s="29"/>
      <c r="J872" s="29"/>
      <c r="K872" s="29"/>
      <c r="L872" s="29"/>
      <c r="M872" s="29"/>
      <c r="N872" s="29"/>
      <c r="O872" s="29"/>
      <c r="P872" s="29"/>
      <c r="Q872" s="29"/>
      <c r="R872" s="29"/>
      <c r="S872" s="29"/>
      <c r="T872" s="29"/>
      <c r="U872" s="29"/>
      <c r="V872" s="29"/>
      <c r="W872" s="29"/>
      <c r="X872" s="29"/>
      <c r="Y872" s="29"/>
      <c r="Z872" s="29"/>
      <c r="AA872" s="29"/>
      <c r="AB872" s="29"/>
      <c r="AC872" s="29"/>
      <c r="AD872" s="29"/>
      <c r="AE872" s="29"/>
    </row>
    <row r="873" spans="1:31" ht="15.75" customHeight="1">
      <c r="A873" s="29"/>
      <c r="B873" s="75"/>
      <c r="C873" s="29"/>
      <c r="D873" s="29"/>
      <c r="E873" s="29"/>
      <c r="F873" s="29"/>
      <c r="G873" s="338"/>
      <c r="H873" s="29"/>
      <c r="I873" s="29"/>
      <c r="J873" s="29"/>
      <c r="K873" s="29"/>
      <c r="L873" s="29"/>
      <c r="M873" s="29"/>
      <c r="N873" s="29"/>
      <c r="O873" s="29"/>
      <c r="P873" s="29"/>
      <c r="Q873" s="29"/>
      <c r="R873" s="29"/>
      <c r="S873" s="29"/>
      <c r="T873" s="29"/>
      <c r="U873" s="29"/>
      <c r="V873" s="29"/>
      <c r="W873" s="29"/>
      <c r="X873" s="29"/>
      <c r="Y873" s="29"/>
      <c r="Z873" s="29"/>
      <c r="AA873" s="29"/>
      <c r="AB873" s="29"/>
      <c r="AC873" s="29"/>
      <c r="AD873" s="29"/>
      <c r="AE873" s="29"/>
    </row>
    <row r="874" spans="1:31" ht="15.75" customHeight="1">
      <c r="A874" s="29"/>
      <c r="B874" s="75"/>
      <c r="C874" s="29"/>
      <c r="D874" s="29"/>
      <c r="E874" s="29"/>
      <c r="F874" s="29"/>
      <c r="G874" s="338"/>
      <c r="H874" s="29"/>
      <c r="I874" s="29"/>
      <c r="J874" s="29"/>
      <c r="K874" s="29"/>
      <c r="L874" s="29"/>
      <c r="M874" s="29"/>
      <c r="N874" s="29"/>
      <c r="O874" s="29"/>
      <c r="P874" s="29"/>
      <c r="Q874" s="29"/>
      <c r="R874" s="29"/>
      <c r="S874" s="29"/>
      <c r="T874" s="29"/>
      <c r="U874" s="29"/>
      <c r="V874" s="29"/>
      <c r="W874" s="29"/>
      <c r="X874" s="29"/>
      <c r="Y874" s="29"/>
      <c r="Z874" s="29"/>
      <c r="AA874" s="29"/>
      <c r="AB874" s="29"/>
      <c r="AC874" s="29"/>
      <c r="AD874" s="29"/>
      <c r="AE874" s="29"/>
    </row>
    <row r="875" spans="1:31" ht="15.75" customHeight="1">
      <c r="A875" s="29"/>
      <c r="B875" s="75"/>
      <c r="C875" s="29"/>
      <c r="D875" s="29"/>
      <c r="E875" s="29"/>
      <c r="F875" s="29"/>
      <c r="G875" s="338"/>
      <c r="H875" s="29"/>
      <c r="I875" s="29"/>
      <c r="J875" s="29"/>
      <c r="K875" s="29"/>
      <c r="L875" s="29"/>
      <c r="M875" s="29"/>
      <c r="N875" s="29"/>
      <c r="O875" s="29"/>
      <c r="P875" s="29"/>
      <c r="Q875" s="29"/>
      <c r="R875" s="29"/>
      <c r="S875" s="29"/>
      <c r="T875" s="29"/>
      <c r="U875" s="29"/>
      <c r="V875" s="29"/>
      <c r="W875" s="29"/>
      <c r="X875" s="29"/>
      <c r="Y875" s="29"/>
      <c r="Z875" s="29"/>
      <c r="AA875" s="29"/>
      <c r="AB875" s="29"/>
      <c r="AC875" s="29"/>
      <c r="AD875" s="29"/>
      <c r="AE875" s="29"/>
    </row>
    <row r="876" spans="1:31" ht="15.75" customHeight="1">
      <c r="A876" s="29"/>
      <c r="B876" s="75"/>
      <c r="C876" s="29"/>
      <c r="D876" s="29"/>
      <c r="E876" s="29"/>
      <c r="F876" s="29"/>
      <c r="G876" s="338"/>
      <c r="H876" s="29"/>
      <c r="I876" s="29"/>
      <c r="J876" s="29"/>
      <c r="K876" s="29"/>
      <c r="L876" s="29"/>
      <c r="M876" s="29"/>
      <c r="N876" s="29"/>
      <c r="O876" s="29"/>
      <c r="P876" s="29"/>
      <c r="Q876" s="29"/>
      <c r="R876" s="29"/>
      <c r="S876" s="29"/>
      <c r="T876" s="29"/>
      <c r="U876" s="29"/>
      <c r="V876" s="29"/>
      <c r="W876" s="29"/>
      <c r="X876" s="29"/>
      <c r="Y876" s="29"/>
      <c r="Z876" s="29"/>
      <c r="AA876" s="29"/>
      <c r="AB876" s="29"/>
      <c r="AC876" s="29"/>
      <c r="AD876" s="29"/>
      <c r="AE876" s="29"/>
    </row>
    <row r="877" spans="1:31" ht="15.75" customHeight="1">
      <c r="A877" s="29"/>
      <c r="B877" s="75"/>
      <c r="C877" s="29"/>
      <c r="D877" s="29"/>
      <c r="E877" s="29"/>
      <c r="F877" s="29"/>
      <c r="G877" s="338"/>
      <c r="H877" s="29"/>
      <c r="I877" s="29"/>
      <c r="J877" s="29"/>
      <c r="K877" s="29"/>
      <c r="L877" s="29"/>
      <c r="M877" s="29"/>
      <c r="N877" s="29"/>
      <c r="O877" s="29"/>
      <c r="P877" s="29"/>
      <c r="Q877" s="29"/>
      <c r="R877" s="29"/>
      <c r="S877" s="29"/>
      <c r="T877" s="29"/>
      <c r="U877" s="29"/>
      <c r="V877" s="29"/>
      <c r="W877" s="29"/>
      <c r="X877" s="29"/>
      <c r="Y877" s="29"/>
      <c r="Z877" s="29"/>
      <c r="AA877" s="29"/>
      <c r="AB877" s="29"/>
      <c r="AC877" s="29"/>
      <c r="AD877" s="29"/>
      <c r="AE877" s="29"/>
    </row>
    <row r="878" spans="1:31" ht="15.75" customHeight="1">
      <c r="A878" s="29"/>
      <c r="B878" s="75"/>
      <c r="C878" s="29"/>
      <c r="D878" s="29"/>
      <c r="E878" s="29"/>
      <c r="F878" s="29"/>
      <c r="G878" s="338"/>
      <c r="H878" s="29"/>
      <c r="I878" s="29"/>
      <c r="J878" s="29"/>
      <c r="K878" s="29"/>
      <c r="L878" s="29"/>
      <c r="M878" s="29"/>
      <c r="N878" s="29"/>
      <c r="O878" s="29"/>
      <c r="P878" s="29"/>
      <c r="Q878" s="29"/>
      <c r="R878" s="29"/>
      <c r="S878" s="29"/>
      <c r="T878" s="29"/>
      <c r="U878" s="29"/>
      <c r="V878" s="29"/>
      <c r="W878" s="29"/>
      <c r="X878" s="29"/>
      <c r="Y878" s="29"/>
      <c r="Z878" s="29"/>
      <c r="AA878" s="29"/>
      <c r="AB878" s="29"/>
      <c r="AC878" s="29"/>
      <c r="AD878" s="29"/>
      <c r="AE878" s="29"/>
    </row>
    <row r="879" spans="1:31" ht="15.75" customHeight="1">
      <c r="A879" s="29"/>
      <c r="B879" s="75"/>
      <c r="C879" s="29"/>
      <c r="D879" s="29"/>
      <c r="E879" s="29"/>
      <c r="F879" s="29"/>
      <c r="G879" s="338"/>
      <c r="H879" s="29"/>
      <c r="I879" s="29"/>
      <c r="J879" s="29"/>
      <c r="K879" s="29"/>
      <c r="L879" s="29"/>
      <c r="M879" s="29"/>
      <c r="N879" s="29"/>
      <c r="O879" s="29"/>
      <c r="P879" s="29"/>
      <c r="Q879" s="29"/>
      <c r="R879" s="29"/>
      <c r="S879" s="29"/>
      <c r="T879" s="29"/>
      <c r="U879" s="29"/>
      <c r="V879" s="29"/>
      <c r="W879" s="29"/>
      <c r="X879" s="29"/>
      <c r="Y879" s="29"/>
      <c r="Z879" s="29"/>
      <c r="AA879" s="29"/>
      <c r="AB879" s="29"/>
      <c r="AC879" s="29"/>
      <c r="AD879" s="29"/>
      <c r="AE879" s="29"/>
    </row>
    <row r="880" spans="1:31" ht="15.75" customHeight="1">
      <c r="A880" s="29"/>
      <c r="B880" s="75"/>
      <c r="C880" s="29"/>
      <c r="D880" s="29"/>
      <c r="E880" s="29"/>
      <c r="F880" s="29"/>
      <c r="G880" s="338"/>
      <c r="H880" s="29"/>
      <c r="I880" s="29"/>
      <c r="J880" s="29"/>
      <c r="K880" s="29"/>
      <c r="L880" s="29"/>
      <c r="M880" s="29"/>
      <c r="N880" s="29"/>
      <c r="O880" s="29"/>
      <c r="P880" s="29"/>
      <c r="Q880" s="29"/>
      <c r="R880" s="29"/>
      <c r="S880" s="29"/>
      <c r="T880" s="29"/>
      <c r="U880" s="29"/>
      <c r="V880" s="29"/>
      <c r="W880" s="29"/>
      <c r="X880" s="29"/>
      <c r="Y880" s="29"/>
      <c r="Z880" s="29"/>
      <c r="AA880" s="29"/>
      <c r="AB880" s="29"/>
      <c r="AC880" s="29"/>
      <c r="AD880" s="29"/>
      <c r="AE880" s="29"/>
    </row>
    <row r="881" spans="1:31" ht="15.75" customHeight="1">
      <c r="A881" s="29"/>
      <c r="B881" s="75"/>
      <c r="C881" s="29"/>
      <c r="D881" s="29"/>
      <c r="E881" s="29"/>
      <c r="F881" s="29"/>
      <c r="G881" s="338"/>
      <c r="H881" s="29"/>
      <c r="I881" s="29"/>
      <c r="J881" s="29"/>
      <c r="K881" s="29"/>
      <c r="L881" s="29"/>
      <c r="M881" s="29"/>
      <c r="N881" s="29"/>
      <c r="O881" s="29"/>
      <c r="P881" s="29"/>
      <c r="Q881" s="29"/>
      <c r="R881" s="29"/>
      <c r="S881" s="29"/>
      <c r="T881" s="29"/>
      <c r="U881" s="29"/>
      <c r="V881" s="29"/>
      <c r="W881" s="29"/>
      <c r="X881" s="29"/>
      <c r="Y881" s="29"/>
      <c r="Z881" s="29"/>
      <c r="AA881" s="29"/>
      <c r="AB881" s="29"/>
      <c r="AC881" s="29"/>
      <c r="AD881" s="29"/>
      <c r="AE881" s="29"/>
    </row>
    <row r="882" spans="1:31" ht="15.75" customHeight="1">
      <c r="A882" s="29"/>
      <c r="B882" s="75"/>
      <c r="C882" s="29"/>
      <c r="D882" s="29"/>
      <c r="E882" s="29"/>
      <c r="F882" s="29"/>
      <c r="G882" s="338"/>
      <c r="H882" s="29"/>
      <c r="I882" s="29"/>
      <c r="J882" s="29"/>
      <c r="K882" s="29"/>
      <c r="L882" s="29"/>
      <c r="M882" s="29"/>
      <c r="N882" s="29"/>
      <c r="O882" s="29"/>
      <c r="P882" s="29"/>
      <c r="Q882" s="29"/>
      <c r="R882" s="29"/>
      <c r="S882" s="29"/>
      <c r="T882" s="29"/>
      <c r="U882" s="29"/>
      <c r="V882" s="29"/>
      <c r="W882" s="29"/>
      <c r="X882" s="29"/>
      <c r="Y882" s="29"/>
      <c r="Z882" s="29"/>
      <c r="AA882" s="29"/>
      <c r="AB882" s="29"/>
      <c r="AC882" s="29"/>
      <c r="AD882" s="29"/>
      <c r="AE882" s="29"/>
    </row>
    <row r="883" spans="1:31" ht="15.75" customHeight="1">
      <c r="A883" s="29"/>
      <c r="B883" s="75"/>
      <c r="C883" s="29"/>
      <c r="D883" s="29"/>
      <c r="E883" s="29"/>
      <c r="F883" s="29"/>
      <c r="G883" s="338"/>
      <c r="H883" s="29"/>
      <c r="I883" s="29"/>
      <c r="J883" s="29"/>
      <c r="K883" s="29"/>
      <c r="L883" s="29"/>
      <c r="M883" s="29"/>
      <c r="N883" s="29"/>
      <c r="O883" s="29"/>
      <c r="P883" s="29"/>
      <c r="Q883" s="29"/>
      <c r="R883" s="29"/>
      <c r="S883" s="29"/>
      <c r="T883" s="29"/>
      <c r="U883" s="29"/>
      <c r="V883" s="29"/>
      <c r="W883" s="29"/>
      <c r="X883" s="29"/>
      <c r="Y883" s="29"/>
      <c r="Z883" s="29"/>
      <c r="AA883" s="29"/>
      <c r="AB883" s="29"/>
      <c r="AC883" s="29"/>
      <c r="AD883" s="29"/>
      <c r="AE883" s="29"/>
    </row>
    <row r="884" spans="1:31" ht="15.75" customHeight="1">
      <c r="A884" s="29"/>
      <c r="B884" s="75"/>
      <c r="C884" s="29"/>
      <c r="D884" s="29"/>
      <c r="E884" s="29"/>
      <c r="F884" s="29"/>
      <c r="G884" s="338"/>
      <c r="H884" s="29"/>
      <c r="I884" s="29"/>
      <c r="J884" s="29"/>
      <c r="K884" s="29"/>
      <c r="L884" s="29"/>
      <c r="M884" s="29"/>
      <c r="N884" s="29"/>
      <c r="O884" s="29"/>
      <c r="P884" s="29"/>
      <c r="Q884" s="29"/>
      <c r="R884" s="29"/>
      <c r="S884" s="29"/>
      <c r="T884" s="29"/>
      <c r="U884" s="29"/>
      <c r="V884" s="29"/>
      <c r="W884" s="29"/>
      <c r="X884" s="29"/>
      <c r="Y884" s="29"/>
      <c r="Z884" s="29"/>
      <c r="AA884" s="29"/>
      <c r="AB884" s="29"/>
      <c r="AC884" s="29"/>
      <c r="AD884" s="29"/>
      <c r="AE884" s="29"/>
    </row>
    <row r="885" spans="1:31" ht="15.75" customHeight="1">
      <c r="A885" s="29"/>
      <c r="B885" s="75"/>
      <c r="C885" s="29"/>
      <c r="D885" s="29"/>
      <c r="E885" s="29"/>
      <c r="F885" s="29"/>
      <c r="G885" s="338"/>
      <c r="H885" s="29"/>
      <c r="I885" s="29"/>
      <c r="J885" s="29"/>
      <c r="K885" s="29"/>
      <c r="L885" s="29"/>
      <c r="M885" s="29"/>
      <c r="N885" s="29"/>
      <c r="O885" s="29"/>
      <c r="P885" s="29"/>
      <c r="Q885" s="29"/>
      <c r="R885" s="29"/>
      <c r="S885" s="29"/>
      <c r="T885" s="29"/>
      <c r="U885" s="29"/>
      <c r="V885" s="29"/>
      <c r="W885" s="29"/>
      <c r="X885" s="29"/>
      <c r="Y885" s="29"/>
      <c r="Z885" s="29"/>
      <c r="AA885" s="29"/>
      <c r="AB885" s="29"/>
      <c r="AC885" s="29"/>
      <c r="AD885" s="29"/>
      <c r="AE885" s="29"/>
    </row>
    <row r="886" spans="1:31" ht="15.75" customHeight="1">
      <c r="A886" s="29"/>
      <c r="B886" s="75"/>
      <c r="C886" s="29"/>
      <c r="D886" s="29"/>
      <c r="E886" s="29"/>
      <c r="F886" s="29"/>
      <c r="G886" s="338"/>
      <c r="H886" s="29"/>
      <c r="I886" s="29"/>
      <c r="J886" s="29"/>
      <c r="K886" s="29"/>
      <c r="L886" s="29"/>
      <c r="M886" s="29"/>
      <c r="N886" s="29"/>
      <c r="O886" s="29"/>
      <c r="P886" s="29"/>
      <c r="Q886" s="29"/>
      <c r="R886" s="29"/>
      <c r="S886" s="29"/>
      <c r="T886" s="29"/>
      <c r="U886" s="29"/>
      <c r="V886" s="29"/>
      <c r="W886" s="29"/>
      <c r="X886" s="29"/>
      <c r="Y886" s="29"/>
      <c r="Z886" s="29"/>
      <c r="AA886" s="29"/>
      <c r="AB886" s="29"/>
      <c r="AC886" s="29"/>
      <c r="AD886" s="29"/>
      <c r="AE886" s="29"/>
    </row>
    <row r="887" spans="1:31" ht="15.75" customHeight="1">
      <c r="A887" s="29"/>
      <c r="B887" s="75"/>
      <c r="C887" s="29"/>
      <c r="D887" s="29"/>
      <c r="E887" s="29"/>
      <c r="F887" s="29"/>
      <c r="G887" s="338"/>
      <c r="H887" s="29"/>
      <c r="I887" s="29"/>
      <c r="J887" s="29"/>
      <c r="K887" s="29"/>
      <c r="L887" s="29"/>
      <c r="M887" s="29"/>
      <c r="N887" s="29"/>
      <c r="O887" s="29"/>
      <c r="P887" s="29"/>
      <c r="Q887" s="29"/>
      <c r="R887" s="29"/>
      <c r="S887" s="29"/>
      <c r="T887" s="29"/>
      <c r="U887" s="29"/>
      <c r="V887" s="29"/>
      <c r="W887" s="29"/>
      <c r="X887" s="29"/>
      <c r="Y887" s="29"/>
      <c r="Z887" s="29"/>
      <c r="AA887" s="29"/>
      <c r="AB887" s="29"/>
      <c r="AC887" s="29"/>
      <c r="AD887" s="29"/>
      <c r="AE887" s="29"/>
    </row>
    <row r="888" spans="1:31" ht="15.75" customHeight="1">
      <c r="A888" s="29"/>
      <c r="B888" s="75"/>
      <c r="C888" s="29"/>
      <c r="D888" s="29"/>
      <c r="E888" s="29"/>
      <c r="F888" s="29"/>
      <c r="G888" s="338"/>
      <c r="H888" s="29"/>
      <c r="I888" s="29"/>
      <c r="J888" s="29"/>
      <c r="K888" s="29"/>
      <c r="L888" s="29"/>
      <c r="M888" s="29"/>
      <c r="N888" s="29"/>
      <c r="O888" s="29"/>
      <c r="P888" s="29"/>
      <c r="Q888" s="29"/>
      <c r="R888" s="29"/>
      <c r="S888" s="29"/>
      <c r="T888" s="29"/>
      <c r="U888" s="29"/>
      <c r="V888" s="29"/>
      <c r="W888" s="29"/>
      <c r="X888" s="29"/>
      <c r="Y888" s="29"/>
      <c r="Z888" s="29"/>
      <c r="AA888" s="29"/>
      <c r="AB888" s="29"/>
      <c r="AC888" s="29"/>
      <c r="AD888" s="29"/>
      <c r="AE888" s="29"/>
    </row>
    <row r="889" spans="1:31" ht="15.75" customHeight="1">
      <c r="A889" s="29"/>
      <c r="B889" s="75"/>
      <c r="C889" s="29"/>
      <c r="D889" s="29"/>
      <c r="E889" s="29"/>
      <c r="F889" s="29"/>
      <c r="G889" s="338"/>
      <c r="H889" s="29"/>
      <c r="I889" s="29"/>
      <c r="J889" s="29"/>
      <c r="K889" s="29"/>
      <c r="L889" s="29"/>
      <c r="M889" s="29"/>
      <c r="N889" s="29"/>
      <c r="O889" s="29"/>
      <c r="P889" s="29"/>
      <c r="Q889" s="29"/>
      <c r="R889" s="29"/>
      <c r="S889" s="29"/>
      <c r="T889" s="29"/>
      <c r="U889" s="29"/>
      <c r="V889" s="29"/>
      <c r="W889" s="29"/>
      <c r="X889" s="29"/>
      <c r="Y889" s="29"/>
      <c r="Z889" s="29"/>
      <c r="AA889" s="29"/>
      <c r="AB889" s="29"/>
      <c r="AC889" s="29"/>
      <c r="AD889" s="29"/>
      <c r="AE889" s="29"/>
    </row>
    <row r="890" spans="1:31" ht="15.75" customHeight="1">
      <c r="A890" s="29"/>
      <c r="B890" s="75"/>
      <c r="C890" s="29"/>
      <c r="D890" s="29"/>
      <c r="E890" s="29"/>
      <c r="F890" s="29"/>
      <c r="G890" s="338"/>
      <c r="H890" s="29"/>
      <c r="I890" s="29"/>
      <c r="J890" s="29"/>
      <c r="K890" s="29"/>
      <c r="L890" s="29"/>
      <c r="M890" s="29"/>
      <c r="N890" s="29"/>
      <c r="O890" s="29"/>
      <c r="P890" s="29"/>
      <c r="Q890" s="29"/>
      <c r="R890" s="29"/>
      <c r="S890" s="29"/>
      <c r="T890" s="29"/>
      <c r="U890" s="29"/>
      <c r="V890" s="29"/>
      <c r="W890" s="29"/>
      <c r="X890" s="29"/>
      <c r="Y890" s="29"/>
      <c r="Z890" s="29"/>
      <c r="AA890" s="29"/>
      <c r="AB890" s="29"/>
      <c r="AC890" s="29"/>
      <c r="AD890" s="29"/>
      <c r="AE890" s="29"/>
    </row>
    <row r="891" spans="1:31" ht="15.75" customHeight="1">
      <c r="A891" s="29"/>
      <c r="B891" s="75"/>
      <c r="C891" s="29"/>
      <c r="D891" s="29"/>
      <c r="E891" s="29"/>
      <c r="F891" s="29"/>
      <c r="G891" s="338"/>
      <c r="H891" s="29"/>
      <c r="I891" s="29"/>
      <c r="J891" s="29"/>
      <c r="K891" s="29"/>
      <c r="L891" s="29"/>
      <c r="M891" s="29"/>
      <c r="N891" s="29"/>
      <c r="O891" s="29"/>
      <c r="P891" s="29"/>
      <c r="Q891" s="29"/>
      <c r="R891" s="29"/>
      <c r="S891" s="29"/>
      <c r="T891" s="29"/>
      <c r="U891" s="29"/>
      <c r="V891" s="29"/>
      <c r="W891" s="29"/>
      <c r="X891" s="29"/>
      <c r="Y891" s="29"/>
      <c r="Z891" s="29"/>
      <c r="AA891" s="29"/>
      <c r="AB891" s="29"/>
      <c r="AC891" s="29"/>
      <c r="AD891" s="29"/>
      <c r="AE891" s="29"/>
    </row>
    <row r="892" spans="1:31" ht="15.75" customHeight="1">
      <c r="A892" s="29"/>
      <c r="B892" s="75"/>
      <c r="C892" s="29"/>
      <c r="D892" s="29"/>
      <c r="E892" s="29"/>
      <c r="F892" s="29"/>
      <c r="G892" s="338"/>
      <c r="H892" s="29"/>
      <c r="I892" s="29"/>
      <c r="J892" s="29"/>
      <c r="K892" s="29"/>
      <c r="L892" s="29"/>
      <c r="M892" s="29"/>
      <c r="N892" s="29"/>
      <c r="O892" s="29"/>
      <c r="P892" s="29"/>
      <c r="Q892" s="29"/>
      <c r="R892" s="29"/>
      <c r="S892" s="29"/>
      <c r="T892" s="29"/>
      <c r="U892" s="29"/>
      <c r="V892" s="29"/>
      <c r="W892" s="29"/>
      <c r="X892" s="29"/>
      <c r="Y892" s="29"/>
      <c r="Z892" s="29"/>
      <c r="AA892" s="29"/>
      <c r="AB892" s="29"/>
      <c r="AC892" s="29"/>
      <c r="AD892" s="29"/>
      <c r="AE892" s="29"/>
    </row>
    <row r="893" spans="1:31" ht="15.75" customHeight="1">
      <c r="A893" s="29"/>
      <c r="B893" s="75"/>
      <c r="C893" s="29"/>
      <c r="D893" s="29"/>
      <c r="E893" s="29"/>
      <c r="F893" s="29"/>
      <c r="G893" s="338"/>
      <c r="H893" s="29"/>
      <c r="I893" s="29"/>
      <c r="J893" s="29"/>
      <c r="K893" s="29"/>
      <c r="L893" s="29"/>
      <c r="M893" s="29"/>
      <c r="N893" s="29"/>
      <c r="O893" s="29"/>
      <c r="P893" s="29"/>
      <c r="Q893" s="29"/>
      <c r="R893" s="29"/>
      <c r="S893" s="29"/>
      <c r="T893" s="29"/>
      <c r="U893" s="29"/>
      <c r="V893" s="29"/>
      <c r="W893" s="29"/>
      <c r="X893" s="29"/>
      <c r="Y893" s="29"/>
      <c r="Z893" s="29"/>
      <c r="AA893" s="29"/>
      <c r="AB893" s="29"/>
      <c r="AC893" s="29"/>
      <c r="AD893" s="29"/>
      <c r="AE893" s="29"/>
    </row>
    <row r="894" spans="1:31" ht="15.75" customHeight="1">
      <c r="A894" s="29"/>
      <c r="B894" s="75"/>
      <c r="C894" s="29"/>
      <c r="D894" s="29"/>
      <c r="E894" s="29"/>
      <c r="F894" s="29"/>
      <c r="G894" s="338"/>
      <c r="H894" s="29"/>
      <c r="I894" s="29"/>
      <c r="J894" s="29"/>
      <c r="K894" s="29"/>
      <c r="L894" s="29"/>
      <c r="M894" s="29"/>
      <c r="N894" s="29"/>
      <c r="O894" s="29"/>
      <c r="P894" s="29"/>
      <c r="Q894" s="29"/>
      <c r="R894" s="29"/>
      <c r="S894" s="29"/>
      <c r="T894" s="29"/>
      <c r="U894" s="29"/>
      <c r="V894" s="29"/>
      <c r="W894" s="29"/>
      <c r="X894" s="29"/>
      <c r="Y894" s="29"/>
      <c r="Z894" s="29"/>
      <c r="AA894" s="29"/>
      <c r="AB894" s="29"/>
      <c r="AC894" s="29"/>
      <c r="AD894" s="29"/>
      <c r="AE894" s="29"/>
    </row>
    <row r="895" spans="1:31" ht="15.75" customHeight="1">
      <c r="A895" s="29"/>
      <c r="B895" s="75"/>
      <c r="C895" s="29"/>
      <c r="D895" s="29"/>
      <c r="E895" s="29"/>
      <c r="F895" s="29"/>
      <c r="G895" s="338"/>
      <c r="H895" s="29"/>
      <c r="I895" s="29"/>
      <c r="J895" s="29"/>
      <c r="K895" s="29"/>
      <c r="L895" s="29"/>
      <c r="M895" s="29"/>
      <c r="N895" s="29"/>
      <c r="O895" s="29"/>
      <c r="P895" s="29"/>
      <c r="Q895" s="29"/>
      <c r="R895" s="29"/>
      <c r="S895" s="29"/>
      <c r="T895" s="29"/>
      <c r="U895" s="29"/>
      <c r="V895" s="29"/>
      <c r="W895" s="29"/>
      <c r="X895" s="29"/>
      <c r="Y895" s="29"/>
      <c r="Z895" s="29"/>
      <c r="AA895" s="29"/>
      <c r="AB895" s="29"/>
      <c r="AC895" s="29"/>
      <c r="AD895" s="29"/>
      <c r="AE895" s="29"/>
    </row>
    <row r="896" spans="1:31" ht="15.75" customHeight="1">
      <c r="A896" s="29"/>
      <c r="B896" s="75"/>
      <c r="C896" s="29"/>
      <c r="D896" s="29"/>
      <c r="E896" s="29"/>
      <c r="F896" s="29"/>
      <c r="G896" s="338"/>
      <c r="H896" s="29"/>
      <c r="I896" s="29"/>
      <c r="J896" s="29"/>
      <c r="K896" s="29"/>
      <c r="L896" s="29"/>
      <c r="M896" s="29"/>
      <c r="N896" s="29"/>
      <c r="O896" s="29"/>
      <c r="P896" s="29"/>
      <c r="Q896" s="29"/>
      <c r="R896" s="29"/>
      <c r="S896" s="29"/>
      <c r="T896" s="29"/>
      <c r="U896" s="29"/>
      <c r="V896" s="29"/>
      <c r="W896" s="29"/>
      <c r="X896" s="29"/>
      <c r="Y896" s="29"/>
      <c r="Z896" s="29"/>
      <c r="AA896" s="29"/>
      <c r="AB896" s="29"/>
      <c r="AC896" s="29"/>
      <c r="AD896" s="29"/>
      <c r="AE896" s="29"/>
    </row>
    <row r="897" spans="1:31" ht="15.75" customHeight="1">
      <c r="A897" s="29"/>
      <c r="B897" s="75"/>
      <c r="C897" s="29"/>
      <c r="D897" s="29"/>
      <c r="E897" s="29"/>
      <c r="F897" s="29"/>
      <c r="G897" s="338"/>
      <c r="H897" s="29"/>
      <c r="I897" s="29"/>
      <c r="J897" s="29"/>
      <c r="K897" s="29"/>
      <c r="L897" s="29"/>
      <c r="M897" s="29"/>
      <c r="N897" s="29"/>
      <c r="O897" s="29"/>
      <c r="P897" s="29"/>
      <c r="Q897" s="29"/>
      <c r="R897" s="29"/>
      <c r="S897" s="29"/>
      <c r="T897" s="29"/>
      <c r="U897" s="29"/>
      <c r="V897" s="29"/>
      <c r="W897" s="29"/>
      <c r="X897" s="29"/>
      <c r="Y897" s="29"/>
      <c r="Z897" s="29"/>
      <c r="AA897" s="29"/>
      <c r="AB897" s="29"/>
      <c r="AC897" s="29"/>
      <c r="AD897" s="29"/>
      <c r="AE897" s="29"/>
    </row>
    <row r="898" spans="1:31" ht="15.75" customHeight="1">
      <c r="A898" s="29"/>
      <c r="B898" s="75"/>
      <c r="C898" s="29"/>
      <c r="D898" s="29"/>
      <c r="E898" s="29"/>
      <c r="F898" s="29"/>
      <c r="G898" s="338"/>
      <c r="H898" s="29"/>
      <c r="I898" s="29"/>
      <c r="J898" s="29"/>
      <c r="K898" s="29"/>
      <c r="L898" s="29"/>
      <c r="M898" s="29"/>
      <c r="N898" s="29"/>
      <c r="O898" s="29"/>
      <c r="P898" s="29"/>
      <c r="Q898" s="29"/>
      <c r="R898" s="29"/>
      <c r="S898" s="29"/>
      <c r="T898" s="29"/>
      <c r="U898" s="29"/>
      <c r="V898" s="29"/>
      <c r="W898" s="29"/>
      <c r="X898" s="29"/>
      <c r="Y898" s="29"/>
      <c r="Z898" s="29"/>
      <c r="AA898" s="29"/>
      <c r="AB898" s="29"/>
      <c r="AC898" s="29"/>
      <c r="AD898" s="29"/>
      <c r="AE898" s="29"/>
    </row>
    <row r="899" spans="1:31" ht="15.75" customHeight="1">
      <c r="A899" s="29"/>
      <c r="B899" s="75"/>
      <c r="C899" s="29"/>
      <c r="D899" s="29"/>
      <c r="E899" s="29"/>
      <c r="F899" s="29"/>
      <c r="G899" s="338"/>
      <c r="H899" s="29"/>
      <c r="I899" s="29"/>
      <c r="J899" s="29"/>
      <c r="K899" s="29"/>
      <c r="L899" s="29"/>
      <c r="M899" s="29"/>
      <c r="N899" s="29"/>
      <c r="O899" s="29"/>
      <c r="P899" s="29"/>
      <c r="Q899" s="29"/>
      <c r="R899" s="29"/>
      <c r="S899" s="29"/>
      <c r="T899" s="29"/>
      <c r="U899" s="29"/>
      <c r="V899" s="29"/>
      <c r="W899" s="29"/>
      <c r="X899" s="29"/>
      <c r="Y899" s="29"/>
      <c r="Z899" s="29"/>
      <c r="AA899" s="29"/>
      <c r="AB899" s="29"/>
      <c r="AC899" s="29"/>
      <c r="AD899" s="29"/>
      <c r="AE899" s="29"/>
    </row>
    <row r="900" spans="1:31" ht="15.75" customHeight="1">
      <c r="A900" s="29"/>
      <c r="B900" s="75"/>
      <c r="C900" s="29"/>
      <c r="D900" s="29"/>
      <c r="E900" s="29"/>
      <c r="F900" s="29"/>
      <c r="G900" s="338"/>
      <c r="H900" s="29"/>
      <c r="I900" s="29"/>
      <c r="J900" s="29"/>
      <c r="K900" s="29"/>
      <c r="L900" s="29"/>
      <c r="M900" s="29"/>
      <c r="N900" s="29"/>
      <c r="O900" s="29"/>
      <c r="P900" s="29"/>
      <c r="Q900" s="29"/>
      <c r="R900" s="29"/>
      <c r="S900" s="29"/>
      <c r="T900" s="29"/>
      <c r="U900" s="29"/>
      <c r="V900" s="29"/>
      <c r="W900" s="29"/>
      <c r="X900" s="29"/>
      <c r="Y900" s="29"/>
      <c r="Z900" s="29"/>
      <c r="AA900" s="29"/>
      <c r="AB900" s="29"/>
      <c r="AC900" s="29"/>
      <c r="AD900" s="29"/>
      <c r="AE900" s="29"/>
    </row>
    <row r="901" spans="1:31" ht="15.75" customHeight="1">
      <c r="A901" s="29"/>
      <c r="B901" s="75"/>
      <c r="C901" s="29"/>
      <c r="D901" s="29"/>
      <c r="E901" s="29"/>
      <c r="F901" s="29"/>
      <c r="G901" s="338"/>
      <c r="H901" s="29"/>
      <c r="I901" s="29"/>
      <c r="J901" s="29"/>
      <c r="K901" s="29"/>
      <c r="L901" s="29"/>
      <c r="M901" s="29"/>
      <c r="N901" s="29"/>
      <c r="O901" s="29"/>
      <c r="P901" s="29"/>
      <c r="Q901" s="29"/>
      <c r="R901" s="29"/>
      <c r="S901" s="29"/>
      <c r="T901" s="29"/>
      <c r="U901" s="29"/>
      <c r="V901" s="29"/>
      <c r="W901" s="29"/>
      <c r="X901" s="29"/>
      <c r="Y901" s="29"/>
      <c r="Z901" s="29"/>
      <c r="AA901" s="29"/>
      <c r="AB901" s="29"/>
      <c r="AC901" s="29"/>
      <c r="AD901" s="29"/>
      <c r="AE901" s="29"/>
    </row>
    <row r="902" spans="1:31" ht="15.75" customHeight="1">
      <c r="A902" s="29"/>
      <c r="B902" s="75"/>
      <c r="C902" s="29"/>
      <c r="D902" s="29"/>
      <c r="E902" s="29"/>
      <c r="F902" s="29"/>
      <c r="G902" s="338"/>
      <c r="H902" s="29"/>
      <c r="I902" s="29"/>
      <c r="J902" s="29"/>
      <c r="K902" s="29"/>
      <c r="L902" s="29"/>
      <c r="M902" s="29"/>
      <c r="N902" s="29"/>
      <c r="O902" s="29"/>
      <c r="P902" s="29"/>
      <c r="Q902" s="29"/>
      <c r="R902" s="29"/>
      <c r="S902" s="29"/>
      <c r="T902" s="29"/>
      <c r="U902" s="29"/>
      <c r="V902" s="29"/>
      <c r="W902" s="29"/>
      <c r="X902" s="29"/>
      <c r="Y902" s="29"/>
      <c r="Z902" s="29"/>
      <c r="AA902" s="29"/>
      <c r="AB902" s="29"/>
      <c r="AC902" s="29"/>
      <c r="AD902" s="29"/>
      <c r="AE902" s="29"/>
    </row>
    <row r="903" spans="1:31" ht="15.75" customHeight="1">
      <c r="A903" s="29"/>
      <c r="B903" s="75"/>
      <c r="C903" s="29"/>
      <c r="D903" s="29"/>
      <c r="E903" s="29"/>
      <c r="F903" s="29"/>
      <c r="G903" s="338"/>
      <c r="H903" s="29"/>
      <c r="I903" s="29"/>
      <c r="J903" s="29"/>
      <c r="K903" s="29"/>
      <c r="L903" s="29"/>
      <c r="M903" s="29"/>
      <c r="N903" s="29"/>
      <c r="O903" s="29"/>
      <c r="P903" s="29"/>
      <c r="Q903" s="29"/>
      <c r="R903" s="29"/>
      <c r="S903" s="29"/>
      <c r="T903" s="29"/>
      <c r="U903" s="29"/>
      <c r="V903" s="29"/>
      <c r="W903" s="29"/>
      <c r="X903" s="29"/>
      <c r="Y903" s="29"/>
      <c r="Z903" s="29"/>
      <c r="AA903" s="29"/>
      <c r="AB903" s="29"/>
      <c r="AC903" s="29"/>
      <c r="AD903" s="29"/>
      <c r="AE903" s="29"/>
    </row>
    <row r="904" spans="1:31" ht="15.75" customHeight="1">
      <c r="A904" s="29"/>
      <c r="B904" s="75"/>
      <c r="C904" s="29"/>
      <c r="D904" s="29"/>
      <c r="E904" s="29"/>
      <c r="F904" s="29"/>
      <c r="G904" s="338"/>
      <c r="H904" s="29"/>
      <c r="I904" s="29"/>
      <c r="J904" s="29"/>
      <c r="K904" s="29"/>
      <c r="L904" s="29"/>
      <c r="M904" s="29"/>
      <c r="N904" s="29"/>
      <c r="O904" s="29"/>
      <c r="P904" s="29"/>
      <c r="Q904" s="29"/>
      <c r="R904" s="29"/>
      <c r="S904" s="29"/>
      <c r="T904" s="29"/>
      <c r="U904" s="29"/>
      <c r="V904" s="29"/>
      <c r="W904" s="29"/>
      <c r="X904" s="29"/>
      <c r="Y904" s="29"/>
      <c r="Z904" s="29"/>
      <c r="AA904" s="29"/>
      <c r="AB904" s="29"/>
      <c r="AC904" s="29"/>
      <c r="AD904" s="29"/>
      <c r="AE904" s="29"/>
    </row>
    <row r="905" spans="1:31" ht="15.75" customHeight="1">
      <c r="A905" s="29"/>
      <c r="B905" s="75"/>
      <c r="C905" s="29"/>
      <c r="D905" s="29"/>
      <c r="E905" s="29"/>
      <c r="F905" s="29"/>
      <c r="G905" s="338"/>
      <c r="H905" s="29"/>
      <c r="I905" s="29"/>
      <c r="J905" s="29"/>
      <c r="K905" s="29"/>
      <c r="L905" s="29"/>
      <c r="M905" s="29"/>
      <c r="N905" s="29"/>
      <c r="O905" s="29"/>
      <c r="P905" s="29"/>
      <c r="Q905" s="29"/>
      <c r="R905" s="29"/>
      <c r="S905" s="29"/>
      <c r="T905" s="29"/>
      <c r="U905" s="29"/>
      <c r="V905" s="29"/>
      <c r="W905" s="29"/>
      <c r="X905" s="29"/>
      <c r="Y905" s="29"/>
      <c r="Z905" s="29"/>
      <c r="AA905" s="29"/>
      <c r="AB905" s="29"/>
      <c r="AC905" s="29"/>
      <c r="AD905" s="29"/>
      <c r="AE905" s="29"/>
    </row>
    <row r="906" spans="1:31" ht="15.75" customHeight="1">
      <c r="A906" s="29"/>
      <c r="B906" s="75"/>
      <c r="C906" s="29"/>
      <c r="D906" s="29"/>
      <c r="E906" s="29"/>
      <c r="F906" s="29"/>
      <c r="G906" s="338"/>
      <c r="H906" s="29"/>
      <c r="I906" s="29"/>
      <c r="J906" s="29"/>
      <c r="K906" s="29"/>
      <c r="L906" s="29"/>
      <c r="M906" s="29"/>
      <c r="N906" s="29"/>
      <c r="O906" s="29"/>
      <c r="P906" s="29"/>
      <c r="Q906" s="29"/>
      <c r="R906" s="29"/>
      <c r="S906" s="29"/>
      <c r="T906" s="29"/>
      <c r="U906" s="29"/>
      <c r="V906" s="29"/>
      <c r="W906" s="29"/>
      <c r="X906" s="29"/>
      <c r="Y906" s="29"/>
      <c r="Z906" s="29"/>
      <c r="AA906" s="29"/>
      <c r="AB906" s="29"/>
      <c r="AC906" s="29"/>
      <c r="AD906" s="29"/>
      <c r="AE906" s="29"/>
    </row>
    <row r="907" spans="1:31" ht="15.75" customHeight="1">
      <c r="A907" s="29"/>
      <c r="B907" s="75"/>
      <c r="C907" s="29"/>
      <c r="D907" s="29"/>
      <c r="E907" s="29"/>
      <c r="F907" s="29"/>
      <c r="G907" s="338"/>
      <c r="H907" s="29"/>
      <c r="I907" s="29"/>
      <c r="J907" s="29"/>
      <c r="K907" s="29"/>
      <c r="L907" s="29"/>
      <c r="M907" s="29"/>
      <c r="N907" s="29"/>
      <c r="O907" s="29"/>
      <c r="P907" s="29"/>
      <c r="Q907" s="29"/>
      <c r="R907" s="29"/>
      <c r="S907" s="29"/>
      <c r="T907" s="29"/>
      <c r="U907" s="29"/>
      <c r="V907" s="29"/>
      <c r="W907" s="29"/>
      <c r="X907" s="29"/>
      <c r="Y907" s="29"/>
      <c r="Z907" s="29"/>
      <c r="AA907" s="29"/>
      <c r="AB907" s="29"/>
      <c r="AC907" s="29"/>
      <c r="AD907" s="29"/>
      <c r="AE907" s="29"/>
    </row>
    <row r="908" spans="1:31" ht="15.75" customHeight="1">
      <c r="A908" s="29"/>
      <c r="B908" s="75"/>
      <c r="C908" s="29"/>
      <c r="D908" s="29"/>
      <c r="E908" s="29"/>
      <c r="F908" s="29"/>
      <c r="G908" s="338"/>
      <c r="H908" s="29"/>
      <c r="I908" s="29"/>
      <c r="J908" s="29"/>
      <c r="K908" s="29"/>
      <c r="L908" s="29"/>
      <c r="M908" s="29"/>
      <c r="N908" s="29"/>
      <c r="O908" s="29"/>
      <c r="P908" s="29"/>
      <c r="Q908" s="29"/>
      <c r="R908" s="29"/>
      <c r="S908" s="29"/>
      <c r="T908" s="29"/>
      <c r="U908" s="29"/>
      <c r="V908" s="29"/>
      <c r="W908" s="29"/>
      <c r="X908" s="29"/>
      <c r="Y908" s="29"/>
      <c r="Z908" s="29"/>
      <c r="AA908" s="29"/>
      <c r="AB908" s="29"/>
      <c r="AC908" s="29"/>
      <c r="AD908" s="29"/>
      <c r="AE908" s="29"/>
    </row>
    <row r="909" spans="1:31" ht="15.75" customHeight="1">
      <c r="A909" s="29"/>
      <c r="B909" s="75"/>
      <c r="C909" s="29"/>
      <c r="D909" s="29"/>
      <c r="E909" s="29"/>
      <c r="F909" s="29"/>
      <c r="G909" s="338"/>
      <c r="H909" s="29"/>
      <c r="I909" s="29"/>
      <c r="J909" s="29"/>
      <c r="K909" s="29"/>
      <c r="L909" s="29"/>
      <c r="M909" s="29"/>
      <c r="N909" s="29"/>
      <c r="O909" s="29"/>
      <c r="P909" s="29"/>
      <c r="Q909" s="29"/>
      <c r="R909" s="29"/>
      <c r="S909" s="29"/>
      <c r="T909" s="29"/>
      <c r="U909" s="29"/>
      <c r="V909" s="29"/>
      <c r="W909" s="29"/>
      <c r="X909" s="29"/>
      <c r="Y909" s="29"/>
      <c r="Z909" s="29"/>
      <c r="AA909" s="29"/>
      <c r="AB909" s="29"/>
      <c r="AC909" s="29"/>
      <c r="AD909" s="29"/>
      <c r="AE909" s="29"/>
    </row>
    <row r="910" spans="1:31" ht="15.75" customHeight="1">
      <c r="A910" s="29"/>
      <c r="B910" s="75"/>
      <c r="C910" s="29"/>
      <c r="D910" s="29"/>
      <c r="E910" s="29"/>
      <c r="F910" s="29"/>
      <c r="G910" s="338"/>
      <c r="H910" s="29"/>
      <c r="I910" s="29"/>
      <c r="J910" s="29"/>
      <c r="K910" s="29"/>
      <c r="L910" s="29"/>
      <c r="M910" s="29"/>
      <c r="N910" s="29"/>
      <c r="O910" s="29"/>
      <c r="P910" s="29"/>
      <c r="Q910" s="29"/>
      <c r="R910" s="29"/>
      <c r="S910" s="29"/>
      <c r="T910" s="29"/>
      <c r="U910" s="29"/>
      <c r="V910" s="29"/>
      <c r="W910" s="29"/>
      <c r="X910" s="29"/>
      <c r="Y910" s="29"/>
      <c r="Z910" s="29"/>
      <c r="AA910" s="29"/>
      <c r="AB910" s="29"/>
      <c r="AC910" s="29"/>
      <c r="AD910" s="29"/>
      <c r="AE910" s="29"/>
    </row>
    <row r="911" spans="1:31" ht="15.75" customHeight="1">
      <c r="A911" s="29"/>
      <c r="B911" s="75"/>
      <c r="C911" s="29"/>
      <c r="D911" s="29"/>
      <c r="E911" s="29"/>
      <c r="F911" s="29"/>
      <c r="G911" s="338"/>
      <c r="H911" s="29"/>
      <c r="I911" s="29"/>
      <c r="J911" s="29"/>
      <c r="K911" s="29"/>
      <c r="L911" s="29"/>
      <c r="M911" s="29"/>
      <c r="N911" s="29"/>
      <c r="O911" s="29"/>
      <c r="P911" s="29"/>
      <c r="Q911" s="29"/>
      <c r="R911" s="29"/>
      <c r="S911" s="29"/>
      <c r="T911" s="29"/>
      <c r="U911" s="29"/>
      <c r="V911" s="29"/>
      <c r="W911" s="29"/>
      <c r="X911" s="29"/>
      <c r="Y911" s="29"/>
      <c r="Z911" s="29"/>
      <c r="AA911" s="29"/>
      <c r="AB911" s="29"/>
      <c r="AC911" s="29"/>
      <c r="AD911" s="29"/>
      <c r="AE911" s="29"/>
    </row>
    <row r="912" spans="1:31" ht="15.75" customHeight="1">
      <c r="A912" s="29"/>
      <c r="B912" s="75"/>
      <c r="C912" s="29"/>
      <c r="D912" s="29"/>
      <c r="E912" s="29"/>
      <c r="F912" s="29"/>
      <c r="G912" s="338"/>
      <c r="H912" s="29"/>
      <c r="I912" s="29"/>
      <c r="J912" s="29"/>
      <c r="K912" s="29"/>
      <c r="L912" s="29"/>
      <c r="M912" s="29"/>
      <c r="N912" s="29"/>
      <c r="O912" s="29"/>
      <c r="P912" s="29"/>
      <c r="Q912" s="29"/>
      <c r="R912" s="29"/>
      <c r="S912" s="29"/>
      <c r="T912" s="29"/>
      <c r="U912" s="29"/>
      <c r="V912" s="29"/>
      <c r="W912" s="29"/>
      <c r="X912" s="29"/>
      <c r="Y912" s="29"/>
      <c r="Z912" s="29"/>
      <c r="AA912" s="29"/>
      <c r="AB912" s="29"/>
      <c r="AC912" s="29"/>
      <c r="AD912" s="29"/>
      <c r="AE912" s="29"/>
    </row>
    <row r="913" spans="1:31" ht="15.75" customHeight="1">
      <c r="A913" s="29"/>
      <c r="B913" s="75"/>
      <c r="C913" s="29"/>
      <c r="D913" s="29"/>
      <c r="E913" s="29"/>
      <c r="F913" s="29"/>
      <c r="G913" s="338"/>
      <c r="H913" s="29"/>
      <c r="I913" s="29"/>
      <c r="J913" s="29"/>
      <c r="K913" s="29"/>
      <c r="L913" s="29"/>
      <c r="M913" s="29"/>
      <c r="N913" s="29"/>
      <c r="O913" s="29"/>
      <c r="P913" s="29"/>
      <c r="Q913" s="29"/>
      <c r="R913" s="29"/>
      <c r="S913" s="29"/>
      <c r="T913" s="29"/>
      <c r="U913" s="29"/>
      <c r="V913" s="29"/>
      <c r="W913" s="29"/>
      <c r="X913" s="29"/>
      <c r="Y913" s="29"/>
      <c r="Z913" s="29"/>
      <c r="AA913" s="29"/>
      <c r="AB913" s="29"/>
      <c r="AC913" s="29"/>
      <c r="AD913" s="29"/>
      <c r="AE913" s="29"/>
    </row>
    <row r="914" spans="1:31" ht="15.75" customHeight="1">
      <c r="A914" s="29"/>
      <c r="B914" s="75"/>
      <c r="C914" s="29"/>
      <c r="D914" s="29"/>
      <c r="E914" s="29"/>
      <c r="F914" s="29"/>
      <c r="G914" s="338"/>
      <c r="H914" s="29"/>
      <c r="I914" s="29"/>
      <c r="J914" s="29"/>
      <c r="K914" s="29"/>
      <c r="L914" s="29"/>
      <c r="M914" s="29"/>
      <c r="N914" s="29"/>
      <c r="O914" s="29"/>
      <c r="P914" s="29"/>
      <c r="Q914" s="29"/>
      <c r="R914" s="29"/>
      <c r="S914" s="29"/>
      <c r="T914" s="29"/>
      <c r="U914" s="29"/>
      <c r="V914" s="29"/>
      <c r="W914" s="29"/>
      <c r="X914" s="29"/>
      <c r="Y914" s="29"/>
      <c r="Z914" s="29"/>
      <c r="AA914" s="29"/>
      <c r="AB914" s="29"/>
      <c r="AC914" s="29"/>
      <c r="AD914" s="29"/>
      <c r="AE914" s="29"/>
    </row>
    <row r="915" spans="1:31" ht="15.75" customHeight="1">
      <c r="A915" s="29"/>
      <c r="B915" s="75"/>
      <c r="C915" s="29"/>
      <c r="D915" s="29"/>
      <c r="E915" s="29"/>
      <c r="F915" s="29"/>
      <c r="G915" s="338"/>
      <c r="H915" s="29"/>
      <c r="I915" s="29"/>
      <c r="J915" s="29"/>
      <c r="K915" s="29"/>
      <c r="L915" s="29"/>
      <c r="M915" s="29"/>
      <c r="N915" s="29"/>
      <c r="O915" s="29"/>
      <c r="P915" s="29"/>
      <c r="Q915" s="29"/>
      <c r="R915" s="29"/>
      <c r="S915" s="29"/>
      <c r="T915" s="29"/>
      <c r="U915" s="29"/>
      <c r="V915" s="29"/>
      <c r="W915" s="29"/>
      <c r="X915" s="29"/>
      <c r="Y915" s="29"/>
      <c r="Z915" s="29"/>
      <c r="AA915" s="29"/>
      <c r="AB915" s="29"/>
      <c r="AC915" s="29"/>
      <c r="AD915" s="29"/>
      <c r="AE915" s="29"/>
    </row>
    <row r="916" spans="1:31" ht="15.75" customHeight="1">
      <c r="A916" s="29"/>
      <c r="B916" s="75"/>
      <c r="C916" s="29"/>
      <c r="D916" s="29"/>
      <c r="E916" s="29"/>
      <c r="F916" s="29"/>
      <c r="G916" s="338"/>
      <c r="H916" s="29"/>
      <c r="I916" s="29"/>
      <c r="J916" s="29"/>
      <c r="K916" s="29"/>
      <c r="L916" s="29"/>
      <c r="M916" s="29"/>
      <c r="N916" s="29"/>
      <c r="O916" s="29"/>
      <c r="P916" s="29"/>
      <c r="Q916" s="29"/>
      <c r="R916" s="29"/>
      <c r="S916" s="29"/>
      <c r="T916" s="29"/>
      <c r="U916" s="29"/>
      <c r="V916" s="29"/>
      <c r="W916" s="29"/>
      <c r="X916" s="29"/>
      <c r="Y916" s="29"/>
      <c r="Z916" s="29"/>
      <c r="AA916" s="29"/>
      <c r="AB916" s="29"/>
      <c r="AC916" s="29"/>
      <c r="AD916" s="29"/>
      <c r="AE916" s="29"/>
    </row>
    <row r="917" spans="1:31" ht="15.75" customHeight="1">
      <c r="A917" s="29"/>
      <c r="B917" s="75"/>
      <c r="C917" s="29"/>
      <c r="D917" s="29"/>
      <c r="E917" s="29"/>
      <c r="F917" s="29"/>
      <c r="G917" s="338"/>
      <c r="H917" s="29"/>
      <c r="I917" s="29"/>
      <c r="J917" s="29"/>
      <c r="K917" s="29"/>
      <c r="L917" s="29"/>
      <c r="M917" s="29"/>
      <c r="N917" s="29"/>
      <c r="O917" s="29"/>
      <c r="P917" s="29"/>
      <c r="Q917" s="29"/>
      <c r="R917" s="29"/>
      <c r="S917" s="29"/>
      <c r="T917" s="29"/>
      <c r="U917" s="29"/>
      <c r="V917" s="29"/>
      <c r="W917" s="29"/>
      <c r="X917" s="29"/>
      <c r="Y917" s="29"/>
      <c r="Z917" s="29"/>
      <c r="AA917" s="29"/>
      <c r="AB917" s="29"/>
      <c r="AC917" s="29"/>
      <c r="AD917" s="29"/>
      <c r="AE917" s="29"/>
    </row>
    <row r="918" spans="1:31" ht="15.75" customHeight="1">
      <c r="A918" s="29"/>
      <c r="B918" s="75"/>
      <c r="C918" s="29"/>
      <c r="D918" s="29"/>
      <c r="E918" s="29"/>
      <c r="F918" s="29"/>
      <c r="G918" s="338"/>
      <c r="H918" s="29"/>
      <c r="I918" s="29"/>
      <c r="J918" s="29"/>
      <c r="K918" s="29"/>
      <c r="L918" s="29"/>
      <c r="M918" s="29"/>
      <c r="N918" s="29"/>
      <c r="O918" s="29"/>
      <c r="P918" s="29"/>
      <c r="Q918" s="29"/>
      <c r="R918" s="29"/>
      <c r="S918" s="29"/>
      <c r="T918" s="29"/>
      <c r="U918" s="29"/>
      <c r="V918" s="29"/>
      <c r="W918" s="29"/>
      <c r="X918" s="29"/>
      <c r="Y918" s="29"/>
      <c r="Z918" s="29"/>
      <c r="AA918" s="29"/>
      <c r="AB918" s="29"/>
      <c r="AC918" s="29"/>
      <c r="AD918" s="29"/>
      <c r="AE918" s="29"/>
    </row>
    <row r="919" spans="1:31" ht="15.75" customHeight="1">
      <c r="A919" s="29"/>
      <c r="B919" s="75"/>
      <c r="C919" s="29"/>
      <c r="D919" s="29"/>
      <c r="E919" s="29"/>
      <c r="F919" s="29"/>
      <c r="G919" s="338"/>
      <c r="H919" s="29"/>
      <c r="I919" s="29"/>
      <c r="J919" s="29"/>
      <c r="K919" s="29"/>
      <c r="L919" s="29"/>
      <c r="M919" s="29"/>
      <c r="N919" s="29"/>
      <c r="O919" s="29"/>
      <c r="P919" s="29"/>
      <c r="Q919" s="29"/>
      <c r="R919" s="29"/>
      <c r="S919" s="29"/>
      <c r="T919" s="29"/>
      <c r="U919" s="29"/>
      <c r="V919" s="29"/>
      <c r="W919" s="29"/>
      <c r="X919" s="29"/>
      <c r="Y919" s="29"/>
      <c r="Z919" s="29"/>
      <c r="AA919" s="29"/>
      <c r="AB919" s="29"/>
      <c r="AC919" s="29"/>
      <c r="AD919" s="29"/>
      <c r="AE919" s="29"/>
    </row>
    <row r="920" spans="1:31" ht="15.75" customHeight="1">
      <c r="A920" s="29"/>
      <c r="B920" s="75"/>
      <c r="C920" s="29"/>
      <c r="D920" s="29"/>
      <c r="E920" s="29"/>
      <c r="F920" s="29"/>
      <c r="G920" s="338"/>
      <c r="H920" s="29"/>
      <c r="I920" s="29"/>
      <c r="J920" s="29"/>
      <c r="K920" s="29"/>
      <c r="L920" s="29"/>
      <c r="M920" s="29"/>
      <c r="N920" s="29"/>
      <c r="O920" s="29"/>
      <c r="P920" s="29"/>
      <c r="Q920" s="29"/>
      <c r="R920" s="29"/>
      <c r="S920" s="29"/>
      <c r="T920" s="29"/>
      <c r="U920" s="29"/>
      <c r="V920" s="29"/>
      <c r="W920" s="29"/>
      <c r="X920" s="29"/>
      <c r="Y920" s="29"/>
      <c r="Z920" s="29"/>
      <c r="AA920" s="29"/>
      <c r="AB920" s="29"/>
      <c r="AC920" s="29"/>
      <c r="AD920" s="29"/>
      <c r="AE920" s="29"/>
    </row>
    <row r="921" spans="1:31" ht="15.75" customHeight="1">
      <c r="A921" s="29"/>
      <c r="B921" s="75"/>
      <c r="C921" s="29"/>
      <c r="D921" s="29"/>
      <c r="E921" s="29"/>
      <c r="F921" s="29"/>
      <c r="G921" s="338"/>
      <c r="H921" s="29"/>
      <c r="I921" s="29"/>
      <c r="J921" s="29"/>
      <c r="K921" s="29"/>
      <c r="L921" s="29"/>
      <c r="M921" s="29"/>
      <c r="N921" s="29"/>
      <c r="O921" s="29"/>
      <c r="P921" s="29"/>
      <c r="Q921" s="29"/>
      <c r="R921" s="29"/>
      <c r="S921" s="29"/>
      <c r="T921" s="29"/>
      <c r="U921" s="29"/>
      <c r="V921" s="29"/>
      <c r="W921" s="29"/>
      <c r="X921" s="29"/>
      <c r="Y921" s="29"/>
      <c r="Z921" s="29"/>
      <c r="AA921" s="29"/>
      <c r="AB921" s="29"/>
      <c r="AC921" s="29"/>
      <c r="AD921" s="29"/>
      <c r="AE921" s="29"/>
    </row>
    <row r="922" spans="1:31" ht="15.75" customHeight="1">
      <c r="A922" s="29"/>
      <c r="B922" s="75"/>
      <c r="C922" s="29"/>
      <c r="D922" s="29"/>
      <c r="E922" s="29"/>
      <c r="F922" s="29"/>
      <c r="G922" s="338"/>
      <c r="H922" s="29"/>
      <c r="I922" s="29"/>
      <c r="J922" s="29"/>
      <c r="K922" s="29"/>
      <c r="L922" s="29"/>
      <c r="M922" s="29"/>
      <c r="N922" s="29"/>
      <c r="O922" s="29"/>
      <c r="P922" s="29"/>
      <c r="Q922" s="29"/>
      <c r="R922" s="29"/>
      <c r="S922" s="29"/>
      <c r="T922" s="29"/>
      <c r="U922" s="29"/>
      <c r="V922" s="29"/>
      <c r="W922" s="29"/>
      <c r="X922" s="29"/>
      <c r="Y922" s="29"/>
      <c r="Z922" s="29"/>
      <c r="AA922" s="29"/>
      <c r="AB922" s="29"/>
      <c r="AC922" s="29"/>
      <c r="AD922" s="29"/>
      <c r="AE922" s="29"/>
    </row>
    <row r="923" spans="1:31" ht="15.75" customHeight="1">
      <c r="A923" s="29"/>
      <c r="B923" s="75"/>
      <c r="C923" s="29"/>
      <c r="D923" s="29"/>
      <c r="E923" s="29"/>
      <c r="F923" s="29"/>
      <c r="G923" s="338"/>
      <c r="H923" s="29"/>
      <c r="I923" s="29"/>
      <c r="J923" s="29"/>
      <c r="K923" s="29"/>
      <c r="L923" s="29"/>
      <c r="M923" s="29"/>
      <c r="N923" s="29"/>
      <c r="O923" s="29"/>
      <c r="P923" s="29"/>
      <c r="Q923" s="29"/>
      <c r="R923" s="29"/>
      <c r="S923" s="29"/>
      <c r="T923" s="29"/>
      <c r="U923" s="29"/>
      <c r="V923" s="29"/>
      <c r="W923" s="29"/>
      <c r="X923" s="29"/>
      <c r="Y923" s="29"/>
      <c r="Z923" s="29"/>
      <c r="AA923" s="29"/>
      <c r="AB923" s="29"/>
      <c r="AC923" s="29"/>
      <c r="AD923" s="29"/>
      <c r="AE923" s="29"/>
    </row>
    <row r="924" spans="1:31" ht="15.75" customHeight="1">
      <c r="A924" s="29"/>
      <c r="B924" s="75"/>
      <c r="C924" s="29"/>
      <c r="D924" s="29"/>
      <c r="E924" s="29"/>
      <c r="F924" s="29"/>
      <c r="G924" s="338"/>
      <c r="H924" s="29"/>
      <c r="I924" s="29"/>
      <c r="J924" s="29"/>
      <c r="K924" s="29"/>
      <c r="L924" s="29"/>
      <c r="M924" s="29"/>
      <c r="N924" s="29"/>
      <c r="O924" s="29"/>
      <c r="P924" s="29"/>
      <c r="Q924" s="29"/>
      <c r="R924" s="29"/>
      <c r="S924" s="29"/>
      <c r="T924" s="29"/>
      <c r="U924" s="29"/>
      <c r="V924" s="29"/>
      <c r="W924" s="29"/>
      <c r="X924" s="29"/>
      <c r="Y924" s="29"/>
      <c r="Z924" s="29"/>
      <c r="AA924" s="29"/>
      <c r="AB924" s="29"/>
      <c r="AC924" s="29"/>
      <c r="AD924" s="29"/>
      <c r="AE924" s="29"/>
    </row>
    <row r="925" spans="1:31" ht="15.75" customHeight="1">
      <c r="A925" s="29"/>
      <c r="B925" s="75"/>
      <c r="C925" s="29"/>
      <c r="D925" s="29"/>
      <c r="E925" s="29"/>
      <c r="F925" s="29"/>
      <c r="G925" s="338"/>
      <c r="H925" s="29"/>
      <c r="I925" s="29"/>
      <c r="J925" s="29"/>
      <c r="K925" s="29"/>
      <c r="L925" s="29"/>
      <c r="M925" s="29"/>
      <c r="N925" s="29"/>
      <c r="O925" s="29"/>
      <c r="P925" s="29"/>
      <c r="Q925" s="29"/>
      <c r="R925" s="29"/>
      <c r="S925" s="29"/>
      <c r="T925" s="29"/>
      <c r="U925" s="29"/>
      <c r="V925" s="29"/>
      <c r="W925" s="29"/>
      <c r="X925" s="29"/>
      <c r="Y925" s="29"/>
      <c r="Z925" s="29"/>
      <c r="AA925" s="29"/>
      <c r="AB925" s="29"/>
      <c r="AC925" s="29"/>
      <c r="AD925" s="29"/>
      <c r="AE925" s="29"/>
    </row>
    <row r="926" spans="1:31" ht="15.75" customHeight="1">
      <c r="A926" s="29"/>
      <c r="B926" s="75"/>
      <c r="C926" s="29"/>
      <c r="D926" s="29"/>
      <c r="E926" s="29"/>
      <c r="F926" s="29"/>
      <c r="G926" s="338"/>
      <c r="H926" s="29"/>
      <c r="I926" s="29"/>
      <c r="J926" s="29"/>
      <c r="K926" s="29"/>
      <c r="L926" s="29"/>
      <c r="M926" s="29"/>
      <c r="N926" s="29"/>
      <c r="O926" s="29"/>
      <c r="P926" s="29"/>
      <c r="Q926" s="29"/>
      <c r="R926" s="29"/>
      <c r="S926" s="29"/>
      <c r="T926" s="29"/>
      <c r="U926" s="29"/>
      <c r="V926" s="29"/>
      <c r="W926" s="29"/>
      <c r="X926" s="29"/>
      <c r="Y926" s="29"/>
      <c r="Z926" s="29"/>
      <c r="AA926" s="29"/>
      <c r="AB926" s="29"/>
      <c r="AC926" s="29"/>
      <c r="AD926" s="29"/>
      <c r="AE926" s="29"/>
    </row>
    <row r="927" spans="1:31" ht="15.75" customHeight="1">
      <c r="A927" s="29"/>
      <c r="B927" s="75"/>
      <c r="C927" s="29"/>
      <c r="D927" s="29"/>
      <c r="E927" s="29"/>
      <c r="F927" s="29"/>
      <c r="G927" s="338"/>
      <c r="H927" s="29"/>
      <c r="I927" s="29"/>
      <c r="J927" s="29"/>
      <c r="K927" s="29"/>
      <c r="L927" s="29"/>
      <c r="M927" s="29"/>
      <c r="N927" s="29"/>
      <c r="O927" s="29"/>
      <c r="P927" s="29"/>
      <c r="Q927" s="29"/>
      <c r="R927" s="29"/>
      <c r="S927" s="29"/>
      <c r="T927" s="29"/>
      <c r="U927" s="29"/>
      <c r="V927" s="29"/>
      <c r="W927" s="29"/>
      <c r="X927" s="29"/>
      <c r="Y927" s="29"/>
      <c r="Z927" s="29"/>
      <c r="AA927" s="29"/>
      <c r="AB927" s="29"/>
      <c r="AC927" s="29"/>
      <c r="AD927" s="29"/>
      <c r="AE927" s="29"/>
    </row>
    <row r="928" spans="1:31" ht="15.75" customHeight="1">
      <c r="A928" s="29"/>
      <c r="B928" s="75"/>
      <c r="C928" s="29"/>
      <c r="D928" s="29"/>
      <c r="E928" s="29"/>
      <c r="F928" s="29"/>
      <c r="G928" s="338"/>
      <c r="H928" s="29"/>
      <c r="I928" s="29"/>
      <c r="J928" s="29"/>
      <c r="K928" s="29"/>
      <c r="L928" s="29"/>
      <c r="M928" s="29"/>
      <c r="N928" s="29"/>
      <c r="O928" s="29"/>
      <c r="P928" s="29"/>
      <c r="Q928" s="29"/>
      <c r="R928" s="29"/>
      <c r="S928" s="29"/>
      <c r="T928" s="29"/>
      <c r="U928" s="29"/>
      <c r="V928" s="29"/>
      <c r="W928" s="29"/>
      <c r="X928" s="29"/>
      <c r="Y928" s="29"/>
      <c r="Z928" s="29"/>
      <c r="AA928" s="29"/>
      <c r="AB928" s="29"/>
      <c r="AC928" s="29"/>
      <c r="AD928" s="29"/>
      <c r="AE928" s="29"/>
    </row>
    <row r="929" spans="1:31" ht="15.75" customHeight="1">
      <c r="A929" s="29"/>
      <c r="B929" s="75"/>
      <c r="C929" s="29"/>
      <c r="D929" s="29"/>
      <c r="E929" s="29"/>
      <c r="F929" s="29"/>
      <c r="G929" s="338"/>
      <c r="H929" s="29"/>
      <c r="I929" s="29"/>
      <c r="J929" s="29"/>
      <c r="K929" s="29"/>
      <c r="L929" s="29"/>
      <c r="M929" s="29"/>
      <c r="N929" s="29"/>
      <c r="O929" s="29"/>
      <c r="P929" s="29"/>
      <c r="Q929" s="29"/>
      <c r="R929" s="29"/>
      <c r="S929" s="29"/>
      <c r="T929" s="29"/>
      <c r="U929" s="29"/>
      <c r="V929" s="29"/>
      <c r="W929" s="29"/>
      <c r="X929" s="29"/>
      <c r="Y929" s="29"/>
      <c r="Z929" s="29"/>
      <c r="AA929" s="29"/>
      <c r="AB929" s="29"/>
      <c r="AC929" s="29"/>
      <c r="AD929" s="29"/>
      <c r="AE929" s="29"/>
    </row>
    <row r="930" spans="1:31" ht="15.75" customHeight="1">
      <c r="A930" s="29"/>
      <c r="B930" s="75"/>
      <c r="C930" s="29"/>
      <c r="D930" s="29"/>
      <c r="E930" s="29"/>
      <c r="F930" s="29"/>
      <c r="G930" s="338"/>
      <c r="H930" s="29"/>
      <c r="I930" s="29"/>
      <c r="J930" s="29"/>
      <c r="K930" s="29"/>
      <c r="L930" s="29"/>
      <c r="M930" s="29"/>
      <c r="N930" s="29"/>
      <c r="O930" s="29"/>
      <c r="P930" s="29"/>
      <c r="Q930" s="29"/>
      <c r="R930" s="29"/>
      <c r="S930" s="29"/>
      <c r="T930" s="29"/>
      <c r="U930" s="29"/>
      <c r="V930" s="29"/>
      <c r="W930" s="29"/>
      <c r="X930" s="29"/>
      <c r="Y930" s="29"/>
      <c r="Z930" s="29"/>
      <c r="AA930" s="29"/>
      <c r="AB930" s="29"/>
      <c r="AC930" s="29"/>
      <c r="AD930" s="29"/>
      <c r="AE930" s="29"/>
    </row>
    <row r="931" spans="1:31" ht="15.75" customHeight="1">
      <c r="A931" s="29"/>
      <c r="B931" s="75"/>
      <c r="C931" s="29"/>
      <c r="D931" s="29"/>
      <c r="E931" s="29"/>
      <c r="F931" s="29"/>
      <c r="G931" s="338"/>
      <c r="H931" s="29"/>
      <c r="I931" s="29"/>
      <c r="J931" s="29"/>
      <c r="K931" s="29"/>
      <c r="L931" s="29"/>
      <c r="M931" s="29"/>
      <c r="N931" s="29"/>
      <c r="O931" s="29"/>
      <c r="P931" s="29"/>
      <c r="Q931" s="29"/>
      <c r="R931" s="29"/>
      <c r="S931" s="29"/>
      <c r="T931" s="29"/>
      <c r="U931" s="29"/>
      <c r="V931" s="29"/>
      <c r="W931" s="29"/>
      <c r="X931" s="29"/>
      <c r="Y931" s="29"/>
      <c r="Z931" s="29"/>
      <c r="AA931" s="29"/>
      <c r="AB931" s="29"/>
      <c r="AC931" s="29"/>
      <c r="AD931" s="29"/>
      <c r="AE931" s="29"/>
    </row>
    <row r="932" spans="1:31" ht="15.75" customHeight="1">
      <c r="A932" s="29"/>
      <c r="B932" s="75"/>
      <c r="C932" s="29"/>
      <c r="D932" s="29"/>
      <c r="E932" s="29"/>
      <c r="F932" s="29"/>
      <c r="G932" s="338"/>
      <c r="H932" s="29"/>
      <c r="I932" s="29"/>
      <c r="J932" s="29"/>
      <c r="K932" s="29"/>
      <c r="L932" s="29"/>
      <c r="M932" s="29"/>
      <c r="N932" s="29"/>
      <c r="O932" s="29"/>
      <c r="P932" s="29"/>
      <c r="Q932" s="29"/>
      <c r="R932" s="29"/>
      <c r="S932" s="29"/>
      <c r="T932" s="29"/>
      <c r="U932" s="29"/>
      <c r="V932" s="29"/>
      <c r="W932" s="29"/>
      <c r="X932" s="29"/>
      <c r="Y932" s="29"/>
      <c r="Z932" s="29"/>
      <c r="AA932" s="29"/>
      <c r="AB932" s="29"/>
      <c r="AC932" s="29"/>
      <c r="AD932" s="29"/>
      <c r="AE932" s="29"/>
    </row>
    <row r="933" spans="1:31" ht="15.75" customHeight="1">
      <c r="A933" s="29"/>
      <c r="B933" s="75"/>
      <c r="C933" s="29"/>
      <c r="D933" s="29"/>
      <c r="E933" s="29"/>
      <c r="F933" s="29"/>
      <c r="G933" s="338"/>
      <c r="H933" s="29"/>
      <c r="I933" s="29"/>
      <c r="J933" s="29"/>
      <c r="K933" s="29"/>
      <c r="L933" s="29"/>
      <c r="M933" s="29"/>
      <c r="N933" s="29"/>
      <c r="O933" s="29"/>
      <c r="P933" s="29"/>
      <c r="Q933" s="29"/>
      <c r="R933" s="29"/>
      <c r="S933" s="29"/>
      <c r="T933" s="29"/>
      <c r="U933" s="29"/>
      <c r="V933" s="29"/>
      <c r="W933" s="29"/>
      <c r="X933" s="29"/>
      <c r="Y933" s="29"/>
      <c r="Z933" s="29"/>
      <c r="AA933" s="29"/>
      <c r="AB933" s="29"/>
      <c r="AC933" s="29"/>
      <c r="AD933" s="29"/>
      <c r="AE933" s="29"/>
    </row>
    <row r="934" spans="1:31" ht="15.75" customHeight="1">
      <c r="A934" s="29"/>
      <c r="B934" s="75"/>
      <c r="C934" s="29"/>
      <c r="D934" s="29"/>
      <c r="E934" s="29"/>
      <c r="F934" s="29"/>
      <c r="G934" s="338"/>
      <c r="H934" s="29"/>
      <c r="I934" s="29"/>
      <c r="J934" s="29"/>
      <c r="K934" s="29"/>
      <c r="L934" s="29"/>
      <c r="M934" s="29"/>
      <c r="N934" s="29"/>
      <c r="O934" s="29"/>
      <c r="P934" s="29"/>
      <c r="Q934" s="29"/>
      <c r="R934" s="29"/>
      <c r="S934" s="29"/>
      <c r="T934" s="29"/>
      <c r="U934" s="29"/>
      <c r="V934" s="29"/>
      <c r="W934" s="29"/>
      <c r="X934" s="29"/>
      <c r="Y934" s="29"/>
      <c r="Z934" s="29"/>
      <c r="AA934" s="29"/>
      <c r="AB934" s="29"/>
      <c r="AC934" s="29"/>
      <c r="AD934" s="29"/>
      <c r="AE934" s="29"/>
    </row>
    <row r="935" spans="1:31" ht="15.75" customHeight="1">
      <c r="A935" s="29"/>
      <c r="B935" s="75"/>
      <c r="C935" s="29"/>
      <c r="D935" s="29"/>
      <c r="E935" s="29"/>
      <c r="F935" s="29"/>
      <c r="G935" s="338"/>
      <c r="H935" s="29"/>
      <c r="I935" s="29"/>
      <c r="J935" s="29"/>
      <c r="K935" s="29"/>
      <c r="L935" s="29"/>
      <c r="M935" s="29"/>
      <c r="N935" s="29"/>
      <c r="O935" s="29"/>
      <c r="P935" s="29"/>
      <c r="Q935" s="29"/>
      <c r="R935" s="29"/>
      <c r="S935" s="29"/>
      <c r="T935" s="29"/>
      <c r="U935" s="29"/>
      <c r="V935" s="29"/>
      <c r="W935" s="29"/>
      <c r="X935" s="29"/>
      <c r="Y935" s="29"/>
      <c r="Z935" s="29"/>
      <c r="AA935" s="29"/>
      <c r="AB935" s="29"/>
      <c r="AC935" s="29"/>
      <c r="AD935" s="29"/>
      <c r="AE935" s="29"/>
    </row>
    <row r="936" spans="1:31" ht="15.75" customHeight="1">
      <c r="A936" s="29"/>
      <c r="B936" s="75"/>
      <c r="C936" s="29"/>
      <c r="D936" s="29"/>
      <c r="E936" s="29"/>
      <c r="F936" s="29"/>
      <c r="G936" s="338"/>
      <c r="H936" s="29"/>
      <c r="I936" s="29"/>
      <c r="J936" s="29"/>
      <c r="K936" s="29"/>
      <c r="L936" s="29"/>
      <c r="M936" s="29"/>
      <c r="N936" s="29"/>
      <c r="O936" s="29"/>
      <c r="P936" s="29"/>
      <c r="Q936" s="29"/>
      <c r="R936" s="29"/>
      <c r="S936" s="29"/>
      <c r="T936" s="29"/>
      <c r="U936" s="29"/>
      <c r="V936" s="29"/>
      <c r="W936" s="29"/>
      <c r="X936" s="29"/>
      <c r="Y936" s="29"/>
      <c r="Z936" s="29"/>
      <c r="AA936" s="29"/>
      <c r="AB936" s="29"/>
      <c r="AC936" s="29"/>
      <c r="AD936" s="29"/>
      <c r="AE936" s="29"/>
    </row>
    <row r="937" spans="1:31" ht="15.75" customHeight="1">
      <c r="A937" s="29"/>
      <c r="B937" s="75"/>
      <c r="C937" s="29"/>
      <c r="D937" s="29"/>
      <c r="E937" s="29"/>
      <c r="F937" s="29"/>
      <c r="G937" s="338"/>
      <c r="H937" s="29"/>
      <c r="I937" s="29"/>
      <c r="J937" s="29"/>
      <c r="K937" s="29"/>
      <c r="L937" s="29"/>
      <c r="M937" s="29"/>
      <c r="N937" s="29"/>
      <c r="O937" s="29"/>
      <c r="P937" s="29"/>
      <c r="Q937" s="29"/>
      <c r="R937" s="29"/>
      <c r="S937" s="29"/>
      <c r="T937" s="29"/>
      <c r="U937" s="29"/>
      <c r="V937" s="29"/>
      <c r="W937" s="29"/>
      <c r="X937" s="29"/>
      <c r="Y937" s="29"/>
      <c r="Z937" s="29"/>
      <c r="AA937" s="29"/>
      <c r="AB937" s="29"/>
      <c r="AC937" s="29"/>
      <c r="AD937" s="29"/>
      <c r="AE937" s="29"/>
    </row>
    <row r="938" spans="1:31" ht="15.75" customHeight="1">
      <c r="A938" s="29"/>
      <c r="B938" s="75"/>
      <c r="C938" s="29"/>
      <c r="D938" s="29"/>
      <c r="E938" s="29"/>
      <c r="F938" s="29"/>
      <c r="G938" s="338"/>
      <c r="H938" s="29"/>
      <c r="I938" s="29"/>
      <c r="J938" s="29"/>
      <c r="K938" s="29"/>
      <c r="L938" s="29"/>
      <c r="M938" s="29"/>
      <c r="N938" s="29"/>
      <c r="O938" s="29"/>
      <c r="P938" s="29"/>
      <c r="Q938" s="29"/>
      <c r="R938" s="29"/>
      <c r="S938" s="29"/>
      <c r="T938" s="29"/>
      <c r="U938" s="29"/>
      <c r="V938" s="29"/>
      <c r="W938" s="29"/>
      <c r="X938" s="29"/>
      <c r="Y938" s="29"/>
      <c r="Z938" s="29"/>
      <c r="AA938" s="29"/>
      <c r="AB938" s="29"/>
      <c r="AC938" s="29"/>
      <c r="AD938" s="29"/>
      <c r="AE938" s="29"/>
    </row>
    <row r="939" spans="1:31" ht="15.75" customHeight="1">
      <c r="A939" s="29"/>
      <c r="B939" s="75"/>
      <c r="C939" s="29"/>
      <c r="D939" s="29"/>
      <c r="E939" s="29"/>
      <c r="F939" s="29"/>
      <c r="G939" s="338"/>
      <c r="H939" s="29"/>
      <c r="I939" s="29"/>
      <c r="J939" s="29"/>
      <c r="K939" s="29"/>
      <c r="L939" s="29"/>
      <c r="M939" s="29"/>
      <c r="N939" s="29"/>
      <c r="O939" s="29"/>
      <c r="P939" s="29"/>
      <c r="Q939" s="29"/>
      <c r="R939" s="29"/>
      <c r="S939" s="29"/>
      <c r="T939" s="29"/>
      <c r="U939" s="29"/>
      <c r="V939" s="29"/>
      <c r="W939" s="29"/>
      <c r="X939" s="29"/>
      <c r="Y939" s="29"/>
      <c r="Z939" s="29"/>
      <c r="AA939" s="29"/>
      <c r="AB939" s="29"/>
      <c r="AC939" s="29"/>
      <c r="AD939" s="29"/>
      <c r="AE939" s="29"/>
    </row>
    <row r="940" spans="1:31" ht="15.75" customHeight="1">
      <c r="A940" s="29"/>
      <c r="B940" s="75"/>
      <c r="C940" s="29"/>
      <c r="D940" s="29"/>
      <c r="E940" s="29"/>
      <c r="F940" s="29"/>
      <c r="G940" s="338"/>
      <c r="H940" s="29"/>
      <c r="I940" s="29"/>
      <c r="J940" s="29"/>
      <c r="K940" s="29"/>
      <c r="L940" s="29"/>
      <c r="M940" s="29"/>
      <c r="N940" s="29"/>
      <c r="O940" s="29"/>
      <c r="P940" s="29"/>
      <c r="Q940" s="29"/>
      <c r="R940" s="29"/>
      <c r="S940" s="29"/>
      <c r="T940" s="29"/>
      <c r="U940" s="29"/>
      <c r="V940" s="29"/>
      <c r="W940" s="29"/>
      <c r="X940" s="29"/>
      <c r="Y940" s="29"/>
      <c r="Z940" s="29"/>
      <c r="AA940" s="29"/>
      <c r="AB940" s="29"/>
      <c r="AC940" s="29"/>
      <c r="AD940" s="29"/>
      <c r="AE940" s="29"/>
    </row>
    <row r="941" spans="1:31" ht="15.75" customHeight="1">
      <c r="A941" s="29"/>
      <c r="B941" s="75"/>
      <c r="C941" s="29"/>
      <c r="D941" s="29"/>
      <c r="E941" s="29"/>
      <c r="F941" s="29"/>
      <c r="G941" s="338"/>
      <c r="H941" s="29"/>
      <c r="I941" s="29"/>
      <c r="J941" s="29"/>
      <c r="K941" s="29"/>
      <c r="L941" s="29"/>
      <c r="M941" s="29"/>
      <c r="N941" s="29"/>
      <c r="O941" s="29"/>
      <c r="P941" s="29"/>
      <c r="Q941" s="29"/>
      <c r="R941" s="29"/>
      <c r="S941" s="29"/>
      <c r="T941" s="29"/>
      <c r="U941" s="29"/>
      <c r="V941" s="29"/>
      <c r="W941" s="29"/>
      <c r="X941" s="29"/>
      <c r="Y941" s="29"/>
      <c r="Z941" s="29"/>
      <c r="AA941" s="29"/>
      <c r="AB941" s="29"/>
      <c r="AC941" s="29"/>
      <c r="AD941" s="29"/>
      <c r="AE941" s="29"/>
    </row>
    <row r="942" spans="1:31" ht="15.75" customHeight="1">
      <c r="A942" s="29"/>
      <c r="B942" s="75"/>
      <c r="C942" s="29"/>
      <c r="D942" s="29"/>
      <c r="E942" s="29"/>
      <c r="F942" s="29"/>
      <c r="G942" s="338"/>
      <c r="H942" s="29"/>
      <c r="I942" s="29"/>
      <c r="J942" s="29"/>
      <c r="K942" s="29"/>
      <c r="L942" s="29"/>
      <c r="M942" s="29"/>
      <c r="N942" s="29"/>
      <c r="O942" s="29"/>
      <c r="P942" s="29"/>
      <c r="Q942" s="29"/>
      <c r="R942" s="29"/>
      <c r="S942" s="29"/>
      <c r="T942" s="29"/>
      <c r="U942" s="29"/>
      <c r="V942" s="29"/>
      <c r="W942" s="29"/>
      <c r="X942" s="29"/>
      <c r="Y942" s="29"/>
      <c r="Z942" s="29"/>
      <c r="AA942" s="29"/>
      <c r="AB942" s="29"/>
      <c r="AC942" s="29"/>
      <c r="AD942" s="29"/>
      <c r="AE942" s="29"/>
    </row>
    <row r="943" spans="1:31" ht="15.75" customHeight="1">
      <c r="A943" s="29"/>
      <c r="B943" s="75"/>
      <c r="C943" s="29"/>
      <c r="D943" s="29"/>
      <c r="E943" s="29"/>
      <c r="F943" s="29"/>
      <c r="G943" s="338"/>
      <c r="H943" s="29"/>
      <c r="I943" s="29"/>
      <c r="J943" s="29"/>
      <c r="K943" s="29"/>
      <c r="L943" s="29"/>
      <c r="M943" s="29"/>
      <c r="N943" s="29"/>
      <c r="O943" s="29"/>
      <c r="P943" s="29"/>
      <c r="Q943" s="29"/>
      <c r="R943" s="29"/>
      <c r="S943" s="29"/>
      <c r="T943" s="29"/>
      <c r="U943" s="29"/>
      <c r="V943" s="29"/>
      <c r="W943" s="29"/>
      <c r="X943" s="29"/>
      <c r="Y943" s="29"/>
      <c r="Z943" s="29"/>
      <c r="AA943" s="29"/>
      <c r="AB943" s="29"/>
      <c r="AC943" s="29"/>
      <c r="AD943" s="29"/>
      <c r="AE943" s="29"/>
    </row>
    <row r="944" spans="1:31" ht="15.75" customHeight="1">
      <c r="A944" s="29"/>
      <c r="B944" s="75"/>
      <c r="C944" s="29"/>
      <c r="D944" s="29"/>
      <c r="E944" s="29"/>
      <c r="F944" s="29"/>
      <c r="G944" s="338"/>
      <c r="H944" s="29"/>
      <c r="I944" s="29"/>
      <c r="J944" s="29"/>
      <c r="K944" s="29"/>
      <c r="L944" s="29"/>
      <c r="M944" s="29"/>
      <c r="N944" s="29"/>
      <c r="O944" s="29"/>
      <c r="P944" s="29"/>
      <c r="Q944" s="29"/>
      <c r="R944" s="29"/>
      <c r="S944" s="29"/>
      <c r="T944" s="29"/>
      <c r="U944" s="29"/>
      <c r="V944" s="29"/>
      <c r="W944" s="29"/>
      <c r="X944" s="29"/>
      <c r="Y944" s="29"/>
      <c r="Z944" s="29"/>
      <c r="AA944" s="29"/>
      <c r="AB944" s="29"/>
      <c r="AC944" s="29"/>
      <c r="AD944" s="29"/>
      <c r="AE944" s="29"/>
    </row>
    <row r="945" spans="1:31" ht="15.75" customHeight="1">
      <c r="A945" s="29"/>
      <c r="B945" s="75"/>
      <c r="C945" s="29"/>
      <c r="D945" s="29"/>
      <c r="E945" s="29"/>
      <c r="F945" s="29"/>
      <c r="G945" s="338"/>
      <c r="H945" s="29"/>
      <c r="I945" s="29"/>
      <c r="J945" s="29"/>
      <c r="K945" s="29"/>
      <c r="L945" s="29"/>
      <c r="M945" s="29"/>
      <c r="N945" s="29"/>
      <c r="O945" s="29"/>
      <c r="P945" s="29"/>
      <c r="Q945" s="29"/>
      <c r="R945" s="29"/>
      <c r="S945" s="29"/>
      <c r="T945" s="29"/>
      <c r="U945" s="29"/>
      <c r="V945" s="29"/>
      <c r="W945" s="29"/>
      <c r="X945" s="29"/>
      <c r="Y945" s="29"/>
      <c r="Z945" s="29"/>
      <c r="AA945" s="29"/>
      <c r="AB945" s="29"/>
      <c r="AC945" s="29"/>
      <c r="AD945" s="29"/>
      <c r="AE945" s="29"/>
    </row>
    <row r="946" spans="1:31" ht="15.75" customHeight="1">
      <c r="A946" s="29"/>
      <c r="B946" s="75"/>
      <c r="C946" s="29"/>
      <c r="D946" s="29"/>
      <c r="E946" s="29"/>
      <c r="F946" s="29"/>
      <c r="G946" s="338"/>
      <c r="H946" s="29"/>
      <c r="I946" s="29"/>
      <c r="J946" s="29"/>
      <c r="K946" s="29"/>
      <c r="L946" s="29"/>
      <c r="M946" s="29"/>
      <c r="N946" s="29"/>
      <c r="O946" s="29"/>
      <c r="P946" s="29"/>
      <c r="Q946" s="29"/>
      <c r="R946" s="29"/>
      <c r="S946" s="29"/>
      <c r="T946" s="29"/>
      <c r="U946" s="29"/>
      <c r="V946" s="29"/>
      <c r="W946" s="29"/>
      <c r="X946" s="29"/>
      <c r="Y946" s="29"/>
      <c r="Z946" s="29"/>
      <c r="AA946" s="29"/>
      <c r="AB946" s="29"/>
      <c r="AC946" s="29"/>
      <c r="AD946" s="29"/>
      <c r="AE946" s="29"/>
    </row>
    <row r="947" spans="1:31" ht="15.75" customHeight="1">
      <c r="A947" s="29"/>
      <c r="B947" s="75"/>
      <c r="C947" s="29"/>
      <c r="D947" s="29"/>
      <c r="E947" s="29"/>
      <c r="F947" s="29"/>
      <c r="G947" s="338"/>
      <c r="H947" s="29"/>
      <c r="I947" s="29"/>
      <c r="J947" s="29"/>
      <c r="K947" s="29"/>
      <c r="L947" s="29"/>
      <c r="M947" s="29"/>
      <c r="N947" s="29"/>
      <c r="O947" s="29"/>
      <c r="P947" s="29"/>
      <c r="Q947" s="29"/>
      <c r="R947" s="29"/>
      <c r="S947" s="29"/>
      <c r="T947" s="29"/>
      <c r="U947" s="29"/>
      <c r="V947" s="29"/>
      <c r="W947" s="29"/>
      <c r="X947" s="29"/>
      <c r="Y947" s="29"/>
      <c r="Z947" s="29"/>
      <c r="AA947" s="29"/>
      <c r="AB947" s="29"/>
      <c r="AC947" s="29"/>
      <c r="AD947" s="29"/>
      <c r="AE947" s="29"/>
    </row>
    <row r="948" spans="1:31" ht="15.75" customHeight="1">
      <c r="A948" s="29"/>
      <c r="B948" s="75"/>
      <c r="C948" s="29"/>
      <c r="D948" s="29"/>
      <c r="E948" s="29"/>
      <c r="F948" s="29"/>
      <c r="G948" s="338"/>
      <c r="H948" s="29"/>
      <c r="I948" s="29"/>
      <c r="J948" s="29"/>
      <c r="K948" s="29"/>
      <c r="L948" s="29"/>
      <c r="M948" s="29"/>
      <c r="N948" s="29"/>
      <c r="O948" s="29"/>
      <c r="P948" s="29"/>
      <c r="Q948" s="29"/>
      <c r="R948" s="29"/>
      <c r="S948" s="29"/>
      <c r="T948" s="29"/>
      <c r="U948" s="29"/>
      <c r="V948" s="29"/>
      <c r="W948" s="29"/>
      <c r="X948" s="29"/>
      <c r="Y948" s="29"/>
      <c r="Z948" s="29"/>
      <c r="AA948" s="29"/>
      <c r="AB948" s="29"/>
      <c r="AC948" s="29"/>
      <c r="AD948" s="29"/>
      <c r="AE948" s="29"/>
    </row>
    <row r="949" spans="1:31" ht="15.75" customHeight="1">
      <c r="A949" s="29"/>
      <c r="B949" s="75"/>
      <c r="C949" s="29"/>
      <c r="D949" s="29"/>
      <c r="E949" s="29"/>
      <c r="F949" s="29"/>
      <c r="G949" s="338"/>
      <c r="H949" s="29"/>
      <c r="I949" s="29"/>
      <c r="J949" s="29"/>
      <c r="K949" s="29"/>
      <c r="L949" s="29"/>
      <c r="M949" s="29"/>
      <c r="N949" s="29"/>
      <c r="O949" s="29"/>
      <c r="P949" s="29"/>
      <c r="Q949" s="29"/>
      <c r="R949" s="29"/>
      <c r="S949" s="29"/>
      <c r="T949" s="29"/>
      <c r="U949" s="29"/>
      <c r="V949" s="29"/>
      <c r="W949" s="29"/>
      <c r="X949" s="29"/>
      <c r="Y949" s="29"/>
      <c r="Z949" s="29"/>
      <c r="AA949" s="29"/>
      <c r="AB949" s="29"/>
      <c r="AC949" s="29"/>
      <c r="AD949" s="29"/>
      <c r="AE949" s="29"/>
    </row>
    <row r="950" spans="1:31" ht="15.75" customHeight="1">
      <c r="A950" s="29"/>
      <c r="B950" s="75"/>
      <c r="C950" s="29"/>
      <c r="D950" s="29"/>
      <c r="E950" s="29"/>
      <c r="F950" s="29"/>
      <c r="G950" s="338"/>
      <c r="H950" s="29"/>
      <c r="I950" s="29"/>
      <c r="J950" s="29"/>
      <c r="K950" s="29"/>
      <c r="L950" s="29"/>
      <c r="M950" s="29"/>
      <c r="N950" s="29"/>
      <c r="O950" s="29"/>
      <c r="P950" s="29"/>
      <c r="Q950" s="29"/>
      <c r="R950" s="29"/>
      <c r="S950" s="29"/>
      <c r="T950" s="29"/>
      <c r="U950" s="29"/>
      <c r="V950" s="29"/>
      <c r="W950" s="29"/>
      <c r="X950" s="29"/>
      <c r="Y950" s="29"/>
      <c r="Z950" s="29"/>
      <c r="AA950" s="29"/>
      <c r="AB950" s="29"/>
      <c r="AC950" s="29"/>
      <c r="AD950" s="29"/>
      <c r="AE950" s="29"/>
    </row>
    <row r="951" spans="1:31" ht="15.75" customHeight="1">
      <c r="A951" s="29"/>
      <c r="B951" s="75"/>
      <c r="C951" s="29"/>
      <c r="D951" s="29"/>
      <c r="E951" s="29"/>
      <c r="F951" s="29"/>
      <c r="G951" s="338"/>
      <c r="H951" s="29"/>
      <c r="I951" s="29"/>
      <c r="J951" s="29"/>
      <c r="K951" s="29"/>
      <c r="L951" s="29"/>
      <c r="M951" s="29"/>
      <c r="N951" s="29"/>
      <c r="O951" s="29"/>
      <c r="P951" s="29"/>
      <c r="Q951" s="29"/>
      <c r="R951" s="29"/>
      <c r="S951" s="29"/>
      <c r="T951" s="29"/>
      <c r="U951" s="29"/>
      <c r="V951" s="29"/>
      <c r="W951" s="29"/>
      <c r="X951" s="29"/>
      <c r="Y951" s="29"/>
      <c r="Z951" s="29"/>
      <c r="AA951" s="29"/>
      <c r="AB951" s="29"/>
      <c r="AC951" s="29"/>
      <c r="AD951" s="29"/>
      <c r="AE951" s="29"/>
    </row>
    <row r="952" spans="1:31" ht="15.75" customHeight="1">
      <c r="A952" s="29"/>
      <c r="B952" s="75"/>
      <c r="C952" s="29"/>
      <c r="D952" s="29"/>
      <c r="E952" s="29"/>
      <c r="F952" s="29"/>
      <c r="G952" s="338"/>
      <c r="H952" s="29"/>
      <c r="I952" s="29"/>
      <c r="J952" s="29"/>
      <c r="K952" s="29"/>
      <c r="L952" s="29"/>
      <c r="M952" s="29"/>
      <c r="N952" s="29"/>
      <c r="O952" s="29"/>
      <c r="P952" s="29"/>
      <c r="Q952" s="29"/>
      <c r="R952" s="29"/>
      <c r="S952" s="29"/>
      <c r="T952" s="29"/>
      <c r="U952" s="29"/>
      <c r="V952" s="29"/>
      <c r="W952" s="29"/>
      <c r="X952" s="29"/>
      <c r="Y952" s="29"/>
      <c r="Z952" s="29"/>
      <c r="AA952" s="29"/>
      <c r="AB952" s="29"/>
      <c r="AC952" s="29"/>
      <c r="AD952" s="29"/>
      <c r="AE952" s="29"/>
    </row>
    <row r="953" spans="1:31" ht="15.75" customHeight="1">
      <c r="A953" s="29"/>
      <c r="B953" s="75"/>
      <c r="C953" s="29"/>
      <c r="D953" s="29"/>
      <c r="E953" s="29"/>
      <c r="F953" s="29"/>
      <c r="G953" s="338"/>
      <c r="H953" s="29"/>
      <c r="I953" s="29"/>
      <c r="J953" s="29"/>
      <c r="K953" s="29"/>
      <c r="L953" s="29"/>
      <c r="M953" s="29"/>
      <c r="N953" s="29"/>
      <c r="O953" s="29"/>
      <c r="P953" s="29"/>
      <c r="Q953" s="29"/>
      <c r="R953" s="29"/>
      <c r="S953" s="29"/>
      <c r="T953" s="29"/>
      <c r="U953" s="29"/>
      <c r="V953" s="29"/>
      <c r="W953" s="29"/>
      <c r="X953" s="29"/>
      <c r="Y953" s="29"/>
      <c r="Z953" s="29"/>
      <c r="AA953" s="29"/>
      <c r="AB953" s="29"/>
      <c r="AC953" s="29"/>
      <c r="AD953" s="29"/>
      <c r="AE953" s="29"/>
    </row>
    <row r="954" spans="1:31" ht="15.75" customHeight="1">
      <c r="A954" s="29"/>
      <c r="B954" s="75"/>
      <c r="C954" s="29"/>
      <c r="D954" s="29"/>
      <c r="E954" s="29"/>
      <c r="F954" s="29"/>
      <c r="G954" s="338"/>
      <c r="H954" s="29"/>
      <c r="I954" s="29"/>
      <c r="J954" s="29"/>
      <c r="K954" s="29"/>
      <c r="L954" s="29"/>
      <c r="M954" s="29"/>
      <c r="N954" s="29"/>
      <c r="O954" s="29"/>
      <c r="P954" s="29"/>
      <c r="Q954" s="29"/>
      <c r="R954" s="29"/>
      <c r="S954" s="29"/>
      <c r="T954" s="29"/>
      <c r="U954" s="29"/>
      <c r="V954" s="29"/>
      <c r="W954" s="29"/>
      <c r="X954" s="29"/>
      <c r="Y954" s="29"/>
      <c r="Z954" s="29"/>
      <c r="AA954" s="29"/>
      <c r="AB954" s="29"/>
      <c r="AC954" s="29"/>
      <c r="AD954" s="29"/>
      <c r="AE954" s="29"/>
    </row>
    <row r="955" spans="1:31" ht="15.75" customHeight="1">
      <c r="A955" s="29"/>
      <c r="B955" s="75"/>
      <c r="C955" s="29"/>
      <c r="D955" s="29"/>
      <c r="E955" s="29"/>
      <c r="F955" s="29"/>
      <c r="G955" s="338"/>
      <c r="H955" s="29"/>
      <c r="I955" s="29"/>
      <c r="J955" s="29"/>
      <c r="K955" s="29"/>
      <c r="L955" s="29"/>
      <c r="M955" s="29"/>
      <c r="N955" s="29"/>
      <c r="O955" s="29"/>
      <c r="P955" s="29"/>
      <c r="Q955" s="29"/>
      <c r="R955" s="29"/>
      <c r="S955" s="29"/>
      <c r="T955" s="29"/>
      <c r="U955" s="29"/>
      <c r="V955" s="29"/>
      <c r="W955" s="29"/>
      <c r="X955" s="29"/>
      <c r="Y955" s="29"/>
      <c r="Z955" s="29"/>
      <c r="AA955" s="29"/>
      <c r="AB955" s="29"/>
      <c r="AC955" s="29"/>
      <c r="AD955" s="29"/>
      <c r="AE955" s="29"/>
    </row>
    <row r="956" spans="1:31" ht="15.75" customHeight="1">
      <c r="A956" s="29"/>
      <c r="B956" s="75"/>
      <c r="C956" s="29"/>
      <c r="D956" s="29"/>
      <c r="E956" s="29"/>
      <c r="F956" s="29"/>
      <c r="G956" s="338"/>
      <c r="H956" s="29"/>
      <c r="I956" s="29"/>
      <c r="J956" s="29"/>
      <c r="K956" s="29"/>
      <c r="L956" s="29"/>
      <c r="M956" s="29"/>
      <c r="N956" s="29"/>
      <c r="O956" s="29"/>
      <c r="P956" s="29"/>
      <c r="Q956" s="29"/>
      <c r="R956" s="29"/>
      <c r="S956" s="29"/>
      <c r="T956" s="29"/>
      <c r="U956" s="29"/>
      <c r="V956" s="29"/>
      <c r="W956" s="29"/>
      <c r="X956" s="29"/>
      <c r="Y956" s="29"/>
      <c r="Z956" s="29"/>
      <c r="AA956" s="29"/>
      <c r="AB956" s="29"/>
      <c r="AC956" s="29"/>
      <c r="AD956" s="29"/>
      <c r="AE956" s="29"/>
    </row>
    <row r="957" spans="1:31" ht="15.75" customHeight="1">
      <c r="A957" s="29"/>
      <c r="B957" s="75"/>
      <c r="C957" s="29"/>
      <c r="D957" s="29"/>
      <c r="E957" s="29"/>
      <c r="F957" s="29"/>
      <c r="G957" s="338"/>
      <c r="H957" s="29"/>
      <c r="I957" s="29"/>
      <c r="J957" s="29"/>
      <c r="K957" s="29"/>
      <c r="L957" s="29"/>
      <c r="M957" s="29"/>
      <c r="N957" s="29"/>
      <c r="O957" s="29"/>
      <c r="P957" s="29"/>
      <c r="Q957" s="29"/>
      <c r="R957" s="29"/>
      <c r="S957" s="29"/>
      <c r="T957" s="29"/>
      <c r="U957" s="29"/>
      <c r="V957" s="29"/>
      <c r="W957" s="29"/>
      <c r="X957" s="29"/>
      <c r="Y957" s="29"/>
      <c r="Z957" s="29"/>
      <c r="AA957" s="29"/>
      <c r="AB957" s="29"/>
      <c r="AC957" s="29"/>
      <c r="AD957" s="29"/>
      <c r="AE957" s="29"/>
    </row>
    <row r="958" spans="1:31" ht="15.75" customHeight="1">
      <c r="A958" s="29"/>
      <c r="B958" s="75"/>
      <c r="C958" s="29"/>
      <c r="D958" s="29"/>
      <c r="E958" s="29"/>
      <c r="F958" s="29"/>
      <c r="G958" s="338"/>
      <c r="H958" s="29"/>
      <c r="I958" s="29"/>
      <c r="J958" s="29"/>
      <c r="K958" s="29"/>
      <c r="L958" s="29"/>
      <c r="M958" s="29"/>
      <c r="N958" s="29"/>
      <c r="O958" s="29"/>
      <c r="P958" s="29"/>
      <c r="Q958" s="29"/>
      <c r="R958" s="29"/>
      <c r="S958" s="29"/>
      <c r="T958" s="29"/>
      <c r="U958" s="29"/>
      <c r="V958" s="29"/>
      <c r="W958" s="29"/>
      <c r="X958" s="29"/>
      <c r="Y958" s="29"/>
      <c r="Z958" s="29"/>
      <c r="AA958" s="29"/>
      <c r="AB958" s="29"/>
      <c r="AC958" s="29"/>
      <c r="AD958" s="29"/>
      <c r="AE958" s="29"/>
    </row>
    <row r="959" spans="1:31" ht="15.75" customHeight="1">
      <c r="A959" s="29"/>
      <c r="B959" s="75"/>
      <c r="C959" s="29"/>
      <c r="D959" s="29"/>
      <c r="E959" s="29"/>
      <c r="F959" s="29"/>
      <c r="G959" s="338"/>
      <c r="H959" s="29"/>
      <c r="I959" s="29"/>
      <c r="J959" s="29"/>
      <c r="K959" s="29"/>
      <c r="L959" s="29"/>
      <c r="M959" s="29"/>
      <c r="N959" s="29"/>
      <c r="O959" s="29"/>
      <c r="P959" s="29"/>
      <c r="Q959" s="29"/>
      <c r="R959" s="29"/>
      <c r="S959" s="29"/>
      <c r="T959" s="29"/>
      <c r="U959" s="29"/>
      <c r="V959" s="29"/>
      <c r="W959" s="29"/>
      <c r="X959" s="29"/>
      <c r="Y959" s="29"/>
      <c r="Z959" s="29"/>
      <c r="AA959" s="29"/>
      <c r="AB959" s="29"/>
      <c r="AC959" s="29"/>
      <c r="AD959" s="29"/>
      <c r="AE959" s="29"/>
    </row>
    <row r="960" spans="1:31" ht="15.75" customHeight="1">
      <c r="A960" s="29"/>
      <c r="B960" s="75"/>
      <c r="C960" s="29"/>
      <c r="D960" s="29"/>
      <c r="E960" s="29"/>
      <c r="F960" s="29"/>
      <c r="G960" s="338"/>
      <c r="H960" s="29"/>
      <c r="I960" s="29"/>
      <c r="J960" s="29"/>
      <c r="K960" s="29"/>
      <c r="L960" s="29"/>
      <c r="M960" s="29"/>
      <c r="N960" s="29"/>
      <c r="O960" s="29"/>
      <c r="P960" s="29"/>
      <c r="Q960" s="29"/>
      <c r="R960" s="29"/>
      <c r="S960" s="29"/>
      <c r="T960" s="29"/>
      <c r="U960" s="29"/>
      <c r="V960" s="29"/>
      <c r="W960" s="29"/>
      <c r="X960" s="29"/>
      <c r="Y960" s="29"/>
      <c r="Z960" s="29"/>
      <c r="AA960" s="29"/>
      <c r="AB960" s="29"/>
      <c r="AC960" s="29"/>
      <c r="AD960" s="29"/>
      <c r="AE960" s="29"/>
    </row>
    <row r="961" spans="1:31" ht="15.75" customHeight="1">
      <c r="A961" s="29"/>
      <c r="B961" s="75"/>
      <c r="C961" s="29"/>
      <c r="D961" s="29"/>
      <c r="E961" s="29"/>
      <c r="F961" s="29"/>
      <c r="G961" s="338"/>
      <c r="H961" s="29"/>
      <c r="I961" s="29"/>
      <c r="J961" s="29"/>
      <c r="K961" s="29"/>
      <c r="L961" s="29"/>
      <c r="M961" s="29"/>
      <c r="N961" s="29"/>
      <c r="O961" s="29"/>
      <c r="P961" s="29"/>
      <c r="Q961" s="29"/>
      <c r="R961" s="29"/>
      <c r="S961" s="29"/>
      <c r="T961" s="29"/>
      <c r="U961" s="29"/>
      <c r="V961" s="29"/>
      <c r="W961" s="29"/>
      <c r="X961" s="29"/>
      <c r="Y961" s="29"/>
      <c r="Z961" s="29"/>
      <c r="AA961" s="29"/>
      <c r="AB961" s="29"/>
      <c r="AC961" s="29"/>
      <c r="AD961" s="29"/>
      <c r="AE961" s="29"/>
    </row>
    <row r="962" spans="1:31" ht="15.75" customHeight="1">
      <c r="A962" s="29"/>
      <c r="B962" s="75"/>
      <c r="C962" s="29"/>
      <c r="D962" s="29"/>
      <c r="E962" s="29"/>
      <c r="F962" s="29"/>
      <c r="G962" s="338"/>
      <c r="H962" s="29"/>
      <c r="I962" s="29"/>
      <c r="J962" s="29"/>
      <c r="K962" s="29"/>
      <c r="L962" s="29"/>
      <c r="M962" s="29"/>
      <c r="N962" s="29"/>
      <c r="O962" s="29"/>
      <c r="P962" s="29"/>
      <c r="Q962" s="29"/>
      <c r="R962" s="29"/>
      <c r="S962" s="29"/>
      <c r="T962" s="29"/>
      <c r="U962" s="29"/>
      <c r="V962" s="29"/>
      <c r="W962" s="29"/>
      <c r="X962" s="29"/>
      <c r="Y962" s="29"/>
      <c r="Z962" s="29"/>
      <c r="AA962" s="29"/>
      <c r="AB962" s="29"/>
      <c r="AC962" s="29"/>
      <c r="AD962" s="29"/>
      <c r="AE962" s="29"/>
    </row>
    <row r="963" spans="1:31" ht="15.75" customHeight="1">
      <c r="A963" s="29"/>
      <c r="B963" s="75"/>
      <c r="C963" s="29"/>
      <c r="D963" s="29"/>
      <c r="E963" s="29"/>
      <c r="F963" s="29"/>
      <c r="G963" s="338"/>
      <c r="H963" s="29"/>
      <c r="I963" s="29"/>
      <c r="J963" s="29"/>
      <c r="K963" s="29"/>
      <c r="L963" s="29"/>
      <c r="M963" s="29"/>
      <c r="N963" s="29"/>
      <c r="O963" s="29"/>
      <c r="P963" s="29"/>
      <c r="Q963" s="29"/>
      <c r="R963" s="29"/>
      <c r="S963" s="29"/>
      <c r="T963" s="29"/>
      <c r="U963" s="29"/>
      <c r="V963" s="29"/>
      <c r="W963" s="29"/>
      <c r="X963" s="29"/>
      <c r="Y963" s="29"/>
      <c r="Z963" s="29"/>
      <c r="AA963" s="29"/>
      <c r="AB963" s="29"/>
      <c r="AC963" s="29"/>
      <c r="AD963" s="29"/>
      <c r="AE963" s="29"/>
    </row>
    <row r="964" spans="1:31" ht="15.75" customHeight="1">
      <c r="A964" s="29"/>
      <c r="B964" s="75"/>
      <c r="C964" s="29"/>
      <c r="D964" s="29"/>
      <c r="E964" s="29"/>
      <c r="F964" s="29"/>
      <c r="G964" s="338"/>
      <c r="H964" s="29"/>
      <c r="I964" s="29"/>
      <c r="J964" s="29"/>
      <c r="K964" s="29"/>
      <c r="L964" s="29"/>
      <c r="M964" s="29"/>
      <c r="N964" s="29"/>
      <c r="O964" s="29"/>
      <c r="P964" s="29"/>
      <c r="Q964" s="29"/>
      <c r="R964" s="29"/>
      <c r="S964" s="29"/>
      <c r="T964" s="29"/>
      <c r="U964" s="29"/>
      <c r="V964" s="29"/>
      <c r="W964" s="29"/>
      <c r="X964" s="29"/>
      <c r="Y964" s="29"/>
      <c r="Z964" s="29"/>
      <c r="AA964" s="29"/>
      <c r="AB964" s="29"/>
      <c r="AC964" s="29"/>
      <c r="AD964" s="29"/>
      <c r="AE964" s="29"/>
    </row>
    <row r="965" spans="1:31" ht="15.75" customHeight="1">
      <c r="A965" s="29"/>
      <c r="B965" s="75"/>
      <c r="C965" s="29"/>
      <c r="D965" s="29"/>
      <c r="E965" s="29"/>
      <c r="F965" s="29"/>
      <c r="G965" s="338"/>
      <c r="H965" s="29"/>
      <c r="I965" s="29"/>
      <c r="J965" s="29"/>
      <c r="K965" s="29"/>
      <c r="L965" s="29"/>
      <c r="M965" s="29"/>
      <c r="N965" s="29"/>
      <c r="O965" s="29"/>
      <c r="P965" s="29"/>
      <c r="Q965" s="29"/>
      <c r="R965" s="29"/>
      <c r="S965" s="29"/>
      <c r="T965" s="29"/>
      <c r="U965" s="29"/>
      <c r="V965" s="29"/>
      <c r="W965" s="29"/>
      <c r="X965" s="29"/>
      <c r="Y965" s="29"/>
      <c r="Z965" s="29"/>
      <c r="AA965" s="29"/>
      <c r="AB965" s="29"/>
      <c r="AC965" s="29"/>
      <c r="AD965" s="29"/>
      <c r="AE965" s="29"/>
    </row>
    <row r="966" spans="1:31" ht="15.75" customHeight="1">
      <c r="A966" s="29"/>
      <c r="B966" s="75"/>
      <c r="C966" s="29"/>
      <c r="D966" s="29"/>
      <c r="E966" s="29"/>
      <c r="F966" s="29"/>
      <c r="G966" s="338"/>
      <c r="H966" s="29"/>
      <c r="I966" s="29"/>
      <c r="J966" s="29"/>
      <c r="K966" s="29"/>
      <c r="L966" s="29"/>
      <c r="M966" s="29"/>
      <c r="N966" s="29"/>
      <c r="O966" s="29"/>
      <c r="P966" s="29"/>
      <c r="Q966" s="29"/>
      <c r="R966" s="29"/>
      <c r="S966" s="29"/>
      <c r="T966" s="29"/>
      <c r="U966" s="29"/>
      <c r="V966" s="29"/>
      <c r="W966" s="29"/>
      <c r="X966" s="29"/>
      <c r="Y966" s="29"/>
      <c r="Z966" s="29"/>
      <c r="AA966" s="29"/>
      <c r="AB966" s="29"/>
      <c r="AC966" s="29"/>
      <c r="AD966" s="29"/>
      <c r="AE966" s="29"/>
    </row>
    <row r="967" spans="1:31" ht="15.75" customHeight="1">
      <c r="A967" s="29"/>
      <c r="B967" s="75"/>
      <c r="C967" s="29"/>
      <c r="D967" s="29"/>
      <c r="E967" s="29"/>
      <c r="F967" s="29"/>
      <c r="G967" s="338"/>
      <c r="H967" s="29"/>
      <c r="I967" s="29"/>
      <c r="J967" s="29"/>
      <c r="K967" s="29"/>
      <c r="L967" s="29"/>
      <c r="M967" s="29"/>
      <c r="N967" s="29"/>
      <c r="O967" s="29"/>
      <c r="P967" s="29"/>
      <c r="Q967" s="29"/>
      <c r="R967" s="29"/>
      <c r="S967" s="29"/>
      <c r="T967" s="29"/>
      <c r="U967" s="29"/>
      <c r="V967" s="29"/>
      <c r="W967" s="29"/>
      <c r="X967" s="29"/>
      <c r="Y967" s="29"/>
      <c r="Z967" s="29"/>
      <c r="AA967" s="29"/>
      <c r="AB967" s="29"/>
      <c r="AC967" s="29"/>
      <c r="AD967" s="29"/>
      <c r="AE967" s="29"/>
    </row>
    <row r="968" spans="1:31" ht="15.75" customHeight="1">
      <c r="A968" s="29"/>
      <c r="B968" s="75"/>
      <c r="C968" s="29"/>
      <c r="D968" s="29"/>
      <c r="E968" s="29"/>
      <c r="F968" s="29"/>
      <c r="G968" s="338"/>
      <c r="H968" s="29"/>
      <c r="I968" s="29"/>
      <c r="J968" s="29"/>
      <c r="K968" s="29"/>
      <c r="L968" s="29"/>
      <c r="M968" s="29"/>
      <c r="N968" s="29"/>
      <c r="O968" s="29"/>
      <c r="P968" s="29"/>
      <c r="Q968" s="29"/>
      <c r="R968" s="29"/>
      <c r="S968" s="29"/>
      <c r="T968" s="29"/>
      <c r="U968" s="29"/>
      <c r="V968" s="29"/>
      <c r="W968" s="29"/>
      <c r="X968" s="29"/>
      <c r="Y968" s="29"/>
      <c r="Z968" s="29"/>
      <c r="AA968" s="29"/>
      <c r="AB968" s="29"/>
      <c r="AC968" s="29"/>
      <c r="AD968" s="29"/>
      <c r="AE968" s="29"/>
    </row>
    <row r="969" spans="1:31" ht="15.75" customHeight="1">
      <c r="A969" s="29"/>
      <c r="B969" s="75"/>
      <c r="C969" s="29"/>
      <c r="D969" s="29"/>
      <c r="E969" s="29"/>
      <c r="F969" s="29"/>
      <c r="G969" s="338"/>
      <c r="H969" s="29"/>
      <c r="I969" s="29"/>
      <c r="J969" s="29"/>
      <c r="K969" s="29"/>
      <c r="L969" s="29"/>
      <c r="M969" s="29"/>
      <c r="N969" s="29"/>
      <c r="O969" s="29"/>
      <c r="P969" s="29"/>
      <c r="Q969" s="29"/>
      <c r="R969" s="29"/>
      <c r="S969" s="29"/>
      <c r="T969" s="29"/>
      <c r="U969" s="29"/>
      <c r="V969" s="29"/>
      <c r="W969" s="29"/>
      <c r="X969" s="29"/>
      <c r="Y969" s="29"/>
      <c r="Z969" s="29"/>
      <c r="AA969" s="29"/>
      <c r="AB969" s="29"/>
      <c r="AC969" s="29"/>
      <c r="AD969" s="29"/>
      <c r="AE969" s="29"/>
    </row>
    <row r="970" spans="1:31" ht="15.75" customHeight="1">
      <c r="A970" s="29"/>
      <c r="B970" s="75"/>
      <c r="C970" s="29"/>
      <c r="D970" s="29"/>
      <c r="E970" s="29"/>
      <c r="F970" s="29"/>
      <c r="G970" s="338"/>
      <c r="H970" s="29"/>
      <c r="I970" s="29"/>
      <c r="J970" s="29"/>
      <c r="K970" s="29"/>
      <c r="L970" s="29"/>
      <c r="M970" s="29"/>
      <c r="N970" s="29"/>
      <c r="O970" s="29"/>
      <c r="P970" s="29"/>
      <c r="Q970" s="29"/>
      <c r="R970" s="29"/>
      <c r="S970" s="29"/>
      <c r="T970" s="29"/>
      <c r="U970" s="29"/>
      <c r="V970" s="29"/>
      <c r="W970" s="29"/>
      <c r="X970" s="29"/>
      <c r="Y970" s="29"/>
      <c r="Z970" s="29"/>
      <c r="AA970" s="29"/>
      <c r="AB970" s="29"/>
      <c r="AC970" s="29"/>
      <c r="AD970" s="29"/>
      <c r="AE970" s="29"/>
    </row>
    <row r="971" spans="1:31" ht="15.75" customHeight="1">
      <c r="A971" s="29"/>
      <c r="B971" s="75"/>
      <c r="C971" s="29"/>
      <c r="D971" s="29"/>
      <c r="E971" s="29"/>
      <c r="F971" s="29"/>
      <c r="G971" s="338"/>
      <c r="H971" s="29"/>
      <c r="I971" s="29"/>
      <c r="J971" s="29"/>
      <c r="K971" s="29"/>
      <c r="L971" s="29"/>
      <c r="M971" s="29"/>
      <c r="N971" s="29"/>
      <c r="O971" s="29"/>
      <c r="P971" s="29"/>
      <c r="Q971" s="29"/>
      <c r="R971" s="29"/>
      <c r="S971" s="29"/>
      <c r="T971" s="29"/>
      <c r="U971" s="29"/>
      <c r="V971" s="29"/>
      <c r="W971" s="29"/>
      <c r="X971" s="29"/>
      <c r="Y971" s="29"/>
      <c r="Z971" s="29"/>
      <c r="AA971" s="29"/>
      <c r="AB971" s="29"/>
      <c r="AC971" s="29"/>
      <c r="AD971" s="29"/>
      <c r="AE971" s="29"/>
    </row>
    <row r="972" spans="1:31" ht="15.75" customHeight="1">
      <c r="A972" s="29"/>
      <c r="B972" s="75"/>
      <c r="C972" s="29"/>
      <c r="D972" s="29"/>
      <c r="E972" s="29"/>
      <c r="F972" s="29"/>
      <c r="G972" s="338"/>
      <c r="H972" s="29"/>
      <c r="I972" s="29"/>
      <c r="J972" s="29"/>
      <c r="K972" s="29"/>
      <c r="L972" s="29"/>
      <c r="M972" s="29"/>
      <c r="N972" s="29"/>
      <c r="O972" s="29"/>
      <c r="P972" s="29"/>
      <c r="Q972" s="29"/>
      <c r="R972" s="29"/>
      <c r="S972" s="29"/>
      <c r="T972" s="29"/>
      <c r="U972" s="29"/>
      <c r="V972" s="29"/>
      <c r="W972" s="29"/>
      <c r="X972" s="29"/>
      <c r="Y972" s="29"/>
      <c r="Z972" s="29"/>
      <c r="AA972" s="29"/>
      <c r="AB972" s="29"/>
      <c r="AC972" s="29"/>
      <c r="AD972" s="29"/>
      <c r="AE972" s="29"/>
    </row>
    <row r="973" spans="1:31" ht="15.75" customHeight="1">
      <c r="A973" s="29"/>
      <c r="B973" s="75"/>
      <c r="C973" s="29"/>
      <c r="D973" s="29"/>
      <c r="E973" s="29"/>
      <c r="F973" s="29"/>
      <c r="G973" s="338"/>
      <c r="H973" s="29"/>
      <c r="I973" s="29"/>
      <c r="J973" s="29"/>
      <c r="K973" s="29"/>
      <c r="L973" s="29"/>
      <c r="M973" s="29"/>
      <c r="N973" s="29"/>
      <c r="O973" s="29"/>
      <c r="P973" s="29"/>
      <c r="Q973" s="29"/>
      <c r="R973" s="29"/>
      <c r="S973" s="29"/>
      <c r="T973" s="29"/>
      <c r="U973" s="29"/>
      <c r="V973" s="29"/>
      <c r="W973" s="29"/>
      <c r="X973" s="29"/>
      <c r="Y973" s="29"/>
      <c r="Z973" s="29"/>
      <c r="AA973" s="29"/>
      <c r="AB973" s="29"/>
      <c r="AC973" s="29"/>
      <c r="AD973" s="29"/>
      <c r="AE973" s="29"/>
    </row>
    <row r="974" spans="1:31" ht="15.75" customHeight="1">
      <c r="A974" s="29"/>
      <c r="B974" s="75"/>
      <c r="C974" s="29"/>
      <c r="D974" s="29"/>
      <c r="E974" s="29"/>
      <c r="F974" s="29"/>
      <c r="G974" s="338"/>
      <c r="H974" s="29"/>
      <c r="I974" s="29"/>
      <c r="J974" s="29"/>
      <c r="K974" s="29"/>
      <c r="L974" s="29"/>
      <c r="M974" s="29"/>
      <c r="N974" s="29"/>
      <c r="O974" s="29"/>
      <c r="P974" s="29"/>
      <c r="Q974" s="29"/>
      <c r="R974" s="29"/>
      <c r="S974" s="29"/>
      <c r="T974" s="29"/>
      <c r="U974" s="29"/>
      <c r="V974" s="29"/>
      <c r="W974" s="29"/>
      <c r="X974" s="29"/>
      <c r="Y974" s="29"/>
      <c r="Z974" s="29"/>
      <c r="AA974" s="29"/>
      <c r="AB974" s="29"/>
      <c r="AC974" s="29"/>
      <c r="AD974" s="29"/>
      <c r="AE974" s="29"/>
    </row>
    <row r="975" spans="1:31" ht="15.75" customHeight="1">
      <c r="A975" s="29"/>
      <c r="B975" s="75"/>
      <c r="C975" s="29"/>
      <c r="D975" s="29"/>
      <c r="E975" s="29"/>
      <c r="F975" s="29"/>
      <c r="G975" s="338"/>
      <c r="H975" s="29"/>
      <c r="I975" s="29"/>
      <c r="J975" s="29"/>
      <c r="K975" s="29"/>
      <c r="L975" s="29"/>
      <c r="M975" s="29"/>
      <c r="N975" s="29"/>
      <c r="O975" s="29"/>
      <c r="P975" s="29"/>
      <c r="Q975" s="29"/>
      <c r="R975" s="29"/>
      <c r="S975" s="29"/>
      <c r="T975" s="29"/>
      <c r="U975" s="29"/>
      <c r="V975" s="29"/>
      <c r="W975" s="29"/>
      <c r="X975" s="29"/>
      <c r="Y975" s="29"/>
      <c r="Z975" s="29"/>
      <c r="AA975" s="29"/>
      <c r="AB975" s="29"/>
      <c r="AC975" s="29"/>
      <c r="AD975" s="29"/>
      <c r="AE975" s="29"/>
    </row>
    <row r="976" spans="1:31" ht="15.75" customHeight="1">
      <c r="A976" s="29"/>
      <c r="B976" s="75"/>
      <c r="C976" s="29"/>
      <c r="D976" s="29"/>
      <c r="E976" s="29"/>
      <c r="F976" s="29"/>
      <c r="G976" s="338"/>
      <c r="H976" s="29"/>
      <c r="I976" s="29"/>
      <c r="J976" s="29"/>
      <c r="K976" s="29"/>
      <c r="L976" s="29"/>
      <c r="M976" s="29"/>
      <c r="N976" s="29"/>
      <c r="O976" s="29"/>
      <c r="P976" s="29"/>
      <c r="Q976" s="29"/>
      <c r="R976" s="29"/>
      <c r="S976" s="29"/>
      <c r="T976" s="29"/>
      <c r="U976" s="29"/>
      <c r="V976" s="29"/>
      <c r="W976" s="29"/>
      <c r="X976" s="29"/>
      <c r="Y976" s="29"/>
      <c r="Z976" s="29"/>
      <c r="AA976" s="29"/>
      <c r="AB976" s="29"/>
      <c r="AC976" s="29"/>
      <c r="AD976" s="29"/>
      <c r="AE976" s="29"/>
    </row>
    <row r="977" spans="1:31" ht="15.75" customHeight="1">
      <c r="A977" s="29"/>
      <c r="B977" s="75"/>
      <c r="C977" s="29"/>
      <c r="D977" s="29"/>
      <c r="E977" s="29"/>
      <c r="F977" s="29"/>
      <c r="G977" s="338"/>
      <c r="H977" s="29"/>
      <c r="I977" s="29"/>
      <c r="J977" s="29"/>
      <c r="K977" s="29"/>
      <c r="L977" s="29"/>
      <c r="M977" s="29"/>
      <c r="N977" s="29"/>
      <c r="O977" s="29"/>
      <c r="P977" s="29"/>
      <c r="Q977" s="29"/>
      <c r="R977" s="29"/>
      <c r="S977" s="29"/>
      <c r="T977" s="29"/>
      <c r="U977" s="29"/>
      <c r="V977" s="29"/>
      <c r="W977" s="29"/>
      <c r="X977" s="29"/>
      <c r="Y977" s="29"/>
      <c r="Z977" s="29"/>
      <c r="AA977" s="29"/>
      <c r="AB977" s="29"/>
      <c r="AC977" s="29"/>
      <c r="AD977" s="29"/>
      <c r="AE977" s="29"/>
    </row>
    <row r="978" spans="1:31" ht="15.75" customHeight="1">
      <c r="A978" s="29"/>
      <c r="B978" s="75"/>
      <c r="C978" s="29"/>
      <c r="D978" s="29"/>
      <c r="E978" s="29"/>
      <c r="F978" s="29"/>
      <c r="G978" s="338"/>
      <c r="H978" s="29"/>
      <c r="I978" s="29"/>
      <c r="J978" s="29"/>
      <c r="K978" s="29"/>
      <c r="L978" s="29"/>
      <c r="M978" s="29"/>
      <c r="N978" s="29"/>
      <c r="O978" s="29"/>
      <c r="P978" s="29"/>
      <c r="Q978" s="29"/>
      <c r="R978" s="29"/>
      <c r="S978" s="29"/>
      <c r="T978" s="29"/>
      <c r="U978" s="29"/>
      <c r="V978" s="29"/>
      <c r="W978" s="29"/>
      <c r="X978" s="29"/>
      <c r="Y978" s="29"/>
      <c r="Z978" s="29"/>
      <c r="AA978" s="29"/>
      <c r="AB978" s="29"/>
      <c r="AC978" s="29"/>
      <c r="AD978" s="29"/>
      <c r="AE978" s="29"/>
    </row>
    <row r="979" spans="1:31" ht="15.75" customHeight="1">
      <c r="A979" s="29"/>
      <c r="B979" s="75"/>
      <c r="C979" s="29"/>
      <c r="D979" s="29"/>
      <c r="E979" s="29"/>
      <c r="F979" s="29"/>
      <c r="G979" s="338"/>
      <c r="H979" s="29"/>
      <c r="I979" s="29"/>
      <c r="J979" s="29"/>
      <c r="K979" s="29"/>
      <c r="L979" s="29"/>
      <c r="M979" s="29"/>
      <c r="N979" s="29"/>
      <c r="O979" s="29"/>
      <c r="P979" s="29"/>
      <c r="Q979" s="29"/>
      <c r="R979" s="29"/>
      <c r="S979" s="29"/>
      <c r="T979" s="29"/>
      <c r="U979" s="29"/>
      <c r="V979" s="29"/>
      <c r="W979" s="29"/>
      <c r="X979" s="29"/>
      <c r="Y979" s="29"/>
      <c r="Z979" s="29"/>
      <c r="AA979" s="29"/>
      <c r="AB979" s="29"/>
      <c r="AC979" s="29"/>
      <c r="AD979" s="29"/>
      <c r="AE979" s="29"/>
    </row>
    <row r="980" spans="1:31" ht="15.75" customHeight="1">
      <c r="A980" s="29"/>
      <c r="B980" s="75"/>
      <c r="C980" s="29"/>
      <c r="D980" s="29"/>
      <c r="E980" s="29"/>
      <c r="F980" s="29"/>
      <c r="G980" s="338"/>
      <c r="H980" s="29"/>
      <c r="I980" s="29"/>
      <c r="J980" s="29"/>
      <c r="K980" s="29"/>
      <c r="L980" s="29"/>
      <c r="M980" s="29"/>
      <c r="N980" s="29"/>
      <c r="O980" s="29"/>
      <c r="P980" s="29"/>
      <c r="Q980" s="29"/>
      <c r="R980" s="29"/>
      <c r="S980" s="29"/>
      <c r="T980" s="29"/>
      <c r="U980" s="29"/>
      <c r="V980" s="29"/>
      <c r="W980" s="29"/>
      <c r="X980" s="29"/>
      <c r="Y980" s="29"/>
      <c r="Z980" s="29"/>
      <c r="AA980" s="29"/>
      <c r="AB980" s="29"/>
      <c r="AC980" s="29"/>
      <c r="AD980" s="29"/>
      <c r="AE980" s="29"/>
    </row>
    <row r="981" spans="1:31" ht="15.75" customHeight="1">
      <c r="A981" s="29"/>
      <c r="B981" s="75"/>
      <c r="C981" s="29"/>
      <c r="D981" s="29"/>
      <c r="E981" s="29"/>
      <c r="F981" s="29"/>
      <c r="G981" s="338"/>
      <c r="H981" s="29"/>
      <c r="I981" s="29"/>
      <c r="J981" s="29"/>
      <c r="K981" s="29"/>
      <c r="L981" s="29"/>
      <c r="M981" s="29"/>
      <c r="N981" s="29"/>
      <c r="O981" s="29"/>
      <c r="P981" s="29"/>
      <c r="Q981" s="29"/>
      <c r="R981" s="29"/>
      <c r="S981" s="29"/>
      <c r="T981" s="29"/>
      <c r="U981" s="29"/>
      <c r="V981" s="29"/>
      <c r="W981" s="29"/>
      <c r="X981" s="29"/>
      <c r="Y981" s="29"/>
      <c r="Z981" s="29"/>
      <c r="AA981" s="29"/>
      <c r="AB981" s="29"/>
      <c r="AC981" s="29"/>
      <c r="AD981" s="29"/>
      <c r="AE981" s="29"/>
    </row>
    <row r="982" spans="1:31" ht="15.75" customHeight="1">
      <c r="A982" s="29"/>
      <c r="B982" s="75"/>
      <c r="C982" s="29"/>
      <c r="D982" s="29"/>
      <c r="E982" s="29"/>
      <c r="F982" s="29"/>
      <c r="G982" s="338"/>
      <c r="H982" s="29"/>
      <c r="I982" s="29"/>
      <c r="J982" s="29"/>
      <c r="K982" s="29"/>
      <c r="L982" s="29"/>
      <c r="M982" s="29"/>
      <c r="N982" s="29"/>
      <c r="O982" s="29"/>
      <c r="P982" s="29"/>
      <c r="Q982" s="29"/>
      <c r="R982" s="29"/>
      <c r="S982" s="29"/>
      <c r="T982" s="29"/>
      <c r="U982" s="29"/>
      <c r="V982" s="29"/>
      <c r="W982" s="29"/>
      <c r="X982" s="29"/>
      <c r="Y982" s="29"/>
      <c r="Z982" s="29"/>
      <c r="AA982" s="29"/>
      <c r="AB982" s="29"/>
      <c r="AC982" s="29"/>
      <c r="AD982" s="29"/>
      <c r="AE982" s="29"/>
    </row>
    <row r="983" spans="1:31" ht="15.75" customHeight="1">
      <c r="A983" s="29"/>
      <c r="B983" s="75"/>
      <c r="C983" s="29"/>
      <c r="D983" s="29"/>
      <c r="E983" s="29"/>
      <c r="F983" s="29"/>
      <c r="G983" s="338"/>
      <c r="H983" s="29"/>
      <c r="I983" s="29"/>
      <c r="J983" s="29"/>
      <c r="K983" s="29"/>
      <c r="L983" s="29"/>
      <c r="M983" s="29"/>
      <c r="N983" s="29"/>
      <c r="O983" s="29"/>
      <c r="P983" s="29"/>
      <c r="Q983" s="29"/>
      <c r="R983" s="29"/>
      <c r="S983" s="29"/>
      <c r="T983" s="29"/>
      <c r="U983" s="29"/>
      <c r="V983" s="29"/>
      <c r="W983" s="29"/>
      <c r="X983" s="29"/>
      <c r="Y983" s="29"/>
      <c r="Z983" s="29"/>
      <c r="AA983" s="29"/>
      <c r="AB983" s="29"/>
      <c r="AC983" s="29"/>
      <c r="AD983" s="29"/>
      <c r="AE983" s="29"/>
    </row>
    <row r="984" spans="1:31" ht="15.75" customHeight="1">
      <c r="A984" s="29"/>
      <c r="B984" s="75"/>
      <c r="C984" s="29"/>
      <c r="D984" s="29"/>
      <c r="E984" s="29"/>
      <c r="F984" s="29"/>
      <c r="G984" s="338"/>
      <c r="H984" s="29"/>
      <c r="I984" s="29"/>
      <c r="J984" s="29"/>
      <c r="K984" s="29"/>
      <c r="L984" s="29"/>
      <c r="M984" s="29"/>
      <c r="N984" s="29"/>
      <c r="O984" s="29"/>
      <c r="P984" s="29"/>
      <c r="Q984" s="29"/>
      <c r="R984" s="29"/>
      <c r="S984" s="29"/>
      <c r="T984" s="29"/>
      <c r="U984" s="29"/>
      <c r="V984" s="29"/>
      <c r="W984" s="29"/>
      <c r="X984" s="29"/>
      <c r="Y984" s="29"/>
      <c r="Z984" s="29"/>
      <c r="AA984" s="29"/>
      <c r="AB984" s="29"/>
      <c r="AC984" s="29"/>
      <c r="AD984" s="29"/>
      <c r="AE984" s="29"/>
    </row>
    <row r="985" spans="1:31" ht="15.75" customHeight="1">
      <c r="A985" s="29"/>
      <c r="B985" s="75"/>
      <c r="C985" s="29"/>
      <c r="D985" s="29"/>
      <c r="E985" s="29"/>
      <c r="F985" s="29"/>
      <c r="G985" s="338"/>
      <c r="H985" s="29"/>
      <c r="I985" s="29"/>
      <c r="J985" s="29"/>
      <c r="K985" s="29"/>
      <c r="L985" s="29"/>
      <c r="M985" s="29"/>
      <c r="N985" s="29"/>
      <c r="O985" s="29"/>
      <c r="P985" s="29"/>
      <c r="Q985" s="29"/>
      <c r="R985" s="29"/>
      <c r="S985" s="29"/>
      <c r="T985" s="29"/>
      <c r="U985" s="29"/>
      <c r="V985" s="29"/>
      <c r="W985" s="29"/>
      <c r="X985" s="29"/>
      <c r="Y985" s="29"/>
      <c r="Z985" s="29"/>
      <c r="AA985" s="29"/>
      <c r="AB985" s="29"/>
      <c r="AC985" s="29"/>
      <c r="AD985" s="29"/>
      <c r="AE985" s="29"/>
    </row>
    <row r="986" spans="1:31" ht="15.75" customHeight="1">
      <c r="A986" s="29"/>
      <c r="B986" s="75"/>
      <c r="C986" s="29"/>
      <c r="D986" s="29"/>
      <c r="E986" s="29"/>
      <c r="F986" s="29"/>
      <c r="G986" s="338"/>
      <c r="H986" s="29"/>
      <c r="I986" s="29"/>
      <c r="J986" s="29"/>
      <c r="K986" s="29"/>
      <c r="L986" s="29"/>
      <c r="M986" s="29"/>
      <c r="N986" s="29"/>
      <c r="O986" s="29"/>
      <c r="P986" s="29"/>
      <c r="Q986" s="29"/>
      <c r="R986" s="29"/>
      <c r="S986" s="29"/>
      <c r="T986" s="29"/>
      <c r="U986" s="29"/>
      <c r="V986" s="29"/>
      <c r="W986" s="29"/>
      <c r="X986" s="29"/>
      <c r="Y986" s="29"/>
      <c r="Z986" s="29"/>
      <c r="AA986" s="29"/>
      <c r="AB986" s="29"/>
      <c r="AC986" s="29"/>
      <c r="AD986" s="29"/>
      <c r="AE986" s="29"/>
    </row>
    <row r="987" spans="1:31" ht="15.75" customHeight="1">
      <c r="A987" s="29"/>
      <c r="B987" s="75"/>
      <c r="C987" s="29"/>
      <c r="D987" s="29"/>
      <c r="E987" s="29"/>
      <c r="F987" s="29"/>
      <c r="G987" s="338"/>
      <c r="H987" s="29"/>
      <c r="I987" s="29"/>
      <c r="J987" s="29"/>
      <c r="K987" s="29"/>
      <c r="L987" s="29"/>
      <c r="M987" s="29"/>
      <c r="N987" s="29"/>
      <c r="O987" s="29"/>
      <c r="P987" s="29"/>
      <c r="Q987" s="29"/>
      <c r="R987" s="29"/>
      <c r="S987" s="29"/>
      <c r="T987" s="29"/>
      <c r="U987" s="29"/>
      <c r="V987" s="29"/>
      <c r="W987" s="29"/>
      <c r="X987" s="29"/>
      <c r="Y987" s="29"/>
      <c r="Z987" s="29"/>
      <c r="AA987" s="29"/>
      <c r="AB987" s="29"/>
      <c r="AC987" s="29"/>
      <c r="AD987" s="29"/>
      <c r="AE987" s="29"/>
    </row>
    <row r="988" spans="1:31" ht="15.75" customHeight="1">
      <c r="A988" s="29"/>
      <c r="B988" s="75"/>
      <c r="C988" s="29"/>
      <c r="D988" s="29"/>
      <c r="E988" s="29"/>
      <c r="F988" s="29"/>
      <c r="G988" s="338"/>
      <c r="H988" s="29"/>
      <c r="I988" s="29"/>
      <c r="J988" s="29"/>
      <c r="K988" s="29"/>
      <c r="L988" s="29"/>
      <c r="M988" s="29"/>
      <c r="N988" s="29"/>
      <c r="O988" s="29"/>
      <c r="P988" s="29"/>
      <c r="Q988" s="29"/>
      <c r="R988" s="29"/>
      <c r="S988" s="29"/>
      <c r="T988" s="29"/>
      <c r="U988" s="29"/>
      <c r="V988" s="29"/>
      <c r="W988" s="29"/>
      <c r="X988" s="29"/>
      <c r="Y988" s="29"/>
      <c r="Z988" s="29"/>
      <c r="AA988" s="29"/>
      <c r="AB988" s="29"/>
      <c r="AC988" s="29"/>
      <c r="AD988" s="29"/>
      <c r="AE988" s="29"/>
    </row>
    <row r="989" spans="1:31" ht="15.75" customHeight="1">
      <c r="A989" s="29"/>
      <c r="B989" s="75"/>
      <c r="C989" s="29"/>
      <c r="D989" s="29"/>
      <c r="E989" s="29"/>
      <c r="F989" s="29"/>
      <c r="G989" s="338"/>
      <c r="H989" s="29"/>
      <c r="I989" s="29"/>
      <c r="J989" s="29"/>
      <c r="K989" s="29"/>
      <c r="L989" s="29"/>
      <c r="M989" s="29"/>
      <c r="N989" s="29"/>
      <c r="O989" s="29"/>
      <c r="P989" s="29"/>
      <c r="Q989" s="29"/>
      <c r="R989" s="29"/>
      <c r="S989" s="29"/>
      <c r="T989" s="29"/>
      <c r="U989" s="29"/>
      <c r="V989" s="29"/>
      <c r="W989" s="29"/>
      <c r="X989" s="29"/>
      <c r="Y989" s="29"/>
      <c r="Z989" s="29"/>
      <c r="AA989" s="29"/>
      <c r="AB989" s="29"/>
      <c r="AC989" s="29"/>
      <c r="AD989" s="29"/>
      <c r="AE989" s="29"/>
    </row>
    <row r="990" spans="1:31" ht="15.75" customHeight="1">
      <c r="A990" s="29"/>
      <c r="B990" s="75"/>
      <c r="C990" s="29"/>
      <c r="D990" s="29"/>
      <c r="E990" s="29"/>
      <c r="F990" s="29"/>
      <c r="G990" s="338"/>
      <c r="H990" s="29"/>
      <c r="I990" s="29"/>
      <c r="J990" s="29"/>
      <c r="K990" s="29"/>
      <c r="L990" s="29"/>
      <c r="M990" s="29"/>
      <c r="N990" s="29"/>
      <c r="O990" s="29"/>
      <c r="P990" s="29"/>
      <c r="Q990" s="29"/>
      <c r="R990" s="29"/>
      <c r="S990" s="29"/>
      <c r="T990" s="29"/>
      <c r="U990" s="29"/>
      <c r="V990" s="29"/>
      <c r="W990" s="29"/>
      <c r="X990" s="29"/>
      <c r="Y990" s="29"/>
      <c r="Z990" s="29"/>
      <c r="AA990" s="29"/>
      <c r="AB990" s="29"/>
      <c r="AC990" s="29"/>
      <c r="AD990" s="29"/>
      <c r="AE990" s="29"/>
    </row>
    <row r="991" spans="1:31" ht="15.75" customHeight="1">
      <c r="A991" s="29"/>
      <c r="B991" s="75"/>
      <c r="C991" s="29"/>
      <c r="D991" s="29"/>
      <c r="E991" s="29"/>
      <c r="F991" s="29"/>
      <c r="G991" s="338"/>
      <c r="H991" s="29"/>
      <c r="I991" s="29"/>
      <c r="J991" s="29"/>
      <c r="K991" s="29"/>
      <c r="L991" s="29"/>
      <c r="M991" s="29"/>
      <c r="N991" s="29"/>
      <c r="O991" s="29"/>
      <c r="P991" s="29"/>
      <c r="Q991" s="29"/>
      <c r="R991" s="29"/>
      <c r="S991" s="29"/>
      <c r="T991" s="29"/>
      <c r="U991" s="29"/>
      <c r="V991" s="29"/>
      <c r="W991" s="29"/>
      <c r="X991" s="29"/>
      <c r="Y991" s="29"/>
      <c r="Z991" s="29"/>
      <c r="AA991" s="29"/>
      <c r="AB991" s="29"/>
      <c r="AC991" s="29"/>
      <c r="AD991" s="29"/>
      <c r="AE991" s="29"/>
    </row>
    <row r="992" spans="1:31" ht="15.75" customHeight="1">
      <c r="A992" s="29"/>
      <c r="B992" s="75"/>
      <c r="C992" s="29"/>
      <c r="D992" s="29"/>
      <c r="E992" s="29"/>
      <c r="F992" s="29"/>
      <c r="G992" s="338"/>
      <c r="H992" s="29"/>
      <c r="I992" s="29"/>
      <c r="J992" s="29"/>
      <c r="K992" s="29"/>
      <c r="L992" s="29"/>
      <c r="M992" s="29"/>
      <c r="N992" s="29"/>
      <c r="O992" s="29"/>
      <c r="P992" s="29"/>
      <c r="Q992" s="29"/>
      <c r="R992" s="29"/>
      <c r="S992" s="29"/>
      <c r="T992" s="29"/>
      <c r="U992" s="29"/>
      <c r="V992" s="29"/>
      <c r="W992" s="29"/>
      <c r="X992" s="29"/>
      <c r="Y992" s="29"/>
      <c r="Z992" s="29"/>
      <c r="AA992" s="29"/>
      <c r="AB992" s="29"/>
      <c r="AC992" s="29"/>
      <c r="AD992" s="29"/>
      <c r="AE992" s="29"/>
    </row>
    <row r="993" spans="1:31" ht="15.75" customHeight="1">
      <c r="A993" s="29"/>
      <c r="B993" s="75"/>
      <c r="C993" s="29"/>
      <c r="D993" s="29"/>
      <c r="E993" s="29"/>
      <c r="F993" s="29"/>
      <c r="G993" s="338"/>
      <c r="H993" s="29"/>
      <c r="I993" s="29"/>
      <c r="J993" s="29"/>
      <c r="K993" s="29"/>
      <c r="L993" s="29"/>
      <c r="M993" s="29"/>
      <c r="N993" s="29"/>
      <c r="O993" s="29"/>
      <c r="P993" s="29"/>
      <c r="Q993" s="29"/>
      <c r="R993" s="29"/>
      <c r="S993" s="29"/>
      <c r="T993" s="29"/>
      <c r="U993" s="29"/>
      <c r="V993" s="29"/>
      <c r="W993" s="29"/>
      <c r="X993" s="29"/>
      <c r="Y993" s="29"/>
      <c r="Z993" s="29"/>
      <c r="AA993" s="29"/>
      <c r="AB993" s="29"/>
      <c r="AC993" s="29"/>
      <c r="AD993" s="29"/>
      <c r="AE993" s="29"/>
    </row>
    <row r="994" spans="1:31" ht="15.75" customHeight="1">
      <c r="A994" s="29"/>
      <c r="B994" s="75"/>
      <c r="C994" s="29"/>
      <c r="D994" s="29"/>
      <c r="E994" s="29"/>
      <c r="F994" s="29"/>
      <c r="G994" s="338"/>
      <c r="H994" s="29"/>
      <c r="I994" s="29"/>
      <c r="J994" s="29"/>
      <c r="K994" s="29"/>
      <c r="L994" s="29"/>
      <c r="M994" s="29"/>
      <c r="N994" s="29"/>
      <c r="O994" s="29"/>
      <c r="P994" s="29"/>
      <c r="Q994" s="29"/>
      <c r="R994" s="29"/>
      <c r="S994" s="29"/>
      <c r="T994" s="29"/>
      <c r="U994" s="29"/>
      <c r="V994" s="29"/>
      <c r="W994" s="29"/>
      <c r="X994" s="29"/>
      <c r="Y994" s="29"/>
      <c r="Z994" s="29"/>
      <c r="AA994" s="29"/>
      <c r="AB994" s="29"/>
      <c r="AC994" s="29"/>
      <c r="AD994" s="29"/>
      <c r="AE994" s="29"/>
    </row>
    <row r="995" spans="1:31" ht="15.75" customHeight="1">
      <c r="A995" s="29"/>
      <c r="B995" s="75"/>
      <c r="C995" s="29"/>
      <c r="D995" s="29"/>
      <c r="E995" s="29"/>
      <c r="F995" s="29"/>
      <c r="G995" s="338"/>
      <c r="H995" s="29"/>
      <c r="I995" s="29"/>
      <c r="J995" s="29"/>
      <c r="K995" s="29"/>
      <c r="L995" s="29"/>
      <c r="M995" s="29"/>
      <c r="N995" s="29"/>
      <c r="O995" s="29"/>
      <c r="P995" s="29"/>
      <c r="Q995" s="29"/>
      <c r="R995" s="29"/>
      <c r="S995" s="29"/>
      <c r="T995" s="29"/>
      <c r="U995" s="29"/>
      <c r="V995" s="29"/>
      <c r="W995" s="29"/>
      <c r="X995" s="29"/>
      <c r="Y995" s="29"/>
      <c r="Z995" s="29"/>
      <c r="AA995" s="29"/>
      <c r="AB995" s="29"/>
      <c r="AC995" s="29"/>
      <c r="AD995" s="29"/>
      <c r="AE995" s="29"/>
    </row>
  </sheetData>
  <mergeCells count="41">
    <mergeCell ref="D67:R67"/>
    <mergeCell ref="D46:R46"/>
    <mergeCell ref="D47:R47"/>
    <mergeCell ref="D48:H48"/>
    <mergeCell ref="I48:R48"/>
    <mergeCell ref="D50:D52"/>
    <mergeCell ref="E50:E52"/>
    <mergeCell ref="F50:F52"/>
    <mergeCell ref="D60:R60"/>
    <mergeCell ref="D61:R61"/>
    <mergeCell ref="D62:H62"/>
    <mergeCell ref="I62:R62"/>
    <mergeCell ref="D64:D66"/>
    <mergeCell ref="E64:E66"/>
    <mergeCell ref="A1:T1"/>
    <mergeCell ref="E75:I100"/>
    <mergeCell ref="B14:B16"/>
    <mergeCell ref="B11:B13"/>
    <mergeCell ref="B8:B10"/>
    <mergeCell ref="B29:B31"/>
    <mergeCell ref="B26:B28"/>
    <mergeCell ref="B23:B25"/>
    <mergeCell ref="B20:B22"/>
    <mergeCell ref="B17:B19"/>
    <mergeCell ref="B44:E44"/>
    <mergeCell ref="B41:B43"/>
    <mergeCell ref="B38:B40"/>
    <mergeCell ref="B35:B37"/>
    <mergeCell ref="F64:F66"/>
    <mergeCell ref="E68:H71"/>
    <mergeCell ref="B32:B34"/>
    <mergeCell ref="D53:R53"/>
    <mergeCell ref="E54:H57"/>
    <mergeCell ref="A3:T3"/>
    <mergeCell ref="A2:T2"/>
    <mergeCell ref="B6:U6"/>
    <mergeCell ref="B7:U7"/>
    <mergeCell ref="B4:B5"/>
    <mergeCell ref="C4:C5"/>
    <mergeCell ref="D4:D5"/>
    <mergeCell ref="F4:T4"/>
  </mergeCells>
  <pageMargins left="0.7" right="0.7" top="0.75" bottom="0.75"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59999389629810485"/>
  </sheetPr>
  <dimension ref="A1:AB998"/>
  <sheetViews>
    <sheetView workbookViewId="0">
      <pane xSplit="4" topLeftCell="E1" activePane="topRight" state="frozen"/>
      <selection pane="topRight" activeCell="N20" sqref="N20"/>
      <selection activeCell="A7" sqref="A7"/>
    </sheetView>
  </sheetViews>
  <sheetFormatPr defaultColWidth="14.42578125" defaultRowHeight="15" customHeight="1"/>
  <cols>
    <col min="1" max="1" width="8.28515625" customWidth="1"/>
    <col min="2" max="2" width="16" style="257" customWidth="1"/>
    <col min="3" max="3" width="8.140625" customWidth="1"/>
    <col min="4" max="4" width="16.7109375" customWidth="1"/>
    <col min="5" max="5" width="28.42578125" customWidth="1"/>
    <col min="6" max="6" width="18" customWidth="1"/>
    <col min="7" max="7" width="12.5703125" customWidth="1"/>
    <col min="8" max="8" width="15.28515625" bestFit="1" customWidth="1"/>
    <col min="9" max="9" width="11.85546875" bestFit="1" customWidth="1"/>
    <col min="10" max="10" width="12.140625" customWidth="1"/>
    <col min="11" max="11" width="13.140625" customWidth="1"/>
    <col min="12" max="12" width="13.42578125" customWidth="1"/>
    <col min="13" max="13" width="12.85546875" customWidth="1"/>
    <col min="14" max="14" width="13.85546875" customWidth="1"/>
    <col min="15" max="15" width="13.7109375" customWidth="1"/>
    <col min="16" max="16" width="10.7109375" customWidth="1"/>
    <col min="17" max="17" width="18.85546875" customWidth="1"/>
    <col min="18" max="18" width="13.42578125" customWidth="1"/>
    <col min="19" max="19" width="24.28515625" customWidth="1"/>
    <col min="20" max="26" width="8.7109375" customWidth="1"/>
  </cols>
  <sheetData>
    <row r="1" spans="1:28">
      <c r="A1" s="1182" t="s">
        <v>185</v>
      </c>
      <c r="B1" s="1183" t="s">
        <v>186</v>
      </c>
      <c r="C1" s="1182" t="s">
        <v>187</v>
      </c>
      <c r="D1" s="1182" t="s">
        <v>188</v>
      </c>
      <c r="E1" s="1182" t="s">
        <v>189</v>
      </c>
      <c r="F1" s="1176" t="s">
        <v>190</v>
      </c>
      <c r="G1" s="1176"/>
      <c r="H1" s="1176"/>
      <c r="I1" s="1176"/>
      <c r="J1" s="1176"/>
      <c r="K1" s="1176"/>
      <c r="L1" s="1176"/>
      <c r="M1" s="1176"/>
      <c r="N1" s="1176"/>
      <c r="O1" s="1176"/>
      <c r="P1" s="1176"/>
      <c r="Q1" s="1176"/>
      <c r="R1" s="1176"/>
      <c r="S1" s="1176"/>
      <c r="T1" s="1176"/>
      <c r="U1" s="761"/>
      <c r="V1" s="29"/>
      <c r="W1" s="29"/>
      <c r="X1" s="29"/>
      <c r="Y1" s="29"/>
      <c r="Z1" s="29"/>
    </row>
    <row r="2" spans="1:28" s="244" customFormat="1" ht="30" customHeight="1">
      <c r="A2" s="1182"/>
      <c r="B2" s="1183"/>
      <c r="C2" s="1182"/>
      <c r="D2" s="1182"/>
      <c r="E2" s="1182"/>
      <c r="F2" s="431" t="s">
        <v>191</v>
      </c>
      <c r="G2" s="431" t="s">
        <v>192</v>
      </c>
      <c r="H2" s="431" t="s">
        <v>193</v>
      </c>
      <c r="I2" s="431" t="s">
        <v>194</v>
      </c>
      <c r="J2" s="431" t="s">
        <v>195</v>
      </c>
      <c r="K2" s="431" t="s">
        <v>196</v>
      </c>
      <c r="L2" s="431" t="s">
        <v>197</v>
      </c>
      <c r="M2" s="431" t="s">
        <v>198</v>
      </c>
      <c r="N2" s="431" t="s">
        <v>199</v>
      </c>
      <c r="O2" s="431" t="s">
        <v>200</v>
      </c>
      <c r="P2" s="431" t="s">
        <v>201</v>
      </c>
      <c r="Q2" s="431" t="s">
        <v>202</v>
      </c>
      <c r="R2" s="431" t="s">
        <v>203</v>
      </c>
      <c r="S2" s="1039" t="s">
        <v>204</v>
      </c>
      <c r="T2" s="431" t="s">
        <v>205</v>
      </c>
      <c r="U2" s="1040"/>
      <c r="V2" s="338"/>
      <c r="W2" s="831" t="s">
        <v>191</v>
      </c>
      <c r="X2" s="831" t="s">
        <v>192</v>
      </c>
      <c r="Y2" s="831" t="s">
        <v>193</v>
      </c>
      <c r="Z2" s="831" t="s">
        <v>194</v>
      </c>
      <c r="AA2" s="831" t="s">
        <v>195</v>
      </c>
      <c r="AB2" s="831" t="s">
        <v>196</v>
      </c>
    </row>
    <row r="3" spans="1:28" s="244" customFormat="1" ht="16.5" customHeight="1">
      <c r="A3" s="431"/>
      <c r="B3" s="1183" t="s">
        <v>844</v>
      </c>
      <c r="C3" s="1182"/>
      <c r="D3" s="1182"/>
      <c r="E3" s="1182"/>
      <c r="F3" s="1182"/>
      <c r="G3" s="1182"/>
      <c r="H3" s="1182"/>
      <c r="I3" s="1182"/>
      <c r="J3" s="1182"/>
      <c r="K3" s="1182"/>
      <c r="L3" s="1182"/>
      <c r="M3" s="1182"/>
      <c r="N3" s="1182"/>
      <c r="O3" s="1182"/>
      <c r="P3" s="1182"/>
      <c r="Q3" s="1182"/>
      <c r="R3" s="1182"/>
      <c r="S3" s="1182"/>
      <c r="T3" s="1182"/>
      <c r="U3" s="1040"/>
      <c r="V3" s="338"/>
      <c r="W3" s="831"/>
      <c r="X3" s="831"/>
      <c r="Y3" s="831"/>
      <c r="Z3" s="831"/>
      <c r="AA3" s="831"/>
      <c r="AB3" s="831"/>
    </row>
    <row r="4" spans="1:28" s="244" customFormat="1" ht="18" customHeight="1">
      <c r="A4" s="431"/>
      <c r="B4" s="1183" t="s">
        <v>454</v>
      </c>
      <c r="C4" s="1182"/>
      <c r="D4" s="1182"/>
      <c r="E4" s="1182"/>
      <c r="F4" s="1182"/>
      <c r="G4" s="1182"/>
      <c r="H4" s="1182"/>
      <c r="I4" s="1182"/>
      <c r="J4" s="1182"/>
      <c r="K4" s="1182"/>
      <c r="L4" s="1182"/>
      <c r="M4" s="1182"/>
      <c r="N4" s="1182"/>
      <c r="O4" s="1182"/>
      <c r="P4" s="1182"/>
      <c r="Q4" s="1182"/>
      <c r="R4" s="1182"/>
      <c r="S4" s="1182"/>
      <c r="T4" s="1182"/>
      <c r="U4" s="1040"/>
      <c r="V4" s="338"/>
      <c r="W4" s="831"/>
      <c r="X4" s="831"/>
      <c r="Y4" s="831"/>
      <c r="Z4" s="831"/>
      <c r="AA4" s="831"/>
      <c r="AB4" s="831"/>
    </row>
    <row r="5" spans="1:28">
      <c r="A5" s="1335" t="s">
        <v>208</v>
      </c>
      <c r="B5" s="1175" t="s">
        <v>3</v>
      </c>
      <c r="C5" s="460">
        <v>1</v>
      </c>
      <c r="D5" s="1041" t="s">
        <v>121</v>
      </c>
      <c r="E5" s="1042" t="s">
        <v>845</v>
      </c>
      <c r="F5" s="462">
        <v>3.41</v>
      </c>
      <c r="G5" s="462">
        <v>2.79</v>
      </c>
      <c r="H5" s="525">
        <v>2.98</v>
      </c>
      <c r="I5" s="525">
        <v>2.31</v>
      </c>
      <c r="J5" s="525" t="s">
        <v>699</v>
      </c>
      <c r="K5" s="525">
        <v>0.1</v>
      </c>
      <c r="L5" s="525">
        <v>3.3</v>
      </c>
      <c r="M5" s="525">
        <v>5.9</v>
      </c>
      <c r="N5" s="525" t="s">
        <v>19</v>
      </c>
      <c r="O5" s="525" t="s">
        <v>19</v>
      </c>
      <c r="P5" s="525" t="s">
        <v>19</v>
      </c>
      <c r="Q5" s="525" t="s">
        <v>19</v>
      </c>
      <c r="R5" s="458" cm="1">
        <f t="array" ref="R5">AVERAGE(IF(LEFT(F5:Q5,1)="&lt;", VALUE(MID(F5:Q5,2,99)), F5:Q5))</f>
        <v>2.6112500000000001</v>
      </c>
      <c r="S5" s="459" t="s">
        <v>212</v>
      </c>
      <c r="T5" s="254">
        <v>5</v>
      </c>
      <c r="U5" s="29"/>
      <c r="V5" s="13" t="s">
        <v>121</v>
      </c>
      <c r="W5" s="452">
        <v>3.41</v>
      </c>
      <c r="X5" s="452">
        <v>2.79</v>
      </c>
      <c r="Y5" s="147">
        <v>2.98</v>
      </c>
      <c r="Z5" s="147">
        <v>2.31</v>
      </c>
      <c r="AA5" s="147">
        <v>0.1</v>
      </c>
      <c r="AB5" s="147">
        <v>0.1</v>
      </c>
    </row>
    <row r="6" spans="1:28">
      <c r="A6" s="1335"/>
      <c r="B6" s="1175"/>
      <c r="C6" s="19">
        <v>2</v>
      </c>
      <c r="D6" s="63" t="s">
        <v>122</v>
      </c>
      <c r="E6" s="53" t="s">
        <v>846</v>
      </c>
      <c r="F6" s="453">
        <v>4.01</v>
      </c>
      <c r="G6" s="453">
        <v>2.67</v>
      </c>
      <c r="H6" s="68">
        <v>3.01</v>
      </c>
      <c r="I6" s="68">
        <v>4.1100000000000003</v>
      </c>
      <c r="J6" s="68">
        <v>1</v>
      </c>
      <c r="K6" s="68">
        <v>1.4</v>
      </c>
      <c r="L6" s="68">
        <v>2.4</v>
      </c>
      <c r="M6" s="68">
        <v>6.4</v>
      </c>
      <c r="N6" s="68" t="s">
        <v>19</v>
      </c>
      <c r="O6" s="68" t="s">
        <v>19</v>
      </c>
      <c r="P6" s="68" t="s">
        <v>19</v>
      </c>
      <c r="Q6" s="68" t="s">
        <v>19</v>
      </c>
      <c r="R6" s="458" cm="1">
        <f t="array" ref="R6">AVERAGE(IF(LEFT(F6:Q6,1)="&lt;", VALUE(MID(F6:Q6,2,99)), F6:Q6))</f>
        <v>3.125</v>
      </c>
      <c r="S6" s="21" t="s">
        <v>212</v>
      </c>
      <c r="T6" s="18">
        <v>5</v>
      </c>
      <c r="U6" s="29"/>
      <c r="V6" s="63" t="s">
        <v>122</v>
      </c>
      <c r="W6" s="453">
        <v>4.01</v>
      </c>
      <c r="X6" s="453">
        <v>2.67</v>
      </c>
      <c r="Y6" s="68">
        <v>3.01</v>
      </c>
      <c r="Z6" s="68">
        <v>4.1100000000000003</v>
      </c>
      <c r="AA6" s="68">
        <v>1</v>
      </c>
      <c r="AB6" s="68">
        <v>1.4</v>
      </c>
    </row>
    <row r="7" spans="1:28">
      <c r="A7" s="1335"/>
      <c r="B7" s="1184"/>
      <c r="C7" s="19">
        <v>3</v>
      </c>
      <c r="D7" s="63" t="s">
        <v>123</v>
      </c>
      <c r="E7" s="53" t="s">
        <v>847</v>
      </c>
      <c r="F7" s="453">
        <v>3.09</v>
      </c>
      <c r="G7" s="453">
        <v>2.98</v>
      </c>
      <c r="H7" s="68">
        <v>3.11</v>
      </c>
      <c r="I7" s="68">
        <v>3.09</v>
      </c>
      <c r="J7" s="68">
        <v>1.5</v>
      </c>
      <c r="K7" s="68">
        <v>2.2999999999999998</v>
      </c>
      <c r="L7" s="68">
        <v>0.8</v>
      </c>
      <c r="M7" s="68">
        <v>6.5</v>
      </c>
      <c r="N7" s="68" t="s">
        <v>19</v>
      </c>
      <c r="O7" s="68" t="s">
        <v>19</v>
      </c>
      <c r="P7" s="68" t="s">
        <v>19</v>
      </c>
      <c r="Q7" s="68" t="s">
        <v>19</v>
      </c>
      <c r="R7" s="458" cm="1">
        <f t="array" ref="R7">AVERAGE(IF(LEFT(F7:Q7,1)="&lt;", VALUE(MID(F7:Q7,2,99)), F7:Q7))</f>
        <v>2.9212500000000001</v>
      </c>
      <c r="S7" s="21" t="s">
        <v>212</v>
      </c>
      <c r="T7" s="18">
        <v>5</v>
      </c>
      <c r="U7" s="29"/>
      <c r="V7" s="63" t="s">
        <v>123</v>
      </c>
      <c r="W7" s="453">
        <v>3.09</v>
      </c>
      <c r="X7" s="453">
        <v>2.98</v>
      </c>
      <c r="Y7" s="68">
        <v>3.11</v>
      </c>
      <c r="Z7" s="68">
        <v>3.09</v>
      </c>
      <c r="AA7" s="68">
        <v>1.5</v>
      </c>
      <c r="AB7" s="68">
        <v>2.2999999999999998</v>
      </c>
    </row>
    <row r="8" spans="1:28">
      <c r="A8" s="1335"/>
      <c r="B8" s="1165" t="s">
        <v>5</v>
      </c>
      <c r="C8" s="15">
        <v>1</v>
      </c>
      <c r="D8" s="13" t="s">
        <v>121</v>
      </c>
      <c r="E8" s="107" t="s">
        <v>845</v>
      </c>
      <c r="F8" s="452">
        <v>27</v>
      </c>
      <c r="G8" s="452">
        <v>23</v>
      </c>
      <c r="H8" s="147">
        <v>55</v>
      </c>
      <c r="I8" s="147">
        <v>59</v>
      </c>
      <c r="J8" s="147">
        <v>134</v>
      </c>
      <c r="K8" s="147">
        <v>77</v>
      </c>
      <c r="L8" s="147">
        <v>83</v>
      </c>
      <c r="M8" s="147">
        <v>5</v>
      </c>
      <c r="N8" s="147" t="s">
        <v>19</v>
      </c>
      <c r="O8" s="147" t="s">
        <v>19</v>
      </c>
      <c r="P8" s="147" t="s">
        <v>19</v>
      </c>
      <c r="Q8" s="147" t="s">
        <v>19</v>
      </c>
      <c r="R8" s="458" cm="1">
        <f t="array" ref="R8">AVERAGE(IF(LEFT(F8:Q8,1)="&lt;", VALUE(MID(F8:Q8,2,99)), F8:Q8))</f>
        <v>57.875</v>
      </c>
      <c r="S8" s="17" t="s">
        <v>212</v>
      </c>
      <c r="T8" s="108">
        <v>7</v>
      </c>
      <c r="U8" s="29"/>
      <c r="V8" s="29"/>
      <c r="W8" s="29">
        <v>5</v>
      </c>
      <c r="X8" s="29">
        <v>5</v>
      </c>
      <c r="Y8" s="29">
        <v>5</v>
      </c>
      <c r="Z8" s="29">
        <v>5</v>
      </c>
      <c r="AA8">
        <v>5</v>
      </c>
      <c r="AB8">
        <v>5</v>
      </c>
    </row>
    <row r="9" spans="1:28">
      <c r="A9" s="1335"/>
      <c r="B9" s="1175"/>
      <c r="C9" s="19">
        <v>2</v>
      </c>
      <c r="D9" s="63" t="s">
        <v>122</v>
      </c>
      <c r="E9" s="53" t="s">
        <v>846</v>
      </c>
      <c r="F9" s="453">
        <v>6</v>
      </c>
      <c r="G9" s="453">
        <v>8</v>
      </c>
      <c r="H9" s="68">
        <v>36</v>
      </c>
      <c r="I9" s="68">
        <v>4</v>
      </c>
      <c r="J9" s="68">
        <v>18</v>
      </c>
      <c r="K9" s="68">
        <v>8</v>
      </c>
      <c r="L9" s="68">
        <v>11</v>
      </c>
      <c r="M9" s="68">
        <v>2</v>
      </c>
      <c r="N9" s="68" t="s">
        <v>19</v>
      </c>
      <c r="O9" s="68" t="s">
        <v>19</v>
      </c>
      <c r="P9" s="68" t="s">
        <v>19</v>
      </c>
      <c r="Q9" s="68" t="s">
        <v>19</v>
      </c>
      <c r="R9" s="458" cm="1">
        <f t="array" ref="R9">AVERAGE(IF(LEFT(F9:Q9,1)="&lt;", VALUE(MID(F9:Q9,2,99)), F9:Q9))</f>
        <v>11.625</v>
      </c>
      <c r="S9" s="21" t="s">
        <v>212</v>
      </c>
      <c r="T9" s="18">
        <v>7</v>
      </c>
      <c r="U9" s="29"/>
      <c r="V9" s="29"/>
      <c r="W9" s="29"/>
      <c r="X9" s="29"/>
      <c r="Y9" s="29"/>
      <c r="Z9" s="29"/>
    </row>
    <row r="10" spans="1:28">
      <c r="A10" s="1335"/>
      <c r="B10" s="1184"/>
      <c r="C10" s="19">
        <v>3</v>
      </c>
      <c r="D10" s="63" t="s">
        <v>123</v>
      </c>
      <c r="E10" s="53" t="s">
        <v>847</v>
      </c>
      <c r="F10" s="453">
        <v>11</v>
      </c>
      <c r="G10" s="453">
        <v>13</v>
      </c>
      <c r="H10" s="68">
        <v>21</v>
      </c>
      <c r="I10" s="68">
        <v>15</v>
      </c>
      <c r="J10" s="68">
        <v>52</v>
      </c>
      <c r="K10" s="68">
        <v>9</v>
      </c>
      <c r="L10" s="68">
        <v>15</v>
      </c>
      <c r="M10" s="68">
        <v>4</v>
      </c>
      <c r="N10" s="68" t="s">
        <v>19</v>
      </c>
      <c r="O10" s="68" t="s">
        <v>19</v>
      </c>
      <c r="P10" s="68" t="s">
        <v>19</v>
      </c>
      <c r="Q10" s="68" t="s">
        <v>19</v>
      </c>
      <c r="R10" s="458" cm="1">
        <f t="array" ref="R10">AVERAGE(IF(LEFT(F10:Q10,1)="&lt;", VALUE(MID(F10:Q10,2,99)), F10:Q10))</f>
        <v>17.5</v>
      </c>
      <c r="S10" s="21" t="s">
        <v>212</v>
      </c>
      <c r="T10" s="18">
        <v>7</v>
      </c>
      <c r="U10" s="29"/>
      <c r="V10" s="29"/>
      <c r="W10" s="29"/>
      <c r="X10" s="29"/>
      <c r="Y10" s="29"/>
      <c r="Z10" s="29"/>
    </row>
    <row r="11" spans="1:28" ht="28.5">
      <c r="A11" s="1335"/>
      <c r="B11" s="1165" t="s">
        <v>6</v>
      </c>
      <c r="C11" s="15">
        <v>1</v>
      </c>
      <c r="D11" s="13" t="s">
        <v>121</v>
      </c>
      <c r="E11" s="107" t="s">
        <v>845</v>
      </c>
      <c r="F11" s="452">
        <v>33</v>
      </c>
      <c r="G11" s="452">
        <v>29</v>
      </c>
      <c r="H11" s="147">
        <v>25</v>
      </c>
      <c r="I11" s="147">
        <v>19</v>
      </c>
      <c r="J11" s="147">
        <v>194</v>
      </c>
      <c r="K11" s="147">
        <v>17</v>
      </c>
      <c r="L11" s="147">
        <v>9</v>
      </c>
      <c r="M11" s="147">
        <v>51</v>
      </c>
      <c r="N11" s="147" t="s">
        <v>19</v>
      </c>
      <c r="O11" s="147" t="s">
        <v>19</v>
      </c>
      <c r="P11" s="147" t="s">
        <v>19</v>
      </c>
      <c r="Q11" s="147" t="s">
        <v>19</v>
      </c>
      <c r="R11" s="458" cm="1">
        <f t="array" ref="R11">AVERAGE(IF(LEFT(F11:Q11,1)="&lt;", VALUE(MID(F11:Q11,2,99)), F11:Q11))</f>
        <v>47.125</v>
      </c>
      <c r="S11" s="17" t="s">
        <v>211</v>
      </c>
      <c r="T11" s="108">
        <v>80</v>
      </c>
      <c r="U11" s="29"/>
      <c r="V11" s="29"/>
      <c r="W11" s="831" t="s">
        <v>191</v>
      </c>
      <c r="X11" s="831" t="s">
        <v>192</v>
      </c>
      <c r="Y11" s="831" t="s">
        <v>193</v>
      </c>
      <c r="Z11" s="831" t="s">
        <v>194</v>
      </c>
      <c r="AA11" s="831" t="s">
        <v>195</v>
      </c>
      <c r="AB11" s="831" t="s">
        <v>196</v>
      </c>
    </row>
    <row r="12" spans="1:28">
      <c r="A12" s="1335"/>
      <c r="B12" s="1175"/>
      <c r="C12" s="19">
        <v>2</v>
      </c>
      <c r="D12" s="63" t="s">
        <v>122</v>
      </c>
      <c r="E12" s="53" t="s">
        <v>846</v>
      </c>
      <c r="F12" s="453">
        <v>26</v>
      </c>
      <c r="G12" s="453">
        <v>19</v>
      </c>
      <c r="H12" s="68">
        <v>9</v>
      </c>
      <c r="I12" s="68">
        <v>4</v>
      </c>
      <c r="J12" s="68">
        <v>11</v>
      </c>
      <c r="K12" s="68">
        <v>9</v>
      </c>
      <c r="L12" s="68">
        <v>14</v>
      </c>
      <c r="M12" s="68">
        <v>59</v>
      </c>
      <c r="N12" s="68" t="s">
        <v>19</v>
      </c>
      <c r="O12" s="68" t="s">
        <v>19</v>
      </c>
      <c r="P12" s="68" t="s">
        <v>19</v>
      </c>
      <c r="Q12" s="68" t="s">
        <v>19</v>
      </c>
      <c r="R12" s="458" cm="1">
        <f t="array" ref="R12">AVERAGE(IF(LEFT(F12:Q12,1)="&lt;", VALUE(MID(F12:Q12,2,99)), F12:Q12))</f>
        <v>18.875</v>
      </c>
      <c r="S12" s="21" t="s">
        <v>211</v>
      </c>
      <c r="T12" s="18">
        <v>80</v>
      </c>
      <c r="U12" s="29"/>
      <c r="V12" s="13" t="s">
        <v>121</v>
      </c>
      <c r="W12" s="452">
        <v>27</v>
      </c>
      <c r="X12" s="452">
        <v>23</v>
      </c>
      <c r="Y12" s="147">
        <v>55</v>
      </c>
      <c r="Z12" s="147">
        <v>59</v>
      </c>
      <c r="AA12" s="147">
        <v>134</v>
      </c>
      <c r="AB12" s="147">
        <v>77</v>
      </c>
    </row>
    <row r="13" spans="1:28">
      <c r="A13" s="1335"/>
      <c r="B13" s="1184"/>
      <c r="C13" s="19">
        <v>3</v>
      </c>
      <c r="D13" s="63" t="s">
        <v>123</v>
      </c>
      <c r="E13" s="53" t="s">
        <v>847</v>
      </c>
      <c r="F13" s="453">
        <v>21</v>
      </c>
      <c r="G13" s="453">
        <v>14</v>
      </c>
      <c r="H13" s="68">
        <v>6</v>
      </c>
      <c r="I13" s="68">
        <v>13</v>
      </c>
      <c r="J13" s="68">
        <v>14</v>
      </c>
      <c r="K13" s="68">
        <v>4</v>
      </c>
      <c r="L13" s="68">
        <v>18</v>
      </c>
      <c r="M13" s="68">
        <v>50</v>
      </c>
      <c r="N13" s="68" t="s">
        <v>19</v>
      </c>
      <c r="O13" s="68" t="s">
        <v>19</v>
      </c>
      <c r="P13" s="68" t="s">
        <v>19</v>
      </c>
      <c r="Q13" s="68" t="s">
        <v>19</v>
      </c>
      <c r="R13" s="458" cm="1">
        <f t="array" ref="R13">AVERAGE(IF(LEFT(F13:Q13,1)="&lt;", VALUE(MID(F13:Q13,2,99)), F13:Q13))</f>
        <v>17.5</v>
      </c>
      <c r="S13" s="21" t="s">
        <v>211</v>
      </c>
      <c r="T13" s="18">
        <v>80</v>
      </c>
      <c r="U13" s="29"/>
      <c r="V13" s="63" t="s">
        <v>122</v>
      </c>
      <c r="W13" s="453">
        <v>6</v>
      </c>
      <c r="X13" s="453">
        <v>8</v>
      </c>
      <c r="Y13" s="68">
        <v>36</v>
      </c>
      <c r="Z13" s="68">
        <v>4</v>
      </c>
      <c r="AA13" s="68">
        <v>18</v>
      </c>
      <c r="AB13" s="68">
        <v>8</v>
      </c>
    </row>
    <row r="14" spans="1:28">
      <c r="A14" s="1335"/>
      <c r="B14" s="1165" t="s">
        <v>7</v>
      </c>
      <c r="C14" s="15">
        <v>1</v>
      </c>
      <c r="D14" s="13" t="s">
        <v>121</v>
      </c>
      <c r="E14" s="107" t="s">
        <v>845</v>
      </c>
      <c r="F14" s="452">
        <v>7.08</v>
      </c>
      <c r="G14" s="452">
        <v>7.4</v>
      </c>
      <c r="H14" s="147">
        <v>7.03</v>
      </c>
      <c r="I14" s="147">
        <v>7.51</v>
      </c>
      <c r="J14" s="147">
        <v>7.43</v>
      </c>
      <c r="K14" s="147">
        <v>7.26</v>
      </c>
      <c r="L14" s="147">
        <v>6.95</v>
      </c>
      <c r="M14" s="147">
        <v>7.05</v>
      </c>
      <c r="N14" s="147">
        <v>7.01</v>
      </c>
      <c r="O14" s="147" t="s">
        <v>19</v>
      </c>
      <c r="P14" s="147" t="s">
        <v>19</v>
      </c>
      <c r="Q14" s="147" t="s">
        <v>19</v>
      </c>
      <c r="R14" s="458" cm="1">
        <f t="array" ref="R14">AVERAGE(IF(LEFT(F14:Q14,1)="&lt;", VALUE(MID(F14:Q14,2,99)), F14:Q14))</f>
        <v>7.1911111111111108</v>
      </c>
      <c r="S14" s="17" t="s">
        <v>211</v>
      </c>
      <c r="T14" s="108" t="s">
        <v>295</v>
      </c>
      <c r="U14" s="29"/>
      <c r="V14" s="63" t="s">
        <v>123</v>
      </c>
      <c r="W14" s="453">
        <v>11</v>
      </c>
      <c r="X14" s="453">
        <v>13</v>
      </c>
      <c r="Y14" s="68">
        <v>21</v>
      </c>
      <c r="Z14" s="68">
        <v>15</v>
      </c>
      <c r="AA14" s="68">
        <v>52</v>
      </c>
      <c r="AB14" s="68">
        <v>9</v>
      </c>
    </row>
    <row r="15" spans="1:28">
      <c r="A15" s="1335"/>
      <c r="B15" s="1175"/>
      <c r="C15" s="19">
        <v>2</v>
      </c>
      <c r="D15" s="63" t="s">
        <v>122</v>
      </c>
      <c r="E15" s="53" t="s">
        <v>846</v>
      </c>
      <c r="F15" s="453">
        <v>7.03</v>
      </c>
      <c r="G15" s="453">
        <v>7.3</v>
      </c>
      <c r="H15" s="68">
        <v>7.11</v>
      </c>
      <c r="I15" s="68">
        <v>7.44</v>
      </c>
      <c r="J15" s="68">
        <v>7.02</v>
      </c>
      <c r="K15" s="68">
        <v>7.16</v>
      </c>
      <c r="L15" s="68">
        <v>6.98</v>
      </c>
      <c r="M15" s="68">
        <v>6.98</v>
      </c>
      <c r="N15" s="68">
        <v>6.97</v>
      </c>
      <c r="O15" s="68" t="s">
        <v>19</v>
      </c>
      <c r="P15" s="68" t="s">
        <v>19</v>
      </c>
      <c r="Q15" s="68" t="s">
        <v>19</v>
      </c>
      <c r="R15" s="458" cm="1">
        <f t="array" ref="R15">AVERAGE(IF(LEFT(F15:Q15,1)="&lt;", VALUE(MID(F15:Q15,2,99)), F15:Q15))</f>
        <v>7.1100000000000012</v>
      </c>
      <c r="S15" s="21" t="s">
        <v>211</v>
      </c>
      <c r="T15" s="18" t="s">
        <v>295</v>
      </c>
      <c r="U15" s="29"/>
      <c r="V15" s="29"/>
      <c r="W15" s="29">
        <v>7</v>
      </c>
      <c r="X15" s="29">
        <v>7</v>
      </c>
      <c r="Y15" s="29">
        <v>7</v>
      </c>
      <c r="Z15" s="29">
        <v>7</v>
      </c>
      <c r="AA15">
        <v>7</v>
      </c>
      <c r="AB15">
        <v>7</v>
      </c>
    </row>
    <row r="16" spans="1:28">
      <c r="A16" s="1335"/>
      <c r="B16" s="1184"/>
      <c r="C16" s="19">
        <v>3</v>
      </c>
      <c r="D16" s="63" t="s">
        <v>123</v>
      </c>
      <c r="E16" s="53" t="s">
        <v>847</v>
      </c>
      <c r="F16" s="453">
        <v>7.11</v>
      </c>
      <c r="G16" s="453">
        <v>7.35</v>
      </c>
      <c r="H16" s="68">
        <v>7.21</v>
      </c>
      <c r="I16" s="68">
        <v>7.52</v>
      </c>
      <c r="J16" s="68">
        <v>7.37</v>
      </c>
      <c r="K16" s="68">
        <v>7.13</v>
      </c>
      <c r="L16" s="68">
        <v>7.22</v>
      </c>
      <c r="M16" s="68">
        <v>7.01</v>
      </c>
      <c r="N16" s="68">
        <v>6.9</v>
      </c>
      <c r="O16" s="68" t="s">
        <v>19</v>
      </c>
      <c r="P16" s="68" t="s">
        <v>19</v>
      </c>
      <c r="Q16" s="68" t="s">
        <v>19</v>
      </c>
      <c r="R16" s="458" cm="1">
        <f t="array" ref="R16">AVERAGE(IF(LEFT(F16:Q16,1)="&lt;", VALUE(MID(F16:Q16,2,99)), F16:Q16))</f>
        <v>7.2022222222222227</v>
      </c>
      <c r="S16" s="21" t="s">
        <v>211</v>
      </c>
      <c r="T16" s="18" t="s">
        <v>295</v>
      </c>
      <c r="U16" s="29"/>
      <c r="V16" s="29"/>
      <c r="W16" s="29"/>
      <c r="X16" s="29"/>
      <c r="Y16" s="29"/>
      <c r="Z16" s="29"/>
    </row>
    <row r="17" spans="1:28">
      <c r="A17" s="1335"/>
      <c r="B17" s="1165" t="s">
        <v>8</v>
      </c>
      <c r="C17" s="15">
        <v>1</v>
      </c>
      <c r="D17" s="13" t="s">
        <v>121</v>
      </c>
      <c r="E17" s="107" t="s">
        <v>845</v>
      </c>
      <c r="F17" s="452">
        <v>27.1</v>
      </c>
      <c r="G17" s="452">
        <v>27.1</v>
      </c>
      <c r="H17" s="147">
        <v>29.5</v>
      </c>
      <c r="I17" s="147">
        <v>29.5</v>
      </c>
      <c r="J17" s="147">
        <v>32.5</v>
      </c>
      <c r="K17" s="987">
        <v>29.4</v>
      </c>
      <c r="L17" s="147">
        <v>31</v>
      </c>
      <c r="M17" s="147">
        <v>26.7</v>
      </c>
      <c r="N17" s="147">
        <v>28.9</v>
      </c>
      <c r="O17" s="147" t="s">
        <v>19</v>
      </c>
      <c r="P17" s="147" t="s">
        <v>19</v>
      </c>
      <c r="Q17" s="147" t="s">
        <v>19</v>
      </c>
      <c r="R17" s="458" cm="1">
        <f t="array" ref="R17">AVERAGE(IF(LEFT(F17:Q17,1)="&lt;", VALUE(MID(F17:Q17,2,99)), F17:Q17))</f>
        <v>29.077777777777776</v>
      </c>
      <c r="S17" s="17" t="s">
        <v>211</v>
      </c>
      <c r="T17" s="108" t="s">
        <v>302</v>
      </c>
      <c r="U17" s="29"/>
      <c r="V17" s="29"/>
      <c r="W17" s="29"/>
      <c r="X17" s="29"/>
      <c r="Y17" s="29"/>
      <c r="Z17" s="29"/>
    </row>
    <row r="18" spans="1:28" ht="28.5">
      <c r="A18" s="1335"/>
      <c r="B18" s="1175"/>
      <c r="C18" s="19">
        <v>2</v>
      </c>
      <c r="D18" s="63" t="s">
        <v>122</v>
      </c>
      <c r="E18" s="53" t="s">
        <v>846</v>
      </c>
      <c r="F18" s="453">
        <v>27.6</v>
      </c>
      <c r="G18" s="453">
        <v>27</v>
      </c>
      <c r="H18" s="68">
        <v>29.2</v>
      </c>
      <c r="I18" s="68">
        <v>30</v>
      </c>
      <c r="J18" s="68">
        <v>34.1</v>
      </c>
      <c r="K18" s="68">
        <v>30.04</v>
      </c>
      <c r="L18" s="68">
        <v>30.8</v>
      </c>
      <c r="M18" s="68">
        <v>26.6</v>
      </c>
      <c r="N18" s="68">
        <v>28.9</v>
      </c>
      <c r="O18" s="68" t="s">
        <v>19</v>
      </c>
      <c r="P18" s="68" t="s">
        <v>19</v>
      </c>
      <c r="Q18" s="68" t="s">
        <v>19</v>
      </c>
      <c r="R18" s="458" cm="1">
        <f t="array" ref="R18">AVERAGE(IF(LEFT(F18:Q18,1)="&lt;", VALUE(MID(F18:Q18,2,99)), F18:Q18))</f>
        <v>29.36</v>
      </c>
      <c r="S18" s="21" t="s">
        <v>211</v>
      </c>
      <c r="T18" s="18" t="s">
        <v>302</v>
      </c>
      <c r="U18" s="29"/>
      <c r="V18" s="29"/>
      <c r="W18" s="831" t="s">
        <v>191</v>
      </c>
      <c r="X18" s="831" t="s">
        <v>192</v>
      </c>
      <c r="Y18" s="831" t="s">
        <v>193</v>
      </c>
      <c r="Z18" s="831" t="s">
        <v>194</v>
      </c>
      <c r="AA18" s="831" t="s">
        <v>195</v>
      </c>
      <c r="AB18" s="831" t="s">
        <v>196</v>
      </c>
    </row>
    <row r="19" spans="1:28" ht="15.75" customHeight="1">
      <c r="A19" s="1335"/>
      <c r="B19" s="1184"/>
      <c r="C19" s="19">
        <v>3</v>
      </c>
      <c r="D19" s="63" t="s">
        <v>123</v>
      </c>
      <c r="E19" s="53" t="s">
        <v>847</v>
      </c>
      <c r="F19" s="453">
        <v>28</v>
      </c>
      <c r="G19" s="453">
        <v>27.3</v>
      </c>
      <c r="H19" s="68">
        <v>29.1</v>
      </c>
      <c r="I19" s="68">
        <v>30.6</v>
      </c>
      <c r="J19" s="68">
        <v>34.200000000000003</v>
      </c>
      <c r="K19" s="988">
        <v>31</v>
      </c>
      <c r="L19" s="68">
        <v>30.8</v>
      </c>
      <c r="M19" s="68">
        <v>26.6</v>
      </c>
      <c r="N19" s="68">
        <v>29.1</v>
      </c>
      <c r="O19" s="68" t="s">
        <v>19</v>
      </c>
      <c r="P19" s="68" t="s">
        <v>19</v>
      </c>
      <c r="Q19" s="68" t="s">
        <v>19</v>
      </c>
      <c r="R19" s="458" cm="1">
        <f t="array" ref="R19">AVERAGE(IF(LEFT(F19:Q19,1)="&lt;", VALUE(MID(F19:Q19,2,99)), F19:Q19))</f>
        <v>29.633333333333333</v>
      </c>
      <c r="S19" s="21" t="s">
        <v>211</v>
      </c>
      <c r="T19" s="18" t="s">
        <v>302</v>
      </c>
      <c r="U19" s="29"/>
      <c r="V19" s="13" t="s">
        <v>121</v>
      </c>
      <c r="W19" s="110">
        <v>1300000</v>
      </c>
      <c r="X19" s="909">
        <v>240000</v>
      </c>
      <c r="Y19" s="977">
        <v>330000</v>
      </c>
      <c r="Z19" s="977">
        <v>170000</v>
      </c>
      <c r="AA19" s="977">
        <v>540000</v>
      </c>
      <c r="AB19" s="977">
        <v>2400000</v>
      </c>
    </row>
    <row r="20" spans="1:28" ht="15.75" customHeight="1">
      <c r="A20" s="1335"/>
      <c r="B20" s="1165" t="s">
        <v>9</v>
      </c>
      <c r="C20" s="15">
        <v>1</v>
      </c>
      <c r="D20" s="13" t="s">
        <v>121</v>
      </c>
      <c r="E20" s="107" t="s">
        <v>845</v>
      </c>
      <c r="F20" s="452">
        <v>30</v>
      </c>
      <c r="G20" s="452">
        <v>30</v>
      </c>
      <c r="H20" s="147">
        <v>30</v>
      </c>
      <c r="I20" s="147">
        <v>40</v>
      </c>
      <c r="J20" s="147">
        <v>50</v>
      </c>
      <c r="K20" s="147">
        <v>50</v>
      </c>
      <c r="L20" s="147">
        <v>30</v>
      </c>
      <c r="M20" s="147">
        <v>20</v>
      </c>
      <c r="N20" s="147"/>
      <c r="O20" s="147" t="s">
        <v>19</v>
      </c>
      <c r="P20" s="147" t="s">
        <v>19</v>
      </c>
      <c r="Q20" s="147" t="s">
        <v>19</v>
      </c>
      <c r="R20" s="458" cm="1">
        <f t="array" ref="R20">AVERAGE(IF(LEFT(F20:Q20,1)="&lt;", VALUE(MID(F20:Q20,2,99)), F20:Q20))</f>
        <v>31.111111111111111</v>
      </c>
      <c r="S20" s="17" t="s">
        <v>211</v>
      </c>
      <c r="T20" s="108">
        <v>75</v>
      </c>
      <c r="U20" s="29"/>
      <c r="V20" s="63" t="s">
        <v>122</v>
      </c>
      <c r="W20" s="111">
        <v>790000</v>
      </c>
      <c r="X20" s="910">
        <v>350000</v>
      </c>
      <c r="Y20" s="978">
        <v>330000</v>
      </c>
      <c r="Z20" s="978">
        <v>240000</v>
      </c>
      <c r="AA20" s="978">
        <v>7900</v>
      </c>
      <c r="AB20" s="978">
        <v>920000</v>
      </c>
    </row>
    <row r="21" spans="1:28" ht="15.75" customHeight="1">
      <c r="A21" s="1335"/>
      <c r="B21" s="1175"/>
      <c r="C21" s="19">
        <v>2</v>
      </c>
      <c r="D21" s="63" t="s">
        <v>122</v>
      </c>
      <c r="E21" s="53" t="s">
        <v>846</v>
      </c>
      <c r="F21" s="453">
        <v>20</v>
      </c>
      <c r="G21" s="453">
        <v>20</v>
      </c>
      <c r="H21" s="68">
        <v>30</v>
      </c>
      <c r="I21" s="68">
        <v>20</v>
      </c>
      <c r="J21" s="68">
        <v>25</v>
      </c>
      <c r="K21" s="68">
        <v>25</v>
      </c>
      <c r="L21" s="68">
        <v>20</v>
      </c>
      <c r="M21" s="68">
        <v>20</v>
      </c>
      <c r="N21" s="68" t="s">
        <v>19</v>
      </c>
      <c r="O21" s="68" t="s">
        <v>19</v>
      </c>
      <c r="P21" s="68" t="s">
        <v>19</v>
      </c>
      <c r="Q21" s="68" t="s">
        <v>19</v>
      </c>
      <c r="R21" s="458" cm="1">
        <f t="array" ref="R21">AVERAGE(IF(LEFT(F21:Q21,1)="&lt;", VALUE(MID(F21:Q21,2,99)), F21:Q21))</f>
        <v>22.5</v>
      </c>
      <c r="S21" s="21" t="s">
        <v>211</v>
      </c>
      <c r="T21" s="18">
        <v>75</v>
      </c>
      <c r="U21" s="29"/>
      <c r="V21" s="63" t="s">
        <v>123</v>
      </c>
      <c r="W21" s="111">
        <v>3500000</v>
      </c>
      <c r="X21" s="910">
        <v>540000</v>
      </c>
      <c r="Y21" s="978">
        <v>230000</v>
      </c>
      <c r="Z21" s="978">
        <v>92000</v>
      </c>
      <c r="AA21" s="111">
        <v>3500000</v>
      </c>
      <c r="AB21" s="978">
        <v>240000</v>
      </c>
    </row>
    <row r="22" spans="1:28" ht="15.75" customHeight="1">
      <c r="A22" s="1335"/>
      <c r="B22" s="1184"/>
      <c r="C22" s="19">
        <v>3</v>
      </c>
      <c r="D22" s="63" t="s">
        <v>123</v>
      </c>
      <c r="E22" s="53" t="s">
        <v>847</v>
      </c>
      <c r="F22" s="453">
        <v>20</v>
      </c>
      <c r="G22" s="453">
        <v>20</v>
      </c>
      <c r="H22" s="68">
        <v>25</v>
      </c>
      <c r="I22" s="68">
        <v>25</v>
      </c>
      <c r="J22" s="68">
        <v>30</v>
      </c>
      <c r="K22" s="68">
        <v>25</v>
      </c>
      <c r="L22" s="68">
        <v>25</v>
      </c>
      <c r="M22" s="68">
        <v>15</v>
      </c>
      <c r="N22" s="68" t="s">
        <v>19</v>
      </c>
      <c r="O22" s="68" t="s">
        <v>19</v>
      </c>
      <c r="P22" s="68" t="s">
        <v>19</v>
      </c>
      <c r="Q22" s="68" t="s">
        <v>19</v>
      </c>
      <c r="R22" s="458" cm="1">
        <f t="array" ref="R22">AVERAGE(IF(LEFT(F22:Q22,1)="&lt;", VALUE(MID(F22:Q22,2,99)), F22:Q22))</f>
        <v>23.125</v>
      </c>
      <c r="S22" s="21" t="s">
        <v>211</v>
      </c>
      <c r="T22" s="18">
        <v>75</v>
      </c>
      <c r="U22" s="29"/>
      <c r="V22" s="29"/>
      <c r="W22" s="29">
        <v>200</v>
      </c>
      <c r="X22" s="29">
        <v>200</v>
      </c>
      <c r="Y22" s="29">
        <v>200</v>
      </c>
      <c r="Z22" s="29">
        <v>200</v>
      </c>
      <c r="AA22" s="29">
        <v>200</v>
      </c>
      <c r="AB22" s="29">
        <v>200</v>
      </c>
    </row>
    <row r="23" spans="1:28" ht="15.75" customHeight="1">
      <c r="A23" s="1335"/>
      <c r="B23" s="1165" t="s">
        <v>10</v>
      </c>
      <c r="C23" s="15">
        <v>1</v>
      </c>
      <c r="D23" s="13" t="s">
        <v>121</v>
      </c>
      <c r="E23" s="107" t="s">
        <v>845</v>
      </c>
      <c r="F23" s="110">
        <v>1300000</v>
      </c>
      <c r="G23" s="909">
        <v>240000</v>
      </c>
      <c r="H23" s="977">
        <v>330000</v>
      </c>
      <c r="I23" s="977">
        <v>170000</v>
      </c>
      <c r="J23" s="977">
        <v>540000</v>
      </c>
      <c r="K23" s="977">
        <v>2400000</v>
      </c>
      <c r="L23" s="977">
        <v>160000</v>
      </c>
      <c r="M23" s="977">
        <v>9200000</v>
      </c>
      <c r="N23" s="977">
        <v>1600000</v>
      </c>
      <c r="O23" s="147" t="s">
        <v>19</v>
      </c>
      <c r="P23" s="147" t="s">
        <v>19</v>
      </c>
      <c r="Q23" s="173" t="s">
        <v>19</v>
      </c>
      <c r="R23" s="458" cm="1">
        <f t="array" ref="R23">GEOMEAN(IF(LEFT(F23:Q23,1)="&lt;", VALUE(MID(F23:Q23,2,99)), F23:Q23))</f>
        <v>722169.12429138971</v>
      </c>
      <c r="S23" s="17" t="s">
        <v>212</v>
      </c>
      <c r="T23" s="108">
        <v>200</v>
      </c>
      <c r="U23" s="29"/>
      <c r="V23" s="29"/>
      <c r="W23" s="29"/>
      <c r="X23" s="29"/>
      <c r="Y23" s="29"/>
      <c r="Z23" s="29"/>
    </row>
    <row r="24" spans="1:28" ht="15.75" customHeight="1">
      <c r="A24" s="1335"/>
      <c r="B24" s="1175"/>
      <c r="C24" s="19">
        <v>2</v>
      </c>
      <c r="D24" s="63" t="s">
        <v>122</v>
      </c>
      <c r="E24" s="53" t="s">
        <v>846</v>
      </c>
      <c r="F24" s="111">
        <v>790000</v>
      </c>
      <c r="G24" s="910">
        <v>350000</v>
      </c>
      <c r="H24" s="978">
        <v>330000</v>
      </c>
      <c r="I24" s="978">
        <v>240000</v>
      </c>
      <c r="J24" s="978">
        <v>7900</v>
      </c>
      <c r="K24" s="978">
        <v>920000</v>
      </c>
      <c r="L24" s="978">
        <v>280000</v>
      </c>
      <c r="M24" s="978">
        <v>9200000</v>
      </c>
      <c r="N24" s="978">
        <v>49000</v>
      </c>
      <c r="O24" s="68" t="s">
        <v>19</v>
      </c>
      <c r="P24" s="68" t="s">
        <v>19</v>
      </c>
      <c r="Q24" s="69" t="s">
        <v>19</v>
      </c>
      <c r="R24" s="797" cm="1">
        <f t="array" ref="R24">GEOMEAN(IF(LEFT(F24:Q24,1)="&lt;", VALUE(MID(F24:Q24,2,99)), F24:Q24))</f>
        <v>300682.79248815292</v>
      </c>
      <c r="S24" s="21" t="s">
        <v>212</v>
      </c>
      <c r="T24" s="18">
        <v>200</v>
      </c>
      <c r="U24" s="29"/>
      <c r="V24" s="29"/>
      <c r="W24" s="29"/>
      <c r="X24" s="29"/>
      <c r="Y24" s="29"/>
      <c r="Z24" s="29"/>
    </row>
    <row r="25" spans="1:28" ht="15.75" customHeight="1">
      <c r="A25" s="1335"/>
      <c r="B25" s="1184"/>
      <c r="C25" s="19">
        <v>3</v>
      </c>
      <c r="D25" s="63" t="s">
        <v>123</v>
      </c>
      <c r="E25" s="53" t="s">
        <v>847</v>
      </c>
      <c r="F25" s="111">
        <v>3500000</v>
      </c>
      <c r="G25" s="910">
        <v>540000</v>
      </c>
      <c r="H25" s="978">
        <v>230000</v>
      </c>
      <c r="I25" s="978">
        <v>92000</v>
      </c>
      <c r="J25" s="111">
        <v>3500000</v>
      </c>
      <c r="K25" s="978">
        <v>240000</v>
      </c>
      <c r="L25" s="978">
        <v>92000</v>
      </c>
      <c r="M25" s="978">
        <v>5400000</v>
      </c>
      <c r="N25" s="978">
        <v>79000</v>
      </c>
      <c r="O25" s="68" t="s">
        <v>19</v>
      </c>
      <c r="P25" s="68" t="s">
        <v>19</v>
      </c>
      <c r="Q25" s="69" t="s">
        <v>19</v>
      </c>
      <c r="R25" s="797" cm="1">
        <f t="array" ref="R25">GEOMEAN(IF(LEFT(F25:Q25,1)="&lt;", VALUE(MID(F25:Q25,2,99)), F25:Q25))</f>
        <v>478638.10481058992</v>
      </c>
      <c r="S25" s="21" t="s">
        <v>212</v>
      </c>
      <c r="T25" s="18">
        <v>200</v>
      </c>
      <c r="U25" s="29"/>
      <c r="V25" s="29"/>
      <c r="W25" s="29"/>
      <c r="X25" s="29"/>
      <c r="Y25" s="29"/>
      <c r="Z25" s="29"/>
    </row>
    <row r="26" spans="1:28" ht="15.75" customHeight="1">
      <c r="A26" s="1335"/>
      <c r="B26" s="1168" t="s">
        <v>11</v>
      </c>
      <c r="C26" s="23">
        <v>1</v>
      </c>
      <c r="D26" s="192" t="s">
        <v>121</v>
      </c>
      <c r="E26" s="193" t="s">
        <v>845</v>
      </c>
      <c r="F26" s="452">
        <v>0.13800000000000001</v>
      </c>
      <c r="G26" s="445">
        <v>0.1</v>
      </c>
      <c r="H26" s="24">
        <v>0.13600000000000001</v>
      </c>
      <c r="I26" s="24">
        <v>0.122</v>
      </c>
      <c r="J26" s="24" t="s">
        <v>218</v>
      </c>
      <c r="K26" s="24">
        <v>0.11899999999999999</v>
      </c>
      <c r="L26" s="24">
        <v>0.70699999999999996</v>
      </c>
      <c r="M26" s="24">
        <v>1.498</v>
      </c>
      <c r="N26" s="147" t="s">
        <v>19</v>
      </c>
      <c r="O26" s="147" t="s">
        <v>19</v>
      </c>
      <c r="P26" s="147" t="s">
        <v>19</v>
      </c>
      <c r="Q26" s="148" t="s">
        <v>19</v>
      </c>
      <c r="R26" s="458" cm="1">
        <f t="array" ref="R26">AVERAGE(IF(LEFT(F26:Q26,1)="&lt;", VALUE(MID(F26:Q26,2,99)), F26:Q26))</f>
        <v>0.36375000000000002</v>
      </c>
      <c r="S26" s="24" t="s">
        <v>211</v>
      </c>
      <c r="T26" s="445">
        <v>7</v>
      </c>
      <c r="U26" s="83"/>
      <c r="V26" s="83"/>
      <c r="W26" s="83"/>
      <c r="X26" s="83"/>
      <c r="Y26" s="83"/>
      <c r="Z26" s="83"/>
    </row>
    <row r="27" spans="1:28" ht="15.75" customHeight="1">
      <c r="A27" s="1335"/>
      <c r="B27" s="1185"/>
      <c r="C27" s="26">
        <v>2</v>
      </c>
      <c r="D27" s="71" t="s">
        <v>122</v>
      </c>
      <c r="E27" s="194" t="s">
        <v>846</v>
      </c>
      <c r="F27" s="453">
        <v>1.1399999999999999</v>
      </c>
      <c r="G27" s="22">
        <v>0.99199999999999999</v>
      </c>
      <c r="H27" s="27">
        <v>0.25600000000000001</v>
      </c>
      <c r="I27" s="27" t="s">
        <v>218</v>
      </c>
      <c r="J27" s="27">
        <v>0.318</v>
      </c>
      <c r="K27" s="27">
        <v>0.36099999999999999</v>
      </c>
      <c r="L27" s="27">
        <v>1.744</v>
      </c>
      <c r="M27" s="27">
        <v>1.6930000000000001</v>
      </c>
      <c r="N27" s="68" t="s">
        <v>19</v>
      </c>
      <c r="O27" s="68" t="s">
        <v>19</v>
      </c>
      <c r="P27" s="68" t="s">
        <v>19</v>
      </c>
      <c r="Q27" s="74" t="s">
        <v>19</v>
      </c>
      <c r="R27" s="458" cm="1">
        <f t="array" ref="R27">AVERAGE(IF(LEFT(F27:Q27,1)="&lt;", VALUE(MID(F27:Q27,2,99)), F27:Q27))</f>
        <v>0.82424999999999993</v>
      </c>
      <c r="S27" s="27" t="s">
        <v>211</v>
      </c>
      <c r="T27" s="22">
        <v>7</v>
      </c>
      <c r="U27" s="83"/>
      <c r="V27" s="83"/>
      <c r="W27" s="83"/>
      <c r="X27" s="83"/>
      <c r="Y27" s="83"/>
      <c r="Z27" s="83"/>
    </row>
    <row r="28" spans="1:28" ht="15.75" customHeight="1">
      <c r="A28" s="1335"/>
      <c r="B28" s="1186"/>
      <c r="C28" s="26">
        <v>3</v>
      </c>
      <c r="D28" s="71" t="s">
        <v>123</v>
      </c>
      <c r="E28" s="194" t="s">
        <v>847</v>
      </c>
      <c r="F28" s="453">
        <v>1.069</v>
      </c>
      <c r="G28" s="22">
        <v>0.28100000000000003</v>
      </c>
      <c r="H28" s="27">
        <v>0.26900000000000002</v>
      </c>
      <c r="I28" s="27" t="s">
        <v>218</v>
      </c>
      <c r="J28" s="27" t="s">
        <v>218</v>
      </c>
      <c r="K28" s="27">
        <v>0.30399999999999999</v>
      </c>
      <c r="L28" s="27">
        <v>1.726</v>
      </c>
      <c r="M28" s="27">
        <v>1.669</v>
      </c>
      <c r="N28" s="68" t="s">
        <v>19</v>
      </c>
      <c r="O28" s="68" t="s">
        <v>19</v>
      </c>
      <c r="P28" s="68" t="s">
        <v>19</v>
      </c>
      <c r="Q28" s="74" t="s">
        <v>19</v>
      </c>
      <c r="R28" s="458" cm="1">
        <f t="array" ref="R28">AVERAGE(IF(LEFT(F28:Q28,1)="&lt;", VALUE(MID(F28:Q28,2,99)), F28:Q28))</f>
        <v>0.68725000000000003</v>
      </c>
      <c r="S28" s="27" t="s">
        <v>211</v>
      </c>
      <c r="T28" s="22">
        <v>7</v>
      </c>
      <c r="U28" s="83"/>
      <c r="V28" s="83"/>
      <c r="W28" s="83"/>
      <c r="X28" s="83"/>
      <c r="Y28" s="83"/>
      <c r="Z28" s="83"/>
    </row>
    <row r="29" spans="1:28" ht="15.75" customHeight="1">
      <c r="A29" s="1335"/>
      <c r="B29" s="1168" t="s">
        <v>12</v>
      </c>
      <c r="C29" s="23">
        <v>1</v>
      </c>
      <c r="D29" s="192" t="s">
        <v>121</v>
      </c>
      <c r="E29" s="193" t="s">
        <v>845</v>
      </c>
      <c r="F29" s="452">
        <v>2.7240000000000002</v>
      </c>
      <c r="G29" s="445">
        <v>2.6230000000000002</v>
      </c>
      <c r="H29" s="24">
        <v>1.954</v>
      </c>
      <c r="I29" s="24">
        <v>0.124</v>
      </c>
      <c r="J29" s="24">
        <v>1.6259999999999999</v>
      </c>
      <c r="K29" s="24">
        <v>3.0059999999999998</v>
      </c>
      <c r="L29" s="24">
        <v>1.964</v>
      </c>
      <c r="M29" s="24">
        <v>0.84499999999999997</v>
      </c>
      <c r="N29" s="147" t="s">
        <v>19</v>
      </c>
      <c r="O29" s="147" t="s">
        <v>19</v>
      </c>
      <c r="P29" s="147" t="s">
        <v>19</v>
      </c>
      <c r="Q29" s="148" t="s">
        <v>19</v>
      </c>
      <c r="R29" s="458" cm="1">
        <f t="array" ref="R29">AVERAGE(IF(LEFT(F29:Q29,1)="&lt;", VALUE(MID(F29:Q29,2,99)), F29:Q29))</f>
        <v>1.8582500000000002</v>
      </c>
      <c r="S29" s="24" t="s">
        <v>212</v>
      </c>
      <c r="T29" s="445">
        <v>2.5000000000000001E-2</v>
      </c>
      <c r="U29" s="83"/>
      <c r="V29" s="83"/>
      <c r="W29" s="83"/>
      <c r="X29" s="83"/>
      <c r="Y29" s="83"/>
      <c r="Z29" s="83"/>
    </row>
    <row r="30" spans="1:28" ht="15.75" customHeight="1">
      <c r="A30" s="1335"/>
      <c r="B30" s="1185"/>
      <c r="C30" s="26">
        <v>2</v>
      </c>
      <c r="D30" s="71" t="s">
        <v>122</v>
      </c>
      <c r="E30" s="194" t="s">
        <v>846</v>
      </c>
      <c r="F30" s="453">
        <v>1.3460000000000001</v>
      </c>
      <c r="G30" s="22">
        <v>1.403</v>
      </c>
      <c r="H30" s="27">
        <v>1.2470000000000001</v>
      </c>
      <c r="I30" s="27">
        <v>4.6310000000000002</v>
      </c>
      <c r="J30" s="27">
        <v>0.74299999999999999</v>
      </c>
      <c r="K30" s="27">
        <v>1.4810000000000001</v>
      </c>
      <c r="L30" s="27">
        <v>0.64300000000000002</v>
      </c>
      <c r="M30" s="27">
        <v>0.48699999999999999</v>
      </c>
      <c r="N30" s="68" t="s">
        <v>19</v>
      </c>
      <c r="O30" s="68" t="s">
        <v>19</v>
      </c>
      <c r="P30" s="68" t="s">
        <v>19</v>
      </c>
      <c r="Q30" s="74" t="s">
        <v>19</v>
      </c>
      <c r="R30" s="458" cm="1">
        <f t="array" ref="R30">AVERAGE(IF(LEFT(F30:Q30,1)="&lt;", VALUE(MID(F30:Q30,2,99)), F30:Q30))</f>
        <v>1.4976250000000002</v>
      </c>
      <c r="S30" s="27" t="s">
        <v>212</v>
      </c>
      <c r="T30" s="22">
        <v>2.5000000000000001E-2</v>
      </c>
      <c r="U30" s="83"/>
      <c r="V30" s="83"/>
      <c r="W30" s="83"/>
      <c r="X30" s="83"/>
      <c r="Y30" s="83"/>
      <c r="Z30" s="83"/>
    </row>
    <row r="31" spans="1:28" ht="15.75" customHeight="1">
      <c r="A31" s="1335"/>
      <c r="B31" s="1186"/>
      <c r="C31" s="26">
        <v>3</v>
      </c>
      <c r="D31" s="71" t="s">
        <v>123</v>
      </c>
      <c r="E31" s="194" t="s">
        <v>847</v>
      </c>
      <c r="F31" s="453">
        <v>1.458</v>
      </c>
      <c r="G31" s="22">
        <v>1.5389999999999999</v>
      </c>
      <c r="H31" s="27">
        <v>1.3160000000000001</v>
      </c>
      <c r="I31" s="27">
        <v>2.0310000000000001</v>
      </c>
      <c r="J31" s="27">
        <v>0.89500000000000002</v>
      </c>
      <c r="K31" s="27">
        <v>1.3640000000000001</v>
      </c>
      <c r="L31" s="27">
        <v>0.79100000000000004</v>
      </c>
      <c r="M31" s="27">
        <v>0.46300000000000002</v>
      </c>
      <c r="N31" s="68" t="s">
        <v>19</v>
      </c>
      <c r="O31" s="68" t="s">
        <v>19</v>
      </c>
      <c r="P31" s="68" t="s">
        <v>19</v>
      </c>
      <c r="Q31" s="74" t="s">
        <v>19</v>
      </c>
      <c r="R31" s="458" cm="1">
        <f t="array" ref="R31">AVERAGE(IF(LEFT(F31:Q31,1)="&lt;", VALUE(MID(F31:Q31,2,99)), F31:Q31))</f>
        <v>1.2321249999999999</v>
      </c>
      <c r="S31" s="27" t="s">
        <v>212</v>
      </c>
      <c r="T31" s="22">
        <v>2.5000000000000001E-2</v>
      </c>
      <c r="U31" s="83"/>
      <c r="V31" s="83"/>
      <c r="W31" s="83"/>
      <c r="X31" s="83"/>
      <c r="Y31" s="83"/>
      <c r="Z31" s="83"/>
    </row>
    <row r="32" spans="1:28" ht="15.75" customHeight="1">
      <c r="A32" s="1335"/>
      <c r="B32" s="1165" t="s">
        <v>13</v>
      </c>
      <c r="C32" s="15">
        <v>1</v>
      </c>
      <c r="D32" s="13" t="s">
        <v>121</v>
      </c>
      <c r="E32" s="107" t="s">
        <v>845</v>
      </c>
      <c r="F32" s="452">
        <v>42</v>
      </c>
      <c r="G32" s="452">
        <v>5</v>
      </c>
      <c r="H32" s="147">
        <v>50</v>
      </c>
      <c r="I32" s="147">
        <v>53</v>
      </c>
      <c r="J32" s="987">
        <v>73</v>
      </c>
      <c r="K32" s="147">
        <v>54</v>
      </c>
      <c r="L32" s="147">
        <v>39</v>
      </c>
      <c r="M32" s="24">
        <v>9</v>
      </c>
      <c r="N32" s="147" t="s">
        <v>19</v>
      </c>
      <c r="O32" s="147" t="s">
        <v>19</v>
      </c>
      <c r="P32" s="147" t="s">
        <v>19</v>
      </c>
      <c r="Q32" s="147" t="s">
        <v>19</v>
      </c>
      <c r="R32" s="458" cm="1">
        <f t="array" ref="R32">AVERAGE(IF(LEFT(F32:Q32,1)="&lt;", VALUE(MID(F32:Q32,2,99)), F32:Q32))</f>
        <v>40.625</v>
      </c>
      <c r="S32" s="17" t="s">
        <v>211</v>
      </c>
      <c r="T32" s="108">
        <v>350</v>
      </c>
      <c r="U32" s="29"/>
      <c r="V32" s="29"/>
      <c r="W32" s="29"/>
      <c r="X32" s="29"/>
      <c r="Y32" s="29"/>
      <c r="Z32" s="29"/>
    </row>
    <row r="33" spans="1:26" ht="15.75" customHeight="1">
      <c r="A33" s="1335"/>
      <c r="B33" s="1175"/>
      <c r="C33" s="19">
        <v>2</v>
      </c>
      <c r="D33" s="63" t="s">
        <v>122</v>
      </c>
      <c r="E33" s="53" t="s">
        <v>846</v>
      </c>
      <c r="F33" s="453">
        <v>92</v>
      </c>
      <c r="G33" s="453">
        <v>31</v>
      </c>
      <c r="H33" s="68">
        <v>332</v>
      </c>
      <c r="I33" s="68">
        <v>96</v>
      </c>
      <c r="J33" s="988">
        <v>62</v>
      </c>
      <c r="K33" s="68">
        <v>36</v>
      </c>
      <c r="L33" s="68">
        <v>25</v>
      </c>
      <c r="M33" s="27">
        <v>13</v>
      </c>
      <c r="N33" s="68" t="s">
        <v>19</v>
      </c>
      <c r="O33" s="68" t="s">
        <v>19</v>
      </c>
      <c r="P33" s="68" t="s">
        <v>19</v>
      </c>
      <c r="Q33" s="68" t="s">
        <v>19</v>
      </c>
      <c r="R33" s="458" cm="1">
        <f t="array" ref="R33">AVERAGE(IF(LEFT(F33:Q33,1)="&lt;", VALUE(MID(F33:Q33,2,99)), F33:Q33))</f>
        <v>85.875</v>
      </c>
      <c r="S33" s="21" t="s">
        <v>211</v>
      </c>
      <c r="T33" s="18">
        <v>350</v>
      </c>
      <c r="U33" s="29"/>
      <c r="V33" s="29"/>
      <c r="W33" s="29"/>
      <c r="X33" s="29"/>
      <c r="Y33" s="29"/>
      <c r="Z33" s="29"/>
    </row>
    <row r="34" spans="1:26" ht="15.75" customHeight="1">
      <c r="A34" s="1336"/>
      <c r="B34" s="1184"/>
      <c r="C34" s="19">
        <v>3</v>
      </c>
      <c r="D34" s="63" t="s">
        <v>123</v>
      </c>
      <c r="E34" s="53" t="s">
        <v>847</v>
      </c>
      <c r="F34" s="453">
        <v>158</v>
      </c>
      <c r="G34" s="453">
        <v>62</v>
      </c>
      <c r="H34" s="68">
        <v>488</v>
      </c>
      <c r="I34" s="68">
        <v>308</v>
      </c>
      <c r="J34" s="988">
        <v>127</v>
      </c>
      <c r="K34" s="68">
        <v>61</v>
      </c>
      <c r="L34" s="68">
        <v>29</v>
      </c>
      <c r="M34" s="27">
        <v>11</v>
      </c>
      <c r="N34" s="68" t="s">
        <v>19</v>
      </c>
      <c r="O34" s="68" t="s">
        <v>19</v>
      </c>
      <c r="P34" s="68" t="s">
        <v>19</v>
      </c>
      <c r="Q34" s="68" t="s">
        <v>19</v>
      </c>
      <c r="R34" s="458" cm="1">
        <f t="array" ref="R34">AVERAGE(IF(LEFT(F34:Q34,1)="&lt;", VALUE(MID(F34:Q34,2,99)), F34:Q34))</f>
        <v>155.5</v>
      </c>
      <c r="S34" s="21" t="s">
        <v>211</v>
      </c>
      <c r="T34" s="18">
        <v>350</v>
      </c>
      <c r="U34" s="29"/>
      <c r="V34" s="29"/>
      <c r="W34" s="29"/>
      <c r="X34" s="29"/>
      <c r="Y34" s="29"/>
      <c r="Z34" s="29"/>
    </row>
    <row r="35" spans="1:26" ht="54.75" customHeight="1">
      <c r="A35" s="1002"/>
      <c r="B35" s="1333" t="s">
        <v>303</v>
      </c>
      <c r="C35" s="428">
        <v>1</v>
      </c>
      <c r="D35" s="642" t="s">
        <v>121</v>
      </c>
      <c r="E35" s="642" t="s">
        <v>845</v>
      </c>
      <c r="F35" s="651" t="s">
        <v>848</v>
      </c>
      <c r="G35" s="651" t="s">
        <v>849</v>
      </c>
      <c r="H35" s="643" t="s">
        <v>850</v>
      </c>
      <c r="I35" s="639" t="s">
        <v>851</v>
      </c>
      <c r="J35" s="639" t="s">
        <v>852</v>
      </c>
      <c r="K35" s="639" t="s">
        <v>853</v>
      </c>
      <c r="L35" s="639" t="s">
        <v>854</v>
      </c>
      <c r="M35" s="639" t="s">
        <v>727</v>
      </c>
      <c r="N35" s="639" t="s">
        <v>855</v>
      </c>
      <c r="O35" s="639" t="s">
        <v>19</v>
      </c>
      <c r="P35" s="639" t="s">
        <v>19</v>
      </c>
      <c r="Q35" s="644" t="s">
        <v>19</v>
      </c>
      <c r="R35" s="28"/>
      <c r="S35" s="28"/>
      <c r="T35" s="325"/>
      <c r="U35" s="29"/>
      <c r="V35" s="29"/>
      <c r="W35" s="29"/>
      <c r="X35" s="29"/>
      <c r="Y35" s="29"/>
      <c r="Z35" s="29"/>
    </row>
    <row r="36" spans="1:26" ht="51" customHeight="1">
      <c r="A36" s="1002"/>
      <c r="B36" s="1334"/>
      <c r="C36" s="431">
        <v>2</v>
      </c>
      <c r="D36" s="645" t="s">
        <v>122</v>
      </c>
      <c r="E36" s="645" t="s">
        <v>846</v>
      </c>
      <c r="F36" s="537" t="s">
        <v>856</v>
      </c>
      <c r="G36" s="537" t="s">
        <v>857</v>
      </c>
      <c r="H36" s="646" t="s">
        <v>858</v>
      </c>
      <c r="I36" s="640" t="s">
        <v>859</v>
      </c>
      <c r="J36" s="640" t="s">
        <v>860</v>
      </c>
      <c r="K36" s="640" t="s">
        <v>861</v>
      </c>
      <c r="L36" s="640" t="s">
        <v>862</v>
      </c>
      <c r="M36" s="640" t="s">
        <v>863</v>
      </c>
      <c r="N36" s="640" t="s">
        <v>864</v>
      </c>
      <c r="O36" s="640" t="s">
        <v>19</v>
      </c>
      <c r="P36" s="640" t="s">
        <v>19</v>
      </c>
      <c r="Q36" s="647" t="s">
        <v>19</v>
      </c>
      <c r="R36" s="28"/>
      <c r="S36" s="28"/>
      <c r="T36" s="29"/>
      <c r="U36" s="29"/>
      <c r="V36" s="29"/>
      <c r="W36" s="29"/>
      <c r="X36" s="29"/>
      <c r="Y36" s="29"/>
      <c r="Z36" s="29"/>
    </row>
    <row r="37" spans="1:26" ht="60.75" customHeight="1">
      <c r="A37" s="1002"/>
      <c r="B37" s="1334"/>
      <c r="C37" s="368">
        <v>3</v>
      </c>
      <c r="D37" s="648" t="s">
        <v>123</v>
      </c>
      <c r="E37" s="648" t="s">
        <v>847</v>
      </c>
      <c r="F37" s="538" t="s">
        <v>865</v>
      </c>
      <c r="G37" s="538" t="s">
        <v>866</v>
      </c>
      <c r="H37" s="649" t="s">
        <v>865</v>
      </c>
      <c r="I37" s="641" t="s">
        <v>867</v>
      </c>
      <c r="J37" s="641" t="s">
        <v>868</v>
      </c>
      <c r="K37" s="641" t="s">
        <v>869</v>
      </c>
      <c r="L37" s="641" t="s">
        <v>870</v>
      </c>
      <c r="M37" s="641" t="s">
        <v>871</v>
      </c>
      <c r="N37" s="641" t="s">
        <v>872</v>
      </c>
      <c r="O37" s="641" t="s">
        <v>19</v>
      </c>
      <c r="P37" s="641" t="s">
        <v>19</v>
      </c>
      <c r="Q37" s="650" t="s">
        <v>19</v>
      </c>
      <c r="R37" s="28"/>
      <c r="S37" s="28"/>
      <c r="T37" s="29"/>
      <c r="U37" s="29"/>
      <c r="V37" s="29"/>
      <c r="W37" s="29"/>
      <c r="X37" s="29"/>
      <c r="Y37" s="29"/>
      <c r="Z37" s="29"/>
    </row>
    <row r="38" spans="1:26" ht="30" customHeight="1">
      <c r="A38" s="1002"/>
      <c r="B38" s="1189" t="s">
        <v>505</v>
      </c>
      <c r="C38" s="1190"/>
      <c r="D38" s="1190"/>
      <c r="E38" s="1190"/>
      <c r="F38" s="377">
        <v>46030</v>
      </c>
      <c r="G38" s="377">
        <v>46058</v>
      </c>
      <c r="H38" s="377">
        <v>46086</v>
      </c>
      <c r="I38" s="377">
        <v>46128</v>
      </c>
      <c r="J38" s="377">
        <v>46169</v>
      </c>
      <c r="K38" s="377">
        <v>46197</v>
      </c>
      <c r="L38" s="377">
        <v>46225</v>
      </c>
      <c r="M38" s="377">
        <v>46247</v>
      </c>
      <c r="N38" s="377">
        <v>46282</v>
      </c>
      <c r="O38" s="373"/>
      <c r="P38" s="373"/>
      <c r="Q38" s="434"/>
      <c r="R38" s="28"/>
      <c r="S38" s="28"/>
      <c r="T38" s="29"/>
      <c r="U38" s="29"/>
      <c r="V38" s="29"/>
      <c r="W38" s="29"/>
      <c r="X38" s="29"/>
      <c r="Y38" s="29"/>
      <c r="Z38" s="29"/>
    </row>
    <row r="39" spans="1:26" ht="15.75" customHeight="1">
      <c r="A39" s="29"/>
      <c r="B39" s="75"/>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ht="15.75" customHeight="1">
      <c r="A40" s="29"/>
      <c r="B40" s="75"/>
      <c r="C40" s="29"/>
      <c r="D40" s="1195" t="s">
        <v>263</v>
      </c>
      <c r="E40" s="1396"/>
      <c r="F40" s="1396"/>
      <c r="G40" s="1396"/>
      <c r="H40" s="1396"/>
      <c r="I40" s="1396"/>
      <c r="J40" s="1396"/>
      <c r="K40" s="1396"/>
      <c r="L40" s="1396"/>
      <c r="M40" s="1396"/>
      <c r="N40" s="1396"/>
      <c r="O40" s="1396"/>
      <c r="P40" s="1396"/>
      <c r="Q40" s="1396"/>
      <c r="R40" s="1397"/>
      <c r="S40" s="29"/>
      <c r="T40" s="29"/>
      <c r="U40" s="29"/>
      <c r="V40" s="29"/>
      <c r="W40" s="29"/>
      <c r="X40" s="29"/>
      <c r="Y40" s="29"/>
      <c r="Z40" s="29"/>
    </row>
    <row r="41" spans="1:26" ht="15.75" customHeight="1">
      <c r="A41" s="29"/>
      <c r="B41" s="75"/>
      <c r="C41" s="29"/>
      <c r="D41" s="1195" t="s">
        <v>264</v>
      </c>
      <c r="E41" s="1396"/>
      <c r="F41" s="1396"/>
      <c r="G41" s="1396"/>
      <c r="H41" s="1396"/>
      <c r="I41" s="1396"/>
      <c r="J41" s="1396"/>
      <c r="K41" s="1396"/>
      <c r="L41" s="1396"/>
      <c r="M41" s="1396"/>
      <c r="N41" s="1396"/>
      <c r="O41" s="1396"/>
      <c r="P41" s="1396"/>
      <c r="Q41" s="1396"/>
      <c r="R41" s="1397"/>
      <c r="S41" s="29"/>
      <c r="T41" s="29"/>
      <c r="U41" s="29"/>
      <c r="V41" s="29"/>
      <c r="W41" s="29"/>
      <c r="X41" s="29"/>
      <c r="Y41" s="29"/>
      <c r="Z41" s="29"/>
    </row>
    <row r="42" spans="1:26" ht="15.75" customHeight="1">
      <c r="A42" s="29"/>
      <c r="B42" s="75"/>
      <c r="C42" s="29"/>
      <c r="D42" s="1412"/>
      <c r="E42" s="1396"/>
      <c r="F42" s="1396"/>
      <c r="G42" s="1396"/>
      <c r="H42" s="1397"/>
      <c r="I42" s="1196" t="s">
        <v>265</v>
      </c>
      <c r="J42" s="1396"/>
      <c r="K42" s="1396"/>
      <c r="L42" s="1396"/>
      <c r="M42" s="1396"/>
      <c r="N42" s="1396"/>
      <c r="O42" s="1396"/>
      <c r="P42" s="1396"/>
      <c r="Q42" s="1396"/>
      <c r="R42" s="1397"/>
      <c r="S42" s="29"/>
      <c r="T42" s="29"/>
      <c r="U42" s="29"/>
      <c r="V42" s="29"/>
      <c r="W42" s="29"/>
      <c r="X42" s="29"/>
      <c r="Y42" s="29"/>
      <c r="Z42" s="29"/>
    </row>
    <row r="43" spans="1:26" ht="15.75" customHeight="1">
      <c r="A43" s="29"/>
      <c r="B43" s="75"/>
      <c r="C43" s="29"/>
      <c r="D43" s="2" t="s">
        <v>266</v>
      </c>
      <c r="E43" s="2" t="s">
        <v>267</v>
      </c>
      <c r="F43" s="2" t="s">
        <v>1</v>
      </c>
      <c r="G43" s="2" t="s">
        <v>268</v>
      </c>
      <c r="H43" s="2" t="s">
        <v>269</v>
      </c>
      <c r="I43" s="2" t="s">
        <v>171</v>
      </c>
      <c r="J43" s="2" t="s">
        <v>172</v>
      </c>
      <c r="K43" s="2" t="s">
        <v>173</v>
      </c>
      <c r="L43" s="2" t="s">
        <v>7</v>
      </c>
      <c r="M43" s="2" t="s">
        <v>174</v>
      </c>
      <c r="N43" s="2" t="s">
        <v>175</v>
      </c>
      <c r="O43" s="2" t="s">
        <v>176</v>
      </c>
      <c r="P43" s="2" t="s">
        <v>177</v>
      </c>
      <c r="Q43" s="2" t="s">
        <v>178</v>
      </c>
      <c r="R43" s="2" t="s">
        <v>179</v>
      </c>
      <c r="S43" s="29"/>
      <c r="T43" s="29"/>
      <c r="U43" s="29"/>
      <c r="V43" s="29"/>
      <c r="W43" s="29"/>
      <c r="X43" s="29"/>
      <c r="Y43" s="29"/>
      <c r="Z43" s="29"/>
    </row>
    <row r="44" spans="1:26" ht="15.75" customHeight="1">
      <c r="A44" s="29"/>
      <c r="B44" s="75"/>
      <c r="C44" s="29"/>
      <c r="D44" s="1191" t="s">
        <v>873</v>
      </c>
      <c r="E44" s="1191" t="s">
        <v>874</v>
      </c>
      <c r="F44" s="1192" t="s">
        <v>27</v>
      </c>
      <c r="G44" s="30">
        <v>1</v>
      </c>
      <c r="H44" s="31" t="s">
        <v>93</v>
      </c>
      <c r="I44" s="32">
        <f>AVERAGE(F5:K5)</f>
        <v>2.3180000000000001</v>
      </c>
      <c r="J44" s="32">
        <f t="shared" ref="J44:J46" si="0">AVERAGE(F8:K8)</f>
        <v>62.5</v>
      </c>
      <c r="K44" s="32">
        <f t="shared" ref="K44:K46" si="1">AVERAGE(F11:K11)</f>
        <v>52.833333333333336</v>
      </c>
      <c r="L44" s="32">
        <f t="shared" ref="L44:L46" si="2">AVERAGE(F14:K14)</f>
        <v>7.2850000000000001</v>
      </c>
      <c r="M44" s="32">
        <f t="shared" ref="M44:M46" si="3">AVERAGE(F17:K17)</f>
        <v>29.183333333333334</v>
      </c>
      <c r="N44" s="32">
        <f t="shared" ref="N44:N46" si="4">AVERAGE(F20:K20)</f>
        <v>38.333333333333336</v>
      </c>
      <c r="O44" s="32">
        <f t="shared" ref="O44:O46" si="5">GEOMEAN(F23:K23)</f>
        <v>532051.58682999201</v>
      </c>
      <c r="P44" s="36">
        <f t="shared" ref="P44:P46" si="6">AVERAGE(F26:K26)</f>
        <v>0.123</v>
      </c>
      <c r="Q44" s="36">
        <f t="shared" ref="Q44:Q46" si="7">AVERAGE(F29:K29)</f>
        <v>2.0095000000000001</v>
      </c>
      <c r="R44" s="32">
        <f t="shared" ref="R44:R46" si="8">AVERAGE(F32:K32)</f>
        <v>46.166666666666664</v>
      </c>
      <c r="S44" s="29"/>
      <c r="T44" s="29"/>
      <c r="U44" s="29"/>
      <c r="V44" s="29"/>
      <c r="W44" s="29"/>
      <c r="X44" s="29"/>
      <c r="Y44" s="29"/>
      <c r="Z44" s="29"/>
    </row>
    <row r="45" spans="1:26" ht="15.75" customHeight="1">
      <c r="A45" s="29"/>
      <c r="B45" s="75"/>
      <c r="C45" s="29"/>
      <c r="D45" s="1399"/>
      <c r="E45" s="1399"/>
      <c r="F45" s="1399"/>
      <c r="G45" s="30">
        <v>2</v>
      </c>
      <c r="H45" s="31" t="s">
        <v>91</v>
      </c>
      <c r="I45" s="32">
        <f t="shared" ref="I45:I46" si="9">AVERAGE(F6:K6)</f>
        <v>2.6999999999999997</v>
      </c>
      <c r="J45" s="32">
        <f t="shared" si="0"/>
        <v>13.333333333333334</v>
      </c>
      <c r="K45" s="32">
        <f t="shared" si="1"/>
        <v>13</v>
      </c>
      <c r="L45" s="32">
        <f t="shared" si="2"/>
        <v>7.1766666666666667</v>
      </c>
      <c r="M45" s="32">
        <f t="shared" si="3"/>
        <v>29.656666666666666</v>
      </c>
      <c r="N45" s="32">
        <f t="shared" si="4"/>
        <v>23.333333333333332</v>
      </c>
      <c r="O45" s="32">
        <f t="shared" si="5"/>
        <v>232794.40557745399</v>
      </c>
      <c r="P45" s="36">
        <f t="shared" si="6"/>
        <v>0.61340000000000006</v>
      </c>
      <c r="Q45" s="36">
        <f t="shared" si="7"/>
        <v>1.8085000000000002</v>
      </c>
      <c r="R45" s="32">
        <f t="shared" si="8"/>
        <v>108.16666666666667</v>
      </c>
      <c r="S45" s="29"/>
      <c r="T45" s="29"/>
      <c r="U45" s="29"/>
      <c r="V45" s="29"/>
      <c r="W45" s="29"/>
      <c r="X45" s="29"/>
      <c r="Y45" s="29"/>
      <c r="Z45" s="29"/>
    </row>
    <row r="46" spans="1:26" ht="15.75" customHeight="1">
      <c r="A46" s="29"/>
      <c r="B46" s="75"/>
      <c r="C46" s="29"/>
      <c r="D46" s="1400"/>
      <c r="E46" s="1400"/>
      <c r="F46" s="1400"/>
      <c r="G46" s="30">
        <v>3</v>
      </c>
      <c r="H46" s="31" t="s">
        <v>89</v>
      </c>
      <c r="I46" s="32">
        <f t="shared" si="9"/>
        <v>2.6783333333333332</v>
      </c>
      <c r="J46" s="32">
        <f t="shared" si="0"/>
        <v>20.166666666666668</v>
      </c>
      <c r="K46" s="32">
        <f t="shared" si="1"/>
        <v>12</v>
      </c>
      <c r="L46" s="32">
        <f t="shared" si="2"/>
        <v>7.2816666666666672</v>
      </c>
      <c r="M46" s="32">
        <f t="shared" si="3"/>
        <v>30.033333333333331</v>
      </c>
      <c r="N46" s="32">
        <f t="shared" si="4"/>
        <v>24.166666666666668</v>
      </c>
      <c r="O46" s="32">
        <f t="shared" si="5"/>
        <v>568036.34667826863</v>
      </c>
      <c r="P46" s="36">
        <f t="shared" si="6"/>
        <v>0.48075000000000007</v>
      </c>
      <c r="Q46" s="36">
        <f t="shared" si="7"/>
        <v>1.4338333333333333</v>
      </c>
      <c r="R46" s="32">
        <f t="shared" si="8"/>
        <v>200.66666666666666</v>
      </c>
      <c r="S46" s="29"/>
      <c r="T46" s="29"/>
      <c r="U46" s="29"/>
      <c r="V46" s="29"/>
      <c r="W46" s="29"/>
      <c r="X46" s="29"/>
      <c r="Y46" s="29"/>
      <c r="Z46" s="29"/>
    </row>
    <row r="47" spans="1:26" ht="15.75" customHeight="1">
      <c r="A47" s="29"/>
      <c r="B47" s="75"/>
      <c r="C47" s="29"/>
      <c r="D47" s="1412"/>
      <c r="E47" s="1396"/>
      <c r="F47" s="1396"/>
      <c r="G47" s="1396"/>
      <c r="H47" s="1396"/>
      <c r="I47" s="1396"/>
      <c r="J47" s="1396"/>
      <c r="K47" s="1396"/>
      <c r="L47" s="1396"/>
      <c r="M47" s="1396"/>
      <c r="N47" s="1396"/>
      <c r="O47" s="1396"/>
      <c r="P47" s="1396"/>
      <c r="Q47" s="1396"/>
      <c r="R47" s="1397"/>
      <c r="S47" s="29"/>
      <c r="T47" s="29"/>
      <c r="U47" s="29"/>
      <c r="V47" s="29"/>
      <c r="W47" s="29"/>
      <c r="X47" s="29"/>
      <c r="Y47" s="29"/>
      <c r="Z47" s="29"/>
    </row>
    <row r="48" spans="1:26" ht="15.75" customHeight="1">
      <c r="A48" s="29"/>
      <c r="B48" s="75"/>
      <c r="C48" s="29"/>
      <c r="D48" s="2" t="s">
        <v>272</v>
      </c>
      <c r="E48" s="1413"/>
      <c r="F48" s="1402"/>
      <c r="G48" s="1402"/>
      <c r="H48" s="1403"/>
      <c r="I48" s="32">
        <f t="shared" ref="I48:N48" si="10">AVERAGE(I44:I46)</f>
        <v>2.5654444444444446</v>
      </c>
      <c r="J48" s="32">
        <f t="shared" si="10"/>
        <v>32</v>
      </c>
      <c r="K48" s="32">
        <f t="shared" si="10"/>
        <v>25.944444444444446</v>
      </c>
      <c r="L48" s="32">
        <f t="shared" si="10"/>
        <v>7.2477777777777774</v>
      </c>
      <c r="M48" s="32">
        <f t="shared" si="10"/>
        <v>29.624444444444446</v>
      </c>
      <c r="N48" s="32">
        <f t="shared" si="10"/>
        <v>28.611111111111114</v>
      </c>
      <c r="O48" s="32">
        <f>GEOMEAN(O44:O46)</f>
        <v>412826.40652020875</v>
      </c>
      <c r="P48" s="36">
        <f t="shared" ref="P48:R48" si="11">AVERAGE(P44:P46)</f>
        <v>0.40571666666666673</v>
      </c>
      <c r="Q48" s="36">
        <f t="shared" si="11"/>
        <v>1.7506111111111113</v>
      </c>
      <c r="R48" s="32">
        <f t="shared" si="11"/>
        <v>118.33333333333333</v>
      </c>
      <c r="S48" s="29"/>
      <c r="T48" s="29"/>
      <c r="U48" s="29"/>
      <c r="V48" s="29"/>
      <c r="W48" s="29"/>
      <c r="X48" s="29"/>
      <c r="Y48" s="29"/>
      <c r="Z48" s="29"/>
    </row>
    <row r="49" spans="1:26" ht="15.75" customHeight="1">
      <c r="A49" s="29"/>
      <c r="B49" s="75"/>
      <c r="C49" s="29"/>
      <c r="D49" s="2" t="s">
        <v>273</v>
      </c>
      <c r="E49" s="1404"/>
      <c r="F49" s="1405"/>
      <c r="G49" s="1405"/>
      <c r="H49" s="1406"/>
      <c r="I49" s="32">
        <f t="shared" ref="I49:R49" si="12">MIN(I44:I46)</f>
        <v>2.3180000000000001</v>
      </c>
      <c r="J49" s="32">
        <f t="shared" si="12"/>
        <v>13.333333333333334</v>
      </c>
      <c r="K49" s="32">
        <f t="shared" si="12"/>
        <v>12</v>
      </c>
      <c r="L49" s="32">
        <f t="shared" si="12"/>
        <v>7.1766666666666667</v>
      </c>
      <c r="M49" s="32">
        <f t="shared" si="12"/>
        <v>29.183333333333334</v>
      </c>
      <c r="N49" s="32">
        <f t="shared" si="12"/>
        <v>23.333333333333332</v>
      </c>
      <c r="O49" s="32">
        <f t="shared" si="12"/>
        <v>232794.40557745399</v>
      </c>
      <c r="P49" s="36">
        <f t="shared" si="12"/>
        <v>0.123</v>
      </c>
      <c r="Q49" s="36">
        <f t="shared" si="12"/>
        <v>1.4338333333333333</v>
      </c>
      <c r="R49" s="32">
        <f t="shared" si="12"/>
        <v>46.166666666666664</v>
      </c>
      <c r="S49" s="29"/>
      <c r="T49" s="29"/>
      <c r="U49" s="29"/>
      <c r="V49" s="29"/>
      <c r="W49" s="29"/>
      <c r="X49" s="29"/>
      <c r="Y49" s="29"/>
      <c r="Z49" s="29"/>
    </row>
    <row r="50" spans="1:26" ht="15.75" customHeight="1">
      <c r="A50" s="29"/>
      <c r="B50" s="75"/>
      <c r="C50" s="29"/>
      <c r="D50" s="2" t="s">
        <v>274</v>
      </c>
      <c r="E50" s="1404"/>
      <c r="F50" s="1405"/>
      <c r="G50" s="1405"/>
      <c r="H50" s="1406"/>
      <c r="I50" s="32">
        <f t="shared" ref="I50:R50" si="13">MAX(I44:I46)</f>
        <v>2.6999999999999997</v>
      </c>
      <c r="J50" s="32">
        <f t="shared" si="13"/>
        <v>62.5</v>
      </c>
      <c r="K50" s="32">
        <f t="shared" si="13"/>
        <v>52.833333333333336</v>
      </c>
      <c r="L50" s="32">
        <f t="shared" si="13"/>
        <v>7.2850000000000001</v>
      </c>
      <c r="M50" s="32">
        <f t="shared" si="13"/>
        <v>30.033333333333331</v>
      </c>
      <c r="N50" s="32">
        <f t="shared" si="13"/>
        <v>38.333333333333336</v>
      </c>
      <c r="O50" s="32">
        <f t="shared" si="13"/>
        <v>568036.34667826863</v>
      </c>
      <c r="P50" s="36">
        <f t="shared" si="13"/>
        <v>0.61340000000000006</v>
      </c>
      <c r="Q50" s="36">
        <f t="shared" si="13"/>
        <v>2.0095000000000001</v>
      </c>
      <c r="R50" s="32">
        <f t="shared" si="13"/>
        <v>200.66666666666666</v>
      </c>
      <c r="S50" s="29"/>
      <c r="T50" s="29"/>
      <c r="U50" s="29"/>
      <c r="V50" s="29"/>
      <c r="W50" s="29"/>
      <c r="X50" s="29"/>
      <c r="Y50" s="29"/>
      <c r="Z50" s="29"/>
    </row>
    <row r="51" spans="1:26" ht="15.75" customHeight="1">
      <c r="A51" s="29"/>
      <c r="B51" s="75"/>
      <c r="C51" s="29"/>
      <c r="D51" s="2" t="s">
        <v>275</v>
      </c>
      <c r="E51" s="1407"/>
      <c r="F51" s="1408"/>
      <c r="G51" s="1408"/>
      <c r="H51" s="1409"/>
      <c r="I51" s="46" t="s">
        <v>296</v>
      </c>
      <c r="J51" s="46" t="s">
        <v>299</v>
      </c>
      <c r="K51" s="46" t="s">
        <v>507</v>
      </c>
      <c r="L51" s="46" t="s">
        <v>508</v>
      </c>
      <c r="M51" s="46" t="s">
        <v>509</v>
      </c>
      <c r="N51" s="46" t="s">
        <v>510</v>
      </c>
      <c r="O51" s="46" t="s">
        <v>511</v>
      </c>
      <c r="P51" s="46" t="s">
        <v>299</v>
      </c>
      <c r="Q51" s="46" t="s">
        <v>300</v>
      </c>
      <c r="R51" s="46" t="s">
        <v>319</v>
      </c>
      <c r="S51" s="29"/>
      <c r="T51" s="29"/>
      <c r="U51" s="29"/>
      <c r="V51" s="29"/>
      <c r="W51" s="29"/>
      <c r="X51" s="29"/>
      <c r="Y51" s="29"/>
      <c r="Z51" s="29"/>
    </row>
    <row r="52" spans="1:26" ht="15.75" customHeight="1">
      <c r="A52" s="29"/>
      <c r="B52" s="75"/>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15.75" customHeight="1">
      <c r="A53" s="29"/>
      <c r="B53" s="75"/>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15.75" customHeight="1">
      <c r="A54" s="29"/>
      <c r="B54" s="75"/>
      <c r="C54" s="29"/>
      <c r="D54" s="1195" t="s">
        <v>263</v>
      </c>
      <c r="E54" s="1396"/>
      <c r="F54" s="1396"/>
      <c r="G54" s="1396"/>
      <c r="H54" s="1396"/>
      <c r="I54" s="1396"/>
      <c r="J54" s="1396"/>
      <c r="K54" s="1396"/>
      <c r="L54" s="1396"/>
      <c r="M54" s="1396"/>
      <c r="N54" s="1396"/>
      <c r="O54" s="1396"/>
      <c r="P54" s="1396"/>
      <c r="Q54" s="1396"/>
      <c r="R54" s="1397"/>
      <c r="S54" s="29"/>
      <c r="T54" s="29"/>
      <c r="U54" s="29"/>
      <c r="V54" s="29"/>
      <c r="W54" s="29"/>
      <c r="X54" s="29"/>
      <c r="Y54" s="29"/>
      <c r="Z54" s="29"/>
    </row>
    <row r="55" spans="1:26" ht="15.75" customHeight="1">
      <c r="A55" s="29"/>
      <c r="B55" s="75"/>
      <c r="C55" s="29"/>
      <c r="D55" s="1195" t="s">
        <v>283</v>
      </c>
      <c r="E55" s="1396"/>
      <c r="F55" s="1396"/>
      <c r="G55" s="1396"/>
      <c r="H55" s="1396"/>
      <c r="I55" s="1396"/>
      <c r="J55" s="1396"/>
      <c r="K55" s="1396"/>
      <c r="L55" s="1396"/>
      <c r="M55" s="1396"/>
      <c r="N55" s="1396"/>
      <c r="O55" s="1396"/>
      <c r="P55" s="1396"/>
      <c r="Q55" s="1396"/>
      <c r="R55" s="1397"/>
      <c r="S55" s="29"/>
      <c r="T55" s="29"/>
      <c r="U55" s="29"/>
      <c r="V55" s="29"/>
      <c r="W55" s="29"/>
      <c r="X55" s="29"/>
      <c r="Y55" s="29"/>
      <c r="Z55" s="29"/>
    </row>
    <row r="56" spans="1:26" ht="15.75" customHeight="1">
      <c r="A56" s="29"/>
      <c r="B56" s="75"/>
      <c r="C56" s="29"/>
      <c r="D56" s="1412"/>
      <c r="E56" s="1396"/>
      <c r="F56" s="1396"/>
      <c r="G56" s="1396"/>
      <c r="H56" s="1397"/>
      <c r="I56" s="1196" t="s">
        <v>265</v>
      </c>
      <c r="J56" s="1396"/>
      <c r="K56" s="1396"/>
      <c r="L56" s="1396"/>
      <c r="M56" s="1396"/>
      <c r="N56" s="1396"/>
      <c r="O56" s="1396"/>
      <c r="P56" s="1396"/>
      <c r="Q56" s="1396"/>
      <c r="R56" s="1397"/>
      <c r="S56" s="29"/>
      <c r="T56" s="29"/>
      <c r="U56" s="29"/>
      <c r="V56" s="29"/>
      <c r="W56" s="29"/>
      <c r="X56" s="29"/>
      <c r="Y56" s="29"/>
      <c r="Z56" s="29"/>
    </row>
    <row r="57" spans="1:26" ht="15.75" customHeight="1">
      <c r="A57" s="29"/>
      <c r="B57" s="75"/>
      <c r="C57" s="29"/>
      <c r="D57" s="2" t="s">
        <v>266</v>
      </c>
      <c r="E57" s="2" t="s">
        <v>267</v>
      </c>
      <c r="F57" s="2" t="s">
        <v>1</v>
      </c>
      <c r="G57" s="2" t="s">
        <v>268</v>
      </c>
      <c r="H57" s="2" t="s">
        <v>269</v>
      </c>
      <c r="I57" s="2" t="s">
        <v>171</v>
      </c>
      <c r="J57" s="2" t="s">
        <v>172</v>
      </c>
      <c r="K57" s="2" t="s">
        <v>173</v>
      </c>
      <c r="L57" s="2" t="s">
        <v>7</v>
      </c>
      <c r="M57" s="2" t="s">
        <v>174</v>
      </c>
      <c r="N57" s="2" t="s">
        <v>175</v>
      </c>
      <c r="O57" s="2" t="s">
        <v>176</v>
      </c>
      <c r="P57" s="2" t="s">
        <v>177</v>
      </c>
      <c r="Q57" s="2" t="s">
        <v>178</v>
      </c>
      <c r="R57" s="2" t="s">
        <v>179</v>
      </c>
      <c r="S57" s="29"/>
      <c r="T57" s="29"/>
      <c r="U57" s="29"/>
      <c r="V57" s="29"/>
      <c r="W57" s="29"/>
      <c r="X57" s="29"/>
      <c r="Y57" s="29"/>
      <c r="Z57" s="29"/>
    </row>
    <row r="58" spans="1:26" ht="15.75" customHeight="1">
      <c r="A58" s="29"/>
      <c r="B58" s="75"/>
      <c r="C58" s="29"/>
      <c r="D58" s="1191" t="s">
        <v>873</v>
      </c>
      <c r="E58" s="1191" t="s">
        <v>874</v>
      </c>
      <c r="F58" s="1192" t="s">
        <v>27</v>
      </c>
      <c r="G58" s="30">
        <v>1</v>
      </c>
      <c r="H58" s="31" t="s">
        <v>93</v>
      </c>
      <c r="I58" s="32">
        <f>R5</f>
        <v>2.6112500000000001</v>
      </c>
      <c r="J58" s="34">
        <f t="shared" ref="J58:J60" si="14">AVERAGE(R8)</f>
        <v>57.875</v>
      </c>
      <c r="K58" s="34">
        <f t="shared" ref="K58:K60" si="15">AVERAGE(R11)</f>
        <v>47.125</v>
      </c>
      <c r="L58" s="34">
        <f t="shared" ref="L58:L60" si="16">AVERAGE(R14)</f>
        <v>7.1911111111111108</v>
      </c>
      <c r="M58" s="34">
        <f t="shared" ref="M58:M60" si="17">AVERAGE(R17)</f>
        <v>29.077777777777776</v>
      </c>
      <c r="N58" s="34">
        <f t="shared" ref="N58:N60" si="18">AVERAGE(R20)</f>
        <v>31.111111111111111</v>
      </c>
      <c r="O58" s="35">
        <f t="shared" ref="O58:O60" si="19">GEOMEAN(R23)</f>
        <v>722169.12429138971</v>
      </c>
      <c r="P58" s="36">
        <f t="shared" ref="P58:P60" si="20">AVERAGE(R26)</f>
        <v>0.36375000000000002</v>
      </c>
      <c r="Q58" s="36">
        <f t="shared" ref="Q58:Q60" si="21">AVERAGE(R29)</f>
        <v>1.8582500000000002</v>
      </c>
      <c r="R58" s="34">
        <f t="shared" ref="R58:R60" si="22">AVERAGE(R32)</f>
        <v>40.625</v>
      </c>
      <c r="S58" s="29"/>
      <c r="T58" s="29"/>
      <c r="U58" s="29"/>
      <c r="V58" s="29"/>
      <c r="W58" s="29"/>
      <c r="X58" s="29"/>
      <c r="Y58" s="29"/>
      <c r="Z58" s="29"/>
    </row>
    <row r="59" spans="1:26" ht="15.75" customHeight="1">
      <c r="A59" s="29"/>
      <c r="B59" s="75"/>
      <c r="C59" s="29"/>
      <c r="D59" s="1399"/>
      <c r="E59" s="1399"/>
      <c r="F59" s="1399"/>
      <c r="G59" s="30">
        <v>2</v>
      </c>
      <c r="H59" s="31" t="s">
        <v>91</v>
      </c>
      <c r="I59" s="34">
        <f t="shared" ref="I59:I60" si="23">AVERAGE(R6)</f>
        <v>3.125</v>
      </c>
      <c r="J59" s="34">
        <f t="shared" si="14"/>
        <v>11.625</v>
      </c>
      <c r="K59" s="34">
        <f t="shared" si="15"/>
        <v>18.875</v>
      </c>
      <c r="L59" s="34">
        <f t="shared" si="16"/>
        <v>7.1100000000000012</v>
      </c>
      <c r="M59" s="34">
        <f t="shared" si="17"/>
        <v>29.36</v>
      </c>
      <c r="N59" s="34">
        <f t="shared" si="18"/>
        <v>22.5</v>
      </c>
      <c r="O59" s="35">
        <f t="shared" si="19"/>
        <v>300682.79248815292</v>
      </c>
      <c r="P59" s="36">
        <f t="shared" si="20"/>
        <v>0.82424999999999993</v>
      </c>
      <c r="Q59" s="36">
        <f t="shared" si="21"/>
        <v>1.4976250000000002</v>
      </c>
      <c r="R59" s="34">
        <f t="shared" si="22"/>
        <v>85.875</v>
      </c>
      <c r="S59" s="29"/>
      <c r="T59" s="29"/>
      <c r="U59" s="29"/>
      <c r="V59" s="29"/>
      <c r="W59" s="29"/>
      <c r="X59" s="29"/>
      <c r="Y59" s="29"/>
      <c r="Z59" s="29"/>
    </row>
    <row r="60" spans="1:26" ht="15.75" customHeight="1">
      <c r="A60" s="29"/>
      <c r="B60" s="75"/>
      <c r="C60" s="29"/>
      <c r="D60" s="1400"/>
      <c r="E60" s="1400"/>
      <c r="F60" s="1400"/>
      <c r="G60" s="30">
        <v>3</v>
      </c>
      <c r="H60" s="31" t="s">
        <v>89</v>
      </c>
      <c r="I60" s="34">
        <f t="shared" si="23"/>
        <v>2.9212500000000001</v>
      </c>
      <c r="J60" s="34">
        <f t="shared" si="14"/>
        <v>17.5</v>
      </c>
      <c r="K60" s="34">
        <f t="shared" si="15"/>
        <v>17.5</v>
      </c>
      <c r="L60" s="34">
        <f t="shared" si="16"/>
        <v>7.2022222222222227</v>
      </c>
      <c r="M60" s="34">
        <f t="shared" si="17"/>
        <v>29.633333333333333</v>
      </c>
      <c r="N60" s="34">
        <f t="shared" si="18"/>
        <v>23.125</v>
      </c>
      <c r="O60" s="35">
        <f t="shared" si="19"/>
        <v>478638.10481058992</v>
      </c>
      <c r="P60" s="36">
        <f t="shared" si="20"/>
        <v>0.68725000000000003</v>
      </c>
      <c r="Q60" s="36">
        <f t="shared" si="21"/>
        <v>1.2321249999999999</v>
      </c>
      <c r="R60" s="34">
        <f t="shared" si="22"/>
        <v>155.5</v>
      </c>
      <c r="S60" s="29"/>
      <c r="T60" s="29"/>
      <c r="U60" s="29"/>
      <c r="V60" s="29"/>
      <c r="W60" s="29"/>
      <c r="X60" s="29"/>
      <c r="Y60" s="29"/>
      <c r="Z60" s="29"/>
    </row>
    <row r="61" spans="1:26" ht="15.75" customHeight="1">
      <c r="A61" s="29"/>
      <c r="B61" s="75"/>
      <c r="C61" s="29"/>
      <c r="D61" s="1412"/>
      <c r="E61" s="1396"/>
      <c r="F61" s="1396"/>
      <c r="G61" s="1396"/>
      <c r="H61" s="1396"/>
      <c r="I61" s="1396"/>
      <c r="J61" s="1396"/>
      <c r="K61" s="1396"/>
      <c r="L61" s="1396"/>
      <c r="M61" s="1396"/>
      <c r="N61" s="1396"/>
      <c r="O61" s="1396"/>
      <c r="P61" s="1396"/>
      <c r="Q61" s="1396"/>
      <c r="R61" s="1397"/>
      <c r="S61" s="29"/>
      <c r="T61" s="29"/>
      <c r="U61" s="29"/>
      <c r="V61" s="29"/>
      <c r="W61" s="29"/>
      <c r="X61" s="29"/>
      <c r="Y61" s="29"/>
      <c r="Z61" s="29"/>
    </row>
    <row r="62" spans="1:26" ht="15.75" customHeight="1">
      <c r="A62" s="29"/>
      <c r="B62" s="75"/>
      <c r="C62" s="29"/>
      <c r="D62" s="2" t="s">
        <v>272</v>
      </c>
      <c r="E62" s="1413"/>
      <c r="F62" s="1402"/>
      <c r="G62" s="1402"/>
      <c r="H62" s="1403"/>
      <c r="I62" s="32">
        <f t="shared" ref="I62:R62" si="24">AVERAGE(I58:I60)</f>
        <v>2.8858333333333337</v>
      </c>
      <c r="J62" s="34">
        <f t="shared" si="24"/>
        <v>29</v>
      </c>
      <c r="K62" s="34">
        <f t="shared" si="24"/>
        <v>27.833333333333332</v>
      </c>
      <c r="L62" s="34">
        <f t="shared" si="24"/>
        <v>7.1677777777777782</v>
      </c>
      <c r="M62" s="34">
        <f t="shared" si="24"/>
        <v>29.357037037037035</v>
      </c>
      <c r="N62" s="34">
        <f t="shared" si="24"/>
        <v>25.578703703703706</v>
      </c>
      <c r="O62" s="35">
        <f t="shared" si="24"/>
        <v>500496.67386337748</v>
      </c>
      <c r="P62" s="36">
        <f t="shared" si="24"/>
        <v>0.62508333333333332</v>
      </c>
      <c r="Q62" s="36">
        <f t="shared" si="24"/>
        <v>1.5293333333333334</v>
      </c>
      <c r="R62" s="34">
        <f t="shared" si="24"/>
        <v>94</v>
      </c>
      <c r="S62" s="29"/>
      <c r="T62" s="29"/>
      <c r="U62" s="29"/>
      <c r="V62" s="29"/>
      <c r="W62" s="29"/>
      <c r="X62" s="29"/>
      <c r="Y62" s="29"/>
      <c r="Z62" s="29"/>
    </row>
    <row r="63" spans="1:26" ht="15.75" customHeight="1">
      <c r="A63" s="29"/>
      <c r="B63" s="75"/>
      <c r="C63" s="29"/>
      <c r="D63" s="2" t="s">
        <v>273</v>
      </c>
      <c r="E63" s="1404"/>
      <c r="F63" s="1405"/>
      <c r="G63" s="1405"/>
      <c r="H63" s="1406"/>
      <c r="I63" s="32">
        <f t="shared" ref="I63:R63" si="25">MIN(I58:I60)</f>
        <v>2.6112500000000001</v>
      </c>
      <c r="J63" s="34">
        <f t="shared" si="25"/>
        <v>11.625</v>
      </c>
      <c r="K63" s="34">
        <f t="shared" si="25"/>
        <v>17.5</v>
      </c>
      <c r="L63" s="34">
        <f t="shared" si="25"/>
        <v>7.1100000000000012</v>
      </c>
      <c r="M63" s="34">
        <f t="shared" si="25"/>
        <v>29.077777777777776</v>
      </c>
      <c r="N63" s="34">
        <f t="shared" si="25"/>
        <v>22.5</v>
      </c>
      <c r="O63" s="35">
        <f t="shared" si="25"/>
        <v>300682.79248815292</v>
      </c>
      <c r="P63" s="36">
        <f t="shared" si="25"/>
        <v>0.36375000000000002</v>
      </c>
      <c r="Q63" s="36">
        <f t="shared" si="25"/>
        <v>1.2321249999999999</v>
      </c>
      <c r="R63" s="34">
        <f t="shared" si="25"/>
        <v>40.625</v>
      </c>
      <c r="S63" s="29"/>
      <c r="T63" s="29"/>
      <c r="U63" s="29"/>
      <c r="V63" s="29"/>
      <c r="W63" s="29"/>
      <c r="X63" s="29"/>
      <c r="Y63" s="29"/>
      <c r="Z63" s="29"/>
    </row>
    <row r="64" spans="1:26" ht="15.75" customHeight="1">
      <c r="A64" s="29"/>
      <c r="B64" s="75"/>
      <c r="C64" s="29"/>
      <c r="D64" s="2" t="s">
        <v>274</v>
      </c>
      <c r="E64" s="1404"/>
      <c r="F64" s="1405"/>
      <c r="G64" s="1405"/>
      <c r="H64" s="1406"/>
      <c r="I64" s="32">
        <f t="shared" ref="I64:R64" si="26">MAX(I58:I60)</f>
        <v>3.125</v>
      </c>
      <c r="J64" s="34">
        <f t="shared" si="26"/>
        <v>57.875</v>
      </c>
      <c r="K64" s="34">
        <f t="shared" si="26"/>
        <v>47.125</v>
      </c>
      <c r="L64" s="34">
        <f t="shared" si="26"/>
        <v>7.2022222222222227</v>
      </c>
      <c r="M64" s="34">
        <f t="shared" si="26"/>
        <v>29.633333333333333</v>
      </c>
      <c r="N64" s="34">
        <f t="shared" si="26"/>
        <v>31.111111111111111</v>
      </c>
      <c r="O64" s="35">
        <f t="shared" si="26"/>
        <v>722169.12429138971</v>
      </c>
      <c r="P64" s="36">
        <f t="shared" si="26"/>
        <v>0.82424999999999993</v>
      </c>
      <c r="Q64" s="36">
        <f t="shared" si="26"/>
        <v>1.8582500000000002</v>
      </c>
      <c r="R64" s="34">
        <f t="shared" si="26"/>
        <v>155.5</v>
      </c>
      <c r="S64" s="29"/>
      <c r="T64" s="29"/>
      <c r="U64" s="29"/>
      <c r="V64" s="29"/>
      <c r="W64" s="29"/>
      <c r="X64" s="29"/>
      <c r="Y64" s="29"/>
      <c r="Z64" s="29"/>
    </row>
    <row r="65" spans="1:26" ht="15.75" customHeight="1">
      <c r="A65" s="29"/>
      <c r="B65" s="75"/>
      <c r="C65" s="29"/>
      <c r="D65" s="2" t="s">
        <v>275</v>
      </c>
      <c r="E65" s="1407"/>
      <c r="F65" s="1408"/>
      <c r="G65" s="1408"/>
      <c r="H65" s="1409"/>
      <c r="I65" s="46" t="s">
        <v>296</v>
      </c>
      <c r="J65" s="46" t="s">
        <v>299</v>
      </c>
      <c r="K65" s="46" t="s">
        <v>507</v>
      </c>
      <c r="L65" s="46" t="s">
        <v>508</v>
      </c>
      <c r="M65" s="46" t="s">
        <v>509</v>
      </c>
      <c r="N65" s="46" t="s">
        <v>510</v>
      </c>
      <c r="O65" s="46" t="s">
        <v>511</v>
      </c>
      <c r="P65" s="46" t="s">
        <v>299</v>
      </c>
      <c r="Q65" s="46" t="s">
        <v>300</v>
      </c>
      <c r="R65" s="46" t="s">
        <v>319</v>
      </c>
      <c r="S65" s="29"/>
      <c r="T65" s="29"/>
      <c r="U65" s="29"/>
      <c r="V65" s="29"/>
      <c r="W65" s="29"/>
      <c r="X65" s="29"/>
      <c r="Y65" s="29"/>
      <c r="Z65" s="29"/>
    </row>
    <row r="66" spans="1:26" ht="15.75" customHeight="1">
      <c r="A66" s="29"/>
      <c r="B66" s="75"/>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15.75" customHeight="1">
      <c r="A67" s="29"/>
      <c r="B67" s="75"/>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15.75" customHeight="1">
      <c r="A68" s="29"/>
      <c r="B68" s="75"/>
      <c r="C68" s="29"/>
      <c r="D68" s="29"/>
      <c r="E68" s="29" t="s">
        <v>601</v>
      </c>
      <c r="F68" s="29"/>
      <c r="G68" s="29"/>
      <c r="H68" s="29"/>
      <c r="I68" s="29"/>
      <c r="J68" s="29"/>
      <c r="K68" s="29"/>
      <c r="L68" s="29"/>
      <c r="M68" s="29"/>
      <c r="N68" s="29"/>
      <c r="O68" s="29"/>
      <c r="P68" s="29"/>
      <c r="Q68" s="29"/>
      <c r="R68" s="29"/>
      <c r="S68" s="29"/>
      <c r="T68" s="29"/>
      <c r="U68" s="29"/>
      <c r="V68" s="29"/>
      <c r="W68" s="29"/>
      <c r="X68" s="29"/>
      <c r="Y68" s="29"/>
      <c r="Z68" s="29"/>
    </row>
    <row r="69" spans="1:26" ht="15.75" customHeight="1">
      <c r="A69" s="29"/>
      <c r="B69" s="75"/>
      <c r="C69" s="29"/>
      <c r="D69" s="29"/>
      <c r="E69" s="1302" t="s">
        <v>875</v>
      </c>
      <c r="F69" s="1302"/>
      <c r="G69" s="1302"/>
      <c r="H69" s="1302"/>
      <c r="I69" s="1302"/>
      <c r="J69" s="1302"/>
      <c r="K69" s="1302"/>
      <c r="L69" s="29"/>
      <c r="M69" s="29"/>
      <c r="N69" s="29"/>
      <c r="O69" s="29"/>
      <c r="P69" s="29"/>
      <c r="Q69" s="29"/>
      <c r="R69" s="29"/>
      <c r="S69" s="29"/>
      <c r="T69" s="29"/>
      <c r="U69" s="29"/>
      <c r="V69" s="29"/>
      <c r="W69" s="29"/>
      <c r="X69" s="29"/>
      <c r="Y69" s="29"/>
      <c r="Z69" s="29"/>
    </row>
    <row r="70" spans="1:26" ht="15.75" customHeight="1">
      <c r="A70" s="29"/>
      <c r="B70" s="75"/>
      <c r="C70" s="29"/>
      <c r="D70" s="29"/>
      <c r="E70" s="1302"/>
      <c r="F70" s="1302"/>
      <c r="G70" s="1302"/>
      <c r="H70" s="1302"/>
      <c r="I70" s="1302"/>
      <c r="J70" s="1302"/>
      <c r="K70" s="1302"/>
      <c r="L70" s="29"/>
      <c r="M70" s="29"/>
      <c r="N70" s="29"/>
      <c r="O70" s="29"/>
      <c r="P70" s="29"/>
      <c r="Q70" s="29"/>
      <c r="R70" s="29"/>
      <c r="S70" s="29"/>
      <c r="T70" s="29"/>
      <c r="U70" s="29"/>
      <c r="V70" s="29"/>
      <c r="W70" s="29"/>
      <c r="X70" s="29"/>
      <c r="Y70" s="29"/>
      <c r="Z70" s="29"/>
    </row>
    <row r="71" spans="1:26" ht="15.75" customHeight="1">
      <c r="A71" s="29"/>
      <c r="B71" s="75"/>
      <c r="C71" s="29"/>
      <c r="D71" s="29"/>
      <c r="E71" s="1302"/>
      <c r="F71" s="1302"/>
      <c r="G71" s="1302"/>
      <c r="H71" s="1302"/>
      <c r="I71" s="1302"/>
      <c r="J71" s="1302"/>
      <c r="K71" s="1302"/>
      <c r="L71" s="29"/>
      <c r="M71" s="29"/>
      <c r="N71" s="29"/>
      <c r="O71" s="29"/>
      <c r="P71" s="29"/>
      <c r="Q71" s="29"/>
      <c r="R71" s="29"/>
      <c r="S71" s="29"/>
      <c r="T71" s="29"/>
      <c r="U71" s="29"/>
      <c r="V71" s="29"/>
      <c r="W71" s="29"/>
      <c r="X71" s="29"/>
      <c r="Y71" s="29"/>
      <c r="Z71" s="29"/>
    </row>
    <row r="72" spans="1:26" ht="15.75" customHeight="1">
      <c r="A72" s="29"/>
      <c r="B72" s="75"/>
      <c r="C72" s="29"/>
      <c r="D72" s="29"/>
      <c r="E72" s="1302"/>
      <c r="F72" s="1302"/>
      <c r="G72" s="1302"/>
      <c r="H72" s="1302"/>
      <c r="I72" s="1302"/>
      <c r="J72" s="1302"/>
      <c r="K72" s="1302"/>
      <c r="L72" s="29"/>
      <c r="M72" s="29"/>
      <c r="N72" s="29"/>
      <c r="O72" s="29"/>
      <c r="P72" s="29"/>
      <c r="Q72" s="29"/>
      <c r="R72" s="29"/>
      <c r="S72" s="29"/>
      <c r="T72" s="29"/>
      <c r="U72" s="29"/>
      <c r="V72" s="29"/>
      <c r="W72" s="29"/>
      <c r="X72" s="29"/>
      <c r="Y72" s="29"/>
      <c r="Z72" s="29"/>
    </row>
    <row r="73" spans="1:26" ht="15.75" customHeight="1">
      <c r="A73" s="29"/>
      <c r="B73" s="75"/>
      <c r="C73" s="29"/>
      <c r="D73" s="29"/>
      <c r="E73" s="1302"/>
      <c r="F73" s="1302"/>
      <c r="G73" s="1302"/>
      <c r="H73" s="1302"/>
      <c r="I73" s="1302"/>
      <c r="J73" s="1302"/>
      <c r="K73" s="1302"/>
      <c r="L73" s="29"/>
      <c r="M73" s="29"/>
      <c r="N73" s="29"/>
      <c r="O73" s="29"/>
      <c r="P73" s="29"/>
      <c r="Q73" s="29"/>
      <c r="R73" s="29"/>
      <c r="S73" s="29"/>
      <c r="T73" s="29"/>
      <c r="U73" s="29"/>
      <c r="V73" s="29"/>
      <c r="W73" s="29"/>
      <c r="X73" s="29"/>
      <c r="Y73" s="29"/>
      <c r="Z73" s="29"/>
    </row>
    <row r="74" spans="1:26" ht="15.75" customHeight="1">
      <c r="A74" s="29"/>
      <c r="B74" s="75"/>
      <c r="C74" s="29"/>
      <c r="D74" s="29"/>
      <c r="E74" s="1302"/>
      <c r="F74" s="1302"/>
      <c r="G74" s="1302"/>
      <c r="H74" s="1302"/>
      <c r="I74" s="1302"/>
      <c r="J74" s="1302"/>
      <c r="K74" s="1302"/>
      <c r="L74" s="29"/>
      <c r="M74" s="29"/>
      <c r="N74" s="29"/>
      <c r="O74" s="29"/>
      <c r="P74" s="29"/>
      <c r="Q74" s="29"/>
      <c r="R74" s="29"/>
      <c r="S74" s="29"/>
      <c r="T74" s="29"/>
      <c r="U74" s="29"/>
      <c r="V74" s="29"/>
      <c r="W74" s="29"/>
      <c r="X74" s="29"/>
      <c r="Y74" s="29"/>
      <c r="Z74" s="29"/>
    </row>
    <row r="75" spans="1:26" ht="15.75" customHeight="1">
      <c r="A75" s="29"/>
      <c r="B75" s="75"/>
      <c r="C75" s="29"/>
      <c r="D75" s="29"/>
      <c r="E75" s="1302"/>
      <c r="F75" s="1302"/>
      <c r="G75" s="1302"/>
      <c r="H75" s="1302"/>
      <c r="I75" s="1302"/>
      <c r="J75" s="1302"/>
      <c r="K75" s="1302"/>
      <c r="L75" s="29"/>
      <c r="M75" s="29"/>
      <c r="N75" s="29"/>
      <c r="O75" s="29"/>
      <c r="P75" s="29"/>
      <c r="Q75" s="29"/>
      <c r="R75" s="29"/>
      <c r="S75" s="29"/>
      <c r="T75" s="29"/>
      <c r="U75" s="29"/>
      <c r="V75" s="29"/>
      <c r="W75" s="29"/>
      <c r="X75" s="29"/>
      <c r="Y75" s="29"/>
      <c r="Z75" s="29"/>
    </row>
    <row r="76" spans="1:26" ht="15.75" customHeight="1">
      <c r="A76" s="29"/>
      <c r="B76" s="75"/>
      <c r="C76" s="29"/>
      <c r="D76" s="29"/>
      <c r="E76" s="1302"/>
      <c r="F76" s="1302"/>
      <c r="G76" s="1302"/>
      <c r="H76" s="1302"/>
      <c r="I76" s="1302"/>
      <c r="J76" s="1302"/>
      <c r="K76" s="1302"/>
      <c r="L76" s="29"/>
      <c r="M76" s="29"/>
      <c r="N76" s="29"/>
      <c r="O76" s="29"/>
      <c r="P76" s="29"/>
      <c r="Q76" s="29"/>
      <c r="R76" s="29"/>
      <c r="S76" s="29"/>
      <c r="T76" s="29"/>
      <c r="U76" s="29"/>
      <c r="V76" s="29"/>
      <c r="W76" s="29"/>
      <c r="X76" s="29"/>
      <c r="Y76" s="29"/>
      <c r="Z76" s="29"/>
    </row>
    <row r="77" spans="1:26" ht="15.75" customHeight="1">
      <c r="A77" s="29"/>
      <c r="B77" s="75"/>
      <c r="C77" s="29"/>
      <c r="D77" s="29"/>
      <c r="E77" s="1302"/>
      <c r="F77" s="1302"/>
      <c r="G77" s="1302"/>
      <c r="H77" s="1302"/>
      <c r="I77" s="1302"/>
      <c r="J77" s="1302"/>
      <c r="K77" s="1302"/>
      <c r="L77" s="29"/>
      <c r="M77" s="29"/>
      <c r="N77" s="29"/>
      <c r="O77" s="29"/>
      <c r="P77" s="29"/>
      <c r="Q77" s="29"/>
      <c r="R77" s="29"/>
      <c r="S77" s="29"/>
      <c r="T77" s="29"/>
      <c r="U77" s="29"/>
      <c r="V77" s="29"/>
      <c r="W77" s="29"/>
      <c r="X77" s="29"/>
      <c r="Y77" s="29"/>
      <c r="Z77" s="29"/>
    </row>
    <row r="78" spans="1:26" ht="15.75" customHeight="1">
      <c r="A78" s="29"/>
      <c r="B78" s="75"/>
      <c r="C78" s="29"/>
      <c r="D78" s="29"/>
      <c r="E78" s="1302"/>
      <c r="F78" s="1302"/>
      <c r="G78" s="1302"/>
      <c r="H78" s="1302"/>
      <c r="I78" s="1302"/>
      <c r="J78" s="1302"/>
      <c r="K78" s="1302"/>
      <c r="L78" s="29"/>
      <c r="M78" s="29"/>
      <c r="N78" s="29"/>
      <c r="O78" s="29"/>
      <c r="P78" s="29"/>
      <c r="Q78" s="29"/>
      <c r="R78" s="29"/>
      <c r="S78" s="29"/>
      <c r="T78" s="29"/>
      <c r="U78" s="29"/>
      <c r="V78" s="29"/>
      <c r="W78" s="29"/>
      <c r="X78" s="29"/>
      <c r="Y78" s="29"/>
      <c r="Z78" s="29"/>
    </row>
    <row r="79" spans="1:26" ht="15.75" customHeight="1">
      <c r="A79" s="29"/>
      <c r="B79" s="75"/>
      <c r="C79" s="29"/>
      <c r="D79" s="29"/>
      <c r="E79" s="1302"/>
      <c r="F79" s="1302"/>
      <c r="G79" s="1302"/>
      <c r="H79" s="1302"/>
      <c r="I79" s="1302"/>
      <c r="J79" s="1302"/>
      <c r="K79" s="1302"/>
      <c r="L79" s="29"/>
      <c r="M79" s="29"/>
      <c r="N79" s="29"/>
      <c r="O79" s="29"/>
      <c r="P79" s="29"/>
      <c r="Q79" s="29"/>
      <c r="R79" s="29"/>
      <c r="S79" s="29"/>
      <c r="T79" s="29"/>
      <c r="U79" s="29"/>
      <c r="V79" s="29"/>
      <c r="W79" s="29"/>
      <c r="X79" s="29"/>
      <c r="Y79" s="29"/>
      <c r="Z79" s="29"/>
    </row>
    <row r="80" spans="1:26" ht="15.75" customHeight="1">
      <c r="A80" s="29"/>
      <c r="B80" s="75"/>
      <c r="C80" s="29"/>
      <c r="D80" s="29"/>
      <c r="E80" s="1302"/>
      <c r="F80" s="1302"/>
      <c r="G80" s="1302"/>
      <c r="H80" s="1302"/>
      <c r="I80" s="1302"/>
      <c r="J80" s="1302"/>
      <c r="K80" s="1302"/>
      <c r="L80" s="29"/>
      <c r="M80" s="29"/>
      <c r="N80" s="29"/>
      <c r="O80" s="29"/>
      <c r="P80" s="29"/>
      <c r="Q80" s="29"/>
      <c r="R80" s="29"/>
      <c r="S80" s="29"/>
      <c r="T80" s="29"/>
      <c r="U80" s="29"/>
      <c r="V80" s="29"/>
      <c r="W80" s="29"/>
      <c r="X80" s="29"/>
      <c r="Y80" s="29"/>
      <c r="Z80" s="29"/>
    </row>
    <row r="81" spans="1:26" ht="15.75" customHeight="1">
      <c r="A81" s="29"/>
      <c r="B81" s="75"/>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5.75" customHeight="1">
      <c r="A82" s="29"/>
      <c r="B82" s="75"/>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5.75" customHeight="1">
      <c r="A83" s="29"/>
      <c r="B83" s="75"/>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5.75" customHeight="1">
      <c r="A84" s="29"/>
      <c r="B84" s="75"/>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5.75" customHeight="1">
      <c r="A85" s="29"/>
      <c r="B85" s="75"/>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5.75" customHeight="1">
      <c r="A86" s="29"/>
      <c r="B86" s="75"/>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5.75" customHeight="1">
      <c r="A87" s="29"/>
      <c r="B87" s="75"/>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5.75" customHeight="1">
      <c r="A88" s="29"/>
      <c r="B88" s="75"/>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5.75" customHeight="1">
      <c r="A89" s="29"/>
      <c r="B89" s="75"/>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5.75" customHeight="1">
      <c r="A90" s="29"/>
      <c r="B90" s="75"/>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5.75" customHeight="1">
      <c r="A91" s="29"/>
      <c r="B91" s="75"/>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5.75" customHeight="1">
      <c r="A92" s="29"/>
      <c r="B92" s="75"/>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5.75" customHeight="1">
      <c r="A93" s="29"/>
      <c r="B93" s="75"/>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5.75" customHeight="1">
      <c r="A94" s="29"/>
      <c r="B94" s="75"/>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5.75" customHeight="1">
      <c r="A95" s="29"/>
      <c r="B95" s="75"/>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5.75" customHeight="1">
      <c r="A96" s="29"/>
      <c r="B96" s="75"/>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5.75" customHeight="1">
      <c r="A97" s="29"/>
      <c r="B97" s="75"/>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5.75" customHeight="1">
      <c r="A98" s="29"/>
      <c r="B98" s="75"/>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5.75" customHeight="1">
      <c r="A99" s="29"/>
      <c r="B99" s="75"/>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5.75" customHeight="1">
      <c r="A100" s="29"/>
      <c r="B100" s="75"/>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5.75" customHeight="1">
      <c r="A101" s="29"/>
      <c r="B101" s="75"/>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5.75" customHeight="1">
      <c r="A102" s="29"/>
      <c r="B102" s="75"/>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5.75" customHeight="1">
      <c r="A103" s="29"/>
      <c r="B103" s="75"/>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5.75" customHeight="1">
      <c r="A104" s="29"/>
      <c r="B104" s="75"/>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5.75" customHeight="1">
      <c r="A105" s="29"/>
      <c r="B105" s="75"/>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5.75" customHeight="1">
      <c r="A106" s="29"/>
      <c r="B106" s="75"/>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5.75" customHeight="1">
      <c r="A107" s="29"/>
      <c r="B107" s="75"/>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5.75" customHeight="1">
      <c r="A108" s="29"/>
      <c r="B108" s="75"/>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5.75" customHeight="1">
      <c r="A109" s="29"/>
      <c r="B109" s="75"/>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5.75" customHeight="1">
      <c r="A110" s="29"/>
      <c r="B110" s="75"/>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5.75" customHeight="1">
      <c r="A111" s="29"/>
      <c r="B111" s="75"/>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5.75" customHeight="1">
      <c r="A112" s="29"/>
      <c r="B112" s="75"/>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5.75" customHeight="1">
      <c r="A113" s="29"/>
      <c r="B113" s="75"/>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5.75" customHeight="1">
      <c r="A114" s="29"/>
      <c r="B114" s="75"/>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5.75" customHeight="1">
      <c r="A115" s="29"/>
      <c r="B115" s="75"/>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5.75" customHeight="1">
      <c r="A116" s="29"/>
      <c r="B116" s="75"/>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5.75" customHeight="1">
      <c r="A117" s="29"/>
      <c r="B117" s="75"/>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5.75" customHeight="1">
      <c r="A118" s="29"/>
      <c r="B118" s="75"/>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5.75" customHeight="1">
      <c r="A119" s="29"/>
      <c r="B119" s="75"/>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5.75" customHeight="1">
      <c r="A120" s="29"/>
      <c r="B120" s="75"/>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5.75" customHeight="1">
      <c r="A121" s="29"/>
      <c r="B121" s="75"/>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5.75" customHeight="1">
      <c r="A122" s="29"/>
      <c r="B122" s="75"/>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5.75" customHeight="1">
      <c r="A123" s="29"/>
      <c r="B123" s="75"/>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5.75" customHeight="1">
      <c r="A124" s="29"/>
      <c r="B124" s="75"/>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5.75" customHeight="1">
      <c r="A125" s="29"/>
      <c r="B125" s="75"/>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5.75" customHeight="1">
      <c r="A126" s="29"/>
      <c r="B126" s="75"/>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5.75" customHeight="1">
      <c r="A127" s="29"/>
      <c r="B127" s="75"/>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5.75" customHeight="1">
      <c r="A128" s="29"/>
      <c r="B128" s="75"/>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5.75" customHeight="1">
      <c r="A129" s="29"/>
      <c r="B129" s="75"/>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5.75" customHeight="1">
      <c r="A130" s="29"/>
      <c r="B130" s="75"/>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5.75" customHeight="1">
      <c r="A131" s="29"/>
      <c r="B131" s="75"/>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5.75" customHeight="1">
      <c r="A132" s="29"/>
      <c r="B132" s="75"/>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5.75" customHeight="1">
      <c r="A133" s="29"/>
      <c r="B133" s="75"/>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5.75" customHeight="1">
      <c r="A134" s="29"/>
      <c r="B134" s="75"/>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5.75" customHeight="1">
      <c r="A135" s="29"/>
      <c r="B135" s="75"/>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5.75" customHeight="1">
      <c r="A136" s="29"/>
      <c r="B136" s="75"/>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5.75" customHeight="1">
      <c r="A137" s="29"/>
      <c r="B137" s="75"/>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5.75" customHeight="1">
      <c r="A138" s="29"/>
      <c r="B138" s="75"/>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5.75" customHeight="1">
      <c r="A139" s="29"/>
      <c r="B139" s="75"/>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5.75" customHeight="1">
      <c r="A140" s="29"/>
      <c r="B140" s="75"/>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5.75" customHeight="1">
      <c r="A141" s="29"/>
      <c r="B141" s="75"/>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5.75" customHeight="1">
      <c r="A142" s="29"/>
      <c r="B142" s="75"/>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5.75" customHeight="1">
      <c r="A143" s="29"/>
      <c r="B143" s="75"/>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5.75" customHeight="1">
      <c r="A144" s="29"/>
      <c r="B144" s="75"/>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5.75" customHeight="1">
      <c r="A145" s="29"/>
      <c r="B145" s="75"/>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5.75" customHeight="1">
      <c r="A146" s="29"/>
      <c r="B146" s="75"/>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5.75" customHeight="1">
      <c r="A147" s="29"/>
      <c r="B147" s="75"/>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5.75" customHeight="1">
      <c r="A148" s="29"/>
      <c r="B148" s="75"/>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5.75" customHeight="1">
      <c r="A149" s="29"/>
      <c r="B149" s="75"/>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5.75" customHeight="1">
      <c r="A150" s="29"/>
      <c r="B150" s="75"/>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5.75" customHeight="1">
      <c r="A151" s="29"/>
      <c r="B151" s="75"/>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5.75" customHeight="1">
      <c r="A152" s="29"/>
      <c r="B152" s="75"/>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5.75" customHeight="1">
      <c r="A153" s="29"/>
      <c r="B153" s="75"/>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5.75" customHeight="1">
      <c r="A154" s="29"/>
      <c r="B154" s="75"/>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5.75" customHeight="1">
      <c r="A155" s="29"/>
      <c r="B155" s="75"/>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5.75" customHeight="1">
      <c r="A156" s="29"/>
      <c r="B156" s="75"/>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5.75" customHeight="1">
      <c r="A157" s="29"/>
      <c r="B157" s="75"/>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5.75" customHeight="1">
      <c r="A158" s="29"/>
      <c r="B158" s="75"/>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5.75" customHeight="1">
      <c r="A159" s="29"/>
      <c r="B159" s="75"/>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5.75" customHeight="1">
      <c r="A160" s="29"/>
      <c r="B160" s="75"/>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5.75" customHeight="1">
      <c r="A161" s="29"/>
      <c r="B161" s="75"/>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5.75" customHeight="1">
      <c r="A162" s="29"/>
      <c r="B162" s="75"/>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5.75" customHeight="1">
      <c r="A163" s="29"/>
      <c r="B163" s="75"/>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5.75" customHeight="1">
      <c r="A164" s="29"/>
      <c r="B164" s="75"/>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5.75" customHeight="1">
      <c r="A165" s="29"/>
      <c r="B165" s="75"/>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5.75" customHeight="1">
      <c r="A166" s="29"/>
      <c r="B166" s="75"/>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5.75" customHeight="1">
      <c r="A167" s="29"/>
      <c r="B167" s="75"/>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5.75" customHeight="1">
      <c r="A168" s="29"/>
      <c r="B168" s="75"/>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5.75" customHeight="1">
      <c r="A169" s="29"/>
      <c r="B169" s="75"/>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5.75" customHeight="1">
      <c r="A170" s="29"/>
      <c r="B170" s="75"/>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5.75" customHeight="1">
      <c r="A171" s="29"/>
      <c r="B171" s="75"/>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5.75" customHeight="1">
      <c r="A172" s="29"/>
      <c r="B172" s="75"/>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5.75" customHeight="1">
      <c r="A173" s="29"/>
      <c r="B173" s="75"/>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5.75" customHeight="1">
      <c r="A174" s="29"/>
      <c r="B174" s="75"/>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5.75" customHeight="1">
      <c r="A175" s="29"/>
      <c r="B175" s="75"/>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5.75" customHeight="1">
      <c r="A176" s="29"/>
      <c r="B176" s="75"/>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5.75" customHeight="1">
      <c r="A177" s="29"/>
      <c r="B177" s="75"/>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5.75" customHeight="1">
      <c r="A178" s="29"/>
      <c r="B178" s="75"/>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5.75" customHeight="1">
      <c r="A179" s="29"/>
      <c r="B179" s="75"/>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5.75" customHeight="1">
      <c r="A180" s="29"/>
      <c r="B180" s="75"/>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5.75" customHeight="1">
      <c r="A181" s="29"/>
      <c r="B181" s="75"/>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5.75" customHeight="1">
      <c r="A182" s="29"/>
      <c r="B182" s="75"/>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5.75" customHeight="1">
      <c r="A183" s="29"/>
      <c r="B183" s="75"/>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5.75" customHeight="1">
      <c r="A184" s="29"/>
      <c r="B184" s="75"/>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5.75" customHeight="1">
      <c r="A185" s="29"/>
      <c r="B185" s="75"/>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5.75" customHeight="1">
      <c r="A186" s="29"/>
      <c r="B186" s="75"/>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5.75" customHeight="1">
      <c r="A187" s="29"/>
      <c r="B187" s="75"/>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5.75" customHeight="1">
      <c r="A188" s="29"/>
      <c r="B188" s="75"/>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5.75" customHeight="1">
      <c r="A189" s="29"/>
      <c r="B189" s="75"/>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5.75" customHeight="1">
      <c r="A190" s="29"/>
      <c r="B190" s="75"/>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5.75" customHeight="1">
      <c r="A191" s="29"/>
      <c r="B191" s="75"/>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5.75" customHeight="1">
      <c r="A192" s="29"/>
      <c r="B192" s="75"/>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5.75" customHeight="1">
      <c r="A193" s="29"/>
      <c r="B193" s="75"/>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5.75" customHeight="1">
      <c r="A194" s="29"/>
      <c r="B194" s="75"/>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5.75" customHeight="1">
      <c r="A195" s="29"/>
      <c r="B195" s="75"/>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5.75" customHeight="1">
      <c r="A196" s="29"/>
      <c r="B196" s="75"/>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5.75" customHeight="1">
      <c r="A197" s="29"/>
      <c r="B197" s="75"/>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5.75" customHeight="1">
      <c r="A198" s="29"/>
      <c r="B198" s="75"/>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5.75" customHeight="1">
      <c r="A199" s="29"/>
      <c r="B199" s="75"/>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5.75" customHeight="1">
      <c r="A200" s="29"/>
      <c r="B200" s="75"/>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5.75" customHeight="1">
      <c r="A201" s="29"/>
      <c r="B201" s="75"/>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5.75" customHeight="1">
      <c r="A202" s="29"/>
      <c r="B202" s="75"/>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5.75" customHeight="1">
      <c r="A203" s="29"/>
      <c r="B203" s="75"/>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5.75" customHeight="1">
      <c r="A204" s="29"/>
      <c r="B204" s="75"/>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5.75" customHeight="1">
      <c r="A205" s="29"/>
      <c r="B205" s="75"/>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5.75" customHeight="1">
      <c r="A206" s="29"/>
      <c r="B206" s="75"/>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5.75" customHeight="1">
      <c r="A207" s="29"/>
      <c r="B207" s="75"/>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5.75" customHeight="1">
      <c r="A208" s="29"/>
      <c r="B208" s="75"/>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5.75" customHeight="1">
      <c r="A209" s="29"/>
      <c r="B209" s="75"/>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5.75" customHeight="1">
      <c r="A210" s="29"/>
      <c r="B210" s="75"/>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5.75" customHeight="1">
      <c r="A211" s="29"/>
      <c r="B211" s="75"/>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5.75" customHeight="1">
      <c r="A212" s="29"/>
      <c r="B212" s="75"/>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5.75" customHeight="1">
      <c r="A213" s="29"/>
      <c r="B213" s="75"/>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5.75" customHeight="1">
      <c r="A214" s="29"/>
      <c r="B214" s="75"/>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5.75" customHeight="1">
      <c r="A215" s="29"/>
      <c r="B215" s="75"/>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5.75" customHeight="1">
      <c r="A216" s="29"/>
      <c r="B216" s="75"/>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5.75" customHeight="1">
      <c r="A217" s="29"/>
      <c r="B217" s="75"/>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5.75" customHeight="1">
      <c r="A218" s="29"/>
      <c r="B218" s="75"/>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5.75" customHeight="1">
      <c r="A219" s="29"/>
      <c r="B219" s="75"/>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5.75" customHeight="1">
      <c r="A220" s="29"/>
      <c r="B220" s="75"/>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5.75" customHeight="1">
      <c r="A221" s="29"/>
      <c r="B221" s="75"/>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5.75" customHeight="1">
      <c r="A222" s="29"/>
      <c r="B222" s="75"/>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5.75" customHeight="1">
      <c r="A223" s="29"/>
      <c r="B223" s="75"/>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5.75" customHeight="1">
      <c r="A224" s="29"/>
      <c r="B224" s="75"/>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5.75" customHeight="1">
      <c r="A225" s="29"/>
      <c r="B225" s="75"/>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5.75" customHeight="1">
      <c r="A226" s="29"/>
      <c r="B226" s="75"/>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5.75" customHeight="1">
      <c r="A227" s="29"/>
      <c r="B227" s="75"/>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5.75" customHeight="1">
      <c r="A228" s="29"/>
      <c r="B228" s="75"/>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5.75" customHeight="1">
      <c r="A229" s="29"/>
      <c r="B229" s="75"/>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5.75" customHeight="1">
      <c r="A230" s="29"/>
      <c r="B230" s="75"/>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5.75" customHeight="1">
      <c r="A231" s="29"/>
      <c r="B231" s="75"/>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5.75" customHeight="1">
      <c r="A232" s="29"/>
      <c r="B232" s="75"/>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5.75" customHeight="1">
      <c r="A233" s="29"/>
      <c r="B233" s="75"/>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5.75" customHeight="1">
      <c r="A234" s="29"/>
      <c r="B234" s="75"/>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5.75" customHeight="1">
      <c r="A235" s="29"/>
      <c r="B235" s="75"/>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5.75" customHeight="1">
      <c r="A236" s="29"/>
      <c r="B236" s="75"/>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5.75" customHeight="1">
      <c r="A237" s="29"/>
      <c r="B237" s="75"/>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5.75" customHeight="1">
      <c r="A238" s="29"/>
      <c r="B238" s="75"/>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5.75" customHeight="1">
      <c r="A239" s="29"/>
      <c r="B239" s="75"/>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5.75" customHeight="1">
      <c r="A240" s="29"/>
      <c r="B240" s="75"/>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5.75" customHeight="1">
      <c r="A241" s="29"/>
      <c r="B241" s="75"/>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5.75" customHeight="1">
      <c r="A242" s="29"/>
      <c r="B242" s="75"/>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5.75" customHeight="1">
      <c r="A243" s="29"/>
      <c r="B243" s="75"/>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5.75" customHeight="1">
      <c r="A244" s="29"/>
      <c r="B244" s="75"/>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5.75" customHeight="1">
      <c r="A245" s="29"/>
      <c r="B245" s="75"/>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5.75" customHeight="1">
      <c r="A246" s="29"/>
      <c r="B246" s="75"/>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5.75" customHeight="1">
      <c r="A247" s="29"/>
      <c r="B247" s="75"/>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5.75" customHeight="1">
      <c r="A248" s="29"/>
      <c r="B248" s="75"/>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5.75" customHeight="1">
      <c r="A249" s="29"/>
      <c r="B249" s="75"/>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5.75" customHeight="1">
      <c r="A250" s="29"/>
      <c r="B250" s="75"/>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5.75" customHeight="1">
      <c r="A251" s="29"/>
      <c r="B251" s="75"/>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5.75" customHeight="1">
      <c r="A252" s="29"/>
      <c r="B252" s="75"/>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5.75" customHeight="1">
      <c r="A253" s="29"/>
      <c r="B253" s="75"/>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5.75" customHeight="1">
      <c r="A254" s="29"/>
      <c r="B254" s="75"/>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5.75" customHeight="1">
      <c r="A255" s="29"/>
      <c r="B255" s="75"/>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5.75" customHeight="1">
      <c r="A256" s="29"/>
      <c r="B256" s="75"/>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5.75" customHeight="1">
      <c r="A257" s="29"/>
      <c r="B257" s="75"/>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5.75" customHeight="1">
      <c r="A258" s="29"/>
      <c r="B258" s="75"/>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5.75" customHeight="1">
      <c r="A259" s="29"/>
      <c r="B259" s="75"/>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5.75" customHeight="1">
      <c r="A260" s="29"/>
      <c r="B260" s="75"/>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5.75" customHeight="1">
      <c r="A261" s="29"/>
      <c r="B261" s="75"/>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5.75" customHeight="1">
      <c r="A262" s="29"/>
      <c r="B262" s="75"/>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5.75" customHeight="1">
      <c r="A263" s="29"/>
      <c r="B263" s="75"/>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5.75" customHeight="1">
      <c r="A264" s="29"/>
      <c r="B264" s="75"/>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5.75" customHeight="1">
      <c r="A265" s="29"/>
      <c r="B265" s="75"/>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5.75" customHeight="1">
      <c r="A266" s="29"/>
      <c r="B266" s="75"/>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5.75" customHeight="1">
      <c r="A267" s="29"/>
      <c r="B267" s="75"/>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5.75" customHeight="1">
      <c r="A268" s="29"/>
      <c r="B268" s="75"/>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5.75" customHeight="1">
      <c r="A269" s="29"/>
      <c r="B269" s="75"/>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5.75" customHeight="1">
      <c r="A270" s="29"/>
      <c r="B270" s="75"/>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5.75" customHeight="1">
      <c r="A271" s="29"/>
      <c r="B271" s="75"/>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5.75" customHeight="1">
      <c r="A272" s="29"/>
      <c r="B272" s="75"/>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5.75" customHeight="1">
      <c r="A273" s="29"/>
      <c r="B273" s="75"/>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5.75" customHeight="1">
      <c r="A274" s="29"/>
      <c r="B274" s="75"/>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5.75" customHeight="1">
      <c r="A275" s="29"/>
      <c r="B275" s="75"/>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5.75" customHeight="1">
      <c r="A276" s="29"/>
      <c r="B276" s="75"/>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5.75" customHeight="1">
      <c r="A277" s="29"/>
      <c r="B277" s="75"/>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5.75" customHeight="1">
      <c r="A278" s="29"/>
      <c r="B278" s="75"/>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5.75" customHeight="1">
      <c r="A279" s="29"/>
      <c r="B279" s="75"/>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5.75" customHeight="1">
      <c r="A280" s="29"/>
      <c r="B280" s="75"/>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5.75" customHeight="1">
      <c r="A281" s="29"/>
      <c r="B281" s="75"/>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5.75" customHeight="1">
      <c r="A282" s="29"/>
      <c r="B282" s="75"/>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5.75" customHeight="1">
      <c r="A283" s="29"/>
      <c r="B283" s="75"/>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5.75" customHeight="1">
      <c r="A284" s="29"/>
      <c r="B284" s="75"/>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5.75" customHeight="1">
      <c r="A285" s="29"/>
      <c r="B285" s="75"/>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5.75" customHeight="1">
      <c r="A286" s="29"/>
      <c r="B286" s="75"/>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5.75" customHeight="1">
      <c r="A287" s="29"/>
      <c r="B287" s="75"/>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5.75" customHeight="1">
      <c r="A288" s="29"/>
      <c r="B288" s="75"/>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5.75" customHeight="1">
      <c r="A289" s="29"/>
      <c r="B289" s="75"/>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5.75" customHeight="1">
      <c r="A290" s="29"/>
      <c r="B290" s="75"/>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5.75" customHeight="1">
      <c r="A291" s="29"/>
      <c r="B291" s="75"/>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5.75" customHeight="1">
      <c r="A292" s="29"/>
      <c r="B292" s="75"/>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5.75" customHeight="1">
      <c r="A293" s="29"/>
      <c r="B293" s="75"/>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5.75" customHeight="1">
      <c r="A294" s="29"/>
      <c r="B294" s="75"/>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5.75" customHeight="1">
      <c r="A295" s="29"/>
      <c r="B295" s="75"/>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5.75" customHeight="1">
      <c r="A296" s="29"/>
      <c r="B296" s="75"/>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5.75" customHeight="1">
      <c r="A297" s="29"/>
      <c r="B297" s="75"/>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5.75" customHeight="1">
      <c r="A298" s="29"/>
      <c r="B298" s="75"/>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5.75" customHeight="1">
      <c r="A299" s="29"/>
      <c r="B299" s="75"/>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5.75" customHeight="1">
      <c r="A300" s="29"/>
      <c r="B300" s="75"/>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5.75" customHeight="1">
      <c r="A301" s="29"/>
      <c r="B301" s="75"/>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5.75" customHeight="1">
      <c r="A302" s="29"/>
      <c r="B302" s="75"/>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5.75" customHeight="1">
      <c r="A303" s="29"/>
      <c r="B303" s="75"/>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5.75" customHeight="1">
      <c r="A304" s="29"/>
      <c r="B304" s="75"/>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5.75" customHeight="1">
      <c r="A305" s="29"/>
      <c r="B305" s="75"/>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5.75" customHeight="1">
      <c r="A306" s="29"/>
      <c r="B306" s="75"/>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5.75" customHeight="1">
      <c r="A307" s="29"/>
      <c r="B307" s="75"/>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5.75" customHeight="1">
      <c r="A308" s="29"/>
      <c r="B308" s="75"/>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5.75" customHeight="1">
      <c r="A309" s="29"/>
      <c r="B309" s="75"/>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5.75" customHeight="1">
      <c r="A310" s="29"/>
      <c r="B310" s="75"/>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5.75" customHeight="1">
      <c r="A311" s="29"/>
      <c r="B311" s="75"/>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5.75" customHeight="1">
      <c r="A312" s="29"/>
      <c r="B312" s="75"/>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5.75" customHeight="1">
      <c r="A313" s="29"/>
      <c r="B313" s="75"/>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5.75" customHeight="1">
      <c r="A314" s="29"/>
      <c r="B314" s="75"/>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5.75" customHeight="1">
      <c r="A315" s="29"/>
      <c r="B315" s="75"/>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5.75" customHeight="1">
      <c r="A316" s="29"/>
      <c r="B316" s="75"/>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5.75" customHeight="1">
      <c r="A317" s="29"/>
      <c r="B317" s="75"/>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5.75" customHeight="1">
      <c r="A318" s="29"/>
      <c r="B318" s="75"/>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5.75" customHeight="1">
      <c r="A319" s="29"/>
      <c r="B319" s="75"/>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5.75" customHeight="1">
      <c r="A320" s="29"/>
      <c r="B320" s="75"/>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5.75" customHeight="1">
      <c r="A321" s="29"/>
      <c r="B321" s="75"/>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5.75" customHeight="1">
      <c r="A322" s="29"/>
      <c r="B322" s="75"/>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5.75" customHeight="1">
      <c r="A323" s="29"/>
      <c r="B323" s="75"/>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5.75" customHeight="1">
      <c r="A324" s="29"/>
      <c r="B324" s="75"/>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5.75" customHeight="1">
      <c r="A325" s="29"/>
      <c r="B325" s="75"/>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5.75" customHeight="1">
      <c r="A326" s="29"/>
      <c r="B326" s="75"/>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5.75" customHeight="1">
      <c r="A327" s="29"/>
      <c r="B327" s="75"/>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5.75" customHeight="1">
      <c r="A328" s="29"/>
      <c r="B328" s="75"/>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5.75" customHeight="1">
      <c r="A329" s="29"/>
      <c r="B329" s="75"/>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5.75" customHeight="1">
      <c r="A330" s="29"/>
      <c r="B330" s="75"/>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5.75" customHeight="1">
      <c r="A331" s="29"/>
      <c r="B331" s="75"/>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5.75" customHeight="1">
      <c r="A332" s="29"/>
      <c r="B332" s="75"/>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5.75" customHeight="1">
      <c r="A333" s="29"/>
      <c r="B333" s="75"/>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5.75" customHeight="1">
      <c r="A334" s="29"/>
      <c r="B334" s="75"/>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5.75" customHeight="1">
      <c r="A335" s="29"/>
      <c r="B335" s="75"/>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5.75" customHeight="1">
      <c r="A336" s="29"/>
      <c r="B336" s="75"/>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5.75" customHeight="1">
      <c r="A337" s="29"/>
      <c r="B337" s="75"/>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5.75" customHeight="1">
      <c r="A338" s="29"/>
      <c r="B338" s="75"/>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5.75" customHeight="1">
      <c r="A339" s="29"/>
      <c r="B339" s="75"/>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5.75" customHeight="1">
      <c r="A340" s="29"/>
      <c r="B340" s="75"/>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5.75" customHeight="1">
      <c r="A341" s="29"/>
      <c r="B341" s="75"/>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5.75" customHeight="1">
      <c r="A342" s="29"/>
      <c r="B342" s="75"/>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5.75" customHeight="1">
      <c r="A343" s="29"/>
      <c r="B343" s="75"/>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5.75" customHeight="1">
      <c r="A344" s="29"/>
      <c r="B344" s="75"/>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5.75" customHeight="1">
      <c r="A345" s="29"/>
      <c r="B345" s="75"/>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5.75" customHeight="1">
      <c r="A346" s="29"/>
      <c r="B346" s="75"/>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5.75" customHeight="1">
      <c r="A347" s="29"/>
      <c r="B347" s="75"/>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5.75" customHeight="1">
      <c r="A348" s="29"/>
      <c r="B348" s="75"/>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5.75" customHeight="1">
      <c r="A349" s="29"/>
      <c r="B349" s="75"/>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5.75" customHeight="1">
      <c r="A350" s="29"/>
      <c r="B350" s="75"/>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5.75" customHeight="1">
      <c r="A351" s="29"/>
      <c r="B351" s="75"/>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5.75" customHeight="1">
      <c r="A352" s="29"/>
      <c r="B352" s="75"/>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5.75" customHeight="1">
      <c r="A353" s="29"/>
      <c r="B353" s="75"/>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5.75" customHeight="1">
      <c r="A354" s="29"/>
      <c r="B354" s="75"/>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5.75" customHeight="1">
      <c r="A355" s="29"/>
      <c r="B355" s="75"/>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5.75" customHeight="1">
      <c r="A356" s="29"/>
      <c r="B356" s="75"/>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5.75" customHeight="1">
      <c r="A357" s="29"/>
      <c r="B357" s="75"/>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5.75" customHeight="1">
      <c r="A358" s="29"/>
      <c r="B358" s="75"/>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5.75" customHeight="1">
      <c r="A359" s="29"/>
      <c r="B359" s="75"/>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5.75" customHeight="1">
      <c r="A360" s="29"/>
      <c r="B360" s="75"/>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5.75" customHeight="1">
      <c r="A361" s="29"/>
      <c r="B361" s="75"/>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5.75" customHeight="1">
      <c r="A362" s="29"/>
      <c r="B362" s="75"/>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5.75" customHeight="1">
      <c r="A363" s="29"/>
      <c r="B363" s="75"/>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5.75" customHeight="1">
      <c r="A364" s="29"/>
      <c r="B364" s="75"/>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5.75" customHeight="1">
      <c r="A365" s="29"/>
      <c r="B365" s="75"/>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5.75" customHeight="1">
      <c r="A366" s="29"/>
      <c r="B366" s="75"/>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5.75" customHeight="1">
      <c r="A367" s="29"/>
      <c r="B367" s="75"/>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5.75" customHeight="1">
      <c r="A368" s="29"/>
      <c r="B368" s="75"/>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5.75" customHeight="1">
      <c r="A369" s="29"/>
      <c r="B369" s="75"/>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5.75" customHeight="1">
      <c r="A370" s="29"/>
      <c r="B370" s="75"/>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5.75" customHeight="1">
      <c r="A371" s="29"/>
      <c r="B371" s="75"/>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5.75" customHeight="1">
      <c r="A372" s="29"/>
      <c r="B372" s="75"/>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5.75" customHeight="1">
      <c r="A373" s="29"/>
      <c r="B373" s="75"/>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5.75" customHeight="1">
      <c r="A374" s="29"/>
      <c r="B374" s="75"/>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5.75" customHeight="1">
      <c r="A375" s="29"/>
      <c r="B375" s="75"/>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5.75" customHeight="1">
      <c r="A376" s="29"/>
      <c r="B376" s="75"/>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5.75" customHeight="1">
      <c r="A377" s="29"/>
      <c r="B377" s="75"/>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5.75" customHeight="1">
      <c r="A378" s="29"/>
      <c r="B378" s="75"/>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5.75" customHeight="1">
      <c r="A379" s="29"/>
      <c r="B379" s="75"/>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5.75" customHeight="1">
      <c r="A380" s="29"/>
      <c r="B380" s="75"/>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5.75" customHeight="1">
      <c r="A381" s="29"/>
      <c r="B381" s="75"/>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5.75" customHeight="1">
      <c r="A382" s="29"/>
      <c r="B382" s="75"/>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5.75" customHeight="1">
      <c r="A383" s="29"/>
      <c r="B383" s="75"/>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5.75" customHeight="1">
      <c r="A384" s="29"/>
      <c r="B384" s="75"/>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5.75" customHeight="1">
      <c r="A385" s="29"/>
      <c r="B385" s="75"/>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5.75" customHeight="1">
      <c r="A386" s="29"/>
      <c r="B386" s="75"/>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5.75" customHeight="1">
      <c r="A387" s="29"/>
      <c r="B387" s="75"/>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5.75" customHeight="1">
      <c r="A388" s="29"/>
      <c r="B388" s="75"/>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5.75" customHeight="1">
      <c r="A389" s="29"/>
      <c r="B389" s="75"/>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5.75" customHeight="1">
      <c r="A390" s="29"/>
      <c r="B390" s="75"/>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5.75" customHeight="1">
      <c r="A391" s="29"/>
      <c r="B391" s="75"/>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5.75" customHeight="1">
      <c r="A392" s="29"/>
      <c r="B392" s="75"/>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5.75" customHeight="1">
      <c r="A393" s="29"/>
      <c r="B393" s="75"/>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5.75" customHeight="1">
      <c r="A394" s="29"/>
      <c r="B394" s="75"/>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5.75" customHeight="1">
      <c r="A395" s="29"/>
      <c r="B395" s="75"/>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5.75" customHeight="1">
      <c r="A396" s="29"/>
      <c r="B396" s="75"/>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5.75" customHeight="1">
      <c r="A397" s="29"/>
      <c r="B397" s="75"/>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5.75" customHeight="1">
      <c r="A398" s="29"/>
      <c r="B398" s="75"/>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5.75" customHeight="1">
      <c r="A399" s="29"/>
      <c r="B399" s="75"/>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5.75" customHeight="1">
      <c r="A400" s="29"/>
      <c r="B400" s="75"/>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5.75" customHeight="1">
      <c r="A401" s="29"/>
      <c r="B401" s="75"/>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5.75" customHeight="1">
      <c r="A402" s="29"/>
      <c r="B402" s="75"/>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5.75" customHeight="1">
      <c r="A403" s="29"/>
      <c r="B403" s="75"/>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5.75" customHeight="1">
      <c r="A404" s="29"/>
      <c r="B404" s="75"/>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5.75" customHeight="1">
      <c r="A405" s="29"/>
      <c r="B405" s="75"/>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5.75" customHeight="1">
      <c r="A406" s="29"/>
      <c r="B406" s="75"/>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5.75" customHeight="1">
      <c r="A407" s="29"/>
      <c r="B407" s="75"/>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5.75" customHeight="1">
      <c r="A408" s="29"/>
      <c r="B408" s="75"/>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5.75" customHeight="1">
      <c r="A409" s="29"/>
      <c r="B409" s="75"/>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5.75" customHeight="1">
      <c r="A410" s="29"/>
      <c r="B410" s="75"/>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5.75" customHeight="1">
      <c r="A411" s="29"/>
      <c r="B411" s="75"/>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5.75" customHeight="1">
      <c r="A412" s="29"/>
      <c r="B412" s="75"/>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5.75" customHeight="1">
      <c r="A413" s="29"/>
      <c r="B413" s="75"/>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5.75" customHeight="1">
      <c r="A414" s="29"/>
      <c r="B414" s="75"/>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5.75" customHeight="1">
      <c r="A415" s="29"/>
      <c r="B415" s="75"/>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5.75" customHeight="1">
      <c r="A416" s="29"/>
      <c r="B416" s="75"/>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5.75" customHeight="1">
      <c r="A417" s="29"/>
      <c r="B417" s="75"/>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5.75" customHeight="1">
      <c r="A418" s="29"/>
      <c r="B418" s="75"/>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5.75" customHeight="1">
      <c r="A419" s="29"/>
      <c r="B419" s="75"/>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5.75" customHeight="1">
      <c r="A420" s="29"/>
      <c r="B420" s="75"/>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5.75" customHeight="1">
      <c r="A421" s="29"/>
      <c r="B421" s="75"/>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5.75" customHeight="1">
      <c r="A422" s="29"/>
      <c r="B422" s="75"/>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5.75" customHeight="1">
      <c r="A423" s="29"/>
      <c r="B423" s="75"/>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5.75" customHeight="1">
      <c r="A424" s="29"/>
      <c r="B424" s="75"/>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5.75" customHeight="1">
      <c r="A425" s="29"/>
      <c r="B425" s="75"/>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5.75" customHeight="1">
      <c r="A426" s="29"/>
      <c r="B426" s="75"/>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5.75" customHeight="1">
      <c r="A427" s="29"/>
      <c r="B427" s="75"/>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5.75" customHeight="1">
      <c r="A428" s="29"/>
      <c r="B428" s="75"/>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5.75" customHeight="1">
      <c r="A429" s="29"/>
      <c r="B429" s="75"/>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5.75" customHeight="1">
      <c r="A430" s="29"/>
      <c r="B430" s="75"/>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5.75" customHeight="1">
      <c r="A431" s="29"/>
      <c r="B431" s="75"/>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5.75" customHeight="1">
      <c r="A432" s="29"/>
      <c r="B432" s="75"/>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5.75" customHeight="1">
      <c r="A433" s="29"/>
      <c r="B433" s="75"/>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5.75" customHeight="1">
      <c r="A434" s="29"/>
      <c r="B434" s="75"/>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5.75" customHeight="1">
      <c r="A435" s="29"/>
      <c r="B435" s="75"/>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5.75" customHeight="1">
      <c r="A436" s="29"/>
      <c r="B436" s="75"/>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5.75" customHeight="1">
      <c r="A437" s="29"/>
      <c r="B437" s="75"/>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5.75" customHeight="1">
      <c r="A438" s="29"/>
      <c r="B438" s="75"/>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5.75" customHeight="1">
      <c r="A439" s="29"/>
      <c r="B439" s="75"/>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5.75" customHeight="1">
      <c r="A440" s="29"/>
      <c r="B440" s="75"/>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5.75" customHeight="1">
      <c r="A441" s="29"/>
      <c r="B441" s="75"/>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5.75" customHeight="1">
      <c r="A442" s="29"/>
      <c r="B442" s="75"/>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5.75" customHeight="1">
      <c r="A443" s="29"/>
      <c r="B443" s="75"/>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5.75" customHeight="1">
      <c r="A444" s="29"/>
      <c r="B444" s="75"/>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5.75" customHeight="1">
      <c r="A445" s="29"/>
      <c r="B445" s="75"/>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5.75" customHeight="1">
      <c r="A446" s="29"/>
      <c r="B446" s="75"/>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5.75" customHeight="1">
      <c r="A447" s="29"/>
      <c r="B447" s="75"/>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5.75" customHeight="1">
      <c r="A448" s="29"/>
      <c r="B448" s="75"/>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5.75" customHeight="1">
      <c r="A449" s="29"/>
      <c r="B449" s="75"/>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5.75" customHeight="1">
      <c r="A450" s="29"/>
      <c r="B450" s="75"/>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5.75" customHeight="1">
      <c r="A451" s="29"/>
      <c r="B451" s="75"/>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5.75" customHeight="1">
      <c r="A452" s="29"/>
      <c r="B452" s="75"/>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5.75" customHeight="1">
      <c r="A453" s="29"/>
      <c r="B453" s="75"/>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5.75" customHeight="1">
      <c r="A454" s="29"/>
      <c r="B454" s="75"/>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5.75" customHeight="1">
      <c r="A455" s="29"/>
      <c r="B455" s="75"/>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5.75" customHeight="1">
      <c r="A456" s="29"/>
      <c r="B456" s="75"/>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5.75" customHeight="1">
      <c r="A457" s="29"/>
      <c r="B457" s="75"/>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5.75" customHeight="1">
      <c r="A458" s="29"/>
      <c r="B458" s="75"/>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5.75" customHeight="1">
      <c r="A459" s="29"/>
      <c r="B459" s="75"/>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5.75" customHeight="1">
      <c r="A460" s="29"/>
      <c r="B460" s="75"/>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5.75" customHeight="1">
      <c r="A461" s="29"/>
      <c r="B461" s="75"/>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5.75" customHeight="1">
      <c r="A462" s="29"/>
      <c r="B462" s="75"/>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5.75" customHeight="1">
      <c r="A463" s="29"/>
      <c r="B463" s="75"/>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5.75" customHeight="1">
      <c r="A464" s="29"/>
      <c r="B464" s="75"/>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5.75" customHeight="1">
      <c r="A465" s="29"/>
      <c r="B465" s="75"/>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5.75" customHeight="1">
      <c r="A466" s="29"/>
      <c r="B466" s="75"/>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5.75" customHeight="1">
      <c r="A467" s="29"/>
      <c r="B467" s="75"/>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5.75" customHeight="1">
      <c r="A468" s="29"/>
      <c r="B468" s="75"/>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5.75" customHeight="1">
      <c r="A469" s="29"/>
      <c r="B469" s="75"/>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5.75" customHeight="1">
      <c r="A470" s="29"/>
      <c r="B470" s="75"/>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5.75" customHeight="1">
      <c r="A471" s="29"/>
      <c r="B471" s="75"/>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5.75" customHeight="1">
      <c r="A472" s="29"/>
      <c r="B472" s="75"/>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5.75" customHeight="1">
      <c r="A473" s="29"/>
      <c r="B473" s="75"/>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5.75" customHeight="1">
      <c r="A474" s="29"/>
      <c r="B474" s="75"/>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5.75" customHeight="1">
      <c r="A475" s="29"/>
      <c r="B475" s="75"/>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5.75" customHeight="1">
      <c r="A476" s="29"/>
      <c r="B476" s="75"/>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5.75" customHeight="1">
      <c r="A477" s="29"/>
      <c r="B477" s="75"/>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5.75" customHeight="1">
      <c r="A478" s="29"/>
      <c r="B478" s="75"/>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5.75" customHeight="1">
      <c r="A479" s="29"/>
      <c r="B479" s="75"/>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5.75" customHeight="1">
      <c r="A480" s="29"/>
      <c r="B480" s="75"/>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5.75" customHeight="1">
      <c r="A481" s="29"/>
      <c r="B481" s="75"/>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5.75" customHeight="1">
      <c r="A482" s="29"/>
      <c r="B482" s="75"/>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5.75" customHeight="1">
      <c r="A483" s="29"/>
      <c r="B483" s="75"/>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5.75" customHeight="1">
      <c r="A484" s="29"/>
      <c r="B484" s="75"/>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5.75" customHeight="1">
      <c r="A485" s="29"/>
      <c r="B485" s="75"/>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5.75" customHeight="1">
      <c r="A486" s="29"/>
      <c r="B486" s="75"/>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5.75" customHeight="1">
      <c r="A487" s="29"/>
      <c r="B487" s="75"/>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5.75" customHeight="1">
      <c r="A488" s="29"/>
      <c r="B488" s="75"/>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5.75" customHeight="1">
      <c r="A489" s="29"/>
      <c r="B489" s="75"/>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5.75" customHeight="1">
      <c r="A490" s="29"/>
      <c r="B490" s="75"/>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5.75" customHeight="1">
      <c r="A491" s="29"/>
      <c r="B491" s="75"/>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5.75" customHeight="1">
      <c r="A492" s="29"/>
      <c r="B492" s="75"/>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5.75" customHeight="1">
      <c r="A493" s="29"/>
      <c r="B493" s="75"/>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5.75" customHeight="1">
      <c r="A494" s="29"/>
      <c r="B494" s="75"/>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5.75" customHeight="1">
      <c r="A495" s="29"/>
      <c r="B495" s="75"/>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5.75" customHeight="1">
      <c r="A496" s="29"/>
      <c r="B496" s="75"/>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5.75" customHeight="1">
      <c r="A497" s="29"/>
      <c r="B497" s="75"/>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5.75" customHeight="1">
      <c r="A498" s="29"/>
      <c r="B498" s="75"/>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5.75" customHeight="1">
      <c r="A499" s="29"/>
      <c r="B499" s="75"/>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5.75" customHeight="1">
      <c r="A500" s="29"/>
      <c r="B500" s="75"/>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5.75" customHeight="1">
      <c r="A501" s="29"/>
      <c r="B501" s="75"/>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5.75" customHeight="1">
      <c r="A502" s="29"/>
      <c r="B502" s="75"/>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5.75" customHeight="1">
      <c r="A503" s="29"/>
      <c r="B503" s="75"/>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5.75" customHeight="1">
      <c r="A504" s="29"/>
      <c r="B504" s="75"/>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5.75" customHeight="1">
      <c r="A505" s="29"/>
      <c r="B505" s="75"/>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5.75" customHeight="1">
      <c r="A506" s="29"/>
      <c r="B506" s="75"/>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5.75" customHeight="1">
      <c r="A507" s="29"/>
      <c r="B507" s="75"/>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5.75" customHeight="1">
      <c r="A508" s="29"/>
      <c r="B508" s="75"/>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5.75" customHeight="1">
      <c r="A509" s="29"/>
      <c r="B509" s="75"/>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5.75" customHeight="1">
      <c r="A510" s="29"/>
      <c r="B510" s="75"/>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5.75" customHeight="1">
      <c r="A511" s="29"/>
      <c r="B511" s="75"/>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5.75" customHeight="1">
      <c r="A512" s="29"/>
      <c r="B512" s="75"/>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5.75" customHeight="1">
      <c r="A513" s="29"/>
      <c r="B513" s="75"/>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5.75" customHeight="1">
      <c r="A514" s="29"/>
      <c r="B514" s="75"/>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5.75" customHeight="1">
      <c r="A515" s="29"/>
      <c r="B515" s="75"/>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5.75" customHeight="1">
      <c r="A516" s="29"/>
      <c r="B516" s="75"/>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5.75" customHeight="1">
      <c r="A517" s="29"/>
      <c r="B517" s="75"/>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5.75" customHeight="1">
      <c r="A518" s="29"/>
      <c r="B518" s="75"/>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5.75" customHeight="1">
      <c r="A519" s="29"/>
      <c r="B519" s="75"/>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5.75" customHeight="1">
      <c r="A520" s="29"/>
      <c r="B520" s="75"/>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5.75" customHeight="1">
      <c r="A521" s="29"/>
      <c r="B521" s="75"/>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5.75" customHeight="1">
      <c r="A522" s="29"/>
      <c r="B522" s="75"/>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5.75" customHeight="1">
      <c r="A523" s="29"/>
      <c r="B523" s="75"/>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5.75" customHeight="1">
      <c r="A524" s="29"/>
      <c r="B524" s="75"/>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5.75" customHeight="1">
      <c r="A525" s="29"/>
      <c r="B525" s="75"/>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5.75" customHeight="1">
      <c r="A526" s="29"/>
      <c r="B526" s="75"/>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5.75" customHeight="1">
      <c r="A527" s="29"/>
      <c r="B527" s="75"/>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5.75" customHeight="1">
      <c r="A528" s="29"/>
      <c r="B528" s="75"/>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5.75" customHeight="1">
      <c r="A529" s="29"/>
      <c r="B529" s="75"/>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5.75" customHeight="1">
      <c r="A530" s="29"/>
      <c r="B530" s="75"/>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5.75" customHeight="1">
      <c r="A531" s="29"/>
      <c r="B531" s="75"/>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5.75" customHeight="1">
      <c r="A532" s="29"/>
      <c r="B532" s="75"/>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5.75" customHeight="1">
      <c r="A533" s="29"/>
      <c r="B533" s="75"/>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5.75" customHeight="1">
      <c r="A534" s="29"/>
      <c r="B534" s="75"/>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5.75" customHeight="1">
      <c r="A535" s="29"/>
      <c r="B535" s="75"/>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5.75" customHeight="1">
      <c r="A536" s="29"/>
      <c r="B536" s="75"/>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5.75" customHeight="1">
      <c r="A537" s="29"/>
      <c r="B537" s="75"/>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5.75" customHeight="1">
      <c r="A538" s="29"/>
      <c r="B538" s="75"/>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5.75" customHeight="1">
      <c r="A539" s="29"/>
      <c r="B539" s="75"/>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5.75" customHeight="1">
      <c r="A540" s="29"/>
      <c r="B540" s="75"/>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5.75" customHeight="1">
      <c r="A541" s="29"/>
      <c r="B541" s="75"/>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5.75" customHeight="1">
      <c r="A542" s="29"/>
      <c r="B542" s="75"/>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5.75" customHeight="1">
      <c r="A543" s="29"/>
      <c r="B543" s="75"/>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5.75" customHeight="1">
      <c r="A544" s="29"/>
      <c r="B544" s="75"/>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5.75" customHeight="1">
      <c r="A545" s="29"/>
      <c r="B545" s="75"/>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5.75" customHeight="1">
      <c r="A546" s="29"/>
      <c r="B546" s="75"/>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5.75" customHeight="1">
      <c r="A547" s="29"/>
      <c r="B547" s="75"/>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5.75" customHeight="1">
      <c r="A548" s="29"/>
      <c r="B548" s="75"/>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5.75" customHeight="1">
      <c r="A549" s="29"/>
      <c r="B549" s="75"/>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5.75" customHeight="1">
      <c r="A550" s="29"/>
      <c r="B550" s="75"/>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5.75" customHeight="1">
      <c r="A551" s="29"/>
      <c r="B551" s="75"/>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5.75" customHeight="1">
      <c r="A552" s="29"/>
      <c r="B552" s="75"/>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5.75" customHeight="1">
      <c r="A553" s="29"/>
      <c r="B553" s="75"/>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5.75" customHeight="1">
      <c r="A554" s="29"/>
      <c r="B554" s="75"/>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5.75" customHeight="1">
      <c r="A555" s="29"/>
      <c r="B555" s="75"/>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5.75" customHeight="1">
      <c r="A556" s="29"/>
      <c r="B556" s="75"/>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5.75" customHeight="1">
      <c r="A557" s="29"/>
      <c r="B557" s="75"/>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5.75" customHeight="1">
      <c r="A558" s="29"/>
      <c r="B558" s="75"/>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5.75" customHeight="1">
      <c r="A559" s="29"/>
      <c r="B559" s="75"/>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5.75" customHeight="1">
      <c r="A560" s="29"/>
      <c r="B560" s="75"/>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5.75" customHeight="1">
      <c r="A561" s="29"/>
      <c r="B561" s="75"/>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5.75" customHeight="1">
      <c r="A562" s="29"/>
      <c r="B562" s="75"/>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5.75" customHeight="1">
      <c r="A563" s="29"/>
      <c r="B563" s="75"/>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5.75" customHeight="1">
      <c r="A564" s="29"/>
      <c r="B564" s="75"/>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5.75" customHeight="1">
      <c r="A565" s="29"/>
      <c r="B565" s="75"/>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5.75" customHeight="1">
      <c r="A566" s="29"/>
      <c r="B566" s="75"/>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5.75" customHeight="1">
      <c r="A567" s="29"/>
      <c r="B567" s="75"/>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5.75" customHeight="1">
      <c r="A568" s="29"/>
      <c r="B568" s="75"/>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5.75" customHeight="1">
      <c r="A569" s="29"/>
      <c r="B569" s="75"/>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5.75" customHeight="1">
      <c r="A570" s="29"/>
      <c r="B570" s="75"/>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5.75" customHeight="1">
      <c r="A571" s="29"/>
      <c r="B571" s="75"/>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5.75" customHeight="1">
      <c r="A572" s="29"/>
      <c r="B572" s="75"/>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5.75" customHeight="1">
      <c r="A573" s="29"/>
      <c r="B573" s="75"/>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5.75" customHeight="1">
      <c r="A574" s="29"/>
      <c r="B574" s="75"/>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5.75" customHeight="1">
      <c r="A575" s="29"/>
      <c r="B575" s="75"/>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5.75" customHeight="1">
      <c r="A576" s="29"/>
      <c r="B576" s="75"/>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5.75" customHeight="1">
      <c r="A577" s="29"/>
      <c r="B577" s="75"/>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5.75" customHeight="1">
      <c r="A578" s="29"/>
      <c r="B578" s="75"/>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5.75" customHeight="1">
      <c r="A579" s="29"/>
      <c r="B579" s="75"/>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5.75" customHeight="1">
      <c r="A580" s="29"/>
      <c r="B580" s="75"/>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5.75" customHeight="1">
      <c r="A581" s="29"/>
      <c r="B581" s="75"/>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5.75" customHeight="1">
      <c r="A582" s="29"/>
      <c r="B582" s="75"/>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5.75" customHeight="1">
      <c r="A583" s="29"/>
      <c r="B583" s="75"/>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5.75" customHeight="1">
      <c r="A584" s="29"/>
      <c r="B584" s="75"/>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5.75" customHeight="1">
      <c r="A585" s="29"/>
      <c r="B585" s="75"/>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5.75" customHeight="1">
      <c r="A586" s="29"/>
      <c r="B586" s="75"/>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5.75" customHeight="1">
      <c r="A587" s="29"/>
      <c r="B587" s="75"/>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5.75" customHeight="1">
      <c r="A588" s="29"/>
      <c r="B588" s="75"/>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5.75" customHeight="1">
      <c r="A589" s="29"/>
      <c r="B589" s="75"/>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5.75" customHeight="1">
      <c r="A590" s="29"/>
      <c r="B590" s="75"/>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5.75" customHeight="1">
      <c r="A591" s="29"/>
      <c r="B591" s="75"/>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5.75" customHeight="1">
      <c r="A592" s="29"/>
      <c r="B592" s="75"/>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5.75" customHeight="1">
      <c r="A593" s="29"/>
      <c r="B593" s="75"/>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5.75" customHeight="1">
      <c r="A594" s="29"/>
      <c r="B594" s="75"/>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5.75" customHeight="1">
      <c r="A595" s="29"/>
      <c r="B595" s="75"/>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5.75" customHeight="1">
      <c r="A596" s="29"/>
      <c r="B596" s="75"/>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5.75" customHeight="1">
      <c r="A597" s="29"/>
      <c r="B597" s="75"/>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5.75" customHeight="1">
      <c r="A598" s="29"/>
      <c r="B598" s="75"/>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5.75" customHeight="1">
      <c r="A599" s="29"/>
      <c r="B599" s="75"/>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5.75" customHeight="1">
      <c r="A600" s="29"/>
      <c r="B600" s="75"/>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5.75" customHeight="1">
      <c r="A601" s="29"/>
      <c r="B601" s="75"/>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5.75" customHeight="1">
      <c r="A602" s="29"/>
      <c r="B602" s="75"/>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5.75" customHeight="1">
      <c r="A603" s="29"/>
      <c r="B603" s="75"/>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5.75" customHeight="1">
      <c r="A604" s="29"/>
      <c r="B604" s="75"/>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5.75" customHeight="1">
      <c r="A605" s="29"/>
      <c r="B605" s="75"/>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5.75" customHeight="1">
      <c r="A606" s="29"/>
      <c r="B606" s="75"/>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5.75" customHeight="1">
      <c r="A607" s="29"/>
      <c r="B607" s="75"/>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5.75" customHeight="1">
      <c r="A608" s="29"/>
      <c r="B608" s="75"/>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5.75" customHeight="1">
      <c r="A609" s="29"/>
      <c r="B609" s="75"/>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5.75" customHeight="1">
      <c r="A610" s="29"/>
      <c r="B610" s="75"/>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5.75" customHeight="1">
      <c r="A611" s="29"/>
      <c r="B611" s="75"/>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5.75" customHeight="1">
      <c r="A612" s="29"/>
      <c r="B612" s="75"/>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5.75" customHeight="1">
      <c r="A613" s="29"/>
      <c r="B613" s="75"/>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5.75" customHeight="1">
      <c r="A614" s="29"/>
      <c r="B614" s="75"/>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5.75" customHeight="1">
      <c r="A615" s="29"/>
      <c r="B615" s="75"/>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5.75" customHeight="1">
      <c r="A616" s="29"/>
      <c r="B616" s="75"/>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5.75" customHeight="1">
      <c r="A617" s="29"/>
      <c r="B617" s="75"/>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5.75" customHeight="1">
      <c r="A618" s="29"/>
      <c r="B618" s="75"/>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5.75" customHeight="1">
      <c r="A619" s="29"/>
      <c r="B619" s="75"/>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5.75" customHeight="1">
      <c r="A620" s="29"/>
      <c r="B620" s="75"/>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5.75" customHeight="1">
      <c r="A621" s="29"/>
      <c r="B621" s="75"/>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5.75" customHeight="1">
      <c r="A622" s="29"/>
      <c r="B622" s="75"/>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5.75" customHeight="1">
      <c r="A623" s="29"/>
      <c r="B623" s="75"/>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5.75" customHeight="1">
      <c r="A624" s="29"/>
      <c r="B624" s="75"/>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5.75" customHeight="1">
      <c r="A625" s="29"/>
      <c r="B625" s="75"/>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5.75" customHeight="1">
      <c r="A626" s="29"/>
      <c r="B626" s="75"/>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5.75" customHeight="1">
      <c r="A627" s="29"/>
      <c r="B627" s="75"/>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5.75" customHeight="1">
      <c r="A628" s="29"/>
      <c r="B628" s="75"/>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5.75" customHeight="1">
      <c r="A629" s="29"/>
      <c r="B629" s="75"/>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5.75" customHeight="1">
      <c r="A630" s="29"/>
      <c r="B630" s="75"/>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5.75" customHeight="1">
      <c r="A631" s="29"/>
      <c r="B631" s="75"/>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5.75" customHeight="1">
      <c r="A632" s="29"/>
      <c r="B632" s="75"/>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5.75" customHeight="1">
      <c r="A633" s="29"/>
      <c r="B633" s="75"/>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5.75" customHeight="1">
      <c r="A634" s="29"/>
      <c r="B634" s="75"/>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5.75" customHeight="1">
      <c r="A635" s="29"/>
      <c r="B635" s="75"/>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5.75" customHeight="1">
      <c r="A636" s="29"/>
      <c r="B636" s="75"/>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5.75" customHeight="1">
      <c r="A637" s="29"/>
      <c r="B637" s="75"/>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5.75" customHeight="1">
      <c r="A638" s="29"/>
      <c r="B638" s="75"/>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5.75" customHeight="1">
      <c r="A639" s="29"/>
      <c r="B639" s="75"/>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5.75" customHeight="1">
      <c r="A640" s="29"/>
      <c r="B640" s="75"/>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5.75" customHeight="1">
      <c r="A641" s="29"/>
      <c r="B641" s="75"/>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5.75" customHeight="1">
      <c r="A642" s="29"/>
      <c r="B642" s="75"/>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5.75" customHeight="1">
      <c r="A643" s="29"/>
      <c r="B643" s="75"/>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5.75" customHeight="1">
      <c r="A644" s="29"/>
      <c r="B644" s="75"/>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5.75" customHeight="1">
      <c r="A645" s="29"/>
      <c r="B645" s="75"/>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5.75" customHeight="1">
      <c r="A646" s="29"/>
      <c r="B646" s="75"/>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5.75" customHeight="1">
      <c r="A647" s="29"/>
      <c r="B647" s="75"/>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5.75" customHeight="1">
      <c r="A648" s="29"/>
      <c r="B648" s="75"/>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5.75" customHeight="1">
      <c r="A649" s="29"/>
      <c r="B649" s="75"/>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5.75" customHeight="1">
      <c r="A650" s="29"/>
      <c r="B650" s="75"/>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5.75" customHeight="1">
      <c r="A651" s="29"/>
      <c r="B651" s="75"/>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5.75" customHeight="1">
      <c r="A652" s="29"/>
      <c r="B652" s="75"/>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5.75" customHeight="1">
      <c r="A653" s="29"/>
      <c r="B653" s="75"/>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5.75" customHeight="1">
      <c r="A654" s="29"/>
      <c r="B654" s="75"/>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5.75" customHeight="1">
      <c r="A655" s="29"/>
      <c r="B655" s="75"/>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5.75" customHeight="1">
      <c r="A656" s="29"/>
      <c r="B656" s="75"/>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5.75" customHeight="1">
      <c r="A657" s="29"/>
      <c r="B657" s="75"/>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5.75" customHeight="1">
      <c r="A658" s="29"/>
      <c r="B658" s="75"/>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5.75" customHeight="1">
      <c r="A659" s="29"/>
      <c r="B659" s="75"/>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5.75" customHeight="1">
      <c r="A660" s="29"/>
      <c r="B660" s="75"/>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5.75" customHeight="1">
      <c r="A661" s="29"/>
      <c r="B661" s="75"/>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5.75" customHeight="1">
      <c r="A662" s="29"/>
      <c r="B662" s="75"/>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5.75" customHeight="1">
      <c r="A663" s="29"/>
      <c r="B663" s="75"/>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5.75" customHeight="1">
      <c r="A664" s="29"/>
      <c r="B664" s="75"/>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5.75" customHeight="1">
      <c r="A665" s="29"/>
      <c r="B665" s="75"/>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5.75" customHeight="1">
      <c r="A666" s="29"/>
      <c r="B666" s="75"/>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5.75" customHeight="1">
      <c r="A667" s="29"/>
      <c r="B667" s="75"/>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5.75" customHeight="1">
      <c r="A668" s="29"/>
      <c r="B668" s="75"/>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5.75" customHeight="1">
      <c r="A669" s="29"/>
      <c r="B669" s="75"/>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5.75" customHeight="1">
      <c r="A670" s="29"/>
      <c r="B670" s="75"/>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5.75" customHeight="1">
      <c r="A671" s="29"/>
      <c r="B671" s="75"/>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5.75" customHeight="1">
      <c r="A672" s="29"/>
      <c r="B672" s="75"/>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5.75" customHeight="1">
      <c r="A673" s="29"/>
      <c r="B673" s="75"/>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5.75" customHeight="1">
      <c r="A674" s="29"/>
      <c r="B674" s="75"/>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5.75" customHeight="1">
      <c r="A675" s="29"/>
      <c r="B675" s="75"/>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5.75" customHeight="1">
      <c r="A676" s="29"/>
      <c r="B676" s="75"/>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5.75" customHeight="1">
      <c r="A677" s="29"/>
      <c r="B677" s="75"/>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5.75" customHeight="1">
      <c r="A678" s="29"/>
      <c r="B678" s="75"/>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5.75" customHeight="1">
      <c r="A679" s="29"/>
      <c r="B679" s="75"/>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5.75" customHeight="1">
      <c r="A680" s="29"/>
      <c r="B680" s="75"/>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5.75" customHeight="1">
      <c r="A681" s="29"/>
      <c r="B681" s="75"/>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5.75" customHeight="1">
      <c r="A682" s="29"/>
      <c r="B682" s="75"/>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5.75" customHeight="1">
      <c r="A683" s="29"/>
      <c r="B683" s="75"/>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5.75" customHeight="1">
      <c r="A684" s="29"/>
      <c r="B684" s="75"/>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5.75" customHeight="1">
      <c r="A685" s="29"/>
      <c r="B685" s="75"/>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5.75" customHeight="1">
      <c r="A686" s="29"/>
      <c r="B686" s="75"/>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5.75" customHeight="1">
      <c r="A687" s="29"/>
      <c r="B687" s="75"/>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5.75" customHeight="1">
      <c r="A688" s="29"/>
      <c r="B688" s="75"/>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5.75" customHeight="1">
      <c r="A689" s="29"/>
      <c r="B689" s="75"/>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5.75" customHeight="1">
      <c r="A690" s="29"/>
      <c r="B690" s="75"/>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5.75" customHeight="1">
      <c r="A691" s="29"/>
      <c r="B691" s="75"/>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5.75" customHeight="1">
      <c r="A692" s="29"/>
      <c r="B692" s="75"/>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5.75" customHeight="1">
      <c r="A693" s="29"/>
      <c r="B693" s="75"/>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5.75" customHeight="1">
      <c r="A694" s="29"/>
      <c r="B694" s="75"/>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5.75" customHeight="1">
      <c r="A695" s="29"/>
      <c r="B695" s="75"/>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5.75" customHeight="1">
      <c r="A696" s="29"/>
      <c r="B696" s="75"/>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5.75" customHeight="1">
      <c r="A697" s="29"/>
      <c r="B697" s="75"/>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5.75" customHeight="1">
      <c r="A698" s="29"/>
      <c r="B698" s="75"/>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5.75" customHeight="1">
      <c r="A699" s="29"/>
      <c r="B699" s="75"/>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5.75" customHeight="1">
      <c r="A700" s="29"/>
      <c r="B700" s="75"/>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5.75" customHeight="1">
      <c r="A701" s="29"/>
      <c r="B701" s="75"/>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5.75" customHeight="1">
      <c r="A702" s="29"/>
      <c r="B702" s="75"/>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5.75" customHeight="1">
      <c r="A703" s="29"/>
      <c r="B703" s="75"/>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5.75" customHeight="1">
      <c r="A704" s="29"/>
      <c r="B704" s="75"/>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5.75" customHeight="1">
      <c r="A705" s="29"/>
      <c r="B705" s="75"/>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5.75" customHeight="1">
      <c r="A706" s="29"/>
      <c r="B706" s="75"/>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5.75" customHeight="1">
      <c r="A707" s="29"/>
      <c r="B707" s="75"/>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5.75" customHeight="1">
      <c r="A708" s="29"/>
      <c r="B708" s="75"/>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5.75" customHeight="1">
      <c r="A709" s="29"/>
      <c r="B709" s="75"/>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5.75" customHeight="1">
      <c r="A710" s="29"/>
      <c r="B710" s="75"/>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5.75" customHeight="1">
      <c r="A711" s="29"/>
      <c r="B711" s="75"/>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5.75" customHeight="1">
      <c r="A712" s="29"/>
      <c r="B712" s="75"/>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5.75" customHeight="1">
      <c r="A713" s="29"/>
      <c r="B713" s="75"/>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5.75" customHeight="1">
      <c r="A714" s="29"/>
      <c r="B714" s="75"/>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5.75" customHeight="1">
      <c r="A715" s="29"/>
      <c r="B715" s="75"/>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5.75" customHeight="1">
      <c r="A716" s="29"/>
      <c r="B716" s="75"/>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5.75" customHeight="1">
      <c r="A717" s="29"/>
      <c r="B717" s="75"/>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5.75" customHeight="1">
      <c r="A718" s="29"/>
      <c r="B718" s="75"/>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5.75" customHeight="1">
      <c r="A719" s="29"/>
      <c r="B719" s="75"/>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5.75" customHeight="1">
      <c r="A720" s="29"/>
      <c r="B720" s="75"/>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5.75" customHeight="1">
      <c r="A721" s="29"/>
      <c r="B721" s="75"/>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5.75" customHeight="1">
      <c r="A722" s="29"/>
      <c r="B722" s="75"/>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5.75" customHeight="1">
      <c r="A723" s="29"/>
      <c r="B723" s="75"/>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5.75" customHeight="1">
      <c r="A724" s="29"/>
      <c r="B724" s="75"/>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5.75" customHeight="1">
      <c r="A725" s="29"/>
      <c r="B725" s="75"/>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5.75" customHeight="1">
      <c r="A726" s="29"/>
      <c r="B726" s="75"/>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5.75" customHeight="1">
      <c r="A727" s="29"/>
      <c r="B727" s="75"/>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5.75" customHeight="1">
      <c r="A728" s="29"/>
      <c r="B728" s="75"/>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5.75" customHeight="1">
      <c r="A729" s="29"/>
      <c r="B729" s="75"/>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5.75" customHeight="1">
      <c r="A730" s="29"/>
      <c r="B730" s="75"/>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5.75" customHeight="1">
      <c r="A731" s="29"/>
      <c r="B731" s="75"/>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5.75" customHeight="1">
      <c r="A732" s="29"/>
      <c r="B732" s="75"/>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5.75" customHeight="1">
      <c r="A733" s="29"/>
      <c r="B733" s="75"/>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5.75" customHeight="1">
      <c r="A734" s="29"/>
      <c r="B734" s="75"/>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5.75" customHeight="1">
      <c r="A735" s="29"/>
      <c r="B735" s="75"/>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5.75" customHeight="1">
      <c r="A736" s="29"/>
      <c r="B736" s="75"/>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5.75" customHeight="1">
      <c r="A737" s="29"/>
      <c r="B737" s="75"/>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5.75" customHeight="1">
      <c r="A738" s="29"/>
      <c r="B738" s="75"/>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5.75" customHeight="1">
      <c r="A739" s="29"/>
      <c r="B739" s="75"/>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5.75" customHeight="1">
      <c r="A740" s="29"/>
      <c r="B740" s="75"/>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5.75" customHeight="1">
      <c r="A741" s="29"/>
      <c r="B741" s="75"/>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5.75" customHeight="1">
      <c r="A742" s="29"/>
      <c r="B742" s="75"/>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5.75" customHeight="1">
      <c r="A743" s="29"/>
      <c r="B743" s="75"/>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5.75" customHeight="1">
      <c r="A744" s="29"/>
      <c r="B744" s="75"/>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5.75" customHeight="1">
      <c r="A745" s="29"/>
      <c r="B745" s="75"/>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5.75" customHeight="1">
      <c r="A746" s="29"/>
      <c r="B746" s="75"/>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5.75" customHeight="1">
      <c r="A747" s="29"/>
      <c r="B747" s="75"/>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5.75" customHeight="1">
      <c r="A748" s="29"/>
      <c r="B748" s="75"/>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5.75" customHeight="1">
      <c r="A749" s="29"/>
      <c r="B749" s="75"/>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5.75" customHeight="1">
      <c r="A750" s="29"/>
      <c r="B750" s="75"/>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5.75" customHeight="1">
      <c r="A751" s="29"/>
      <c r="B751" s="75"/>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5.75" customHeight="1">
      <c r="A752" s="29"/>
      <c r="B752" s="75"/>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5.75" customHeight="1">
      <c r="A753" s="29"/>
      <c r="B753" s="75"/>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5.75" customHeight="1">
      <c r="A754" s="29"/>
      <c r="B754" s="75"/>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5.75" customHeight="1">
      <c r="A755" s="29"/>
      <c r="B755" s="75"/>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5.75" customHeight="1">
      <c r="A756" s="29"/>
      <c r="B756" s="75"/>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5.75" customHeight="1">
      <c r="A757" s="29"/>
      <c r="B757" s="75"/>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5.75" customHeight="1">
      <c r="A758" s="29"/>
      <c r="B758" s="75"/>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5.75" customHeight="1">
      <c r="A759" s="29"/>
      <c r="B759" s="75"/>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5.75" customHeight="1">
      <c r="A760" s="29"/>
      <c r="B760" s="75"/>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5.75" customHeight="1">
      <c r="A761" s="29"/>
      <c r="B761" s="75"/>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5.75" customHeight="1">
      <c r="A762" s="29"/>
      <c r="B762" s="75"/>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5.75" customHeight="1">
      <c r="A763" s="29"/>
      <c r="B763" s="75"/>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5.75" customHeight="1">
      <c r="A764" s="29"/>
      <c r="B764" s="75"/>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5.75" customHeight="1">
      <c r="A765" s="29"/>
      <c r="B765" s="75"/>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5.75" customHeight="1">
      <c r="A766" s="29"/>
      <c r="B766" s="75"/>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5.75" customHeight="1">
      <c r="A767" s="29"/>
      <c r="B767" s="75"/>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5.75" customHeight="1">
      <c r="A768" s="29"/>
      <c r="B768" s="75"/>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5.75" customHeight="1">
      <c r="A769" s="29"/>
      <c r="B769" s="75"/>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5.75" customHeight="1">
      <c r="A770" s="29"/>
      <c r="B770" s="75"/>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5.75" customHeight="1">
      <c r="A771" s="29"/>
      <c r="B771" s="75"/>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5.75" customHeight="1">
      <c r="A772" s="29"/>
      <c r="B772" s="75"/>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5.75" customHeight="1">
      <c r="A773" s="29"/>
      <c r="B773" s="75"/>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5.75" customHeight="1">
      <c r="A774" s="29"/>
      <c r="B774" s="75"/>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5.75" customHeight="1">
      <c r="A775" s="29"/>
      <c r="B775" s="75"/>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5.75" customHeight="1">
      <c r="A776" s="29"/>
      <c r="B776" s="75"/>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5.75" customHeight="1">
      <c r="A777" s="29"/>
      <c r="B777" s="75"/>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5.75" customHeight="1">
      <c r="A778" s="29"/>
      <c r="B778" s="75"/>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5.75" customHeight="1">
      <c r="A779" s="29"/>
      <c r="B779" s="75"/>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5.75" customHeight="1">
      <c r="A780" s="29"/>
      <c r="B780" s="75"/>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5.75" customHeight="1">
      <c r="A781" s="29"/>
      <c r="B781" s="75"/>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5.75" customHeight="1">
      <c r="A782" s="29"/>
      <c r="B782" s="75"/>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5.75" customHeight="1">
      <c r="A783" s="29"/>
      <c r="B783" s="75"/>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5.75" customHeight="1">
      <c r="A784" s="29"/>
      <c r="B784" s="75"/>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5.75" customHeight="1">
      <c r="A785" s="29"/>
      <c r="B785" s="75"/>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5.75" customHeight="1">
      <c r="A786" s="29"/>
      <c r="B786" s="75"/>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5.75" customHeight="1">
      <c r="A787" s="29"/>
      <c r="B787" s="75"/>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5.75" customHeight="1">
      <c r="A788" s="29"/>
      <c r="B788" s="75"/>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5.75" customHeight="1">
      <c r="A789" s="29"/>
      <c r="B789" s="75"/>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5.75" customHeight="1">
      <c r="A790" s="29"/>
      <c r="B790" s="75"/>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5.75" customHeight="1">
      <c r="A791" s="29"/>
      <c r="B791" s="75"/>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5.75" customHeight="1">
      <c r="A792" s="29"/>
      <c r="B792" s="75"/>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5.75" customHeight="1">
      <c r="A793" s="29"/>
      <c r="B793" s="75"/>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5.75" customHeight="1">
      <c r="A794" s="29"/>
      <c r="B794" s="75"/>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5.75" customHeight="1">
      <c r="A795" s="29"/>
      <c r="B795" s="75"/>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5.75" customHeight="1">
      <c r="A796" s="29"/>
      <c r="B796" s="75"/>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5.75" customHeight="1">
      <c r="A797" s="29"/>
      <c r="B797" s="75"/>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5.75" customHeight="1">
      <c r="A798" s="29"/>
      <c r="B798" s="75"/>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5.75" customHeight="1">
      <c r="A799" s="29"/>
      <c r="B799" s="75"/>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5.75" customHeight="1">
      <c r="A800" s="29"/>
      <c r="B800" s="75"/>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5.75" customHeight="1">
      <c r="A801" s="29"/>
      <c r="B801" s="75"/>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5.75" customHeight="1">
      <c r="A802" s="29"/>
      <c r="B802" s="75"/>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5.75" customHeight="1">
      <c r="A803" s="29"/>
      <c r="B803" s="75"/>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5.75" customHeight="1">
      <c r="A804" s="29"/>
      <c r="B804" s="75"/>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5.75" customHeight="1">
      <c r="A805" s="29"/>
      <c r="B805" s="75"/>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5.75" customHeight="1">
      <c r="A806" s="29"/>
      <c r="B806" s="75"/>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5.75" customHeight="1">
      <c r="A807" s="29"/>
      <c r="B807" s="75"/>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5.75" customHeight="1">
      <c r="A808" s="29"/>
      <c r="B808" s="75"/>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5.75" customHeight="1">
      <c r="A809" s="29"/>
      <c r="B809" s="75"/>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5.75" customHeight="1">
      <c r="A810" s="29"/>
      <c r="B810" s="75"/>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5.75" customHeight="1">
      <c r="A811" s="29"/>
      <c r="B811" s="75"/>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5.75" customHeight="1">
      <c r="A812" s="29"/>
      <c r="B812" s="75"/>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5.75" customHeight="1">
      <c r="A813" s="29"/>
      <c r="B813" s="75"/>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5.75" customHeight="1">
      <c r="A814" s="29"/>
      <c r="B814" s="75"/>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5.75" customHeight="1">
      <c r="A815" s="29"/>
      <c r="B815" s="75"/>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5.75" customHeight="1">
      <c r="A816" s="29"/>
      <c r="B816" s="75"/>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5.75" customHeight="1">
      <c r="A817" s="29"/>
      <c r="B817" s="75"/>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5.75" customHeight="1">
      <c r="A818" s="29"/>
      <c r="B818" s="75"/>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5.75" customHeight="1">
      <c r="A819" s="29"/>
      <c r="B819" s="75"/>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5.75" customHeight="1">
      <c r="A820" s="29"/>
      <c r="B820" s="75"/>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5.75" customHeight="1">
      <c r="A821" s="29"/>
      <c r="B821" s="75"/>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5.75" customHeight="1">
      <c r="A822" s="29"/>
      <c r="B822" s="75"/>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5.75" customHeight="1">
      <c r="A823" s="29"/>
      <c r="B823" s="75"/>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5.75" customHeight="1">
      <c r="A824" s="29"/>
      <c r="B824" s="75"/>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5.75" customHeight="1">
      <c r="A825" s="29"/>
      <c r="B825" s="75"/>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5.75" customHeight="1">
      <c r="A826" s="29"/>
      <c r="B826" s="75"/>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5.75" customHeight="1">
      <c r="A827" s="29"/>
      <c r="B827" s="75"/>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5.75" customHeight="1">
      <c r="A828" s="29"/>
      <c r="B828" s="75"/>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5.75" customHeight="1">
      <c r="A829" s="29"/>
      <c r="B829" s="75"/>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5.75" customHeight="1">
      <c r="A830" s="29"/>
      <c r="B830" s="75"/>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5.75" customHeight="1">
      <c r="A831" s="29"/>
      <c r="B831" s="75"/>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5.75" customHeight="1">
      <c r="A832" s="29"/>
      <c r="B832" s="75"/>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5.75" customHeight="1">
      <c r="A833" s="29"/>
      <c r="B833" s="75"/>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5.75" customHeight="1">
      <c r="A834" s="29"/>
      <c r="B834" s="75"/>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5.75" customHeight="1">
      <c r="A835" s="29"/>
      <c r="B835" s="75"/>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5.75" customHeight="1">
      <c r="A836" s="29"/>
      <c r="B836" s="75"/>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5.75" customHeight="1">
      <c r="A837" s="29"/>
      <c r="B837" s="75"/>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5.75" customHeight="1">
      <c r="A838" s="29"/>
      <c r="B838" s="75"/>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5.75" customHeight="1">
      <c r="A839" s="29"/>
      <c r="B839" s="75"/>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5.75" customHeight="1">
      <c r="A840" s="29"/>
      <c r="B840" s="75"/>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5.75" customHeight="1">
      <c r="A841" s="29"/>
      <c r="B841" s="75"/>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5.75" customHeight="1">
      <c r="A842" s="29"/>
      <c r="B842" s="75"/>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5.75" customHeight="1">
      <c r="A843" s="29"/>
      <c r="B843" s="75"/>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5.75" customHeight="1">
      <c r="A844" s="29"/>
      <c r="B844" s="75"/>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5.75" customHeight="1">
      <c r="A845" s="29"/>
      <c r="B845" s="75"/>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5.75" customHeight="1">
      <c r="A846" s="29"/>
      <c r="B846" s="75"/>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5.75" customHeight="1">
      <c r="A847" s="29"/>
      <c r="B847" s="75"/>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5.75" customHeight="1">
      <c r="A848" s="29"/>
      <c r="B848" s="75"/>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5.75" customHeight="1">
      <c r="A849" s="29"/>
      <c r="B849" s="75"/>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5.75" customHeight="1">
      <c r="A850" s="29"/>
      <c r="B850" s="75"/>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5.75" customHeight="1">
      <c r="A851" s="29"/>
      <c r="B851" s="75"/>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5.75" customHeight="1">
      <c r="A852" s="29"/>
      <c r="B852" s="75"/>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5.75" customHeight="1">
      <c r="A853" s="29"/>
      <c r="B853" s="75"/>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5.75" customHeight="1">
      <c r="A854" s="29"/>
      <c r="B854" s="75"/>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5.75" customHeight="1">
      <c r="A855" s="29"/>
      <c r="B855" s="75"/>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5.75" customHeight="1">
      <c r="A856" s="29"/>
      <c r="B856" s="75"/>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5.75" customHeight="1">
      <c r="A857" s="29"/>
      <c r="B857" s="75"/>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5.75" customHeight="1">
      <c r="A858" s="29"/>
      <c r="B858" s="75"/>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5.75" customHeight="1">
      <c r="A859" s="29"/>
      <c r="B859" s="75"/>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5.75" customHeight="1">
      <c r="A860" s="29"/>
      <c r="B860" s="75"/>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5.75" customHeight="1">
      <c r="A861" s="29"/>
      <c r="B861" s="75"/>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5.75" customHeight="1">
      <c r="A862" s="29"/>
      <c r="B862" s="75"/>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5.75" customHeight="1">
      <c r="A863" s="29"/>
      <c r="B863" s="75"/>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5.75" customHeight="1">
      <c r="A864" s="29"/>
      <c r="B864" s="75"/>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5.75" customHeight="1">
      <c r="A865" s="29"/>
      <c r="B865" s="75"/>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5.75" customHeight="1">
      <c r="A866" s="29"/>
      <c r="B866" s="75"/>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5.75" customHeight="1">
      <c r="A867" s="29"/>
      <c r="B867" s="75"/>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5.75" customHeight="1">
      <c r="A868" s="29"/>
      <c r="B868" s="75"/>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5.75" customHeight="1">
      <c r="A869" s="29"/>
      <c r="B869" s="75"/>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5.75" customHeight="1">
      <c r="A870" s="29"/>
      <c r="B870" s="75"/>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5.75" customHeight="1">
      <c r="A871" s="29"/>
      <c r="B871" s="75"/>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5.75" customHeight="1">
      <c r="A872" s="29"/>
      <c r="B872" s="75"/>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5.75" customHeight="1">
      <c r="A873" s="29"/>
      <c r="B873" s="75"/>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5.75" customHeight="1">
      <c r="A874" s="29"/>
      <c r="B874" s="75"/>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5.75" customHeight="1">
      <c r="A875" s="29"/>
      <c r="B875" s="75"/>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5.75" customHeight="1">
      <c r="A876" s="29"/>
      <c r="B876" s="75"/>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5.75" customHeight="1">
      <c r="A877" s="29"/>
      <c r="B877" s="75"/>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5.75" customHeight="1">
      <c r="A878" s="29"/>
      <c r="B878" s="75"/>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5.75" customHeight="1">
      <c r="A879" s="29"/>
      <c r="B879" s="75"/>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5.75" customHeight="1">
      <c r="A880" s="29"/>
      <c r="B880" s="75"/>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5.75" customHeight="1">
      <c r="A881" s="29"/>
      <c r="B881" s="75"/>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5.75" customHeight="1">
      <c r="A882" s="29"/>
      <c r="B882" s="75"/>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5.75" customHeight="1">
      <c r="A883" s="29"/>
      <c r="B883" s="75"/>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5.75" customHeight="1">
      <c r="A884" s="29"/>
      <c r="B884" s="75"/>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5.75" customHeight="1">
      <c r="A885" s="29"/>
      <c r="B885" s="75"/>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5.75" customHeight="1">
      <c r="A886" s="29"/>
      <c r="B886" s="75"/>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5.75" customHeight="1">
      <c r="A887" s="29"/>
      <c r="B887" s="75"/>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5.75" customHeight="1">
      <c r="A888" s="29"/>
      <c r="B888" s="75"/>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5.75" customHeight="1">
      <c r="A889" s="29"/>
      <c r="B889" s="75"/>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5.75" customHeight="1">
      <c r="A890" s="29"/>
      <c r="B890" s="75"/>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5.75" customHeight="1">
      <c r="A891" s="29"/>
      <c r="B891" s="75"/>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5.75" customHeight="1">
      <c r="A892" s="29"/>
      <c r="B892" s="75"/>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5.75" customHeight="1">
      <c r="A893" s="29"/>
      <c r="B893" s="75"/>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5.75" customHeight="1">
      <c r="A894" s="29"/>
      <c r="B894" s="75"/>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5.75" customHeight="1">
      <c r="A895" s="29"/>
      <c r="B895" s="75"/>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5.75" customHeight="1">
      <c r="A896" s="29"/>
      <c r="B896" s="75"/>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5.75" customHeight="1">
      <c r="A897" s="29"/>
      <c r="B897" s="75"/>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5.75" customHeight="1">
      <c r="A898" s="29"/>
      <c r="B898" s="75"/>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5.75" customHeight="1">
      <c r="A899" s="29"/>
      <c r="B899" s="75"/>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5.75" customHeight="1">
      <c r="A900" s="29"/>
      <c r="B900" s="75"/>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5.75" customHeight="1">
      <c r="A901" s="29"/>
      <c r="B901" s="75"/>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5.75" customHeight="1">
      <c r="A902" s="29"/>
      <c r="B902" s="75"/>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5.75" customHeight="1">
      <c r="A903" s="29"/>
      <c r="B903" s="75"/>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5.75" customHeight="1">
      <c r="A904" s="29"/>
      <c r="B904" s="75"/>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5.75" customHeight="1">
      <c r="A905" s="29"/>
      <c r="B905" s="75"/>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5.75" customHeight="1">
      <c r="A906" s="29"/>
      <c r="B906" s="75"/>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5.75" customHeight="1">
      <c r="A907" s="29"/>
      <c r="B907" s="75"/>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5.75" customHeight="1">
      <c r="A908" s="29"/>
      <c r="B908" s="75"/>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5.75" customHeight="1">
      <c r="A909" s="29"/>
      <c r="B909" s="75"/>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5.75" customHeight="1">
      <c r="A910" s="29"/>
      <c r="B910" s="75"/>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5.75" customHeight="1">
      <c r="A911" s="29"/>
      <c r="B911" s="75"/>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5.75" customHeight="1">
      <c r="A912" s="29"/>
      <c r="B912" s="75"/>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5.75" customHeight="1">
      <c r="A913" s="29"/>
      <c r="B913" s="75"/>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5.75" customHeight="1">
      <c r="A914" s="29"/>
      <c r="B914" s="75"/>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5.75" customHeight="1">
      <c r="A915" s="29"/>
      <c r="B915" s="75"/>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5.75" customHeight="1">
      <c r="A916" s="29"/>
      <c r="B916" s="75"/>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5.75" customHeight="1">
      <c r="A917" s="29"/>
      <c r="B917" s="75"/>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5.75" customHeight="1">
      <c r="A918" s="29"/>
      <c r="B918" s="75"/>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5.75" customHeight="1">
      <c r="A919" s="29"/>
      <c r="B919" s="75"/>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5.75" customHeight="1">
      <c r="A920" s="29"/>
      <c r="B920" s="75"/>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5.75" customHeight="1">
      <c r="A921" s="29"/>
      <c r="B921" s="75"/>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5.75" customHeight="1">
      <c r="A922" s="29"/>
      <c r="B922" s="75"/>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5.75" customHeight="1">
      <c r="A923" s="29"/>
      <c r="B923" s="75"/>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5.75" customHeight="1">
      <c r="A924" s="29"/>
      <c r="B924" s="75"/>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5.75" customHeight="1">
      <c r="A925" s="29"/>
      <c r="B925" s="75"/>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5.75" customHeight="1">
      <c r="A926" s="29"/>
      <c r="B926" s="75"/>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5.75" customHeight="1">
      <c r="A927" s="29"/>
      <c r="B927" s="75"/>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5.75" customHeight="1">
      <c r="A928" s="29"/>
      <c r="B928" s="75"/>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5.75" customHeight="1">
      <c r="A929" s="29"/>
      <c r="B929" s="75"/>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5.75" customHeight="1">
      <c r="A930" s="29"/>
      <c r="B930" s="75"/>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5.75" customHeight="1">
      <c r="A931" s="29"/>
      <c r="B931" s="75"/>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5.75" customHeight="1">
      <c r="A932" s="29"/>
      <c r="B932" s="75"/>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5.75" customHeight="1">
      <c r="A933" s="29"/>
      <c r="B933" s="75"/>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5.75" customHeight="1">
      <c r="A934" s="29"/>
      <c r="B934" s="75"/>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5.75" customHeight="1">
      <c r="A935" s="29"/>
      <c r="B935" s="75"/>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5.75" customHeight="1">
      <c r="A936" s="29"/>
      <c r="B936" s="75"/>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5.75" customHeight="1">
      <c r="A937" s="29"/>
      <c r="B937" s="75"/>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5.75" customHeight="1">
      <c r="A938" s="29"/>
      <c r="B938" s="75"/>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5.75" customHeight="1">
      <c r="A939" s="29"/>
      <c r="B939" s="75"/>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5.75" customHeight="1">
      <c r="A940" s="29"/>
      <c r="B940" s="75"/>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5.75" customHeight="1">
      <c r="A941" s="29"/>
      <c r="B941" s="75"/>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5.75" customHeight="1">
      <c r="A942" s="29"/>
      <c r="B942" s="75"/>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5.75" customHeight="1">
      <c r="A943" s="29"/>
      <c r="B943" s="75"/>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5.75" customHeight="1">
      <c r="A944" s="29"/>
      <c r="B944" s="75"/>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5.75" customHeight="1">
      <c r="A945" s="29"/>
      <c r="B945" s="75"/>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5.75" customHeight="1">
      <c r="A946" s="29"/>
      <c r="B946" s="75"/>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5.75" customHeight="1">
      <c r="A947" s="29"/>
      <c r="B947" s="75"/>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5.75" customHeight="1">
      <c r="A948" s="29"/>
      <c r="B948" s="75"/>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5.75" customHeight="1">
      <c r="A949" s="29"/>
      <c r="B949" s="75"/>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5.75" customHeight="1">
      <c r="A950" s="29"/>
      <c r="B950" s="75"/>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5.75" customHeight="1">
      <c r="A951" s="29"/>
      <c r="B951" s="75"/>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5.75" customHeight="1">
      <c r="A952" s="29"/>
      <c r="B952" s="75"/>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5.75" customHeight="1">
      <c r="A953" s="29"/>
      <c r="B953" s="75"/>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5.75" customHeight="1">
      <c r="A954" s="29"/>
      <c r="B954" s="75"/>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5.75" customHeight="1">
      <c r="A955" s="29"/>
      <c r="B955" s="75"/>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5.75" customHeight="1">
      <c r="A956" s="29"/>
      <c r="B956" s="75"/>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5.75" customHeight="1">
      <c r="A957" s="29"/>
      <c r="B957" s="75"/>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5.75" customHeight="1">
      <c r="A958" s="29"/>
      <c r="B958" s="75"/>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5.75" customHeight="1">
      <c r="A959" s="29"/>
      <c r="B959" s="75"/>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5.75" customHeight="1">
      <c r="A960" s="29"/>
      <c r="B960" s="75"/>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5.75" customHeight="1">
      <c r="A961" s="29"/>
      <c r="B961" s="75"/>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5.75" customHeight="1">
      <c r="A962" s="29"/>
      <c r="B962" s="75"/>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5.75" customHeight="1">
      <c r="A963" s="29"/>
      <c r="B963" s="75"/>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5.75" customHeight="1">
      <c r="A964" s="29"/>
      <c r="B964" s="75"/>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5.75" customHeight="1">
      <c r="A965" s="29"/>
      <c r="B965" s="75"/>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5.75" customHeight="1">
      <c r="A966" s="29"/>
      <c r="B966" s="75"/>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5.75" customHeight="1">
      <c r="A967" s="29"/>
      <c r="B967" s="75"/>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5.75" customHeight="1">
      <c r="A968" s="29"/>
      <c r="B968" s="75"/>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5.75" customHeight="1">
      <c r="A969" s="29"/>
      <c r="B969" s="75"/>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5.75" customHeight="1">
      <c r="A970" s="29"/>
      <c r="B970" s="75"/>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5.75" customHeight="1">
      <c r="A971" s="29"/>
      <c r="B971" s="75"/>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5.75" customHeight="1">
      <c r="A972" s="29"/>
      <c r="B972" s="75"/>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5.75" customHeight="1">
      <c r="A973" s="29"/>
      <c r="B973" s="75"/>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5.75" customHeight="1">
      <c r="A974" s="29"/>
      <c r="B974" s="75"/>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5.75" customHeight="1">
      <c r="A975" s="29"/>
      <c r="B975" s="75"/>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5.75" customHeight="1">
      <c r="A976" s="29"/>
      <c r="B976" s="75"/>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5.75" customHeight="1">
      <c r="A977" s="29"/>
      <c r="B977" s="75"/>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5.75" customHeight="1">
      <c r="A978" s="29"/>
      <c r="B978" s="75"/>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5.75" customHeight="1">
      <c r="A979" s="29"/>
      <c r="B979" s="75"/>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5.75" customHeight="1">
      <c r="A980" s="29"/>
      <c r="B980" s="75"/>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5.75" customHeight="1">
      <c r="A981" s="29"/>
      <c r="B981" s="75"/>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5.75" customHeight="1">
      <c r="A982" s="29"/>
      <c r="B982" s="75"/>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5.75" customHeight="1">
      <c r="A983" s="29"/>
      <c r="B983" s="75"/>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5.75" customHeight="1">
      <c r="A984" s="29"/>
      <c r="B984" s="75"/>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5.75" customHeight="1">
      <c r="A985" s="29"/>
      <c r="B985" s="75"/>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5.75" customHeight="1">
      <c r="A986" s="29"/>
      <c r="B986" s="75"/>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5.75" customHeight="1">
      <c r="A987" s="29"/>
      <c r="B987" s="75"/>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5.75" customHeight="1">
      <c r="A988" s="29"/>
      <c r="B988" s="75"/>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5.75" customHeight="1">
      <c r="A989" s="29"/>
      <c r="B989" s="75"/>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5.75" customHeight="1">
      <c r="A990" s="29"/>
      <c r="B990" s="75"/>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5.75" customHeight="1">
      <c r="A991" s="29"/>
      <c r="B991" s="75"/>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5.75" customHeight="1">
      <c r="A992" s="29"/>
      <c r="B992" s="75"/>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5.75" customHeight="1">
      <c r="A993" s="29"/>
      <c r="B993" s="75"/>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5.75" customHeight="1">
      <c r="A994" s="29"/>
      <c r="B994" s="75"/>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5.75" customHeight="1">
      <c r="A995" s="29"/>
      <c r="B995" s="75"/>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5.75" customHeight="1">
      <c r="A996" s="29"/>
      <c r="B996" s="75"/>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5.75" customHeight="1">
      <c r="A997" s="29"/>
      <c r="B997" s="75"/>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5.75" customHeight="1">
      <c r="A998" s="29"/>
      <c r="B998" s="75"/>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sheetData>
  <mergeCells count="40">
    <mergeCell ref="B3:T3"/>
    <mergeCell ref="B4:T4"/>
    <mergeCell ref="A1:A2"/>
    <mergeCell ref="D1:D2"/>
    <mergeCell ref="C1:C2"/>
    <mergeCell ref="B1:B2"/>
    <mergeCell ref="E1:E2"/>
    <mergeCell ref="F1:T1"/>
    <mergeCell ref="D47:R47"/>
    <mergeCell ref="E48:H51"/>
    <mergeCell ref="D44:D46"/>
    <mergeCell ref="A5:A34"/>
    <mergeCell ref="D40:R40"/>
    <mergeCell ref="D41:R41"/>
    <mergeCell ref="D42:H42"/>
    <mergeCell ref="I42:R42"/>
    <mergeCell ref="E62:H65"/>
    <mergeCell ref="D54:R54"/>
    <mergeCell ref="D55:R55"/>
    <mergeCell ref="D56:H56"/>
    <mergeCell ref="I56:R56"/>
    <mergeCell ref="D58:D60"/>
    <mergeCell ref="E58:E60"/>
    <mergeCell ref="D61:R61"/>
    <mergeCell ref="E69:K80"/>
    <mergeCell ref="B5:B7"/>
    <mergeCell ref="B38:E38"/>
    <mergeCell ref="B20:B22"/>
    <mergeCell ref="B17:B19"/>
    <mergeCell ref="B14:B16"/>
    <mergeCell ref="B11:B13"/>
    <mergeCell ref="B8:B10"/>
    <mergeCell ref="B35:B37"/>
    <mergeCell ref="B32:B34"/>
    <mergeCell ref="B29:B31"/>
    <mergeCell ref="B26:B28"/>
    <mergeCell ref="B23:B25"/>
    <mergeCell ref="E44:E46"/>
    <mergeCell ref="F44:F46"/>
    <mergeCell ref="F58:F60"/>
  </mergeCells>
  <dataValidations count="1">
    <dataValidation type="list" allowBlank="1" showInputMessage="1" showErrorMessage="1" sqref="S5:S34" xr:uid="{42E2BC7E-C6D2-4BD4-AF2D-96E6291BD894}">
      <formula1>"Passed, Failed"</formula1>
    </dataValidation>
  </dataValidations>
  <pageMargins left="0.7" right="0.7" top="0.75" bottom="0.75"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8" tint="0.59999389629810485"/>
    <outlinePr summaryBelow="0" summaryRight="0"/>
  </sheetPr>
  <dimension ref="A1:T79"/>
  <sheetViews>
    <sheetView workbookViewId="0">
      <pane xSplit="4" topLeftCell="H1" activePane="topRight" state="frozen"/>
      <selection pane="topRight" activeCell="R24" sqref="R24"/>
      <selection activeCell="A7" sqref="A7"/>
    </sheetView>
  </sheetViews>
  <sheetFormatPr defaultColWidth="14.42578125" defaultRowHeight="15" customHeight="1"/>
  <cols>
    <col min="1" max="1" width="9.85546875" customWidth="1"/>
    <col min="3" max="3" width="10.7109375" customWidth="1"/>
    <col min="4" max="4" width="25.85546875" style="257" customWidth="1"/>
    <col min="5" max="5" width="30.85546875" style="257" customWidth="1"/>
    <col min="12" max="17" width="14.42578125" customWidth="1"/>
    <col min="18" max="18" width="12.5703125" customWidth="1"/>
    <col min="19" max="19" width="27.140625" customWidth="1"/>
  </cols>
  <sheetData>
    <row r="1" spans="1:20">
      <c r="A1" s="1309" t="s">
        <v>542</v>
      </c>
      <c r="B1" s="1286"/>
      <c r="C1" s="1286"/>
      <c r="D1" s="1286"/>
      <c r="E1" s="1286"/>
      <c r="F1" s="1286"/>
      <c r="G1" s="1286"/>
      <c r="H1" s="1286"/>
      <c r="I1" s="1286"/>
      <c r="J1" s="1286"/>
      <c r="K1" s="1286"/>
      <c r="L1" s="1286"/>
      <c r="M1" s="1286"/>
      <c r="N1" s="1286"/>
      <c r="O1" s="1286"/>
      <c r="P1" s="1286"/>
      <c r="Q1" s="1286"/>
      <c r="R1" s="1286"/>
      <c r="S1" s="1286"/>
      <c r="T1" s="1286"/>
    </row>
    <row r="2" spans="1:20">
      <c r="A2" s="1309" t="s">
        <v>543</v>
      </c>
      <c r="B2" s="1286"/>
      <c r="C2" s="1286"/>
      <c r="D2" s="1286"/>
      <c r="E2" s="1286"/>
      <c r="F2" s="1286"/>
      <c r="G2" s="1286"/>
      <c r="H2" s="1286"/>
      <c r="I2" s="1286"/>
      <c r="J2" s="1286"/>
      <c r="K2" s="1286"/>
      <c r="L2" s="1286"/>
      <c r="M2" s="1286"/>
      <c r="N2" s="1286"/>
      <c r="O2" s="1286"/>
      <c r="P2" s="1286"/>
      <c r="Q2" s="1286"/>
      <c r="R2" s="1286"/>
      <c r="S2" s="1286"/>
      <c r="T2" s="1286"/>
    </row>
    <row r="3" spans="1:20">
      <c r="A3" s="1309" t="s">
        <v>544</v>
      </c>
      <c r="B3" s="1286"/>
      <c r="C3" s="1286"/>
      <c r="D3" s="1286"/>
      <c r="E3" s="1286"/>
      <c r="F3" s="1286"/>
      <c r="G3" s="1286"/>
      <c r="H3" s="1286"/>
      <c r="I3" s="1286"/>
      <c r="J3" s="1286"/>
      <c r="K3" s="1286"/>
      <c r="L3" s="1286"/>
      <c r="M3" s="1286"/>
      <c r="N3" s="1286"/>
      <c r="O3" s="1286"/>
      <c r="P3" s="1286"/>
      <c r="Q3" s="1286"/>
      <c r="R3" s="1286"/>
      <c r="S3" s="1286"/>
      <c r="T3" s="1286"/>
    </row>
    <row r="4" spans="1:20">
      <c r="A4" s="1177" t="s">
        <v>876</v>
      </c>
      <c r="B4" s="1221"/>
      <c r="C4" s="1221"/>
      <c r="D4" s="1221"/>
      <c r="E4" s="1221"/>
      <c r="F4" s="1221"/>
      <c r="G4" s="1221"/>
      <c r="H4" s="1221"/>
      <c r="I4" s="1221"/>
      <c r="J4" s="1221"/>
      <c r="K4" s="1221"/>
      <c r="L4" s="1221"/>
      <c r="M4" s="1221"/>
      <c r="N4" s="1221"/>
      <c r="O4" s="1221"/>
      <c r="P4" s="1221"/>
      <c r="Q4" s="1221"/>
      <c r="R4" s="1221"/>
      <c r="S4" s="1221"/>
      <c r="T4" s="1221"/>
    </row>
    <row r="5" spans="1:20">
      <c r="A5" s="1341" t="s">
        <v>207</v>
      </c>
      <c r="B5" s="1342"/>
      <c r="C5" s="1342"/>
      <c r="D5" s="1342"/>
      <c r="E5" s="1342"/>
      <c r="F5" s="1342"/>
      <c r="G5" s="1342"/>
      <c r="H5" s="1342"/>
      <c r="I5" s="1342"/>
      <c r="J5" s="1342"/>
      <c r="K5" s="1342"/>
      <c r="L5" s="1342"/>
      <c r="M5" s="1342"/>
      <c r="N5" s="1342"/>
      <c r="O5" s="1342"/>
      <c r="P5" s="1342"/>
      <c r="Q5" s="1342"/>
      <c r="R5" s="1342"/>
      <c r="S5" s="1342"/>
      <c r="T5" s="1342"/>
    </row>
    <row r="6" spans="1:20" s="444" customFormat="1" ht="30.75" customHeight="1">
      <c r="A6" s="310" t="s">
        <v>185</v>
      </c>
      <c r="B6" s="310" t="s">
        <v>186</v>
      </c>
      <c r="C6" s="310" t="s">
        <v>187</v>
      </c>
      <c r="D6" s="310" t="s">
        <v>188</v>
      </c>
      <c r="E6" s="310" t="s">
        <v>189</v>
      </c>
      <c r="F6" s="310" t="s">
        <v>191</v>
      </c>
      <c r="G6" s="310" t="s">
        <v>192</v>
      </c>
      <c r="H6" s="310" t="s">
        <v>193</v>
      </c>
      <c r="I6" s="310" t="s">
        <v>194</v>
      </c>
      <c r="J6" s="310" t="s">
        <v>195</v>
      </c>
      <c r="K6" s="310" t="s">
        <v>196</v>
      </c>
      <c r="L6" s="310" t="s">
        <v>197</v>
      </c>
      <c r="M6" s="310" t="s">
        <v>198</v>
      </c>
      <c r="N6" s="310" t="s">
        <v>199</v>
      </c>
      <c r="O6" s="310" t="s">
        <v>200</v>
      </c>
      <c r="P6" s="310" t="s">
        <v>201</v>
      </c>
      <c r="Q6" s="310" t="s">
        <v>202</v>
      </c>
      <c r="R6" s="310" t="s">
        <v>203</v>
      </c>
      <c r="S6" s="446" t="s">
        <v>204</v>
      </c>
      <c r="T6" s="310" t="s">
        <v>205</v>
      </c>
    </row>
    <row r="7" spans="1:20">
      <c r="A7" s="1008" t="s">
        <v>208</v>
      </c>
      <c r="B7" s="1175" t="s">
        <v>3</v>
      </c>
      <c r="C7" s="37">
        <v>1</v>
      </c>
      <c r="D7" s="621" t="s">
        <v>118</v>
      </c>
      <c r="E7" s="621" t="s">
        <v>877</v>
      </c>
      <c r="F7" s="947">
        <v>4.05</v>
      </c>
      <c r="G7" s="947">
        <v>6.05</v>
      </c>
      <c r="H7" s="947">
        <v>6.51</v>
      </c>
      <c r="I7" s="947">
        <v>6.03</v>
      </c>
      <c r="J7" s="947">
        <v>5.36</v>
      </c>
      <c r="K7" s="990">
        <v>5</v>
      </c>
      <c r="L7" s="947">
        <v>5.5</v>
      </c>
      <c r="M7" s="1114">
        <v>6</v>
      </c>
      <c r="N7" s="1114">
        <v>2.6</v>
      </c>
      <c r="O7" s="99" t="s">
        <v>19</v>
      </c>
      <c r="P7" s="99" t="s">
        <v>19</v>
      </c>
      <c r="Q7" s="99" t="s">
        <v>19</v>
      </c>
      <c r="R7" s="98" cm="1">
        <f t="array" ref="R7">AVERAGE(IF(LEFT(F7:Q7,1)="&lt;", VALUE(MID(F7:Q7,2,99)), F7:Q7))</f>
        <v>5.2333333333333334</v>
      </c>
      <c r="S7" s="292"/>
      <c r="T7" s="292">
        <v>6</v>
      </c>
    </row>
    <row r="8" spans="1:20">
      <c r="A8" s="661"/>
      <c r="B8" s="1175"/>
      <c r="C8" s="40">
        <v>2</v>
      </c>
      <c r="D8" s="622" t="s">
        <v>119</v>
      </c>
      <c r="E8" s="622" t="s">
        <v>877</v>
      </c>
      <c r="F8" s="948">
        <v>3.95</v>
      </c>
      <c r="G8" s="948">
        <v>5.7</v>
      </c>
      <c r="H8" s="948">
        <v>6.81</v>
      </c>
      <c r="I8" s="948">
        <v>6.18</v>
      </c>
      <c r="J8" s="948">
        <v>5.83</v>
      </c>
      <c r="K8" s="948">
        <v>4.9000000000000004</v>
      </c>
      <c r="L8" s="948">
        <v>4.4000000000000004</v>
      </c>
      <c r="M8" s="1113">
        <v>6.1</v>
      </c>
      <c r="N8" s="1113">
        <v>3.1</v>
      </c>
      <c r="O8" s="102" t="s">
        <v>19</v>
      </c>
      <c r="P8" s="102" t="s">
        <v>19</v>
      </c>
      <c r="Q8" s="102" t="s">
        <v>19</v>
      </c>
      <c r="R8" s="98" cm="1">
        <f t="array" ref="R8">AVERAGE(IF(LEFT(F8:Q8,1)="&lt;", VALUE(MID(F8:Q8,2,99)), F8:Q8))</f>
        <v>5.2188888888888885</v>
      </c>
      <c r="S8" s="293"/>
      <c r="T8" s="293">
        <v>6</v>
      </c>
    </row>
    <row r="9" spans="1:20">
      <c r="A9" s="661"/>
      <c r="B9" s="1184"/>
      <c r="C9" s="40">
        <v>3</v>
      </c>
      <c r="D9" s="622" t="s">
        <v>120</v>
      </c>
      <c r="E9" s="622" t="s">
        <v>877</v>
      </c>
      <c r="F9" s="948">
        <v>4.1100000000000003</v>
      </c>
      <c r="G9" s="948">
        <v>5.76</v>
      </c>
      <c r="H9" s="948">
        <v>6.39</v>
      </c>
      <c r="I9" s="948">
        <v>6.39</v>
      </c>
      <c r="J9" s="948">
        <v>6.01</v>
      </c>
      <c r="K9" s="948">
        <v>5.0999999999999996</v>
      </c>
      <c r="L9" s="948">
        <v>6.3</v>
      </c>
      <c r="M9" s="1113">
        <v>5.9</v>
      </c>
      <c r="N9" s="1113">
        <v>3.7</v>
      </c>
      <c r="O9" s="102" t="s">
        <v>19</v>
      </c>
      <c r="P9" s="102" t="s">
        <v>19</v>
      </c>
      <c r="Q9" s="102" t="s">
        <v>19</v>
      </c>
      <c r="R9" s="98" cm="1">
        <f t="array" ref="R9">AVERAGE(IF(LEFT(F9:Q9,1)="&lt;", VALUE(MID(F9:Q9,2,99)), F9:Q9))</f>
        <v>5.5177777777777779</v>
      </c>
      <c r="S9" s="293"/>
      <c r="T9" s="293">
        <v>6</v>
      </c>
    </row>
    <row r="10" spans="1:20">
      <c r="A10" s="661"/>
      <c r="B10" s="1165" t="s">
        <v>6</v>
      </c>
      <c r="C10" s="623">
        <v>1</v>
      </c>
      <c r="D10" s="621" t="s">
        <v>118</v>
      </c>
      <c r="E10" s="621" t="s">
        <v>877</v>
      </c>
      <c r="F10" s="947">
        <v>83</v>
      </c>
      <c r="G10" s="947">
        <v>16</v>
      </c>
      <c r="H10" s="947">
        <v>27</v>
      </c>
      <c r="I10" s="947">
        <v>26</v>
      </c>
      <c r="J10" s="947">
        <v>25</v>
      </c>
      <c r="K10" s="990">
        <v>171</v>
      </c>
      <c r="L10" s="947">
        <v>25</v>
      </c>
      <c r="M10" s="1114">
        <v>116</v>
      </c>
      <c r="N10" s="1114">
        <v>23</v>
      </c>
      <c r="O10" s="99" t="s">
        <v>19</v>
      </c>
      <c r="P10" s="99" t="s">
        <v>19</v>
      </c>
      <c r="Q10" s="99" t="s">
        <v>19</v>
      </c>
      <c r="R10" s="98" cm="1">
        <f t="array" ref="R10">AVERAGE(IF(LEFT(F10:Q10,1)="&lt;", VALUE(MID(F10:Q10,2,99)), F10:Q10))</f>
        <v>56.888888888888886</v>
      </c>
      <c r="S10" s="292"/>
      <c r="T10" s="292">
        <v>50</v>
      </c>
    </row>
    <row r="11" spans="1:20">
      <c r="A11" s="661"/>
      <c r="B11" s="1175"/>
      <c r="C11" s="624">
        <v>2</v>
      </c>
      <c r="D11" s="628" t="s">
        <v>119</v>
      </c>
      <c r="E11" s="622" t="s">
        <v>877</v>
      </c>
      <c r="F11" s="948">
        <v>82</v>
      </c>
      <c r="G11" s="948">
        <v>24</v>
      </c>
      <c r="H11" s="948">
        <v>34</v>
      </c>
      <c r="I11" s="948">
        <v>38</v>
      </c>
      <c r="J11" s="948">
        <v>23</v>
      </c>
      <c r="K11" s="948">
        <v>180</v>
      </c>
      <c r="L11" s="948">
        <v>70</v>
      </c>
      <c r="M11" s="1113">
        <v>117</v>
      </c>
      <c r="N11" s="1113">
        <v>25</v>
      </c>
      <c r="O11" s="102" t="s">
        <v>19</v>
      </c>
      <c r="P11" s="102" t="s">
        <v>19</v>
      </c>
      <c r="Q11" s="102" t="s">
        <v>19</v>
      </c>
      <c r="R11" s="98" cm="1">
        <f t="array" ref="R11">AVERAGE(IF(LEFT(F11:Q11,1)="&lt;", VALUE(MID(F11:Q11,2,99)), F11:Q11))</f>
        <v>65.888888888888886</v>
      </c>
      <c r="S11" s="293"/>
      <c r="T11" s="293">
        <v>50</v>
      </c>
    </row>
    <row r="12" spans="1:20">
      <c r="A12" s="661"/>
      <c r="B12" s="1184"/>
      <c r="C12" s="624">
        <v>3</v>
      </c>
      <c r="D12" s="628" t="s">
        <v>120</v>
      </c>
      <c r="E12" s="622" t="s">
        <v>877</v>
      </c>
      <c r="F12" s="948">
        <v>82</v>
      </c>
      <c r="G12" s="948">
        <v>130</v>
      </c>
      <c r="H12" s="948">
        <v>38</v>
      </c>
      <c r="I12" s="948">
        <v>49</v>
      </c>
      <c r="J12" s="948">
        <v>21</v>
      </c>
      <c r="K12" s="948">
        <v>180</v>
      </c>
      <c r="L12" s="948">
        <v>26</v>
      </c>
      <c r="M12" s="1113">
        <v>119</v>
      </c>
      <c r="N12" s="1113">
        <v>34</v>
      </c>
      <c r="O12" s="102" t="s">
        <v>19</v>
      </c>
      <c r="P12" s="102" t="s">
        <v>19</v>
      </c>
      <c r="Q12" s="102" t="s">
        <v>19</v>
      </c>
      <c r="R12" s="98" cm="1">
        <f t="array" ref="R12">AVERAGE(IF(LEFT(F12:Q12,1)="&lt;", VALUE(MID(F12:Q12,2,99)), F12:Q12))</f>
        <v>75.444444444444443</v>
      </c>
      <c r="S12" s="293"/>
      <c r="T12" s="293">
        <v>50</v>
      </c>
    </row>
    <row r="13" spans="1:20">
      <c r="A13" s="661"/>
      <c r="B13" s="1165" t="s">
        <v>7</v>
      </c>
      <c r="C13" s="623">
        <v>1</v>
      </c>
      <c r="D13" s="621" t="s">
        <v>118</v>
      </c>
      <c r="E13" s="621" t="s">
        <v>877</v>
      </c>
      <c r="F13" s="947">
        <v>7.31</v>
      </c>
      <c r="G13" s="947">
        <v>7.18</v>
      </c>
      <c r="H13" s="947">
        <v>7.32</v>
      </c>
      <c r="I13" s="947">
        <v>7.09</v>
      </c>
      <c r="J13" s="947">
        <v>7.01</v>
      </c>
      <c r="K13" s="990">
        <v>7.14</v>
      </c>
      <c r="L13" s="947">
        <v>6.76</v>
      </c>
      <c r="M13" s="1114">
        <v>7.1</v>
      </c>
      <c r="N13" s="1114">
        <v>7.13</v>
      </c>
      <c r="O13" s="99" t="s">
        <v>19</v>
      </c>
      <c r="P13" s="99" t="s">
        <v>19</v>
      </c>
      <c r="Q13" s="99" t="s">
        <v>19</v>
      </c>
      <c r="R13" s="98" cm="1">
        <f t="array" ref="R13">AVERAGE(IF(LEFT(F13:Q13,1)="&lt;", VALUE(MID(F13:Q13,2,99)), F13:Q13))</f>
        <v>7.115555555555555</v>
      </c>
      <c r="S13" s="292"/>
      <c r="T13" s="292" t="s">
        <v>214</v>
      </c>
    </row>
    <row r="14" spans="1:20">
      <c r="A14" s="661"/>
      <c r="B14" s="1175"/>
      <c r="C14" s="624">
        <v>2</v>
      </c>
      <c r="D14" s="628" t="s">
        <v>119</v>
      </c>
      <c r="E14" s="622" t="s">
        <v>877</v>
      </c>
      <c r="F14" s="948">
        <v>7.39</v>
      </c>
      <c r="G14" s="948">
        <v>7.16</v>
      </c>
      <c r="H14" s="948">
        <v>7.77</v>
      </c>
      <c r="I14" s="948">
        <v>7.39</v>
      </c>
      <c r="J14" s="948">
        <v>7.25</v>
      </c>
      <c r="K14" s="948">
        <v>7.18</v>
      </c>
      <c r="L14" s="948">
        <v>7</v>
      </c>
      <c r="M14" s="1113">
        <v>7.2</v>
      </c>
      <c r="N14" s="1113">
        <v>7.18</v>
      </c>
      <c r="O14" s="102" t="s">
        <v>19</v>
      </c>
      <c r="P14" s="102" t="s">
        <v>19</v>
      </c>
      <c r="Q14" s="102" t="s">
        <v>19</v>
      </c>
      <c r="R14" s="98" cm="1">
        <f t="array" ref="R14">AVERAGE(IF(LEFT(F14:Q14,1)="&lt;", VALUE(MID(F14:Q14,2,99)), F14:Q14))</f>
        <v>7.2800000000000011</v>
      </c>
      <c r="S14" s="293"/>
      <c r="T14" s="293" t="s">
        <v>214</v>
      </c>
    </row>
    <row r="15" spans="1:20">
      <c r="A15" s="661"/>
      <c r="B15" s="1184"/>
      <c r="C15" s="624">
        <v>3</v>
      </c>
      <c r="D15" s="628" t="s">
        <v>120</v>
      </c>
      <c r="E15" s="622" t="s">
        <v>877</v>
      </c>
      <c r="F15" s="948">
        <v>7.33</v>
      </c>
      <c r="G15" s="948">
        <v>7.35</v>
      </c>
      <c r="H15" s="948">
        <v>7.81</v>
      </c>
      <c r="I15" s="948">
        <v>7.31</v>
      </c>
      <c r="J15" s="948">
        <v>7.18</v>
      </c>
      <c r="K15" s="948">
        <v>7.15</v>
      </c>
      <c r="L15" s="948">
        <v>7.25</v>
      </c>
      <c r="M15" s="1113">
        <v>7.25</v>
      </c>
      <c r="N15" s="1113" t="s">
        <v>878</v>
      </c>
      <c r="O15" s="102" t="s">
        <v>19</v>
      </c>
      <c r="P15" s="102" t="s">
        <v>19</v>
      </c>
      <c r="Q15" s="102" t="s">
        <v>19</v>
      </c>
      <c r="R15" s="98" cm="1">
        <f t="array" ref="R15">AVERAGE(IF(LEFT(F15:Q15,1)="&lt;", VALUE(MID(F15:Q15,2,99)), F15:Q15))</f>
        <v>7.3287499999999994</v>
      </c>
      <c r="S15" s="293"/>
      <c r="T15" s="293" t="s">
        <v>214</v>
      </c>
    </row>
    <row r="16" spans="1:20">
      <c r="A16" s="661"/>
      <c r="B16" s="1165" t="s">
        <v>329</v>
      </c>
      <c r="C16" s="623">
        <v>1</v>
      </c>
      <c r="D16" s="621" t="s">
        <v>118</v>
      </c>
      <c r="E16" s="621" t="s">
        <v>877</v>
      </c>
      <c r="F16" s="947">
        <v>27.8</v>
      </c>
      <c r="G16" s="947">
        <v>27.3</v>
      </c>
      <c r="H16" s="947">
        <v>30</v>
      </c>
      <c r="I16" s="947">
        <v>29.7</v>
      </c>
      <c r="J16" s="947">
        <v>31.6</v>
      </c>
      <c r="K16" s="990">
        <v>29.9</v>
      </c>
      <c r="L16" s="947">
        <v>29.7</v>
      </c>
      <c r="M16" s="1114">
        <v>29.35</v>
      </c>
      <c r="N16" s="1114">
        <v>29.8</v>
      </c>
      <c r="O16" s="99" t="s">
        <v>19</v>
      </c>
      <c r="P16" s="99" t="s">
        <v>19</v>
      </c>
      <c r="Q16" s="99" t="s">
        <v>19</v>
      </c>
      <c r="R16" s="98" cm="1">
        <f t="array" ref="R16">AVERAGE(IF(LEFT(F16:Q16,1)="&lt;", VALUE(MID(F16:Q16,2,99)), F16:Q16))</f>
        <v>29.461111111111109</v>
      </c>
      <c r="S16" s="292"/>
      <c r="T16" s="292" t="s">
        <v>215</v>
      </c>
    </row>
    <row r="17" spans="1:20">
      <c r="A17" s="661"/>
      <c r="B17" s="1175"/>
      <c r="C17" s="624">
        <v>2</v>
      </c>
      <c r="D17" s="628" t="s">
        <v>119</v>
      </c>
      <c r="E17" s="622" t="s">
        <v>877</v>
      </c>
      <c r="F17" s="948">
        <v>27.4</v>
      </c>
      <c r="G17" s="948">
        <v>27.3</v>
      </c>
      <c r="H17" s="948">
        <v>29.8</v>
      </c>
      <c r="I17" s="948">
        <v>29.7</v>
      </c>
      <c r="J17" s="948">
        <v>31.5</v>
      </c>
      <c r="K17" s="948">
        <v>29.8</v>
      </c>
      <c r="L17" s="948">
        <v>30.2</v>
      </c>
      <c r="M17" s="1113">
        <v>29.3</v>
      </c>
      <c r="N17" s="1113">
        <v>29.8</v>
      </c>
      <c r="O17" s="102" t="s">
        <v>19</v>
      </c>
      <c r="P17" s="102" t="s">
        <v>19</v>
      </c>
      <c r="Q17" s="178" t="s">
        <v>19</v>
      </c>
      <c r="R17" s="98" cm="1">
        <f t="array" ref="R17">AVERAGE(IF(LEFT(F17:Q17,1)="&lt;", VALUE(MID(F17:Q17,2,99)), F17:Q17))</f>
        <v>29.422222222222224</v>
      </c>
      <c r="S17" s="293"/>
      <c r="T17" s="293" t="s">
        <v>215</v>
      </c>
    </row>
    <row r="18" spans="1:20">
      <c r="A18" s="661"/>
      <c r="B18" s="1184"/>
      <c r="C18" s="624">
        <v>3</v>
      </c>
      <c r="D18" s="628" t="s">
        <v>120</v>
      </c>
      <c r="E18" s="622" t="s">
        <v>877</v>
      </c>
      <c r="F18" s="948">
        <v>27.1</v>
      </c>
      <c r="G18" s="948">
        <v>27.8</v>
      </c>
      <c r="H18" s="948">
        <v>29.8</v>
      </c>
      <c r="I18" s="948">
        <v>29.7</v>
      </c>
      <c r="J18" s="948">
        <v>31.5</v>
      </c>
      <c r="K18" s="948">
        <v>29.9</v>
      </c>
      <c r="L18" s="948">
        <v>30.6</v>
      </c>
      <c r="M18" s="1113">
        <v>29.44</v>
      </c>
      <c r="N18" s="1113">
        <v>29.9</v>
      </c>
      <c r="O18" s="102" t="s">
        <v>19</v>
      </c>
      <c r="P18" s="102" t="s">
        <v>19</v>
      </c>
      <c r="Q18" s="178" t="s">
        <v>19</v>
      </c>
      <c r="R18" s="98" cm="1">
        <f t="array" ref="R18">AVERAGE(IF(LEFT(F18:Q18,1)="&lt;", VALUE(MID(F18:Q18,2,99)), F18:Q18))</f>
        <v>29.526666666666667</v>
      </c>
      <c r="S18" s="293"/>
      <c r="T18" s="293" t="s">
        <v>215</v>
      </c>
    </row>
    <row r="19" spans="1:20">
      <c r="A19" s="661"/>
      <c r="B19" s="1165" t="s">
        <v>9</v>
      </c>
      <c r="C19" s="623">
        <v>1</v>
      </c>
      <c r="D19" s="621" t="s">
        <v>118</v>
      </c>
      <c r="E19" s="621" t="s">
        <v>877</v>
      </c>
      <c r="F19" s="947">
        <v>5</v>
      </c>
      <c r="G19" s="947">
        <v>5</v>
      </c>
      <c r="H19" s="947">
        <v>5</v>
      </c>
      <c r="I19" s="947">
        <v>5</v>
      </c>
      <c r="J19" s="947">
        <v>5</v>
      </c>
      <c r="K19" s="990" t="s">
        <v>216</v>
      </c>
      <c r="L19" s="947">
        <v>5</v>
      </c>
      <c r="M19" s="1114">
        <v>20</v>
      </c>
      <c r="N19" s="1114">
        <v>15</v>
      </c>
      <c r="O19" s="99" t="s">
        <v>19</v>
      </c>
      <c r="P19" s="99" t="s">
        <v>19</v>
      </c>
      <c r="Q19" s="99" t="s">
        <v>19</v>
      </c>
      <c r="R19" s="98" cm="1">
        <f t="array" ref="R19">AVERAGE(IF(LEFT(F19:Q19,1)="&lt;", VALUE(MID(F19:Q19,2,99)), F19:Q19))</f>
        <v>7.7777777777777777</v>
      </c>
      <c r="S19" s="292"/>
      <c r="T19" s="292">
        <v>50</v>
      </c>
    </row>
    <row r="20" spans="1:20">
      <c r="A20" s="661"/>
      <c r="B20" s="1175"/>
      <c r="C20" s="624">
        <v>2</v>
      </c>
      <c r="D20" s="628" t="s">
        <v>119</v>
      </c>
      <c r="E20" s="622" t="s">
        <v>877</v>
      </c>
      <c r="F20" s="948">
        <v>5</v>
      </c>
      <c r="G20" s="948">
        <v>5</v>
      </c>
      <c r="H20" s="948">
        <v>5</v>
      </c>
      <c r="I20" s="948">
        <v>5</v>
      </c>
      <c r="J20" s="948">
        <v>5</v>
      </c>
      <c r="K20" s="948" t="s">
        <v>216</v>
      </c>
      <c r="L20" s="948">
        <v>5</v>
      </c>
      <c r="M20" s="1113">
        <v>20</v>
      </c>
      <c r="N20" s="1113">
        <v>15</v>
      </c>
      <c r="O20" s="102" t="s">
        <v>19</v>
      </c>
      <c r="P20" s="102" t="s">
        <v>19</v>
      </c>
      <c r="Q20" s="102" t="s">
        <v>19</v>
      </c>
      <c r="R20" s="98" cm="1">
        <f t="array" ref="R20">AVERAGE(IF(LEFT(F20:Q20,1)="&lt;", VALUE(MID(F20:Q20,2,99)), F20:Q20))</f>
        <v>7.7777777777777777</v>
      </c>
      <c r="S20" s="293"/>
      <c r="T20" s="293">
        <v>50</v>
      </c>
    </row>
    <row r="21" spans="1:20">
      <c r="A21" s="661"/>
      <c r="B21" s="1184"/>
      <c r="C21" s="624">
        <v>3</v>
      </c>
      <c r="D21" s="628" t="s">
        <v>120</v>
      </c>
      <c r="E21" s="622" t="s">
        <v>877</v>
      </c>
      <c r="F21" s="948">
        <v>5</v>
      </c>
      <c r="G21" s="948">
        <v>5</v>
      </c>
      <c r="H21" s="948">
        <v>5</v>
      </c>
      <c r="I21" s="948">
        <v>5</v>
      </c>
      <c r="J21" s="948" t="s">
        <v>216</v>
      </c>
      <c r="K21" s="948" t="s">
        <v>216</v>
      </c>
      <c r="L21" s="948">
        <v>5</v>
      </c>
      <c r="M21" s="1113">
        <v>20</v>
      </c>
      <c r="N21" s="1113">
        <v>15</v>
      </c>
      <c r="O21" s="102" t="s">
        <v>19</v>
      </c>
      <c r="P21" s="102" t="s">
        <v>19</v>
      </c>
      <c r="Q21" s="102" t="s">
        <v>19</v>
      </c>
      <c r="R21" s="98" cm="1">
        <f t="array" ref="R21">AVERAGE(IF(LEFT(F21:Q21,1)="&lt;", VALUE(MID(F21:Q21,2,99)), F21:Q21))</f>
        <v>7.7777777777777777</v>
      </c>
      <c r="S21" s="293"/>
      <c r="T21" s="293">
        <v>50</v>
      </c>
    </row>
    <row r="22" spans="1:20">
      <c r="A22" s="661"/>
      <c r="B22" s="1165" t="s">
        <v>10</v>
      </c>
      <c r="C22" s="623">
        <v>1</v>
      </c>
      <c r="D22" s="621" t="s">
        <v>118</v>
      </c>
      <c r="E22" s="621" t="s">
        <v>877</v>
      </c>
      <c r="F22" s="947">
        <v>130</v>
      </c>
      <c r="G22" s="947">
        <v>1600</v>
      </c>
      <c r="H22" s="947">
        <v>130</v>
      </c>
      <c r="I22" s="947">
        <v>350</v>
      </c>
      <c r="J22" s="947">
        <v>4.5</v>
      </c>
      <c r="K22" s="990">
        <v>540</v>
      </c>
      <c r="L22" s="947">
        <v>350</v>
      </c>
      <c r="M22" s="1114">
        <v>2400</v>
      </c>
      <c r="N22" s="1114" t="s">
        <v>19</v>
      </c>
      <c r="O22" s="99" t="s">
        <v>19</v>
      </c>
      <c r="P22" s="99" t="s">
        <v>19</v>
      </c>
      <c r="Q22" s="99" t="s">
        <v>19</v>
      </c>
      <c r="R22" s="98" cm="1">
        <f t="array" ref="R22">GEOMEAN(IF(LEFT(F22:Q22,1)="&lt;", VALUE(MID(F22:Q22,2,99)), F22:Q22))</f>
        <v>257.48091062151155</v>
      </c>
      <c r="S22" s="292"/>
      <c r="T22" s="292">
        <v>100</v>
      </c>
    </row>
    <row r="23" spans="1:20">
      <c r="A23" s="661"/>
      <c r="B23" s="1175"/>
      <c r="C23" s="624">
        <v>2</v>
      </c>
      <c r="D23" s="628" t="s">
        <v>119</v>
      </c>
      <c r="E23" s="622" t="s">
        <v>877</v>
      </c>
      <c r="F23" s="948">
        <v>49</v>
      </c>
      <c r="G23" s="948">
        <v>920</v>
      </c>
      <c r="H23" s="948">
        <v>130</v>
      </c>
      <c r="I23" s="948">
        <v>4.5</v>
      </c>
      <c r="J23" s="948">
        <v>11</v>
      </c>
      <c r="K23" s="948">
        <v>350</v>
      </c>
      <c r="L23" s="948">
        <v>540</v>
      </c>
      <c r="M23" s="1113">
        <v>3500</v>
      </c>
      <c r="N23" s="1113" t="s">
        <v>19</v>
      </c>
      <c r="O23" s="102" t="s">
        <v>19</v>
      </c>
      <c r="P23" s="102" t="s">
        <v>19</v>
      </c>
      <c r="Q23" s="102" t="s">
        <v>19</v>
      </c>
      <c r="R23" s="101" cm="1">
        <f t="array" ref="R23">GEOMEAN(IF(LEFT(F23:Q23,1)="&lt;", VALUE(MID(F23:Q23,2,99)), F23:Q23))</f>
        <v>144.6714347098341</v>
      </c>
      <c r="S23" s="293"/>
      <c r="T23" s="293">
        <v>100</v>
      </c>
    </row>
    <row r="24" spans="1:20">
      <c r="A24" s="661"/>
      <c r="B24" s="1184"/>
      <c r="C24" s="624">
        <v>3</v>
      </c>
      <c r="D24" s="628" t="s">
        <v>120</v>
      </c>
      <c r="E24" s="622" t="s">
        <v>877</v>
      </c>
      <c r="F24" s="948">
        <v>79</v>
      </c>
      <c r="G24" s="948">
        <v>1700</v>
      </c>
      <c r="H24" s="948">
        <v>350</v>
      </c>
      <c r="I24" s="948">
        <v>4.5</v>
      </c>
      <c r="J24" s="948">
        <v>7.8</v>
      </c>
      <c r="K24" s="948">
        <v>240</v>
      </c>
      <c r="L24" s="948">
        <v>170</v>
      </c>
      <c r="M24" s="1113">
        <v>540</v>
      </c>
      <c r="N24" s="1113" t="s">
        <v>19</v>
      </c>
      <c r="O24" s="102" t="s">
        <v>19</v>
      </c>
      <c r="P24" s="102" t="s">
        <v>19</v>
      </c>
      <c r="Q24" s="102" t="s">
        <v>19</v>
      </c>
      <c r="R24" s="101" cm="1">
        <f t="array" ref="R24">GEOMEAN(IF(LEFT(F24:Q24,1)="&lt;", VALUE(MID(F24:Q24,2,99)), F24:Q24))</f>
        <v>117.50683721171242</v>
      </c>
      <c r="S24" s="293"/>
      <c r="T24" s="293">
        <v>100</v>
      </c>
    </row>
    <row r="25" spans="1:20">
      <c r="A25" s="661"/>
      <c r="B25" s="1165" t="s">
        <v>11</v>
      </c>
      <c r="C25" s="623">
        <v>1</v>
      </c>
      <c r="D25" s="621" t="s">
        <v>118</v>
      </c>
      <c r="E25" s="621" t="s">
        <v>877</v>
      </c>
      <c r="F25" s="967">
        <v>0.36299999999999999</v>
      </c>
      <c r="G25" s="967">
        <v>0.49</v>
      </c>
      <c r="H25" s="967">
        <v>0.26900000000000002</v>
      </c>
      <c r="I25" s="967" t="s">
        <v>218</v>
      </c>
      <c r="J25" s="967" t="s">
        <v>218</v>
      </c>
      <c r="K25" s="1153" t="s">
        <v>218</v>
      </c>
      <c r="L25" s="967">
        <v>0.125</v>
      </c>
      <c r="M25" s="1142">
        <v>0.36199999999999999</v>
      </c>
      <c r="N25" s="1142" t="s">
        <v>218</v>
      </c>
      <c r="O25" s="1142" t="s">
        <v>19</v>
      </c>
      <c r="P25" s="1142" t="s">
        <v>19</v>
      </c>
      <c r="Q25" s="1142" t="s">
        <v>19</v>
      </c>
      <c r="R25" s="98" cm="1">
        <f t="array" ref="R25">AVERAGE(IF(LEFT(F25:Q25,1)="&lt;", VALUE(MID(F25:Q25,2,99)), F25:Q25))</f>
        <v>0.21877777777777779</v>
      </c>
      <c r="S25" s="292"/>
      <c r="T25" s="292">
        <v>10</v>
      </c>
    </row>
    <row r="26" spans="1:20">
      <c r="A26" s="661"/>
      <c r="B26" s="1175"/>
      <c r="C26" s="624">
        <v>2</v>
      </c>
      <c r="D26" s="628" t="s">
        <v>119</v>
      </c>
      <c r="E26" s="622" t="s">
        <v>877</v>
      </c>
      <c r="F26" s="968">
        <v>0.314</v>
      </c>
      <c r="G26" s="968">
        <v>0.29199999999999998</v>
      </c>
      <c r="H26" s="968">
        <v>0.25600000000000001</v>
      </c>
      <c r="I26" s="968" t="s">
        <v>218</v>
      </c>
      <c r="J26" s="968">
        <v>0.09</v>
      </c>
      <c r="K26" s="968" t="s">
        <v>218</v>
      </c>
      <c r="L26" s="968">
        <v>0.19700000000000001</v>
      </c>
      <c r="M26" s="968">
        <v>0.49099999999999999</v>
      </c>
      <c r="N26" s="1143">
        <v>0.14799999999999999</v>
      </c>
      <c r="O26" s="1143" t="s">
        <v>19</v>
      </c>
      <c r="P26" s="1143" t="s">
        <v>19</v>
      </c>
      <c r="Q26" s="1143" t="s">
        <v>19</v>
      </c>
      <c r="R26" s="98" cm="1">
        <f t="array" ref="R26">AVERAGE(IF(LEFT(F26:Q26,1)="&lt;", VALUE(MID(F26:Q26,2,99)), F26:Q26))</f>
        <v>0.21866666666666668</v>
      </c>
      <c r="S26" s="293"/>
      <c r="T26" s="293">
        <v>10</v>
      </c>
    </row>
    <row r="27" spans="1:20">
      <c r="A27" s="661"/>
      <c r="B27" s="1184"/>
      <c r="C27" s="624">
        <v>3</v>
      </c>
      <c r="D27" s="628" t="s">
        <v>120</v>
      </c>
      <c r="E27" s="622" t="s">
        <v>877</v>
      </c>
      <c r="F27" s="968">
        <v>0.40799999999999997</v>
      </c>
      <c r="G27" s="968">
        <v>0.29799999999999999</v>
      </c>
      <c r="H27" s="968">
        <v>0.13600000000000001</v>
      </c>
      <c r="I27" s="968" t="s">
        <v>218</v>
      </c>
      <c r="J27" s="968">
        <v>9.4E-2</v>
      </c>
      <c r="K27" s="968" t="s">
        <v>218</v>
      </c>
      <c r="L27" s="968">
        <v>0.17499999999999999</v>
      </c>
      <c r="M27" s="968">
        <v>0.4</v>
      </c>
      <c r="N27" s="1143">
        <v>0.106</v>
      </c>
      <c r="O27" s="1143" t="s">
        <v>19</v>
      </c>
      <c r="P27" s="1143" t="s">
        <v>19</v>
      </c>
      <c r="Q27" s="1143" t="s">
        <v>19</v>
      </c>
      <c r="R27" s="98" cm="1">
        <f t="array" ref="R27">AVERAGE(IF(LEFT(F27:Q27,1)="&lt;", VALUE(MID(F27:Q27,2,99)), F27:Q27))</f>
        <v>0.19966666666666671</v>
      </c>
      <c r="S27" s="293"/>
      <c r="T27" s="293">
        <v>10</v>
      </c>
    </row>
    <row r="28" spans="1:20">
      <c r="A28" s="661"/>
      <c r="B28" s="1165" t="s">
        <v>12</v>
      </c>
      <c r="C28" s="623">
        <v>1</v>
      </c>
      <c r="D28" s="621" t="s">
        <v>118</v>
      </c>
      <c r="E28" s="621" t="s">
        <v>877</v>
      </c>
      <c r="F28" s="967">
        <v>0.247</v>
      </c>
      <c r="G28" s="967">
        <v>0.191</v>
      </c>
      <c r="H28" s="967">
        <v>0.122</v>
      </c>
      <c r="I28" s="967">
        <v>7.9000000000000001E-2</v>
      </c>
      <c r="J28" s="967">
        <v>0.08</v>
      </c>
      <c r="K28" s="1153">
        <v>0.113</v>
      </c>
      <c r="L28" s="967">
        <v>0.13700000000000001</v>
      </c>
      <c r="M28" s="1142">
        <v>0.32900000000000001</v>
      </c>
      <c r="N28" s="1142">
        <v>0.153</v>
      </c>
      <c r="O28" s="1142" t="s">
        <v>19</v>
      </c>
      <c r="P28" s="1142" t="s">
        <v>19</v>
      </c>
      <c r="Q28" s="1142" t="s">
        <v>19</v>
      </c>
      <c r="R28" s="98" cm="1">
        <f t="array" ref="R28">AVERAGE(IF(LEFT(F28:Q28,1)="&lt;", VALUE(MID(F28:Q28,2,99)), F28:Q28))</f>
        <v>0.16122222222222224</v>
      </c>
      <c r="S28" s="292"/>
      <c r="T28" s="292">
        <v>0.5</v>
      </c>
    </row>
    <row r="29" spans="1:20">
      <c r="A29" s="661"/>
      <c r="B29" s="1175"/>
      <c r="C29" s="624">
        <v>2</v>
      </c>
      <c r="D29" s="628" t="s">
        <v>119</v>
      </c>
      <c r="E29" s="622" t="s">
        <v>877</v>
      </c>
      <c r="F29" s="968">
        <v>0.23400000000000001</v>
      </c>
      <c r="G29" s="968">
        <v>0.185</v>
      </c>
      <c r="H29" s="968">
        <v>0.187</v>
      </c>
      <c r="I29" s="968">
        <v>0.09</v>
      </c>
      <c r="J29" s="968">
        <v>7.6999999999999999E-2</v>
      </c>
      <c r="K29" s="968">
        <v>0.111</v>
      </c>
      <c r="L29" s="968">
        <v>0.105</v>
      </c>
      <c r="M29" s="1143">
        <v>0.8</v>
      </c>
      <c r="N29" s="1143">
        <v>0.19500000000000001</v>
      </c>
      <c r="O29" s="1143" t="s">
        <v>19</v>
      </c>
      <c r="P29" s="1143" t="s">
        <v>19</v>
      </c>
      <c r="Q29" s="1143" t="s">
        <v>19</v>
      </c>
      <c r="R29" s="98" cm="1">
        <f t="array" ref="R29">AVERAGE(IF(LEFT(F29:Q29,1)="&lt;", VALUE(MID(F29:Q29,2,99)), F29:Q29))</f>
        <v>0.22044444444444447</v>
      </c>
      <c r="S29" s="293"/>
      <c r="T29" s="637">
        <v>0.5</v>
      </c>
    </row>
    <row r="30" spans="1:20">
      <c r="A30" s="661"/>
      <c r="B30" s="1175"/>
      <c r="C30" s="626">
        <v>3</v>
      </c>
      <c r="D30" s="628" t="s">
        <v>120</v>
      </c>
      <c r="E30" s="622" t="s">
        <v>877</v>
      </c>
      <c r="F30" s="968">
        <v>0.219</v>
      </c>
      <c r="G30" s="968">
        <v>0.22700000000000001</v>
      </c>
      <c r="H30" s="968">
        <v>0.13200000000000001</v>
      </c>
      <c r="I30" s="968">
        <v>7.9000000000000001E-2</v>
      </c>
      <c r="J30" s="968">
        <v>0.104</v>
      </c>
      <c r="K30" s="968">
        <v>0.10100000000000001</v>
      </c>
      <c r="L30" s="968">
        <v>9.6000000000000002E-2</v>
      </c>
      <c r="M30" s="1143">
        <v>0.23200000000000001</v>
      </c>
      <c r="N30" s="1143">
        <v>0.189</v>
      </c>
      <c r="O30" s="1143" t="s">
        <v>19</v>
      </c>
      <c r="P30" s="1143" t="s">
        <v>19</v>
      </c>
      <c r="Q30" s="1143" t="s">
        <v>19</v>
      </c>
      <c r="R30" s="98" cm="1">
        <f t="array" ref="R30">AVERAGE(IF(LEFT(F30:Q30,1)="&lt;", VALUE(MID(F30:Q30,2,99)), F30:Q30))</f>
        <v>0.15322222222222223</v>
      </c>
      <c r="S30" s="638"/>
      <c r="T30" s="245">
        <v>0.5</v>
      </c>
    </row>
    <row r="31" spans="1:20" s="257" customFormat="1" ht="30" customHeight="1">
      <c r="A31" s="661"/>
      <c r="B31" s="1283" t="s">
        <v>303</v>
      </c>
      <c r="C31" s="380">
        <v>1</v>
      </c>
      <c r="D31" s="628" t="s">
        <v>118</v>
      </c>
      <c r="E31" s="563" t="s">
        <v>877</v>
      </c>
      <c r="F31" s="620" t="s">
        <v>879</v>
      </c>
      <c r="G31" s="620" t="s">
        <v>880</v>
      </c>
      <c r="H31" s="961" t="s">
        <v>881</v>
      </c>
      <c r="I31" s="961" t="s">
        <v>882</v>
      </c>
      <c r="J31" s="961" t="s">
        <v>883</v>
      </c>
      <c r="K31" s="961" t="s">
        <v>884</v>
      </c>
      <c r="L31" s="961" t="s">
        <v>885</v>
      </c>
      <c r="M31" s="625" t="s">
        <v>886</v>
      </c>
      <c r="N31" s="625" t="s">
        <v>887</v>
      </c>
      <c r="O31" s="625" t="s">
        <v>19</v>
      </c>
      <c r="P31" s="625" t="s">
        <v>19</v>
      </c>
      <c r="Q31" s="625" t="s">
        <v>19</v>
      </c>
      <c r="R31" s="256"/>
      <c r="S31" s="634"/>
      <c r="T31" s="635"/>
    </row>
    <row r="32" spans="1:20" s="257" customFormat="1" ht="30" customHeight="1">
      <c r="A32" s="661"/>
      <c r="B32" s="1283"/>
      <c r="C32" s="380">
        <v>2</v>
      </c>
      <c r="D32" s="628" t="s">
        <v>119</v>
      </c>
      <c r="E32" s="563" t="s">
        <v>877</v>
      </c>
      <c r="F32" s="620" t="s">
        <v>879</v>
      </c>
      <c r="G32" s="620" t="s">
        <v>888</v>
      </c>
      <c r="H32" s="961" t="s">
        <v>889</v>
      </c>
      <c r="I32" s="961" t="s">
        <v>890</v>
      </c>
      <c r="J32" s="961" t="s">
        <v>883</v>
      </c>
      <c r="K32" s="961" t="s">
        <v>891</v>
      </c>
      <c r="L32" s="961" t="s">
        <v>892</v>
      </c>
      <c r="M32" s="625" t="s">
        <v>893</v>
      </c>
      <c r="N32" s="625" t="s">
        <v>887</v>
      </c>
      <c r="O32" s="625" t="s">
        <v>19</v>
      </c>
      <c r="P32" s="625" t="s">
        <v>19</v>
      </c>
      <c r="Q32" s="625" t="s">
        <v>19</v>
      </c>
      <c r="R32" s="256"/>
      <c r="S32" s="634"/>
      <c r="T32" s="635"/>
    </row>
    <row r="33" spans="1:20" s="257" customFormat="1" ht="30" customHeight="1" thickBot="1">
      <c r="A33" s="661"/>
      <c r="B33" s="1217"/>
      <c r="C33" s="629">
        <v>3</v>
      </c>
      <c r="D33" s="628" t="s">
        <v>120</v>
      </c>
      <c r="E33" s="565" t="s">
        <v>877</v>
      </c>
      <c r="F33" s="627" t="s">
        <v>879</v>
      </c>
      <c r="G33" s="627" t="s">
        <v>888</v>
      </c>
      <c r="H33" s="961" t="s">
        <v>894</v>
      </c>
      <c r="I33" s="632" t="s">
        <v>890</v>
      </c>
      <c r="J33" s="632" t="s">
        <v>883</v>
      </c>
      <c r="K33" s="632" t="s">
        <v>895</v>
      </c>
      <c r="L33" s="632" t="s">
        <v>896</v>
      </c>
      <c r="M33" s="633" t="s">
        <v>897</v>
      </c>
      <c r="N33" s="633" t="s">
        <v>898</v>
      </c>
      <c r="O33" s="633" t="s">
        <v>19</v>
      </c>
      <c r="P33" s="633" t="s">
        <v>19</v>
      </c>
      <c r="Q33" s="633" t="s">
        <v>19</v>
      </c>
      <c r="R33" s="256"/>
      <c r="S33" s="634"/>
      <c r="T33" s="635"/>
    </row>
    <row r="34" spans="1:20" s="244" customFormat="1" ht="30.75" customHeight="1" thickBot="1">
      <c r="A34" s="1009"/>
      <c r="B34" s="1338" t="s">
        <v>260</v>
      </c>
      <c r="C34" s="1339"/>
      <c r="D34" s="1339"/>
      <c r="E34" s="1340"/>
      <c r="F34" s="630">
        <v>46028</v>
      </c>
      <c r="G34" s="407">
        <v>46056</v>
      </c>
      <c r="H34" s="407">
        <v>46083</v>
      </c>
      <c r="I34" s="407">
        <v>46119</v>
      </c>
      <c r="J34" s="407">
        <v>46147</v>
      </c>
      <c r="K34" s="407">
        <v>46175</v>
      </c>
      <c r="L34" s="407">
        <v>46217</v>
      </c>
      <c r="M34" s="407">
        <v>46261</v>
      </c>
      <c r="N34" s="741">
        <v>46286</v>
      </c>
      <c r="O34" s="408" t="s">
        <v>19</v>
      </c>
      <c r="P34" s="631" t="s">
        <v>19</v>
      </c>
      <c r="Q34" s="409" t="s">
        <v>19</v>
      </c>
      <c r="R34" s="243"/>
      <c r="S34" s="466"/>
      <c r="T34" s="636"/>
    </row>
    <row r="35" spans="1:20" ht="15" customHeight="1">
      <c r="A35" s="463"/>
    </row>
    <row r="36" spans="1:20">
      <c r="D36" s="1163" t="s">
        <v>263</v>
      </c>
      <c r="E36" s="1396"/>
      <c r="F36" s="1396"/>
      <c r="G36" s="1396"/>
      <c r="H36" s="1396"/>
      <c r="I36" s="1396"/>
      <c r="J36" s="1396"/>
      <c r="K36" s="1396"/>
      <c r="L36" s="1396"/>
      <c r="M36" s="1396"/>
      <c r="N36" s="1396"/>
      <c r="O36" s="1396"/>
      <c r="P36" s="1396"/>
      <c r="Q36" s="1396"/>
      <c r="R36" s="1397"/>
    </row>
    <row r="37" spans="1:20">
      <c r="D37" s="1163" t="s">
        <v>283</v>
      </c>
      <c r="E37" s="1396"/>
      <c r="F37" s="1396"/>
      <c r="G37" s="1396"/>
      <c r="H37" s="1396"/>
      <c r="I37" s="1396"/>
      <c r="J37" s="1396"/>
      <c r="K37" s="1396"/>
      <c r="L37" s="1396"/>
      <c r="M37" s="1396"/>
      <c r="N37" s="1396"/>
      <c r="O37" s="1396"/>
      <c r="P37" s="1396"/>
      <c r="Q37" s="1396"/>
      <c r="R37" s="1397"/>
    </row>
    <row r="38" spans="1:20">
      <c r="D38" s="1161"/>
      <c r="E38" s="1396"/>
      <c r="F38" s="1396"/>
      <c r="G38" s="1396"/>
      <c r="H38" s="1397"/>
      <c r="I38" s="1161" t="s">
        <v>265</v>
      </c>
      <c r="J38" s="1396"/>
      <c r="K38" s="1396"/>
      <c r="L38" s="1396"/>
      <c r="M38" s="1396"/>
      <c r="N38" s="1396"/>
      <c r="O38" s="1396"/>
      <c r="P38" s="1396"/>
      <c r="Q38" s="1396"/>
      <c r="R38" s="1397"/>
    </row>
    <row r="39" spans="1:20">
      <c r="D39" s="135" t="s">
        <v>266</v>
      </c>
      <c r="E39" s="135" t="s">
        <v>267</v>
      </c>
      <c r="F39" s="87" t="s">
        <v>1</v>
      </c>
      <c r="G39" s="87" t="s">
        <v>268</v>
      </c>
      <c r="H39" s="87" t="s">
        <v>269</v>
      </c>
      <c r="I39" s="87" t="s">
        <v>171</v>
      </c>
      <c r="J39" s="87" t="s">
        <v>172</v>
      </c>
      <c r="K39" s="87" t="s">
        <v>173</v>
      </c>
      <c r="L39" s="87" t="s">
        <v>7</v>
      </c>
      <c r="M39" s="87" t="s">
        <v>174</v>
      </c>
      <c r="N39" s="87" t="s">
        <v>175</v>
      </c>
      <c r="O39" s="87" t="s">
        <v>176</v>
      </c>
      <c r="P39" s="87" t="s">
        <v>177</v>
      </c>
      <c r="Q39" s="87" t="s">
        <v>178</v>
      </c>
      <c r="R39" s="87" t="s">
        <v>179</v>
      </c>
    </row>
    <row r="40" spans="1:20">
      <c r="D40" s="1343" t="s">
        <v>841</v>
      </c>
      <c r="E40" s="1343" t="s">
        <v>876</v>
      </c>
      <c r="F40" s="1158" t="s">
        <v>17</v>
      </c>
      <c r="G40" s="89">
        <v>1</v>
      </c>
      <c r="H40" s="87" t="s">
        <v>899</v>
      </c>
      <c r="I40" s="90">
        <f>R7</f>
        <v>5.2333333333333334</v>
      </c>
      <c r="J40" s="87" t="s">
        <v>271</v>
      </c>
      <c r="K40" s="90">
        <f>R10</f>
        <v>56.888888888888886</v>
      </c>
      <c r="L40" s="90">
        <f>R13</f>
        <v>7.115555555555555</v>
      </c>
      <c r="M40" s="90">
        <f>R16</f>
        <v>29.461111111111109</v>
      </c>
      <c r="N40" s="90">
        <f>R19</f>
        <v>7.7777777777777777</v>
      </c>
      <c r="O40" s="90">
        <f>R22</f>
        <v>257.48091062151155</v>
      </c>
      <c r="P40" s="93">
        <f t="shared" ref="P40:P42" si="0">R26</f>
        <v>0.21866666666666668</v>
      </c>
      <c r="Q40" s="93">
        <f t="shared" ref="Q40:Q42" si="1">R28</f>
        <v>0.16122222222222224</v>
      </c>
      <c r="R40" s="87" t="e">
        <f t="shared" ref="R40:R42" si="2">#REF!</f>
        <v>#REF!</v>
      </c>
    </row>
    <row r="41" spans="1:20">
      <c r="D41" s="1198"/>
      <c r="E41" s="1198"/>
      <c r="F41" s="1399"/>
      <c r="G41" s="89">
        <v>2</v>
      </c>
      <c r="H41" s="87" t="s">
        <v>900</v>
      </c>
      <c r="I41" s="90">
        <f>R8</f>
        <v>5.2188888888888885</v>
      </c>
      <c r="J41" s="87" t="s">
        <v>271</v>
      </c>
      <c r="K41" s="90">
        <f>R11</f>
        <v>65.888888888888886</v>
      </c>
      <c r="L41" s="90">
        <f>R14</f>
        <v>7.2800000000000011</v>
      </c>
      <c r="M41" s="90">
        <f>R17</f>
        <v>29.422222222222224</v>
      </c>
      <c r="N41" s="90">
        <f>R20</f>
        <v>7.7777777777777777</v>
      </c>
      <c r="O41" s="90">
        <f>R23</f>
        <v>144.6714347098341</v>
      </c>
      <c r="P41" s="93">
        <f t="shared" si="0"/>
        <v>0.19966666666666671</v>
      </c>
      <c r="Q41" s="93">
        <f t="shared" si="1"/>
        <v>0.22044444444444447</v>
      </c>
      <c r="R41" s="87" t="e">
        <f t="shared" si="2"/>
        <v>#REF!</v>
      </c>
    </row>
    <row r="42" spans="1:20">
      <c r="D42" s="1344"/>
      <c r="E42" s="1344"/>
      <c r="F42" s="1400"/>
      <c r="G42" s="89">
        <v>3</v>
      </c>
      <c r="H42" s="87" t="s">
        <v>901</v>
      </c>
      <c r="I42" s="90">
        <f>R9</f>
        <v>5.5177777777777779</v>
      </c>
      <c r="J42" s="87" t="s">
        <v>271</v>
      </c>
      <c r="K42" s="90">
        <f>R12</f>
        <v>75.444444444444443</v>
      </c>
      <c r="L42" s="90">
        <f>R15</f>
        <v>7.3287499999999994</v>
      </c>
      <c r="M42" s="90">
        <f>R18</f>
        <v>29.526666666666667</v>
      </c>
      <c r="N42" s="90">
        <f>R21</f>
        <v>7.7777777777777777</v>
      </c>
      <c r="O42" s="90">
        <f>R24</f>
        <v>117.50683721171242</v>
      </c>
      <c r="P42" s="93">
        <f t="shared" si="0"/>
        <v>0.16122222222222224</v>
      </c>
      <c r="Q42" s="93">
        <f t="shared" si="1"/>
        <v>0.15322222222222223</v>
      </c>
      <c r="R42" s="87" t="e">
        <f t="shared" si="2"/>
        <v>#REF!</v>
      </c>
    </row>
    <row r="43" spans="1:20">
      <c r="D43" s="1161"/>
      <c r="E43" s="1396"/>
      <c r="F43" s="1396"/>
      <c r="G43" s="1396"/>
      <c r="H43" s="1396"/>
      <c r="I43" s="1396"/>
      <c r="J43" s="1396"/>
      <c r="K43" s="1396"/>
      <c r="L43" s="1396"/>
      <c r="M43" s="1396"/>
      <c r="N43" s="1396"/>
      <c r="O43" s="1396"/>
      <c r="P43" s="1396"/>
      <c r="Q43" s="1396"/>
      <c r="R43" s="1397"/>
    </row>
    <row r="44" spans="1:20">
      <c r="D44" s="135" t="s">
        <v>272</v>
      </c>
      <c r="E44" s="1411"/>
      <c r="F44" s="1402"/>
      <c r="G44" s="1402"/>
      <c r="H44" s="1403"/>
      <c r="I44" s="93"/>
      <c r="J44" s="87" t="s">
        <v>271</v>
      </c>
      <c r="K44" s="93"/>
      <c r="L44" s="93"/>
      <c r="M44" s="93"/>
      <c r="N44" s="93"/>
      <c r="O44" s="93"/>
      <c r="P44" s="93"/>
      <c r="Q44" s="93"/>
      <c r="R44" s="87" t="s">
        <v>271</v>
      </c>
    </row>
    <row r="45" spans="1:20">
      <c r="D45" s="135" t="s">
        <v>273</v>
      </c>
      <c r="E45" s="1404"/>
      <c r="F45" s="1405"/>
      <c r="G45" s="1405"/>
      <c r="H45" s="1406"/>
      <c r="I45" s="93"/>
      <c r="J45" s="87" t="s">
        <v>271</v>
      </c>
      <c r="K45" s="93"/>
      <c r="L45" s="93"/>
      <c r="M45" s="93"/>
      <c r="N45" s="93"/>
      <c r="O45" s="93"/>
      <c r="P45" s="93"/>
      <c r="Q45" s="93"/>
      <c r="R45" s="87" t="s">
        <v>271</v>
      </c>
    </row>
    <row r="46" spans="1:20">
      <c r="D46" s="135" t="s">
        <v>274</v>
      </c>
      <c r="E46" s="1404"/>
      <c r="F46" s="1405"/>
      <c r="G46" s="1405"/>
      <c r="H46" s="1406"/>
      <c r="I46" s="93"/>
      <c r="J46" s="87" t="s">
        <v>271</v>
      </c>
      <c r="K46" s="93"/>
      <c r="L46" s="93"/>
      <c r="M46" s="93"/>
      <c r="N46" s="93"/>
      <c r="O46" s="93"/>
      <c r="P46" s="93"/>
      <c r="Q46" s="93"/>
      <c r="R46" s="87" t="s">
        <v>271</v>
      </c>
    </row>
    <row r="47" spans="1:20">
      <c r="D47" s="135" t="s">
        <v>275</v>
      </c>
      <c r="E47" s="1407"/>
      <c r="F47" s="1408"/>
      <c r="G47" s="1408"/>
      <c r="H47" s="1409"/>
      <c r="I47" s="94" t="s">
        <v>276</v>
      </c>
      <c r="J47" s="94" t="s">
        <v>271</v>
      </c>
      <c r="K47" s="94" t="s">
        <v>277</v>
      </c>
      <c r="L47" s="94" t="s">
        <v>214</v>
      </c>
      <c r="M47" s="95" t="s">
        <v>278</v>
      </c>
      <c r="N47" s="94" t="s">
        <v>279</v>
      </c>
      <c r="O47" s="94" t="s">
        <v>280</v>
      </c>
      <c r="P47" s="94" t="s">
        <v>281</v>
      </c>
      <c r="Q47" s="94" t="s">
        <v>282</v>
      </c>
      <c r="R47" s="94" t="s">
        <v>271</v>
      </c>
    </row>
    <row r="50" spans="4:18">
      <c r="D50" s="1163" t="s">
        <v>263</v>
      </c>
      <c r="E50" s="1396"/>
      <c r="F50" s="1396"/>
      <c r="G50" s="1396"/>
      <c r="H50" s="1396"/>
      <c r="I50" s="1396"/>
      <c r="J50" s="1396"/>
      <c r="K50" s="1396"/>
      <c r="L50" s="1396"/>
      <c r="M50" s="1396"/>
      <c r="N50" s="1396"/>
      <c r="O50" s="1396"/>
      <c r="P50" s="1396"/>
      <c r="Q50" s="1396"/>
      <c r="R50" s="1397"/>
    </row>
    <row r="51" spans="4:18">
      <c r="D51" s="1163" t="s">
        <v>902</v>
      </c>
      <c r="E51" s="1396"/>
      <c r="F51" s="1396"/>
      <c r="G51" s="1396"/>
      <c r="H51" s="1396"/>
      <c r="I51" s="1396"/>
      <c r="J51" s="1396"/>
      <c r="K51" s="1396"/>
      <c r="L51" s="1396"/>
      <c r="M51" s="1396"/>
      <c r="N51" s="1396"/>
      <c r="O51" s="1396"/>
      <c r="P51" s="1396"/>
      <c r="Q51" s="1396"/>
      <c r="R51" s="1397"/>
    </row>
    <row r="52" spans="4:18">
      <c r="D52" s="1161"/>
      <c r="E52" s="1396"/>
      <c r="F52" s="1396"/>
      <c r="G52" s="1396"/>
      <c r="H52" s="1397"/>
      <c r="I52" s="1161" t="s">
        <v>265</v>
      </c>
      <c r="J52" s="1396"/>
      <c r="K52" s="1396"/>
      <c r="L52" s="1396"/>
      <c r="M52" s="1396"/>
      <c r="N52" s="1396"/>
      <c r="O52" s="1396"/>
      <c r="P52" s="1396"/>
      <c r="Q52" s="1396"/>
      <c r="R52" s="1397"/>
    </row>
    <row r="53" spans="4:18">
      <c r="D53" s="135" t="s">
        <v>266</v>
      </c>
      <c r="E53" s="135" t="s">
        <v>267</v>
      </c>
      <c r="F53" s="87" t="s">
        <v>1</v>
      </c>
      <c r="G53" s="87" t="s">
        <v>268</v>
      </c>
      <c r="H53" s="87" t="s">
        <v>269</v>
      </c>
      <c r="I53" s="87" t="s">
        <v>171</v>
      </c>
      <c r="J53" s="87" t="s">
        <v>172</v>
      </c>
      <c r="K53" s="87" t="s">
        <v>173</v>
      </c>
      <c r="L53" s="87" t="s">
        <v>7</v>
      </c>
      <c r="M53" s="87" t="s">
        <v>174</v>
      </c>
      <c r="N53" s="87" t="s">
        <v>175</v>
      </c>
      <c r="O53" s="87" t="s">
        <v>176</v>
      </c>
      <c r="P53" s="87" t="s">
        <v>177</v>
      </c>
      <c r="Q53" s="87" t="s">
        <v>178</v>
      </c>
      <c r="R53" s="87" t="s">
        <v>179</v>
      </c>
    </row>
    <row r="54" spans="4:18">
      <c r="D54" s="1343" t="s">
        <v>841</v>
      </c>
      <c r="E54" s="1343" t="s">
        <v>876</v>
      </c>
      <c r="F54" s="1158" t="s">
        <v>17</v>
      </c>
      <c r="G54" s="89">
        <v>1</v>
      </c>
      <c r="H54" s="87" t="s">
        <v>899</v>
      </c>
      <c r="I54" s="90">
        <f>AVERAGE(F7:K7)</f>
        <v>5.5</v>
      </c>
      <c r="J54" s="87" t="s">
        <v>271</v>
      </c>
      <c r="K54" s="90">
        <f>AVERAGE(F10:K10)</f>
        <v>58</v>
      </c>
      <c r="L54" s="90">
        <f>AVERAGE(F13:K13)</f>
        <v>7.1749999999999998</v>
      </c>
      <c r="M54" s="90">
        <f>AVERAGE(F16:K16)</f>
        <v>29.383333333333336</v>
      </c>
      <c r="N54" s="90">
        <f>AVERAGE(F19:K19)</f>
        <v>5</v>
      </c>
      <c r="O54" s="90">
        <f>GEOMEAN(F22:K22)</f>
        <v>168.63465722763317</v>
      </c>
      <c r="P54" s="93">
        <f t="shared" ref="P54:P56" si="3">AVERAGE(F25:K25)</f>
        <v>0.37399999999999994</v>
      </c>
      <c r="Q54" s="93">
        <f t="shared" ref="Q54:Q56" si="4">AVERAGE(F28:K28)</f>
        <v>0.13866666666666666</v>
      </c>
      <c r="R54" s="87" t="e">
        <f t="shared" ref="R54:R56" si="5">AVERAGE(#REF!)</f>
        <v>#REF!</v>
      </c>
    </row>
    <row r="55" spans="4:18">
      <c r="D55" s="1198"/>
      <c r="E55" s="1198"/>
      <c r="F55" s="1399"/>
      <c r="G55" s="89">
        <v>2</v>
      </c>
      <c r="H55" s="87" t="s">
        <v>900</v>
      </c>
      <c r="I55" s="90">
        <f>AVERAGE(F8:K8)</f>
        <v>5.5616666666666665</v>
      </c>
      <c r="J55" s="87" t="s">
        <v>271</v>
      </c>
      <c r="K55" s="90">
        <f>AVERAGE(F11:K11)</f>
        <v>63.5</v>
      </c>
      <c r="L55" s="90">
        <f>AVERAGE(F14:K14)</f>
        <v>7.3566666666666665</v>
      </c>
      <c r="M55" s="90">
        <f>AVERAGE(F17:K17)</f>
        <v>29.25</v>
      </c>
      <c r="N55" s="90">
        <f>AVERAGE(F20:K20)</f>
        <v>5</v>
      </c>
      <c r="O55" s="90">
        <f>GEOMEAN(F23:K23)</f>
        <v>68.301999434437704</v>
      </c>
      <c r="P55" s="93">
        <f t="shared" si="3"/>
        <v>0.23799999999999999</v>
      </c>
      <c r="Q55" s="93">
        <f t="shared" si="4"/>
        <v>0.14733333333333334</v>
      </c>
      <c r="R55" s="87" t="e">
        <f t="shared" si="5"/>
        <v>#REF!</v>
      </c>
    </row>
    <row r="56" spans="4:18">
      <c r="D56" s="1344"/>
      <c r="E56" s="1344"/>
      <c r="F56" s="1400"/>
      <c r="G56" s="89">
        <v>3</v>
      </c>
      <c r="H56" s="87" t="s">
        <v>901</v>
      </c>
      <c r="I56" s="90">
        <f>AVERAGE(F9:K9)</f>
        <v>5.6266666666666678</v>
      </c>
      <c r="J56" s="87" t="s">
        <v>271</v>
      </c>
      <c r="K56" s="90">
        <f>AVERAGE(F12:K12)</f>
        <v>83.333333333333329</v>
      </c>
      <c r="L56" s="90">
        <f>AVERAGE(F15:K15)</f>
        <v>7.3549999999999995</v>
      </c>
      <c r="M56" s="90">
        <f>AVERAGE(F18:K18)</f>
        <v>29.3</v>
      </c>
      <c r="N56" s="90">
        <f>AVERAGE(F21:K21)</f>
        <v>5</v>
      </c>
      <c r="O56" s="90">
        <f>GEOMEAN(F24:K24)</f>
        <v>85.692682063600472</v>
      </c>
      <c r="P56" s="93">
        <f t="shared" si="3"/>
        <v>0.23399999999999999</v>
      </c>
      <c r="Q56" s="93">
        <f t="shared" si="4"/>
        <v>0.14366666666666666</v>
      </c>
      <c r="R56" s="87" t="e">
        <f t="shared" si="5"/>
        <v>#REF!</v>
      </c>
    </row>
    <row r="57" spans="4:18">
      <c r="D57" s="1161"/>
      <c r="E57" s="1396"/>
      <c r="F57" s="1396"/>
      <c r="G57" s="1396"/>
      <c r="H57" s="1396"/>
      <c r="I57" s="1396"/>
      <c r="J57" s="1396"/>
      <c r="K57" s="1396"/>
      <c r="L57" s="1396"/>
      <c r="M57" s="1396"/>
      <c r="N57" s="1396"/>
      <c r="O57" s="1396"/>
      <c r="P57" s="1396"/>
      <c r="Q57" s="1396"/>
      <c r="R57" s="1397"/>
    </row>
    <row r="58" spans="4:18">
      <c r="D58" s="135" t="s">
        <v>272</v>
      </c>
      <c r="E58" s="1411"/>
      <c r="F58" s="1402"/>
      <c r="G58" s="1402"/>
      <c r="H58" s="1403"/>
      <c r="I58" s="93"/>
      <c r="J58" s="87" t="s">
        <v>271</v>
      </c>
      <c r="K58" s="93"/>
      <c r="L58" s="93"/>
      <c r="M58" s="93"/>
      <c r="N58" s="93"/>
      <c r="O58" s="93"/>
      <c r="P58" s="93"/>
      <c r="Q58" s="93"/>
      <c r="R58" s="87" t="s">
        <v>271</v>
      </c>
    </row>
    <row r="59" spans="4:18">
      <c r="D59" s="135" t="s">
        <v>273</v>
      </c>
      <c r="E59" s="1404"/>
      <c r="F59" s="1405"/>
      <c r="G59" s="1405"/>
      <c r="H59" s="1406"/>
      <c r="I59" s="93"/>
      <c r="J59" s="87" t="s">
        <v>271</v>
      </c>
      <c r="K59" s="93"/>
      <c r="L59" s="93"/>
      <c r="M59" s="93"/>
      <c r="N59" s="93"/>
      <c r="O59" s="93"/>
      <c r="P59" s="93"/>
      <c r="Q59" s="93"/>
      <c r="R59" s="87" t="s">
        <v>271</v>
      </c>
    </row>
    <row r="60" spans="4:18">
      <c r="D60" s="135" t="s">
        <v>274</v>
      </c>
      <c r="E60" s="1404"/>
      <c r="F60" s="1405"/>
      <c r="G60" s="1405"/>
      <c r="H60" s="1406"/>
      <c r="I60" s="93"/>
      <c r="J60" s="87" t="s">
        <v>271</v>
      </c>
      <c r="K60" s="93"/>
      <c r="L60" s="93"/>
      <c r="M60" s="93"/>
      <c r="N60" s="93"/>
      <c r="O60" s="93"/>
      <c r="P60" s="93"/>
      <c r="Q60" s="93"/>
      <c r="R60" s="87" t="s">
        <v>271</v>
      </c>
    </row>
    <row r="61" spans="4:18">
      <c r="D61" s="135" t="s">
        <v>275</v>
      </c>
      <c r="E61" s="1407"/>
      <c r="F61" s="1408"/>
      <c r="G61" s="1408"/>
      <c r="H61" s="1409"/>
      <c r="I61" s="94" t="s">
        <v>276</v>
      </c>
      <c r="J61" s="94" t="s">
        <v>271</v>
      </c>
      <c r="K61" s="94" t="s">
        <v>277</v>
      </c>
      <c r="L61" s="94" t="s">
        <v>214</v>
      </c>
      <c r="M61" s="95" t="s">
        <v>278</v>
      </c>
      <c r="N61" s="94" t="s">
        <v>279</v>
      </c>
      <c r="O61" s="94" t="s">
        <v>280</v>
      </c>
      <c r="P61" s="94" t="s">
        <v>281</v>
      </c>
      <c r="Q61" s="94" t="s">
        <v>282</v>
      </c>
      <c r="R61" s="94" t="s">
        <v>271</v>
      </c>
    </row>
    <row r="64" spans="4:18" ht="15" customHeight="1">
      <c r="E64" s="257" t="s">
        <v>601</v>
      </c>
    </row>
    <row r="65" spans="5:9" ht="15" customHeight="1">
      <c r="E65" s="1337" t="s">
        <v>903</v>
      </c>
      <c r="F65" s="1337"/>
      <c r="G65" s="1337"/>
      <c r="H65" s="1337"/>
      <c r="I65" s="1337"/>
    </row>
    <row r="66" spans="5:9" ht="15" customHeight="1">
      <c r="E66" s="1337"/>
      <c r="F66" s="1337"/>
      <c r="G66" s="1337"/>
      <c r="H66" s="1337"/>
      <c r="I66" s="1337"/>
    </row>
    <row r="67" spans="5:9" ht="15" customHeight="1">
      <c r="E67" s="1337"/>
      <c r="F67" s="1337"/>
      <c r="G67" s="1337"/>
      <c r="H67" s="1337"/>
      <c r="I67" s="1337"/>
    </row>
    <row r="68" spans="5:9" ht="15" customHeight="1">
      <c r="E68" s="1337"/>
      <c r="F68" s="1337"/>
      <c r="G68" s="1337"/>
      <c r="H68" s="1337"/>
      <c r="I68" s="1337"/>
    </row>
    <row r="69" spans="5:9" ht="15" customHeight="1">
      <c r="E69" s="1337"/>
      <c r="F69" s="1337"/>
      <c r="G69" s="1337"/>
      <c r="H69" s="1337"/>
      <c r="I69" s="1337"/>
    </row>
    <row r="70" spans="5:9" ht="15" customHeight="1">
      <c r="E70" s="1337"/>
      <c r="F70" s="1337"/>
      <c r="G70" s="1337"/>
      <c r="H70" s="1337"/>
      <c r="I70" s="1337"/>
    </row>
    <row r="71" spans="5:9" ht="15" customHeight="1">
      <c r="E71" s="1337"/>
      <c r="F71" s="1337"/>
      <c r="G71" s="1337"/>
      <c r="H71" s="1337"/>
      <c r="I71" s="1337"/>
    </row>
    <row r="72" spans="5:9" ht="15" customHeight="1">
      <c r="E72" s="1337"/>
      <c r="F72" s="1337"/>
      <c r="G72" s="1337"/>
      <c r="H72" s="1337"/>
      <c r="I72" s="1337"/>
    </row>
    <row r="73" spans="5:9" ht="15" customHeight="1">
      <c r="E73" s="1337"/>
      <c r="F73" s="1337"/>
      <c r="G73" s="1337"/>
      <c r="H73" s="1337"/>
      <c r="I73" s="1337"/>
    </row>
    <row r="74" spans="5:9" ht="15" customHeight="1">
      <c r="E74" s="1337"/>
      <c r="F74" s="1337"/>
      <c r="G74" s="1337"/>
      <c r="H74" s="1337"/>
      <c r="I74" s="1337"/>
    </row>
    <row r="75" spans="5:9" ht="15" customHeight="1">
      <c r="E75" s="1337"/>
      <c r="F75" s="1337"/>
      <c r="G75" s="1337"/>
      <c r="H75" s="1337"/>
      <c r="I75" s="1337"/>
    </row>
    <row r="76" spans="5:9" ht="15" customHeight="1">
      <c r="E76" s="1337"/>
      <c r="F76" s="1337"/>
      <c r="G76" s="1337"/>
      <c r="H76" s="1337"/>
      <c r="I76" s="1337"/>
    </row>
    <row r="77" spans="5:9" ht="15" customHeight="1">
      <c r="E77" s="1337"/>
      <c r="F77" s="1337"/>
      <c r="G77" s="1337"/>
      <c r="H77" s="1337"/>
      <c r="I77" s="1337"/>
    </row>
    <row r="78" spans="5:9" ht="15" customHeight="1">
      <c r="E78" s="1337"/>
      <c r="F78" s="1337"/>
      <c r="G78" s="1337"/>
      <c r="H78" s="1337"/>
      <c r="I78" s="1337"/>
    </row>
    <row r="79" spans="5:9" ht="15" customHeight="1">
      <c r="E79" s="1337"/>
      <c r="F79" s="1337"/>
      <c r="G79" s="1337"/>
      <c r="H79" s="1337"/>
      <c r="I79" s="1337"/>
    </row>
  </sheetData>
  <mergeCells count="34">
    <mergeCell ref="D40:D42"/>
    <mergeCell ref="E40:E42"/>
    <mergeCell ref="F40:F42"/>
    <mergeCell ref="B19:B21"/>
    <mergeCell ref="D43:R43"/>
    <mergeCell ref="D36:R36"/>
    <mergeCell ref="D37:R37"/>
    <mergeCell ref="D38:H38"/>
    <mergeCell ref="I38:R38"/>
    <mergeCell ref="F54:F56"/>
    <mergeCell ref="E58:H61"/>
    <mergeCell ref="D50:R50"/>
    <mergeCell ref="D51:R51"/>
    <mergeCell ref="D52:H52"/>
    <mergeCell ref="I52:R52"/>
    <mergeCell ref="D54:D56"/>
    <mergeCell ref="E54:E56"/>
    <mergeCell ref="D57:R57"/>
    <mergeCell ref="E65:I79"/>
    <mergeCell ref="A2:T2"/>
    <mergeCell ref="A1:T1"/>
    <mergeCell ref="B34:E34"/>
    <mergeCell ref="A5:T5"/>
    <mergeCell ref="A4:T4"/>
    <mergeCell ref="A3:T3"/>
    <mergeCell ref="B22:B24"/>
    <mergeCell ref="B25:B27"/>
    <mergeCell ref="B28:B30"/>
    <mergeCell ref="B31:B33"/>
    <mergeCell ref="B7:B9"/>
    <mergeCell ref="B10:B12"/>
    <mergeCell ref="B13:B15"/>
    <mergeCell ref="B16:B18"/>
    <mergeCell ref="E44:H47"/>
  </mergeCells>
  <dataValidations count="1">
    <dataValidation type="list" allowBlank="1" showInputMessage="1" showErrorMessage="1" sqref="S7:S30" xr:uid="{2391FC93-E141-4B40-AF8F-707035A7F024}">
      <formula1>"Passed, Failed"</formula1>
    </dataValidation>
  </dataValidation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pageSetUpPr fitToPage="1"/>
  </sheetPr>
  <dimension ref="A1:AB989"/>
  <sheetViews>
    <sheetView workbookViewId="0">
      <pane xSplit="2" ySplit="4" topLeftCell="C5" activePane="bottomRight" state="frozen"/>
      <selection pane="bottomRight" activeCell="H20" sqref="H20"/>
      <selection pane="bottomLeft" activeCell="A7" sqref="A7"/>
      <selection pane="topRight" activeCell="C1" sqref="C1"/>
    </sheetView>
  </sheetViews>
  <sheetFormatPr defaultColWidth="14.42578125" defaultRowHeight="15" customHeight="1"/>
  <cols>
    <col min="1" max="1" width="9.140625" customWidth="1"/>
    <col min="2" max="2" width="23.5703125" customWidth="1"/>
    <col min="3" max="3" width="9.140625" customWidth="1"/>
    <col min="4" max="4" width="16" customWidth="1"/>
    <col min="5" max="5" width="34.140625" customWidth="1"/>
    <col min="7" max="7" width="13.85546875" customWidth="1"/>
    <col min="8" max="8" width="14.140625" customWidth="1"/>
    <col min="9" max="9" width="13.140625" customWidth="1"/>
    <col min="10" max="10" width="15.85546875" customWidth="1"/>
    <col min="11" max="11" width="26.140625" customWidth="1"/>
    <col min="12" max="12" width="10.7109375" style="252" customWidth="1"/>
    <col min="13" max="13" width="9.140625" customWidth="1"/>
    <col min="14" max="14" width="18.85546875" customWidth="1"/>
    <col min="15" max="15" width="14.140625" customWidth="1"/>
    <col min="16" max="28" width="9.140625" customWidth="1"/>
  </cols>
  <sheetData>
    <row r="1" spans="1:28">
      <c r="A1" s="1182" t="s">
        <v>185</v>
      </c>
      <c r="B1" s="1182" t="s">
        <v>186</v>
      </c>
      <c r="C1" s="1238" t="s">
        <v>187</v>
      </c>
      <c r="D1" s="1238" t="s">
        <v>188</v>
      </c>
      <c r="E1" s="1182" t="s">
        <v>189</v>
      </c>
      <c r="F1" s="1176" t="s">
        <v>190</v>
      </c>
      <c r="G1" s="1176"/>
      <c r="H1" s="1176"/>
      <c r="I1" s="1176"/>
      <c r="J1" s="1176"/>
      <c r="K1" s="1176"/>
      <c r="L1" s="1176"/>
      <c r="M1" s="29"/>
      <c r="N1" s="76"/>
      <c r="O1" s="76"/>
      <c r="P1" s="76"/>
      <c r="Q1" s="76"/>
      <c r="R1" s="76"/>
      <c r="S1" s="163"/>
      <c r="T1" s="76"/>
      <c r="U1" s="76"/>
      <c r="V1" s="76"/>
      <c r="W1" s="29"/>
      <c r="X1" s="29"/>
      <c r="Y1" s="29"/>
      <c r="Z1" s="29"/>
      <c r="AA1" s="29"/>
      <c r="AB1" s="29"/>
    </row>
    <row r="2" spans="1:28" ht="28.5">
      <c r="A2" s="1182"/>
      <c r="B2" s="1182"/>
      <c r="C2" s="1240"/>
      <c r="D2" s="1240"/>
      <c r="E2" s="1182"/>
      <c r="F2" s="431" t="s">
        <v>285</v>
      </c>
      <c r="G2" s="431" t="s">
        <v>286</v>
      </c>
      <c r="H2" s="431" t="s">
        <v>287</v>
      </c>
      <c r="I2" s="431" t="s">
        <v>288</v>
      </c>
      <c r="J2" s="431" t="s">
        <v>203</v>
      </c>
      <c r="K2" s="1047" t="s">
        <v>204</v>
      </c>
      <c r="L2" s="122" t="s">
        <v>205</v>
      </c>
      <c r="M2" s="29"/>
      <c r="N2" s="76"/>
      <c r="O2" s="76"/>
      <c r="P2" s="76"/>
      <c r="Q2" s="76"/>
      <c r="R2" s="76"/>
      <c r="S2" s="163"/>
      <c r="T2" s="76"/>
      <c r="U2" s="76"/>
      <c r="V2" s="76"/>
      <c r="W2" s="29"/>
      <c r="X2" s="29"/>
      <c r="Y2" s="29"/>
      <c r="Z2" s="29"/>
      <c r="AA2" s="29"/>
      <c r="AB2" s="29"/>
    </row>
    <row r="3" spans="1:28">
      <c r="A3" s="1277" t="s">
        <v>904</v>
      </c>
      <c r="B3" s="1278"/>
      <c r="C3" s="1278"/>
      <c r="D3" s="1278"/>
      <c r="E3" s="1278"/>
      <c r="F3" s="1278"/>
      <c r="G3" s="1278"/>
      <c r="H3" s="1278"/>
      <c r="I3" s="1278"/>
      <c r="J3" s="1278"/>
      <c r="K3" s="1278"/>
      <c r="L3" s="1278"/>
      <c r="M3" s="29"/>
      <c r="N3" s="76"/>
      <c r="O3" s="76"/>
      <c r="P3" s="76"/>
      <c r="Q3" s="76"/>
      <c r="R3" s="76"/>
      <c r="S3" s="163"/>
      <c r="T3" s="76"/>
      <c r="U3" s="76"/>
      <c r="V3" s="76"/>
      <c r="W3" s="29"/>
      <c r="X3" s="29"/>
      <c r="Y3" s="29"/>
      <c r="Z3" s="29"/>
      <c r="AA3" s="29"/>
      <c r="AB3" s="29"/>
    </row>
    <row r="4" spans="1:28">
      <c r="A4" s="1176" t="s">
        <v>290</v>
      </c>
      <c r="B4" s="1176"/>
      <c r="C4" s="1176"/>
      <c r="D4" s="1176"/>
      <c r="E4" s="1176"/>
      <c r="F4" s="1176"/>
      <c r="G4" s="1176"/>
      <c r="H4" s="1176"/>
      <c r="I4" s="1176"/>
      <c r="J4" s="1176"/>
      <c r="K4" s="1176"/>
      <c r="L4" s="1176"/>
      <c r="M4" s="29"/>
      <c r="N4" s="76"/>
      <c r="O4" s="76"/>
      <c r="P4" s="76"/>
      <c r="Q4" s="76"/>
      <c r="R4" s="76"/>
      <c r="S4" s="163"/>
      <c r="T4" s="76"/>
      <c r="U4" s="76"/>
      <c r="V4" s="76"/>
      <c r="W4" s="29"/>
      <c r="X4" s="29"/>
      <c r="Y4" s="29"/>
      <c r="Z4" s="29"/>
      <c r="AA4" s="29"/>
      <c r="AB4" s="29"/>
    </row>
    <row r="5" spans="1:28" ht="15" customHeight="1">
      <c r="A5" s="1064" t="s">
        <v>208</v>
      </c>
      <c r="B5" s="1346" t="s">
        <v>3</v>
      </c>
      <c r="C5" s="139">
        <v>1</v>
      </c>
      <c r="D5" s="197" t="s">
        <v>77</v>
      </c>
      <c r="E5" s="652" t="s">
        <v>905</v>
      </c>
      <c r="F5" s="1056">
        <v>7.11</v>
      </c>
      <c r="G5" s="1057">
        <v>8.5</v>
      </c>
      <c r="H5" s="1056" t="s">
        <v>19</v>
      </c>
      <c r="I5" s="1056" t="s">
        <v>19</v>
      </c>
      <c r="J5" s="655" cm="1">
        <f t="array" ref="J5">AVERAGE(IF(LEFT(F5:I5,1)="&lt;", VALUE(MID(F5:I5,2,99)), F5:I5))</f>
        <v>7.8049999999999997</v>
      </c>
      <c r="K5" s="141" t="s">
        <v>211</v>
      </c>
      <c r="L5" s="655">
        <v>5</v>
      </c>
      <c r="M5" s="29"/>
      <c r="N5" s="1223" t="s">
        <v>263</v>
      </c>
      <c r="O5" s="1396"/>
      <c r="P5" s="1396"/>
      <c r="Q5" s="1396"/>
      <c r="R5" s="1396"/>
      <c r="S5" s="1396"/>
      <c r="T5" s="1396"/>
      <c r="U5" s="1396"/>
      <c r="V5" s="1396"/>
      <c r="W5" s="1396"/>
      <c r="X5" s="1396"/>
      <c r="Y5" s="1396"/>
      <c r="Z5" s="1396"/>
      <c r="AA5" s="1396"/>
      <c r="AB5" s="1397"/>
    </row>
    <row r="6" spans="1:28" ht="15" customHeight="1">
      <c r="A6" s="1064"/>
      <c r="B6" s="1346"/>
      <c r="C6" s="128">
        <v>2</v>
      </c>
      <c r="D6" s="198" t="s">
        <v>124</v>
      </c>
      <c r="E6" s="653" t="s">
        <v>906</v>
      </c>
      <c r="F6" s="1058">
        <v>6.99</v>
      </c>
      <c r="G6" s="1059">
        <v>7.6</v>
      </c>
      <c r="H6" s="1058" t="s">
        <v>19</v>
      </c>
      <c r="I6" s="1058" t="s">
        <v>19</v>
      </c>
      <c r="J6" s="655" cm="1">
        <f t="array" ref="J6">AVERAGE(IF(LEFT(F6:I6,1)="&lt;", VALUE(MID(F6:I6,2,99)), F6:I6))</f>
        <v>7.2949999999999999</v>
      </c>
      <c r="K6" s="2" t="s">
        <v>211</v>
      </c>
      <c r="L6" s="615">
        <v>5</v>
      </c>
      <c r="M6" s="29"/>
      <c r="N6" s="1223" t="s">
        <v>264</v>
      </c>
      <c r="O6" s="1396"/>
      <c r="P6" s="1396"/>
      <c r="Q6" s="1396"/>
      <c r="R6" s="1396"/>
      <c r="S6" s="1396"/>
      <c r="T6" s="1396"/>
      <c r="U6" s="1396"/>
      <c r="V6" s="1396"/>
      <c r="W6" s="1396"/>
      <c r="X6" s="1396"/>
      <c r="Y6" s="1396"/>
      <c r="Z6" s="1396"/>
      <c r="AA6" s="1396"/>
      <c r="AB6" s="1397"/>
    </row>
    <row r="7" spans="1:28" ht="15" customHeight="1">
      <c r="A7" s="1064"/>
      <c r="B7" s="1347"/>
      <c r="C7" s="128">
        <v>3</v>
      </c>
      <c r="D7" s="198" t="s">
        <v>125</v>
      </c>
      <c r="E7" s="653" t="s">
        <v>907</v>
      </c>
      <c r="F7" s="1058">
        <v>6.73</v>
      </c>
      <c r="G7" s="1059">
        <v>6.3</v>
      </c>
      <c r="H7" s="1058" t="s">
        <v>19</v>
      </c>
      <c r="I7" s="1058" t="s">
        <v>19</v>
      </c>
      <c r="J7" s="655" cm="1">
        <f t="array" ref="J7">AVERAGE(IF(LEFT(F7:I7,1)="&lt;", VALUE(MID(F7:I7,2,99)), F7:I7))</f>
        <v>6.5150000000000006</v>
      </c>
      <c r="K7" s="2" t="s">
        <v>211</v>
      </c>
      <c r="L7" s="615">
        <v>5</v>
      </c>
      <c r="M7" s="29"/>
      <c r="N7" s="1412"/>
      <c r="O7" s="1396"/>
      <c r="P7" s="1396"/>
      <c r="Q7" s="1396"/>
      <c r="R7" s="1397"/>
      <c r="S7" s="1196" t="s">
        <v>265</v>
      </c>
      <c r="T7" s="1396"/>
      <c r="U7" s="1396"/>
      <c r="V7" s="1396"/>
      <c r="W7" s="1396"/>
      <c r="X7" s="1396"/>
      <c r="Y7" s="1396"/>
      <c r="Z7" s="1396"/>
      <c r="AA7" s="1396"/>
      <c r="AB7" s="1397"/>
    </row>
    <row r="8" spans="1:28" ht="15" customHeight="1">
      <c r="A8" s="1064"/>
      <c r="B8" s="1345" t="s">
        <v>5</v>
      </c>
      <c r="C8" s="123">
        <v>1</v>
      </c>
      <c r="D8" s="197" t="s">
        <v>77</v>
      </c>
      <c r="E8" s="201" t="s">
        <v>905</v>
      </c>
      <c r="F8" s="756">
        <v>1</v>
      </c>
      <c r="G8" s="1060" t="s">
        <v>292</v>
      </c>
      <c r="H8" s="756" t="s">
        <v>19</v>
      </c>
      <c r="I8" s="756" t="s">
        <v>19</v>
      </c>
      <c r="J8" s="655" cm="1">
        <f t="array" ref="J8">AVERAGE(IF(LEFT(F8:I8,1)="&lt;", VALUE(MID(F8:I8,2,99)), F8:I8))</f>
        <v>1.5</v>
      </c>
      <c r="K8" s="126" t="s">
        <v>211</v>
      </c>
      <c r="L8" s="599">
        <v>7</v>
      </c>
      <c r="M8" s="29"/>
      <c r="N8" s="2" t="s">
        <v>266</v>
      </c>
      <c r="O8" s="2" t="s">
        <v>267</v>
      </c>
      <c r="P8" s="2" t="s">
        <v>1</v>
      </c>
      <c r="Q8" s="2" t="s">
        <v>268</v>
      </c>
      <c r="R8" s="2" t="s">
        <v>269</v>
      </c>
      <c r="S8" s="2" t="s">
        <v>171</v>
      </c>
      <c r="T8" s="2" t="s">
        <v>172</v>
      </c>
      <c r="U8" s="2" t="s">
        <v>173</v>
      </c>
      <c r="V8" s="2" t="s">
        <v>7</v>
      </c>
      <c r="W8" s="2" t="s">
        <v>174</v>
      </c>
      <c r="X8" s="2" t="s">
        <v>175</v>
      </c>
      <c r="Y8" s="2" t="s">
        <v>176</v>
      </c>
      <c r="Z8" s="2" t="s">
        <v>177</v>
      </c>
      <c r="AA8" s="2" t="s">
        <v>178</v>
      </c>
      <c r="AB8" s="2" t="s">
        <v>179</v>
      </c>
    </row>
    <row r="9" spans="1:28" ht="15" customHeight="1">
      <c r="A9" s="1064"/>
      <c r="B9" s="1346"/>
      <c r="C9" s="128">
        <v>2</v>
      </c>
      <c r="D9" s="198" t="s">
        <v>124</v>
      </c>
      <c r="E9" s="196" t="s">
        <v>906</v>
      </c>
      <c r="F9" s="157">
        <v>3</v>
      </c>
      <c r="G9" s="1061">
        <v>2</v>
      </c>
      <c r="H9" s="157" t="s">
        <v>19</v>
      </c>
      <c r="I9" s="157" t="s">
        <v>19</v>
      </c>
      <c r="J9" s="655" cm="1">
        <f t="array" ref="J9">AVERAGE(IF(LEFT(F9:I9,1)="&lt;", VALUE(MID(F9:I9,2,99)), F9:I9))</f>
        <v>2.5</v>
      </c>
      <c r="K9" s="2" t="s">
        <v>211</v>
      </c>
      <c r="L9" s="615">
        <v>7</v>
      </c>
      <c r="M9" s="29"/>
      <c r="N9" s="1191" t="s">
        <v>908</v>
      </c>
      <c r="O9" s="1191" t="s">
        <v>904</v>
      </c>
      <c r="P9" s="1192" t="s">
        <v>27</v>
      </c>
      <c r="Q9" s="30">
        <v>1</v>
      </c>
      <c r="R9" s="2" t="s">
        <v>77</v>
      </c>
      <c r="S9" s="32">
        <f>AVERAGE(F5:G5)</f>
        <v>7.8049999999999997</v>
      </c>
      <c r="T9" s="32">
        <f>AVERAGE(F8:G8)</f>
        <v>1</v>
      </c>
      <c r="U9" s="32">
        <f>AVERAGE(F11:G11)</f>
        <v>3</v>
      </c>
      <c r="V9" s="32">
        <f>AVERAGE(F14:G14)</f>
        <v>7.0649999999999995</v>
      </c>
      <c r="W9" s="32">
        <f>AVERAGE(F17:G17)</f>
        <v>25.85</v>
      </c>
      <c r="X9" s="32" t="e">
        <f>AVERAGE(F20:G20)</f>
        <v>#DIV/0!</v>
      </c>
      <c r="Y9" s="32">
        <f>GEOMEAN(F23:G23)</f>
        <v>5258.3267300539628</v>
      </c>
      <c r="Z9" s="36">
        <f>AVERAGE(F26:G26)</f>
        <v>0.122</v>
      </c>
      <c r="AA9" s="36">
        <f>AVERAGE(F29:G29)</f>
        <v>5.0500000000000003E-2</v>
      </c>
      <c r="AB9" s="32">
        <f>AVERAGE(F32:G32)</f>
        <v>7.5</v>
      </c>
    </row>
    <row r="10" spans="1:28" ht="15" customHeight="1">
      <c r="A10" s="1064"/>
      <c r="B10" s="1347"/>
      <c r="C10" s="128">
        <v>3</v>
      </c>
      <c r="D10" s="198" t="s">
        <v>125</v>
      </c>
      <c r="E10" s="196" t="s">
        <v>907</v>
      </c>
      <c r="F10" s="157">
        <v>4</v>
      </c>
      <c r="G10" s="1061">
        <v>3</v>
      </c>
      <c r="H10" s="157" t="s">
        <v>19</v>
      </c>
      <c r="I10" s="157" t="s">
        <v>19</v>
      </c>
      <c r="J10" s="655" cm="1">
        <f t="array" ref="J10">AVERAGE(IF(LEFT(F10:I10,1)="&lt;", VALUE(MID(F10:I10,2,99)), F10:I10))</f>
        <v>3.5</v>
      </c>
      <c r="K10" s="2" t="s">
        <v>211</v>
      </c>
      <c r="L10" s="615">
        <v>7</v>
      </c>
      <c r="M10" s="29"/>
      <c r="N10" s="1399"/>
      <c r="O10" s="1399"/>
      <c r="P10" s="1399"/>
      <c r="Q10" s="30">
        <v>2</v>
      </c>
      <c r="R10" s="2" t="s">
        <v>124</v>
      </c>
      <c r="S10" s="32">
        <f>AVERAGE(F6:G6)</f>
        <v>7.2949999999999999</v>
      </c>
      <c r="T10" s="32">
        <f>AVERAGE(F9:I9)</f>
        <v>2.5</v>
      </c>
      <c r="U10" s="32">
        <f>AVERAGE(F12:G12)</f>
        <v>27</v>
      </c>
      <c r="V10" s="32">
        <f>AVERAGE(F15:G15)</f>
        <v>7.1850000000000005</v>
      </c>
      <c r="W10" s="32">
        <f>AVERAGE(F18:G18)</f>
        <v>26.94</v>
      </c>
      <c r="X10" s="32">
        <f>AVERAGE(F21:G21)</f>
        <v>5</v>
      </c>
      <c r="Y10" s="32">
        <f>GEOMEAN(F24:G24)</f>
        <v>12688.57754044952</v>
      </c>
      <c r="Z10" s="36">
        <f>AVERAGE(F27:G27)</f>
        <v>0.16500000000000001</v>
      </c>
      <c r="AA10" s="36">
        <f>AVERAGE(F30:G30)</f>
        <v>6.7000000000000004E-2</v>
      </c>
      <c r="AB10" s="32">
        <f>AVERAGE(F33:G33)</f>
        <v>74</v>
      </c>
    </row>
    <row r="11" spans="1:28" ht="15" customHeight="1">
      <c r="A11" s="1064"/>
      <c r="B11" s="1345" t="s">
        <v>6</v>
      </c>
      <c r="C11" s="123">
        <v>1</v>
      </c>
      <c r="D11" s="197" t="s">
        <v>77</v>
      </c>
      <c r="E11" s="201" t="s">
        <v>905</v>
      </c>
      <c r="F11" s="756">
        <v>3</v>
      </c>
      <c r="G11" s="756" t="s">
        <v>813</v>
      </c>
      <c r="H11" s="756" t="s">
        <v>19</v>
      </c>
      <c r="I11" s="756" t="s">
        <v>19</v>
      </c>
      <c r="J11" s="655" cm="1">
        <f t="array" ref="J11">AVERAGE(IF(LEFT(F11:I11,1)="&lt;", VALUE(MID(F11:I11,2,99)), F11:I11))</f>
        <v>2.8</v>
      </c>
      <c r="K11" s="126" t="s">
        <v>211</v>
      </c>
      <c r="L11" s="599">
        <v>80</v>
      </c>
      <c r="M11" s="29"/>
      <c r="N11" s="1400"/>
      <c r="O11" s="1400"/>
      <c r="P11" s="1400"/>
      <c r="Q11" s="30">
        <v>3</v>
      </c>
      <c r="R11" s="2" t="s">
        <v>125</v>
      </c>
      <c r="S11" s="32">
        <f>AVERAGE(F7:G7)</f>
        <v>6.5150000000000006</v>
      </c>
      <c r="T11" s="32">
        <f>AVERAGE(F10:I10)</f>
        <v>3.5</v>
      </c>
      <c r="U11" s="32">
        <f>AVERAGE(F13:G13)</f>
        <v>37</v>
      </c>
      <c r="V11" s="32">
        <f>AVERAGE(F16:G16)</f>
        <v>7.1899999999999995</v>
      </c>
      <c r="W11" s="32">
        <f>AVERAGE(F19:G19)</f>
        <v>26.799999999999997</v>
      </c>
      <c r="X11" s="32">
        <f>AVERAGE(F22:G22)</f>
        <v>10</v>
      </c>
      <c r="Y11" s="32">
        <f>GEOMEAN(F25:G25)</f>
        <v>6221.736092120912</v>
      </c>
      <c r="Z11" s="36">
        <f>AVERAGE(F28:G28)</f>
        <v>0.26300000000000001</v>
      </c>
      <c r="AA11" s="36">
        <f>AVERAGE(F31:G31)</f>
        <v>8.249999999999999E-2</v>
      </c>
      <c r="AB11" s="32">
        <f>AVERAGE(F34:G34)</f>
        <v>13.5</v>
      </c>
    </row>
    <row r="12" spans="1:28" ht="15" customHeight="1">
      <c r="A12" s="1064"/>
      <c r="B12" s="1346"/>
      <c r="C12" s="128">
        <v>2</v>
      </c>
      <c r="D12" s="198" t="s">
        <v>124</v>
      </c>
      <c r="E12" s="196" t="s">
        <v>906</v>
      </c>
      <c r="F12" s="157">
        <v>6</v>
      </c>
      <c r="G12" s="157">
        <v>48</v>
      </c>
      <c r="H12" s="157" t="s">
        <v>19</v>
      </c>
      <c r="I12" s="157" t="s">
        <v>19</v>
      </c>
      <c r="J12" s="655" cm="1">
        <f t="array" ref="J12">AVERAGE(IF(LEFT(F12:I12,1)="&lt;", VALUE(MID(F12:I12,2,99)), F12:I12))</f>
        <v>27</v>
      </c>
      <c r="K12" s="2" t="s">
        <v>211</v>
      </c>
      <c r="L12" s="615">
        <v>80</v>
      </c>
      <c r="M12" s="29"/>
      <c r="N12" s="1412"/>
      <c r="O12" s="1396"/>
      <c r="P12" s="1396"/>
      <c r="Q12" s="1396"/>
      <c r="R12" s="1396"/>
      <c r="S12" s="1396"/>
      <c r="T12" s="1396"/>
      <c r="U12" s="1396"/>
      <c r="V12" s="1396"/>
      <c r="W12" s="1396"/>
      <c r="X12" s="1396"/>
      <c r="Y12" s="1396"/>
      <c r="Z12" s="1396"/>
      <c r="AA12" s="1396"/>
      <c r="AB12" s="1397"/>
    </row>
    <row r="13" spans="1:28" ht="15" customHeight="1">
      <c r="A13" s="1064"/>
      <c r="B13" s="1347"/>
      <c r="C13" s="128">
        <v>3</v>
      </c>
      <c r="D13" s="198" t="s">
        <v>125</v>
      </c>
      <c r="E13" s="196" t="s">
        <v>907</v>
      </c>
      <c r="F13" s="157">
        <v>24</v>
      </c>
      <c r="G13" s="157">
        <v>50</v>
      </c>
      <c r="H13" s="157" t="s">
        <v>19</v>
      </c>
      <c r="I13" s="157" t="s">
        <v>19</v>
      </c>
      <c r="J13" s="655" cm="1">
        <f t="array" ref="J13">AVERAGE(IF(LEFT(F13:I13,1)="&lt;", VALUE(MID(F13:I13,2,99)), F13:I13))</f>
        <v>37</v>
      </c>
      <c r="K13" s="2" t="s">
        <v>211</v>
      </c>
      <c r="L13" s="615">
        <v>80</v>
      </c>
      <c r="M13" s="29"/>
      <c r="N13" s="2" t="s">
        <v>272</v>
      </c>
      <c r="O13" s="1413"/>
      <c r="P13" s="1402"/>
      <c r="Q13" s="1402"/>
      <c r="R13" s="1403"/>
      <c r="S13" s="32">
        <f t="shared" ref="S13:AB13" si="0">AVERAGE(S9:S11)</f>
        <v>7.205000000000001</v>
      </c>
      <c r="T13" s="32">
        <f t="shared" si="0"/>
        <v>2.3333333333333335</v>
      </c>
      <c r="U13" s="32">
        <f t="shared" si="0"/>
        <v>22.333333333333332</v>
      </c>
      <c r="V13" s="32">
        <f t="shared" si="0"/>
        <v>7.1466666666666656</v>
      </c>
      <c r="W13" s="32">
        <f t="shared" si="0"/>
        <v>26.53</v>
      </c>
      <c r="X13" s="32" t="e">
        <f t="shared" si="0"/>
        <v>#DIV/0!</v>
      </c>
      <c r="Y13" s="32">
        <f t="shared" si="0"/>
        <v>8056.2134542081303</v>
      </c>
      <c r="Z13" s="36">
        <f t="shared" si="0"/>
        <v>0.18333333333333335</v>
      </c>
      <c r="AA13" s="36">
        <f t="shared" si="0"/>
        <v>6.6666666666666666E-2</v>
      </c>
      <c r="AB13" s="32">
        <f t="shared" si="0"/>
        <v>31.666666666666668</v>
      </c>
    </row>
    <row r="14" spans="1:28" ht="15" customHeight="1">
      <c r="A14" s="1064"/>
      <c r="B14" s="1345" t="s">
        <v>7</v>
      </c>
      <c r="C14" s="123">
        <v>1</v>
      </c>
      <c r="D14" s="197" t="s">
        <v>77</v>
      </c>
      <c r="E14" s="201" t="s">
        <v>905</v>
      </c>
      <c r="F14" s="756">
        <v>7.03</v>
      </c>
      <c r="G14" s="756">
        <v>7.1</v>
      </c>
      <c r="H14" s="756">
        <v>6.9</v>
      </c>
      <c r="I14" s="756" t="s">
        <v>19</v>
      </c>
      <c r="J14" s="655" cm="1">
        <f t="array" ref="J14">AVERAGE(IF(LEFT(F14:I14,1)="&lt;", VALUE(MID(F14:I14,2,99)), F14:I14))</f>
        <v>7.0100000000000007</v>
      </c>
      <c r="K14" s="126" t="s">
        <v>211</v>
      </c>
      <c r="L14" s="607" t="s">
        <v>295</v>
      </c>
      <c r="M14" s="29"/>
      <c r="N14" s="2" t="s">
        <v>273</v>
      </c>
      <c r="O14" s="1404"/>
      <c r="P14" s="1405"/>
      <c r="Q14" s="1405"/>
      <c r="R14" s="1406"/>
      <c r="S14" s="32">
        <f t="shared" ref="S14:AB14" si="1">MIN(S9:S11)</f>
        <v>6.5150000000000006</v>
      </c>
      <c r="T14" s="32">
        <f t="shared" si="1"/>
        <v>1</v>
      </c>
      <c r="U14" s="32">
        <f t="shared" si="1"/>
        <v>3</v>
      </c>
      <c r="V14" s="32">
        <f t="shared" si="1"/>
        <v>7.0649999999999995</v>
      </c>
      <c r="W14" s="32">
        <f t="shared" si="1"/>
        <v>25.85</v>
      </c>
      <c r="X14" s="32" t="e">
        <f t="shared" si="1"/>
        <v>#DIV/0!</v>
      </c>
      <c r="Y14" s="32">
        <f t="shared" si="1"/>
        <v>5258.3267300539628</v>
      </c>
      <c r="Z14" s="36">
        <f t="shared" si="1"/>
        <v>0.122</v>
      </c>
      <c r="AA14" s="36">
        <f t="shared" si="1"/>
        <v>5.0500000000000003E-2</v>
      </c>
      <c r="AB14" s="32">
        <f t="shared" si="1"/>
        <v>7.5</v>
      </c>
    </row>
    <row r="15" spans="1:28" ht="15" customHeight="1">
      <c r="A15" s="1064"/>
      <c r="B15" s="1346"/>
      <c r="C15" s="128">
        <v>2</v>
      </c>
      <c r="D15" s="198" t="s">
        <v>124</v>
      </c>
      <c r="E15" s="196" t="s">
        <v>906</v>
      </c>
      <c r="F15" s="157">
        <v>7.38</v>
      </c>
      <c r="G15" s="157">
        <v>6.99</v>
      </c>
      <c r="H15" s="157">
        <v>7</v>
      </c>
      <c r="I15" s="157" t="s">
        <v>19</v>
      </c>
      <c r="J15" s="655" cm="1">
        <f t="array" ref="J15">AVERAGE(IF(LEFT(F15:I15,1)="&lt;", VALUE(MID(F15:I15,2,99)), F15:I15))</f>
        <v>7.123333333333334</v>
      </c>
      <c r="K15" s="2" t="s">
        <v>211</v>
      </c>
      <c r="L15" s="608" t="s">
        <v>295</v>
      </c>
      <c r="M15" s="29"/>
      <c r="N15" s="2" t="s">
        <v>274</v>
      </c>
      <c r="O15" s="1404"/>
      <c r="P15" s="1405"/>
      <c r="Q15" s="1405"/>
      <c r="R15" s="1406"/>
      <c r="S15" s="32">
        <f t="shared" ref="S15:AB15" si="2">MAX(S9:S11)</f>
        <v>7.8049999999999997</v>
      </c>
      <c r="T15" s="32">
        <f t="shared" si="2"/>
        <v>3.5</v>
      </c>
      <c r="U15" s="32">
        <f t="shared" si="2"/>
        <v>37</v>
      </c>
      <c r="V15" s="32">
        <f t="shared" si="2"/>
        <v>7.1899999999999995</v>
      </c>
      <c r="W15" s="32">
        <f t="shared" si="2"/>
        <v>26.94</v>
      </c>
      <c r="X15" s="32" t="e">
        <f t="shared" si="2"/>
        <v>#DIV/0!</v>
      </c>
      <c r="Y15" s="32">
        <f t="shared" si="2"/>
        <v>12688.57754044952</v>
      </c>
      <c r="Z15" s="36">
        <f t="shared" si="2"/>
        <v>0.26300000000000001</v>
      </c>
      <c r="AA15" s="36">
        <f t="shared" si="2"/>
        <v>8.249999999999999E-2</v>
      </c>
      <c r="AB15" s="32">
        <f t="shared" si="2"/>
        <v>74</v>
      </c>
    </row>
    <row r="16" spans="1:28" ht="15" customHeight="1">
      <c r="A16" s="1064"/>
      <c r="B16" s="1347"/>
      <c r="C16" s="128">
        <v>3</v>
      </c>
      <c r="D16" s="198" t="s">
        <v>125</v>
      </c>
      <c r="E16" s="196" t="s">
        <v>907</v>
      </c>
      <c r="F16" s="157">
        <v>7.41</v>
      </c>
      <c r="G16" s="157">
        <v>6.97</v>
      </c>
      <c r="H16" s="157">
        <v>7.9</v>
      </c>
      <c r="I16" s="157" t="s">
        <v>19</v>
      </c>
      <c r="J16" s="655" cm="1">
        <f t="array" ref="J16">AVERAGE(IF(LEFT(F16:I16,1)="&lt;", VALUE(MID(F16:I16,2,99)), F16:I16))</f>
        <v>7.4266666666666667</v>
      </c>
      <c r="K16" s="2" t="s">
        <v>211</v>
      </c>
      <c r="L16" s="608" t="s">
        <v>295</v>
      </c>
      <c r="M16" s="29"/>
      <c r="N16" s="2" t="s">
        <v>275</v>
      </c>
      <c r="O16" s="1407"/>
      <c r="P16" s="1408"/>
      <c r="Q16" s="1408"/>
      <c r="R16" s="1409"/>
      <c r="S16" s="46" t="s">
        <v>296</v>
      </c>
      <c r="T16" s="46" t="s">
        <v>299</v>
      </c>
      <c r="U16" s="46" t="s">
        <v>507</v>
      </c>
      <c r="V16" s="46" t="s">
        <v>508</v>
      </c>
      <c r="W16" s="46" t="s">
        <v>509</v>
      </c>
      <c r="X16" s="46" t="s">
        <v>510</v>
      </c>
      <c r="Y16" s="46" t="s">
        <v>511</v>
      </c>
      <c r="Z16" s="46" t="s">
        <v>299</v>
      </c>
      <c r="AA16" s="46" t="s">
        <v>300</v>
      </c>
      <c r="AB16" s="46" t="s">
        <v>319</v>
      </c>
    </row>
    <row r="17" spans="1:28" ht="15" customHeight="1">
      <c r="A17" s="1064"/>
      <c r="B17" s="1345" t="s">
        <v>630</v>
      </c>
      <c r="C17" s="123">
        <v>1</v>
      </c>
      <c r="D17" s="197" t="s">
        <v>77</v>
      </c>
      <c r="E17" s="201" t="s">
        <v>905</v>
      </c>
      <c r="F17" s="756">
        <v>25.6</v>
      </c>
      <c r="G17" s="756">
        <v>26.1</v>
      </c>
      <c r="H17" s="756">
        <v>29</v>
      </c>
      <c r="I17" s="756" t="s">
        <v>19</v>
      </c>
      <c r="J17" s="655" cm="1">
        <f t="array" ref="J17">AVERAGE(IF(LEFT(F17:I17,1)="&lt;", VALUE(MID(F17:I17,2,99)), F17:I17))</f>
        <v>26.900000000000002</v>
      </c>
      <c r="K17" s="126" t="s">
        <v>211</v>
      </c>
      <c r="L17" s="607" t="s">
        <v>302</v>
      </c>
      <c r="M17" s="29"/>
      <c r="N17" s="29"/>
      <c r="O17" s="29"/>
      <c r="P17" s="29"/>
      <c r="Q17" s="29"/>
      <c r="R17" s="29"/>
      <c r="S17" s="29"/>
      <c r="T17" s="29"/>
      <c r="U17" s="29"/>
      <c r="V17" s="29"/>
      <c r="W17" s="29"/>
      <c r="X17" s="29"/>
      <c r="Y17" s="29"/>
      <c r="Z17" s="29"/>
      <c r="AA17" s="29"/>
      <c r="AB17" s="29"/>
    </row>
    <row r="18" spans="1:28" ht="15" customHeight="1">
      <c r="A18" s="1064"/>
      <c r="B18" s="1346"/>
      <c r="C18" s="128">
        <v>2</v>
      </c>
      <c r="D18" s="198" t="s">
        <v>124</v>
      </c>
      <c r="E18" s="196" t="s">
        <v>906</v>
      </c>
      <c r="F18" s="157">
        <v>26.78</v>
      </c>
      <c r="G18" s="157">
        <v>27.1</v>
      </c>
      <c r="H18" s="157">
        <v>28.9</v>
      </c>
      <c r="I18" s="157" t="s">
        <v>19</v>
      </c>
      <c r="J18" s="655" cm="1">
        <f t="array" ref="J18">AVERAGE(IF(LEFT(F18:I18,1)="&lt;", VALUE(MID(F18:I18,2,99)), F18:I18))</f>
        <v>27.593333333333334</v>
      </c>
      <c r="K18" s="2" t="s">
        <v>211</v>
      </c>
      <c r="L18" s="608" t="s">
        <v>302</v>
      </c>
      <c r="M18" s="29"/>
      <c r="N18" s="29"/>
      <c r="O18" s="29"/>
      <c r="P18" s="29"/>
      <c r="Q18" s="29"/>
      <c r="R18" s="29"/>
      <c r="S18" s="29"/>
      <c r="T18" s="29"/>
      <c r="U18" s="29"/>
      <c r="V18" s="29"/>
      <c r="W18" s="29"/>
      <c r="X18" s="29"/>
      <c r="Y18" s="29"/>
      <c r="Z18" s="29"/>
      <c r="AA18" s="29"/>
      <c r="AB18" s="29"/>
    </row>
    <row r="19" spans="1:28" ht="15.75" customHeight="1">
      <c r="A19" s="1064"/>
      <c r="B19" s="1347"/>
      <c r="C19" s="128">
        <v>3</v>
      </c>
      <c r="D19" s="198" t="s">
        <v>125</v>
      </c>
      <c r="E19" s="196" t="s">
        <v>907</v>
      </c>
      <c r="F19" s="157">
        <v>26.7</v>
      </c>
      <c r="G19" s="157">
        <v>26.9</v>
      </c>
      <c r="H19" s="157">
        <v>27.1</v>
      </c>
      <c r="I19" s="157" t="s">
        <v>19</v>
      </c>
      <c r="J19" s="655" cm="1">
        <f t="array" ref="J19">AVERAGE(IF(LEFT(F19:I19,1)="&lt;", VALUE(MID(F19:I19,2,99)), F19:I19))</f>
        <v>26.899999999999995</v>
      </c>
      <c r="K19" s="2" t="s">
        <v>211</v>
      </c>
      <c r="L19" s="608" t="s">
        <v>302</v>
      </c>
      <c r="M19" s="29"/>
      <c r="N19" s="1223" t="s">
        <v>263</v>
      </c>
      <c r="O19" s="1396"/>
      <c r="P19" s="1396"/>
      <c r="Q19" s="1396"/>
      <c r="R19" s="1396"/>
      <c r="S19" s="1396"/>
      <c r="T19" s="1396"/>
      <c r="U19" s="1396"/>
      <c r="V19" s="1396"/>
      <c r="W19" s="1396"/>
      <c r="X19" s="1396"/>
      <c r="Y19" s="1396"/>
      <c r="Z19" s="1396"/>
      <c r="AA19" s="1396"/>
      <c r="AB19" s="1397"/>
    </row>
    <row r="20" spans="1:28" ht="15.75" customHeight="1">
      <c r="A20" s="1064"/>
      <c r="B20" s="1345" t="s">
        <v>9</v>
      </c>
      <c r="C20" s="123">
        <v>1</v>
      </c>
      <c r="D20" s="197" t="s">
        <v>77</v>
      </c>
      <c r="E20" s="201" t="s">
        <v>905</v>
      </c>
      <c r="F20" s="756" t="s">
        <v>216</v>
      </c>
      <c r="G20" s="1060" t="s">
        <v>216</v>
      </c>
      <c r="H20" s="756" t="s">
        <v>19</v>
      </c>
      <c r="I20" s="756" t="s">
        <v>19</v>
      </c>
      <c r="J20" s="655" cm="1">
        <f t="array" ref="J20">AVERAGE(IF(LEFT(F20:I20,1)="&lt;", VALUE(MID(F20:I20,2,99)), F20:I20))</f>
        <v>5</v>
      </c>
      <c r="K20" s="126" t="s">
        <v>211</v>
      </c>
      <c r="L20" s="599">
        <v>75</v>
      </c>
      <c r="M20" s="29"/>
      <c r="N20" s="1223" t="s">
        <v>283</v>
      </c>
      <c r="O20" s="1396"/>
      <c r="P20" s="1396"/>
      <c r="Q20" s="1396"/>
      <c r="R20" s="1396"/>
      <c r="S20" s="1396"/>
      <c r="T20" s="1396"/>
      <c r="U20" s="1396"/>
      <c r="V20" s="1396"/>
      <c r="W20" s="1396"/>
      <c r="X20" s="1396"/>
      <c r="Y20" s="1396"/>
      <c r="Z20" s="1396"/>
      <c r="AA20" s="1396"/>
      <c r="AB20" s="1397"/>
    </row>
    <row r="21" spans="1:28" ht="15.75" customHeight="1">
      <c r="A21" s="1064"/>
      <c r="B21" s="1346"/>
      <c r="C21" s="128">
        <v>2</v>
      </c>
      <c r="D21" s="198" t="s">
        <v>124</v>
      </c>
      <c r="E21" s="196" t="s">
        <v>906</v>
      </c>
      <c r="F21" s="157" t="s">
        <v>216</v>
      </c>
      <c r="G21" s="1061">
        <v>5</v>
      </c>
      <c r="H21" s="157" t="s">
        <v>19</v>
      </c>
      <c r="I21" s="157" t="s">
        <v>19</v>
      </c>
      <c r="J21" s="655" cm="1">
        <f t="array" ref="J21">AVERAGE(IF(LEFT(F21:I21,1)="&lt;", VALUE(MID(F21:I21,2,99)), F21:I21))</f>
        <v>5</v>
      </c>
      <c r="K21" s="2" t="s">
        <v>211</v>
      </c>
      <c r="L21" s="615">
        <v>75</v>
      </c>
      <c r="M21" s="29"/>
      <c r="N21" s="1412"/>
      <c r="O21" s="1396"/>
      <c r="P21" s="1396"/>
      <c r="Q21" s="1396"/>
      <c r="R21" s="1397"/>
      <c r="S21" s="1196" t="s">
        <v>265</v>
      </c>
      <c r="T21" s="1396"/>
      <c r="U21" s="1396"/>
      <c r="V21" s="1396"/>
      <c r="W21" s="1396"/>
      <c r="X21" s="1396"/>
      <c r="Y21" s="1396"/>
      <c r="Z21" s="1396"/>
      <c r="AA21" s="1396"/>
      <c r="AB21" s="1397"/>
    </row>
    <row r="22" spans="1:28" ht="15.75" customHeight="1">
      <c r="A22" s="1064"/>
      <c r="B22" s="1347"/>
      <c r="C22" s="128">
        <v>3</v>
      </c>
      <c r="D22" s="198" t="s">
        <v>125</v>
      </c>
      <c r="E22" s="196" t="s">
        <v>907</v>
      </c>
      <c r="F22" s="157">
        <v>5</v>
      </c>
      <c r="G22" s="1061">
        <v>15</v>
      </c>
      <c r="H22" s="157" t="s">
        <v>19</v>
      </c>
      <c r="I22" s="157" t="s">
        <v>19</v>
      </c>
      <c r="J22" s="655" cm="1">
        <f t="array" ref="J22">AVERAGE(IF(LEFT(F22:I22,1)="&lt;", VALUE(MID(F22:I22,2,99)), F22:I22))</f>
        <v>10</v>
      </c>
      <c r="K22" s="2" t="s">
        <v>211</v>
      </c>
      <c r="L22" s="615">
        <v>75</v>
      </c>
      <c r="M22" s="29"/>
      <c r="N22" s="2" t="s">
        <v>266</v>
      </c>
      <c r="O22" s="2" t="s">
        <v>267</v>
      </c>
      <c r="P22" s="2" t="s">
        <v>1</v>
      </c>
      <c r="Q22" s="2" t="s">
        <v>268</v>
      </c>
      <c r="R22" s="2" t="s">
        <v>269</v>
      </c>
      <c r="S22" s="2" t="s">
        <v>171</v>
      </c>
      <c r="T22" s="2" t="s">
        <v>172</v>
      </c>
      <c r="U22" s="2" t="s">
        <v>173</v>
      </c>
      <c r="V22" s="2" t="s">
        <v>7</v>
      </c>
      <c r="W22" s="2" t="s">
        <v>174</v>
      </c>
      <c r="X22" s="2" t="s">
        <v>175</v>
      </c>
      <c r="Y22" s="2" t="s">
        <v>176</v>
      </c>
      <c r="Z22" s="2" t="s">
        <v>177</v>
      </c>
      <c r="AA22" s="2" t="s">
        <v>178</v>
      </c>
      <c r="AB22" s="2" t="s">
        <v>179</v>
      </c>
    </row>
    <row r="23" spans="1:28" ht="15.75" customHeight="1">
      <c r="A23" s="1064"/>
      <c r="B23" s="1345" t="s">
        <v>10</v>
      </c>
      <c r="C23" s="123">
        <v>1</v>
      </c>
      <c r="D23" s="197" t="s">
        <v>77</v>
      </c>
      <c r="E23" s="201" t="s">
        <v>905</v>
      </c>
      <c r="F23" s="756">
        <v>3500</v>
      </c>
      <c r="G23" s="756">
        <v>7900</v>
      </c>
      <c r="H23" s="756" t="s">
        <v>19</v>
      </c>
      <c r="I23" s="756" t="s">
        <v>19</v>
      </c>
      <c r="J23" s="655" cm="1">
        <f t="array" ref="J23">GEOMEAN(IF(LEFT(F23:I23,1)="&lt;", VALUE(MID(F23:I23,2,99)), F23:I23))</f>
        <v>5258.3267300539628</v>
      </c>
      <c r="K23" s="126" t="s">
        <v>212</v>
      </c>
      <c r="L23" s="599">
        <v>200</v>
      </c>
      <c r="M23" s="29"/>
      <c r="N23" s="1191" t="s">
        <v>908</v>
      </c>
      <c r="O23" s="1191" t="s">
        <v>904</v>
      </c>
      <c r="P23" s="1192" t="s">
        <v>27</v>
      </c>
      <c r="Q23" s="30">
        <v>1</v>
      </c>
      <c r="R23" s="2" t="s">
        <v>77</v>
      </c>
      <c r="S23" s="34">
        <f>AVERAGE(J5)</f>
        <v>7.8049999999999997</v>
      </c>
      <c r="T23" s="181">
        <f>AVERAGE(J8)</f>
        <v>1.5</v>
      </c>
      <c r="U23" s="34">
        <f>AVERAGE(J11)</f>
        <v>2.8</v>
      </c>
      <c r="V23" s="34">
        <f>AVERAGE(J14)</f>
        <v>7.0100000000000007</v>
      </c>
      <c r="W23" s="34">
        <f>AVERAGE(J17)</f>
        <v>26.900000000000002</v>
      </c>
      <c r="X23" s="34">
        <f>AVERAGE(J20)</f>
        <v>5</v>
      </c>
      <c r="Y23" s="35">
        <f>GEOMEAN(J23)</f>
        <v>5258.3267300539628</v>
      </c>
      <c r="Z23" s="36">
        <f>AVERAGE(J26)</f>
        <v>0.106</v>
      </c>
      <c r="AA23" s="36">
        <f>AVERAGE(J29)</f>
        <v>5.0500000000000003E-2</v>
      </c>
      <c r="AB23" s="34">
        <f>AVERAGE(J32)</f>
        <v>7.5</v>
      </c>
    </row>
    <row r="24" spans="1:28" ht="15.75" customHeight="1">
      <c r="A24" s="1064"/>
      <c r="B24" s="1346"/>
      <c r="C24" s="128">
        <v>2</v>
      </c>
      <c r="D24" s="198" t="s">
        <v>124</v>
      </c>
      <c r="E24" s="196" t="s">
        <v>906</v>
      </c>
      <c r="F24" s="157">
        <v>23000</v>
      </c>
      <c r="G24" s="157">
        <v>7000</v>
      </c>
      <c r="H24" s="157" t="s">
        <v>19</v>
      </c>
      <c r="I24" s="157" t="s">
        <v>19</v>
      </c>
      <c r="J24" s="880" cm="1">
        <f t="array" ref="J24">GEOMEAN(IF(LEFT(F24:I24,1)="&lt;", VALUE(MID(F24:I24,2,99)), F24:I24))</f>
        <v>12688.57754044952</v>
      </c>
      <c r="K24" s="2" t="s">
        <v>212</v>
      </c>
      <c r="L24" s="615">
        <v>200</v>
      </c>
      <c r="M24" s="29"/>
      <c r="N24" s="1399"/>
      <c r="O24" s="1399"/>
      <c r="P24" s="1399"/>
      <c r="Q24" s="30">
        <v>2</v>
      </c>
      <c r="R24" s="2" t="s">
        <v>124</v>
      </c>
      <c r="S24" s="34">
        <f>AVERAGE(J6)</f>
        <v>7.2949999999999999</v>
      </c>
      <c r="T24" s="181">
        <f>AVERAGE(J9)</f>
        <v>2.5</v>
      </c>
      <c r="U24" s="34">
        <f>AVERAGE(J12)</f>
        <v>27</v>
      </c>
      <c r="V24" s="34">
        <f>AVERAGE(J15)</f>
        <v>7.123333333333334</v>
      </c>
      <c r="W24" s="34">
        <f>AVERAGE(J18)</f>
        <v>27.593333333333334</v>
      </c>
      <c r="X24" s="34">
        <f>AVERAGE(J21)</f>
        <v>5</v>
      </c>
      <c r="Y24" s="35">
        <f>GEOMEAN(J24)</f>
        <v>12688.57754044952</v>
      </c>
      <c r="Z24" s="36">
        <f>AVERAGE(J27)</f>
        <v>0.16500000000000001</v>
      </c>
      <c r="AA24" s="36">
        <f>AVERAGE(J30)</f>
        <v>6.7000000000000004E-2</v>
      </c>
      <c r="AB24" s="34">
        <f>AVERAGE(J33)</f>
        <v>74</v>
      </c>
    </row>
    <row r="25" spans="1:28" ht="15.75" customHeight="1">
      <c r="A25" s="1064"/>
      <c r="B25" s="1347"/>
      <c r="C25" s="128">
        <v>3</v>
      </c>
      <c r="D25" s="198" t="s">
        <v>125</v>
      </c>
      <c r="E25" s="196" t="s">
        <v>907</v>
      </c>
      <c r="F25" s="157">
        <v>7900</v>
      </c>
      <c r="G25" s="157">
        <v>4900</v>
      </c>
      <c r="H25" s="157" t="s">
        <v>19</v>
      </c>
      <c r="I25" s="157" t="s">
        <v>19</v>
      </c>
      <c r="J25" s="880" cm="1">
        <f t="array" ref="J25">GEOMEAN(IF(LEFT(F25:I25,1)="&lt;", VALUE(MID(F25:I25,2,99)), F25:I25))</f>
        <v>6221.736092120912</v>
      </c>
      <c r="K25" s="2" t="s">
        <v>212</v>
      </c>
      <c r="L25" s="615">
        <v>200</v>
      </c>
      <c r="M25" s="29"/>
      <c r="N25" s="1400"/>
      <c r="O25" s="1400"/>
      <c r="P25" s="1400"/>
      <c r="Q25" s="30">
        <v>3</v>
      </c>
      <c r="R25" s="2" t="s">
        <v>125</v>
      </c>
      <c r="S25" s="34">
        <f>AVERAGE(J7)</f>
        <v>6.5150000000000006</v>
      </c>
      <c r="T25" s="181">
        <f>AVERAGE(J10)</f>
        <v>3.5</v>
      </c>
      <c r="U25" s="34">
        <f>AVERAGE(J13)</f>
        <v>37</v>
      </c>
      <c r="V25" s="34">
        <f>AVERAGE(J16)</f>
        <v>7.4266666666666667</v>
      </c>
      <c r="W25" s="34">
        <f>AVERAGE(J19)</f>
        <v>26.899999999999995</v>
      </c>
      <c r="X25" s="34">
        <f>AVERAGE(J22)</f>
        <v>10</v>
      </c>
      <c r="Y25" s="35">
        <f>GEOMEAN(J25)</f>
        <v>6221.736092120912</v>
      </c>
      <c r="Z25" s="36">
        <f>AVERAGE(J28)</f>
        <v>0.26300000000000001</v>
      </c>
      <c r="AA25" s="36">
        <f>AVERAGE(J31)</f>
        <v>8.249999999999999E-2</v>
      </c>
      <c r="AB25" s="34">
        <f>AVERAGE(J34)</f>
        <v>13.5</v>
      </c>
    </row>
    <row r="26" spans="1:28" ht="15.75" customHeight="1">
      <c r="A26" s="1064"/>
      <c r="B26" s="1348" t="s">
        <v>631</v>
      </c>
      <c r="C26" s="158">
        <v>1</v>
      </c>
      <c r="D26" s="197" t="s">
        <v>77</v>
      </c>
      <c r="E26" s="201" t="s">
        <v>905</v>
      </c>
      <c r="F26" s="1062">
        <v>0.122</v>
      </c>
      <c r="G26" s="1062" t="s">
        <v>218</v>
      </c>
      <c r="H26" s="1062" t="s">
        <v>19</v>
      </c>
      <c r="I26" s="1062" t="s">
        <v>19</v>
      </c>
      <c r="J26" s="655" cm="1">
        <f t="array" ref="J26">AVERAGE(IF(LEFT(F26:I26,1)="&lt;", VALUE(MID(F26:I26,2,99)), F26:I26))</f>
        <v>0.106</v>
      </c>
      <c r="K26" s="126" t="s">
        <v>211</v>
      </c>
      <c r="L26" s="656">
        <v>7</v>
      </c>
      <c r="M26" s="83"/>
      <c r="N26" s="1412"/>
      <c r="O26" s="1396"/>
      <c r="P26" s="1396"/>
      <c r="Q26" s="1396"/>
      <c r="R26" s="1396"/>
      <c r="S26" s="1396"/>
      <c r="T26" s="1396"/>
      <c r="U26" s="1396"/>
      <c r="V26" s="1396"/>
      <c r="W26" s="1396"/>
      <c r="X26" s="1396"/>
      <c r="Y26" s="1396"/>
      <c r="Z26" s="1396"/>
      <c r="AA26" s="1396"/>
      <c r="AB26" s="1397"/>
    </row>
    <row r="27" spans="1:28" ht="15.75" customHeight="1">
      <c r="A27" s="1064"/>
      <c r="B27" s="1349"/>
      <c r="C27" s="159">
        <v>2</v>
      </c>
      <c r="D27" s="198" t="s">
        <v>124</v>
      </c>
      <c r="E27" s="196" t="s">
        <v>906</v>
      </c>
      <c r="F27" s="1063">
        <v>0.104</v>
      </c>
      <c r="G27" s="1063">
        <v>0.22600000000000001</v>
      </c>
      <c r="H27" s="1063" t="s">
        <v>19</v>
      </c>
      <c r="I27" s="1063" t="s">
        <v>19</v>
      </c>
      <c r="J27" s="655" cm="1">
        <f t="array" ref="J27">AVERAGE(IF(LEFT(F27:I27,1)="&lt;", VALUE(MID(F27:I27,2,99)), F27:I27))</f>
        <v>0.16500000000000001</v>
      </c>
      <c r="K27" s="2" t="s">
        <v>211</v>
      </c>
      <c r="L27" s="657">
        <v>7</v>
      </c>
      <c r="M27" s="83"/>
      <c r="N27" s="2" t="s">
        <v>272</v>
      </c>
      <c r="O27" s="1413"/>
      <c r="P27" s="1402"/>
      <c r="Q27" s="1402"/>
      <c r="R27" s="1403"/>
      <c r="S27" s="34">
        <f t="shared" ref="S27:AB27" si="3">AVERAGE(S23:S25)</f>
        <v>7.205000000000001</v>
      </c>
      <c r="T27" s="181">
        <f t="shared" si="3"/>
        <v>2.5</v>
      </c>
      <c r="U27" s="34">
        <f t="shared" si="3"/>
        <v>22.266666666666666</v>
      </c>
      <c r="V27" s="34">
        <f t="shared" si="3"/>
        <v>7.1866666666666674</v>
      </c>
      <c r="W27" s="34">
        <f t="shared" si="3"/>
        <v>27.13111111111111</v>
      </c>
      <c r="X27" s="34">
        <f t="shared" si="3"/>
        <v>6.666666666666667</v>
      </c>
      <c r="Y27" s="35">
        <f t="shared" si="3"/>
        <v>8056.2134542081303</v>
      </c>
      <c r="Z27" s="36">
        <f t="shared" si="3"/>
        <v>0.17800000000000002</v>
      </c>
      <c r="AA27" s="36">
        <f t="shared" si="3"/>
        <v>6.6666666666666666E-2</v>
      </c>
      <c r="AB27" s="34">
        <f t="shared" si="3"/>
        <v>31.666666666666668</v>
      </c>
    </row>
    <row r="28" spans="1:28" ht="15.75" customHeight="1">
      <c r="A28" s="1064"/>
      <c r="B28" s="1350"/>
      <c r="C28" s="159">
        <v>3</v>
      </c>
      <c r="D28" s="198" t="s">
        <v>125</v>
      </c>
      <c r="E28" s="196" t="s">
        <v>907</v>
      </c>
      <c r="F28" s="1063">
        <v>0.151</v>
      </c>
      <c r="G28" s="1063">
        <v>0.375</v>
      </c>
      <c r="H28" s="1063" t="s">
        <v>19</v>
      </c>
      <c r="I28" s="1063" t="s">
        <v>19</v>
      </c>
      <c r="J28" s="655" cm="1">
        <f t="array" ref="J28">AVERAGE(IF(LEFT(F28:I28,1)="&lt;", VALUE(MID(F28:I28,2,99)), F28:I28))</f>
        <v>0.26300000000000001</v>
      </c>
      <c r="K28" s="2" t="s">
        <v>211</v>
      </c>
      <c r="L28" s="657">
        <v>7</v>
      </c>
      <c r="M28" s="83"/>
      <c r="N28" s="2" t="s">
        <v>273</v>
      </c>
      <c r="O28" s="1404"/>
      <c r="P28" s="1405"/>
      <c r="Q28" s="1405"/>
      <c r="R28" s="1406"/>
      <c r="S28" s="34">
        <f t="shared" ref="S28:AB28" si="4">MIN(S23:S25)</f>
        <v>6.5150000000000006</v>
      </c>
      <c r="T28" s="181">
        <f t="shared" si="4"/>
        <v>1.5</v>
      </c>
      <c r="U28" s="34">
        <f t="shared" si="4"/>
        <v>2.8</v>
      </c>
      <c r="V28" s="34">
        <f t="shared" si="4"/>
        <v>7.0100000000000007</v>
      </c>
      <c r="W28" s="34">
        <f t="shared" si="4"/>
        <v>26.899999999999995</v>
      </c>
      <c r="X28" s="34">
        <f t="shared" si="4"/>
        <v>5</v>
      </c>
      <c r="Y28" s="35">
        <f t="shared" si="4"/>
        <v>5258.3267300539628</v>
      </c>
      <c r="Z28" s="36">
        <f t="shared" si="4"/>
        <v>0.106</v>
      </c>
      <c r="AA28" s="36">
        <f t="shared" si="4"/>
        <v>5.0500000000000003E-2</v>
      </c>
      <c r="AB28" s="34">
        <f t="shared" si="4"/>
        <v>7.5</v>
      </c>
    </row>
    <row r="29" spans="1:28" ht="15.75" customHeight="1">
      <c r="A29" s="1064"/>
      <c r="B29" s="1348" t="s">
        <v>632</v>
      </c>
      <c r="C29" s="158">
        <v>1</v>
      </c>
      <c r="D29" s="197" t="s">
        <v>77</v>
      </c>
      <c r="E29" s="201" t="s">
        <v>905</v>
      </c>
      <c r="F29" s="1062">
        <v>6.8000000000000005E-2</v>
      </c>
      <c r="G29" s="1062">
        <v>3.3000000000000002E-2</v>
      </c>
      <c r="H29" s="1062" t="s">
        <v>19</v>
      </c>
      <c r="I29" s="1062" t="s">
        <v>19</v>
      </c>
      <c r="J29" s="655" cm="1">
        <f t="array" ref="J29">AVERAGE(IF(LEFT(F29:I29,1)="&lt;", VALUE(MID(F29:I29,2,99)), F29:I29))</f>
        <v>5.0500000000000003E-2</v>
      </c>
      <c r="K29" s="126" t="s">
        <v>212</v>
      </c>
      <c r="L29" s="656">
        <v>2.5000000000000001E-2</v>
      </c>
      <c r="M29" s="83"/>
      <c r="N29" s="2" t="s">
        <v>274</v>
      </c>
      <c r="O29" s="1404"/>
      <c r="P29" s="1405"/>
      <c r="Q29" s="1405"/>
      <c r="R29" s="1406"/>
      <c r="S29" s="34">
        <f t="shared" ref="S29:AB29" si="5">MAX(S23:S25)</f>
        <v>7.8049999999999997</v>
      </c>
      <c r="T29" s="181">
        <f t="shared" si="5"/>
        <v>3.5</v>
      </c>
      <c r="U29" s="34">
        <f t="shared" si="5"/>
        <v>37</v>
      </c>
      <c r="V29" s="34">
        <f t="shared" si="5"/>
        <v>7.4266666666666667</v>
      </c>
      <c r="W29" s="34">
        <f t="shared" si="5"/>
        <v>27.593333333333334</v>
      </c>
      <c r="X29" s="34">
        <f t="shared" si="5"/>
        <v>10</v>
      </c>
      <c r="Y29" s="35">
        <f t="shared" si="5"/>
        <v>12688.57754044952</v>
      </c>
      <c r="Z29" s="36">
        <f t="shared" si="5"/>
        <v>0.26300000000000001</v>
      </c>
      <c r="AA29" s="36">
        <f t="shared" si="5"/>
        <v>8.249999999999999E-2</v>
      </c>
      <c r="AB29" s="34">
        <f t="shared" si="5"/>
        <v>74</v>
      </c>
    </row>
    <row r="30" spans="1:28" ht="15.75" customHeight="1">
      <c r="A30" s="1064"/>
      <c r="B30" s="1349"/>
      <c r="C30" s="159">
        <v>2</v>
      </c>
      <c r="D30" s="198" t="s">
        <v>124</v>
      </c>
      <c r="E30" s="196" t="s">
        <v>906</v>
      </c>
      <c r="F30" s="1063">
        <v>6.8000000000000005E-2</v>
      </c>
      <c r="G30" s="1063">
        <v>6.6000000000000003E-2</v>
      </c>
      <c r="H30" s="1063" t="s">
        <v>19</v>
      </c>
      <c r="I30" s="1063" t="s">
        <v>19</v>
      </c>
      <c r="J30" s="655" cm="1">
        <f t="array" ref="J30">AVERAGE(IF(LEFT(F30:I30,1)="&lt;", VALUE(MID(F30:I30,2,99)), F30:I30))</f>
        <v>6.7000000000000004E-2</v>
      </c>
      <c r="K30" s="2" t="s">
        <v>212</v>
      </c>
      <c r="L30" s="657">
        <v>2.5000000000000001E-2</v>
      </c>
      <c r="M30" s="83"/>
      <c r="N30" s="2" t="s">
        <v>275</v>
      </c>
      <c r="O30" s="1407"/>
      <c r="P30" s="1408"/>
      <c r="Q30" s="1408"/>
      <c r="R30" s="1409"/>
      <c r="S30" s="46" t="s">
        <v>296</v>
      </c>
      <c r="T30" s="46" t="s">
        <v>299</v>
      </c>
      <c r="U30" s="46" t="s">
        <v>507</v>
      </c>
      <c r="V30" s="46" t="s">
        <v>508</v>
      </c>
      <c r="W30" s="46" t="s">
        <v>509</v>
      </c>
      <c r="X30" s="46" t="s">
        <v>510</v>
      </c>
      <c r="Y30" s="46" t="s">
        <v>511</v>
      </c>
      <c r="Z30" s="46" t="s">
        <v>299</v>
      </c>
      <c r="AA30" s="46" t="s">
        <v>300</v>
      </c>
      <c r="AB30" s="46" t="s">
        <v>319</v>
      </c>
    </row>
    <row r="31" spans="1:28" ht="15.75" customHeight="1">
      <c r="A31" s="1064"/>
      <c r="B31" s="1350"/>
      <c r="C31" s="159">
        <v>3</v>
      </c>
      <c r="D31" s="198" t="s">
        <v>125</v>
      </c>
      <c r="E31" s="196" t="s">
        <v>907</v>
      </c>
      <c r="F31" s="1063">
        <v>7.4999999999999997E-2</v>
      </c>
      <c r="G31" s="1063">
        <v>0.09</v>
      </c>
      <c r="H31" s="1063" t="s">
        <v>19</v>
      </c>
      <c r="I31" s="1063" t="s">
        <v>19</v>
      </c>
      <c r="J31" s="655" cm="1">
        <f t="array" ref="J31">AVERAGE(IF(LEFT(F31:I31,1)="&lt;", VALUE(MID(F31:I31,2,99)), F31:I31))</f>
        <v>8.249999999999999E-2</v>
      </c>
      <c r="K31" s="2" t="s">
        <v>212</v>
      </c>
      <c r="L31" s="657">
        <v>2.5000000000000001E-2</v>
      </c>
      <c r="M31" s="83"/>
      <c r="N31" s="77"/>
      <c r="O31" s="77"/>
      <c r="P31" s="77"/>
      <c r="Q31" s="77"/>
      <c r="R31" s="77"/>
      <c r="S31" s="77"/>
      <c r="T31" s="77"/>
      <c r="U31" s="77"/>
      <c r="V31" s="77"/>
      <c r="W31" s="83"/>
      <c r="X31" s="83"/>
      <c r="Y31" s="83"/>
      <c r="Z31" s="83"/>
      <c r="AA31" s="83"/>
      <c r="AB31" s="83"/>
    </row>
    <row r="32" spans="1:28" ht="15.75" customHeight="1">
      <c r="A32" s="1064"/>
      <c r="B32" s="1345" t="s">
        <v>13</v>
      </c>
      <c r="C32" s="123">
        <v>1</v>
      </c>
      <c r="D32" s="197" t="s">
        <v>77</v>
      </c>
      <c r="E32" s="201" t="s">
        <v>905</v>
      </c>
      <c r="F32" s="756">
        <v>13</v>
      </c>
      <c r="G32" s="756">
        <v>2</v>
      </c>
      <c r="H32" s="756" t="s">
        <v>19</v>
      </c>
      <c r="I32" s="756" t="s">
        <v>19</v>
      </c>
      <c r="J32" s="655" cm="1">
        <f t="array" ref="J32">AVERAGE(IF(LEFT(F32:I32,1)="&lt;", VALUE(MID(F32:I32,2,99)), F32:I32))</f>
        <v>7.5</v>
      </c>
      <c r="K32" s="126" t="s">
        <v>211</v>
      </c>
      <c r="L32" s="599">
        <v>350</v>
      </c>
      <c r="M32" s="29"/>
      <c r="N32" s="29"/>
      <c r="O32" s="29"/>
      <c r="P32" s="29"/>
      <c r="Q32" s="29"/>
      <c r="R32" s="29"/>
      <c r="S32" s="29"/>
      <c r="T32" s="29"/>
      <c r="U32" s="29"/>
      <c r="V32" s="29"/>
      <c r="W32" s="29"/>
      <c r="X32" s="29"/>
      <c r="Y32" s="29"/>
      <c r="Z32" s="29"/>
      <c r="AA32" s="29"/>
      <c r="AB32" s="29"/>
    </row>
    <row r="33" spans="1:28" ht="15.75" customHeight="1">
      <c r="A33" s="1064"/>
      <c r="B33" s="1346"/>
      <c r="C33" s="128">
        <v>2</v>
      </c>
      <c r="D33" s="198" t="s">
        <v>124</v>
      </c>
      <c r="E33" s="196" t="s">
        <v>906</v>
      </c>
      <c r="F33" s="157">
        <v>132</v>
      </c>
      <c r="G33" s="157">
        <v>16</v>
      </c>
      <c r="H33" s="157" t="s">
        <v>19</v>
      </c>
      <c r="I33" s="157" t="s">
        <v>19</v>
      </c>
      <c r="J33" s="655" cm="1">
        <f t="array" ref="J33">AVERAGE(IF(LEFT(F33:I33,1)="&lt;", VALUE(MID(F33:I33,2,99)), F33:I33))</f>
        <v>74</v>
      </c>
      <c r="K33" s="2" t="s">
        <v>211</v>
      </c>
      <c r="L33" s="615">
        <v>350</v>
      </c>
      <c r="M33" s="29"/>
      <c r="N33" s="76"/>
      <c r="O33" s="76"/>
      <c r="P33" s="76"/>
      <c r="Q33" s="76"/>
      <c r="R33" s="76"/>
      <c r="S33" s="76"/>
      <c r="T33" s="76"/>
      <c r="U33" s="76"/>
      <c r="V33" s="76"/>
      <c r="W33" s="29"/>
      <c r="X33" s="29"/>
      <c r="Y33" s="29"/>
      <c r="Z33" s="29"/>
      <c r="AA33" s="29"/>
      <c r="AB33" s="29"/>
    </row>
    <row r="34" spans="1:28" ht="15.75" customHeight="1">
      <c r="A34" s="1064"/>
      <c r="B34" s="1347"/>
      <c r="C34" s="128">
        <v>3</v>
      </c>
      <c r="D34" s="198" t="s">
        <v>125</v>
      </c>
      <c r="E34" s="196" t="s">
        <v>907</v>
      </c>
      <c r="F34" s="157">
        <v>11</v>
      </c>
      <c r="G34" s="157">
        <v>16</v>
      </c>
      <c r="H34" s="157" t="s">
        <v>19</v>
      </c>
      <c r="I34" s="157" t="s">
        <v>19</v>
      </c>
      <c r="J34" s="655" cm="1">
        <f t="array" ref="J34">AVERAGE(IF(LEFT(F34:I34,1)="&lt;", VALUE(MID(F34:I34,2,99)), F34:I34))</f>
        <v>13.5</v>
      </c>
      <c r="K34" s="2" t="s">
        <v>211</v>
      </c>
      <c r="L34" s="615">
        <v>350</v>
      </c>
      <c r="M34" s="29"/>
      <c r="N34" s="76"/>
      <c r="O34" s="76"/>
      <c r="P34" s="76"/>
      <c r="Q34" s="76"/>
      <c r="R34" s="76"/>
      <c r="S34" s="76"/>
      <c r="T34" s="76"/>
      <c r="U34" s="76"/>
      <c r="V34" s="76"/>
      <c r="W34" s="29"/>
      <c r="X34" s="29"/>
      <c r="Y34" s="29"/>
      <c r="Z34" s="29"/>
      <c r="AA34" s="29"/>
      <c r="AB34" s="29"/>
    </row>
    <row r="35" spans="1:28" ht="135" customHeight="1">
      <c r="A35" s="1064"/>
      <c r="B35" s="1345" t="s">
        <v>703</v>
      </c>
      <c r="C35" s="123">
        <v>1</v>
      </c>
      <c r="D35" s="197" t="s">
        <v>77</v>
      </c>
      <c r="E35" s="201" t="s">
        <v>905</v>
      </c>
      <c r="F35" s="140" t="s">
        <v>909</v>
      </c>
      <c r="G35" s="140" t="s">
        <v>910</v>
      </c>
      <c r="H35" s="140" t="s">
        <v>911</v>
      </c>
      <c r="I35" s="140" t="s">
        <v>19</v>
      </c>
      <c r="J35" s="29"/>
      <c r="K35" s="29"/>
      <c r="L35" s="325"/>
      <c r="M35" s="29"/>
      <c r="N35" s="29"/>
      <c r="O35" s="29"/>
      <c r="P35" s="29"/>
      <c r="Q35" s="29"/>
      <c r="R35" s="29"/>
      <c r="S35" s="29"/>
      <c r="T35" s="29"/>
      <c r="U35" s="29"/>
      <c r="V35" s="29"/>
      <c r="W35" s="29"/>
      <c r="X35" s="29"/>
      <c r="Y35" s="29"/>
      <c r="Z35" s="29"/>
      <c r="AA35" s="29"/>
      <c r="AB35" s="29"/>
    </row>
    <row r="36" spans="1:28" ht="143.25" customHeight="1">
      <c r="A36" s="1064"/>
      <c r="B36" s="1346"/>
      <c r="C36" s="128">
        <v>2</v>
      </c>
      <c r="D36" s="198" t="s">
        <v>124</v>
      </c>
      <c r="E36" s="196" t="s">
        <v>906</v>
      </c>
      <c r="F36" s="142" t="s">
        <v>912</v>
      </c>
      <c r="G36" s="142" t="s">
        <v>913</v>
      </c>
      <c r="H36" s="142" t="s">
        <v>914</v>
      </c>
      <c r="I36" s="142" t="s">
        <v>19</v>
      </c>
      <c r="J36" s="29"/>
      <c r="K36" s="29"/>
      <c r="L36" s="325"/>
      <c r="M36" s="29"/>
      <c r="N36" s="76"/>
      <c r="O36" s="76"/>
      <c r="P36" s="76"/>
      <c r="Q36" s="76"/>
      <c r="R36" s="76"/>
      <c r="S36" s="76"/>
      <c r="T36" s="77"/>
      <c r="U36" s="77"/>
      <c r="V36" s="76"/>
      <c r="W36" s="29"/>
      <c r="X36" s="29"/>
      <c r="Y36" s="29"/>
      <c r="Z36" s="29"/>
      <c r="AA36" s="29"/>
      <c r="AB36" s="29"/>
    </row>
    <row r="37" spans="1:28" ht="133.5" customHeight="1">
      <c r="A37" s="1064"/>
      <c r="B37" s="1351"/>
      <c r="C37" s="600">
        <v>3</v>
      </c>
      <c r="D37" s="504" t="s">
        <v>125</v>
      </c>
      <c r="E37" s="654" t="s">
        <v>907</v>
      </c>
      <c r="F37" s="586" t="s">
        <v>915</v>
      </c>
      <c r="G37" s="586" t="s">
        <v>916</v>
      </c>
      <c r="H37" s="586" t="s">
        <v>917</v>
      </c>
      <c r="I37" s="586" t="s">
        <v>19</v>
      </c>
      <c r="J37" s="29"/>
      <c r="K37" s="29"/>
      <c r="L37" s="325"/>
      <c r="M37" s="29"/>
      <c r="N37" s="76"/>
      <c r="O37" s="76"/>
      <c r="P37" s="76"/>
      <c r="Q37" s="76"/>
      <c r="R37" s="76"/>
      <c r="S37" s="76"/>
      <c r="T37" s="77"/>
      <c r="U37" s="77"/>
      <c r="V37" s="76"/>
      <c r="W37" s="29"/>
      <c r="X37" s="29"/>
      <c r="Y37" s="29"/>
      <c r="Z37" s="29"/>
      <c r="AA37" s="29"/>
      <c r="AB37" s="29"/>
    </row>
    <row r="38" spans="1:28" ht="31.5" customHeight="1">
      <c r="A38" s="1064"/>
      <c r="B38" s="1220" t="s">
        <v>260</v>
      </c>
      <c r="C38" s="1202"/>
      <c r="D38" s="1202"/>
      <c r="E38" s="1202"/>
      <c r="F38" s="960">
        <v>46099</v>
      </c>
      <c r="G38" s="960">
        <v>46176</v>
      </c>
      <c r="H38" s="960">
        <v>46294</v>
      </c>
      <c r="I38" s="374"/>
      <c r="J38" s="29"/>
      <c r="K38" s="29"/>
      <c r="L38" s="325"/>
      <c r="M38" s="29"/>
      <c r="N38" s="76"/>
      <c r="O38" s="76"/>
      <c r="P38" s="76"/>
      <c r="Q38" s="76"/>
      <c r="R38" s="76"/>
      <c r="S38" s="76"/>
      <c r="T38" s="77"/>
      <c r="U38" s="77"/>
      <c r="V38" s="76"/>
      <c r="W38" s="29"/>
      <c r="X38" s="29"/>
      <c r="Y38" s="29"/>
      <c r="Z38" s="29"/>
      <c r="AA38" s="29"/>
      <c r="AB38" s="29"/>
    </row>
    <row r="39" spans="1:28" ht="15.75" customHeight="1">
      <c r="A39" s="29"/>
      <c r="B39" s="29"/>
      <c r="C39" s="29"/>
      <c r="D39" s="29"/>
      <c r="E39" s="29"/>
      <c r="F39" s="29"/>
      <c r="G39" s="29"/>
      <c r="H39" s="29"/>
      <c r="I39" s="29"/>
      <c r="J39" s="29"/>
      <c r="K39" s="29"/>
      <c r="L39" s="325"/>
      <c r="M39" s="29"/>
      <c r="N39" s="29"/>
      <c r="O39" s="29"/>
      <c r="P39" s="29"/>
      <c r="Q39" s="29"/>
      <c r="R39" s="29"/>
      <c r="S39" s="29"/>
      <c r="T39" s="29"/>
      <c r="U39" s="29"/>
      <c r="V39" s="29"/>
      <c r="W39" s="29"/>
      <c r="X39" s="29"/>
      <c r="Y39" s="29"/>
      <c r="Z39" s="29"/>
      <c r="AA39" s="29"/>
      <c r="AB39" s="29"/>
    </row>
    <row r="40" spans="1:28" ht="15.75" customHeight="1">
      <c r="A40" s="29"/>
      <c r="B40" s="29"/>
      <c r="C40" s="29"/>
      <c r="L40" s="325"/>
      <c r="M40" s="29"/>
      <c r="N40" s="76"/>
      <c r="O40" s="76"/>
      <c r="P40" s="76"/>
      <c r="Q40" s="76"/>
      <c r="R40" s="76"/>
      <c r="S40" s="76"/>
      <c r="T40" s="77"/>
      <c r="U40" s="77"/>
      <c r="V40" s="76"/>
      <c r="W40" s="29"/>
      <c r="X40" s="29"/>
      <c r="Y40" s="29"/>
      <c r="Z40" s="29"/>
      <c r="AA40" s="29"/>
      <c r="AB40" s="29"/>
    </row>
    <row r="41" spans="1:28" ht="15.75" customHeight="1">
      <c r="A41" s="29"/>
      <c r="B41" s="29"/>
      <c r="C41" s="29"/>
      <c r="D41" t="s">
        <v>601</v>
      </c>
      <c r="L41" s="325"/>
      <c r="M41" s="29"/>
      <c r="N41" s="76"/>
      <c r="O41" s="76"/>
      <c r="P41" s="76"/>
      <c r="Q41" s="76"/>
      <c r="R41" s="76"/>
      <c r="S41" s="76"/>
      <c r="T41" s="77"/>
      <c r="U41" s="77"/>
      <c r="V41" s="76"/>
      <c r="W41" s="29"/>
      <c r="X41" s="29"/>
      <c r="Y41" s="29"/>
      <c r="Z41" s="29"/>
      <c r="AA41" s="29"/>
      <c r="AB41" s="29"/>
    </row>
    <row r="42" spans="1:28" ht="15.75" customHeight="1">
      <c r="A42" s="29"/>
      <c r="B42" s="29"/>
      <c r="C42" s="29"/>
      <c r="D42" s="1337" t="s">
        <v>918</v>
      </c>
      <c r="E42" s="1337"/>
      <c r="F42" s="1337"/>
      <c r="G42" s="1337"/>
      <c r="H42" s="1337"/>
      <c r="I42" s="1337"/>
      <c r="L42" s="325"/>
      <c r="M42" s="29"/>
      <c r="N42" s="76"/>
      <c r="O42" s="76"/>
      <c r="P42" s="76"/>
      <c r="Q42" s="76"/>
      <c r="R42" s="76"/>
      <c r="S42" s="76"/>
      <c r="T42" s="77"/>
      <c r="U42" s="77"/>
      <c r="V42" s="76"/>
      <c r="W42" s="29"/>
      <c r="X42" s="29"/>
      <c r="Y42" s="29"/>
      <c r="Z42" s="29"/>
      <c r="AA42" s="29"/>
      <c r="AB42" s="29"/>
    </row>
    <row r="43" spans="1:28" ht="15.75" customHeight="1">
      <c r="A43" s="29"/>
      <c r="B43" s="29"/>
      <c r="C43" s="29"/>
      <c r="D43" s="1337"/>
      <c r="E43" s="1337"/>
      <c r="F43" s="1337"/>
      <c r="G43" s="1337"/>
      <c r="H43" s="1337"/>
      <c r="I43" s="1337"/>
      <c r="L43" s="325"/>
      <c r="M43" s="29"/>
      <c r="N43" s="29"/>
      <c r="O43" s="29"/>
      <c r="P43" s="29"/>
      <c r="Q43" s="29"/>
      <c r="R43" s="29"/>
      <c r="S43" s="29"/>
      <c r="T43" s="29"/>
      <c r="U43" s="29"/>
      <c r="V43" s="29"/>
      <c r="W43" s="29"/>
      <c r="X43" s="29"/>
      <c r="Y43" s="29"/>
      <c r="Z43" s="29"/>
      <c r="AA43" s="29"/>
      <c r="AB43" s="29"/>
    </row>
    <row r="44" spans="1:28" ht="15.75" customHeight="1">
      <c r="A44" s="29"/>
      <c r="B44" s="29"/>
      <c r="C44" s="29"/>
      <c r="D44" s="1337"/>
      <c r="E44" s="1337"/>
      <c r="F44" s="1337"/>
      <c r="G44" s="1337"/>
      <c r="H44" s="1337"/>
      <c r="I44" s="1337"/>
      <c r="L44" s="325"/>
      <c r="M44" s="29"/>
      <c r="N44" s="76"/>
      <c r="O44" s="76"/>
      <c r="P44" s="76"/>
      <c r="Q44" s="76"/>
      <c r="R44" s="76"/>
      <c r="S44" s="76"/>
      <c r="T44" s="77"/>
      <c r="U44" s="77"/>
      <c r="V44" s="76"/>
      <c r="W44" s="29"/>
      <c r="X44" s="29"/>
      <c r="Y44" s="29"/>
      <c r="Z44" s="29"/>
      <c r="AA44" s="29"/>
      <c r="AB44" s="29"/>
    </row>
    <row r="45" spans="1:28" ht="15.75" customHeight="1">
      <c r="A45" s="29"/>
      <c r="B45" s="29"/>
      <c r="C45" s="29"/>
      <c r="D45" s="1337"/>
      <c r="E45" s="1337"/>
      <c r="F45" s="1337"/>
      <c r="G45" s="1337"/>
      <c r="H45" s="1337"/>
      <c r="I45" s="1337"/>
      <c r="L45" s="325"/>
      <c r="M45" s="29"/>
      <c r="N45" s="76"/>
      <c r="O45" s="76"/>
      <c r="P45" s="76"/>
      <c r="Q45" s="76"/>
      <c r="R45" s="76"/>
      <c r="S45" s="76"/>
      <c r="T45" s="77"/>
      <c r="U45" s="77"/>
      <c r="V45" s="76"/>
      <c r="W45" s="29"/>
      <c r="X45" s="29"/>
      <c r="Y45" s="29"/>
      <c r="Z45" s="29"/>
      <c r="AA45" s="29"/>
      <c r="AB45" s="29"/>
    </row>
    <row r="46" spans="1:28" ht="15.75" customHeight="1">
      <c r="A46" s="29"/>
      <c r="B46" s="29"/>
      <c r="C46" s="29"/>
      <c r="D46" s="1337"/>
      <c r="E46" s="1337"/>
      <c r="F46" s="1337"/>
      <c r="G46" s="1337"/>
      <c r="H46" s="1337"/>
      <c r="I46" s="1337"/>
      <c r="L46" s="325"/>
      <c r="M46" s="29"/>
      <c r="N46" s="76"/>
      <c r="O46" s="76"/>
      <c r="P46" s="76"/>
      <c r="Q46" s="76"/>
      <c r="R46" s="76"/>
      <c r="S46" s="76"/>
      <c r="T46" s="77"/>
      <c r="U46" s="77"/>
      <c r="V46" s="76"/>
      <c r="W46" s="29"/>
      <c r="X46" s="29"/>
      <c r="Y46" s="29"/>
      <c r="Z46" s="29"/>
      <c r="AA46" s="29"/>
      <c r="AB46" s="29"/>
    </row>
    <row r="47" spans="1:28" ht="15.75" customHeight="1">
      <c r="A47" s="29"/>
      <c r="B47" s="29"/>
      <c r="C47" s="29"/>
      <c r="D47" s="1337"/>
      <c r="E47" s="1337"/>
      <c r="F47" s="1337"/>
      <c r="G47" s="1337"/>
      <c r="H47" s="1337"/>
      <c r="I47" s="1337"/>
      <c r="L47" s="325"/>
      <c r="M47" s="29"/>
      <c r="N47" s="29"/>
      <c r="O47" s="29"/>
      <c r="P47" s="29"/>
      <c r="Q47" s="29"/>
      <c r="R47" s="29"/>
      <c r="S47" s="29"/>
      <c r="T47" s="29"/>
      <c r="U47" s="29"/>
      <c r="V47" s="29"/>
      <c r="W47" s="29"/>
      <c r="X47" s="29"/>
      <c r="Y47" s="29"/>
      <c r="Z47" s="29"/>
      <c r="AA47" s="29"/>
      <c r="AB47" s="29"/>
    </row>
    <row r="48" spans="1:28" ht="15.75" customHeight="1">
      <c r="A48" s="29"/>
      <c r="B48" s="29"/>
      <c r="C48" s="29"/>
      <c r="D48" s="1337"/>
      <c r="E48" s="1337"/>
      <c r="F48" s="1337"/>
      <c r="G48" s="1337"/>
      <c r="H48" s="1337"/>
      <c r="I48" s="1337"/>
      <c r="L48" s="325"/>
      <c r="M48" s="29"/>
      <c r="N48" s="29"/>
      <c r="O48" s="29"/>
      <c r="P48" s="29"/>
      <c r="Q48" s="29"/>
      <c r="R48" s="29"/>
      <c r="S48" s="29"/>
      <c r="T48" s="29"/>
      <c r="U48" s="29"/>
      <c r="V48" s="29"/>
      <c r="W48" s="29"/>
      <c r="X48" s="29"/>
      <c r="Y48" s="29"/>
      <c r="Z48" s="29"/>
      <c r="AA48" s="29"/>
      <c r="AB48" s="29"/>
    </row>
    <row r="49" spans="1:28" ht="15.75" customHeight="1">
      <c r="A49" s="29"/>
      <c r="B49" s="29"/>
      <c r="C49" s="29"/>
      <c r="D49" s="1337"/>
      <c r="E49" s="1337"/>
      <c r="F49" s="1337"/>
      <c r="G49" s="1337"/>
      <c r="H49" s="1337"/>
      <c r="I49" s="1337"/>
      <c r="L49" s="325"/>
      <c r="M49" s="29"/>
      <c r="N49" s="29"/>
      <c r="O49" s="29"/>
      <c r="P49" s="29"/>
      <c r="Q49" s="29"/>
      <c r="R49" s="29"/>
      <c r="S49" s="29"/>
      <c r="T49" s="29"/>
      <c r="U49" s="29"/>
      <c r="V49" s="29"/>
      <c r="W49" s="29"/>
      <c r="X49" s="29"/>
      <c r="Y49" s="29"/>
      <c r="Z49" s="29"/>
      <c r="AA49" s="29"/>
      <c r="AB49" s="29"/>
    </row>
    <row r="50" spans="1:28" ht="15.75" customHeight="1">
      <c r="A50" s="29"/>
      <c r="B50" s="29"/>
      <c r="C50" s="29"/>
      <c r="D50" s="1337"/>
      <c r="E50" s="1337"/>
      <c r="F50" s="1337"/>
      <c r="G50" s="1337"/>
      <c r="H50" s="1337"/>
      <c r="I50" s="1337"/>
      <c r="L50" s="325"/>
      <c r="M50" s="29"/>
      <c r="N50" s="29"/>
      <c r="O50" s="29"/>
      <c r="P50" s="29"/>
      <c r="Q50" s="29"/>
      <c r="R50" s="29"/>
      <c r="S50" s="29"/>
      <c r="T50" s="29"/>
      <c r="U50" s="29"/>
      <c r="V50" s="29"/>
      <c r="W50" s="29"/>
      <c r="X50" s="29"/>
      <c r="Y50" s="29"/>
      <c r="Z50" s="29"/>
      <c r="AA50" s="29"/>
      <c r="AB50" s="29"/>
    </row>
    <row r="51" spans="1:28" ht="15.75" customHeight="1">
      <c r="A51" s="29"/>
      <c r="B51" s="29"/>
      <c r="C51" s="29"/>
      <c r="D51" s="1337"/>
      <c r="E51" s="1337"/>
      <c r="F51" s="1337"/>
      <c r="G51" s="1337"/>
      <c r="H51" s="1337"/>
      <c r="I51" s="1337"/>
      <c r="L51" s="325"/>
      <c r="M51" s="29"/>
      <c r="N51" s="29"/>
      <c r="O51" s="29"/>
      <c r="P51" s="29"/>
      <c r="Q51" s="29"/>
      <c r="R51" s="29"/>
      <c r="S51" s="29"/>
      <c r="T51" s="29"/>
      <c r="U51" s="29"/>
      <c r="V51" s="29"/>
      <c r="W51" s="29"/>
      <c r="X51" s="29"/>
      <c r="Y51" s="29"/>
      <c r="Z51" s="29"/>
      <c r="AA51" s="29"/>
      <c r="AB51" s="29"/>
    </row>
    <row r="52" spans="1:28" ht="15.75" customHeight="1">
      <c r="A52" s="29"/>
      <c r="B52" s="29"/>
      <c r="C52" s="29"/>
      <c r="D52" s="1337"/>
      <c r="E52" s="1337"/>
      <c r="F52" s="1337"/>
      <c r="G52" s="1337"/>
      <c r="H52" s="1337"/>
      <c r="I52" s="1337"/>
      <c r="L52" s="325"/>
      <c r="M52" s="29"/>
      <c r="N52" s="29"/>
      <c r="O52" s="29"/>
      <c r="P52" s="29"/>
      <c r="Q52" s="29"/>
      <c r="R52" s="29"/>
      <c r="S52" s="29"/>
      <c r="T52" s="29"/>
      <c r="U52" s="29"/>
      <c r="V52" s="29"/>
      <c r="W52" s="29"/>
      <c r="X52" s="29"/>
      <c r="Y52" s="29"/>
      <c r="Z52" s="29"/>
      <c r="AA52" s="29"/>
      <c r="AB52" s="29"/>
    </row>
    <row r="53" spans="1:28" ht="15.75" customHeight="1">
      <c r="A53" s="29"/>
      <c r="B53" s="29"/>
      <c r="C53" s="29"/>
      <c r="D53" s="1337"/>
      <c r="E53" s="1337"/>
      <c r="F53" s="1337"/>
      <c r="G53" s="1337"/>
      <c r="H53" s="1337"/>
      <c r="I53" s="1337"/>
      <c r="L53" s="325"/>
      <c r="M53" s="29"/>
      <c r="N53" s="29"/>
      <c r="O53" s="29"/>
      <c r="P53" s="29"/>
      <c r="Q53" s="29"/>
      <c r="R53" s="29"/>
      <c r="S53" s="29"/>
      <c r="T53" s="29"/>
      <c r="U53" s="29"/>
      <c r="V53" s="29"/>
      <c r="W53" s="29"/>
      <c r="X53" s="29"/>
      <c r="Y53" s="29"/>
      <c r="Z53" s="29"/>
      <c r="AA53" s="29"/>
      <c r="AB53" s="29"/>
    </row>
    <row r="54" spans="1:28" ht="15.75" customHeight="1">
      <c r="A54" s="29"/>
      <c r="B54" s="29"/>
      <c r="C54" s="29"/>
      <c r="D54" s="1337"/>
      <c r="E54" s="1337"/>
      <c r="F54" s="1337"/>
      <c r="G54" s="1337"/>
      <c r="H54" s="1337"/>
      <c r="I54" s="1337"/>
      <c r="L54" s="325"/>
      <c r="M54" s="29"/>
      <c r="N54" s="29"/>
      <c r="O54" s="29"/>
      <c r="P54" s="29"/>
      <c r="Q54" s="29"/>
      <c r="R54" s="29"/>
      <c r="S54" s="29"/>
      <c r="T54" s="29"/>
      <c r="U54" s="29"/>
      <c r="V54" s="29"/>
      <c r="W54" s="29"/>
      <c r="X54" s="29"/>
      <c r="Y54" s="29"/>
      <c r="Z54" s="29"/>
      <c r="AA54" s="29"/>
      <c r="AB54" s="29"/>
    </row>
    <row r="55" spans="1:28" ht="15.75" customHeight="1">
      <c r="A55" s="29"/>
      <c r="B55" s="29"/>
      <c r="C55" s="29"/>
      <c r="L55" s="325"/>
      <c r="M55" s="29"/>
      <c r="N55" s="29"/>
      <c r="O55" s="29"/>
      <c r="P55" s="29"/>
      <c r="Q55" s="29"/>
      <c r="R55" s="29"/>
      <c r="S55" s="29"/>
      <c r="T55" s="29"/>
      <c r="U55" s="29"/>
      <c r="V55" s="29"/>
      <c r="W55" s="29"/>
      <c r="X55" s="29"/>
      <c r="Y55" s="29"/>
      <c r="Z55" s="29"/>
      <c r="AA55" s="29"/>
      <c r="AB55" s="29"/>
    </row>
    <row r="56" spans="1:28" ht="15.75" customHeight="1">
      <c r="A56" s="29"/>
      <c r="B56" s="29"/>
      <c r="C56" s="29"/>
      <c r="L56" s="325"/>
      <c r="M56" s="29"/>
      <c r="N56" s="29"/>
      <c r="O56" s="29"/>
      <c r="P56" s="29"/>
      <c r="Q56" s="29"/>
      <c r="R56" s="29"/>
      <c r="S56" s="29"/>
      <c r="T56" s="29"/>
      <c r="U56" s="29"/>
      <c r="V56" s="29"/>
      <c r="W56" s="29"/>
      <c r="X56" s="29"/>
      <c r="Y56" s="29"/>
      <c r="Z56" s="29"/>
      <c r="AA56" s="29"/>
      <c r="AB56" s="29"/>
    </row>
    <row r="57" spans="1:28" ht="15.75" customHeight="1">
      <c r="A57" s="29"/>
      <c r="B57" s="29"/>
      <c r="C57" s="29"/>
      <c r="L57" s="325"/>
      <c r="M57" s="29"/>
      <c r="N57" s="29"/>
      <c r="O57" s="29"/>
      <c r="P57" s="29"/>
      <c r="Q57" s="29"/>
      <c r="R57" s="29"/>
      <c r="S57" s="29"/>
      <c r="T57" s="29"/>
      <c r="U57" s="29"/>
      <c r="V57" s="29"/>
      <c r="W57" s="29"/>
      <c r="X57" s="29"/>
      <c r="Y57" s="29"/>
      <c r="Z57" s="29"/>
      <c r="AA57" s="29"/>
      <c r="AB57" s="29"/>
    </row>
    <row r="58" spans="1:28" ht="15.75" customHeight="1">
      <c r="A58" s="29"/>
      <c r="B58" s="29"/>
      <c r="C58" s="29"/>
      <c r="L58" s="325"/>
      <c r="M58" s="29"/>
      <c r="N58" s="29"/>
      <c r="O58" s="29"/>
      <c r="P58" s="29"/>
      <c r="Q58" s="29"/>
      <c r="R58" s="29"/>
      <c r="S58" s="29"/>
      <c r="T58" s="29"/>
      <c r="U58" s="29"/>
      <c r="V58" s="29"/>
      <c r="W58" s="29"/>
      <c r="X58" s="29"/>
      <c r="Y58" s="29"/>
      <c r="Z58" s="29"/>
      <c r="AA58" s="29"/>
      <c r="AB58" s="29"/>
    </row>
    <row r="59" spans="1:28" ht="15.75" customHeight="1">
      <c r="A59" s="29"/>
      <c r="B59" s="29"/>
      <c r="C59" s="29"/>
      <c r="L59" s="325"/>
      <c r="M59" s="29"/>
      <c r="N59" s="29"/>
      <c r="O59" s="29"/>
      <c r="P59" s="29"/>
      <c r="Q59" s="29"/>
      <c r="R59" s="29"/>
      <c r="S59" s="29"/>
      <c r="T59" s="29"/>
      <c r="U59" s="29"/>
      <c r="V59" s="29"/>
      <c r="W59" s="29"/>
      <c r="X59" s="29"/>
      <c r="Y59" s="29"/>
      <c r="Z59" s="29"/>
      <c r="AA59" s="29"/>
      <c r="AB59" s="29"/>
    </row>
    <row r="60" spans="1:28" ht="15.75" customHeight="1">
      <c r="A60" s="29"/>
      <c r="B60" s="29"/>
      <c r="C60" s="29"/>
      <c r="L60" s="325"/>
      <c r="M60" s="29"/>
      <c r="N60" s="29"/>
      <c r="O60" s="29"/>
      <c r="P60" s="29"/>
      <c r="Q60" s="29"/>
      <c r="R60" s="29"/>
      <c r="S60" s="29"/>
      <c r="T60" s="29"/>
      <c r="U60" s="29"/>
      <c r="V60" s="29"/>
      <c r="W60" s="29"/>
      <c r="X60" s="29"/>
      <c r="Y60" s="29"/>
      <c r="Z60" s="29"/>
      <c r="AA60" s="29"/>
      <c r="AB60" s="29"/>
    </row>
    <row r="61" spans="1:28" ht="15.75" customHeight="1">
      <c r="A61" s="29"/>
      <c r="B61" s="29"/>
      <c r="C61" s="29"/>
      <c r="L61" s="325"/>
      <c r="M61" s="29"/>
      <c r="N61" s="29"/>
      <c r="O61" s="29"/>
      <c r="P61" s="29"/>
      <c r="Q61" s="29"/>
      <c r="R61" s="29"/>
      <c r="S61" s="29"/>
      <c r="T61" s="29"/>
      <c r="U61" s="29"/>
      <c r="V61" s="29"/>
      <c r="W61" s="29"/>
      <c r="X61" s="29"/>
      <c r="Y61" s="29"/>
      <c r="Z61" s="29"/>
      <c r="AA61" s="29"/>
      <c r="AB61" s="29"/>
    </row>
    <row r="62" spans="1:28" ht="15.75" customHeight="1">
      <c r="A62" s="29"/>
      <c r="B62" s="29"/>
      <c r="C62" s="29"/>
      <c r="L62" s="325"/>
      <c r="M62" s="29"/>
      <c r="N62" s="29"/>
      <c r="O62" s="29"/>
      <c r="P62" s="29"/>
      <c r="Q62" s="29"/>
      <c r="R62" s="29"/>
      <c r="S62" s="29"/>
      <c r="T62" s="29"/>
      <c r="U62" s="29"/>
      <c r="V62" s="29"/>
      <c r="W62" s="29"/>
      <c r="X62" s="29"/>
      <c r="Y62" s="29"/>
      <c r="Z62" s="29"/>
      <c r="AA62" s="29"/>
      <c r="AB62" s="29"/>
    </row>
    <row r="63" spans="1:28" ht="15.75" customHeight="1">
      <c r="A63" s="29"/>
      <c r="B63" s="29"/>
      <c r="C63" s="29"/>
      <c r="L63" s="325"/>
      <c r="M63" s="29"/>
      <c r="N63" s="29"/>
      <c r="O63" s="29"/>
      <c r="P63" s="29"/>
      <c r="Q63" s="29"/>
      <c r="R63" s="29"/>
      <c r="S63" s="29"/>
      <c r="T63" s="29"/>
      <c r="U63" s="29"/>
      <c r="V63" s="29"/>
      <c r="W63" s="29"/>
      <c r="X63" s="29"/>
      <c r="Y63" s="29"/>
      <c r="Z63" s="29"/>
      <c r="AA63" s="29"/>
      <c r="AB63" s="29"/>
    </row>
    <row r="64" spans="1:28" ht="15.75" customHeight="1">
      <c r="A64" s="29"/>
      <c r="B64" s="29"/>
      <c r="C64" s="29"/>
      <c r="L64" s="325"/>
      <c r="M64" s="29"/>
      <c r="N64" s="29"/>
      <c r="O64" s="29"/>
      <c r="P64" s="29"/>
      <c r="Q64" s="29"/>
      <c r="R64" s="29"/>
      <c r="S64" s="29"/>
      <c r="T64" s="29"/>
      <c r="U64" s="29"/>
      <c r="V64" s="29"/>
      <c r="W64" s="29"/>
      <c r="X64" s="29"/>
      <c r="Y64" s="29"/>
      <c r="Z64" s="29"/>
      <c r="AA64" s="29"/>
      <c r="AB64" s="29"/>
    </row>
    <row r="65" spans="1:28" ht="15.75" customHeight="1">
      <c r="A65" s="29"/>
      <c r="B65" s="29"/>
      <c r="C65" s="29"/>
      <c r="L65" s="325"/>
      <c r="M65" s="29"/>
      <c r="N65" s="29"/>
      <c r="O65" s="29"/>
      <c r="P65" s="29"/>
      <c r="Q65" s="29"/>
      <c r="R65" s="29"/>
      <c r="S65" s="29"/>
      <c r="T65" s="29"/>
      <c r="U65" s="29"/>
      <c r="V65" s="29"/>
      <c r="W65" s="29"/>
      <c r="X65" s="29"/>
      <c r="Y65" s="29"/>
      <c r="Z65" s="29"/>
      <c r="AA65" s="29"/>
      <c r="AB65" s="29"/>
    </row>
    <row r="66" spans="1:28" ht="15.75" customHeight="1">
      <c r="A66" s="29"/>
      <c r="B66" s="29"/>
      <c r="C66" s="29"/>
      <c r="D66" s="29"/>
      <c r="E66" s="29"/>
      <c r="F66" s="29"/>
      <c r="G66" s="29"/>
      <c r="H66" s="29"/>
      <c r="I66" s="29"/>
      <c r="J66" s="29"/>
      <c r="K66" s="29"/>
      <c r="L66" s="325"/>
      <c r="M66" s="29"/>
      <c r="N66" s="29"/>
      <c r="O66" s="29"/>
      <c r="P66" s="29"/>
      <c r="Q66" s="29"/>
      <c r="R66" s="29"/>
      <c r="S66" s="29"/>
      <c r="T66" s="29"/>
      <c r="U66" s="29"/>
      <c r="V66" s="29"/>
      <c r="W66" s="29"/>
      <c r="X66" s="29"/>
      <c r="Y66" s="29"/>
      <c r="Z66" s="29"/>
      <c r="AA66" s="29"/>
      <c r="AB66" s="29"/>
    </row>
    <row r="67" spans="1:28" ht="15.75" customHeight="1">
      <c r="A67" s="29"/>
      <c r="B67" s="29"/>
      <c r="C67" s="29"/>
      <c r="D67" s="29"/>
      <c r="E67" s="29"/>
      <c r="F67" s="29"/>
      <c r="G67" s="29"/>
      <c r="H67" s="29"/>
      <c r="I67" s="29"/>
      <c r="J67" s="29"/>
      <c r="K67" s="29"/>
      <c r="L67" s="325"/>
      <c r="M67" s="29"/>
      <c r="N67" s="29"/>
      <c r="O67" s="29"/>
      <c r="P67" s="29"/>
      <c r="Q67" s="29"/>
      <c r="R67" s="29"/>
      <c r="S67" s="29"/>
      <c r="T67" s="29"/>
      <c r="U67" s="29"/>
      <c r="V67" s="29"/>
      <c r="W67" s="29"/>
      <c r="X67" s="29"/>
      <c r="Y67" s="29"/>
      <c r="Z67" s="29"/>
      <c r="AA67" s="29"/>
      <c r="AB67" s="29"/>
    </row>
    <row r="68" spans="1:28" ht="15.75" customHeight="1">
      <c r="A68" s="29"/>
      <c r="B68" s="29"/>
      <c r="C68" s="29"/>
      <c r="D68" s="29"/>
      <c r="E68" s="29"/>
      <c r="F68" s="29"/>
      <c r="G68" s="29"/>
      <c r="H68" s="29"/>
      <c r="I68" s="29"/>
      <c r="J68" s="29"/>
      <c r="K68" s="29"/>
      <c r="L68" s="325"/>
      <c r="M68" s="29"/>
      <c r="N68" s="29"/>
      <c r="O68" s="29"/>
      <c r="P68" s="29"/>
      <c r="Q68" s="29"/>
      <c r="R68" s="29"/>
      <c r="S68" s="29"/>
      <c r="T68" s="29"/>
      <c r="U68" s="29"/>
      <c r="V68" s="29"/>
      <c r="W68" s="29"/>
      <c r="X68" s="29"/>
      <c r="Y68" s="29"/>
      <c r="Z68" s="29"/>
      <c r="AA68" s="29"/>
      <c r="AB68" s="29"/>
    </row>
    <row r="69" spans="1:28" ht="15.75" customHeight="1">
      <c r="A69" s="29"/>
      <c r="B69" s="29"/>
      <c r="C69" s="29"/>
      <c r="D69" s="29"/>
      <c r="E69" s="29"/>
      <c r="F69" s="29"/>
      <c r="G69" s="29"/>
      <c r="H69" s="29"/>
      <c r="I69" s="29"/>
      <c r="J69" s="29"/>
      <c r="K69" s="29"/>
      <c r="L69" s="325"/>
      <c r="M69" s="29"/>
      <c r="N69" s="29"/>
      <c r="O69" s="29"/>
      <c r="P69" s="29"/>
      <c r="Q69" s="29"/>
      <c r="R69" s="29"/>
      <c r="S69" s="29"/>
      <c r="T69" s="29"/>
      <c r="U69" s="29"/>
      <c r="V69" s="29"/>
      <c r="W69" s="29"/>
      <c r="X69" s="29"/>
      <c r="Y69" s="29"/>
      <c r="Z69" s="29"/>
      <c r="AA69" s="29"/>
      <c r="AB69" s="29"/>
    </row>
    <row r="70" spans="1:28" ht="15.75" customHeight="1">
      <c r="A70" s="29"/>
      <c r="B70" s="29"/>
      <c r="C70" s="29"/>
      <c r="D70" s="29"/>
      <c r="E70" s="29"/>
      <c r="F70" s="29"/>
      <c r="G70" s="29"/>
      <c r="H70" s="29"/>
      <c r="I70" s="29"/>
      <c r="J70" s="29"/>
      <c r="K70" s="29"/>
      <c r="L70" s="325"/>
      <c r="M70" s="29"/>
      <c r="N70" s="29"/>
      <c r="O70" s="29"/>
      <c r="P70" s="29"/>
      <c r="Q70" s="29"/>
      <c r="R70" s="29"/>
      <c r="S70" s="29"/>
      <c r="T70" s="29"/>
      <c r="U70" s="29"/>
      <c r="V70" s="29"/>
      <c r="W70" s="29"/>
      <c r="X70" s="29"/>
      <c r="Y70" s="29"/>
      <c r="Z70" s="29"/>
      <c r="AA70" s="29"/>
      <c r="AB70" s="29"/>
    </row>
    <row r="71" spans="1:28" ht="15.75" customHeight="1">
      <c r="A71" s="29"/>
      <c r="B71" s="29"/>
      <c r="C71" s="29"/>
      <c r="D71" s="29"/>
      <c r="E71" s="29"/>
      <c r="F71" s="29"/>
      <c r="G71" s="29"/>
      <c r="H71" s="29"/>
      <c r="I71" s="29"/>
      <c r="J71" s="29"/>
      <c r="K71" s="29"/>
      <c r="L71" s="325"/>
      <c r="M71" s="29"/>
      <c r="N71" s="29"/>
      <c r="O71" s="29"/>
      <c r="P71" s="29"/>
      <c r="Q71" s="29"/>
      <c r="R71" s="29"/>
      <c r="S71" s="29"/>
      <c r="T71" s="29"/>
      <c r="U71" s="29"/>
      <c r="V71" s="29"/>
      <c r="W71" s="29"/>
      <c r="X71" s="29"/>
      <c r="Y71" s="29"/>
      <c r="Z71" s="29"/>
      <c r="AA71" s="29"/>
      <c r="AB71" s="29"/>
    </row>
    <row r="72" spans="1:28" ht="15.75" customHeight="1">
      <c r="A72" s="29"/>
      <c r="B72" s="29"/>
      <c r="C72" s="29"/>
      <c r="D72" s="29"/>
      <c r="E72" s="29"/>
      <c r="F72" s="29"/>
      <c r="G72" s="29"/>
      <c r="H72" s="29"/>
      <c r="I72" s="29"/>
      <c r="J72" s="29"/>
      <c r="K72" s="29"/>
      <c r="L72" s="325"/>
      <c r="M72" s="29"/>
      <c r="N72" s="29"/>
      <c r="O72" s="29"/>
      <c r="P72" s="29"/>
      <c r="Q72" s="29"/>
      <c r="R72" s="29"/>
      <c r="S72" s="29"/>
      <c r="T72" s="29"/>
      <c r="U72" s="29"/>
      <c r="V72" s="29"/>
      <c r="W72" s="29"/>
      <c r="X72" s="29"/>
      <c r="Y72" s="29"/>
      <c r="Z72" s="29"/>
      <c r="AA72" s="29"/>
      <c r="AB72" s="29"/>
    </row>
    <row r="73" spans="1:28" ht="15.75" customHeight="1">
      <c r="A73" s="29"/>
      <c r="B73" s="29"/>
      <c r="C73" s="29"/>
      <c r="D73" s="29"/>
      <c r="E73" s="29"/>
      <c r="F73" s="29"/>
      <c r="G73" s="29"/>
      <c r="H73" s="29"/>
      <c r="I73" s="29"/>
      <c r="J73" s="29"/>
      <c r="K73" s="29"/>
      <c r="L73" s="325"/>
      <c r="M73" s="29"/>
      <c r="N73" s="29"/>
      <c r="O73" s="29"/>
      <c r="P73" s="29"/>
      <c r="Q73" s="29"/>
      <c r="R73" s="29"/>
      <c r="S73" s="29"/>
      <c r="T73" s="29"/>
      <c r="U73" s="29"/>
      <c r="V73" s="29"/>
      <c r="W73" s="29"/>
      <c r="X73" s="29"/>
      <c r="Y73" s="29"/>
      <c r="Z73" s="29"/>
      <c r="AA73" s="29"/>
      <c r="AB73" s="29"/>
    </row>
    <row r="74" spans="1:28" ht="15.75" customHeight="1">
      <c r="A74" s="29"/>
      <c r="B74" s="29"/>
      <c r="C74" s="29"/>
      <c r="D74" s="29"/>
      <c r="E74" s="29"/>
      <c r="F74" s="29"/>
      <c r="G74" s="29"/>
      <c r="H74" s="29"/>
      <c r="I74" s="29"/>
      <c r="J74" s="29"/>
      <c r="K74" s="29"/>
      <c r="L74" s="325"/>
      <c r="M74" s="29"/>
      <c r="N74" s="29"/>
      <c r="O74" s="29"/>
      <c r="P74" s="29"/>
      <c r="Q74" s="29"/>
      <c r="R74" s="29"/>
      <c r="S74" s="29"/>
      <c r="T74" s="29"/>
      <c r="U74" s="29"/>
      <c r="V74" s="29"/>
      <c r="W74" s="29"/>
      <c r="X74" s="29"/>
      <c r="Y74" s="29"/>
      <c r="Z74" s="29"/>
      <c r="AA74" s="29"/>
      <c r="AB74" s="29"/>
    </row>
    <row r="75" spans="1:28" ht="15.75" customHeight="1">
      <c r="A75" s="29"/>
      <c r="B75" s="29"/>
      <c r="C75" s="29"/>
      <c r="D75" s="29"/>
      <c r="E75" s="29"/>
      <c r="F75" s="29"/>
      <c r="G75" s="29"/>
      <c r="H75" s="29"/>
      <c r="I75" s="29"/>
      <c r="J75" s="29"/>
      <c r="K75" s="29"/>
      <c r="L75" s="325"/>
      <c r="M75" s="29"/>
      <c r="N75" s="29"/>
      <c r="O75" s="29"/>
      <c r="P75" s="29"/>
      <c r="Q75" s="29"/>
      <c r="R75" s="29"/>
      <c r="S75" s="29"/>
      <c r="T75" s="29"/>
      <c r="U75" s="29"/>
      <c r="V75" s="29"/>
      <c r="W75" s="29"/>
      <c r="X75" s="29"/>
      <c r="Y75" s="29"/>
      <c r="Z75" s="29"/>
      <c r="AA75" s="29"/>
      <c r="AB75" s="29"/>
    </row>
    <row r="76" spans="1:28" ht="15.75" customHeight="1">
      <c r="A76" s="29"/>
      <c r="B76" s="29"/>
      <c r="C76" s="29"/>
      <c r="D76" s="29"/>
      <c r="E76" s="29"/>
      <c r="F76" s="29"/>
      <c r="G76" s="29"/>
      <c r="H76" s="29"/>
      <c r="I76" s="29"/>
      <c r="J76" s="29"/>
      <c r="K76" s="29"/>
      <c r="L76" s="325"/>
      <c r="M76" s="29"/>
      <c r="N76" s="29"/>
      <c r="O76" s="29"/>
      <c r="P76" s="29"/>
      <c r="Q76" s="29"/>
      <c r="R76" s="29"/>
      <c r="S76" s="29"/>
      <c r="T76" s="29"/>
      <c r="U76" s="29"/>
      <c r="V76" s="29"/>
      <c r="W76" s="29"/>
      <c r="X76" s="29"/>
      <c r="Y76" s="29"/>
      <c r="Z76" s="29"/>
      <c r="AA76" s="29"/>
      <c r="AB76" s="29"/>
    </row>
    <row r="77" spans="1:28" ht="15.75" customHeight="1">
      <c r="A77" s="29"/>
      <c r="B77" s="29"/>
      <c r="C77" s="29"/>
      <c r="D77" s="29"/>
      <c r="E77" s="29"/>
      <c r="F77" s="29"/>
      <c r="G77" s="29"/>
      <c r="H77" s="29"/>
      <c r="I77" s="29"/>
      <c r="J77" s="29"/>
      <c r="K77" s="29"/>
      <c r="L77" s="325"/>
      <c r="M77" s="29"/>
      <c r="N77" s="29"/>
      <c r="O77" s="29"/>
      <c r="P77" s="29"/>
      <c r="Q77" s="29"/>
      <c r="R77" s="29"/>
      <c r="S77" s="29"/>
      <c r="T77" s="29"/>
      <c r="U77" s="29"/>
      <c r="V77" s="29"/>
      <c r="W77" s="29"/>
      <c r="X77" s="29"/>
      <c r="Y77" s="29"/>
      <c r="Z77" s="29"/>
      <c r="AA77" s="29"/>
      <c r="AB77" s="29"/>
    </row>
    <row r="78" spans="1:28" ht="15.75" customHeight="1">
      <c r="A78" s="29"/>
      <c r="B78" s="29"/>
      <c r="C78" s="29"/>
      <c r="D78" s="29"/>
      <c r="E78" s="29"/>
      <c r="F78" s="29"/>
      <c r="G78" s="29"/>
      <c r="H78" s="29"/>
      <c r="I78" s="29"/>
      <c r="J78" s="29"/>
      <c r="K78" s="29"/>
      <c r="L78" s="325"/>
      <c r="M78" s="29"/>
      <c r="N78" s="29"/>
      <c r="O78" s="29"/>
      <c r="P78" s="29"/>
      <c r="Q78" s="29"/>
      <c r="R78" s="29"/>
      <c r="S78" s="29"/>
      <c r="T78" s="29"/>
      <c r="U78" s="29"/>
      <c r="V78" s="29"/>
      <c r="W78" s="29"/>
      <c r="X78" s="29"/>
      <c r="Y78" s="29"/>
      <c r="Z78" s="29"/>
      <c r="AA78" s="29"/>
      <c r="AB78" s="29"/>
    </row>
    <row r="79" spans="1:28" ht="15.75" customHeight="1">
      <c r="A79" s="29"/>
      <c r="B79" s="29"/>
      <c r="C79" s="29"/>
      <c r="D79" s="29"/>
      <c r="E79" s="29"/>
      <c r="F79" s="29"/>
      <c r="G79" s="29"/>
      <c r="H79" s="29"/>
      <c r="I79" s="29"/>
      <c r="J79" s="29"/>
      <c r="K79" s="29"/>
      <c r="L79" s="325"/>
      <c r="M79" s="29"/>
      <c r="N79" s="29"/>
      <c r="O79" s="29"/>
      <c r="P79" s="29"/>
      <c r="Q79" s="29"/>
      <c r="R79" s="29"/>
      <c r="S79" s="29"/>
      <c r="T79" s="29"/>
      <c r="U79" s="29"/>
      <c r="V79" s="29"/>
      <c r="W79" s="29"/>
      <c r="X79" s="29"/>
      <c r="Y79" s="29"/>
      <c r="Z79" s="29"/>
      <c r="AA79" s="29"/>
      <c r="AB79" s="29"/>
    </row>
    <row r="80" spans="1:28" ht="15.75" customHeight="1">
      <c r="A80" s="29"/>
      <c r="B80" s="29"/>
      <c r="C80" s="29"/>
      <c r="D80" s="29"/>
      <c r="E80" s="29"/>
      <c r="F80" s="29"/>
      <c r="G80" s="29"/>
      <c r="H80" s="29"/>
      <c r="I80" s="29"/>
      <c r="J80" s="29"/>
      <c r="K80" s="29"/>
      <c r="L80" s="325"/>
      <c r="M80" s="29"/>
      <c r="N80" s="29"/>
      <c r="O80" s="29"/>
      <c r="P80" s="29"/>
      <c r="Q80" s="29"/>
      <c r="R80" s="29"/>
      <c r="S80" s="29"/>
      <c r="T80" s="29"/>
      <c r="U80" s="29"/>
      <c r="V80" s="29"/>
      <c r="W80" s="29"/>
      <c r="X80" s="29"/>
      <c r="Y80" s="29"/>
      <c r="Z80" s="29"/>
      <c r="AA80" s="29"/>
      <c r="AB80" s="29"/>
    </row>
    <row r="81" spans="1:28" ht="15.75" customHeight="1">
      <c r="A81" s="29"/>
      <c r="B81" s="29"/>
      <c r="C81" s="29"/>
      <c r="D81" s="29"/>
      <c r="E81" s="29"/>
      <c r="F81" s="29"/>
      <c r="G81" s="29"/>
      <c r="H81" s="29"/>
      <c r="I81" s="29"/>
      <c r="J81" s="29"/>
      <c r="K81" s="29"/>
      <c r="L81" s="325"/>
      <c r="M81" s="29"/>
      <c r="N81" s="29"/>
      <c r="O81" s="29"/>
      <c r="P81" s="29"/>
      <c r="Q81" s="29"/>
      <c r="R81" s="29"/>
      <c r="S81" s="29"/>
      <c r="T81" s="29"/>
      <c r="U81" s="29"/>
      <c r="V81" s="29"/>
      <c r="W81" s="29"/>
      <c r="X81" s="29"/>
      <c r="Y81" s="29"/>
      <c r="Z81" s="29"/>
      <c r="AA81" s="29"/>
      <c r="AB81" s="29"/>
    </row>
    <row r="82" spans="1:28" ht="15.75" customHeight="1">
      <c r="A82" s="29"/>
      <c r="B82" s="29"/>
      <c r="C82" s="29"/>
      <c r="D82" s="29"/>
      <c r="E82" s="29"/>
      <c r="F82" s="29"/>
      <c r="G82" s="29"/>
      <c r="H82" s="29"/>
      <c r="I82" s="29"/>
      <c r="J82" s="29"/>
      <c r="K82" s="29"/>
      <c r="L82" s="325"/>
      <c r="M82" s="29"/>
      <c r="N82" s="29"/>
      <c r="O82" s="29"/>
      <c r="P82" s="29"/>
      <c r="Q82" s="29"/>
      <c r="R82" s="29"/>
      <c r="S82" s="29"/>
      <c r="T82" s="29"/>
      <c r="U82" s="29"/>
      <c r="V82" s="29"/>
      <c r="W82" s="29"/>
      <c r="X82" s="29"/>
      <c r="Y82" s="29"/>
      <c r="Z82" s="29"/>
      <c r="AA82" s="29"/>
      <c r="AB82" s="29"/>
    </row>
    <row r="83" spans="1:28" ht="15.75" customHeight="1">
      <c r="A83" s="29"/>
      <c r="B83" s="29"/>
      <c r="C83" s="29"/>
      <c r="D83" s="29"/>
      <c r="E83" s="29"/>
      <c r="F83" s="29"/>
      <c r="G83" s="29"/>
      <c r="H83" s="29"/>
      <c r="I83" s="29"/>
      <c r="J83" s="29"/>
      <c r="K83" s="29"/>
      <c r="L83" s="325"/>
      <c r="M83" s="29"/>
      <c r="N83" s="29"/>
      <c r="O83" s="29"/>
      <c r="P83" s="29"/>
      <c r="Q83" s="29"/>
      <c r="R83" s="29"/>
      <c r="S83" s="29"/>
      <c r="T83" s="29"/>
      <c r="U83" s="29"/>
      <c r="V83" s="29"/>
      <c r="W83" s="29"/>
      <c r="X83" s="29"/>
      <c r="Y83" s="29"/>
      <c r="Z83" s="29"/>
      <c r="AA83" s="29"/>
      <c r="AB83" s="29"/>
    </row>
    <row r="84" spans="1:28" ht="15.75" customHeight="1">
      <c r="A84" s="29"/>
      <c r="B84" s="29"/>
      <c r="C84" s="29"/>
      <c r="D84" s="29"/>
      <c r="E84" s="29"/>
      <c r="F84" s="29"/>
      <c r="G84" s="29"/>
      <c r="H84" s="29"/>
      <c r="I84" s="29"/>
      <c r="J84" s="29"/>
      <c r="K84" s="29"/>
      <c r="L84" s="325"/>
      <c r="M84" s="29"/>
      <c r="N84" s="29"/>
      <c r="O84" s="29"/>
      <c r="P84" s="29"/>
      <c r="Q84" s="29"/>
      <c r="R84" s="29"/>
      <c r="S84" s="29"/>
      <c r="T84" s="29"/>
      <c r="U84" s="29"/>
      <c r="V84" s="29"/>
      <c r="W84" s="29"/>
      <c r="X84" s="29"/>
      <c r="Y84" s="29"/>
      <c r="Z84" s="29"/>
      <c r="AA84" s="29"/>
      <c r="AB84" s="29"/>
    </row>
    <row r="85" spans="1:28" ht="15.75" customHeight="1">
      <c r="A85" s="29"/>
      <c r="B85" s="29"/>
      <c r="C85" s="29"/>
      <c r="D85" s="29"/>
      <c r="E85" s="29"/>
      <c r="F85" s="29"/>
      <c r="G85" s="29"/>
      <c r="H85" s="29"/>
      <c r="I85" s="29"/>
      <c r="J85" s="29"/>
      <c r="K85" s="29"/>
      <c r="L85" s="325"/>
      <c r="M85" s="29"/>
      <c r="N85" s="29"/>
      <c r="O85" s="29"/>
      <c r="P85" s="29"/>
      <c r="Q85" s="29"/>
      <c r="R85" s="29"/>
      <c r="S85" s="29"/>
      <c r="T85" s="29"/>
      <c r="U85" s="29"/>
      <c r="V85" s="29"/>
      <c r="W85" s="29"/>
      <c r="X85" s="29"/>
      <c r="Y85" s="29"/>
      <c r="Z85" s="29"/>
      <c r="AA85" s="29"/>
      <c r="AB85" s="29"/>
    </row>
    <row r="86" spans="1:28" ht="15.75" customHeight="1">
      <c r="A86" s="29"/>
      <c r="B86" s="29"/>
      <c r="C86" s="29"/>
      <c r="D86" s="29"/>
      <c r="E86" s="29"/>
      <c r="F86" s="29"/>
      <c r="G86" s="29"/>
      <c r="H86" s="29"/>
      <c r="I86" s="29"/>
      <c r="J86" s="29"/>
      <c r="K86" s="29"/>
      <c r="L86" s="325"/>
      <c r="M86" s="29"/>
      <c r="N86" s="29"/>
      <c r="O86" s="29"/>
      <c r="P86" s="29"/>
      <c r="Q86" s="29"/>
      <c r="R86" s="29"/>
      <c r="S86" s="29"/>
      <c r="T86" s="29"/>
      <c r="U86" s="29"/>
      <c r="V86" s="29"/>
      <c r="W86" s="29"/>
      <c r="X86" s="29"/>
      <c r="Y86" s="29"/>
      <c r="Z86" s="29"/>
      <c r="AA86" s="29"/>
      <c r="AB86" s="29"/>
    </row>
    <row r="87" spans="1:28" ht="15.75" customHeight="1">
      <c r="A87" s="29"/>
      <c r="B87" s="29"/>
      <c r="C87" s="29"/>
      <c r="D87" s="29"/>
      <c r="E87" s="29"/>
      <c r="F87" s="29"/>
      <c r="G87" s="29"/>
      <c r="H87" s="29"/>
      <c r="I87" s="29"/>
      <c r="J87" s="29"/>
      <c r="K87" s="29"/>
      <c r="L87" s="325"/>
      <c r="M87" s="29"/>
      <c r="N87" s="29"/>
      <c r="O87" s="29"/>
      <c r="P87" s="29"/>
      <c r="Q87" s="29"/>
      <c r="R87" s="29"/>
      <c r="S87" s="29"/>
      <c r="T87" s="29"/>
      <c r="U87" s="29"/>
      <c r="V87" s="29"/>
      <c r="W87" s="29"/>
      <c r="X87" s="29"/>
      <c r="Y87" s="29"/>
      <c r="Z87" s="29"/>
      <c r="AA87" s="29"/>
      <c r="AB87" s="29"/>
    </row>
    <row r="88" spans="1:28" ht="15.75" customHeight="1">
      <c r="A88" s="29"/>
      <c r="B88" s="29"/>
      <c r="C88" s="29"/>
      <c r="D88" s="29"/>
      <c r="E88" s="29"/>
      <c r="F88" s="29"/>
      <c r="G88" s="29"/>
      <c r="H88" s="29"/>
      <c r="I88" s="29"/>
      <c r="J88" s="29"/>
      <c r="K88" s="29"/>
      <c r="L88" s="325"/>
      <c r="M88" s="29"/>
      <c r="N88" s="29"/>
      <c r="O88" s="29"/>
      <c r="P88" s="29"/>
      <c r="Q88" s="29"/>
      <c r="R88" s="29"/>
      <c r="S88" s="29"/>
      <c r="T88" s="29"/>
      <c r="U88" s="29"/>
      <c r="V88" s="29"/>
      <c r="W88" s="29"/>
      <c r="X88" s="29"/>
      <c r="Y88" s="29"/>
      <c r="Z88" s="29"/>
      <c r="AA88" s="29"/>
      <c r="AB88" s="29"/>
    </row>
    <row r="89" spans="1:28" ht="15.75" customHeight="1">
      <c r="A89" s="29"/>
      <c r="B89" s="29"/>
      <c r="C89" s="29"/>
      <c r="D89" s="29"/>
      <c r="E89" s="29"/>
      <c r="F89" s="29"/>
      <c r="G89" s="29"/>
      <c r="H89" s="29"/>
      <c r="I89" s="29"/>
      <c r="J89" s="29"/>
      <c r="K89" s="29"/>
      <c r="L89" s="325"/>
      <c r="M89" s="29"/>
      <c r="N89" s="29"/>
      <c r="O89" s="29"/>
      <c r="P89" s="29"/>
      <c r="Q89" s="29"/>
      <c r="R89" s="29"/>
      <c r="S89" s="29"/>
      <c r="T89" s="29"/>
      <c r="U89" s="29"/>
      <c r="V89" s="29"/>
      <c r="W89" s="29"/>
      <c r="X89" s="29"/>
      <c r="Y89" s="29"/>
      <c r="Z89" s="29"/>
      <c r="AA89" s="29"/>
      <c r="AB89" s="29"/>
    </row>
    <row r="90" spans="1:28" ht="15.75" customHeight="1">
      <c r="A90" s="29"/>
      <c r="B90" s="29"/>
      <c r="C90" s="29"/>
      <c r="D90" s="29"/>
      <c r="E90" s="29"/>
      <c r="F90" s="29"/>
      <c r="G90" s="29"/>
      <c r="H90" s="29"/>
      <c r="I90" s="29"/>
      <c r="J90" s="29"/>
      <c r="K90" s="29"/>
      <c r="L90" s="325"/>
      <c r="M90" s="29"/>
      <c r="N90" s="29"/>
      <c r="O90" s="29"/>
      <c r="P90" s="29"/>
      <c r="Q90" s="29"/>
      <c r="R90" s="29"/>
      <c r="S90" s="29"/>
      <c r="T90" s="29"/>
      <c r="U90" s="29"/>
      <c r="V90" s="29"/>
      <c r="W90" s="29"/>
      <c r="X90" s="29"/>
      <c r="Y90" s="29"/>
      <c r="Z90" s="29"/>
      <c r="AA90" s="29"/>
      <c r="AB90" s="29"/>
    </row>
    <row r="91" spans="1:28" ht="15.75" customHeight="1">
      <c r="A91" s="29"/>
      <c r="B91" s="29"/>
      <c r="C91" s="29"/>
      <c r="D91" s="29"/>
      <c r="E91" s="29"/>
      <c r="F91" s="29"/>
      <c r="G91" s="29"/>
      <c r="H91" s="29"/>
      <c r="I91" s="29"/>
      <c r="J91" s="29"/>
      <c r="K91" s="29"/>
      <c r="L91" s="325"/>
      <c r="M91" s="29"/>
      <c r="N91" s="29"/>
      <c r="O91" s="29"/>
      <c r="P91" s="29"/>
      <c r="Q91" s="29"/>
      <c r="R91" s="29"/>
      <c r="S91" s="29"/>
      <c r="T91" s="29"/>
      <c r="U91" s="29"/>
      <c r="V91" s="29"/>
      <c r="W91" s="29"/>
      <c r="X91" s="29"/>
      <c r="Y91" s="29"/>
      <c r="Z91" s="29"/>
      <c r="AA91" s="29"/>
      <c r="AB91" s="29"/>
    </row>
    <row r="92" spans="1:28" ht="15.75" customHeight="1">
      <c r="A92" s="29"/>
      <c r="B92" s="29"/>
      <c r="C92" s="29"/>
      <c r="D92" s="29"/>
      <c r="E92" s="29"/>
      <c r="F92" s="29"/>
      <c r="G92" s="29"/>
      <c r="H92" s="29"/>
      <c r="I92" s="29"/>
      <c r="J92" s="29"/>
      <c r="K92" s="29"/>
      <c r="L92" s="325"/>
      <c r="M92" s="29"/>
      <c r="N92" s="29"/>
      <c r="O92" s="29"/>
      <c r="P92" s="29"/>
      <c r="Q92" s="29"/>
      <c r="R92" s="29"/>
      <c r="S92" s="29"/>
      <c r="T92" s="29"/>
      <c r="U92" s="29"/>
      <c r="V92" s="29"/>
      <c r="W92" s="29"/>
      <c r="X92" s="29"/>
      <c r="Y92" s="29"/>
      <c r="Z92" s="29"/>
      <c r="AA92" s="29"/>
      <c r="AB92" s="29"/>
    </row>
    <row r="93" spans="1:28" ht="15.75" customHeight="1">
      <c r="A93" s="29"/>
      <c r="B93" s="29"/>
      <c r="C93" s="29"/>
      <c r="D93" s="29"/>
      <c r="E93" s="29"/>
      <c r="F93" s="29"/>
      <c r="G93" s="29"/>
      <c r="H93" s="29"/>
      <c r="I93" s="29"/>
      <c r="J93" s="29"/>
      <c r="K93" s="29"/>
      <c r="L93" s="325"/>
      <c r="M93" s="29"/>
      <c r="N93" s="29"/>
      <c r="O93" s="29"/>
      <c r="P93" s="29"/>
      <c r="Q93" s="29"/>
      <c r="R93" s="29"/>
      <c r="S93" s="29"/>
      <c r="T93" s="29"/>
      <c r="U93" s="29"/>
      <c r="V93" s="29"/>
      <c r="W93" s="29"/>
      <c r="X93" s="29"/>
      <c r="Y93" s="29"/>
      <c r="Z93" s="29"/>
      <c r="AA93" s="29"/>
      <c r="AB93" s="29"/>
    </row>
    <row r="94" spans="1:28" ht="15.75" customHeight="1">
      <c r="A94" s="29"/>
      <c r="B94" s="29"/>
      <c r="C94" s="29"/>
      <c r="D94" s="29"/>
      <c r="E94" s="29"/>
      <c r="F94" s="29"/>
      <c r="G94" s="29"/>
      <c r="H94" s="29"/>
      <c r="I94" s="29"/>
      <c r="J94" s="29"/>
      <c r="K94" s="29"/>
      <c r="L94" s="325"/>
      <c r="M94" s="29"/>
      <c r="N94" s="29"/>
      <c r="O94" s="29"/>
      <c r="P94" s="29"/>
      <c r="Q94" s="29"/>
      <c r="R94" s="29"/>
      <c r="S94" s="29"/>
      <c r="T94" s="29"/>
      <c r="U94" s="29"/>
      <c r="V94" s="29"/>
      <c r="W94" s="29"/>
      <c r="X94" s="29"/>
      <c r="Y94" s="29"/>
      <c r="Z94" s="29"/>
      <c r="AA94" s="29"/>
      <c r="AB94" s="29"/>
    </row>
    <row r="95" spans="1:28" ht="15.75" customHeight="1">
      <c r="A95" s="29"/>
      <c r="B95" s="29"/>
      <c r="C95" s="29"/>
      <c r="D95" s="29"/>
      <c r="E95" s="29"/>
      <c r="F95" s="29"/>
      <c r="G95" s="29"/>
      <c r="H95" s="29"/>
      <c r="I95" s="29"/>
      <c r="J95" s="29"/>
      <c r="K95" s="29"/>
      <c r="L95" s="325"/>
      <c r="M95" s="29"/>
      <c r="N95" s="29"/>
      <c r="O95" s="29"/>
      <c r="P95" s="29"/>
      <c r="Q95" s="29"/>
      <c r="R95" s="29"/>
      <c r="S95" s="29"/>
      <c r="T95" s="29"/>
      <c r="U95" s="29"/>
      <c r="V95" s="29"/>
      <c r="W95" s="29"/>
      <c r="X95" s="29"/>
      <c r="Y95" s="29"/>
      <c r="Z95" s="29"/>
      <c r="AA95" s="29"/>
      <c r="AB95" s="29"/>
    </row>
    <row r="96" spans="1:28" ht="15.75" customHeight="1">
      <c r="A96" s="29"/>
      <c r="B96" s="29"/>
      <c r="C96" s="29"/>
      <c r="D96" s="29"/>
      <c r="E96" s="29"/>
      <c r="F96" s="29"/>
      <c r="G96" s="29"/>
      <c r="H96" s="29"/>
      <c r="I96" s="29"/>
      <c r="J96" s="29"/>
      <c r="K96" s="29"/>
      <c r="L96" s="325"/>
      <c r="M96" s="29"/>
      <c r="N96" s="29"/>
      <c r="O96" s="29"/>
      <c r="P96" s="29"/>
      <c r="Q96" s="29"/>
      <c r="R96" s="29"/>
      <c r="S96" s="29"/>
      <c r="T96" s="29"/>
      <c r="U96" s="29"/>
      <c r="V96" s="29"/>
      <c r="W96" s="29"/>
      <c r="X96" s="29"/>
      <c r="Y96" s="29"/>
      <c r="Z96" s="29"/>
      <c r="AA96" s="29"/>
      <c r="AB96" s="29"/>
    </row>
    <row r="97" spans="1:28" ht="15.75" customHeight="1">
      <c r="A97" s="29"/>
      <c r="B97" s="29"/>
      <c r="C97" s="29"/>
      <c r="D97" s="29"/>
      <c r="E97" s="29"/>
      <c r="F97" s="29"/>
      <c r="G97" s="29"/>
      <c r="H97" s="29"/>
      <c r="I97" s="29"/>
      <c r="J97" s="29"/>
      <c r="K97" s="29"/>
      <c r="L97" s="325"/>
      <c r="M97" s="29"/>
      <c r="N97" s="29"/>
      <c r="O97" s="29"/>
      <c r="P97" s="29"/>
      <c r="Q97" s="29"/>
      <c r="R97" s="29"/>
      <c r="S97" s="29"/>
      <c r="T97" s="29"/>
      <c r="U97" s="29"/>
      <c r="V97" s="29"/>
      <c r="W97" s="29"/>
      <c r="X97" s="29"/>
      <c r="Y97" s="29"/>
      <c r="Z97" s="29"/>
      <c r="AA97" s="29"/>
      <c r="AB97" s="29"/>
    </row>
    <row r="98" spans="1:28" ht="15.75" customHeight="1">
      <c r="A98" s="29"/>
      <c r="B98" s="29"/>
      <c r="C98" s="29"/>
      <c r="D98" s="29"/>
      <c r="E98" s="29"/>
      <c r="F98" s="29"/>
      <c r="G98" s="29"/>
      <c r="H98" s="29"/>
      <c r="I98" s="29"/>
      <c r="J98" s="29"/>
      <c r="K98" s="29"/>
      <c r="L98" s="325"/>
      <c r="M98" s="29"/>
      <c r="N98" s="29"/>
      <c r="O98" s="29"/>
      <c r="P98" s="29"/>
      <c r="Q98" s="29"/>
      <c r="R98" s="29"/>
      <c r="S98" s="29"/>
      <c r="T98" s="29"/>
      <c r="U98" s="29"/>
      <c r="V98" s="29"/>
      <c r="W98" s="29"/>
      <c r="X98" s="29"/>
      <c r="Y98" s="29"/>
      <c r="Z98" s="29"/>
      <c r="AA98" s="29"/>
      <c r="AB98" s="29"/>
    </row>
    <row r="99" spans="1:28" ht="15.75" customHeight="1">
      <c r="A99" s="29"/>
      <c r="B99" s="29"/>
      <c r="C99" s="29"/>
      <c r="D99" s="29"/>
      <c r="E99" s="29"/>
      <c r="F99" s="29"/>
      <c r="G99" s="29"/>
      <c r="H99" s="29"/>
      <c r="I99" s="29"/>
      <c r="J99" s="29"/>
      <c r="K99" s="29"/>
      <c r="L99" s="325"/>
      <c r="M99" s="29"/>
      <c r="N99" s="29"/>
      <c r="O99" s="29"/>
      <c r="P99" s="29"/>
      <c r="Q99" s="29"/>
      <c r="R99" s="29"/>
      <c r="S99" s="29"/>
      <c r="T99" s="29"/>
      <c r="U99" s="29"/>
      <c r="V99" s="29"/>
      <c r="W99" s="29"/>
      <c r="X99" s="29"/>
      <c r="Y99" s="29"/>
      <c r="Z99" s="29"/>
      <c r="AA99" s="29"/>
      <c r="AB99" s="29"/>
    </row>
    <row r="100" spans="1:28" ht="15.75" customHeight="1">
      <c r="A100" s="29"/>
      <c r="B100" s="29"/>
      <c r="C100" s="29"/>
      <c r="D100" s="29"/>
      <c r="E100" s="29"/>
      <c r="F100" s="29"/>
      <c r="G100" s="29"/>
      <c r="H100" s="29"/>
      <c r="I100" s="29"/>
      <c r="J100" s="29"/>
      <c r="K100" s="29"/>
      <c r="L100" s="325"/>
      <c r="M100" s="29"/>
      <c r="N100" s="29"/>
      <c r="O100" s="29"/>
      <c r="P100" s="29"/>
      <c r="Q100" s="29"/>
      <c r="R100" s="29"/>
      <c r="S100" s="29"/>
      <c r="T100" s="29"/>
      <c r="U100" s="29"/>
      <c r="V100" s="29"/>
      <c r="W100" s="29"/>
      <c r="X100" s="29"/>
      <c r="Y100" s="29"/>
      <c r="Z100" s="29"/>
      <c r="AA100" s="29"/>
      <c r="AB100" s="29"/>
    </row>
    <row r="101" spans="1:28" ht="15.75" customHeight="1">
      <c r="A101" s="29"/>
      <c r="B101" s="29"/>
      <c r="C101" s="29"/>
      <c r="D101" s="29"/>
      <c r="E101" s="29"/>
      <c r="F101" s="29"/>
      <c r="G101" s="29"/>
      <c r="H101" s="29"/>
      <c r="I101" s="29"/>
      <c r="J101" s="29"/>
      <c r="K101" s="29"/>
      <c r="L101" s="325"/>
      <c r="M101" s="29"/>
      <c r="N101" s="29"/>
      <c r="O101" s="29"/>
      <c r="P101" s="29"/>
      <c r="Q101" s="29"/>
      <c r="R101" s="29"/>
      <c r="S101" s="29"/>
      <c r="T101" s="29"/>
      <c r="U101" s="29"/>
      <c r="V101" s="29"/>
      <c r="W101" s="29"/>
      <c r="X101" s="29"/>
      <c r="Y101" s="29"/>
      <c r="Z101" s="29"/>
      <c r="AA101" s="29"/>
      <c r="AB101" s="29"/>
    </row>
    <row r="102" spans="1:28" ht="15.75" customHeight="1">
      <c r="A102" s="29"/>
      <c r="B102" s="29"/>
      <c r="C102" s="29"/>
      <c r="D102" s="29"/>
      <c r="E102" s="29"/>
      <c r="F102" s="29"/>
      <c r="G102" s="29"/>
      <c r="H102" s="29"/>
      <c r="I102" s="29"/>
      <c r="J102" s="29"/>
      <c r="K102" s="29"/>
      <c r="L102" s="325"/>
      <c r="M102" s="29"/>
      <c r="N102" s="29"/>
      <c r="O102" s="29"/>
      <c r="P102" s="29"/>
      <c r="Q102" s="29"/>
      <c r="R102" s="29"/>
      <c r="S102" s="29"/>
      <c r="T102" s="29"/>
      <c r="U102" s="29"/>
      <c r="V102" s="29"/>
      <c r="W102" s="29"/>
      <c r="X102" s="29"/>
      <c r="Y102" s="29"/>
      <c r="Z102" s="29"/>
      <c r="AA102" s="29"/>
      <c r="AB102" s="29"/>
    </row>
    <row r="103" spans="1:28" ht="15.75" customHeight="1">
      <c r="A103" s="29"/>
      <c r="B103" s="29"/>
      <c r="C103" s="29"/>
      <c r="D103" s="29"/>
      <c r="E103" s="29"/>
      <c r="F103" s="29"/>
      <c r="G103" s="29"/>
      <c r="H103" s="29"/>
      <c r="I103" s="29"/>
      <c r="J103" s="29"/>
      <c r="K103" s="29"/>
      <c r="L103" s="325"/>
      <c r="M103" s="29"/>
      <c r="N103" s="29"/>
      <c r="O103" s="29"/>
      <c r="P103" s="29"/>
      <c r="Q103" s="29"/>
      <c r="R103" s="29"/>
      <c r="S103" s="29"/>
      <c r="T103" s="29"/>
      <c r="U103" s="29"/>
      <c r="V103" s="29"/>
      <c r="W103" s="29"/>
      <c r="X103" s="29"/>
      <c r="Y103" s="29"/>
      <c r="Z103" s="29"/>
      <c r="AA103" s="29"/>
      <c r="AB103" s="29"/>
    </row>
    <row r="104" spans="1:28" ht="15.75" customHeight="1">
      <c r="A104" s="29"/>
      <c r="B104" s="29"/>
      <c r="C104" s="29"/>
      <c r="D104" s="29"/>
      <c r="E104" s="29"/>
      <c r="F104" s="29"/>
      <c r="G104" s="29"/>
      <c r="H104" s="29"/>
      <c r="I104" s="29"/>
      <c r="J104" s="29"/>
      <c r="K104" s="29"/>
      <c r="L104" s="325"/>
      <c r="M104" s="29"/>
      <c r="N104" s="29"/>
      <c r="O104" s="29"/>
      <c r="P104" s="29"/>
      <c r="Q104" s="29"/>
      <c r="R104" s="29"/>
      <c r="S104" s="29"/>
      <c r="T104" s="29"/>
      <c r="U104" s="29"/>
      <c r="V104" s="29"/>
      <c r="W104" s="29"/>
      <c r="X104" s="29"/>
      <c r="Y104" s="29"/>
      <c r="Z104" s="29"/>
      <c r="AA104" s="29"/>
      <c r="AB104" s="29"/>
    </row>
    <row r="105" spans="1:28" ht="15.75" customHeight="1">
      <c r="A105" s="29"/>
      <c r="B105" s="29"/>
      <c r="C105" s="29"/>
      <c r="D105" s="29"/>
      <c r="E105" s="29"/>
      <c r="F105" s="29"/>
      <c r="G105" s="29"/>
      <c r="H105" s="29"/>
      <c r="I105" s="29"/>
      <c r="J105" s="29"/>
      <c r="K105" s="29"/>
      <c r="L105" s="325"/>
      <c r="M105" s="29"/>
      <c r="N105" s="29"/>
      <c r="O105" s="29"/>
      <c r="P105" s="29"/>
      <c r="Q105" s="29"/>
      <c r="R105" s="29"/>
      <c r="S105" s="29"/>
      <c r="T105" s="29"/>
      <c r="U105" s="29"/>
      <c r="V105" s="29"/>
      <c r="W105" s="29"/>
      <c r="X105" s="29"/>
      <c r="Y105" s="29"/>
      <c r="Z105" s="29"/>
      <c r="AA105" s="29"/>
      <c r="AB105" s="29"/>
    </row>
    <row r="106" spans="1:28" ht="15.75" customHeight="1">
      <c r="A106" s="29"/>
      <c r="B106" s="29"/>
      <c r="C106" s="29"/>
      <c r="D106" s="29"/>
      <c r="E106" s="29"/>
      <c r="F106" s="29"/>
      <c r="G106" s="29"/>
      <c r="H106" s="29"/>
      <c r="I106" s="29"/>
      <c r="J106" s="29"/>
      <c r="K106" s="29"/>
      <c r="L106" s="325"/>
      <c r="M106" s="29"/>
      <c r="N106" s="29"/>
      <c r="O106" s="29"/>
      <c r="P106" s="29"/>
      <c r="Q106" s="29"/>
      <c r="R106" s="29"/>
      <c r="S106" s="29"/>
      <c r="T106" s="29"/>
      <c r="U106" s="29"/>
      <c r="V106" s="29"/>
      <c r="W106" s="29"/>
      <c r="X106" s="29"/>
      <c r="Y106" s="29"/>
      <c r="Z106" s="29"/>
      <c r="AA106" s="29"/>
      <c r="AB106" s="29"/>
    </row>
    <row r="107" spans="1:28" ht="15.75" customHeight="1">
      <c r="A107" s="29"/>
      <c r="B107" s="29"/>
      <c r="C107" s="29"/>
      <c r="D107" s="29"/>
      <c r="E107" s="29"/>
      <c r="F107" s="29"/>
      <c r="G107" s="29"/>
      <c r="H107" s="29"/>
      <c r="I107" s="29"/>
      <c r="J107" s="29"/>
      <c r="K107" s="29"/>
      <c r="L107" s="325"/>
      <c r="M107" s="29"/>
      <c r="N107" s="29"/>
      <c r="O107" s="29"/>
      <c r="P107" s="29"/>
      <c r="Q107" s="29"/>
      <c r="R107" s="29"/>
      <c r="S107" s="29"/>
      <c r="T107" s="29"/>
      <c r="U107" s="29"/>
      <c r="V107" s="29"/>
      <c r="W107" s="29"/>
      <c r="X107" s="29"/>
      <c r="Y107" s="29"/>
      <c r="Z107" s="29"/>
      <c r="AA107" s="29"/>
      <c r="AB107" s="29"/>
    </row>
    <row r="108" spans="1:28" ht="15.75" customHeight="1">
      <c r="A108" s="29"/>
      <c r="B108" s="29"/>
      <c r="C108" s="29"/>
      <c r="D108" s="29"/>
      <c r="E108" s="29"/>
      <c r="F108" s="29"/>
      <c r="G108" s="29"/>
      <c r="H108" s="29"/>
      <c r="I108" s="29"/>
      <c r="J108" s="29"/>
      <c r="K108" s="29"/>
      <c r="L108" s="325"/>
      <c r="M108" s="29"/>
      <c r="N108" s="29"/>
      <c r="O108" s="29"/>
      <c r="P108" s="29"/>
      <c r="Q108" s="29"/>
      <c r="R108" s="29"/>
      <c r="S108" s="29"/>
      <c r="T108" s="29"/>
      <c r="U108" s="29"/>
      <c r="V108" s="29"/>
      <c r="W108" s="29"/>
      <c r="X108" s="29"/>
      <c r="Y108" s="29"/>
      <c r="Z108" s="29"/>
      <c r="AA108" s="29"/>
      <c r="AB108" s="29"/>
    </row>
    <row r="109" spans="1:28" ht="15.75" customHeight="1">
      <c r="A109" s="29"/>
      <c r="B109" s="29"/>
      <c r="C109" s="29"/>
      <c r="D109" s="29"/>
      <c r="E109" s="29"/>
      <c r="F109" s="29"/>
      <c r="G109" s="29"/>
      <c r="H109" s="29"/>
      <c r="I109" s="29"/>
      <c r="J109" s="29"/>
      <c r="K109" s="29"/>
      <c r="L109" s="325"/>
      <c r="M109" s="29"/>
      <c r="N109" s="29"/>
      <c r="O109" s="29"/>
      <c r="P109" s="29"/>
      <c r="Q109" s="29"/>
      <c r="R109" s="29"/>
      <c r="S109" s="29"/>
      <c r="T109" s="29"/>
      <c r="U109" s="29"/>
      <c r="V109" s="29"/>
      <c r="W109" s="29"/>
      <c r="X109" s="29"/>
      <c r="Y109" s="29"/>
      <c r="Z109" s="29"/>
      <c r="AA109" s="29"/>
      <c r="AB109" s="29"/>
    </row>
    <row r="110" spans="1:28" ht="15.75" customHeight="1">
      <c r="A110" s="29"/>
      <c r="B110" s="29"/>
      <c r="C110" s="29"/>
      <c r="D110" s="29"/>
      <c r="E110" s="29"/>
      <c r="F110" s="29"/>
      <c r="G110" s="29"/>
      <c r="H110" s="29"/>
      <c r="I110" s="29"/>
      <c r="J110" s="29"/>
      <c r="K110" s="29"/>
      <c r="L110" s="325"/>
      <c r="M110" s="29"/>
      <c r="N110" s="29"/>
      <c r="O110" s="29"/>
      <c r="P110" s="29"/>
      <c r="Q110" s="29"/>
      <c r="R110" s="29"/>
      <c r="S110" s="29"/>
      <c r="T110" s="29"/>
      <c r="U110" s="29"/>
      <c r="V110" s="29"/>
      <c r="W110" s="29"/>
      <c r="X110" s="29"/>
      <c r="Y110" s="29"/>
      <c r="Z110" s="29"/>
      <c r="AA110" s="29"/>
      <c r="AB110" s="29"/>
    </row>
    <row r="111" spans="1:28" ht="15.75" customHeight="1">
      <c r="A111" s="29"/>
      <c r="B111" s="29"/>
      <c r="C111" s="29"/>
      <c r="D111" s="29"/>
      <c r="E111" s="29"/>
      <c r="F111" s="29"/>
      <c r="G111" s="29"/>
      <c r="H111" s="29"/>
      <c r="I111" s="29"/>
      <c r="J111" s="29"/>
      <c r="K111" s="29"/>
      <c r="L111" s="325"/>
      <c r="M111" s="29"/>
      <c r="N111" s="29"/>
      <c r="O111" s="29"/>
      <c r="P111" s="29"/>
      <c r="Q111" s="29"/>
      <c r="R111" s="29"/>
      <c r="S111" s="29"/>
      <c r="T111" s="29"/>
      <c r="U111" s="29"/>
      <c r="V111" s="29"/>
      <c r="W111" s="29"/>
      <c r="X111" s="29"/>
      <c r="Y111" s="29"/>
      <c r="Z111" s="29"/>
      <c r="AA111" s="29"/>
      <c r="AB111" s="29"/>
    </row>
    <row r="112" spans="1:28" ht="15.75" customHeight="1">
      <c r="A112" s="29"/>
      <c r="B112" s="29"/>
      <c r="C112" s="29"/>
      <c r="D112" s="29"/>
      <c r="E112" s="29"/>
      <c r="F112" s="29"/>
      <c r="G112" s="29"/>
      <c r="H112" s="29"/>
      <c r="I112" s="29"/>
      <c r="J112" s="29"/>
      <c r="K112" s="29"/>
      <c r="L112" s="325"/>
      <c r="M112" s="29"/>
      <c r="N112" s="29"/>
      <c r="O112" s="29"/>
      <c r="P112" s="29"/>
      <c r="Q112" s="29"/>
      <c r="R112" s="29"/>
      <c r="S112" s="29"/>
      <c r="T112" s="29"/>
      <c r="U112" s="29"/>
      <c r="V112" s="29"/>
      <c r="W112" s="29"/>
      <c r="X112" s="29"/>
      <c r="Y112" s="29"/>
      <c r="Z112" s="29"/>
      <c r="AA112" s="29"/>
      <c r="AB112" s="29"/>
    </row>
    <row r="113" spans="1:28" ht="15.75" customHeight="1">
      <c r="A113" s="29"/>
      <c r="B113" s="29"/>
      <c r="C113" s="29"/>
      <c r="D113" s="29"/>
      <c r="E113" s="29"/>
      <c r="F113" s="29"/>
      <c r="G113" s="29"/>
      <c r="H113" s="29"/>
      <c r="I113" s="29"/>
      <c r="J113" s="29"/>
      <c r="K113" s="29"/>
      <c r="L113" s="325"/>
      <c r="M113" s="29"/>
      <c r="N113" s="29"/>
      <c r="O113" s="29"/>
      <c r="P113" s="29"/>
      <c r="Q113" s="29"/>
      <c r="R113" s="29"/>
      <c r="S113" s="29"/>
      <c r="T113" s="29"/>
      <c r="U113" s="29"/>
      <c r="V113" s="29"/>
      <c r="W113" s="29"/>
      <c r="X113" s="29"/>
      <c r="Y113" s="29"/>
      <c r="Z113" s="29"/>
      <c r="AA113" s="29"/>
      <c r="AB113" s="29"/>
    </row>
    <row r="114" spans="1:28" ht="15.75" customHeight="1">
      <c r="A114" s="29"/>
      <c r="B114" s="29"/>
      <c r="C114" s="29"/>
      <c r="D114" s="29"/>
      <c r="E114" s="29"/>
      <c r="F114" s="29"/>
      <c r="G114" s="29"/>
      <c r="H114" s="29"/>
      <c r="I114" s="29"/>
      <c r="J114" s="29"/>
      <c r="K114" s="29"/>
      <c r="L114" s="325"/>
      <c r="M114" s="29"/>
      <c r="N114" s="29"/>
      <c r="O114" s="29"/>
      <c r="P114" s="29"/>
      <c r="Q114" s="29"/>
      <c r="R114" s="29"/>
      <c r="S114" s="29"/>
      <c r="T114" s="29"/>
      <c r="U114" s="29"/>
      <c r="V114" s="29"/>
      <c r="W114" s="29"/>
      <c r="X114" s="29"/>
      <c r="Y114" s="29"/>
      <c r="Z114" s="29"/>
      <c r="AA114" s="29"/>
      <c r="AB114" s="29"/>
    </row>
    <row r="115" spans="1:28" ht="15.75" customHeight="1">
      <c r="A115" s="29"/>
      <c r="B115" s="29"/>
      <c r="C115" s="29"/>
      <c r="D115" s="29"/>
      <c r="E115" s="29"/>
      <c r="F115" s="29"/>
      <c r="G115" s="29"/>
      <c r="H115" s="29"/>
      <c r="I115" s="29"/>
      <c r="J115" s="29"/>
      <c r="K115" s="29"/>
      <c r="L115" s="325"/>
      <c r="M115" s="29"/>
      <c r="N115" s="29"/>
      <c r="O115" s="29"/>
      <c r="P115" s="29"/>
      <c r="Q115" s="29"/>
      <c r="R115" s="29"/>
      <c r="S115" s="29"/>
      <c r="T115" s="29"/>
      <c r="U115" s="29"/>
      <c r="V115" s="29"/>
      <c r="W115" s="29"/>
      <c r="X115" s="29"/>
      <c r="Y115" s="29"/>
      <c r="Z115" s="29"/>
      <c r="AA115" s="29"/>
      <c r="AB115" s="29"/>
    </row>
    <row r="116" spans="1:28" ht="15.75" customHeight="1">
      <c r="A116" s="29"/>
      <c r="B116" s="29"/>
      <c r="C116" s="29"/>
      <c r="D116" s="29"/>
      <c r="E116" s="29"/>
      <c r="F116" s="29"/>
      <c r="G116" s="29"/>
      <c r="H116" s="29"/>
      <c r="I116" s="29"/>
      <c r="J116" s="29"/>
      <c r="K116" s="29"/>
      <c r="L116" s="325"/>
      <c r="M116" s="29"/>
      <c r="N116" s="29"/>
      <c r="O116" s="29"/>
      <c r="P116" s="29"/>
      <c r="Q116" s="29"/>
      <c r="R116" s="29"/>
      <c r="S116" s="29"/>
      <c r="T116" s="29"/>
      <c r="U116" s="29"/>
      <c r="V116" s="29"/>
      <c r="W116" s="29"/>
      <c r="X116" s="29"/>
      <c r="Y116" s="29"/>
      <c r="Z116" s="29"/>
      <c r="AA116" s="29"/>
      <c r="AB116" s="29"/>
    </row>
    <row r="117" spans="1:28" ht="15.75" customHeight="1">
      <c r="A117" s="29"/>
      <c r="B117" s="29"/>
      <c r="C117" s="29"/>
      <c r="D117" s="29"/>
      <c r="E117" s="29"/>
      <c r="F117" s="29"/>
      <c r="G117" s="29"/>
      <c r="H117" s="29"/>
      <c r="I117" s="29"/>
      <c r="J117" s="29"/>
      <c r="K117" s="29"/>
      <c r="L117" s="325"/>
      <c r="M117" s="29"/>
      <c r="N117" s="29"/>
      <c r="O117" s="29"/>
      <c r="P117" s="29"/>
      <c r="Q117" s="29"/>
      <c r="R117" s="29"/>
      <c r="S117" s="29"/>
      <c r="T117" s="29"/>
      <c r="U117" s="29"/>
      <c r="V117" s="29"/>
      <c r="W117" s="29"/>
      <c r="X117" s="29"/>
      <c r="Y117" s="29"/>
      <c r="Z117" s="29"/>
      <c r="AA117" s="29"/>
      <c r="AB117" s="29"/>
    </row>
    <row r="118" spans="1:28" ht="15.75" customHeight="1">
      <c r="A118" s="29"/>
      <c r="B118" s="29"/>
      <c r="C118" s="29"/>
      <c r="D118" s="29"/>
      <c r="E118" s="29"/>
      <c r="F118" s="29"/>
      <c r="G118" s="29"/>
      <c r="H118" s="29"/>
      <c r="I118" s="29"/>
      <c r="J118" s="29"/>
      <c r="K118" s="29"/>
      <c r="L118" s="325"/>
      <c r="M118" s="29"/>
      <c r="N118" s="29"/>
      <c r="O118" s="29"/>
      <c r="P118" s="29"/>
      <c r="Q118" s="29"/>
      <c r="R118" s="29"/>
      <c r="S118" s="29"/>
      <c r="T118" s="29"/>
      <c r="U118" s="29"/>
      <c r="V118" s="29"/>
      <c r="W118" s="29"/>
      <c r="X118" s="29"/>
      <c r="Y118" s="29"/>
      <c r="Z118" s="29"/>
      <c r="AA118" s="29"/>
      <c r="AB118" s="29"/>
    </row>
    <row r="119" spans="1:28" ht="15.75" customHeight="1">
      <c r="A119" s="29"/>
      <c r="B119" s="29"/>
      <c r="C119" s="29"/>
      <c r="D119" s="29"/>
      <c r="E119" s="29"/>
      <c r="F119" s="29"/>
      <c r="G119" s="29"/>
      <c r="H119" s="29"/>
      <c r="I119" s="29"/>
      <c r="J119" s="29"/>
      <c r="K119" s="29"/>
      <c r="L119" s="325"/>
      <c r="M119" s="29"/>
      <c r="N119" s="29"/>
      <c r="O119" s="29"/>
      <c r="P119" s="29"/>
      <c r="Q119" s="29"/>
      <c r="R119" s="29"/>
      <c r="S119" s="29"/>
      <c r="T119" s="29"/>
      <c r="U119" s="29"/>
      <c r="V119" s="29"/>
      <c r="W119" s="29"/>
      <c r="X119" s="29"/>
      <c r="Y119" s="29"/>
      <c r="Z119" s="29"/>
      <c r="AA119" s="29"/>
      <c r="AB119" s="29"/>
    </row>
    <row r="120" spans="1:28" ht="15.75" customHeight="1">
      <c r="A120" s="29"/>
      <c r="B120" s="29"/>
      <c r="C120" s="29"/>
      <c r="D120" s="29"/>
      <c r="E120" s="29"/>
      <c r="F120" s="29"/>
      <c r="G120" s="29"/>
      <c r="H120" s="29"/>
      <c r="I120" s="29"/>
      <c r="J120" s="29"/>
      <c r="K120" s="29"/>
      <c r="L120" s="325"/>
      <c r="M120" s="29"/>
      <c r="N120" s="29"/>
      <c r="O120" s="29"/>
      <c r="P120" s="29"/>
      <c r="Q120" s="29"/>
      <c r="R120" s="29"/>
      <c r="S120" s="29"/>
      <c r="T120" s="29"/>
      <c r="U120" s="29"/>
      <c r="V120" s="29"/>
      <c r="W120" s="29"/>
      <c r="X120" s="29"/>
      <c r="Y120" s="29"/>
      <c r="Z120" s="29"/>
      <c r="AA120" s="29"/>
      <c r="AB120" s="29"/>
    </row>
    <row r="121" spans="1:28" ht="15.75" customHeight="1">
      <c r="A121" s="29"/>
      <c r="B121" s="29"/>
      <c r="C121" s="29"/>
      <c r="D121" s="29"/>
      <c r="E121" s="29"/>
      <c r="F121" s="29"/>
      <c r="G121" s="29"/>
      <c r="H121" s="29"/>
      <c r="I121" s="29"/>
      <c r="J121" s="29"/>
      <c r="K121" s="29"/>
      <c r="L121" s="325"/>
      <c r="M121" s="29"/>
      <c r="N121" s="29"/>
      <c r="O121" s="29"/>
      <c r="P121" s="29"/>
      <c r="Q121" s="29"/>
      <c r="R121" s="29"/>
      <c r="S121" s="29"/>
      <c r="T121" s="29"/>
      <c r="U121" s="29"/>
      <c r="V121" s="29"/>
      <c r="W121" s="29"/>
      <c r="X121" s="29"/>
      <c r="Y121" s="29"/>
      <c r="Z121" s="29"/>
      <c r="AA121" s="29"/>
      <c r="AB121" s="29"/>
    </row>
    <row r="122" spans="1:28" ht="15.75" customHeight="1">
      <c r="A122" s="29"/>
      <c r="B122" s="29"/>
      <c r="C122" s="29"/>
      <c r="D122" s="29"/>
      <c r="E122" s="29"/>
      <c r="F122" s="29"/>
      <c r="G122" s="29"/>
      <c r="H122" s="29"/>
      <c r="I122" s="29"/>
      <c r="J122" s="29"/>
      <c r="K122" s="29"/>
      <c r="L122" s="325"/>
      <c r="M122" s="29"/>
      <c r="N122" s="29"/>
      <c r="O122" s="29"/>
      <c r="P122" s="29"/>
      <c r="Q122" s="29"/>
      <c r="R122" s="29"/>
      <c r="S122" s="29"/>
      <c r="T122" s="29"/>
      <c r="U122" s="29"/>
      <c r="V122" s="29"/>
      <c r="W122" s="29"/>
      <c r="X122" s="29"/>
      <c r="Y122" s="29"/>
      <c r="Z122" s="29"/>
      <c r="AA122" s="29"/>
      <c r="AB122" s="29"/>
    </row>
    <row r="123" spans="1:28" ht="15.75" customHeight="1">
      <c r="A123" s="29"/>
      <c r="B123" s="29"/>
      <c r="C123" s="29"/>
      <c r="D123" s="29"/>
      <c r="E123" s="29"/>
      <c r="F123" s="29"/>
      <c r="G123" s="29"/>
      <c r="H123" s="29"/>
      <c r="I123" s="29"/>
      <c r="J123" s="29"/>
      <c r="K123" s="29"/>
      <c r="L123" s="325"/>
      <c r="M123" s="29"/>
      <c r="N123" s="29"/>
      <c r="O123" s="29"/>
      <c r="P123" s="29"/>
      <c r="Q123" s="29"/>
      <c r="R123" s="29"/>
      <c r="S123" s="29"/>
      <c r="T123" s="29"/>
      <c r="U123" s="29"/>
      <c r="V123" s="29"/>
      <c r="W123" s="29"/>
      <c r="X123" s="29"/>
      <c r="Y123" s="29"/>
      <c r="Z123" s="29"/>
      <c r="AA123" s="29"/>
      <c r="AB123" s="29"/>
    </row>
    <row r="124" spans="1:28" ht="15.75" customHeight="1">
      <c r="A124" s="29"/>
      <c r="B124" s="29"/>
      <c r="C124" s="29"/>
      <c r="D124" s="29"/>
      <c r="E124" s="29"/>
      <c r="F124" s="29"/>
      <c r="G124" s="29"/>
      <c r="H124" s="29"/>
      <c r="I124" s="29"/>
      <c r="J124" s="29"/>
      <c r="K124" s="29"/>
      <c r="L124" s="325"/>
      <c r="M124" s="29"/>
      <c r="N124" s="29"/>
      <c r="O124" s="29"/>
      <c r="P124" s="29"/>
      <c r="Q124" s="29"/>
      <c r="R124" s="29"/>
      <c r="S124" s="29"/>
      <c r="T124" s="29"/>
      <c r="U124" s="29"/>
      <c r="V124" s="29"/>
      <c r="W124" s="29"/>
      <c r="X124" s="29"/>
      <c r="Y124" s="29"/>
      <c r="Z124" s="29"/>
      <c r="AA124" s="29"/>
      <c r="AB124" s="29"/>
    </row>
    <row r="125" spans="1:28" ht="15.75" customHeight="1">
      <c r="A125" s="29"/>
      <c r="B125" s="29"/>
      <c r="C125" s="29"/>
      <c r="D125" s="29"/>
      <c r="E125" s="29"/>
      <c r="F125" s="29"/>
      <c r="G125" s="29"/>
      <c r="H125" s="29"/>
      <c r="I125" s="29"/>
      <c r="J125" s="29"/>
      <c r="K125" s="29"/>
      <c r="L125" s="325"/>
      <c r="M125" s="29"/>
      <c r="N125" s="29"/>
      <c r="O125" s="29"/>
      <c r="P125" s="29"/>
      <c r="Q125" s="29"/>
      <c r="R125" s="29"/>
      <c r="S125" s="29"/>
      <c r="T125" s="29"/>
      <c r="U125" s="29"/>
      <c r="V125" s="29"/>
      <c r="W125" s="29"/>
      <c r="X125" s="29"/>
      <c r="Y125" s="29"/>
      <c r="Z125" s="29"/>
      <c r="AA125" s="29"/>
      <c r="AB125" s="29"/>
    </row>
    <row r="126" spans="1:28" ht="15.75" customHeight="1">
      <c r="A126" s="29"/>
      <c r="B126" s="29"/>
      <c r="C126" s="29"/>
      <c r="D126" s="29"/>
      <c r="E126" s="29"/>
      <c r="F126" s="29"/>
      <c r="G126" s="29"/>
      <c r="H126" s="29"/>
      <c r="I126" s="29"/>
      <c r="J126" s="29"/>
      <c r="K126" s="29"/>
      <c r="L126" s="325"/>
      <c r="M126" s="29"/>
      <c r="N126" s="29"/>
      <c r="O126" s="29"/>
      <c r="P126" s="29"/>
      <c r="Q126" s="29"/>
      <c r="R126" s="29"/>
      <c r="S126" s="29"/>
      <c r="T126" s="29"/>
      <c r="U126" s="29"/>
      <c r="V126" s="29"/>
      <c r="W126" s="29"/>
      <c r="X126" s="29"/>
      <c r="Y126" s="29"/>
      <c r="Z126" s="29"/>
      <c r="AA126" s="29"/>
      <c r="AB126" s="29"/>
    </row>
    <row r="127" spans="1:28" ht="15.75" customHeight="1">
      <c r="A127" s="29"/>
      <c r="B127" s="29"/>
      <c r="C127" s="29"/>
      <c r="D127" s="29"/>
      <c r="E127" s="29"/>
      <c r="F127" s="29"/>
      <c r="G127" s="29"/>
      <c r="H127" s="29"/>
      <c r="I127" s="29"/>
      <c r="J127" s="29"/>
      <c r="K127" s="29"/>
      <c r="L127" s="325"/>
      <c r="M127" s="29"/>
      <c r="N127" s="29"/>
      <c r="O127" s="29"/>
      <c r="P127" s="29"/>
      <c r="Q127" s="29"/>
      <c r="R127" s="29"/>
      <c r="S127" s="29"/>
      <c r="T127" s="29"/>
      <c r="U127" s="29"/>
      <c r="V127" s="29"/>
      <c r="W127" s="29"/>
      <c r="X127" s="29"/>
      <c r="Y127" s="29"/>
      <c r="Z127" s="29"/>
      <c r="AA127" s="29"/>
      <c r="AB127" s="29"/>
    </row>
    <row r="128" spans="1:28" ht="15.75" customHeight="1">
      <c r="A128" s="29"/>
      <c r="B128" s="29"/>
      <c r="C128" s="29"/>
      <c r="D128" s="29"/>
      <c r="E128" s="29"/>
      <c r="F128" s="29"/>
      <c r="G128" s="29"/>
      <c r="H128" s="29"/>
      <c r="I128" s="29"/>
      <c r="J128" s="29"/>
      <c r="K128" s="29"/>
      <c r="L128" s="325"/>
      <c r="M128" s="29"/>
      <c r="N128" s="29"/>
      <c r="O128" s="29"/>
      <c r="P128" s="29"/>
      <c r="Q128" s="29"/>
      <c r="R128" s="29"/>
      <c r="S128" s="29"/>
      <c r="T128" s="29"/>
      <c r="U128" s="29"/>
      <c r="V128" s="29"/>
      <c r="W128" s="29"/>
      <c r="X128" s="29"/>
      <c r="Y128" s="29"/>
      <c r="Z128" s="29"/>
      <c r="AA128" s="29"/>
      <c r="AB128" s="29"/>
    </row>
    <row r="129" spans="1:28" ht="15.75" customHeight="1">
      <c r="A129" s="29"/>
      <c r="B129" s="29"/>
      <c r="C129" s="29"/>
      <c r="D129" s="29"/>
      <c r="E129" s="29"/>
      <c r="F129" s="29"/>
      <c r="G129" s="29"/>
      <c r="H129" s="29"/>
      <c r="I129" s="29"/>
      <c r="J129" s="29"/>
      <c r="K129" s="29"/>
      <c r="L129" s="325"/>
      <c r="M129" s="29"/>
      <c r="N129" s="29"/>
      <c r="O129" s="29"/>
      <c r="P129" s="29"/>
      <c r="Q129" s="29"/>
      <c r="R129" s="29"/>
      <c r="S129" s="29"/>
      <c r="T129" s="29"/>
      <c r="U129" s="29"/>
      <c r="V129" s="29"/>
      <c r="W129" s="29"/>
      <c r="X129" s="29"/>
      <c r="Y129" s="29"/>
      <c r="Z129" s="29"/>
      <c r="AA129" s="29"/>
      <c r="AB129" s="29"/>
    </row>
    <row r="130" spans="1:28" ht="15.75" customHeight="1">
      <c r="A130" s="29"/>
      <c r="B130" s="29"/>
      <c r="C130" s="29"/>
      <c r="D130" s="29"/>
      <c r="E130" s="29"/>
      <c r="F130" s="29"/>
      <c r="G130" s="29"/>
      <c r="H130" s="29"/>
      <c r="I130" s="29"/>
      <c r="J130" s="29"/>
      <c r="K130" s="29"/>
      <c r="L130" s="325"/>
      <c r="M130" s="29"/>
      <c r="N130" s="29"/>
      <c r="O130" s="29"/>
      <c r="P130" s="29"/>
      <c r="Q130" s="29"/>
      <c r="R130" s="29"/>
      <c r="S130" s="29"/>
      <c r="T130" s="29"/>
      <c r="U130" s="29"/>
      <c r="V130" s="29"/>
      <c r="W130" s="29"/>
      <c r="X130" s="29"/>
      <c r="Y130" s="29"/>
      <c r="Z130" s="29"/>
      <c r="AA130" s="29"/>
      <c r="AB130" s="29"/>
    </row>
    <row r="131" spans="1:28" ht="15.75" customHeight="1">
      <c r="A131" s="29"/>
      <c r="B131" s="29"/>
      <c r="C131" s="29"/>
      <c r="D131" s="29"/>
      <c r="E131" s="29"/>
      <c r="F131" s="29"/>
      <c r="G131" s="29"/>
      <c r="H131" s="29"/>
      <c r="I131" s="29"/>
      <c r="J131" s="29"/>
      <c r="K131" s="29"/>
      <c r="L131" s="325"/>
      <c r="M131" s="29"/>
      <c r="N131" s="29"/>
      <c r="O131" s="29"/>
      <c r="P131" s="29"/>
      <c r="Q131" s="29"/>
      <c r="R131" s="29"/>
      <c r="S131" s="29"/>
      <c r="T131" s="29"/>
      <c r="U131" s="29"/>
      <c r="V131" s="29"/>
      <c r="W131" s="29"/>
      <c r="X131" s="29"/>
      <c r="Y131" s="29"/>
      <c r="Z131" s="29"/>
      <c r="AA131" s="29"/>
      <c r="AB131" s="29"/>
    </row>
    <row r="132" spans="1:28" ht="15.75" customHeight="1">
      <c r="A132" s="29"/>
      <c r="B132" s="29"/>
      <c r="C132" s="29"/>
      <c r="D132" s="29"/>
      <c r="E132" s="29"/>
      <c r="F132" s="29"/>
      <c r="G132" s="29"/>
      <c r="H132" s="29"/>
      <c r="I132" s="29"/>
      <c r="J132" s="29"/>
      <c r="K132" s="29"/>
      <c r="L132" s="325"/>
      <c r="M132" s="29"/>
      <c r="N132" s="29"/>
      <c r="O132" s="29"/>
      <c r="P132" s="29"/>
      <c r="Q132" s="29"/>
      <c r="R132" s="29"/>
      <c r="S132" s="29"/>
      <c r="T132" s="29"/>
      <c r="U132" s="29"/>
      <c r="V132" s="29"/>
      <c r="W132" s="29"/>
      <c r="X132" s="29"/>
      <c r="Y132" s="29"/>
      <c r="Z132" s="29"/>
      <c r="AA132" s="29"/>
      <c r="AB132" s="29"/>
    </row>
    <row r="133" spans="1:28" ht="15.75" customHeight="1">
      <c r="A133" s="29"/>
      <c r="B133" s="29"/>
      <c r="C133" s="29"/>
      <c r="D133" s="29"/>
      <c r="E133" s="29"/>
      <c r="F133" s="29"/>
      <c r="G133" s="29"/>
      <c r="H133" s="29"/>
      <c r="I133" s="29"/>
      <c r="J133" s="29"/>
      <c r="K133" s="29"/>
      <c r="L133" s="325"/>
      <c r="M133" s="29"/>
      <c r="N133" s="29"/>
      <c r="O133" s="29"/>
      <c r="P133" s="29"/>
      <c r="Q133" s="29"/>
      <c r="R133" s="29"/>
      <c r="S133" s="29"/>
      <c r="T133" s="29"/>
      <c r="U133" s="29"/>
      <c r="V133" s="29"/>
      <c r="W133" s="29"/>
      <c r="X133" s="29"/>
      <c r="Y133" s="29"/>
      <c r="Z133" s="29"/>
      <c r="AA133" s="29"/>
      <c r="AB133" s="29"/>
    </row>
    <row r="134" spans="1:28" ht="15.75" customHeight="1">
      <c r="A134" s="29"/>
      <c r="B134" s="29"/>
      <c r="C134" s="29"/>
      <c r="D134" s="29"/>
      <c r="E134" s="29"/>
      <c r="F134" s="29"/>
      <c r="G134" s="29"/>
      <c r="H134" s="29"/>
      <c r="I134" s="29"/>
      <c r="J134" s="29"/>
      <c r="K134" s="29"/>
      <c r="L134" s="325"/>
      <c r="M134" s="29"/>
      <c r="N134" s="29"/>
      <c r="O134" s="29"/>
      <c r="P134" s="29"/>
      <c r="Q134" s="29"/>
      <c r="R134" s="29"/>
      <c r="S134" s="29"/>
      <c r="T134" s="29"/>
      <c r="U134" s="29"/>
      <c r="V134" s="29"/>
      <c r="W134" s="29"/>
      <c r="X134" s="29"/>
      <c r="Y134" s="29"/>
      <c r="Z134" s="29"/>
      <c r="AA134" s="29"/>
      <c r="AB134" s="29"/>
    </row>
    <row r="135" spans="1:28" ht="15.75" customHeight="1">
      <c r="A135" s="29"/>
      <c r="B135" s="29"/>
      <c r="C135" s="29"/>
      <c r="D135" s="29"/>
      <c r="E135" s="29"/>
      <c r="F135" s="29"/>
      <c r="G135" s="29"/>
      <c r="H135" s="29"/>
      <c r="I135" s="29"/>
      <c r="J135" s="29"/>
      <c r="K135" s="29"/>
      <c r="L135" s="325"/>
      <c r="M135" s="29"/>
      <c r="N135" s="29"/>
      <c r="O135" s="29"/>
      <c r="P135" s="29"/>
      <c r="Q135" s="29"/>
      <c r="R135" s="29"/>
      <c r="S135" s="29"/>
      <c r="T135" s="29"/>
      <c r="U135" s="29"/>
      <c r="V135" s="29"/>
      <c r="W135" s="29"/>
      <c r="X135" s="29"/>
      <c r="Y135" s="29"/>
      <c r="Z135" s="29"/>
      <c r="AA135" s="29"/>
      <c r="AB135" s="29"/>
    </row>
    <row r="136" spans="1:28" ht="15.75" customHeight="1">
      <c r="A136" s="29"/>
      <c r="B136" s="29"/>
      <c r="C136" s="29"/>
      <c r="D136" s="29"/>
      <c r="E136" s="29"/>
      <c r="F136" s="29"/>
      <c r="G136" s="29"/>
      <c r="H136" s="29"/>
      <c r="I136" s="29"/>
      <c r="J136" s="29"/>
      <c r="K136" s="29"/>
      <c r="L136" s="325"/>
      <c r="M136" s="29"/>
      <c r="N136" s="29"/>
      <c r="O136" s="29"/>
      <c r="P136" s="29"/>
      <c r="Q136" s="29"/>
      <c r="R136" s="29"/>
      <c r="S136" s="29"/>
      <c r="T136" s="29"/>
      <c r="U136" s="29"/>
      <c r="V136" s="29"/>
      <c r="W136" s="29"/>
      <c r="X136" s="29"/>
      <c r="Y136" s="29"/>
      <c r="Z136" s="29"/>
      <c r="AA136" s="29"/>
      <c r="AB136" s="29"/>
    </row>
    <row r="137" spans="1:28" ht="15.75" customHeight="1">
      <c r="A137" s="29"/>
      <c r="B137" s="29"/>
      <c r="C137" s="29"/>
      <c r="D137" s="29"/>
      <c r="E137" s="29"/>
      <c r="F137" s="29"/>
      <c r="G137" s="29"/>
      <c r="H137" s="29"/>
      <c r="I137" s="29"/>
      <c r="J137" s="29"/>
      <c r="K137" s="29"/>
      <c r="L137" s="325"/>
      <c r="M137" s="29"/>
      <c r="N137" s="29"/>
      <c r="O137" s="29"/>
      <c r="P137" s="29"/>
      <c r="Q137" s="29"/>
      <c r="R137" s="29"/>
      <c r="S137" s="29"/>
      <c r="T137" s="29"/>
      <c r="U137" s="29"/>
      <c r="V137" s="29"/>
      <c r="W137" s="29"/>
      <c r="X137" s="29"/>
      <c r="Y137" s="29"/>
      <c r="Z137" s="29"/>
      <c r="AA137" s="29"/>
      <c r="AB137" s="29"/>
    </row>
    <row r="138" spans="1:28" ht="15.75" customHeight="1">
      <c r="A138" s="29"/>
      <c r="B138" s="29"/>
      <c r="C138" s="29"/>
      <c r="D138" s="29"/>
      <c r="E138" s="29"/>
      <c r="F138" s="29"/>
      <c r="G138" s="29"/>
      <c r="H138" s="29"/>
      <c r="I138" s="29"/>
      <c r="J138" s="29"/>
      <c r="K138" s="29"/>
      <c r="L138" s="325"/>
      <c r="M138" s="29"/>
      <c r="N138" s="29"/>
      <c r="O138" s="29"/>
      <c r="P138" s="29"/>
      <c r="Q138" s="29"/>
      <c r="R138" s="29"/>
      <c r="S138" s="29"/>
      <c r="T138" s="29"/>
      <c r="U138" s="29"/>
      <c r="V138" s="29"/>
      <c r="W138" s="29"/>
      <c r="X138" s="29"/>
      <c r="Y138" s="29"/>
      <c r="Z138" s="29"/>
      <c r="AA138" s="29"/>
      <c r="AB138" s="29"/>
    </row>
    <row r="139" spans="1:28" ht="15.75" customHeight="1">
      <c r="A139" s="29"/>
      <c r="B139" s="29"/>
      <c r="C139" s="29"/>
      <c r="D139" s="29"/>
      <c r="E139" s="29"/>
      <c r="F139" s="29"/>
      <c r="G139" s="29"/>
      <c r="H139" s="29"/>
      <c r="I139" s="29"/>
      <c r="J139" s="29"/>
      <c r="K139" s="29"/>
      <c r="L139" s="325"/>
      <c r="M139" s="29"/>
      <c r="N139" s="29"/>
      <c r="O139" s="29"/>
      <c r="P139" s="29"/>
      <c r="Q139" s="29"/>
      <c r="R139" s="29"/>
      <c r="S139" s="29"/>
      <c r="T139" s="29"/>
      <c r="U139" s="29"/>
      <c r="V139" s="29"/>
      <c r="W139" s="29"/>
      <c r="X139" s="29"/>
      <c r="Y139" s="29"/>
      <c r="Z139" s="29"/>
      <c r="AA139" s="29"/>
      <c r="AB139" s="29"/>
    </row>
    <row r="140" spans="1:28" ht="15.75" customHeight="1">
      <c r="A140" s="29"/>
      <c r="B140" s="29"/>
      <c r="C140" s="29"/>
      <c r="D140" s="29"/>
      <c r="E140" s="29"/>
      <c r="F140" s="29"/>
      <c r="G140" s="29"/>
      <c r="H140" s="29"/>
      <c r="I140" s="29"/>
      <c r="J140" s="29"/>
      <c r="K140" s="29"/>
      <c r="L140" s="325"/>
      <c r="M140" s="29"/>
      <c r="N140" s="29"/>
      <c r="O140" s="29"/>
      <c r="P140" s="29"/>
      <c r="Q140" s="29"/>
      <c r="R140" s="29"/>
      <c r="S140" s="29"/>
      <c r="T140" s="29"/>
      <c r="U140" s="29"/>
      <c r="V140" s="29"/>
      <c r="W140" s="29"/>
      <c r="X140" s="29"/>
      <c r="Y140" s="29"/>
      <c r="Z140" s="29"/>
      <c r="AA140" s="29"/>
      <c r="AB140" s="29"/>
    </row>
    <row r="141" spans="1:28" ht="15.75" customHeight="1">
      <c r="A141" s="29"/>
      <c r="B141" s="29"/>
      <c r="C141" s="29"/>
      <c r="D141" s="29"/>
      <c r="E141" s="29"/>
      <c r="F141" s="29"/>
      <c r="G141" s="29"/>
      <c r="H141" s="29"/>
      <c r="I141" s="29"/>
      <c r="J141" s="29"/>
      <c r="K141" s="29"/>
      <c r="L141" s="325"/>
      <c r="M141" s="29"/>
      <c r="N141" s="29"/>
      <c r="O141" s="29"/>
      <c r="P141" s="29"/>
      <c r="Q141" s="29"/>
      <c r="R141" s="29"/>
      <c r="S141" s="29"/>
      <c r="T141" s="29"/>
      <c r="U141" s="29"/>
      <c r="V141" s="29"/>
      <c r="W141" s="29"/>
      <c r="X141" s="29"/>
      <c r="Y141" s="29"/>
      <c r="Z141" s="29"/>
      <c r="AA141" s="29"/>
      <c r="AB141" s="29"/>
    </row>
    <row r="142" spans="1:28" ht="15.75" customHeight="1">
      <c r="A142" s="29"/>
      <c r="B142" s="29"/>
      <c r="C142" s="29"/>
      <c r="D142" s="29"/>
      <c r="E142" s="29"/>
      <c r="F142" s="29"/>
      <c r="G142" s="29"/>
      <c r="H142" s="29"/>
      <c r="I142" s="29"/>
      <c r="J142" s="29"/>
      <c r="K142" s="29"/>
      <c r="L142" s="325"/>
      <c r="M142" s="29"/>
      <c r="N142" s="29"/>
      <c r="O142" s="29"/>
      <c r="P142" s="29"/>
      <c r="Q142" s="29"/>
      <c r="R142" s="29"/>
      <c r="S142" s="29"/>
      <c r="T142" s="29"/>
      <c r="U142" s="29"/>
      <c r="V142" s="29"/>
      <c r="W142" s="29"/>
      <c r="X142" s="29"/>
      <c r="Y142" s="29"/>
      <c r="Z142" s="29"/>
      <c r="AA142" s="29"/>
      <c r="AB142" s="29"/>
    </row>
    <row r="143" spans="1:28" ht="15.75" customHeight="1">
      <c r="A143" s="29"/>
      <c r="B143" s="29"/>
      <c r="C143" s="29"/>
      <c r="D143" s="29"/>
      <c r="E143" s="29"/>
      <c r="F143" s="29"/>
      <c r="G143" s="29"/>
      <c r="H143" s="29"/>
      <c r="I143" s="29"/>
      <c r="J143" s="29"/>
      <c r="K143" s="29"/>
      <c r="L143" s="325"/>
      <c r="M143" s="29"/>
      <c r="N143" s="29"/>
      <c r="O143" s="29"/>
      <c r="P143" s="29"/>
      <c r="Q143" s="29"/>
      <c r="R143" s="29"/>
      <c r="S143" s="29"/>
      <c r="T143" s="29"/>
      <c r="U143" s="29"/>
      <c r="V143" s="29"/>
      <c r="W143" s="29"/>
      <c r="X143" s="29"/>
      <c r="Y143" s="29"/>
      <c r="Z143" s="29"/>
      <c r="AA143" s="29"/>
      <c r="AB143" s="29"/>
    </row>
    <row r="144" spans="1:28" ht="15.75" customHeight="1">
      <c r="A144" s="29"/>
      <c r="B144" s="29"/>
      <c r="C144" s="29"/>
      <c r="D144" s="29"/>
      <c r="E144" s="29"/>
      <c r="F144" s="29"/>
      <c r="G144" s="29"/>
      <c r="H144" s="29"/>
      <c r="I144" s="29"/>
      <c r="J144" s="29"/>
      <c r="K144" s="29"/>
      <c r="L144" s="325"/>
      <c r="M144" s="29"/>
      <c r="N144" s="29"/>
      <c r="O144" s="29"/>
      <c r="P144" s="29"/>
      <c r="Q144" s="29"/>
      <c r="R144" s="29"/>
      <c r="S144" s="29"/>
      <c r="T144" s="29"/>
      <c r="U144" s="29"/>
      <c r="V144" s="29"/>
      <c r="W144" s="29"/>
      <c r="X144" s="29"/>
      <c r="Y144" s="29"/>
      <c r="Z144" s="29"/>
      <c r="AA144" s="29"/>
      <c r="AB144" s="29"/>
    </row>
    <row r="145" spans="1:28" ht="15.75" customHeight="1">
      <c r="A145" s="29"/>
      <c r="B145" s="29"/>
      <c r="C145" s="29"/>
      <c r="D145" s="29"/>
      <c r="E145" s="29"/>
      <c r="F145" s="29"/>
      <c r="G145" s="29"/>
      <c r="H145" s="29"/>
      <c r="I145" s="29"/>
      <c r="J145" s="29"/>
      <c r="K145" s="29"/>
      <c r="L145" s="325"/>
      <c r="M145" s="29"/>
      <c r="N145" s="29"/>
      <c r="O145" s="29"/>
      <c r="P145" s="29"/>
      <c r="Q145" s="29"/>
      <c r="R145" s="29"/>
      <c r="S145" s="29"/>
      <c r="T145" s="29"/>
      <c r="U145" s="29"/>
      <c r="V145" s="29"/>
      <c r="W145" s="29"/>
      <c r="X145" s="29"/>
      <c r="Y145" s="29"/>
      <c r="Z145" s="29"/>
      <c r="AA145" s="29"/>
      <c r="AB145" s="29"/>
    </row>
    <row r="146" spans="1:28" ht="15.75" customHeight="1">
      <c r="A146" s="29"/>
      <c r="B146" s="29"/>
      <c r="C146" s="29"/>
      <c r="D146" s="29"/>
      <c r="E146" s="29"/>
      <c r="F146" s="29"/>
      <c r="G146" s="29"/>
      <c r="H146" s="29"/>
      <c r="I146" s="29"/>
      <c r="J146" s="29"/>
      <c r="K146" s="29"/>
      <c r="L146" s="325"/>
      <c r="M146" s="29"/>
      <c r="N146" s="29"/>
      <c r="O146" s="29"/>
      <c r="P146" s="29"/>
      <c r="Q146" s="29"/>
      <c r="R146" s="29"/>
      <c r="S146" s="29"/>
      <c r="T146" s="29"/>
      <c r="U146" s="29"/>
      <c r="V146" s="29"/>
      <c r="W146" s="29"/>
      <c r="X146" s="29"/>
      <c r="Y146" s="29"/>
      <c r="Z146" s="29"/>
      <c r="AA146" s="29"/>
      <c r="AB146" s="29"/>
    </row>
    <row r="147" spans="1:28" ht="15.75" customHeight="1">
      <c r="A147" s="29"/>
      <c r="B147" s="29"/>
      <c r="C147" s="29"/>
      <c r="D147" s="29"/>
      <c r="E147" s="29"/>
      <c r="F147" s="29"/>
      <c r="G147" s="29"/>
      <c r="H147" s="29"/>
      <c r="I147" s="29"/>
      <c r="J147" s="29"/>
      <c r="K147" s="29"/>
      <c r="L147" s="325"/>
      <c r="M147" s="29"/>
      <c r="N147" s="29"/>
      <c r="O147" s="29"/>
      <c r="P147" s="29"/>
      <c r="Q147" s="29"/>
      <c r="R147" s="29"/>
      <c r="S147" s="29"/>
      <c r="T147" s="29"/>
      <c r="U147" s="29"/>
      <c r="V147" s="29"/>
      <c r="W147" s="29"/>
      <c r="X147" s="29"/>
      <c r="Y147" s="29"/>
      <c r="Z147" s="29"/>
      <c r="AA147" s="29"/>
      <c r="AB147" s="29"/>
    </row>
    <row r="148" spans="1:28" ht="15.75" customHeight="1">
      <c r="A148" s="29"/>
      <c r="B148" s="29"/>
      <c r="C148" s="29"/>
      <c r="D148" s="29"/>
      <c r="E148" s="29"/>
      <c r="F148" s="29"/>
      <c r="G148" s="29"/>
      <c r="H148" s="29"/>
      <c r="I148" s="29"/>
      <c r="J148" s="29"/>
      <c r="K148" s="29"/>
      <c r="L148" s="325"/>
      <c r="M148" s="29"/>
      <c r="N148" s="29"/>
      <c r="O148" s="29"/>
      <c r="P148" s="29"/>
      <c r="Q148" s="29"/>
      <c r="R148" s="29"/>
      <c r="S148" s="29"/>
      <c r="T148" s="29"/>
      <c r="U148" s="29"/>
      <c r="V148" s="29"/>
      <c r="W148" s="29"/>
      <c r="X148" s="29"/>
      <c r="Y148" s="29"/>
      <c r="Z148" s="29"/>
      <c r="AA148" s="29"/>
      <c r="AB148" s="29"/>
    </row>
    <row r="149" spans="1:28" ht="15.75" customHeight="1">
      <c r="A149" s="29"/>
      <c r="B149" s="29"/>
      <c r="C149" s="29"/>
      <c r="D149" s="29"/>
      <c r="E149" s="29"/>
      <c r="F149" s="29"/>
      <c r="G149" s="29"/>
      <c r="H149" s="29"/>
      <c r="I149" s="29"/>
      <c r="J149" s="29"/>
      <c r="K149" s="29"/>
      <c r="L149" s="325"/>
      <c r="M149" s="29"/>
      <c r="N149" s="29"/>
      <c r="O149" s="29"/>
      <c r="P149" s="29"/>
      <c r="Q149" s="29"/>
      <c r="R149" s="29"/>
      <c r="S149" s="29"/>
      <c r="T149" s="29"/>
      <c r="U149" s="29"/>
      <c r="V149" s="29"/>
      <c r="W149" s="29"/>
      <c r="X149" s="29"/>
      <c r="Y149" s="29"/>
      <c r="Z149" s="29"/>
      <c r="AA149" s="29"/>
      <c r="AB149" s="29"/>
    </row>
    <row r="150" spans="1:28" ht="15.75" customHeight="1">
      <c r="A150" s="29"/>
      <c r="B150" s="29"/>
      <c r="C150" s="29"/>
      <c r="D150" s="29"/>
      <c r="E150" s="29"/>
      <c r="F150" s="29"/>
      <c r="G150" s="29"/>
      <c r="H150" s="29"/>
      <c r="I150" s="29"/>
      <c r="J150" s="29"/>
      <c r="K150" s="29"/>
      <c r="L150" s="325"/>
      <c r="M150" s="29"/>
      <c r="N150" s="29"/>
      <c r="O150" s="29"/>
      <c r="P150" s="29"/>
      <c r="Q150" s="29"/>
      <c r="R150" s="29"/>
      <c r="S150" s="29"/>
      <c r="T150" s="29"/>
      <c r="U150" s="29"/>
      <c r="V150" s="29"/>
      <c r="W150" s="29"/>
      <c r="X150" s="29"/>
      <c r="Y150" s="29"/>
      <c r="Z150" s="29"/>
      <c r="AA150" s="29"/>
      <c r="AB150" s="29"/>
    </row>
    <row r="151" spans="1:28" ht="15.75" customHeight="1">
      <c r="A151" s="29"/>
      <c r="B151" s="29"/>
      <c r="C151" s="29"/>
      <c r="D151" s="29"/>
      <c r="E151" s="29"/>
      <c r="F151" s="29"/>
      <c r="G151" s="29"/>
      <c r="H151" s="29"/>
      <c r="I151" s="29"/>
      <c r="J151" s="29"/>
      <c r="K151" s="29"/>
      <c r="L151" s="325"/>
      <c r="M151" s="29"/>
      <c r="N151" s="29"/>
      <c r="O151" s="29"/>
      <c r="P151" s="29"/>
      <c r="Q151" s="29"/>
      <c r="R151" s="29"/>
      <c r="S151" s="29"/>
      <c r="T151" s="29"/>
      <c r="U151" s="29"/>
      <c r="V151" s="29"/>
      <c r="W151" s="29"/>
      <c r="X151" s="29"/>
      <c r="Y151" s="29"/>
      <c r="Z151" s="29"/>
      <c r="AA151" s="29"/>
      <c r="AB151" s="29"/>
    </row>
    <row r="152" spans="1:28" ht="15.75" customHeight="1">
      <c r="A152" s="29"/>
      <c r="B152" s="29"/>
      <c r="C152" s="29"/>
      <c r="D152" s="29"/>
      <c r="E152" s="29"/>
      <c r="F152" s="29"/>
      <c r="G152" s="29"/>
      <c r="H152" s="29"/>
      <c r="I152" s="29"/>
      <c r="J152" s="29"/>
      <c r="K152" s="29"/>
      <c r="L152" s="325"/>
      <c r="M152" s="29"/>
      <c r="N152" s="29"/>
      <c r="O152" s="29"/>
      <c r="P152" s="29"/>
      <c r="Q152" s="29"/>
      <c r="R152" s="29"/>
      <c r="S152" s="29"/>
      <c r="T152" s="29"/>
      <c r="U152" s="29"/>
      <c r="V152" s="29"/>
      <c r="W152" s="29"/>
      <c r="X152" s="29"/>
      <c r="Y152" s="29"/>
      <c r="Z152" s="29"/>
      <c r="AA152" s="29"/>
      <c r="AB152" s="29"/>
    </row>
    <row r="153" spans="1:28" ht="15.75" customHeight="1">
      <c r="A153" s="29"/>
      <c r="B153" s="29"/>
      <c r="C153" s="29"/>
      <c r="D153" s="29"/>
      <c r="E153" s="29"/>
      <c r="F153" s="29"/>
      <c r="G153" s="29"/>
      <c r="H153" s="29"/>
      <c r="I153" s="29"/>
      <c r="J153" s="29"/>
      <c r="K153" s="29"/>
      <c r="L153" s="325"/>
      <c r="M153" s="29"/>
      <c r="N153" s="29"/>
      <c r="O153" s="29"/>
      <c r="P153" s="29"/>
      <c r="Q153" s="29"/>
      <c r="R153" s="29"/>
      <c r="S153" s="29"/>
      <c r="T153" s="29"/>
      <c r="U153" s="29"/>
      <c r="V153" s="29"/>
      <c r="W153" s="29"/>
      <c r="X153" s="29"/>
      <c r="Y153" s="29"/>
      <c r="Z153" s="29"/>
      <c r="AA153" s="29"/>
      <c r="AB153" s="29"/>
    </row>
    <row r="154" spans="1:28" ht="15.75" customHeight="1">
      <c r="A154" s="29"/>
      <c r="B154" s="29"/>
      <c r="C154" s="29"/>
      <c r="D154" s="29"/>
      <c r="E154" s="29"/>
      <c r="F154" s="29"/>
      <c r="G154" s="29"/>
      <c r="H154" s="29"/>
      <c r="I154" s="29"/>
      <c r="J154" s="29"/>
      <c r="K154" s="29"/>
      <c r="L154" s="325"/>
      <c r="M154" s="29"/>
      <c r="N154" s="29"/>
      <c r="O154" s="29"/>
      <c r="P154" s="29"/>
      <c r="Q154" s="29"/>
      <c r="R154" s="29"/>
      <c r="S154" s="29"/>
      <c r="T154" s="29"/>
      <c r="U154" s="29"/>
      <c r="V154" s="29"/>
      <c r="W154" s="29"/>
      <c r="X154" s="29"/>
      <c r="Y154" s="29"/>
      <c r="Z154" s="29"/>
      <c r="AA154" s="29"/>
      <c r="AB154" s="29"/>
    </row>
    <row r="155" spans="1:28" ht="15.75" customHeight="1">
      <c r="A155" s="29"/>
      <c r="B155" s="29"/>
      <c r="C155" s="29"/>
      <c r="D155" s="29"/>
      <c r="E155" s="29"/>
      <c r="F155" s="29"/>
      <c r="G155" s="29"/>
      <c r="H155" s="29"/>
      <c r="I155" s="29"/>
      <c r="J155" s="29"/>
      <c r="K155" s="29"/>
      <c r="L155" s="325"/>
      <c r="M155" s="29"/>
      <c r="N155" s="29"/>
      <c r="O155" s="29"/>
      <c r="P155" s="29"/>
      <c r="Q155" s="29"/>
      <c r="R155" s="29"/>
      <c r="S155" s="29"/>
      <c r="T155" s="29"/>
      <c r="U155" s="29"/>
      <c r="V155" s="29"/>
      <c r="W155" s="29"/>
      <c r="X155" s="29"/>
      <c r="Y155" s="29"/>
      <c r="Z155" s="29"/>
      <c r="AA155" s="29"/>
      <c r="AB155" s="29"/>
    </row>
    <row r="156" spans="1:28" ht="15.75" customHeight="1">
      <c r="A156" s="29"/>
      <c r="B156" s="29"/>
      <c r="C156" s="29"/>
      <c r="D156" s="29"/>
      <c r="E156" s="29"/>
      <c r="F156" s="29"/>
      <c r="G156" s="29"/>
      <c r="H156" s="29"/>
      <c r="I156" s="29"/>
      <c r="J156" s="29"/>
      <c r="K156" s="29"/>
      <c r="L156" s="325"/>
      <c r="M156" s="29"/>
      <c r="N156" s="29"/>
      <c r="O156" s="29"/>
      <c r="P156" s="29"/>
      <c r="Q156" s="29"/>
      <c r="R156" s="29"/>
      <c r="S156" s="29"/>
      <c r="T156" s="29"/>
      <c r="U156" s="29"/>
      <c r="V156" s="29"/>
      <c r="W156" s="29"/>
      <c r="X156" s="29"/>
      <c r="Y156" s="29"/>
      <c r="Z156" s="29"/>
      <c r="AA156" s="29"/>
      <c r="AB156" s="29"/>
    </row>
    <row r="157" spans="1:28" ht="15.75" customHeight="1">
      <c r="A157" s="29"/>
      <c r="B157" s="29"/>
      <c r="C157" s="29"/>
      <c r="D157" s="29"/>
      <c r="E157" s="29"/>
      <c r="F157" s="29"/>
      <c r="G157" s="29"/>
      <c r="H157" s="29"/>
      <c r="I157" s="29"/>
      <c r="J157" s="29"/>
      <c r="K157" s="29"/>
      <c r="L157" s="325"/>
      <c r="M157" s="29"/>
      <c r="N157" s="29"/>
      <c r="O157" s="29"/>
      <c r="P157" s="29"/>
      <c r="Q157" s="29"/>
      <c r="R157" s="29"/>
      <c r="S157" s="29"/>
      <c r="T157" s="29"/>
      <c r="U157" s="29"/>
      <c r="V157" s="29"/>
      <c r="W157" s="29"/>
      <c r="X157" s="29"/>
      <c r="Y157" s="29"/>
      <c r="Z157" s="29"/>
      <c r="AA157" s="29"/>
      <c r="AB157" s="29"/>
    </row>
    <row r="158" spans="1:28" ht="15.75" customHeight="1">
      <c r="A158" s="29"/>
      <c r="B158" s="29"/>
      <c r="C158" s="29"/>
      <c r="D158" s="29"/>
      <c r="E158" s="29"/>
      <c r="F158" s="29"/>
      <c r="G158" s="29"/>
      <c r="H158" s="29"/>
      <c r="I158" s="29"/>
      <c r="J158" s="29"/>
      <c r="K158" s="29"/>
      <c r="L158" s="325"/>
      <c r="M158" s="29"/>
      <c r="N158" s="29"/>
      <c r="O158" s="29"/>
      <c r="P158" s="29"/>
      <c r="Q158" s="29"/>
      <c r="R158" s="29"/>
      <c r="S158" s="29"/>
      <c r="T158" s="29"/>
      <c r="U158" s="29"/>
      <c r="V158" s="29"/>
      <c r="W158" s="29"/>
      <c r="X158" s="29"/>
      <c r="Y158" s="29"/>
      <c r="Z158" s="29"/>
      <c r="AA158" s="29"/>
      <c r="AB158" s="29"/>
    </row>
    <row r="159" spans="1:28" ht="15.75" customHeight="1">
      <c r="A159" s="29"/>
      <c r="B159" s="29"/>
      <c r="C159" s="29"/>
      <c r="D159" s="29"/>
      <c r="E159" s="29"/>
      <c r="F159" s="29"/>
      <c r="G159" s="29"/>
      <c r="H159" s="29"/>
      <c r="I159" s="29"/>
      <c r="J159" s="29"/>
      <c r="K159" s="29"/>
      <c r="L159" s="325"/>
      <c r="M159" s="29"/>
      <c r="N159" s="29"/>
      <c r="O159" s="29"/>
      <c r="P159" s="29"/>
      <c r="Q159" s="29"/>
      <c r="R159" s="29"/>
      <c r="S159" s="29"/>
      <c r="T159" s="29"/>
      <c r="U159" s="29"/>
      <c r="V159" s="29"/>
      <c r="W159" s="29"/>
      <c r="X159" s="29"/>
      <c r="Y159" s="29"/>
      <c r="Z159" s="29"/>
      <c r="AA159" s="29"/>
      <c r="AB159" s="29"/>
    </row>
    <row r="160" spans="1:28" ht="15.75" customHeight="1">
      <c r="A160" s="29"/>
      <c r="B160" s="29"/>
      <c r="C160" s="29"/>
      <c r="D160" s="29"/>
      <c r="E160" s="29"/>
      <c r="F160" s="29"/>
      <c r="G160" s="29"/>
      <c r="H160" s="29"/>
      <c r="I160" s="29"/>
      <c r="J160" s="29"/>
      <c r="K160" s="29"/>
      <c r="L160" s="325"/>
      <c r="M160" s="29"/>
      <c r="N160" s="29"/>
      <c r="O160" s="29"/>
      <c r="P160" s="29"/>
      <c r="Q160" s="29"/>
      <c r="R160" s="29"/>
      <c r="S160" s="29"/>
      <c r="T160" s="29"/>
      <c r="U160" s="29"/>
      <c r="V160" s="29"/>
      <c r="W160" s="29"/>
      <c r="X160" s="29"/>
      <c r="Y160" s="29"/>
      <c r="Z160" s="29"/>
      <c r="AA160" s="29"/>
      <c r="AB160" s="29"/>
    </row>
    <row r="161" spans="1:28" ht="15.75" customHeight="1">
      <c r="A161" s="29"/>
      <c r="B161" s="29"/>
      <c r="C161" s="29"/>
      <c r="D161" s="29"/>
      <c r="E161" s="29"/>
      <c r="F161" s="29"/>
      <c r="G161" s="29"/>
      <c r="H161" s="29"/>
      <c r="I161" s="29"/>
      <c r="J161" s="29"/>
      <c r="K161" s="29"/>
      <c r="L161" s="325"/>
      <c r="M161" s="29"/>
      <c r="N161" s="29"/>
      <c r="O161" s="29"/>
      <c r="P161" s="29"/>
      <c r="Q161" s="29"/>
      <c r="R161" s="29"/>
      <c r="S161" s="29"/>
      <c r="T161" s="29"/>
      <c r="U161" s="29"/>
      <c r="V161" s="29"/>
      <c r="W161" s="29"/>
      <c r="X161" s="29"/>
      <c r="Y161" s="29"/>
      <c r="Z161" s="29"/>
      <c r="AA161" s="29"/>
      <c r="AB161" s="29"/>
    </row>
    <row r="162" spans="1:28" ht="15.75" customHeight="1">
      <c r="A162" s="29"/>
      <c r="B162" s="29"/>
      <c r="C162" s="29"/>
      <c r="D162" s="29"/>
      <c r="E162" s="29"/>
      <c r="F162" s="29"/>
      <c r="G162" s="29"/>
      <c r="H162" s="29"/>
      <c r="I162" s="29"/>
      <c r="J162" s="29"/>
      <c r="K162" s="29"/>
      <c r="L162" s="325"/>
      <c r="M162" s="29"/>
      <c r="N162" s="29"/>
      <c r="O162" s="29"/>
      <c r="P162" s="29"/>
      <c r="Q162" s="29"/>
      <c r="R162" s="29"/>
      <c r="S162" s="29"/>
      <c r="T162" s="29"/>
      <c r="U162" s="29"/>
      <c r="V162" s="29"/>
      <c r="W162" s="29"/>
      <c r="X162" s="29"/>
      <c r="Y162" s="29"/>
      <c r="Z162" s="29"/>
      <c r="AA162" s="29"/>
      <c r="AB162" s="29"/>
    </row>
    <row r="163" spans="1:28" ht="15.75" customHeight="1">
      <c r="A163" s="29"/>
      <c r="B163" s="29"/>
      <c r="C163" s="29"/>
      <c r="D163" s="29"/>
      <c r="E163" s="29"/>
      <c r="F163" s="29"/>
      <c r="G163" s="29"/>
      <c r="H163" s="29"/>
      <c r="I163" s="29"/>
      <c r="J163" s="29"/>
      <c r="K163" s="29"/>
      <c r="L163" s="325"/>
      <c r="M163" s="29"/>
      <c r="N163" s="29"/>
      <c r="O163" s="29"/>
      <c r="P163" s="29"/>
      <c r="Q163" s="29"/>
      <c r="R163" s="29"/>
      <c r="S163" s="29"/>
      <c r="T163" s="29"/>
      <c r="U163" s="29"/>
      <c r="V163" s="29"/>
      <c r="W163" s="29"/>
      <c r="X163" s="29"/>
      <c r="Y163" s="29"/>
      <c r="Z163" s="29"/>
      <c r="AA163" s="29"/>
      <c r="AB163" s="29"/>
    </row>
    <row r="164" spans="1:28" ht="15.75" customHeight="1">
      <c r="A164" s="29"/>
      <c r="B164" s="29"/>
      <c r="C164" s="29"/>
      <c r="D164" s="29"/>
      <c r="E164" s="29"/>
      <c r="F164" s="29"/>
      <c r="G164" s="29"/>
      <c r="H164" s="29"/>
      <c r="I164" s="29"/>
      <c r="J164" s="29"/>
      <c r="K164" s="29"/>
      <c r="L164" s="325"/>
      <c r="M164" s="29"/>
      <c r="N164" s="29"/>
      <c r="O164" s="29"/>
      <c r="P164" s="29"/>
      <c r="Q164" s="29"/>
      <c r="R164" s="29"/>
      <c r="S164" s="29"/>
      <c r="T164" s="29"/>
      <c r="U164" s="29"/>
      <c r="V164" s="29"/>
      <c r="W164" s="29"/>
      <c r="X164" s="29"/>
      <c r="Y164" s="29"/>
      <c r="Z164" s="29"/>
      <c r="AA164" s="29"/>
      <c r="AB164" s="29"/>
    </row>
    <row r="165" spans="1:28" ht="15.75" customHeight="1">
      <c r="A165" s="29"/>
      <c r="B165" s="29"/>
      <c r="C165" s="29"/>
      <c r="D165" s="29"/>
      <c r="E165" s="29"/>
      <c r="F165" s="29"/>
      <c r="G165" s="29"/>
      <c r="H165" s="29"/>
      <c r="I165" s="29"/>
      <c r="J165" s="29"/>
      <c r="K165" s="29"/>
      <c r="L165" s="325"/>
      <c r="M165" s="29"/>
      <c r="N165" s="29"/>
      <c r="O165" s="29"/>
      <c r="P165" s="29"/>
      <c r="Q165" s="29"/>
      <c r="R165" s="29"/>
      <c r="S165" s="29"/>
      <c r="T165" s="29"/>
      <c r="U165" s="29"/>
      <c r="V165" s="29"/>
      <c r="W165" s="29"/>
      <c r="X165" s="29"/>
      <c r="Y165" s="29"/>
      <c r="Z165" s="29"/>
      <c r="AA165" s="29"/>
      <c r="AB165" s="29"/>
    </row>
    <row r="166" spans="1:28" ht="15.75" customHeight="1">
      <c r="A166" s="29"/>
      <c r="B166" s="29"/>
      <c r="C166" s="29"/>
      <c r="D166" s="29"/>
      <c r="E166" s="29"/>
      <c r="F166" s="29"/>
      <c r="G166" s="29"/>
      <c r="H166" s="29"/>
      <c r="I166" s="29"/>
      <c r="J166" s="29"/>
      <c r="K166" s="29"/>
      <c r="L166" s="325"/>
      <c r="M166" s="29"/>
      <c r="N166" s="29"/>
      <c r="O166" s="29"/>
      <c r="P166" s="29"/>
      <c r="Q166" s="29"/>
      <c r="R166" s="29"/>
      <c r="S166" s="29"/>
      <c r="T166" s="29"/>
      <c r="U166" s="29"/>
      <c r="V166" s="29"/>
      <c r="W166" s="29"/>
      <c r="X166" s="29"/>
      <c r="Y166" s="29"/>
      <c r="Z166" s="29"/>
      <c r="AA166" s="29"/>
      <c r="AB166" s="29"/>
    </row>
    <row r="167" spans="1:28" ht="15.75" customHeight="1">
      <c r="A167" s="29"/>
      <c r="B167" s="29"/>
      <c r="C167" s="29"/>
      <c r="D167" s="29"/>
      <c r="E167" s="29"/>
      <c r="F167" s="29"/>
      <c r="G167" s="29"/>
      <c r="H167" s="29"/>
      <c r="I167" s="29"/>
      <c r="J167" s="29"/>
      <c r="K167" s="29"/>
      <c r="L167" s="325"/>
      <c r="M167" s="29"/>
      <c r="N167" s="29"/>
      <c r="O167" s="29"/>
      <c r="P167" s="29"/>
      <c r="Q167" s="29"/>
      <c r="R167" s="29"/>
      <c r="S167" s="29"/>
      <c r="T167" s="29"/>
      <c r="U167" s="29"/>
      <c r="V167" s="29"/>
      <c r="W167" s="29"/>
      <c r="X167" s="29"/>
      <c r="Y167" s="29"/>
      <c r="Z167" s="29"/>
      <c r="AA167" s="29"/>
      <c r="AB167" s="29"/>
    </row>
    <row r="168" spans="1:28" ht="15.75" customHeight="1">
      <c r="A168" s="29"/>
      <c r="B168" s="29"/>
      <c r="C168" s="29"/>
      <c r="D168" s="29"/>
      <c r="E168" s="29"/>
      <c r="F168" s="29"/>
      <c r="G168" s="29"/>
      <c r="H168" s="29"/>
      <c r="I168" s="29"/>
      <c r="J168" s="29"/>
      <c r="K168" s="29"/>
      <c r="L168" s="325"/>
      <c r="M168" s="29"/>
      <c r="N168" s="29"/>
      <c r="O168" s="29"/>
      <c r="P168" s="29"/>
      <c r="Q168" s="29"/>
      <c r="R168" s="29"/>
      <c r="S168" s="29"/>
      <c r="T168" s="29"/>
      <c r="U168" s="29"/>
      <c r="V168" s="29"/>
      <c r="W168" s="29"/>
      <c r="X168" s="29"/>
      <c r="Y168" s="29"/>
      <c r="Z168" s="29"/>
      <c r="AA168" s="29"/>
      <c r="AB168" s="29"/>
    </row>
    <row r="169" spans="1:28" ht="15.75" customHeight="1">
      <c r="A169" s="29"/>
      <c r="B169" s="29"/>
      <c r="C169" s="29"/>
      <c r="D169" s="29"/>
      <c r="E169" s="29"/>
      <c r="F169" s="29"/>
      <c r="G169" s="29"/>
      <c r="H169" s="29"/>
      <c r="I169" s="29"/>
      <c r="J169" s="29"/>
      <c r="K169" s="29"/>
      <c r="L169" s="325"/>
      <c r="M169" s="29"/>
      <c r="N169" s="29"/>
      <c r="O169" s="29"/>
      <c r="P169" s="29"/>
      <c r="Q169" s="29"/>
      <c r="R169" s="29"/>
      <c r="S169" s="29"/>
      <c r="T169" s="29"/>
      <c r="U169" s="29"/>
      <c r="V169" s="29"/>
      <c r="W169" s="29"/>
      <c r="X169" s="29"/>
      <c r="Y169" s="29"/>
      <c r="Z169" s="29"/>
      <c r="AA169" s="29"/>
      <c r="AB169" s="29"/>
    </row>
    <row r="170" spans="1:28" ht="15.75" customHeight="1">
      <c r="A170" s="29"/>
      <c r="B170" s="29"/>
      <c r="C170" s="29"/>
      <c r="D170" s="29"/>
      <c r="E170" s="29"/>
      <c r="F170" s="29"/>
      <c r="G170" s="29"/>
      <c r="H170" s="29"/>
      <c r="I170" s="29"/>
      <c r="J170" s="29"/>
      <c r="K170" s="29"/>
      <c r="L170" s="325"/>
      <c r="M170" s="29"/>
      <c r="N170" s="29"/>
      <c r="O170" s="29"/>
      <c r="P170" s="29"/>
      <c r="Q170" s="29"/>
      <c r="R170" s="29"/>
      <c r="S170" s="29"/>
      <c r="T170" s="29"/>
      <c r="U170" s="29"/>
      <c r="V170" s="29"/>
      <c r="W170" s="29"/>
      <c r="X170" s="29"/>
      <c r="Y170" s="29"/>
      <c r="Z170" s="29"/>
      <c r="AA170" s="29"/>
      <c r="AB170" s="29"/>
    </row>
    <row r="171" spans="1:28" ht="15.75" customHeight="1">
      <c r="A171" s="29"/>
      <c r="B171" s="29"/>
      <c r="C171" s="29"/>
      <c r="D171" s="29"/>
      <c r="E171" s="29"/>
      <c r="F171" s="29"/>
      <c r="G171" s="29"/>
      <c r="H171" s="29"/>
      <c r="I171" s="29"/>
      <c r="J171" s="29"/>
      <c r="K171" s="29"/>
      <c r="L171" s="325"/>
      <c r="M171" s="29"/>
      <c r="N171" s="29"/>
      <c r="O171" s="29"/>
      <c r="P171" s="29"/>
      <c r="Q171" s="29"/>
      <c r="R171" s="29"/>
      <c r="S171" s="29"/>
      <c r="T171" s="29"/>
      <c r="U171" s="29"/>
      <c r="V171" s="29"/>
      <c r="W171" s="29"/>
      <c r="X171" s="29"/>
      <c r="Y171" s="29"/>
      <c r="Z171" s="29"/>
      <c r="AA171" s="29"/>
      <c r="AB171" s="29"/>
    </row>
    <row r="172" spans="1:28" ht="15.75" customHeight="1">
      <c r="A172" s="29"/>
      <c r="B172" s="29"/>
      <c r="C172" s="29"/>
      <c r="D172" s="29"/>
      <c r="E172" s="29"/>
      <c r="F172" s="29"/>
      <c r="G172" s="29"/>
      <c r="H172" s="29"/>
      <c r="I172" s="29"/>
      <c r="J172" s="29"/>
      <c r="K172" s="29"/>
      <c r="L172" s="325"/>
      <c r="M172" s="29"/>
      <c r="N172" s="29"/>
      <c r="O172" s="29"/>
      <c r="P172" s="29"/>
      <c r="Q172" s="29"/>
      <c r="R172" s="29"/>
      <c r="S172" s="29"/>
      <c r="T172" s="29"/>
      <c r="U172" s="29"/>
      <c r="V172" s="29"/>
      <c r="W172" s="29"/>
      <c r="X172" s="29"/>
      <c r="Y172" s="29"/>
      <c r="Z172" s="29"/>
      <c r="AA172" s="29"/>
      <c r="AB172" s="29"/>
    </row>
    <row r="173" spans="1:28" ht="15.75" customHeight="1">
      <c r="A173" s="29"/>
      <c r="B173" s="29"/>
      <c r="C173" s="29"/>
      <c r="D173" s="29"/>
      <c r="E173" s="29"/>
      <c r="F173" s="29"/>
      <c r="G173" s="29"/>
      <c r="H173" s="29"/>
      <c r="I173" s="29"/>
      <c r="J173" s="29"/>
      <c r="K173" s="29"/>
      <c r="L173" s="325"/>
      <c r="M173" s="29"/>
      <c r="N173" s="29"/>
      <c r="O173" s="29"/>
      <c r="P173" s="29"/>
      <c r="Q173" s="29"/>
      <c r="R173" s="29"/>
      <c r="S173" s="29"/>
      <c r="T173" s="29"/>
      <c r="U173" s="29"/>
      <c r="V173" s="29"/>
      <c r="W173" s="29"/>
      <c r="X173" s="29"/>
      <c r="Y173" s="29"/>
      <c r="Z173" s="29"/>
      <c r="AA173" s="29"/>
      <c r="AB173" s="29"/>
    </row>
    <row r="174" spans="1:28" ht="15.75" customHeight="1">
      <c r="A174" s="29"/>
      <c r="B174" s="29"/>
      <c r="C174" s="29"/>
      <c r="D174" s="29"/>
      <c r="E174" s="29"/>
      <c r="F174" s="29"/>
      <c r="G174" s="29"/>
      <c r="H174" s="29"/>
      <c r="I174" s="29"/>
      <c r="J174" s="29"/>
      <c r="K174" s="29"/>
      <c r="L174" s="325"/>
      <c r="M174" s="29"/>
      <c r="N174" s="29"/>
      <c r="O174" s="29"/>
      <c r="P174" s="29"/>
      <c r="Q174" s="29"/>
      <c r="R174" s="29"/>
      <c r="S174" s="29"/>
      <c r="T174" s="29"/>
      <c r="U174" s="29"/>
      <c r="V174" s="29"/>
      <c r="W174" s="29"/>
      <c r="X174" s="29"/>
      <c r="Y174" s="29"/>
      <c r="Z174" s="29"/>
      <c r="AA174" s="29"/>
      <c r="AB174" s="29"/>
    </row>
    <row r="175" spans="1:28" ht="15.75" customHeight="1">
      <c r="A175" s="29"/>
      <c r="B175" s="29"/>
      <c r="C175" s="29"/>
      <c r="D175" s="29"/>
      <c r="E175" s="29"/>
      <c r="F175" s="29"/>
      <c r="G175" s="29"/>
      <c r="H175" s="29"/>
      <c r="I175" s="29"/>
      <c r="J175" s="29"/>
      <c r="K175" s="29"/>
      <c r="L175" s="325"/>
      <c r="M175" s="29"/>
      <c r="N175" s="29"/>
      <c r="O175" s="29"/>
      <c r="P175" s="29"/>
      <c r="Q175" s="29"/>
      <c r="R175" s="29"/>
      <c r="S175" s="29"/>
      <c r="T175" s="29"/>
      <c r="U175" s="29"/>
      <c r="V175" s="29"/>
      <c r="W175" s="29"/>
      <c r="X175" s="29"/>
      <c r="Y175" s="29"/>
      <c r="Z175" s="29"/>
      <c r="AA175" s="29"/>
      <c r="AB175" s="29"/>
    </row>
    <row r="176" spans="1:28" ht="15.75" customHeight="1">
      <c r="A176" s="29"/>
      <c r="B176" s="29"/>
      <c r="C176" s="29"/>
      <c r="D176" s="29"/>
      <c r="E176" s="29"/>
      <c r="F176" s="29"/>
      <c r="G176" s="29"/>
      <c r="H176" s="29"/>
      <c r="I176" s="29"/>
      <c r="J176" s="29"/>
      <c r="K176" s="29"/>
      <c r="L176" s="325"/>
      <c r="M176" s="29"/>
      <c r="N176" s="29"/>
      <c r="O176" s="29"/>
      <c r="P176" s="29"/>
      <c r="Q176" s="29"/>
      <c r="R176" s="29"/>
      <c r="S176" s="29"/>
      <c r="T176" s="29"/>
      <c r="U176" s="29"/>
      <c r="V176" s="29"/>
      <c r="W176" s="29"/>
      <c r="X176" s="29"/>
      <c r="Y176" s="29"/>
      <c r="Z176" s="29"/>
      <c r="AA176" s="29"/>
      <c r="AB176" s="29"/>
    </row>
    <row r="177" spans="1:28" ht="15.75" customHeight="1">
      <c r="A177" s="29"/>
      <c r="B177" s="29"/>
      <c r="C177" s="29"/>
      <c r="D177" s="29"/>
      <c r="E177" s="29"/>
      <c r="F177" s="29"/>
      <c r="G177" s="29"/>
      <c r="H177" s="29"/>
      <c r="I177" s="29"/>
      <c r="J177" s="29"/>
      <c r="K177" s="29"/>
      <c r="L177" s="325"/>
      <c r="M177" s="29"/>
      <c r="N177" s="29"/>
      <c r="O177" s="29"/>
      <c r="P177" s="29"/>
      <c r="Q177" s="29"/>
      <c r="R177" s="29"/>
      <c r="S177" s="29"/>
      <c r="T177" s="29"/>
      <c r="U177" s="29"/>
      <c r="V177" s="29"/>
      <c r="W177" s="29"/>
      <c r="X177" s="29"/>
      <c r="Y177" s="29"/>
      <c r="Z177" s="29"/>
      <c r="AA177" s="29"/>
      <c r="AB177" s="29"/>
    </row>
    <row r="178" spans="1:28" ht="15.75" customHeight="1">
      <c r="A178" s="29"/>
      <c r="B178" s="29"/>
      <c r="C178" s="29"/>
      <c r="D178" s="29"/>
      <c r="E178" s="29"/>
      <c r="F178" s="29"/>
      <c r="G178" s="29"/>
      <c r="H178" s="29"/>
      <c r="I178" s="29"/>
      <c r="J178" s="29"/>
      <c r="K178" s="29"/>
      <c r="L178" s="325"/>
      <c r="M178" s="29"/>
      <c r="N178" s="29"/>
      <c r="O178" s="29"/>
      <c r="P178" s="29"/>
      <c r="Q178" s="29"/>
      <c r="R178" s="29"/>
      <c r="S178" s="29"/>
      <c r="T178" s="29"/>
      <c r="U178" s="29"/>
      <c r="V178" s="29"/>
      <c r="W178" s="29"/>
      <c r="X178" s="29"/>
      <c r="Y178" s="29"/>
      <c r="Z178" s="29"/>
      <c r="AA178" s="29"/>
      <c r="AB178" s="29"/>
    </row>
    <row r="179" spans="1:28" ht="15.75" customHeight="1">
      <c r="A179" s="29"/>
      <c r="B179" s="29"/>
      <c r="C179" s="29"/>
      <c r="D179" s="29"/>
      <c r="E179" s="29"/>
      <c r="F179" s="29"/>
      <c r="G179" s="29"/>
      <c r="H179" s="29"/>
      <c r="I179" s="29"/>
      <c r="J179" s="29"/>
      <c r="K179" s="29"/>
      <c r="L179" s="325"/>
      <c r="M179" s="29"/>
      <c r="N179" s="29"/>
      <c r="O179" s="29"/>
      <c r="P179" s="29"/>
      <c r="Q179" s="29"/>
      <c r="R179" s="29"/>
      <c r="S179" s="29"/>
      <c r="T179" s="29"/>
      <c r="U179" s="29"/>
      <c r="V179" s="29"/>
      <c r="W179" s="29"/>
      <c r="X179" s="29"/>
      <c r="Y179" s="29"/>
      <c r="Z179" s="29"/>
      <c r="AA179" s="29"/>
      <c r="AB179" s="29"/>
    </row>
    <row r="180" spans="1:28" ht="15.75" customHeight="1">
      <c r="A180" s="29"/>
      <c r="B180" s="29"/>
      <c r="C180" s="29"/>
      <c r="D180" s="29"/>
      <c r="E180" s="29"/>
      <c r="F180" s="29"/>
      <c r="G180" s="29"/>
      <c r="H180" s="29"/>
      <c r="I180" s="29"/>
      <c r="J180" s="29"/>
      <c r="K180" s="29"/>
      <c r="L180" s="325"/>
      <c r="M180" s="29"/>
      <c r="N180" s="29"/>
      <c r="O180" s="29"/>
      <c r="P180" s="29"/>
      <c r="Q180" s="29"/>
      <c r="R180" s="29"/>
      <c r="S180" s="29"/>
      <c r="T180" s="29"/>
      <c r="U180" s="29"/>
      <c r="V180" s="29"/>
      <c r="W180" s="29"/>
      <c r="X180" s="29"/>
      <c r="Y180" s="29"/>
      <c r="Z180" s="29"/>
      <c r="AA180" s="29"/>
      <c r="AB180" s="29"/>
    </row>
    <row r="181" spans="1:28" ht="15.75" customHeight="1">
      <c r="A181" s="29"/>
      <c r="B181" s="29"/>
      <c r="C181" s="29"/>
      <c r="D181" s="29"/>
      <c r="E181" s="29"/>
      <c r="F181" s="29"/>
      <c r="G181" s="29"/>
      <c r="H181" s="29"/>
      <c r="I181" s="29"/>
      <c r="J181" s="29"/>
      <c r="K181" s="29"/>
      <c r="L181" s="325"/>
      <c r="M181" s="29"/>
      <c r="N181" s="29"/>
      <c r="O181" s="29"/>
      <c r="P181" s="29"/>
      <c r="Q181" s="29"/>
      <c r="R181" s="29"/>
      <c r="S181" s="29"/>
      <c r="T181" s="29"/>
      <c r="U181" s="29"/>
      <c r="V181" s="29"/>
      <c r="W181" s="29"/>
      <c r="X181" s="29"/>
      <c r="Y181" s="29"/>
      <c r="Z181" s="29"/>
      <c r="AA181" s="29"/>
      <c r="AB181" s="29"/>
    </row>
    <row r="182" spans="1:28" ht="15.75" customHeight="1">
      <c r="A182" s="29"/>
      <c r="B182" s="29"/>
      <c r="C182" s="29"/>
      <c r="D182" s="29"/>
      <c r="E182" s="29"/>
      <c r="F182" s="29"/>
      <c r="G182" s="29"/>
      <c r="H182" s="29"/>
      <c r="I182" s="29"/>
      <c r="J182" s="29"/>
      <c r="K182" s="29"/>
      <c r="L182" s="325"/>
      <c r="M182" s="29"/>
      <c r="N182" s="29"/>
      <c r="O182" s="29"/>
      <c r="P182" s="29"/>
      <c r="Q182" s="29"/>
      <c r="R182" s="29"/>
      <c r="S182" s="29"/>
      <c r="T182" s="29"/>
      <c r="U182" s="29"/>
      <c r="V182" s="29"/>
      <c r="W182" s="29"/>
      <c r="X182" s="29"/>
      <c r="Y182" s="29"/>
      <c r="Z182" s="29"/>
      <c r="AA182" s="29"/>
      <c r="AB182" s="29"/>
    </row>
    <row r="183" spans="1:28" ht="15.75" customHeight="1">
      <c r="A183" s="29"/>
      <c r="B183" s="29"/>
      <c r="C183" s="29"/>
      <c r="D183" s="29"/>
      <c r="E183" s="29"/>
      <c r="F183" s="29"/>
      <c r="G183" s="29"/>
      <c r="H183" s="29"/>
      <c r="I183" s="29"/>
      <c r="J183" s="29"/>
      <c r="K183" s="29"/>
      <c r="L183" s="325"/>
      <c r="M183" s="29"/>
      <c r="N183" s="29"/>
      <c r="O183" s="29"/>
      <c r="P183" s="29"/>
      <c r="Q183" s="29"/>
      <c r="R183" s="29"/>
      <c r="S183" s="29"/>
      <c r="T183" s="29"/>
      <c r="U183" s="29"/>
      <c r="V183" s="29"/>
      <c r="W183" s="29"/>
      <c r="X183" s="29"/>
      <c r="Y183" s="29"/>
      <c r="Z183" s="29"/>
      <c r="AA183" s="29"/>
      <c r="AB183" s="29"/>
    </row>
    <row r="184" spans="1:28" ht="15.75" customHeight="1">
      <c r="A184" s="29"/>
      <c r="B184" s="29"/>
      <c r="C184" s="29"/>
      <c r="D184" s="29"/>
      <c r="E184" s="29"/>
      <c r="F184" s="29"/>
      <c r="G184" s="29"/>
      <c r="H184" s="29"/>
      <c r="I184" s="29"/>
      <c r="J184" s="29"/>
      <c r="K184" s="29"/>
      <c r="L184" s="325"/>
      <c r="M184" s="29"/>
      <c r="N184" s="29"/>
      <c r="O184" s="29"/>
      <c r="P184" s="29"/>
      <c r="Q184" s="29"/>
      <c r="R184" s="29"/>
      <c r="S184" s="29"/>
      <c r="T184" s="29"/>
      <c r="U184" s="29"/>
      <c r="V184" s="29"/>
      <c r="W184" s="29"/>
      <c r="X184" s="29"/>
      <c r="Y184" s="29"/>
      <c r="Z184" s="29"/>
      <c r="AA184" s="29"/>
      <c r="AB184" s="29"/>
    </row>
    <row r="185" spans="1:28" ht="15.75" customHeight="1">
      <c r="A185" s="29"/>
      <c r="B185" s="29"/>
      <c r="C185" s="29"/>
      <c r="D185" s="29"/>
      <c r="E185" s="29"/>
      <c r="F185" s="29"/>
      <c r="G185" s="29"/>
      <c r="H185" s="29"/>
      <c r="I185" s="29"/>
      <c r="J185" s="29"/>
      <c r="K185" s="29"/>
      <c r="L185" s="325"/>
      <c r="M185" s="29"/>
      <c r="N185" s="29"/>
      <c r="O185" s="29"/>
      <c r="P185" s="29"/>
      <c r="Q185" s="29"/>
      <c r="R185" s="29"/>
      <c r="S185" s="29"/>
      <c r="T185" s="29"/>
      <c r="U185" s="29"/>
      <c r="V185" s="29"/>
      <c r="W185" s="29"/>
      <c r="X185" s="29"/>
      <c r="Y185" s="29"/>
      <c r="Z185" s="29"/>
      <c r="AA185" s="29"/>
      <c r="AB185" s="29"/>
    </row>
    <row r="186" spans="1:28" ht="15.75" customHeight="1">
      <c r="A186" s="29"/>
      <c r="B186" s="29"/>
      <c r="C186" s="29"/>
      <c r="D186" s="29"/>
      <c r="E186" s="29"/>
      <c r="F186" s="29"/>
      <c r="G186" s="29"/>
      <c r="H186" s="29"/>
      <c r="I186" s="29"/>
      <c r="J186" s="29"/>
      <c r="K186" s="29"/>
      <c r="L186" s="325"/>
      <c r="M186" s="29"/>
      <c r="N186" s="29"/>
      <c r="O186" s="29"/>
      <c r="P186" s="29"/>
      <c r="Q186" s="29"/>
      <c r="R186" s="29"/>
      <c r="S186" s="29"/>
      <c r="T186" s="29"/>
      <c r="U186" s="29"/>
      <c r="V186" s="29"/>
      <c r="W186" s="29"/>
      <c r="X186" s="29"/>
      <c r="Y186" s="29"/>
      <c r="Z186" s="29"/>
      <c r="AA186" s="29"/>
      <c r="AB186" s="29"/>
    </row>
    <row r="187" spans="1:28" ht="15.75" customHeight="1">
      <c r="A187" s="29"/>
      <c r="B187" s="29"/>
      <c r="C187" s="29"/>
      <c r="D187" s="29"/>
      <c r="E187" s="29"/>
      <c r="F187" s="29"/>
      <c r="G187" s="29"/>
      <c r="H187" s="29"/>
      <c r="I187" s="29"/>
      <c r="J187" s="29"/>
      <c r="K187" s="29"/>
      <c r="L187" s="325"/>
      <c r="M187" s="29"/>
      <c r="N187" s="29"/>
      <c r="O187" s="29"/>
      <c r="P187" s="29"/>
      <c r="Q187" s="29"/>
      <c r="R187" s="29"/>
      <c r="S187" s="29"/>
      <c r="T187" s="29"/>
      <c r="U187" s="29"/>
      <c r="V187" s="29"/>
      <c r="W187" s="29"/>
      <c r="X187" s="29"/>
      <c r="Y187" s="29"/>
      <c r="Z187" s="29"/>
      <c r="AA187" s="29"/>
      <c r="AB187" s="29"/>
    </row>
    <row r="188" spans="1:28" ht="15.75" customHeight="1">
      <c r="A188" s="29"/>
      <c r="B188" s="29"/>
      <c r="C188" s="29"/>
      <c r="D188" s="29"/>
      <c r="E188" s="29"/>
      <c r="F188" s="29"/>
      <c r="G188" s="29"/>
      <c r="H188" s="29"/>
      <c r="I188" s="29"/>
      <c r="J188" s="29"/>
      <c r="K188" s="29"/>
      <c r="L188" s="325"/>
      <c r="M188" s="29"/>
      <c r="N188" s="29"/>
      <c r="O188" s="29"/>
      <c r="P188" s="29"/>
      <c r="Q188" s="29"/>
      <c r="R188" s="29"/>
      <c r="S188" s="29"/>
      <c r="T188" s="29"/>
      <c r="U188" s="29"/>
      <c r="V188" s="29"/>
      <c r="W188" s="29"/>
      <c r="X188" s="29"/>
      <c r="Y188" s="29"/>
      <c r="Z188" s="29"/>
      <c r="AA188" s="29"/>
      <c r="AB188" s="29"/>
    </row>
    <row r="189" spans="1:28" ht="15.75" customHeight="1">
      <c r="A189" s="29"/>
      <c r="B189" s="29"/>
      <c r="C189" s="29"/>
      <c r="D189" s="29"/>
      <c r="E189" s="29"/>
      <c r="F189" s="29"/>
      <c r="G189" s="29"/>
      <c r="H189" s="29"/>
      <c r="I189" s="29"/>
      <c r="J189" s="29"/>
      <c r="K189" s="29"/>
      <c r="L189" s="325"/>
      <c r="M189" s="29"/>
      <c r="N189" s="29"/>
      <c r="O189" s="29"/>
      <c r="P189" s="29"/>
      <c r="Q189" s="29"/>
      <c r="R189" s="29"/>
      <c r="S189" s="29"/>
      <c r="T189" s="29"/>
      <c r="U189" s="29"/>
      <c r="V189" s="29"/>
      <c r="W189" s="29"/>
      <c r="X189" s="29"/>
      <c r="Y189" s="29"/>
      <c r="Z189" s="29"/>
      <c r="AA189" s="29"/>
      <c r="AB189" s="29"/>
    </row>
    <row r="190" spans="1:28" ht="15.75" customHeight="1">
      <c r="A190" s="29"/>
      <c r="B190" s="29"/>
      <c r="C190" s="29"/>
      <c r="D190" s="29"/>
      <c r="E190" s="29"/>
      <c r="F190" s="29"/>
      <c r="G190" s="29"/>
      <c r="H190" s="29"/>
      <c r="I190" s="29"/>
      <c r="J190" s="29"/>
      <c r="K190" s="29"/>
      <c r="L190" s="325"/>
      <c r="M190" s="29"/>
      <c r="N190" s="29"/>
      <c r="O190" s="29"/>
      <c r="P190" s="29"/>
      <c r="Q190" s="29"/>
      <c r="R190" s="29"/>
      <c r="S190" s="29"/>
      <c r="T190" s="29"/>
      <c r="U190" s="29"/>
      <c r="V190" s="29"/>
      <c r="W190" s="29"/>
      <c r="X190" s="29"/>
      <c r="Y190" s="29"/>
      <c r="Z190" s="29"/>
      <c r="AA190" s="29"/>
      <c r="AB190" s="29"/>
    </row>
    <row r="191" spans="1:28" ht="15.75" customHeight="1">
      <c r="A191" s="29"/>
      <c r="B191" s="29"/>
      <c r="C191" s="29"/>
      <c r="D191" s="29"/>
      <c r="E191" s="29"/>
      <c r="F191" s="29"/>
      <c r="G191" s="29"/>
      <c r="H191" s="29"/>
      <c r="I191" s="29"/>
      <c r="J191" s="29"/>
      <c r="K191" s="29"/>
      <c r="L191" s="325"/>
      <c r="M191" s="29"/>
      <c r="N191" s="29"/>
      <c r="O191" s="29"/>
      <c r="P191" s="29"/>
      <c r="Q191" s="29"/>
      <c r="R191" s="29"/>
      <c r="S191" s="29"/>
      <c r="T191" s="29"/>
      <c r="U191" s="29"/>
      <c r="V191" s="29"/>
      <c r="W191" s="29"/>
      <c r="X191" s="29"/>
      <c r="Y191" s="29"/>
      <c r="Z191" s="29"/>
      <c r="AA191" s="29"/>
      <c r="AB191" s="29"/>
    </row>
    <row r="192" spans="1:28" ht="15.75" customHeight="1">
      <c r="A192" s="29"/>
      <c r="B192" s="29"/>
      <c r="C192" s="29"/>
      <c r="D192" s="29"/>
      <c r="E192" s="29"/>
      <c r="F192" s="29"/>
      <c r="G192" s="29"/>
      <c r="H192" s="29"/>
      <c r="I192" s="29"/>
      <c r="J192" s="29"/>
      <c r="K192" s="29"/>
      <c r="L192" s="325"/>
      <c r="M192" s="29"/>
      <c r="N192" s="29"/>
      <c r="O192" s="29"/>
      <c r="P192" s="29"/>
      <c r="Q192" s="29"/>
      <c r="R192" s="29"/>
      <c r="S192" s="29"/>
      <c r="T192" s="29"/>
      <c r="U192" s="29"/>
      <c r="V192" s="29"/>
      <c r="W192" s="29"/>
      <c r="X192" s="29"/>
      <c r="Y192" s="29"/>
      <c r="Z192" s="29"/>
      <c r="AA192" s="29"/>
      <c r="AB192" s="29"/>
    </row>
    <row r="193" spans="1:28" ht="15.75" customHeight="1">
      <c r="A193" s="29"/>
      <c r="B193" s="29"/>
      <c r="C193" s="29"/>
      <c r="D193" s="29"/>
      <c r="E193" s="29"/>
      <c r="F193" s="29"/>
      <c r="G193" s="29"/>
      <c r="H193" s="29"/>
      <c r="I193" s="29"/>
      <c r="J193" s="29"/>
      <c r="K193" s="29"/>
      <c r="L193" s="325"/>
      <c r="M193" s="29"/>
      <c r="N193" s="29"/>
      <c r="O193" s="29"/>
      <c r="P193" s="29"/>
      <c r="Q193" s="29"/>
      <c r="R193" s="29"/>
      <c r="S193" s="29"/>
      <c r="T193" s="29"/>
      <c r="U193" s="29"/>
      <c r="V193" s="29"/>
      <c r="W193" s="29"/>
      <c r="X193" s="29"/>
      <c r="Y193" s="29"/>
      <c r="Z193" s="29"/>
      <c r="AA193" s="29"/>
      <c r="AB193" s="29"/>
    </row>
    <row r="194" spans="1:28" ht="15.75" customHeight="1">
      <c r="A194" s="29"/>
      <c r="B194" s="29"/>
      <c r="C194" s="29"/>
      <c r="D194" s="29"/>
      <c r="E194" s="29"/>
      <c r="F194" s="29"/>
      <c r="G194" s="29"/>
      <c r="H194" s="29"/>
      <c r="I194" s="29"/>
      <c r="J194" s="29"/>
      <c r="K194" s="29"/>
      <c r="L194" s="325"/>
      <c r="M194" s="29"/>
      <c r="N194" s="29"/>
      <c r="O194" s="29"/>
      <c r="P194" s="29"/>
      <c r="Q194" s="29"/>
      <c r="R194" s="29"/>
      <c r="S194" s="29"/>
      <c r="T194" s="29"/>
      <c r="U194" s="29"/>
      <c r="V194" s="29"/>
      <c r="W194" s="29"/>
      <c r="X194" s="29"/>
      <c r="Y194" s="29"/>
      <c r="Z194" s="29"/>
      <c r="AA194" s="29"/>
      <c r="AB194" s="29"/>
    </row>
    <row r="195" spans="1:28" ht="15.75" customHeight="1">
      <c r="A195" s="29"/>
      <c r="B195" s="29"/>
      <c r="C195" s="29"/>
      <c r="D195" s="29"/>
      <c r="E195" s="29"/>
      <c r="F195" s="29"/>
      <c r="G195" s="29"/>
      <c r="H195" s="29"/>
      <c r="I195" s="29"/>
      <c r="J195" s="29"/>
      <c r="K195" s="29"/>
      <c r="L195" s="325"/>
      <c r="M195" s="29"/>
      <c r="N195" s="29"/>
      <c r="O195" s="29"/>
      <c r="P195" s="29"/>
      <c r="Q195" s="29"/>
      <c r="R195" s="29"/>
      <c r="S195" s="29"/>
      <c r="T195" s="29"/>
      <c r="U195" s="29"/>
      <c r="V195" s="29"/>
      <c r="W195" s="29"/>
      <c r="X195" s="29"/>
      <c r="Y195" s="29"/>
      <c r="Z195" s="29"/>
      <c r="AA195" s="29"/>
      <c r="AB195" s="29"/>
    </row>
    <row r="196" spans="1:28" ht="15.75" customHeight="1">
      <c r="A196" s="29"/>
      <c r="B196" s="29"/>
      <c r="C196" s="29"/>
      <c r="D196" s="29"/>
      <c r="E196" s="29"/>
      <c r="F196" s="29"/>
      <c r="G196" s="29"/>
      <c r="H196" s="29"/>
      <c r="I196" s="29"/>
      <c r="J196" s="29"/>
      <c r="K196" s="29"/>
      <c r="L196" s="325"/>
      <c r="M196" s="29"/>
      <c r="N196" s="29"/>
      <c r="O196" s="29"/>
      <c r="P196" s="29"/>
      <c r="Q196" s="29"/>
      <c r="R196" s="29"/>
      <c r="S196" s="29"/>
      <c r="T196" s="29"/>
      <c r="U196" s="29"/>
      <c r="V196" s="29"/>
      <c r="W196" s="29"/>
      <c r="X196" s="29"/>
      <c r="Y196" s="29"/>
      <c r="Z196" s="29"/>
      <c r="AA196" s="29"/>
      <c r="AB196" s="29"/>
    </row>
    <row r="197" spans="1:28" ht="15.75" customHeight="1">
      <c r="A197" s="29"/>
      <c r="B197" s="29"/>
      <c r="C197" s="29"/>
      <c r="D197" s="29"/>
      <c r="E197" s="29"/>
      <c r="F197" s="29"/>
      <c r="G197" s="29"/>
      <c r="H197" s="29"/>
      <c r="I197" s="29"/>
      <c r="J197" s="29"/>
      <c r="K197" s="29"/>
      <c r="L197" s="325"/>
      <c r="M197" s="29"/>
      <c r="N197" s="29"/>
      <c r="O197" s="29"/>
      <c r="P197" s="29"/>
      <c r="Q197" s="29"/>
      <c r="R197" s="29"/>
      <c r="S197" s="29"/>
      <c r="T197" s="29"/>
      <c r="U197" s="29"/>
      <c r="V197" s="29"/>
      <c r="W197" s="29"/>
      <c r="X197" s="29"/>
      <c r="Y197" s="29"/>
      <c r="Z197" s="29"/>
      <c r="AA197" s="29"/>
      <c r="AB197" s="29"/>
    </row>
    <row r="198" spans="1:28" ht="15.75" customHeight="1">
      <c r="A198" s="29"/>
      <c r="B198" s="29"/>
      <c r="C198" s="29"/>
      <c r="D198" s="29"/>
      <c r="E198" s="29"/>
      <c r="F198" s="29"/>
      <c r="G198" s="29"/>
      <c r="H198" s="29"/>
      <c r="I198" s="29"/>
      <c r="J198" s="29"/>
      <c r="K198" s="29"/>
      <c r="L198" s="325"/>
      <c r="M198" s="29"/>
      <c r="N198" s="29"/>
      <c r="O198" s="29"/>
      <c r="P198" s="29"/>
      <c r="Q198" s="29"/>
      <c r="R198" s="29"/>
      <c r="S198" s="29"/>
      <c r="T198" s="29"/>
      <c r="U198" s="29"/>
      <c r="V198" s="29"/>
      <c r="W198" s="29"/>
      <c r="X198" s="29"/>
      <c r="Y198" s="29"/>
      <c r="Z198" s="29"/>
      <c r="AA198" s="29"/>
      <c r="AB198" s="29"/>
    </row>
    <row r="199" spans="1:28" ht="15.75" customHeight="1">
      <c r="A199" s="29"/>
      <c r="B199" s="29"/>
      <c r="C199" s="29"/>
      <c r="D199" s="29"/>
      <c r="E199" s="29"/>
      <c r="F199" s="29"/>
      <c r="G199" s="29"/>
      <c r="H199" s="29"/>
      <c r="I199" s="29"/>
      <c r="J199" s="29"/>
      <c r="K199" s="29"/>
      <c r="L199" s="325"/>
      <c r="M199" s="29"/>
      <c r="N199" s="29"/>
      <c r="O199" s="29"/>
      <c r="P199" s="29"/>
      <c r="Q199" s="29"/>
      <c r="R199" s="29"/>
      <c r="S199" s="29"/>
      <c r="T199" s="29"/>
      <c r="U199" s="29"/>
      <c r="V199" s="29"/>
      <c r="W199" s="29"/>
      <c r="X199" s="29"/>
      <c r="Y199" s="29"/>
      <c r="Z199" s="29"/>
      <c r="AA199" s="29"/>
      <c r="AB199" s="29"/>
    </row>
    <row r="200" spans="1:28" ht="15.75" customHeight="1">
      <c r="A200" s="29"/>
      <c r="B200" s="29"/>
      <c r="C200" s="29"/>
      <c r="D200" s="29"/>
      <c r="E200" s="29"/>
      <c r="F200" s="29"/>
      <c r="G200" s="29"/>
      <c r="H200" s="29"/>
      <c r="I200" s="29"/>
      <c r="J200" s="29"/>
      <c r="K200" s="29"/>
      <c r="L200" s="325"/>
      <c r="M200" s="29"/>
      <c r="N200" s="29"/>
      <c r="O200" s="29"/>
      <c r="P200" s="29"/>
      <c r="Q200" s="29"/>
      <c r="R200" s="29"/>
      <c r="S200" s="29"/>
      <c r="T200" s="29"/>
      <c r="U200" s="29"/>
      <c r="V200" s="29"/>
      <c r="W200" s="29"/>
      <c r="X200" s="29"/>
      <c r="Y200" s="29"/>
      <c r="Z200" s="29"/>
      <c r="AA200" s="29"/>
      <c r="AB200" s="29"/>
    </row>
    <row r="201" spans="1:28" ht="15.75" customHeight="1">
      <c r="A201" s="29"/>
      <c r="B201" s="29"/>
      <c r="C201" s="29"/>
      <c r="D201" s="29"/>
      <c r="E201" s="29"/>
      <c r="F201" s="29"/>
      <c r="G201" s="29"/>
      <c r="H201" s="29"/>
      <c r="I201" s="29"/>
      <c r="J201" s="29"/>
      <c r="K201" s="29"/>
      <c r="L201" s="325"/>
      <c r="M201" s="29"/>
      <c r="N201" s="29"/>
      <c r="O201" s="29"/>
      <c r="P201" s="29"/>
      <c r="Q201" s="29"/>
      <c r="R201" s="29"/>
      <c r="S201" s="29"/>
      <c r="T201" s="29"/>
      <c r="U201" s="29"/>
      <c r="V201" s="29"/>
      <c r="W201" s="29"/>
      <c r="X201" s="29"/>
      <c r="Y201" s="29"/>
      <c r="Z201" s="29"/>
      <c r="AA201" s="29"/>
      <c r="AB201" s="29"/>
    </row>
    <row r="202" spans="1:28" ht="15.75" customHeight="1">
      <c r="A202" s="29"/>
      <c r="B202" s="29"/>
      <c r="C202" s="29"/>
      <c r="D202" s="29"/>
      <c r="E202" s="29"/>
      <c r="F202" s="29"/>
      <c r="G202" s="29"/>
      <c r="H202" s="29"/>
      <c r="I202" s="29"/>
      <c r="J202" s="29"/>
      <c r="K202" s="29"/>
      <c r="L202" s="325"/>
      <c r="M202" s="29"/>
      <c r="N202" s="29"/>
      <c r="O202" s="29"/>
      <c r="P202" s="29"/>
      <c r="Q202" s="29"/>
      <c r="R202" s="29"/>
      <c r="S202" s="29"/>
      <c r="T202" s="29"/>
      <c r="U202" s="29"/>
      <c r="V202" s="29"/>
      <c r="W202" s="29"/>
      <c r="X202" s="29"/>
      <c r="Y202" s="29"/>
      <c r="Z202" s="29"/>
      <c r="AA202" s="29"/>
      <c r="AB202" s="29"/>
    </row>
    <row r="203" spans="1:28" ht="15.75" customHeight="1">
      <c r="A203" s="29"/>
      <c r="B203" s="29"/>
      <c r="C203" s="29"/>
      <c r="D203" s="29"/>
      <c r="E203" s="29"/>
      <c r="F203" s="29"/>
      <c r="G203" s="29"/>
      <c r="H203" s="29"/>
      <c r="I203" s="29"/>
      <c r="J203" s="29"/>
      <c r="K203" s="29"/>
      <c r="L203" s="325"/>
      <c r="M203" s="29"/>
      <c r="N203" s="29"/>
      <c r="O203" s="29"/>
      <c r="P203" s="29"/>
      <c r="Q203" s="29"/>
      <c r="R203" s="29"/>
      <c r="S203" s="29"/>
      <c r="T203" s="29"/>
      <c r="U203" s="29"/>
      <c r="V203" s="29"/>
      <c r="W203" s="29"/>
      <c r="X203" s="29"/>
      <c r="Y203" s="29"/>
      <c r="Z203" s="29"/>
      <c r="AA203" s="29"/>
      <c r="AB203" s="29"/>
    </row>
    <row r="204" spans="1:28" ht="15.75" customHeight="1">
      <c r="A204" s="29"/>
      <c r="B204" s="29"/>
      <c r="C204" s="29"/>
      <c r="D204" s="29"/>
      <c r="E204" s="29"/>
      <c r="F204" s="29"/>
      <c r="G204" s="29"/>
      <c r="H204" s="29"/>
      <c r="I204" s="29"/>
      <c r="J204" s="29"/>
      <c r="K204" s="29"/>
      <c r="L204" s="325"/>
      <c r="M204" s="29"/>
      <c r="N204" s="29"/>
      <c r="O204" s="29"/>
      <c r="P204" s="29"/>
      <c r="Q204" s="29"/>
      <c r="R204" s="29"/>
      <c r="S204" s="29"/>
      <c r="T204" s="29"/>
      <c r="U204" s="29"/>
      <c r="V204" s="29"/>
      <c r="W204" s="29"/>
      <c r="X204" s="29"/>
      <c r="Y204" s="29"/>
      <c r="Z204" s="29"/>
      <c r="AA204" s="29"/>
      <c r="AB204" s="29"/>
    </row>
    <row r="205" spans="1:28" ht="15.75" customHeight="1">
      <c r="A205" s="29"/>
      <c r="B205" s="29"/>
      <c r="C205" s="29"/>
      <c r="D205" s="29"/>
      <c r="E205" s="29"/>
      <c r="F205" s="29"/>
      <c r="G205" s="29"/>
      <c r="H205" s="29"/>
      <c r="I205" s="29"/>
      <c r="J205" s="29"/>
      <c r="K205" s="29"/>
      <c r="L205" s="325"/>
      <c r="M205" s="29"/>
      <c r="N205" s="29"/>
      <c r="O205" s="29"/>
      <c r="P205" s="29"/>
      <c r="Q205" s="29"/>
      <c r="R205" s="29"/>
      <c r="S205" s="29"/>
      <c r="T205" s="29"/>
      <c r="U205" s="29"/>
      <c r="V205" s="29"/>
      <c r="W205" s="29"/>
      <c r="X205" s="29"/>
      <c r="Y205" s="29"/>
      <c r="Z205" s="29"/>
      <c r="AA205" s="29"/>
      <c r="AB205" s="29"/>
    </row>
    <row r="206" spans="1:28" ht="15.75" customHeight="1">
      <c r="A206" s="29"/>
      <c r="B206" s="29"/>
      <c r="C206" s="29"/>
      <c r="D206" s="29"/>
      <c r="E206" s="29"/>
      <c r="F206" s="29"/>
      <c r="G206" s="29"/>
      <c r="H206" s="29"/>
      <c r="I206" s="29"/>
      <c r="J206" s="29"/>
      <c r="K206" s="29"/>
      <c r="L206" s="325"/>
      <c r="M206" s="29"/>
      <c r="N206" s="29"/>
      <c r="O206" s="29"/>
      <c r="P206" s="29"/>
      <c r="Q206" s="29"/>
      <c r="R206" s="29"/>
      <c r="S206" s="29"/>
      <c r="T206" s="29"/>
      <c r="U206" s="29"/>
      <c r="V206" s="29"/>
      <c r="W206" s="29"/>
      <c r="X206" s="29"/>
      <c r="Y206" s="29"/>
      <c r="Z206" s="29"/>
      <c r="AA206" s="29"/>
      <c r="AB206" s="29"/>
    </row>
    <row r="207" spans="1:28" ht="15.75" customHeight="1">
      <c r="A207" s="29"/>
      <c r="B207" s="29"/>
      <c r="C207" s="29"/>
      <c r="D207" s="29"/>
      <c r="E207" s="29"/>
      <c r="F207" s="29"/>
      <c r="G207" s="29"/>
      <c r="H207" s="29"/>
      <c r="I207" s="29"/>
      <c r="J207" s="29"/>
      <c r="K207" s="29"/>
      <c r="L207" s="325"/>
      <c r="M207" s="29"/>
      <c r="N207" s="29"/>
      <c r="O207" s="29"/>
      <c r="P207" s="29"/>
      <c r="Q207" s="29"/>
      <c r="R207" s="29"/>
      <c r="S207" s="29"/>
      <c r="T207" s="29"/>
      <c r="U207" s="29"/>
      <c r="V207" s="29"/>
      <c r="W207" s="29"/>
      <c r="X207" s="29"/>
      <c r="Y207" s="29"/>
      <c r="Z207" s="29"/>
      <c r="AA207" s="29"/>
      <c r="AB207" s="29"/>
    </row>
    <row r="208" spans="1:28" ht="15.75" customHeight="1">
      <c r="A208" s="29"/>
      <c r="B208" s="29"/>
      <c r="C208" s="29"/>
      <c r="D208" s="29"/>
      <c r="E208" s="29"/>
      <c r="F208" s="29"/>
      <c r="G208" s="29"/>
      <c r="H208" s="29"/>
      <c r="I208" s="29"/>
      <c r="J208" s="29"/>
      <c r="K208" s="29"/>
      <c r="L208" s="325"/>
      <c r="M208" s="29"/>
      <c r="N208" s="29"/>
      <c r="O208" s="29"/>
      <c r="P208" s="29"/>
      <c r="Q208" s="29"/>
      <c r="R208" s="29"/>
      <c r="S208" s="29"/>
      <c r="T208" s="29"/>
      <c r="U208" s="29"/>
      <c r="V208" s="29"/>
      <c r="W208" s="29"/>
      <c r="X208" s="29"/>
      <c r="Y208" s="29"/>
      <c r="Z208" s="29"/>
      <c r="AA208" s="29"/>
      <c r="AB208" s="29"/>
    </row>
    <row r="209" spans="1:28" ht="15.75" customHeight="1">
      <c r="A209" s="29"/>
      <c r="B209" s="29"/>
      <c r="C209" s="29"/>
      <c r="D209" s="29"/>
      <c r="E209" s="29"/>
      <c r="F209" s="29"/>
      <c r="G209" s="29"/>
      <c r="H209" s="29"/>
      <c r="I209" s="29"/>
      <c r="J209" s="29"/>
      <c r="K209" s="29"/>
      <c r="L209" s="325"/>
      <c r="M209" s="29"/>
      <c r="N209" s="29"/>
      <c r="O209" s="29"/>
      <c r="P209" s="29"/>
      <c r="Q209" s="29"/>
      <c r="R209" s="29"/>
      <c r="S209" s="29"/>
      <c r="T209" s="29"/>
      <c r="U209" s="29"/>
      <c r="V209" s="29"/>
      <c r="W209" s="29"/>
      <c r="X209" s="29"/>
      <c r="Y209" s="29"/>
      <c r="Z209" s="29"/>
      <c r="AA209" s="29"/>
      <c r="AB209" s="29"/>
    </row>
    <row r="210" spans="1:28" ht="15.75" customHeight="1">
      <c r="A210" s="29"/>
      <c r="B210" s="29"/>
      <c r="C210" s="29"/>
      <c r="D210" s="29"/>
      <c r="E210" s="29"/>
      <c r="F210" s="29"/>
      <c r="G210" s="29"/>
      <c r="H210" s="29"/>
      <c r="I210" s="29"/>
      <c r="J210" s="29"/>
      <c r="K210" s="29"/>
      <c r="L210" s="325"/>
      <c r="M210" s="29"/>
      <c r="N210" s="29"/>
      <c r="O210" s="29"/>
      <c r="P210" s="29"/>
      <c r="Q210" s="29"/>
      <c r="R210" s="29"/>
      <c r="S210" s="29"/>
      <c r="T210" s="29"/>
      <c r="U210" s="29"/>
      <c r="V210" s="29"/>
      <c r="W210" s="29"/>
      <c r="X210" s="29"/>
      <c r="Y210" s="29"/>
      <c r="Z210" s="29"/>
      <c r="AA210" s="29"/>
      <c r="AB210" s="29"/>
    </row>
    <row r="211" spans="1:28" ht="15.75" customHeight="1">
      <c r="A211" s="29"/>
      <c r="B211" s="29"/>
      <c r="C211" s="29"/>
      <c r="D211" s="29"/>
      <c r="E211" s="29"/>
      <c r="F211" s="29"/>
      <c r="G211" s="29"/>
      <c r="H211" s="29"/>
      <c r="I211" s="29"/>
      <c r="J211" s="29"/>
      <c r="K211" s="29"/>
      <c r="L211" s="325"/>
      <c r="M211" s="29"/>
      <c r="N211" s="29"/>
      <c r="O211" s="29"/>
      <c r="P211" s="29"/>
      <c r="Q211" s="29"/>
      <c r="R211" s="29"/>
      <c r="S211" s="29"/>
      <c r="T211" s="29"/>
      <c r="U211" s="29"/>
      <c r="V211" s="29"/>
      <c r="W211" s="29"/>
      <c r="X211" s="29"/>
      <c r="Y211" s="29"/>
      <c r="Z211" s="29"/>
      <c r="AA211" s="29"/>
      <c r="AB211" s="29"/>
    </row>
    <row r="212" spans="1:28" ht="15.75" customHeight="1">
      <c r="A212" s="29"/>
      <c r="B212" s="29"/>
      <c r="C212" s="29"/>
      <c r="D212" s="29"/>
      <c r="E212" s="29"/>
      <c r="F212" s="29"/>
      <c r="G212" s="29"/>
      <c r="H212" s="29"/>
      <c r="I212" s="29"/>
      <c r="J212" s="29"/>
      <c r="K212" s="29"/>
      <c r="L212" s="325"/>
      <c r="M212" s="29"/>
      <c r="N212" s="29"/>
      <c r="O212" s="29"/>
      <c r="P212" s="29"/>
      <c r="Q212" s="29"/>
      <c r="R212" s="29"/>
      <c r="S212" s="29"/>
      <c r="T212" s="29"/>
      <c r="U212" s="29"/>
      <c r="V212" s="29"/>
      <c r="W212" s="29"/>
      <c r="X212" s="29"/>
      <c r="Y212" s="29"/>
      <c r="Z212" s="29"/>
      <c r="AA212" s="29"/>
      <c r="AB212" s="29"/>
    </row>
    <row r="213" spans="1:28" ht="15.75" customHeight="1">
      <c r="A213" s="29"/>
      <c r="B213" s="29"/>
      <c r="C213" s="29"/>
      <c r="D213" s="29"/>
      <c r="E213" s="29"/>
      <c r="F213" s="29"/>
      <c r="G213" s="29"/>
      <c r="H213" s="29"/>
      <c r="I213" s="29"/>
      <c r="J213" s="29"/>
      <c r="K213" s="29"/>
      <c r="L213" s="325"/>
      <c r="M213" s="29"/>
      <c r="N213" s="29"/>
      <c r="O213" s="29"/>
      <c r="P213" s="29"/>
      <c r="Q213" s="29"/>
      <c r="R213" s="29"/>
      <c r="S213" s="29"/>
      <c r="T213" s="29"/>
      <c r="U213" s="29"/>
      <c r="V213" s="29"/>
      <c r="W213" s="29"/>
      <c r="X213" s="29"/>
      <c r="Y213" s="29"/>
      <c r="Z213" s="29"/>
      <c r="AA213" s="29"/>
      <c r="AB213" s="29"/>
    </row>
    <row r="214" spans="1:28" ht="15.75" customHeight="1">
      <c r="A214" s="29"/>
      <c r="B214" s="29"/>
      <c r="C214" s="29"/>
      <c r="D214" s="29"/>
      <c r="E214" s="29"/>
      <c r="F214" s="29"/>
      <c r="G214" s="29"/>
      <c r="H214" s="29"/>
      <c r="I214" s="29"/>
      <c r="J214" s="29"/>
      <c r="K214" s="29"/>
      <c r="L214" s="325"/>
      <c r="M214" s="29"/>
      <c r="N214" s="29"/>
      <c r="O214" s="29"/>
      <c r="P214" s="29"/>
      <c r="Q214" s="29"/>
      <c r="R214" s="29"/>
      <c r="S214" s="29"/>
      <c r="T214" s="29"/>
      <c r="U214" s="29"/>
      <c r="V214" s="29"/>
      <c r="W214" s="29"/>
      <c r="X214" s="29"/>
      <c r="Y214" s="29"/>
      <c r="Z214" s="29"/>
      <c r="AA214" s="29"/>
      <c r="AB214" s="29"/>
    </row>
    <row r="215" spans="1:28" ht="15.75" customHeight="1">
      <c r="A215" s="29"/>
      <c r="B215" s="29"/>
      <c r="C215" s="29"/>
      <c r="D215" s="29"/>
      <c r="E215" s="29"/>
      <c r="F215" s="29"/>
      <c r="G215" s="29"/>
      <c r="H215" s="29"/>
      <c r="I215" s="29"/>
      <c r="J215" s="29"/>
      <c r="K215" s="29"/>
      <c r="L215" s="325"/>
      <c r="M215" s="29"/>
      <c r="N215" s="29"/>
      <c r="O215" s="29"/>
      <c r="P215" s="29"/>
      <c r="Q215" s="29"/>
      <c r="R215" s="29"/>
      <c r="S215" s="29"/>
      <c r="T215" s="29"/>
      <c r="U215" s="29"/>
      <c r="V215" s="29"/>
      <c r="W215" s="29"/>
      <c r="X215" s="29"/>
      <c r="Y215" s="29"/>
      <c r="Z215" s="29"/>
      <c r="AA215" s="29"/>
      <c r="AB215" s="29"/>
    </row>
    <row r="216" spans="1:28" ht="15.75" customHeight="1">
      <c r="A216" s="29"/>
      <c r="B216" s="29"/>
      <c r="C216" s="29"/>
      <c r="D216" s="29"/>
      <c r="E216" s="29"/>
      <c r="F216" s="29"/>
      <c r="G216" s="29"/>
      <c r="H216" s="29"/>
      <c r="I216" s="29"/>
      <c r="J216" s="29"/>
      <c r="K216" s="29"/>
      <c r="L216" s="325"/>
      <c r="M216" s="29"/>
      <c r="N216" s="29"/>
      <c r="O216" s="29"/>
      <c r="P216" s="29"/>
      <c r="Q216" s="29"/>
      <c r="R216" s="29"/>
      <c r="S216" s="29"/>
      <c r="T216" s="29"/>
      <c r="U216" s="29"/>
      <c r="V216" s="29"/>
      <c r="W216" s="29"/>
      <c r="X216" s="29"/>
      <c r="Y216" s="29"/>
      <c r="Z216" s="29"/>
      <c r="AA216" s="29"/>
      <c r="AB216" s="29"/>
    </row>
    <row r="217" spans="1:28" ht="15.75" customHeight="1">
      <c r="A217" s="29"/>
      <c r="B217" s="29"/>
      <c r="C217" s="29"/>
      <c r="D217" s="29"/>
      <c r="E217" s="29"/>
      <c r="F217" s="29"/>
      <c r="G217" s="29"/>
      <c r="H217" s="29"/>
      <c r="I217" s="29"/>
      <c r="J217" s="29"/>
      <c r="K217" s="29"/>
      <c r="L217" s="325"/>
      <c r="M217" s="29"/>
      <c r="N217" s="29"/>
      <c r="O217" s="29"/>
      <c r="P217" s="29"/>
      <c r="Q217" s="29"/>
      <c r="R217" s="29"/>
      <c r="S217" s="29"/>
      <c r="T217" s="29"/>
      <c r="U217" s="29"/>
      <c r="V217" s="29"/>
      <c r="W217" s="29"/>
      <c r="X217" s="29"/>
      <c r="Y217" s="29"/>
      <c r="Z217" s="29"/>
      <c r="AA217" s="29"/>
      <c r="AB217" s="29"/>
    </row>
    <row r="218" spans="1:28" ht="15.75" customHeight="1">
      <c r="A218" s="29"/>
      <c r="B218" s="29"/>
      <c r="C218" s="29"/>
      <c r="D218" s="29"/>
      <c r="E218" s="29"/>
      <c r="F218" s="29"/>
      <c r="G218" s="29"/>
      <c r="H218" s="29"/>
      <c r="I218" s="29"/>
      <c r="J218" s="29"/>
      <c r="K218" s="29"/>
      <c r="L218" s="325"/>
      <c r="M218" s="29"/>
      <c r="N218" s="29"/>
      <c r="O218" s="29"/>
      <c r="P218" s="29"/>
      <c r="Q218" s="29"/>
      <c r="R218" s="29"/>
      <c r="S218" s="29"/>
      <c r="T218" s="29"/>
      <c r="U218" s="29"/>
      <c r="V218" s="29"/>
      <c r="W218" s="29"/>
      <c r="X218" s="29"/>
      <c r="Y218" s="29"/>
      <c r="Z218" s="29"/>
      <c r="AA218" s="29"/>
      <c r="AB218" s="29"/>
    </row>
    <row r="219" spans="1:28" ht="15.75" customHeight="1">
      <c r="A219" s="29"/>
      <c r="B219" s="29"/>
      <c r="C219" s="29"/>
      <c r="D219" s="29"/>
      <c r="E219" s="29"/>
      <c r="F219" s="29"/>
      <c r="G219" s="29"/>
      <c r="H219" s="29"/>
      <c r="I219" s="29"/>
      <c r="J219" s="29"/>
      <c r="K219" s="29"/>
      <c r="L219" s="325"/>
      <c r="M219" s="29"/>
      <c r="N219" s="29"/>
      <c r="O219" s="29"/>
      <c r="P219" s="29"/>
      <c r="Q219" s="29"/>
      <c r="R219" s="29"/>
      <c r="S219" s="29"/>
      <c r="T219" s="29"/>
      <c r="U219" s="29"/>
      <c r="V219" s="29"/>
      <c r="W219" s="29"/>
      <c r="X219" s="29"/>
      <c r="Y219" s="29"/>
      <c r="Z219" s="29"/>
      <c r="AA219" s="29"/>
      <c r="AB219" s="29"/>
    </row>
    <row r="220" spans="1:28" ht="15.75" customHeight="1">
      <c r="A220" s="29"/>
      <c r="B220" s="29"/>
      <c r="C220" s="29"/>
      <c r="D220" s="29"/>
      <c r="E220" s="29"/>
      <c r="F220" s="29"/>
      <c r="G220" s="29"/>
      <c r="H220" s="29"/>
      <c r="I220" s="29"/>
      <c r="J220" s="29"/>
      <c r="K220" s="29"/>
      <c r="L220" s="325"/>
      <c r="M220" s="29"/>
      <c r="N220" s="29"/>
      <c r="O220" s="29"/>
      <c r="P220" s="29"/>
      <c r="Q220" s="29"/>
      <c r="R220" s="29"/>
      <c r="S220" s="29"/>
      <c r="T220" s="29"/>
      <c r="U220" s="29"/>
      <c r="V220" s="29"/>
      <c r="W220" s="29"/>
      <c r="X220" s="29"/>
      <c r="Y220" s="29"/>
      <c r="Z220" s="29"/>
      <c r="AA220" s="29"/>
      <c r="AB220" s="29"/>
    </row>
    <row r="221" spans="1:28" ht="15.75" customHeight="1">
      <c r="A221" s="29"/>
      <c r="B221" s="29"/>
      <c r="C221" s="29"/>
      <c r="D221" s="29"/>
      <c r="E221" s="29"/>
      <c r="F221" s="29"/>
      <c r="G221" s="29"/>
      <c r="H221" s="29"/>
      <c r="I221" s="29"/>
      <c r="J221" s="29"/>
      <c r="K221" s="29"/>
      <c r="L221" s="325"/>
      <c r="M221" s="29"/>
      <c r="N221" s="29"/>
      <c r="O221" s="29"/>
      <c r="P221" s="29"/>
      <c r="Q221" s="29"/>
      <c r="R221" s="29"/>
      <c r="S221" s="29"/>
      <c r="T221" s="29"/>
      <c r="U221" s="29"/>
      <c r="V221" s="29"/>
      <c r="W221" s="29"/>
      <c r="X221" s="29"/>
      <c r="Y221" s="29"/>
      <c r="Z221" s="29"/>
      <c r="AA221" s="29"/>
      <c r="AB221" s="29"/>
    </row>
    <row r="222" spans="1:28" ht="15.75" customHeight="1">
      <c r="A222" s="29"/>
      <c r="B222" s="29"/>
      <c r="C222" s="29"/>
      <c r="D222" s="29"/>
      <c r="E222" s="29"/>
      <c r="F222" s="29"/>
      <c r="G222" s="29"/>
      <c r="H222" s="29"/>
      <c r="I222" s="29"/>
      <c r="J222" s="29"/>
      <c r="K222" s="29"/>
      <c r="L222" s="325"/>
      <c r="M222" s="29"/>
      <c r="N222" s="29"/>
      <c r="O222" s="29"/>
      <c r="P222" s="29"/>
      <c r="Q222" s="29"/>
      <c r="R222" s="29"/>
      <c r="S222" s="29"/>
      <c r="T222" s="29"/>
      <c r="U222" s="29"/>
      <c r="V222" s="29"/>
      <c r="W222" s="29"/>
      <c r="X222" s="29"/>
      <c r="Y222" s="29"/>
      <c r="Z222" s="29"/>
      <c r="AA222" s="29"/>
      <c r="AB222" s="29"/>
    </row>
    <row r="223" spans="1:28" ht="15.75" customHeight="1">
      <c r="A223" s="29"/>
      <c r="B223" s="29"/>
      <c r="C223" s="29"/>
      <c r="D223" s="29"/>
      <c r="E223" s="29"/>
      <c r="F223" s="29"/>
      <c r="G223" s="29"/>
      <c r="H223" s="29"/>
      <c r="I223" s="29"/>
      <c r="J223" s="29"/>
      <c r="K223" s="29"/>
      <c r="L223" s="325"/>
      <c r="M223" s="29"/>
      <c r="N223" s="29"/>
      <c r="O223" s="29"/>
      <c r="P223" s="29"/>
      <c r="Q223" s="29"/>
      <c r="R223" s="29"/>
      <c r="S223" s="29"/>
      <c r="T223" s="29"/>
      <c r="U223" s="29"/>
      <c r="V223" s="29"/>
      <c r="W223" s="29"/>
      <c r="X223" s="29"/>
      <c r="Y223" s="29"/>
      <c r="Z223" s="29"/>
      <c r="AA223" s="29"/>
      <c r="AB223" s="29"/>
    </row>
    <row r="224" spans="1:28" ht="15.75" customHeight="1">
      <c r="A224" s="29"/>
      <c r="B224" s="29"/>
      <c r="C224" s="29"/>
      <c r="D224" s="29"/>
      <c r="E224" s="29"/>
      <c r="F224" s="29"/>
      <c r="G224" s="29"/>
      <c r="H224" s="29"/>
      <c r="I224" s="29"/>
      <c r="J224" s="29"/>
      <c r="K224" s="29"/>
      <c r="L224" s="325"/>
      <c r="M224" s="29"/>
      <c r="N224" s="29"/>
      <c r="O224" s="29"/>
      <c r="P224" s="29"/>
      <c r="Q224" s="29"/>
      <c r="R224" s="29"/>
      <c r="S224" s="29"/>
      <c r="T224" s="29"/>
      <c r="U224" s="29"/>
      <c r="V224" s="29"/>
      <c r="W224" s="29"/>
      <c r="X224" s="29"/>
      <c r="Y224" s="29"/>
      <c r="Z224" s="29"/>
      <c r="AA224" s="29"/>
      <c r="AB224" s="29"/>
    </row>
    <row r="225" spans="1:28" ht="15.75" customHeight="1">
      <c r="A225" s="29"/>
      <c r="B225" s="29"/>
      <c r="C225" s="29"/>
      <c r="D225" s="29"/>
      <c r="E225" s="29"/>
      <c r="F225" s="29"/>
      <c r="G225" s="29"/>
      <c r="H225" s="29"/>
      <c r="I225" s="29"/>
      <c r="J225" s="29"/>
      <c r="K225" s="29"/>
      <c r="L225" s="325"/>
      <c r="M225" s="29"/>
      <c r="N225" s="29"/>
      <c r="O225" s="29"/>
      <c r="P225" s="29"/>
      <c r="Q225" s="29"/>
      <c r="R225" s="29"/>
      <c r="S225" s="29"/>
      <c r="T225" s="29"/>
      <c r="U225" s="29"/>
      <c r="V225" s="29"/>
      <c r="W225" s="29"/>
      <c r="X225" s="29"/>
      <c r="Y225" s="29"/>
      <c r="Z225" s="29"/>
      <c r="AA225" s="29"/>
      <c r="AB225" s="29"/>
    </row>
    <row r="226" spans="1:28" ht="15.75" customHeight="1">
      <c r="A226" s="29"/>
      <c r="B226" s="29"/>
      <c r="C226" s="29"/>
      <c r="D226" s="29"/>
      <c r="E226" s="29"/>
      <c r="F226" s="29"/>
      <c r="G226" s="29"/>
      <c r="H226" s="29"/>
      <c r="I226" s="29"/>
      <c r="J226" s="29"/>
      <c r="K226" s="29"/>
      <c r="L226" s="325"/>
      <c r="M226" s="29"/>
      <c r="N226" s="29"/>
      <c r="O226" s="29"/>
      <c r="P226" s="29"/>
      <c r="Q226" s="29"/>
      <c r="R226" s="29"/>
      <c r="S226" s="29"/>
      <c r="T226" s="29"/>
      <c r="U226" s="29"/>
      <c r="V226" s="29"/>
      <c r="W226" s="29"/>
      <c r="X226" s="29"/>
      <c r="Y226" s="29"/>
      <c r="Z226" s="29"/>
      <c r="AA226" s="29"/>
      <c r="AB226" s="29"/>
    </row>
    <row r="227" spans="1:28" ht="15.75" customHeight="1">
      <c r="A227" s="29"/>
      <c r="B227" s="29"/>
      <c r="C227" s="29"/>
      <c r="D227" s="29"/>
      <c r="E227" s="29"/>
      <c r="F227" s="29"/>
      <c r="G227" s="29"/>
      <c r="H227" s="29"/>
      <c r="I227" s="29"/>
      <c r="J227" s="29"/>
      <c r="K227" s="29"/>
      <c r="L227" s="325"/>
      <c r="M227" s="29"/>
      <c r="N227" s="29"/>
      <c r="O227" s="29"/>
      <c r="P227" s="29"/>
      <c r="Q227" s="29"/>
      <c r="R227" s="29"/>
      <c r="S227" s="29"/>
      <c r="T227" s="29"/>
      <c r="U227" s="29"/>
      <c r="V227" s="29"/>
      <c r="W227" s="29"/>
      <c r="X227" s="29"/>
      <c r="Y227" s="29"/>
      <c r="Z227" s="29"/>
      <c r="AA227" s="29"/>
      <c r="AB227" s="29"/>
    </row>
    <row r="228" spans="1:28" ht="15.75" customHeight="1">
      <c r="A228" s="29"/>
      <c r="B228" s="29"/>
      <c r="C228" s="29"/>
      <c r="D228" s="29"/>
      <c r="E228" s="29"/>
      <c r="F228" s="29"/>
      <c r="G228" s="29"/>
      <c r="H228" s="29"/>
      <c r="I228" s="29"/>
      <c r="J228" s="29"/>
      <c r="K228" s="29"/>
      <c r="L228" s="325"/>
      <c r="M228" s="29"/>
      <c r="N228" s="29"/>
      <c r="O228" s="29"/>
      <c r="P228" s="29"/>
      <c r="Q228" s="29"/>
      <c r="R228" s="29"/>
      <c r="S228" s="29"/>
      <c r="T228" s="29"/>
      <c r="U228" s="29"/>
      <c r="V228" s="29"/>
      <c r="W228" s="29"/>
      <c r="X228" s="29"/>
      <c r="Y228" s="29"/>
      <c r="Z228" s="29"/>
      <c r="AA228" s="29"/>
      <c r="AB228" s="29"/>
    </row>
    <row r="229" spans="1:28" ht="15.75" customHeight="1">
      <c r="A229" s="29"/>
      <c r="B229" s="29"/>
      <c r="C229" s="29"/>
      <c r="D229" s="29"/>
      <c r="E229" s="29"/>
      <c r="F229" s="29"/>
      <c r="G229" s="29"/>
      <c r="H229" s="29"/>
      <c r="I229" s="29"/>
      <c r="J229" s="29"/>
      <c r="K229" s="29"/>
      <c r="L229" s="325"/>
      <c r="M229" s="29"/>
      <c r="N229" s="29"/>
      <c r="O229" s="29"/>
      <c r="P229" s="29"/>
      <c r="Q229" s="29"/>
      <c r="R229" s="29"/>
      <c r="S229" s="29"/>
      <c r="T229" s="29"/>
      <c r="U229" s="29"/>
      <c r="V229" s="29"/>
      <c r="W229" s="29"/>
      <c r="X229" s="29"/>
      <c r="Y229" s="29"/>
      <c r="Z229" s="29"/>
      <c r="AA229" s="29"/>
      <c r="AB229" s="29"/>
    </row>
    <row r="230" spans="1:28" ht="15.75" customHeight="1">
      <c r="A230" s="29"/>
      <c r="B230" s="29"/>
      <c r="C230" s="29"/>
      <c r="D230" s="29"/>
      <c r="E230" s="29"/>
      <c r="F230" s="29"/>
      <c r="G230" s="29"/>
      <c r="H230" s="29"/>
      <c r="I230" s="29"/>
      <c r="J230" s="29"/>
      <c r="K230" s="29"/>
      <c r="L230" s="325"/>
      <c r="M230" s="29"/>
      <c r="N230" s="29"/>
      <c r="O230" s="29"/>
      <c r="P230" s="29"/>
      <c r="Q230" s="29"/>
      <c r="R230" s="29"/>
      <c r="S230" s="29"/>
      <c r="T230" s="29"/>
      <c r="U230" s="29"/>
      <c r="V230" s="29"/>
      <c r="W230" s="29"/>
      <c r="X230" s="29"/>
      <c r="Y230" s="29"/>
      <c r="Z230" s="29"/>
      <c r="AA230" s="29"/>
      <c r="AB230" s="29"/>
    </row>
    <row r="231" spans="1:28" ht="15.75" customHeight="1">
      <c r="A231" s="29"/>
      <c r="B231" s="29"/>
      <c r="C231" s="29"/>
      <c r="D231" s="29"/>
      <c r="E231" s="29"/>
      <c r="F231" s="29"/>
      <c r="G231" s="29"/>
      <c r="H231" s="29"/>
      <c r="I231" s="29"/>
      <c r="J231" s="29"/>
      <c r="K231" s="29"/>
      <c r="L231" s="325"/>
      <c r="M231" s="29"/>
      <c r="N231" s="29"/>
      <c r="O231" s="29"/>
      <c r="P231" s="29"/>
      <c r="Q231" s="29"/>
      <c r="R231" s="29"/>
      <c r="S231" s="29"/>
      <c r="T231" s="29"/>
      <c r="U231" s="29"/>
      <c r="V231" s="29"/>
      <c r="W231" s="29"/>
      <c r="X231" s="29"/>
      <c r="Y231" s="29"/>
      <c r="Z231" s="29"/>
      <c r="AA231" s="29"/>
      <c r="AB231" s="29"/>
    </row>
    <row r="232" spans="1:28" ht="15.75" customHeight="1">
      <c r="A232" s="29"/>
      <c r="B232" s="29"/>
      <c r="C232" s="29"/>
      <c r="D232" s="29"/>
      <c r="E232" s="29"/>
      <c r="F232" s="29"/>
      <c r="G232" s="29"/>
      <c r="H232" s="29"/>
      <c r="I232" s="29"/>
      <c r="J232" s="29"/>
      <c r="K232" s="29"/>
      <c r="L232" s="325"/>
      <c r="M232" s="29"/>
      <c r="N232" s="29"/>
      <c r="O232" s="29"/>
      <c r="P232" s="29"/>
      <c r="Q232" s="29"/>
      <c r="R232" s="29"/>
      <c r="S232" s="29"/>
      <c r="T232" s="29"/>
      <c r="U232" s="29"/>
      <c r="V232" s="29"/>
      <c r="W232" s="29"/>
      <c r="X232" s="29"/>
      <c r="Y232" s="29"/>
      <c r="Z232" s="29"/>
      <c r="AA232" s="29"/>
      <c r="AB232" s="29"/>
    </row>
    <row r="233" spans="1:28" ht="15.75" customHeight="1">
      <c r="A233" s="29"/>
      <c r="B233" s="29"/>
      <c r="C233" s="29"/>
      <c r="D233" s="29"/>
      <c r="E233" s="29"/>
      <c r="F233" s="29"/>
      <c r="G233" s="29"/>
      <c r="H233" s="29"/>
      <c r="I233" s="29"/>
      <c r="J233" s="29"/>
      <c r="K233" s="29"/>
      <c r="L233" s="325"/>
      <c r="M233" s="29"/>
      <c r="N233" s="29"/>
      <c r="O233" s="29"/>
      <c r="P233" s="29"/>
      <c r="Q233" s="29"/>
      <c r="R233" s="29"/>
      <c r="S233" s="29"/>
      <c r="T233" s="29"/>
      <c r="U233" s="29"/>
      <c r="V233" s="29"/>
      <c r="W233" s="29"/>
      <c r="X233" s="29"/>
      <c r="Y233" s="29"/>
      <c r="Z233" s="29"/>
      <c r="AA233" s="29"/>
      <c r="AB233" s="29"/>
    </row>
    <row r="234" spans="1:28" ht="15.75" customHeight="1">
      <c r="A234" s="29"/>
      <c r="B234" s="29"/>
      <c r="C234" s="29"/>
      <c r="D234" s="29"/>
      <c r="E234" s="29"/>
      <c r="F234" s="29"/>
      <c r="G234" s="29"/>
      <c r="H234" s="29"/>
      <c r="I234" s="29"/>
      <c r="J234" s="29"/>
      <c r="K234" s="29"/>
      <c r="L234" s="325"/>
      <c r="M234" s="29"/>
      <c r="N234" s="29"/>
      <c r="O234" s="29"/>
      <c r="P234" s="29"/>
      <c r="Q234" s="29"/>
      <c r="R234" s="29"/>
      <c r="S234" s="29"/>
      <c r="T234" s="29"/>
      <c r="U234" s="29"/>
      <c r="V234" s="29"/>
      <c r="W234" s="29"/>
      <c r="X234" s="29"/>
      <c r="Y234" s="29"/>
      <c r="Z234" s="29"/>
      <c r="AA234" s="29"/>
      <c r="AB234" s="29"/>
    </row>
    <row r="235" spans="1:28" ht="15.75" customHeight="1">
      <c r="A235" s="29"/>
      <c r="B235" s="29"/>
      <c r="C235" s="29"/>
      <c r="D235" s="29"/>
      <c r="E235" s="29"/>
      <c r="F235" s="29"/>
      <c r="G235" s="29"/>
      <c r="H235" s="29"/>
      <c r="I235" s="29"/>
      <c r="J235" s="29"/>
      <c r="K235" s="29"/>
      <c r="L235" s="325"/>
      <c r="M235" s="29"/>
      <c r="N235" s="29"/>
      <c r="O235" s="29"/>
      <c r="P235" s="29"/>
      <c r="Q235" s="29"/>
      <c r="R235" s="29"/>
      <c r="S235" s="29"/>
      <c r="T235" s="29"/>
      <c r="U235" s="29"/>
      <c r="V235" s="29"/>
      <c r="W235" s="29"/>
      <c r="X235" s="29"/>
      <c r="Y235" s="29"/>
      <c r="Z235" s="29"/>
      <c r="AA235" s="29"/>
      <c r="AB235" s="29"/>
    </row>
    <row r="236" spans="1:28" ht="15.75" customHeight="1">
      <c r="A236" s="29"/>
      <c r="B236" s="29"/>
      <c r="C236" s="29"/>
      <c r="D236" s="29"/>
      <c r="E236" s="29"/>
      <c r="F236" s="29"/>
      <c r="G236" s="29"/>
      <c r="H236" s="29"/>
      <c r="I236" s="29"/>
      <c r="J236" s="29"/>
      <c r="K236" s="29"/>
      <c r="L236" s="325"/>
      <c r="M236" s="29"/>
      <c r="N236" s="29"/>
      <c r="O236" s="29"/>
      <c r="P236" s="29"/>
      <c r="Q236" s="29"/>
      <c r="R236" s="29"/>
      <c r="S236" s="29"/>
      <c r="T236" s="29"/>
      <c r="U236" s="29"/>
      <c r="V236" s="29"/>
      <c r="W236" s="29"/>
      <c r="X236" s="29"/>
      <c r="Y236" s="29"/>
      <c r="Z236" s="29"/>
      <c r="AA236" s="29"/>
      <c r="AB236" s="29"/>
    </row>
    <row r="237" spans="1:28" ht="15.75" customHeight="1">
      <c r="A237" s="29"/>
      <c r="B237" s="29"/>
      <c r="C237" s="29"/>
      <c r="D237" s="29"/>
      <c r="E237" s="29"/>
      <c r="F237" s="29"/>
      <c r="G237" s="29"/>
      <c r="H237" s="29"/>
      <c r="I237" s="29"/>
      <c r="J237" s="29"/>
      <c r="K237" s="29"/>
      <c r="L237" s="325"/>
      <c r="M237" s="29"/>
      <c r="N237" s="29"/>
      <c r="O237" s="29"/>
      <c r="P237" s="29"/>
      <c r="Q237" s="29"/>
      <c r="R237" s="29"/>
      <c r="S237" s="29"/>
      <c r="T237" s="29"/>
      <c r="U237" s="29"/>
      <c r="V237" s="29"/>
      <c r="W237" s="29"/>
      <c r="X237" s="29"/>
      <c r="Y237" s="29"/>
      <c r="Z237" s="29"/>
      <c r="AA237" s="29"/>
      <c r="AB237" s="29"/>
    </row>
    <row r="238" spans="1:28" ht="15.75" customHeight="1">
      <c r="A238" s="29"/>
      <c r="B238" s="29"/>
      <c r="C238" s="29"/>
      <c r="D238" s="29"/>
      <c r="E238" s="29"/>
      <c r="F238" s="29"/>
      <c r="G238" s="29"/>
      <c r="H238" s="29"/>
      <c r="I238" s="29"/>
      <c r="J238" s="29"/>
      <c r="K238" s="29"/>
      <c r="L238" s="325"/>
      <c r="M238" s="29"/>
      <c r="N238" s="29"/>
      <c r="O238" s="29"/>
      <c r="P238" s="29"/>
      <c r="Q238" s="29"/>
      <c r="R238" s="29"/>
      <c r="S238" s="29"/>
      <c r="T238" s="29"/>
      <c r="U238" s="29"/>
      <c r="V238" s="29"/>
      <c r="W238" s="29"/>
      <c r="X238" s="29"/>
      <c r="Y238" s="29"/>
      <c r="Z238" s="29"/>
      <c r="AA238" s="29"/>
      <c r="AB238" s="29"/>
    </row>
    <row r="239" spans="1:28" ht="15.75" customHeight="1">
      <c r="A239" s="29"/>
      <c r="B239" s="29"/>
      <c r="C239" s="29"/>
      <c r="D239" s="29"/>
      <c r="E239" s="29"/>
      <c r="F239" s="29"/>
      <c r="G239" s="29"/>
      <c r="H239" s="29"/>
      <c r="I239" s="29"/>
      <c r="J239" s="29"/>
      <c r="K239" s="29"/>
      <c r="L239" s="325"/>
      <c r="M239" s="29"/>
      <c r="N239" s="29"/>
      <c r="O239" s="29"/>
      <c r="P239" s="29"/>
      <c r="Q239" s="29"/>
      <c r="R239" s="29"/>
      <c r="S239" s="29"/>
      <c r="T239" s="29"/>
      <c r="U239" s="29"/>
      <c r="V239" s="29"/>
      <c r="W239" s="29"/>
      <c r="X239" s="29"/>
      <c r="Y239" s="29"/>
      <c r="Z239" s="29"/>
      <c r="AA239" s="29"/>
      <c r="AB239" s="29"/>
    </row>
    <row r="240" spans="1:28" ht="15.75" customHeight="1">
      <c r="A240" s="29"/>
      <c r="B240" s="29"/>
      <c r="C240" s="29"/>
      <c r="D240" s="29"/>
      <c r="E240" s="29"/>
      <c r="F240" s="29"/>
      <c r="G240" s="29"/>
      <c r="H240" s="29"/>
      <c r="I240" s="29"/>
      <c r="J240" s="29"/>
      <c r="K240" s="29"/>
      <c r="L240" s="325"/>
      <c r="M240" s="29"/>
      <c r="N240" s="29"/>
      <c r="O240" s="29"/>
      <c r="P240" s="29"/>
      <c r="Q240" s="29"/>
      <c r="R240" s="29"/>
      <c r="S240" s="29"/>
      <c r="T240" s="29"/>
      <c r="U240" s="29"/>
      <c r="V240" s="29"/>
      <c r="W240" s="29"/>
      <c r="X240" s="29"/>
      <c r="Y240" s="29"/>
      <c r="Z240" s="29"/>
      <c r="AA240" s="29"/>
      <c r="AB240" s="29"/>
    </row>
    <row r="241" spans="1:28" ht="15.75" customHeight="1">
      <c r="A241" s="29"/>
      <c r="B241" s="29"/>
      <c r="C241" s="29"/>
      <c r="D241" s="29"/>
      <c r="E241" s="29"/>
      <c r="F241" s="29"/>
      <c r="G241" s="29"/>
      <c r="H241" s="29"/>
      <c r="I241" s="29"/>
      <c r="J241" s="29"/>
      <c r="K241" s="29"/>
      <c r="L241" s="325"/>
      <c r="M241" s="29"/>
      <c r="N241" s="29"/>
      <c r="O241" s="29"/>
      <c r="P241" s="29"/>
      <c r="Q241" s="29"/>
      <c r="R241" s="29"/>
      <c r="S241" s="29"/>
      <c r="T241" s="29"/>
      <c r="U241" s="29"/>
      <c r="V241" s="29"/>
      <c r="W241" s="29"/>
      <c r="X241" s="29"/>
      <c r="Y241" s="29"/>
      <c r="Z241" s="29"/>
      <c r="AA241" s="29"/>
      <c r="AB241" s="29"/>
    </row>
    <row r="242" spans="1:28" ht="15.75" customHeight="1">
      <c r="A242" s="29"/>
      <c r="B242" s="29"/>
      <c r="C242" s="29"/>
      <c r="D242" s="29"/>
      <c r="E242" s="29"/>
      <c r="F242" s="29"/>
      <c r="G242" s="29"/>
      <c r="H242" s="29"/>
      <c r="I242" s="29"/>
      <c r="J242" s="29"/>
      <c r="K242" s="29"/>
      <c r="L242" s="325"/>
      <c r="M242" s="29"/>
      <c r="N242" s="29"/>
      <c r="O242" s="29"/>
      <c r="P242" s="29"/>
      <c r="Q242" s="29"/>
      <c r="R242" s="29"/>
      <c r="S242" s="29"/>
      <c r="T242" s="29"/>
      <c r="U242" s="29"/>
      <c r="V242" s="29"/>
      <c r="W242" s="29"/>
      <c r="X242" s="29"/>
      <c r="Y242" s="29"/>
      <c r="Z242" s="29"/>
      <c r="AA242" s="29"/>
      <c r="AB242" s="29"/>
    </row>
    <row r="243" spans="1:28" ht="15.75" customHeight="1">
      <c r="A243" s="29"/>
      <c r="B243" s="29"/>
      <c r="C243" s="29"/>
      <c r="D243" s="29"/>
      <c r="E243" s="29"/>
      <c r="F243" s="29"/>
      <c r="G243" s="29"/>
      <c r="H243" s="29"/>
      <c r="I243" s="29"/>
      <c r="J243" s="29"/>
      <c r="K243" s="29"/>
      <c r="L243" s="325"/>
      <c r="M243" s="29"/>
      <c r="N243" s="29"/>
      <c r="O243" s="29"/>
      <c r="P243" s="29"/>
      <c r="Q243" s="29"/>
      <c r="R243" s="29"/>
      <c r="S243" s="29"/>
      <c r="T243" s="29"/>
      <c r="U243" s="29"/>
      <c r="V243" s="29"/>
      <c r="W243" s="29"/>
      <c r="X243" s="29"/>
      <c r="Y243" s="29"/>
      <c r="Z243" s="29"/>
      <c r="AA243" s="29"/>
      <c r="AB243" s="29"/>
    </row>
    <row r="244" spans="1:28" ht="15.75" customHeight="1">
      <c r="A244" s="29"/>
      <c r="B244" s="29"/>
      <c r="C244" s="29"/>
      <c r="D244" s="29"/>
      <c r="E244" s="29"/>
      <c r="F244" s="29"/>
      <c r="G244" s="29"/>
      <c r="H244" s="29"/>
      <c r="I244" s="29"/>
      <c r="J244" s="29"/>
      <c r="K244" s="29"/>
      <c r="L244" s="325"/>
      <c r="M244" s="29"/>
      <c r="N244" s="29"/>
      <c r="O244" s="29"/>
      <c r="P244" s="29"/>
      <c r="Q244" s="29"/>
      <c r="R244" s="29"/>
      <c r="S244" s="29"/>
      <c r="T244" s="29"/>
      <c r="U244" s="29"/>
      <c r="V244" s="29"/>
      <c r="W244" s="29"/>
      <c r="X244" s="29"/>
      <c r="Y244" s="29"/>
      <c r="Z244" s="29"/>
      <c r="AA244" s="29"/>
      <c r="AB244" s="29"/>
    </row>
    <row r="245" spans="1:28" ht="15.75" customHeight="1">
      <c r="A245" s="29"/>
      <c r="B245" s="29"/>
      <c r="C245" s="29"/>
      <c r="D245" s="29"/>
      <c r="E245" s="29"/>
      <c r="F245" s="29"/>
      <c r="G245" s="29"/>
      <c r="H245" s="29"/>
      <c r="I245" s="29"/>
      <c r="J245" s="29"/>
      <c r="K245" s="29"/>
      <c r="L245" s="325"/>
      <c r="M245" s="29"/>
      <c r="N245" s="29"/>
      <c r="O245" s="29"/>
      <c r="P245" s="29"/>
      <c r="Q245" s="29"/>
      <c r="R245" s="29"/>
      <c r="S245" s="29"/>
      <c r="T245" s="29"/>
      <c r="U245" s="29"/>
      <c r="V245" s="29"/>
      <c r="W245" s="29"/>
      <c r="X245" s="29"/>
      <c r="Y245" s="29"/>
      <c r="Z245" s="29"/>
      <c r="AA245" s="29"/>
      <c r="AB245" s="29"/>
    </row>
    <row r="246" spans="1:28" ht="15.75" customHeight="1">
      <c r="A246" s="29"/>
      <c r="B246" s="29"/>
      <c r="C246" s="29"/>
      <c r="D246" s="29"/>
      <c r="E246" s="29"/>
      <c r="F246" s="29"/>
      <c r="G246" s="29"/>
      <c r="H246" s="29"/>
      <c r="I246" s="29"/>
      <c r="J246" s="29"/>
      <c r="K246" s="29"/>
      <c r="L246" s="325"/>
      <c r="M246" s="29"/>
      <c r="N246" s="29"/>
      <c r="O246" s="29"/>
      <c r="P246" s="29"/>
      <c r="Q246" s="29"/>
      <c r="R246" s="29"/>
      <c r="S246" s="29"/>
      <c r="T246" s="29"/>
      <c r="U246" s="29"/>
      <c r="V246" s="29"/>
      <c r="W246" s="29"/>
      <c r="X246" s="29"/>
      <c r="Y246" s="29"/>
      <c r="Z246" s="29"/>
      <c r="AA246" s="29"/>
      <c r="AB246" s="29"/>
    </row>
    <row r="247" spans="1:28" ht="15.75" customHeight="1">
      <c r="A247" s="29"/>
      <c r="B247" s="29"/>
      <c r="C247" s="29"/>
      <c r="D247" s="29"/>
      <c r="E247" s="29"/>
      <c r="F247" s="29"/>
      <c r="G247" s="29"/>
      <c r="H247" s="29"/>
      <c r="I247" s="29"/>
      <c r="J247" s="29"/>
      <c r="K247" s="29"/>
      <c r="L247" s="325"/>
      <c r="M247" s="29"/>
      <c r="N247" s="29"/>
      <c r="O247" s="29"/>
      <c r="P247" s="29"/>
      <c r="Q247" s="29"/>
      <c r="R247" s="29"/>
      <c r="S247" s="29"/>
      <c r="T247" s="29"/>
      <c r="U247" s="29"/>
      <c r="V247" s="29"/>
      <c r="W247" s="29"/>
      <c r="X247" s="29"/>
      <c r="Y247" s="29"/>
      <c r="Z247" s="29"/>
      <c r="AA247" s="29"/>
      <c r="AB247" s="29"/>
    </row>
    <row r="248" spans="1:28" ht="15.75" customHeight="1">
      <c r="A248" s="29"/>
      <c r="B248" s="29"/>
      <c r="C248" s="29"/>
      <c r="D248" s="29"/>
      <c r="E248" s="29"/>
      <c r="F248" s="29"/>
      <c r="G248" s="29"/>
      <c r="H248" s="29"/>
      <c r="I248" s="29"/>
      <c r="J248" s="29"/>
      <c r="K248" s="29"/>
      <c r="L248" s="325"/>
      <c r="M248" s="29"/>
      <c r="N248" s="29"/>
      <c r="O248" s="29"/>
      <c r="P248" s="29"/>
      <c r="Q248" s="29"/>
      <c r="R248" s="29"/>
      <c r="S248" s="29"/>
      <c r="T248" s="29"/>
      <c r="U248" s="29"/>
      <c r="V248" s="29"/>
      <c r="W248" s="29"/>
      <c r="X248" s="29"/>
      <c r="Y248" s="29"/>
      <c r="Z248" s="29"/>
      <c r="AA248" s="29"/>
      <c r="AB248" s="29"/>
    </row>
    <row r="249" spans="1:28" ht="15.75" customHeight="1">
      <c r="A249" s="29"/>
      <c r="B249" s="29"/>
      <c r="C249" s="29"/>
      <c r="D249" s="29"/>
      <c r="E249" s="29"/>
      <c r="F249" s="29"/>
      <c r="G249" s="29"/>
      <c r="H249" s="29"/>
      <c r="I249" s="29"/>
      <c r="J249" s="29"/>
      <c r="K249" s="29"/>
      <c r="L249" s="325"/>
      <c r="M249" s="29"/>
      <c r="N249" s="29"/>
      <c r="O249" s="29"/>
      <c r="P249" s="29"/>
      <c r="Q249" s="29"/>
      <c r="R249" s="29"/>
      <c r="S249" s="29"/>
      <c r="T249" s="29"/>
      <c r="U249" s="29"/>
      <c r="V249" s="29"/>
      <c r="W249" s="29"/>
      <c r="X249" s="29"/>
      <c r="Y249" s="29"/>
      <c r="Z249" s="29"/>
      <c r="AA249" s="29"/>
      <c r="AB249" s="29"/>
    </row>
    <row r="250" spans="1:28" ht="15.75" customHeight="1">
      <c r="A250" s="29"/>
      <c r="B250" s="29"/>
      <c r="C250" s="29"/>
      <c r="D250" s="29"/>
      <c r="E250" s="29"/>
      <c r="F250" s="29"/>
      <c r="G250" s="29"/>
      <c r="H250" s="29"/>
      <c r="I250" s="29"/>
      <c r="J250" s="29"/>
      <c r="K250" s="29"/>
      <c r="L250" s="325"/>
      <c r="M250" s="29"/>
      <c r="N250" s="29"/>
      <c r="O250" s="29"/>
      <c r="P250" s="29"/>
      <c r="Q250" s="29"/>
      <c r="R250" s="29"/>
      <c r="S250" s="29"/>
      <c r="T250" s="29"/>
      <c r="U250" s="29"/>
      <c r="V250" s="29"/>
      <c r="W250" s="29"/>
      <c r="X250" s="29"/>
      <c r="Y250" s="29"/>
      <c r="Z250" s="29"/>
      <c r="AA250" s="29"/>
      <c r="AB250" s="29"/>
    </row>
    <row r="251" spans="1:28" ht="15.75" customHeight="1">
      <c r="A251" s="29"/>
      <c r="B251" s="29"/>
      <c r="C251" s="29"/>
      <c r="D251" s="29"/>
      <c r="E251" s="29"/>
      <c r="F251" s="29"/>
      <c r="G251" s="29"/>
      <c r="H251" s="29"/>
      <c r="I251" s="29"/>
      <c r="J251" s="29"/>
      <c r="K251" s="29"/>
      <c r="L251" s="325"/>
      <c r="M251" s="29"/>
      <c r="N251" s="29"/>
      <c r="O251" s="29"/>
      <c r="P251" s="29"/>
      <c r="Q251" s="29"/>
      <c r="R251" s="29"/>
      <c r="S251" s="29"/>
      <c r="T251" s="29"/>
      <c r="U251" s="29"/>
      <c r="V251" s="29"/>
      <c r="W251" s="29"/>
      <c r="X251" s="29"/>
      <c r="Y251" s="29"/>
      <c r="Z251" s="29"/>
      <c r="AA251" s="29"/>
      <c r="AB251" s="29"/>
    </row>
    <row r="252" spans="1:28" ht="15.75" customHeight="1">
      <c r="A252" s="29"/>
      <c r="B252" s="29"/>
      <c r="C252" s="29"/>
      <c r="D252" s="29"/>
      <c r="E252" s="29"/>
      <c r="F252" s="29"/>
      <c r="G252" s="29"/>
      <c r="H252" s="29"/>
      <c r="I252" s="29"/>
      <c r="J252" s="29"/>
      <c r="K252" s="29"/>
      <c r="L252" s="325"/>
      <c r="M252" s="29"/>
      <c r="N252" s="29"/>
      <c r="O252" s="29"/>
      <c r="P252" s="29"/>
      <c r="Q252" s="29"/>
      <c r="R252" s="29"/>
      <c r="S252" s="29"/>
      <c r="T252" s="29"/>
      <c r="U252" s="29"/>
      <c r="V252" s="29"/>
      <c r="W252" s="29"/>
      <c r="X252" s="29"/>
      <c r="Y252" s="29"/>
      <c r="Z252" s="29"/>
      <c r="AA252" s="29"/>
      <c r="AB252" s="29"/>
    </row>
    <row r="253" spans="1:28" ht="15.75" customHeight="1">
      <c r="A253" s="29"/>
      <c r="B253" s="29"/>
      <c r="C253" s="29"/>
      <c r="D253" s="29"/>
      <c r="E253" s="29"/>
      <c r="F253" s="29"/>
      <c r="G253" s="29"/>
      <c r="H253" s="29"/>
      <c r="I253" s="29"/>
      <c r="J253" s="29"/>
      <c r="K253" s="29"/>
      <c r="L253" s="325"/>
      <c r="M253" s="29"/>
      <c r="N253" s="29"/>
      <c r="O253" s="29"/>
      <c r="P253" s="29"/>
      <c r="Q253" s="29"/>
      <c r="R253" s="29"/>
      <c r="S253" s="29"/>
      <c r="T253" s="29"/>
      <c r="U253" s="29"/>
      <c r="V253" s="29"/>
      <c r="W253" s="29"/>
      <c r="X253" s="29"/>
      <c r="Y253" s="29"/>
      <c r="Z253" s="29"/>
      <c r="AA253" s="29"/>
      <c r="AB253" s="29"/>
    </row>
    <row r="254" spans="1:28" ht="15.75" customHeight="1">
      <c r="A254" s="29"/>
      <c r="B254" s="29"/>
      <c r="C254" s="29"/>
      <c r="D254" s="29"/>
      <c r="E254" s="29"/>
      <c r="F254" s="29"/>
      <c r="G254" s="29"/>
      <c r="H254" s="29"/>
      <c r="I254" s="29"/>
      <c r="J254" s="29"/>
      <c r="K254" s="29"/>
      <c r="L254" s="325"/>
      <c r="M254" s="29"/>
      <c r="N254" s="29"/>
      <c r="O254" s="29"/>
      <c r="P254" s="29"/>
      <c r="Q254" s="29"/>
      <c r="R254" s="29"/>
      <c r="S254" s="29"/>
      <c r="T254" s="29"/>
      <c r="U254" s="29"/>
      <c r="V254" s="29"/>
      <c r="W254" s="29"/>
      <c r="X254" s="29"/>
      <c r="Y254" s="29"/>
      <c r="Z254" s="29"/>
      <c r="AA254" s="29"/>
      <c r="AB254" s="29"/>
    </row>
    <row r="255" spans="1:28" ht="15.75" customHeight="1">
      <c r="A255" s="29"/>
      <c r="B255" s="29"/>
      <c r="C255" s="29"/>
      <c r="D255" s="29"/>
      <c r="E255" s="29"/>
      <c r="F255" s="29"/>
      <c r="G255" s="29"/>
      <c r="H255" s="29"/>
      <c r="I255" s="29"/>
      <c r="J255" s="29"/>
      <c r="K255" s="29"/>
      <c r="L255" s="325"/>
      <c r="M255" s="29"/>
      <c r="N255" s="29"/>
      <c r="O255" s="29"/>
      <c r="P255" s="29"/>
      <c r="Q255" s="29"/>
      <c r="R255" s="29"/>
      <c r="S255" s="29"/>
      <c r="T255" s="29"/>
      <c r="U255" s="29"/>
      <c r="V255" s="29"/>
      <c r="W255" s="29"/>
      <c r="X255" s="29"/>
      <c r="Y255" s="29"/>
      <c r="Z255" s="29"/>
      <c r="AA255" s="29"/>
      <c r="AB255" s="29"/>
    </row>
    <row r="256" spans="1:28" ht="15.75" customHeight="1">
      <c r="A256" s="29"/>
      <c r="B256" s="29"/>
      <c r="C256" s="29"/>
      <c r="D256" s="29"/>
      <c r="E256" s="29"/>
      <c r="F256" s="29"/>
      <c r="G256" s="29"/>
      <c r="H256" s="29"/>
      <c r="I256" s="29"/>
      <c r="J256" s="29"/>
      <c r="K256" s="29"/>
      <c r="L256" s="325"/>
      <c r="M256" s="29"/>
      <c r="N256" s="29"/>
      <c r="O256" s="29"/>
      <c r="P256" s="29"/>
      <c r="Q256" s="29"/>
      <c r="R256" s="29"/>
      <c r="S256" s="29"/>
      <c r="T256" s="29"/>
      <c r="U256" s="29"/>
      <c r="V256" s="29"/>
      <c r="W256" s="29"/>
      <c r="X256" s="29"/>
      <c r="Y256" s="29"/>
      <c r="Z256" s="29"/>
      <c r="AA256" s="29"/>
      <c r="AB256" s="29"/>
    </row>
    <row r="257" spans="1:28" ht="15.75" customHeight="1">
      <c r="A257" s="29"/>
      <c r="B257" s="29"/>
      <c r="C257" s="29"/>
      <c r="D257" s="29"/>
      <c r="E257" s="29"/>
      <c r="F257" s="29"/>
      <c r="G257" s="29"/>
      <c r="H257" s="29"/>
      <c r="I257" s="29"/>
      <c r="J257" s="29"/>
      <c r="K257" s="29"/>
      <c r="L257" s="325"/>
      <c r="M257" s="29"/>
      <c r="N257" s="29"/>
      <c r="O257" s="29"/>
      <c r="P257" s="29"/>
      <c r="Q257" s="29"/>
      <c r="R257" s="29"/>
      <c r="S257" s="29"/>
      <c r="T257" s="29"/>
      <c r="U257" s="29"/>
      <c r="V257" s="29"/>
      <c r="W257" s="29"/>
      <c r="X257" s="29"/>
      <c r="Y257" s="29"/>
      <c r="Z257" s="29"/>
      <c r="AA257" s="29"/>
      <c r="AB257" s="29"/>
    </row>
    <row r="258" spans="1:28" ht="15.75" customHeight="1">
      <c r="A258" s="29"/>
      <c r="B258" s="29"/>
      <c r="C258" s="29"/>
      <c r="D258" s="29"/>
      <c r="E258" s="29"/>
      <c r="F258" s="29"/>
      <c r="G258" s="29"/>
      <c r="H258" s="29"/>
      <c r="I258" s="29"/>
      <c r="J258" s="29"/>
      <c r="K258" s="29"/>
      <c r="L258" s="325"/>
      <c r="M258" s="29"/>
      <c r="N258" s="29"/>
      <c r="O258" s="29"/>
      <c r="P258" s="29"/>
      <c r="Q258" s="29"/>
      <c r="R258" s="29"/>
      <c r="S258" s="29"/>
      <c r="T258" s="29"/>
      <c r="U258" s="29"/>
      <c r="V258" s="29"/>
      <c r="W258" s="29"/>
      <c r="X258" s="29"/>
      <c r="Y258" s="29"/>
      <c r="Z258" s="29"/>
      <c r="AA258" s="29"/>
      <c r="AB258" s="29"/>
    </row>
    <row r="259" spans="1:28" ht="15.75" customHeight="1">
      <c r="A259" s="29"/>
      <c r="B259" s="29"/>
      <c r="C259" s="29"/>
      <c r="D259" s="29"/>
      <c r="E259" s="29"/>
      <c r="F259" s="29"/>
      <c r="G259" s="29"/>
      <c r="H259" s="29"/>
      <c r="I259" s="29"/>
      <c r="J259" s="29"/>
      <c r="K259" s="29"/>
      <c r="L259" s="325"/>
      <c r="M259" s="29"/>
      <c r="N259" s="29"/>
      <c r="O259" s="29"/>
      <c r="P259" s="29"/>
      <c r="Q259" s="29"/>
      <c r="R259" s="29"/>
      <c r="S259" s="29"/>
      <c r="T259" s="29"/>
      <c r="U259" s="29"/>
      <c r="V259" s="29"/>
      <c r="W259" s="29"/>
      <c r="X259" s="29"/>
      <c r="Y259" s="29"/>
      <c r="Z259" s="29"/>
      <c r="AA259" s="29"/>
      <c r="AB259" s="29"/>
    </row>
    <row r="260" spans="1:28" ht="15.75" customHeight="1">
      <c r="A260" s="29"/>
      <c r="B260" s="29"/>
      <c r="C260" s="29"/>
      <c r="D260" s="29"/>
      <c r="E260" s="29"/>
      <c r="F260" s="29"/>
      <c r="G260" s="29"/>
      <c r="H260" s="29"/>
      <c r="I260" s="29"/>
      <c r="J260" s="29"/>
      <c r="K260" s="29"/>
      <c r="L260" s="325"/>
      <c r="M260" s="29"/>
      <c r="N260" s="29"/>
      <c r="O260" s="29"/>
      <c r="P260" s="29"/>
      <c r="Q260" s="29"/>
      <c r="R260" s="29"/>
      <c r="S260" s="29"/>
      <c r="T260" s="29"/>
      <c r="U260" s="29"/>
      <c r="V260" s="29"/>
      <c r="W260" s="29"/>
      <c r="X260" s="29"/>
      <c r="Y260" s="29"/>
      <c r="Z260" s="29"/>
      <c r="AA260" s="29"/>
      <c r="AB260" s="29"/>
    </row>
    <row r="261" spans="1:28" ht="15.75" customHeight="1">
      <c r="A261" s="29"/>
      <c r="B261" s="29"/>
      <c r="C261" s="29"/>
      <c r="D261" s="29"/>
      <c r="E261" s="29"/>
      <c r="F261" s="29"/>
      <c r="G261" s="29"/>
      <c r="H261" s="29"/>
      <c r="I261" s="29"/>
      <c r="J261" s="29"/>
      <c r="K261" s="29"/>
      <c r="L261" s="325"/>
      <c r="M261" s="29"/>
      <c r="N261" s="29"/>
      <c r="O261" s="29"/>
      <c r="P261" s="29"/>
      <c r="Q261" s="29"/>
      <c r="R261" s="29"/>
      <c r="S261" s="29"/>
      <c r="T261" s="29"/>
      <c r="U261" s="29"/>
      <c r="V261" s="29"/>
      <c r="W261" s="29"/>
      <c r="X261" s="29"/>
      <c r="Y261" s="29"/>
      <c r="Z261" s="29"/>
      <c r="AA261" s="29"/>
      <c r="AB261" s="29"/>
    </row>
    <row r="262" spans="1:28" ht="15.75" customHeight="1">
      <c r="A262" s="29"/>
      <c r="B262" s="29"/>
      <c r="C262" s="29"/>
      <c r="D262" s="29"/>
      <c r="E262" s="29"/>
      <c r="F262" s="29"/>
      <c r="G262" s="29"/>
      <c r="H262" s="29"/>
      <c r="I262" s="29"/>
      <c r="J262" s="29"/>
      <c r="K262" s="29"/>
      <c r="L262" s="325"/>
      <c r="M262" s="29"/>
      <c r="N262" s="29"/>
      <c r="O262" s="29"/>
      <c r="P262" s="29"/>
      <c r="Q262" s="29"/>
      <c r="R262" s="29"/>
      <c r="S262" s="29"/>
      <c r="T262" s="29"/>
      <c r="U262" s="29"/>
      <c r="V262" s="29"/>
      <c r="W262" s="29"/>
      <c r="X262" s="29"/>
      <c r="Y262" s="29"/>
      <c r="Z262" s="29"/>
      <c r="AA262" s="29"/>
      <c r="AB262" s="29"/>
    </row>
    <row r="263" spans="1:28" ht="15.75" customHeight="1">
      <c r="A263" s="29"/>
      <c r="B263" s="29"/>
      <c r="C263" s="29"/>
      <c r="D263" s="29"/>
      <c r="E263" s="29"/>
      <c r="F263" s="29"/>
      <c r="G263" s="29"/>
      <c r="H263" s="29"/>
      <c r="I263" s="29"/>
      <c r="J263" s="29"/>
      <c r="K263" s="29"/>
      <c r="L263" s="325"/>
      <c r="M263" s="29"/>
      <c r="N263" s="29"/>
      <c r="O263" s="29"/>
      <c r="P263" s="29"/>
      <c r="Q263" s="29"/>
      <c r="R263" s="29"/>
      <c r="S263" s="29"/>
      <c r="T263" s="29"/>
      <c r="U263" s="29"/>
      <c r="V263" s="29"/>
      <c r="W263" s="29"/>
      <c r="X263" s="29"/>
      <c r="Y263" s="29"/>
      <c r="Z263" s="29"/>
      <c r="AA263" s="29"/>
      <c r="AB263" s="29"/>
    </row>
    <row r="264" spans="1:28" ht="15.75" customHeight="1">
      <c r="A264" s="29"/>
      <c r="B264" s="29"/>
      <c r="C264" s="29"/>
      <c r="D264" s="29"/>
      <c r="E264" s="29"/>
      <c r="F264" s="29"/>
      <c r="G264" s="29"/>
      <c r="H264" s="29"/>
      <c r="I264" s="29"/>
      <c r="J264" s="29"/>
      <c r="K264" s="29"/>
      <c r="L264" s="325"/>
      <c r="M264" s="29"/>
      <c r="N264" s="29"/>
      <c r="O264" s="29"/>
      <c r="P264" s="29"/>
      <c r="Q264" s="29"/>
      <c r="R264" s="29"/>
      <c r="S264" s="29"/>
      <c r="T264" s="29"/>
      <c r="U264" s="29"/>
      <c r="V264" s="29"/>
      <c r="W264" s="29"/>
      <c r="X264" s="29"/>
      <c r="Y264" s="29"/>
      <c r="Z264" s="29"/>
      <c r="AA264" s="29"/>
      <c r="AB264" s="29"/>
    </row>
    <row r="265" spans="1:28" ht="15.75" customHeight="1">
      <c r="A265" s="29"/>
      <c r="B265" s="29"/>
      <c r="C265" s="29"/>
      <c r="D265" s="29"/>
      <c r="E265" s="29"/>
      <c r="F265" s="29"/>
      <c r="G265" s="29"/>
      <c r="H265" s="29"/>
      <c r="I265" s="29"/>
      <c r="J265" s="29"/>
      <c r="K265" s="29"/>
      <c r="L265" s="325"/>
      <c r="M265" s="29"/>
      <c r="N265" s="29"/>
      <c r="O265" s="29"/>
      <c r="P265" s="29"/>
      <c r="Q265" s="29"/>
      <c r="R265" s="29"/>
      <c r="S265" s="29"/>
      <c r="T265" s="29"/>
      <c r="U265" s="29"/>
      <c r="V265" s="29"/>
      <c r="W265" s="29"/>
      <c r="X265" s="29"/>
      <c r="Y265" s="29"/>
      <c r="Z265" s="29"/>
      <c r="AA265" s="29"/>
      <c r="AB265" s="29"/>
    </row>
    <row r="266" spans="1:28" ht="15.75" customHeight="1">
      <c r="A266" s="29"/>
      <c r="B266" s="29"/>
      <c r="C266" s="29"/>
      <c r="D266" s="29"/>
      <c r="E266" s="29"/>
      <c r="F266" s="29"/>
      <c r="G266" s="29"/>
      <c r="H266" s="29"/>
      <c r="I266" s="29"/>
      <c r="J266" s="29"/>
      <c r="K266" s="29"/>
      <c r="L266" s="325"/>
      <c r="M266" s="29"/>
      <c r="N266" s="29"/>
      <c r="O266" s="29"/>
      <c r="P266" s="29"/>
      <c r="Q266" s="29"/>
      <c r="R266" s="29"/>
      <c r="S266" s="29"/>
      <c r="T266" s="29"/>
      <c r="U266" s="29"/>
      <c r="V266" s="29"/>
      <c r="W266" s="29"/>
      <c r="X266" s="29"/>
      <c r="Y266" s="29"/>
      <c r="Z266" s="29"/>
      <c r="AA266" s="29"/>
      <c r="AB266" s="29"/>
    </row>
    <row r="267" spans="1:28" ht="15.75" customHeight="1">
      <c r="A267" s="29"/>
      <c r="B267" s="29"/>
      <c r="C267" s="29"/>
      <c r="D267" s="29"/>
      <c r="E267" s="29"/>
      <c r="F267" s="29"/>
      <c r="G267" s="29"/>
      <c r="H267" s="29"/>
      <c r="I267" s="29"/>
      <c r="J267" s="29"/>
      <c r="K267" s="29"/>
      <c r="L267" s="325"/>
      <c r="M267" s="29"/>
      <c r="N267" s="29"/>
      <c r="O267" s="29"/>
      <c r="P267" s="29"/>
      <c r="Q267" s="29"/>
      <c r="R267" s="29"/>
      <c r="S267" s="29"/>
      <c r="T267" s="29"/>
      <c r="U267" s="29"/>
      <c r="V267" s="29"/>
      <c r="W267" s="29"/>
      <c r="X267" s="29"/>
      <c r="Y267" s="29"/>
      <c r="Z267" s="29"/>
      <c r="AA267" s="29"/>
      <c r="AB267" s="29"/>
    </row>
    <row r="268" spans="1:28" ht="15.75" customHeight="1">
      <c r="A268" s="29"/>
      <c r="B268" s="29"/>
      <c r="C268" s="29"/>
      <c r="D268" s="29"/>
      <c r="E268" s="29"/>
      <c r="F268" s="29"/>
      <c r="G268" s="29"/>
      <c r="H268" s="29"/>
      <c r="I268" s="29"/>
      <c r="J268" s="29"/>
      <c r="K268" s="29"/>
      <c r="L268" s="325"/>
      <c r="M268" s="29"/>
      <c r="N268" s="29"/>
      <c r="O268" s="29"/>
      <c r="P268" s="29"/>
      <c r="Q268" s="29"/>
      <c r="R268" s="29"/>
      <c r="S268" s="29"/>
      <c r="T268" s="29"/>
      <c r="U268" s="29"/>
      <c r="V268" s="29"/>
      <c r="W268" s="29"/>
      <c r="X268" s="29"/>
      <c r="Y268" s="29"/>
      <c r="Z268" s="29"/>
      <c r="AA268" s="29"/>
      <c r="AB268" s="29"/>
    </row>
    <row r="269" spans="1:28" ht="15.75" customHeight="1">
      <c r="A269" s="29"/>
      <c r="B269" s="29"/>
      <c r="C269" s="29"/>
      <c r="D269" s="29"/>
      <c r="E269" s="29"/>
      <c r="F269" s="29"/>
      <c r="G269" s="29"/>
      <c r="H269" s="29"/>
      <c r="I269" s="29"/>
      <c r="J269" s="29"/>
      <c r="K269" s="29"/>
      <c r="L269" s="325"/>
      <c r="M269" s="29"/>
      <c r="N269" s="29"/>
      <c r="O269" s="29"/>
      <c r="P269" s="29"/>
      <c r="Q269" s="29"/>
      <c r="R269" s="29"/>
      <c r="S269" s="29"/>
      <c r="T269" s="29"/>
      <c r="U269" s="29"/>
      <c r="V269" s="29"/>
      <c r="W269" s="29"/>
      <c r="X269" s="29"/>
      <c r="Y269" s="29"/>
      <c r="Z269" s="29"/>
      <c r="AA269" s="29"/>
      <c r="AB269" s="29"/>
    </row>
    <row r="270" spans="1:28" ht="15.75" customHeight="1">
      <c r="A270" s="29"/>
      <c r="B270" s="29"/>
      <c r="C270" s="29"/>
      <c r="D270" s="29"/>
      <c r="E270" s="29"/>
      <c r="F270" s="29"/>
      <c r="G270" s="29"/>
      <c r="H270" s="29"/>
      <c r="I270" s="29"/>
      <c r="J270" s="29"/>
      <c r="K270" s="29"/>
      <c r="L270" s="325"/>
      <c r="M270" s="29"/>
      <c r="N270" s="29"/>
      <c r="O270" s="29"/>
      <c r="P270" s="29"/>
      <c r="Q270" s="29"/>
      <c r="R270" s="29"/>
      <c r="S270" s="29"/>
      <c r="T270" s="29"/>
      <c r="U270" s="29"/>
      <c r="V270" s="29"/>
      <c r="W270" s="29"/>
      <c r="X270" s="29"/>
      <c r="Y270" s="29"/>
      <c r="Z270" s="29"/>
      <c r="AA270" s="29"/>
      <c r="AB270" s="29"/>
    </row>
    <row r="271" spans="1:28" ht="15.75" customHeight="1">
      <c r="A271" s="29"/>
      <c r="B271" s="29"/>
      <c r="C271" s="29"/>
      <c r="D271" s="29"/>
      <c r="E271" s="29"/>
      <c r="F271" s="29"/>
      <c r="G271" s="29"/>
      <c r="H271" s="29"/>
      <c r="I271" s="29"/>
      <c r="J271" s="29"/>
      <c r="K271" s="29"/>
      <c r="L271" s="325"/>
      <c r="M271" s="29"/>
      <c r="N271" s="29"/>
      <c r="O271" s="29"/>
      <c r="P271" s="29"/>
      <c r="Q271" s="29"/>
      <c r="R271" s="29"/>
      <c r="S271" s="29"/>
      <c r="T271" s="29"/>
      <c r="U271" s="29"/>
      <c r="V271" s="29"/>
      <c r="W271" s="29"/>
      <c r="X271" s="29"/>
      <c r="Y271" s="29"/>
      <c r="Z271" s="29"/>
      <c r="AA271" s="29"/>
      <c r="AB271" s="29"/>
    </row>
    <row r="272" spans="1:28" ht="15.75" customHeight="1">
      <c r="A272" s="29"/>
      <c r="B272" s="29"/>
      <c r="C272" s="29"/>
      <c r="D272" s="29"/>
      <c r="E272" s="29"/>
      <c r="F272" s="29"/>
      <c r="G272" s="29"/>
      <c r="H272" s="29"/>
      <c r="I272" s="29"/>
      <c r="J272" s="29"/>
      <c r="K272" s="29"/>
      <c r="L272" s="325"/>
      <c r="M272" s="29"/>
      <c r="N272" s="29"/>
      <c r="O272" s="29"/>
      <c r="P272" s="29"/>
      <c r="Q272" s="29"/>
      <c r="R272" s="29"/>
      <c r="S272" s="29"/>
      <c r="T272" s="29"/>
      <c r="U272" s="29"/>
      <c r="V272" s="29"/>
      <c r="W272" s="29"/>
      <c r="X272" s="29"/>
      <c r="Y272" s="29"/>
      <c r="Z272" s="29"/>
      <c r="AA272" s="29"/>
      <c r="AB272" s="29"/>
    </row>
    <row r="273" spans="1:28" ht="15.75" customHeight="1">
      <c r="A273" s="29"/>
      <c r="B273" s="29"/>
      <c r="C273" s="29"/>
      <c r="D273" s="29"/>
      <c r="E273" s="29"/>
      <c r="F273" s="29"/>
      <c r="G273" s="29"/>
      <c r="H273" s="29"/>
      <c r="I273" s="29"/>
      <c r="J273" s="29"/>
      <c r="K273" s="29"/>
      <c r="L273" s="325"/>
      <c r="M273" s="29"/>
      <c r="N273" s="29"/>
      <c r="O273" s="29"/>
      <c r="P273" s="29"/>
      <c r="Q273" s="29"/>
      <c r="R273" s="29"/>
      <c r="S273" s="29"/>
      <c r="T273" s="29"/>
      <c r="U273" s="29"/>
      <c r="V273" s="29"/>
      <c r="W273" s="29"/>
      <c r="X273" s="29"/>
      <c r="Y273" s="29"/>
      <c r="Z273" s="29"/>
      <c r="AA273" s="29"/>
      <c r="AB273" s="29"/>
    </row>
    <row r="274" spans="1:28" ht="15.75" customHeight="1">
      <c r="A274" s="29"/>
      <c r="B274" s="29"/>
      <c r="C274" s="29"/>
      <c r="D274" s="29"/>
      <c r="E274" s="29"/>
      <c r="F274" s="29"/>
      <c r="G274" s="29"/>
      <c r="H274" s="29"/>
      <c r="I274" s="29"/>
      <c r="J274" s="29"/>
      <c r="K274" s="29"/>
      <c r="L274" s="325"/>
      <c r="M274" s="29"/>
      <c r="N274" s="29"/>
      <c r="O274" s="29"/>
      <c r="P274" s="29"/>
      <c r="Q274" s="29"/>
      <c r="R274" s="29"/>
      <c r="S274" s="29"/>
      <c r="T274" s="29"/>
      <c r="U274" s="29"/>
      <c r="V274" s="29"/>
      <c r="W274" s="29"/>
      <c r="X274" s="29"/>
      <c r="Y274" s="29"/>
      <c r="Z274" s="29"/>
      <c r="AA274" s="29"/>
      <c r="AB274" s="29"/>
    </row>
    <row r="275" spans="1:28" ht="15.75" customHeight="1">
      <c r="A275" s="29"/>
      <c r="B275" s="29"/>
      <c r="C275" s="29"/>
      <c r="D275" s="29"/>
      <c r="E275" s="29"/>
      <c r="F275" s="29"/>
      <c r="G275" s="29"/>
      <c r="H275" s="29"/>
      <c r="I275" s="29"/>
      <c r="J275" s="29"/>
      <c r="K275" s="29"/>
      <c r="L275" s="325"/>
      <c r="M275" s="29"/>
      <c r="N275" s="29"/>
      <c r="O275" s="29"/>
      <c r="P275" s="29"/>
      <c r="Q275" s="29"/>
      <c r="R275" s="29"/>
      <c r="S275" s="29"/>
      <c r="T275" s="29"/>
      <c r="U275" s="29"/>
      <c r="V275" s="29"/>
      <c r="W275" s="29"/>
      <c r="X275" s="29"/>
      <c r="Y275" s="29"/>
      <c r="Z275" s="29"/>
      <c r="AA275" s="29"/>
      <c r="AB275" s="29"/>
    </row>
    <row r="276" spans="1:28" ht="15.75" customHeight="1">
      <c r="A276" s="29"/>
      <c r="B276" s="29"/>
      <c r="C276" s="29"/>
      <c r="D276" s="29"/>
      <c r="E276" s="29"/>
      <c r="F276" s="29"/>
      <c r="G276" s="29"/>
      <c r="H276" s="29"/>
      <c r="I276" s="29"/>
      <c r="J276" s="29"/>
      <c r="K276" s="29"/>
      <c r="L276" s="325"/>
      <c r="M276" s="29"/>
      <c r="N276" s="29"/>
      <c r="O276" s="29"/>
      <c r="P276" s="29"/>
      <c r="Q276" s="29"/>
      <c r="R276" s="29"/>
      <c r="S276" s="29"/>
      <c r="T276" s="29"/>
      <c r="U276" s="29"/>
      <c r="V276" s="29"/>
      <c r="W276" s="29"/>
      <c r="X276" s="29"/>
      <c r="Y276" s="29"/>
      <c r="Z276" s="29"/>
      <c r="AA276" s="29"/>
      <c r="AB276" s="29"/>
    </row>
    <row r="277" spans="1:28" ht="15.75" customHeight="1">
      <c r="A277" s="29"/>
      <c r="B277" s="29"/>
      <c r="C277" s="29"/>
      <c r="D277" s="29"/>
      <c r="E277" s="29"/>
      <c r="F277" s="29"/>
      <c r="G277" s="29"/>
      <c r="H277" s="29"/>
      <c r="I277" s="29"/>
      <c r="J277" s="29"/>
      <c r="K277" s="29"/>
      <c r="L277" s="325"/>
      <c r="M277" s="29"/>
      <c r="N277" s="29"/>
      <c r="O277" s="29"/>
      <c r="P277" s="29"/>
      <c r="Q277" s="29"/>
      <c r="R277" s="29"/>
      <c r="S277" s="29"/>
      <c r="T277" s="29"/>
      <c r="U277" s="29"/>
      <c r="V277" s="29"/>
      <c r="W277" s="29"/>
      <c r="X277" s="29"/>
      <c r="Y277" s="29"/>
      <c r="Z277" s="29"/>
      <c r="AA277" s="29"/>
      <c r="AB277" s="29"/>
    </row>
    <row r="278" spans="1:28" ht="15.75" customHeight="1">
      <c r="A278" s="29"/>
      <c r="B278" s="29"/>
      <c r="C278" s="29"/>
      <c r="D278" s="29"/>
      <c r="E278" s="29"/>
      <c r="F278" s="29"/>
      <c r="G278" s="29"/>
      <c r="H278" s="29"/>
      <c r="I278" s="29"/>
      <c r="J278" s="29"/>
      <c r="K278" s="29"/>
      <c r="L278" s="325"/>
      <c r="M278" s="29"/>
      <c r="N278" s="29"/>
      <c r="O278" s="29"/>
      <c r="P278" s="29"/>
      <c r="Q278" s="29"/>
      <c r="R278" s="29"/>
      <c r="S278" s="29"/>
      <c r="T278" s="29"/>
      <c r="U278" s="29"/>
      <c r="V278" s="29"/>
      <c r="W278" s="29"/>
      <c r="X278" s="29"/>
      <c r="Y278" s="29"/>
      <c r="Z278" s="29"/>
      <c r="AA278" s="29"/>
      <c r="AB278" s="29"/>
    </row>
    <row r="279" spans="1:28" ht="15.75" customHeight="1">
      <c r="A279" s="29"/>
      <c r="B279" s="29"/>
      <c r="C279" s="29"/>
      <c r="D279" s="29"/>
      <c r="E279" s="29"/>
      <c r="F279" s="29"/>
      <c r="G279" s="29"/>
      <c r="H279" s="29"/>
      <c r="I279" s="29"/>
      <c r="J279" s="29"/>
      <c r="K279" s="29"/>
      <c r="L279" s="325"/>
      <c r="M279" s="29"/>
      <c r="N279" s="29"/>
      <c r="O279" s="29"/>
      <c r="P279" s="29"/>
      <c r="Q279" s="29"/>
      <c r="R279" s="29"/>
      <c r="S279" s="29"/>
      <c r="T279" s="29"/>
      <c r="U279" s="29"/>
      <c r="V279" s="29"/>
      <c r="W279" s="29"/>
      <c r="X279" s="29"/>
      <c r="Y279" s="29"/>
      <c r="Z279" s="29"/>
      <c r="AA279" s="29"/>
      <c r="AB279" s="29"/>
    </row>
    <row r="280" spans="1:28" ht="15.75" customHeight="1">
      <c r="A280" s="29"/>
      <c r="B280" s="29"/>
      <c r="C280" s="29"/>
      <c r="D280" s="29"/>
      <c r="E280" s="29"/>
      <c r="F280" s="29"/>
      <c r="G280" s="29"/>
      <c r="H280" s="29"/>
      <c r="I280" s="29"/>
      <c r="J280" s="29"/>
      <c r="K280" s="29"/>
      <c r="L280" s="325"/>
      <c r="M280" s="29"/>
      <c r="N280" s="29"/>
      <c r="O280" s="29"/>
      <c r="P280" s="29"/>
      <c r="Q280" s="29"/>
      <c r="R280" s="29"/>
      <c r="S280" s="29"/>
      <c r="T280" s="29"/>
      <c r="U280" s="29"/>
      <c r="V280" s="29"/>
      <c r="W280" s="29"/>
      <c r="X280" s="29"/>
      <c r="Y280" s="29"/>
      <c r="Z280" s="29"/>
      <c r="AA280" s="29"/>
      <c r="AB280" s="29"/>
    </row>
    <row r="281" spans="1:28" ht="15.75" customHeight="1">
      <c r="A281" s="29"/>
      <c r="B281" s="29"/>
      <c r="C281" s="29"/>
      <c r="D281" s="29"/>
      <c r="E281" s="29"/>
      <c r="F281" s="29"/>
      <c r="G281" s="29"/>
      <c r="H281" s="29"/>
      <c r="I281" s="29"/>
      <c r="J281" s="29"/>
      <c r="K281" s="29"/>
      <c r="L281" s="325"/>
      <c r="M281" s="29"/>
      <c r="N281" s="29"/>
      <c r="O281" s="29"/>
      <c r="P281" s="29"/>
      <c r="Q281" s="29"/>
      <c r="R281" s="29"/>
      <c r="S281" s="29"/>
      <c r="T281" s="29"/>
      <c r="U281" s="29"/>
      <c r="V281" s="29"/>
      <c r="W281" s="29"/>
      <c r="X281" s="29"/>
      <c r="Y281" s="29"/>
      <c r="Z281" s="29"/>
      <c r="AA281" s="29"/>
      <c r="AB281" s="29"/>
    </row>
    <row r="282" spans="1:28" ht="15.75" customHeight="1">
      <c r="A282" s="29"/>
      <c r="B282" s="29"/>
      <c r="C282" s="29"/>
      <c r="D282" s="29"/>
      <c r="E282" s="29"/>
      <c r="F282" s="29"/>
      <c r="G282" s="29"/>
      <c r="H282" s="29"/>
      <c r="I282" s="29"/>
      <c r="J282" s="29"/>
      <c r="K282" s="29"/>
      <c r="L282" s="325"/>
      <c r="M282" s="29"/>
      <c r="N282" s="29"/>
      <c r="O282" s="29"/>
      <c r="P282" s="29"/>
      <c r="Q282" s="29"/>
      <c r="R282" s="29"/>
      <c r="S282" s="29"/>
      <c r="T282" s="29"/>
      <c r="U282" s="29"/>
      <c r="V282" s="29"/>
      <c r="W282" s="29"/>
      <c r="X282" s="29"/>
      <c r="Y282" s="29"/>
      <c r="Z282" s="29"/>
      <c r="AA282" s="29"/>
      <c r="AB282" s="29"/>
    </row>
    <row r="283" spans="1:28" ht="15.75" customHeight="1">
      <c r="A283" s="29"/>
      <c r="B283" s="29"/>
      <c r="C283" s="29"/>
      <c r="D283" s="29"/>
      <c r="E283" s="29"/>
      <c r="F283" s="29"/>
      <c r="G283" s="29"/>
      <c r="H283" s="29"/>
      <c r="I283" s="29"/>
      <c r="J283" s="29"/>
      <c r="K283" s="29"/>
      <c r="L283" s="325"/>
      <c r="M283" s="29"/>
      <c r="N283" s="29"/>
      <c r="O283" s="29"/>
      <c r="P283" s="29"/>
      <c r="Q283" s="29"/>
      <c r="R283" s="29"/>
      <c r="S283" s="29"/>
      <c r="T283" s="29"/>
      <c r="U283" s="29"/>
      <c r="V283" s="29"/>
      <c r="W283" s="29"/>
      <c r="X283" s="29"/>
      <c r="Y283" s="29"/>
      <c r="Z283" s="29"/>
      <c r="AA283" s="29"/>
      <c r="AB283" s="29"/>
    </row>
    <row r="284" spans="1:28" ht="15.75" customHeight="1">
      <c r="A284" s="29"/>
      <c r="B284" s="29"/>
      <c r="C284" s="29"/>
      <c r="D284" s="29"/>
      <c r="E284" s="29"/>
      <c r="F284" s="29"/>
      <c r="G284" s="29"/>
      <c r="H284" s="29"/>
      <c r="I284" s="29"/>
      <c r="J284" s="29"/>
      <c r="K284" s="29"/>
      <c r="L284" s="325"/>
      <c r="M284" s="29"/>
      <c r="N284" s="29"/>
      <c r="O284" s="29"/>
      <c r="P284" s="29"/>
      <c r="Q284" s="29"/>
      <c r="R284" s="29"/>
      <c r="S284" s="29"/>
      <c r="T284" s="29"/>
      <c r="U284" s="29"/>
      <c r="V284" s="29"/>
      <c r="W284" s="29"/>
      <c r="X284" s="29"/>
      <c r="Y284" s="29"/>
      <c r="Z284" s="29"/>
      <c r="AA284" s="29"/>
      <c r="AB284" s="29"/>
    </row>
    <row r="285" spans="1:28" ht="15.75" customHeight="1">
      <c r="A285" s="29"/>
      <c r="B285" s="29"/>
      <c r="C285" s="29"/>
      <c r="D285" s="29"/>
      <c r="E285" s="29"/>
      <c r="F285" s="29"/>
      <c r="G285" s="29"/>
      <c r="H285" s="29"/>
      <c r="I285" s="29"/>
      <c r="J285" s="29"/>
      <c r="K285" s="29"/>
      <c r="L285" s="325"/>
      <c r="M285" s="29"/>
      <c r="N285" s="29"/>
      <c r="O285" s="29"/>
      <c r="P285" s="29"/>
      <c r="Q285" s="29"/>
      <c r="R285" s="29"/>
      <c r="S285" s="29"/>
      <c r="T285" s="29"/>
      <c r="U285" s="29"/>
      <c r="V285" s="29"/>
      <c r="W285" s="29"/>
      <c r="X285" s="29"/>
      <c r="Y285" s="29"/>
      <c r="Z285" s="29"/>
      <c r="AA285" s="29"/>
      <c r="AB285" s="29"/>
    </row>
    <row r="286" spans="1:28" ht="15.75" customHeight="1">
      <c r="A286" s="29"/>
      <c r="B286" s="29"/>
      <c r="C286" s="29"/>
      <c r="D286" s="29"/>
      <c r="E286" s="29"/>
      <c r="F286" s="29"/>
      <c r="G286" s="29"/>
      <c r="H286" s="29"/>
      <c r="I286" s="29"/>
      <c r="J286" s="29"/>
      <c r="K286" s="29"/>
      <c r="L286" s="325"/>
      <c r="M286" s="29"/>
      <c r="N286" s="29"/>
      <c r="O286" s="29"/>
      <c r="P286" s="29"/>
      <c r="Q286" s="29"/>
      <c r="R286" s="29"/>
      <c r="S286" s="29"/>
      <c r="T286" s="29"/>
      <c r="U286" s="29"/>
      <c r="V286" s="29"/>
      <c r="W286" s="29"/>
      <c r="X286" s="29"/>
      <c r="Y286" s="29"/>
      <c r="Z286" s="29"/>
      <c r="AA286" s="29"/>
      <c r="AB286" s="29"/>
    </row>
    <row r="287" spans="1:28" ht="15.75" customHeight="1">
      <c r="A287" s="29"/>
      <c r="B287" s="29"/>
      <c r="C287" s="29"/>
      <c r="D287" s="29"/>
      <c r="E287" s="29"/>
      <c r="F287" s="29"/>
      <c r="G287" s="29"/>
      <c r="H287" s="29"/>
      <c r="I287" s="29"/>
      <c r="J287" s="29"/>
      <c r="K287" s="29"/>
      <c r="L287" s="325"/>
      <c r="M287" s="29"/>
      <c r="N287" s="29"/>
      <c r="O287" s="29"/>
      <c r="P287" s="29"/>
      <c r="Q287" s="29"/>
      <c r="R287" s="29"/>
      <c r="S287" s="29"/>
      <c r="T287" s="29"/>
      <c r="U287" s="29"/>
      <c r="V287" s="29"/>
      <c r="W287" s="29"/>
      <c r="X287" s="29"/>
      <c r="Y287" s="29"/>
      <c r="Z287" s="29"/>
      <c r="AA287" s="29"/>
      <c r="AB287" s="29"/>
    </row>
    <row r="288" spans="1:28" ht="15.75" customHeight="1">
      <c r="A288" s="29"/>
      <c r="B288" s="29"/>
      <c r="C288" s="29"/>
      <c r="D288" s="29"/>
      <c r="E288" s="29"/>
      <c r="F288" s="29"/>
      <c r="G288" s="29"/>
      <c r="H288" s="29"/>
      <c r="I288" s="29"/>
      <c r="J288" s="29"/>
      <c r="K288" s="29"/>
      <c r="L288" s="325"/>
      <c r="M288" s="29"/>
      <c r="N288" s="29"/>
      <c r="O288" s="29"/>
      <c r="P288" s="29"/>
      <c r="Q288" s="29"/>
      <c r="R288" s="29"/>
      <c r="S288" s="29"/>
      <c r="T288" s="29"/>
      <c r="U288" s="29"/>
      <c r="V288" s="29"/>
      <c r="W288" s="29"/>
      <c r="X288" s="29"/>
      <c r="Y288" s="29"/>
      <c r="Z288" s="29"/>
      <c r="AA288" s="29"/>
      <c r="AB288" s="29"/>
    </row>
    <row r="289" spans="1:28" ht="15.75" customHeight="1">
      <c r="A289" s="29"/>
      <c r="B289" s="29"/>
      <c r="C289" s="29"/>
      <c r="D289" s="29"/>
      <c r="E289" s="29"/>
      <c r="F289" s="29"/>
      <c r="G289" s="29"/>
      <c r="H289" s="29"/>
      <c r="I289" s="29"/>
      <c r="J289" s="29"/>
      <c r="K289" s="29"/>
      <c r="L289" s="325"/>
      <c r="M289" s="29"/>
      <c r="N289" s="29"/>
      <c r="O289" s="29"/>
      <c r="P289" s="29"/>
      <c r="Q289" s="29"/>
      <c r="R289" s="29"/>
      <c r="S289" s="29"/>
      <c r="T289" s="29"/>
      <c r="U289" s="29"/>
      <c r="V289" s="29"/>
      <c r="W289" s="29"/>
      <c r="X289" s="29"/>
      <c r="Y289" s="29"/>
      <c r="Z289" s="29"/>
      <c r="AA289" s="29"/>
      <c r="AB289" s="29"/>
    </row>
    <row r="290" spans="1:28" ht="15.75" customHeight="1">
      <c r="A290" s="29"/>
      <c r="B290" s="29"/>
      <c r="C290" s="29"/>
      <c r="D290" s="29"/>
      <c r="E290" s="29"/>
      <c r="F290" s="29"/>
      <c r="G290" s="29"/>
      <c r="H290" s="29"/>
      <c r="I290" s="29"/>
      <c r="J290" s="29"/>
      <c r="K290" s="29"/>
      <c r="L290" s="325"/>
      <c r="M290" s="29"/>
      <c r="N290" s="29"/>
      <c r="O290" s="29"/>
      <c r="P290" s="29"/>
      <c r="Q290" s="29"/>
      <c r="R290" s="29"/>
      <c r="S290" s="29"/>
      <c r="T290" s="29"/>
      <c r="U290" s="29"/>
      <c r="V290" s="29"/>
      <c r="W290" s="29"/>
      <c r="X290" s="29"/>
      <c r="Y290" s="29"/>
      <c r="Z290" s="29"/>
      <c r="AA290" s="29"/>
      <c r="AB290" s="29"/>
    </row>
    <row r="291" spans="1:28" ht="15.75" customHeight="1">
      <c r="A291" s="29"/>
      <c r="B291" s="29"/>
      <c r="C291" s="29"/>
      <c r="D291" s="29"/>
      <c r="E291" s="29"/>
      <c r="F291" s="29"/>
      <c r="G291" s="29"/>
      <c r="H291" s="29"/>
      <c r="I291" s="29"/>
      <c r="J291" s="29"/>
      <c r="K291" s="29"/>
      <c r="L291" s="325"/>
      <c r="M291" s="29"/>
      <c r="N291" s="29"/>
      <c r="O291" s="29"/>
      <c r="P291" s="29"/>
      <c r="Q291" s="29"/>
      <c r="R291" s="29"/>
      <c r="S291" s="29"/>
      <c r="T291" s="29"/>
      <c r="U291" s="29"/>
      <c r="V291" s="29"/>
      <c r="W291" s="29"/>
      <c r="X291" s="29"/>
      <c r="Y291" s="29"/>
      <c r="Z291" s="29"/>
      <c r="AA291" s="29"/>
      <c r="AB291" s="29"/>
    </row>
    <row r="292" spans="1:28" ht="15.75" customHeight="1">
      <c r="A292" s="29"/>
      <c r="B292" s="29"/>
      <c r="C292" s="29"/>
      <c r="D292" s="29"/>
      <c r="E292" s="29"/>
      <c r="F292" s="29"/>
      <c r="G292" s="29"/>
      <c r="H292" s="29"/>
      <c r="I292" s="29"/>
      <c r="J292" s="29"/>
      <c r="K292" s="29"/>
      <c r="L292" s="325"/>
      <c r="M292" s="29"/>
      <c r="N292" s="29"/>
      <c r="O292" s="29"/>
      <c r="P292" s="29"/>
      <c r="Q292" s="29"/>
      <c r="R292" s="29"/>
      <c r="S292" s="29"/>
      <c r="T292" s="29"/>
      <c r="U292" s="29"/>
      <c r="V292" s="29"/>
      <c r="W292" s="29"/>
      <c r="X292" s="29"/>
      <c r="Y292" s="29"/>
      <c r="Z292" s="29"/>
      <c r="AA292" s="29"/>
      <c r="AB292" s="29"/>
    </row>
    <row r="293" spans="1:28" ht="15.75" customHeight="1">
      <c r="A293" s="29"/>
      <c r="B293" s="29"/>
      <c r="C293" s="29"/>
      <c r="D293" s="29"/>
      <c r="E293" s="29"/>
      <c r="F293" s="29"/>
      <c r="G293" s="29"/>
      <c r="H293" s="29"/>
      <c r="I293" s="29"/>
      <c r="J293" s="29"/>
      <c r="K293" s="29"/>
      <c r="L293" s="325"/>
      <c r="M293" s="29"/>
      <c r="N293" s="29"/>
      <c r="O293" s="29"/>
      <c r="P293" s="29"/>
      <c r="Q293" s="29"/>
      <c r="R293" s="29"/>
      <c r="S293" s="29"/>
      <c r="T293" s="29"/>
      <c r="U293" s="29"/>
      <c r="V293" s="29"/>
      <c r="W293" s="29"/>
      <c r="X293" s="29"/>
      <c r="Y293" s="29"/>
      <c r="Z293" s="29"/>
      <c r="AA293" s="29"/>
      <c r="AB293" s="29"/>
    </row>
    <row r="294" spans="1:28" ht="15.75" customHeight="1">
      <c r="A294" s="29"/>
      <c r="B294" s="29"/>
      <c r="C294" s="29"/>
      <c r="D294" s="29"/>
      <c r="E294" s="29"/>
      <c r="F294" s="29"/>
      <c r="G294" s="29"/>
      <c r="H294" s="29"/>
      <c r="I294" s="29"/>
      <c r="J294" s="29"/>
      <c r="K294" s="29"/>
      <c r="L294" s="325"/>
      <c r="M294" s="29"/>
      <c r="N294" s="29"/>
      <c r="O294" s="29"/>
      <c r="P294" s="29"/>
      <c r="Q294" s="29"/>
      <c r="R294" s="29"/>
      <c r="S294" s="29"/>
      <c r="T294" s="29"/>
      <c r="U294" s="29"/>
      <c r="V294" s="29"/>
      <c r="W294" s="29"/>
      <c r="X294" s="29"/>
      <c r="Y294" s="29"/>
      <c r="Z294" s="29"/>
      <c r="AA294" s="29"/>
      <c r="AB294" s="29"/>
    </row>
    <row r="295" spans="1:28" ht="15.75" customHeight="1">
      <c r="A295" s="29"/>
      <c r="B295" s="29"/>
      <c r="C295" s="29"/>
      <c r="D295" s="29"/>
      <c r="E295" s="29"/>
      <c r="F295" s="29"/>
      <c r="G295" s="29"/>
      <c r="H295" s="29"/>
      <c r="I295" s="29"/>
      <c r="J295" s="29"/>
      <c r="K295" s="29"/>
      <c r="L295" s="325"/>
      <c r="M295" s="29"/>
      <c r="N295" s="29"/>
      <c r="O295" s="29"/>
      <c r="P295" s="29"/>
      <c r="Q295" s="29"/>
      <c r="R295" s="29"/>
      <c r="S295" s="29"/>
      <c r="T295" s="29"/>
      <c r="U295" s="29"/>
      <c r="V295" s="29"/>
      <c r="W295" s="29"/>
      <c r="X295" s="29"/>
      <c r="Y295" s="29"/>
      <c r="Z295" s="29"/>
      <c r="AA295" s="29"/>
      <c r="AB295" s="29"/>
    </row>
    <row r="296" spans="1:28" ht="15.75" customHeight="1">
      <c r="A296" s="29"/>
      <c r="B296" s="29"/>
      <c r="C296" s="29"/>
      <c r="D296" s="29"/>
      <c r="E296" s="29"/>
      <c r="F296" s="29"/>
      <c r="G296" s="29"/>
      <c r="H296" s="29"/>
      <c r="I296" s="29"/>
      <c r="J296" s="29"/>
      <c r="K296" s="29"/>
      <c r="L296" s="325"/>
      <c r="M296" s="29"/>
      <c r="N296" s="29"/>
      <c r="O296" s="29"/>
      <c r="P296" s="29"/>
      <c r="Q296" s="29"/>
      <c r="R296" s="29"/>
      <c r="S296" s="29"/>
      <c r="T296" s="29"/>
      <c r="U296" s="29"/>
      <c r="V296" s="29"/>
      <c r="W296" s="29"/>
      <c r="X296" s="29"/>
      <c r="Y296" s="29"/>
      <c r="Z296" s="29"/>
      <c r="AA296" s="29"/>
      <c r="AB296" s="29"/>
    </row>
    <row r="297" spans="1:28" ht="15.75" customHeight="1">
      <c r="A297" s="29"/>
      <c r="B297" s="29"/>
      <c r="C297" s="29"/>
      <c r="D297" s="29"/>
      <c r="E297" s="29"/>
      <c r="F297" s="29"/>
      <c r="G297" s="29"/>
      <c r="H297" s="29"/>
      <c r="I297" s="29"/>
      <c r="J297" s="29"/>
      <c r="K297" s="29"/>
      <c r="L297" s="325"/>
      <c r="M297" s="29"/>
      <c r="N297" s="29"/>
      <c r="O297" s="29"/>
      <c r="P297" s="29"/>
      <c r="Q297" s="29"/>
      <c r="R297" s="29"/>
      <c r="S297" s="29"/>
      <c r="T297" s="29"/>
      <c r="U297" s="29"/>
      <c r="V297" s="29"/>
      <c r="W297" s="29"/>
      <c r="X297" s="29"/>
      <c r="Y297" s="29"/>
      <c r="Z297" s="29"/>
      <c r="AA297" s="29"/>
      <c r="AB297" s="29"/>
    </row>
    <row r="298" spans="1:28" ht="15.75" customHeight="1">
      <c r="A298" s="29"/>
      <c r="B298" s="29"/>
      <c r="C298" s="29"/>
      <c r="D298" s="29"/>
      <c r="E298" s="29"/>
      <c r="F298" s="29"/>
      <c r="G298" s="29"/>
      <c r="H298" s="29"/>
      <c r="I298" s="29"/>
      <c r="J298" s="29"/>
      <c r="K298" s="29"/>
      <c r="L298" s="325"/>
      <c r="M298" s="29"/>
      <c r="N298" s="29"/>
      <c r="O298" s="29"/>
      <c r="P298" s="29"/>
      <c r="Q298" s="29"/>
      <c r="R298" s="29"/>
      <c r="S298" s="29"/>
      <c r="T298" s="29"/>
      <c r="U298" s="29"/>
      <c r="V298" s="29"/>
      <c r="W298" s="29"/>
      <c r="X298" s="29"/>
      <c r="Y298" s="29"/>
      <c r="Z298" s="29"/>
      <c r="AA298" s="29"/>
      <c r="AB298" s="29"/>
    </row>
    <row r="299" spans="1:28" ht="15.75" customHeight="1">
      <c r="A299" s="29"/>
      <c r="B299" s="29"/>
      <c r="C299" s="29"/>
      <c r="D299" s="29"/>
      <c r="E299" s="29"/>
      <c r="F299" s="29"/>
      <c r="G299" s="29"/>
      <c r="H299" s="29"/>
      <c r="I299" s="29"/>
      <c r="J299" s="29"/>
      <c r="K299" s="29"/>
      <c r="L299" s="325"/>
      <c r="M299" s="29"/>
      <c r="N299" s="29"/>
      <c r="O299" s="29"/>
      <c r="P299" s="29"/>
      <c r="Q299" s="29"/>
      <c r="R299" s="29"/>
      <c r="S299" s="29"/>
      <c r="T299" s="29"/>
      <c r="U299" s="29"/>
      <c r="V299" s="29"/>
      <c r="W299" s="29"/>
      <c r="X299" s="29"/>
      <c r="Y299" s="29"/>
      <c r="Z299" s="29"/>
      <c r="AA299" s="29"/>
      <c r="AB299" s="29"/>
    </row>
    <row r="300" spans="1:28" ht="15.75" customHeight="1">
      <c r="A300" s="29"/>
      <c r="B300" s="29"/>
      <c r="C300" s="29"/>
      <c r="D300" s="29"/>
      <c r="E300" s="29"/>
      <c r="F300" s="29"/>
      <c r="G300" s="29"/>
      <c r="H300" s="29"/>
      <c r="I300" s="29"/>
      <c r="J300" s="29"/>
      <c r="K300" s="29"/>
      <c r="L300" s="325"/>
      <c r="M300" s="29"/>
      <c r="N300" s="29"/>
      <c r="O300" s="29"/>
      <c r="P300" s="29"/>
      <c r="Q300" s="29"/>
      <c r="R300" s="29"/>
      <c r="S300" s="29"/>
      <c r="T300" s="29"/>
      <c r="U300" s="29"/>
      <c r="V300" s="29"/>
      <c r="W300" s="29"/>
      <c r="X300" s="29"/>
      <c r="Y300" s="29"/>
      <c r="Z300" s="29"/>
      <c r="AA300" s="29"/>
      <c r="AB300" s="29"/>
    </row>
    <row r="301" spans="1:28" ht="15.75" customHeight="1">
      <c r="A301" s="29"/>
      <c r="B301" s="29"/>
      <c r="C301" s="29"/>
      <c r="D301" s="29"/>
      <c r="E301" s="29"/>
      <c r="F301" s="29"/>
      <c r="G301" s="29"/>
      <c r="H301" s="29"/>
      <c r="I301" s="29"/>
      <c r="J301" s="29"/>
      <c r="K301" s="29"/>
      <c r="L301" s="325"/>
      <c r="M301" s="29"/>
      <c r="N301" s="29"/>
      <c r="O301" s="29"/>
      <c r="P301" s="29"/>
      <c r="Q301" s="29"/>
      <c r="R301" s="29"/>
      <c r="S301" s="29"/>
      <c r="T301" s="29"/>
      <c r="U301" s="29"/>
      <c r="V301" s="29"/>
      <c r="W301" s="29"/>
      <c r="X301" s="29"/>
      <c r="Y301" s="29"/>
      <c r="Z301" s="29"/>
      <c r="AA301" s="29"/>
      <c r="AB301" s="29"/>
    </row>
    <row r="302" spans="1:28" ht="15.75" customHeight="1">
      <c r="A302" s="29"/>
      <c r="B302" s="29"/>
      <c r="C302" s="29"/>
      <c r="D302" s="29"/>
      <c r="E302" s="29"/>
      <c r="F302" s="29"/>
      <c r="G302" s="29"/>
      <c r="H302" s="29"/>
      <c r="I302" s="29"/>
      <c r="J302" s="29"/>
      <c r="K302" s="29"/>
      <c r="L302" s="325"/>
      <c r="M302" s="29"/>
      <c r="N302" s="29"/>
      <c r="O302" s="29"/>
      <c r="P302" s="29"/>
      <c r="Q302" s="29"/>
      <c r="R302" s="29"/>
      <c r="S302" s="29"/>
      <c r="T302" s="29"/>
      <c r="U302" s="29"/>
      <c r="V302" s="29"/>
      <c r="W302" s="29"/>
      <c r="X302" s="29"/>
      <c r="Y302" s="29"/>
      <c r="Z302" s="29"/>
      <c r="AA302" s="29"/>
      <c r="AB302" s="29"/>
    </row>
    <row r="303" spans="1:28" ht="15.75" customHeight="1">
      <c r="A303" s="29"/>
      <c r="B303" s="29"/>
      <c r="C303" s="29"/>
      <c r="D303" s="29"/>
      <c r="E303" s="29"/>
      <c r="F303" s="29"/>
      <c r="G303" s="29"/>
      <c r="H303" s="29"/>
      <c r="I303" s="29"/>
      <c r="J303" s="29"/>
      <c r="K303" s="29"/>
      <c r="L303" s="325"/>
      <c r="M303" s="29"/>
      <c r="N303" s="29"/>
      <c r="O303" s="29"/>
      <c r="P303" s="29"/>
      <c r="Q303" s="29"/>
      <c r="R303" s="29"/>
      <c r="S303" s="29"/>
      <c r="T303" s="29"/>
      <c r="U303" s="29"/>
      <c r="V303" s="29"/>
      <c r="W303" s="29"/>
      <c r="X303" s="29"/>
      <c r="Y303" s="29"/>
      <c r="Z303" s="29"/>
      <c r="AA303" s="29"/>
      <c r="AB303" s="29"/>
    </row>
    <row r="304" spans="1:28" ht="15.75" customHeight="1">
      <c r="A304" s="29"/>
      <c r="B304" s="29"/>
      <c r="C304" s="29"/>
      <c r="D304" s="29"/>
      <c r="E304" s="29"/>
      <c r="F304" s="29"/>
      <c r="G304" s="29"/>
      <c r="H304" s="29"/>
      <c r="I304" s="29"/>
      <c r="J304" s="29"/>
      <c r="K304" s="29"/>
      <c r="L304" s="325"/>
      <c r="M304" s="29"/>
      <c r="N304" s="29"/>
      <c r="O304" s="29"/>
      <c r="P304" s="29"/>
      <c r="Q304" s="29"/>
      <c r="R304" s="29"/>
      <c r="S304" s="29"/>
      <c r="T304" s="29"/>
      <c r="U304" s="29"/>
      <c r="V304" s="29"/>
      <c r="W304" s="29"/>
      <c r="X304" s="29"/>
      <c r="Y304" s="29"/>
      <c r="Z304" s="29"/>
      <c r="AA304" s="29"/>
      <c r="AB304" s="29"/>
    </row>
    <row r="305" spans="1:28" ht="15.75" customHeight="1">
      <c r="A305" s="29"/>
      <c r="B305" s="29"/>
      <c r="C305" s="29"/>
      <c r="D305" s="29"/>
      <c r="E305" s="29"/>
      <c r="F305" s="29"/>
      <c r="G305" s="29"/>
      <c r="H305" s="29"/>
      <c r="I305" s="29"/>
      <c r="J305" s="29"/>
      <c r="K305" s="29"/>
      <c r="L305" s="325"/>
      <c r="M305" s="29"/>
      <c r="N305" s="29"/>
      <c r="O305" s="29"/>
      <c r="P305" s="29"/>
      <c r="Q305" s="29"/>
      <c r="R305" s="29"/>
      <c r="S305" s="29"/>
      <c r="T305" s="29"/>
      <c r="U305" s="29"/>
      <c r="V305" s="29"/>
      <c r="W305" s="29"/>
      <c r="X305" s="29"/>
      <c r="Y305" s="29"/>
      <c r="Z305" s="29"/>
      <c r="AA305" s="29"/>
      <c r="AB305" s="29"/>
    </row>
    <row r="306" spans="1:28" ht="15.75" customHeight="1">
      <c r="A306" s="29"/>
      <c r="B306" s="29"/>
      <c r="C306" s="29"/>
      <c r="D306" s="29"/>
      <c r="E306" s="29"/>
      <c r="F306" s="29"/>
      <c r="G306" s="29"/>
      <c r="H306" s="29"/>
      <c r="I306" s="29"/>
      <c r="J306" s="29"/>
      <c r="K306" s="29"/>
      <c r="L306" s="325"/>
      <c r="M306" s="29"/>
      <c r="N306" s="29"/>
      <c r="O306" s="29"/>
      <c r="P306" s="29"/>
      <c r="Q306" s="29"/>
      <c r="R306" s="29"/>
      <c r="S306" s="29"/>
      <c r="T306" s="29"/>
      <c r="U306" s="29"/>
      <c r="V306" s="29"/>
      <c r="W306" s="29"/>
      <c r="X306" s="29"/>
      <c r="Y306" s="29"/>
      <c r="Z306" s="29"/>
      <c r="AA306" s="29"/>
      <c r="AB306" s="29"/>
    </row>
    <row r="307" spans="1:28" ht="15.75" customHeight="1">
      <c r="A307" s="29"/>
      <c r="B307" s="29"/>
      <c r="C307" s="29"/>
      <c r="D307" s="29"/>
      <c r="E307" s="29"/>
      <c r="F307" s="29"/>
      <c r="G307" s="29"/>
      <c r="H307" s="29"/>
      <c r="I307" s="29"/>
      <c r="J307" s="29"/>
      <c r="K307" s="29"/>
      <c r="L307" s="325"/>
      <c r="M307" s="29"/>
      <c r="N307" s="29"/>
      <c r="O307" s="29"/>
      <c r="P307" s="29"/>
      <c r="Q307" s="29"/>
      <c r="R307" s="29"/>
      <c r="S307" s="29"/>
      <c r="T307" s="29"/>
      <c r="U307" s="29"/>
      <c r="V307" s="29"/>
      <c r="W307" s="29"/>
      <c r="X307" s="29"/>
      <c r="Y307" s="29"/>
      <c r="Z307" s="29"/>
      <c r="AA307" s="29"/>
      <c r="AB307" s="29"/>
    </row>
    <row r="308" spans="1:28" ht="15.75" customHeight="1">
      <c r="A308" s="29"/>
      <c r="B308" s="29"/>
      <c r="C308" s="29"/>
      <c r="D308" s="29"/>
      <c r="E308" s="29"/>
      <c r="F308" s="29"/>
      <c r="G308" s="29"/>
      <c r="H308" s="29"/>
      <c r="I308" s="29"/>
      <c r="J308" s="29"/>
      <c r="K308" s="29"/>
      <c r="L308" s="325"/>
      <c r="M308" s="29"/>
      <c r="N308" s="29"/>
      <c r="O308" s="29"/>
      <c r="P308" s="29"/>
      <c r="Q308" s="29"/>
      <c r="R308" s="29"/>
      <c r="S308" s="29"/>
      <c r="T308" s="29"/>
      <c r="U308" s="29"/>
      <c r="V308" s="29"/>
      <c r="W308" s="29"/>
      <c r="X308" s="29"/>
      <c r="Y308" s="29"/>
      <c r="Z308" s="29"/>
      <c r="AA308" s="29"/>
      <c r="AB308" s="29"/>
    </row>
    <row r="309" spans="1:28" ht="15.75" customHeight="1">
      <c r="A309" s="29"/>
      <c r="B309" s="29"/>
      <c r="C309" s="29"/>
      <c r="D309" s="29"/>
      <c r="E309" s="29"/>
      <c r="F309" s="29"/>
      <c r="G309" s="29"/>
      <c r="H309" s="29"/>
      <c r="I309" s="29"/>
      <c r="J309" s="29"/>
      <c r="K309" s="29"/>
      <c r="L309" s="325"/>
      <c r="M309" s="29"/>
      <c r="N309" s="29"/>
      <c r="O309" s="29"/>
      <c r="P309" s="29"/>
      <c r="Q309" s="29"/>
      <c r="R309" s="29"/>
      <c r="S309" s="29"/>
      <c r="T309" s="29"/>
      <c r="U309" s="29"/>
      <c r="V309" s="29"/>
      <c r="W309" s="29"/>
      <c r="X309" s="29"/>
      <c r="Y309" s="29"/>
      <c r="Z309" s="29"/>
      <c r="AA309" s="29"/>
      <c r="AB309" s="29"/>
    </row>
    <row r="310" spans="1:28" ht="15.75" customHeight="1">
      <c r="A310" s="29"/>
      <c r="B310" s="29"/>
      <c r="C310" s="29"/>
      <c r="D310" s="29"/>
      <c r="E310" s="29"/>
      <c r="F310" s="29"/>
      <c r="G310" s="29"/>
      <c r="H310" s="29"/>
      <c r="I310" s="29"/>
      <c r="J310" s="29"/>
      <c r="K310" s="29"/>
      <c r="L310" s="325"/>
      <c r="M310" s="29"/>
      <c r="N310" s="29"/>
      <c r="O310" s="29"/>
      <c r="P310" s="29"/>
      <c r="Q310" s="29"/>
      <c r="R310" s="29"/>
      <c r="S310" s="29"/>
      <c r="T310" s="29"/>
      <c r="U310" s="29"/>
      <c r="V310" s="29"/>
      <c r="W310" s="29"/>
      <c r="X310" s="29"/>
      <c r="Y310" s="29"/>
      <c r="Z310" s="29"/>
      <c r="AA310" s="29"/>
      <c r="AB310" s="29"/>
    </row>
    <row r="311" spans="1:28" ht="15.75" customHeight="1">
      <c r="A311" s="29"/>
      <c r="B311" s="29"/>
      <c r="C311" s="29"/>
      <c r="D311" s="29"/>
      <c r="E311" s="29"/>
      <c r="F311" s="29"/>
      <c r="G311" s="29"/>
      <c r="H311" s="29"/>
      <c r="I311" s="29"/>
      <c r="J311" s="29"/>
      <c r="K311" s="29"/>
      <c r="L311" s="325"/>
      <c r="M311" s="29"/>
      <c r="N311" s="29"/>
      <c r="O311" s="29"/>
      <c r="P311" s="29"/>
      <c r="Q311" s="29"/>
      <c r="R311" s="29"/>
      <c r="S311" s="29"/>
      <c r="T311" s="29"/>
      <c r="U311" s="29"/>
      <c r="V311" s="29"/>
      <c r="W311" s="29"/>
      <c r="X311" s="29"/>
      <c r="Y311" s="29"/>
      <c r="Z311" s="29"/>
      <c r="AA311" s="29"/>
      <c r="AB311" s="29"/>
    </row>
    <row r="312" spans="1:28" ht="15.75" customHeight="1">
      <c r="A312" s="29"/>
      <c r="B312" s="29"/>
      <c r="C312" s="29"/>
      <c r="D312" s="29"/>
      <c r="E312" s="29"/>
      <c r="F312" s="29"/>
      <c r="G312" s="29"/>
      <c r="H312" s="29"/>
      <c r="I312" s="29"/>
      <c r="J312" s="29"/>
      <c r="K312" s="29"/>
      <c r="L312" s="325"/>
      <c r="M312" s="29"/>
      <c r="N312" s="29"/>
      <c r="O312" s="29"/>
      <c r="P312" s="29"/>
      <c r="Q312" s="29"/>
      <c r="R312" s="29"/>
      <c r="S312" s="29"/>
      <c r="T312" s="29"/>
      <c r="U312" s="29"/>
      <c r="V312" s="29"/>
      <c r="W312" s="29"/>
      <c r="X312" s="29"/>
      <c r="Y312" s="29"/>
      <c r="Z312" s="29"/>
      <c r="AA312" s="29"/>
      <c r="AB312" s="29"/>
    </row>
    <row r="313" spans="1:28" ht="15.75" customHeight="1">
      <c r="A313" s="29"/>
      <c r="B313" s="29"/>
      <c r="C313" s="29"/>
      <c r="D313" s="29"/>
      <c r="E313" s="29"/>
      <c r="F313" s="29"/>
      <c r="G313" s="29"/>
      <c r="H313" s="29"/>
      <c r="I313" s="29"/>
      <c r="J313" s="29"/>
      <c r="K313" s="29"/>
      <c r="L313" s="325"/>
      <c r="M313" s="29"/>
      <c r="N313" s="29"/>
      <c r="O313" s="29"/>
      <c r="P313" s="29"/>
      <c r="Q313" s="29"/>
      <c r="R313" s="29"/>
      <c r="S313" s="29"/>
      <c r="T313" s="29"/>
      <c r="U313" s="29"/>
      <c r="V313" s="29"/>
      <c r="W313" s="29"/>
      <c r="X313" s="29"/>
      <c r="Y313" s="29"/>
      <c r="Z313" s="29"/>
      <c r="AA313" s="29"/>
      <c r="AB313" s="29"/>
    </row>
    <row r="314" spans="1:28" ht="15.75" customHeight="1">
      <c r="A314" s="29"/>
      <c r="B314" s="29"/>
      <c r="C314" s="29"/>
      <c r="D314" s="29"/>
      <c r="E314" s="29"/>
      <c r="F314" s="29"/>
      <c r="G314" s="29"/>
      <c r="H314" s="29"/>
      <c r="I314" s="29"/>
      <c r="J314" s="29"/>
      <c r="K314" s="29"/>
      <c r="L314" s="325"/>
      <c r="M314" s="29"/>
      <c r="N314" s="29"/>
      <c r="O314" s="29"/>
      <c r="P314" s="29"/>
      <c r="Q314" s="29"/>
      <c r="R314" s="29"/>
      <c r="S314" s="29"/>
      <c r="T314" s="29"/>
      <c r="U314" s="29"/>
      <c r="V314" s="29"/>
      <c r="W314" s="29"/>
      <c r="X314" s="29"/>
      <c r="Y314" s="29"/>
      <c r="Z314" s="29"/>
      <c r="AA314" s="29"/>
      <c r="AB314" s="29"/>
    </row>
    <row r="315" spans="1:28" ht="15.75" customHeight="1">
      <c r="A315" s="29"/>
      <c r="B315" s="29"/>
      <c r="C315" s="29"/>
      <c r="D315" s="29"/>
      <c r="E315" s="29"/>
      <c r="F315" s="29"/>
      <c r="G315" s="29"/>
      <c r="H315" s="29"/>
      <c r="I315" s="29"/>
      <c r="J315" s="29"/>
      <c r="K315" s="29"/>
      <c r="L315" s="325"/>
      <c r="M315" s="29"/>
      <c r="N315" s="29"/>
      <c r="O315" s="29"/>
      <c r="P315" s="29"/>
      <c r="Q315" s="29"/>
      <c r="R315" s="29"/>
      <c r="S315" s="29"/>
      <c r="T315" s="29"/>
      <c r="U315" s="29"/>
      <c r="V315" s="29"/>
      <c r="W315" s="29"/>
      <c r="X315" s="29"/>
      <c r="Y315" s="29"/>
      <c r="Z315" s="29"/>
      <c r="AA315" s="29"/>
      <c r="AB315" s="29"/>
    </row>
    <row r="316" spans="1:28" ht="15.75" customHeight="1">
      <c r="A316" s="29"/>
      <c r="B316" s="29"/>
      <c r="C316" s="29"/>
      <c r="D316" s="29"/>
      <c r="E316" s="29"/>
      <c r="F316" s="29"/>
      <c r="G316" s="29"/>
      <c r="H316" s="29"/>
      <c r="I316" s="29"/>
      <c r="J316" s="29"/>
      <c r="K316" s="29"/>
      <c r="L316" s="325"/>
      <c r="M316" s="29"/>
      <c r="N316" s="29"/>
      <c r="O316" s="29"/>
      <c r="P316" s="29"/>
      <c r="Q316" s="29"/>
      <c r="R316" s="29"/>
      <c r="S316" s="29"/>
      <c r="T316" s="29"/>
      <c r="U316" s="29"/>
      <c r="V316" s="29"/>
      <c r="W316" s="29"/>
      <c r="X316" s="29"/>
      <c r="Y316" s="29"/>
      <c r="Z316" s="29"/>
      <c r="AA316" s="29"/>
      <c r="AB316" s="29"/>
    </row>
    <row r="317" spans="1:28" ht="15.75" customHeight="1">
      <c r="A317" s="29"/>
      <c r="B317" s="29"/>
      <c r="C317" s="29"/>
      <c r="D317" s="29"/>
      <c r="E317" s="29"/>
      <c r="F317" s="29"/>
      <c r="G317" s="29"/>
      <c r="H317" s="29"/>
      <c r="I317" s="29"/>
      <c r="J317" s="29"/>
      <c r="K317" s="29"/>
      <c r="L317" s="325"/>
      <c r="M317" s="29"/>
      <c r="N317" s="29"/>
      <c r="O317" s="29"/>
      <c r="P317" s="29"/>
      <c r="Q317" s="29"/>
      <c r="R317" s="29"/>
      <c r="S317" s="29"/>
      <c r="T317" s="29"/>
      <c r="U317" s="29"/>
      <c r="V317" s="29"/>
      <c r="W317" s="29"/>
      <c r="X317" s="29"/>
      <c r="Y317" s="29"/>
      <c r="Z317" s="29"/>
      <c r="AA317" s="29"/>
      <c r="AB317" s="29"/>
    </row>
    <row r="318" spans="1:28" ht="15.75" customHeight="1">
      <c r="A318" s="29"/>
      <c r="B318" s="29"/>
      <c r="C318" s="29"/>
      <c r="D318" s="29"/>
      <c r="E318" s="29"/>
      <c r="F318" s="29"/>
      <c r="G318" s="29"/>
      <c r="H318" s="29"/>
      <c r="I318" s="29"/>
      <c r="J318" s="29"/>
      <c r="K318" s="29"/>
      <c r="L318" s="325"/>
      <c r="M318" s="29"/>
      <c r="N318" s="29"/>
      <c r="O318" s="29"/>
      <c r="P318" s="29"/>
      <c r="Q318" s="29"/>
      <c r="R318" s="29"/>
      <c r="S318" s="29"/>
      <c r="T318" s="29"/>
      <c r="U318" s="29"/>
      <c r="V318" s="29"/>
      <c r="W318" s="29"/>
      <c r="X318" s="29"/>
      <c r="Y318" s="29"/>
      <c r="Z318" s="29"/>
      <c r="AA318" s="29"/>
      <c r="AB318" s="29"/>
    </row>
    <row r="319" spans="1:28" ht="15.75" customHeight="1">
      <c r="A319" s="29"/>
      <c r="B319" s="29"/>
      <c r="C319" s="29"/>
      <c r="D319" s="29"/>
      <c r="E319" s="29"/>
      <c r="F319" s="29"/>
      <c r="G319" s="29"/>
      <c r="H319" s="29"/>
      <c r="I319" s="29"/>
      <c r="J319" s="29"/>
      <c r="K319" s="29"/>
      <c r="L319" s="325"/>
      <c r="M319" s="29"/>
      <c r="N319" s="29"/>
      <c r="O319" s="29"/>
      <c r="P319" s="29"/>
      <c r="Q319" s="29"/>
      <c r="R319" s="29"/>
      <c r="S319" s="29"/>
      <c r="T319" s="29"/>
      <c r="U319" s="29"/>
      <c r="V319" s="29"/>
      <c r="W319" s="29"/>
      <c r="X319" s="29"/>
      <c r="Y319" s="29"/>
      <c r="Z319" s="29"/>
      <c r="AA319" s="29"/>
      <c r="AB319" s="29"/>
    </row>
    <row r="320" spans="1:28" ht="15.75" customHeight="1">
      <c r="A320" s="29"/>
      <c r="B320" s="29"/>
      <c r="C320" s="29"/>
      <c r="D320" s="29"/>
      <c r="E320" s="29"/>
      <c r="F320" s="29"/>
      <c r="G320" s="29"/>
      <c r="H320" s="29"/>
      <c r="I320" s="29"/>
      <c r="J320" s="29"/>
      <c r="K320" s="29"/>
      <c r="L320" s="325"/>
      <c r="M320" s="29"/>
      <c r="N320" s="29"/>
      <c r="O320" s="29"/>
      <c r="P320" s="29"/>
      <c r="Q320" s="29"/>
      <c r="R320" s="29"/>
      <c r="S320" s="29"/>
      <c r="T320" s="29"/>
      <c r="U320" s="29"/>
      <c r="V320" s="29"/>
      <c r="W320" s="29"/>
      <c r="X320" s="29"/>
      <c r="Y320" s="29"/>
      <c r="Z320" s="29"/>
      <c r="AA320" s="29"/>
      <c r="AB320" s="29"/>
    </row>
    <row r="321" spans="1:28" ht="15.75" customHeight="1">
      <c r="A321" s="29"/>
      <c r="B321" s="29"/>
      <c r="C321" s="29"/>
      <c r="D321" s="29"/>
      <c r="E321" s="29"/>
      <c r="F321" s="29"/>
      <c r="G321" s="29"/>
      <c r="H321" s="29"/>
      <c r="I321" s="29"/>
      <c r="J321" s="29"/>
      <c r="K321" s="29"/>
      <c r="L321" s="325"/>
      <c r="M321" s="29"/>
      <c r="N321" s="29"/>
      <c r="O321" s="29"/>
      <c r="P321" s="29"/>
      <c r="Q321" s="29"/>
      <c r="R321" s="29"/>
      <c r="S321" s="29"/>
      <c r="T321" s="29"/>
      <c r="U321" s="29"/>
      <c r="V321" s="29"/>
      <c r="W321" s="29"/>
      <c r="X321" s="29"/>
      <c r="Y321" s="29"/>
      <c r="Z321" s="29"/>
      <c r="AA321" s="29"/>
      <c r="AB321" s="29"/>
    </row>
    <row r="322" spans="1:28" ht="15.75" customHeight="1">
      <c r="A322" s="29"/>
      <c r="B322" s="29"/>
      <c r="C322" s="29"/>
      <c r="D322" s="29"/>
      <c r="E322" s="29"/>
      <c r="F322" s="29"/>
      <c r="G322" s="29"/>
      <c r="H322" s="29"/>
      <c r="I322" s="29"/>
      <c r="J322" s="29"/>
      <c r="K322" s="29"/>
      <c r="L322" s="325"/>
      <c r="M322" s="29"/>
      <c r="N322" s="29"/>
      <c r="O322" s="29"/>
      <c r="P322" s="29"/>
      <c r="Q322" s="29"/>
      <c r="R322" s="29"/>
      <c r="S322" s="29"/>
      <c r="T322" s="29"/>
      <c r="U322" s="29"/>
      <c r="V322" s="29"/>
      <c r="W322" s="29"/>
      <c r="X322" s="29"/>
      <c r="Y322" s="29"/>
      <c r="Z322" s="29"/>
      <c r="AA322" s="29"/>
      <c r="AB322" s="29"/>
    </row>
    <row r="323" spans="1:28" ht="15.75" customHeight="1">
      <c r="A323" s="29"/>
      <c r="B323" s="29"/>
      <c r="C323" s="29"/>
      <c r="D323" s="29"/>
      <c r="E323" s="29"/>
      <c r="F323" s="29"/>
      <c r="G323" s="29"/>
      <c r="H323" s="29"/>
      <c r="I323" s="29"/>
      <c r="J323" s="29"/>
      <c r="K323" s="29"/>
      <c r="L323" s="325"/>
      <c r="M323" s="29"/>
      <c r="N323" s="29"/>
      <c r="O323" s="29"/>
      <c r="P323" s="29"/>
      <c r="Q323" s="29"/>
      <c r="R323" s="29"/>
      <c r="S323" s="29"/>
      <c r="T323" s="29"/>
      <c r="U323" s="29"/>
      <c r="V323" s="29"/>
      <c r="W323" s="29"/>
      <c r="X323" s="29"/>
      <c r="Y323" s="29"/>
      <c r="Z323" s="29"/>
      <c r="AA323" s="29"/>
      <c r="AB323" s="29"/>
    </row>
    <row r="324" spans="1:28" ht="15.75" customHeight="1">
      <c r="A324" s="29"/>
      <c r="B324" s="29"/>
      <c r="C324" s="29"/>
      <c r="D324" s="29"/>
      <c r="E324" s="29"/>
      <c r="F324" s="29"/>
      <c r="G324" s="29"/>
      <c r="H324" s="29"/>
      <c r="I324" s="29"/>
      <c r="J324" s="29"/>
      <c r="K324" s="29"/>
      <c r="L324" s="325"/>
      <c r="M324" s="29"/>
      <c r="N324" s="29"/>
      <c r="O324" s="29"/>
      <c r="P324" s="29"/>
      <c r="Q324" s="29"/>
      <c r="R324" s="29"/>
      <c r="S324" s="29"/>
      <c r="T324" s="29"/>
      <c r="U324" s="29"/>
      <c r="V324" s="29"/>
      <c r="W324" s="29"/>
      <c r="X324" s="29"/>
      <c r="Y324" s="29"/>
      <c r="Z324" s="29"/>
      <c r="AA324" s="29"/>
      <c r="AB324" s="29"/>
    </row>
    <row r="325" spans="1:28" ht="15.75" customHeight="1">
      <c r="A325" s="29"/>
      <c r="B325" s="29"/>
      <c r="C325" s="29"/>
      <c r="D325" s="29"/>
      <c r="E325" s="29"/>
      <c r="F325" s="29"/>
      <c r="G325" s="29"/>
      <c r="H325" s="29"/>
      <c r="I325" s="29"/>
      <c r="J325" s="29"/>
      <c r="K325" s="29"/>
      <c r="L325" s="325"/>
      <c r="M325" s="29"/>
      <c r="N325" s="29"/>
      <c r="O325" s="29"/>
      <c r="P325" s="29"/>
      <c r="Q325" s="29"/>
      <c r="R325" s="29"/>
      <c r="S325" s="29"/>
      <c r="T325" s="29"/>
      <c r="U325" s="29"/>
      <c r="V325" s="29"/>
      <c r="W325" s="29"/>
      <c r="X325" s="29"/>
      <c r="Y325" s="29"/>
      <c r="Z325" s="29"/>
      <c r="AA325" s="29"/>
      <c r="AB325" s="29"/>
    </row>
    <row r="326" spans="1:28" ht="15.75" customHeight="1">
      <c r="A326" s="29"/>
      <c r="B326" s="29"/>
      <c r="C326" s="29"/>
      <c r="D326" s="29"/>
      <c r="E326" s="29"/>
      <c r="F326" s="29"/>
      <c r="G326" s="29"/>
      <c r="H326" s="29"/>
      <c r="I326" s="29"/>
      <c r="J326" s="29"/>
      <c r="K326" s="29"/>
      <c r="L326" s="325"/>
      <c r="M326" s="29"/>
      <c r="N326" s="29"/>
      <c r="O326" s="29"/>
      <c r="P326" s="29"/>
      <c r="Q326" s="29"/>
      <c r="R326" s="29"/>
      <c r="S326" s="29"/>
      <c r="T326" s="29"/>
      <c r="U326" s="29"/>
      <c r="V326" s="29"/>
      <c r="W326" s="29"/>
      <c r="X326" s="29"/>
      <c r="Y326" s="29"/>
      <c r="Z326" s="29"/>
      <c r="AA326" s="29"/>
      <c r="AB326" s="29"/>
    </row>
    <row r="327" spans="1:28" ht="15.75" customHeight="1">
      <c r="A327" s="29"/>
      <c r="B327" s="29"/>
      <c r="C327" s="29"/>
      <c r="D327" s="29"/>
      <c r="E327" s="29"/>
      <c r="F327" s="29"/>
      <c r="G327" s="29"/>
      <c r="H327" s="29"/>
      <c r="I327" s="29"/>
      <c r="J327" s="29"/>
      <c r="K327" s="29"/>
      <c r="L327" s="325"/>
      <c r="M327" s="29"/>
      <c r="N327" s="29"/>
      <c r="O327" s="29"/>
      <c r="P327" s="29"/>
      <c r="Q327" s="29"/>
      <c r="R327" s="29"/>
      <c r="S327" s="29"/>
      <c r="T327" s="29"/>
      <c r="U327" s="29"/>
      <c r="V327" s="29"/>
      <c r="W327" s="29"/>
      <c r="X327" s="29"/>
      <c r="Y327" s="29"/>
      <c r="Z327" s="29"/>
      <c r="AA327" s="29"/>
      <c r="AB327" s="29"/>
    </row>
    <row r="328" spans="1:28" ht="15.75" customHeight="1">
      <c r="A328" s="29"/>
      <c r="B328" s="29"/>
      <c r="C328" s="29"/>
      <c r="D328" s="29"/>
      <c r="E328" s="29"/>
      <c r="F328" s="29"/>
      <c r="G328" s="29"/>
      <c r="H328" s="29"/>
      <c r="I328" s="29"/>
      <c r="J328" s="29"/>
      <c r="K328" s="29"/>
      <c r="L328" s="325"/>
      <c r="M328" s="29"/>
      <c r="N328" s="29"/>
      <c r="O328" s="29"/>
      <c r="P328" s="29"/>
      <c r="Q328" s="29"/>
      <c r="R328" s="29"/>
      <c r="S328" s="29"/>
      <c r="T328" s="29"/>
      <c r="U328" s="29"/>
      <c r="V328" s="29"/>
      <c r="W328" s="29"/>
      <c r="X328" s="29"/>
      <c r="Y328" s="29"/>
      <c r="Z328" s="29"/>
      <c r="AA328" s="29"/>
      <c r="AB328" s="29"/>
    </row>
    <row r="329" spans="1:28" ht="15.75" customHeight="1">
      <c r="A329" s="29"/>
      <c r="B329" s="29"/>
      <c r="C329" s="29"/>
      <c r="D329" s="29"/>
      <c r="E329" s="29"/>
      <c r="F329" s="29"/>
      <c r="G329" s="29"/>
      <c r="H329" s="29"/>
      <c r="I329" s="29"/>
      <c r="J329" s="29"/>
      <c r="K329" s="29"/>
      <c r="L329" s="325"/>
      <c r="M329" s="29"/>
      <c r="N329" s="29"/>
      <c r="O329" s="29"/>
      <c r="P329" s="29"/>
      <c r="Q329" s="29"/>
      <c r="R329" s="29"/>
      <c r="S329" s="29"/>
      <c r="T329" s="29"/>
      <c r="U329" s="29"/>
      <c r="V329" s="29"/>
      <c r="W329" s="29"/>
      <c r="X329" s="29"/>
      <c r="Y329" s="29"/>
      <c r="Z329" s="29"/>
      <c r="AA329" s="29"/>
      <c r="AB329" s="29"/>
    </row>
    <row r="330" spans="1:28" ht="15.75" customHeight="1">
      <c r="A330" s="29"/>
      <c r="B330" s="29"/>
      <c r="C330" s="29"/>
      <c r="D330" s="29"/>
      <c r="E330" s="29"/>
      <c r="F330" s="29"/>
      <c r="G330" s="29"/>
      <c r="H330" s="29"/>
      <c r="I330" s="29"/>
      <c r="J330" s="29"/>
      <c r="K330" s="29"/>
      <c r="L330" s="325"/>
      <c r="M330" s="29"/>
      <c r="N330" s="29"/>
      <c r="O330" s="29"/>
      <c r="P330" s="29"/>
      <c r="Q330" s="29"/>
      <c r="R330" s="29"/>
      <c r="S330" s="29"/>
      <c r="T330" s="29"/>
      <c r="U330" s="29"/>
      <c r="V330" s="29"/>
      <c r="W330" s="29"/>
      <c r="X330" s="29"/>
      <c r="Y330" s="29"/>
      <c r="Z330" s="29"/>
      <c r="AA330" s="29"/>
      <c r="AB330" s="29"/>
    </row>
    <row r="331" spans="1:28" ht="15.75" customHeight="1">
      <c r="A331" s="29"/>
      <c r="B331" s="29"/>
      <c r="C331" s="29"/>
      <c r="D331" s="29"/>
      <c r="E331" s="29"/>
      <c r="F331" s="29"/>
      <c r="G331" s="29"/>
      <c r="H331" s="29"/>
      <c r="I331" s="29"/>
      <c r="J331" s="29"/>
      <c r="K331" s="29"/>
      <c r="L331" s="325"/>
      <c r="M331" s="29"/>
      <c r="N331" s="29"/>
      <c r="O331" s="29"/>
      <c r="P331" s="29"/>
      <c r="Q331" s="29"/>
      <c r="R331" s="29"/>
      <c r="S331" s="29"/>
      <c r="T331" s="29"/>
      <c r="U331" s="29"/>
      <c r="V331" s="29"/>
      <c r="W331" s="29"/>
      <c r="X331" s="29"/>
      <c r="Y331" s="29"/>
      <c r="Z331" s="29"/>
      <c r="AA331" s="29"/>
      <c r="AB331" s="29"/>
    </row>
    <row r="332" spans="1:28" ht="15.75" customHeight="1">
      <c r="A332" s="29"/>
      <c r="B332" s="29"/>
      <c r="C332" s="29"/>
      <c r="D332" s="29"/>
      <c r="E332" s="29"/>
      <c r="F332" s="29"/>
      <c r="G332" s="29"/>
      <c r="H332" s="29"/>
      <c r="I332" s="29"/>
      <c r="J332" s="29"/>
      <c r="K332" s="29"/>
      <c r="L332" s="325"/>
      <c r="M332" s="29"/>
      <c r="N332" s="29"/>
      <c r="O332" s="29"/>
      <c r="P332" s="29"/>
      <c r="Q332" s="29"/>
      <c r="R332" s="29"/>
      <c r="S332" s="29"/>
      <c r="T332" s="29"/>
      <c r="U332" s="29"/>
      <c r="V332" s="29"/>
      <c r="W332" s="29"/>
      <c r="X332" s="29"/>
      <c r="Y332" s="29"/>
      <c r="Z332" s="29"/>
      <c r="AA332" s="29"/>
      <c r="AB332" s="29"/>
    </row>
    <row r="333" spans="1:28" ht="15.75" customHeight="1">
      <c r="A333" s="29"/>
      <c r="B333" s="29"/>
      <c r="C333" s="29"/>
      <c r="D333" s="29"/>
      <c r="E333" s="29"/>
      <c r="F333" s="29"/>
      <c r="G333" s="29"/>
      <c r="H333" s="29"/>
      <c r="I333" s="29"/>
      <c r="J333" s="29"/>
      <c r="K333" s="29"/>
      <c r="L333" s="325"/>
      <c r="M333" s="29"/>
      <c r="N333" s="29"/>
      <c r="O333" s="29"/>
      <c r="P333" s="29"/>
      <c r="Q333" s="29"/>
      <c r="R333" s="29"/>
      <c r="S333" s="29"/>
      <c r="T333" s="29"/>
      <c r="U333" s="29"/>
      <c r="V333" s="29"/>
      <c r="W333" s="29"/>
      <c r="X333" s="29"/>
      <c r="Y333" s="29"/>
      <c r="Z333" s="29"/>
      <c r="AA333" s="29"/>
      <c r="AB333" s="29"/>
    </row>
    <row r="334" spans="1:28" ht="15.75" customHeight="1">
      <c r="A334" s="29"/>
      <c r="B334" s="29"/>
      <c r="C334" s="29"/>
      <c r="D334" s="29"/>
      <c r="E334" s="29"/>
      <c r="F334" s="29"/>
      <c r="G334" s="29"/>
      <c r="H334" s="29"/>
      <c r="I334" s="29"/>
      <c r="J334" s="29"/>
      <c r="K334" s="29"/>
      <c r="L334" s="325"/>
      <c r="M334" s="29"/>
      <c r="N334" s="29"/>
      <c r="O334" s="29"/>
      <c r="P334" s="29"/>
      <c r="Q334" s="29"/>
      <c r="R334" s="29"/>
      <c r="S334" s="29"/>
      <c r="T334" s="29"/>
      <c r="U334" s="29"/>
      <c r="V334" s="29"/>
      <c r="W334" s="29"/>
      <c r="X334" s="29"/>
      <c r="Y334" s="29"/>
      <c r="Z334" s="29"/>
      <c r="AA334" s="29"/>
      <c r="AB334" s="29"/>
    </row>
    <row r="335" spans="1:28" ht="15.75" customHeight="1">
      <c r="A335" s="29"/>
      <c r="B335" s="29"/>
      <c r="C335" s="29"/>
      <c r="D335" s="29"/>
      <c r="E335" s="29"/>
      <c r="F335" s="29"/>
      <c r="G335" s="29"/>
      <c r="H335" s="29"/>
      <c r="I335" s="29"/>
      <c r="J335" s="29"/>
      <c r="K335" s="29"/>
      <c r="L335" s="325"/>
      <c r="M335" s="29"/>
      <c r="N335" s="29"/>
      <c r="O335" s="29"/>
      <c r="P335" s="29"/>
      <c r="Q335" s="29"/>
      <c r="R335" s="29"/>
      <c r="S335" s="29"/>
      <c r="T335" s="29"/>
      <c r="U335" s="29"/>
      <c r="V335" s="29"/>
      <c r="W335" s="29"/>
      <c r="X335" s="29"/>
      <c r="Y335" s="29"/>
      <c r="Z335" s="29"/>
      <c r="AA335" s="29"/>
      <c r="AB335" s="29"/>
    </row>
    <row r="336" spans="1:28" ht="15.75" customHeight="1">
      <c r="A336" s="29"/>
      <c r="B336" s="29"/>
      <c r="C336" s="29"/>
      <c r="D336" s="29"/>
      <c r="E336" s="29"/>
      <c r="F336" s="29"/>
      <c r="G336" s="29"/>
      <c r="H336" s="29"/>
      <c r="I336" s="29"/>
      <c r="J336" s="29"/>
      <c r="K336" s="29"/>
      <c r="L336" s="325"/>
      <c r="M336" s="29"/>
      <c r="N336" s="29"/>
      <c r="O336" s="29"/>
      <c r="P336" s="29"/>
      <c r="Q336" s="29"/>
      <c r="R336" s="29"/>
      <c r="S336" s="29"/>
      <c r="T336" s="29"/>
      <c r="U336" s="29"/>
      <c r="V336" s="29"/>
      <c r="W336" s="29"/>
      <c r="X336" s="29"/>
      <c r="Y336" s="29"/>
      <c r="Z336" s="29"/>
      <c r="AA336" s="29"/>
      <c r="AB336" s="29"/>
    </row>
    <row r="337" spans="1:28" ht="15.75" customHeight="1">
      <c r="A337" s="29"/>
      <c r="B337" s="29"/>
      <c r="C337" s="29"/>
      <c r="D337" s="29"/>
      <c r="E337" s="29"/>
      <c r="F337" s="29"/>
      <c r="G337" s="29"/>
      <c r="H337" s="29"/>
      <c r="I337" s="29"/>
      <c r="J337" s="29"/>
      <c r="K337" s="29"/>
      <c r="L337" s="325"/>
      <c r="M337" s="29"/>
      <c r="N337" s="29"/>
      <c r="O337" s="29"/>
      <c r="P337" s="29"/>
      <c r="Q337" s="29"/>
      <c r="R337" s="29"/>
      <c r="S337" s="29"/>
      <c r="T337" s="29"/>
      <c r="U337" s="29"/>
      <c r="V337" s="29"/>
      <c r="W337" s="29"/>
      <c r="X337" s="29"/>
      <c r="Y337" s="29"/>
      <c r="Z337" s="29"/>
      <c r="AA337" s="29"/>
      <c r="AB337" s="29"/>
    </row>
    <row r="338" spans="1:28" ht="15.75" customHeight="1">
      <c r="A338" s="29"/>
      <c r="B338" s="29"/>
      <c r="C338" s="29"/>
      <c r="D338" s="29"/>
      <c r="E338" s="29"/>
      <c r="F338" s="29"/>
      <c r="G338" s="29"/>
      <c r="H338" s="29"/>
      <c r="I338" s="29"/>
      <c r="J338" s="29"/>
      <c r="K338" s="29"/>
      <c r="L338" s="325"/>
      <c r="M338" s="29"/>
      <c r="N338" s="29"/>
      <c r="O338" s="29"/>
      <c r="P338" s="29"/>
      <c r="Q338" s="29"/>
      <c r="R338" s="29"/>
      <c r="S338" s="29"/>
      <c r="T338" s="29"/>
      <c r="U338" s="29"/>
      <c r="V338" s="29"/>
      <c r="W338" s="29"/>
      <c r="X338" s="29"/>
      <c r="Y338" s="29"/>
      <c r="Z338" s="29"/>
      <c r="AA338" s="29"/>
      <c r="AB338" s="29"/>
    </row>
    <row r="339" spans="1:28" ht="15.75" customHeight="1">
      <c r="A339" s="29"/>
      <c r="B339" s="29"/>
      <c r="C339" s="29"/>
      <c r="D339" s="29"/>
      <c r="E339" s="29"/>
      <c r="F339" s="29"/>
      <c r="G339" s="29"/>
      <c r="H339" s="29"/>
      <c r="I339" s="29"/>
      <c r="J339" s="29"/>
      <c r="K339" s="29"/>
      <c r="L339" s="325"/>
      <c r="M339" s="29"/>
      <c r="N339" s="29"/>
      <c r="O339" s="29"/>
      <c r="P339" s="29"/>
      <c r="Q339" s="29"/>
      <c r="R339" s="29"/>
      <c r="S339" s="29"/>
      <c r="T339" s="29"/>
      <c r="U339" s="29"/>
      <c r="V339" s="29"/>
      <c r="W339" s="29"/>
      <c r="X339" s="29"/>
      <c r="Y339" s="29"/>
      <c r="Z339" s="29"/>
      <c r="AA339" s="29"/>
      <c r="AB339" s="29"/>
    </row>
    <row r="340" spans="1:28" ht="15.75" customHeight="1">
      <c r="A340" s="29"/>
      <c r="B340" s="29"/>
      <c r="C340" s="29"/>
      <c r="D340" s="29"/>
      <c r="E340" s="29"/>
      <c r="F340" s="29"/>
      <c r="G340" s="29"/>
      <c r="H340" s="29"/>
      <c r="I340" s="29"/>
      <c r="J340" s="29"/>
      <c r="K340" s="29"/>
      <c r="L340" s="325"/>
      <c r="M340" s="29"/>
      <c r="N340" s="29"/>
      <c r="O340" s="29"/>
      <c r="P340" s="29"/>
      <c r="Q340" s="29"/>
      <c r="R340" s="29"/>
      <c r="S340" s="29"/>
      <c r="T340" s="29"/>
      <c r="U340" s="29"/>
      <c r="V340" s="29"/>
      <c r="W340" s="29"/>
      <c r="X340" s="29"/>
      <c r="Y340" s="29"/>
      <c r="Z340" s="29"/>
      <c r="AA340" s="29"/>
      <c r="AB340" s="29"/>
    </row>
    <row r="341" spans="1:28" ht="15.75" customHeight="1">
      <c r="A341" s="29"/>
      <c r="B341" s="29"/>
      <c r="C341" s="29"/>
      <c r="D341" s="29"/>
      <c r="E341" s="29"/>
      <c r="F341" s="29"/>
      <c r="G341" s="29"/>
      <c r="H341" s="29"/>
      <c r="I341" s="29"/>
      <c r="J341" s="29"/>
      <c r="K341" s="29"/>
      <c r="L341" s="325"/>
      <c r="M341" s="29"/>
      <c r="N341" s="29"/>
      <c r="O341" s="29"/>
      <c r="P341" s="29"/>
      <c r="Q341" s="29"/>
      <c r="R341" s="29"/>
      <c r="S341" s="29"/>
      <c r="T341" s="29"/>
      <c r="U341" s="29"/>
      <c r="V341" s="29"/>
      <c r="W341" s="29"/>
      <c r="X341" s="29"/>
      <c r="Y341" s="29"/>
      <c r="Z341" s="29"/>
      <c r="AA341" s="29"/>
      <c r="AB341" s="29"/>
    </row>
    <row r="342" spans="1:28" ht="15.75" customHeight="1">
      <c r="A342" s="29"/>
      <c r="B342" s="29"/>
      <c r="C342" s="29"/>
      <c r="D342" s="29"/>
      <c r="E342" s="29"/>
      <c r="F342" s="29"/>
      <c r="G342" s="29"/>
      <c r="H342" s="29"/>
      <c r="I342" s="29"/>
      <c r="J342" s="29"/>
      <c r="K342" s="29"/>
      <c r="L342" s="325"/>
      <c r="M342" s="29"/>
      <c r="N342" s="29"/>
      <c r="O342" s="29"/>
      <c r="P342" s="29"/>
      <c r="Q342" s="29"/>
      <c r="R342" s="29"/>
      <c r="S342" s="29"/>
      <c r="T342" s="29"/>
      <c r="U342" s="29"/>
      <c r="V342" s="29"/>
      <c r="W342" s="29"/>
      <c r="X342" s="29"/>
      <c r="Y342" s="29"/>
      <c r="Z342" s="29"/>
      <c r="AA342" s="29"/>
      <c r="AB342" s="29"/>
    </row>
    <row r="343" spans="1:28" ht="15.75" customHeight="1">
      <c r="A343" s="29"/>
      <c r="B343" s="29"/>
      <c r="C343" s="29"/>
      <c r="D343" s="29"/>
      <c r="E343" s="29"/>
      <c r="F343" s="29"/>
      <c r="G343" s="29"/>
      <c r="H343" s="29"/>
      <c r="I343" s="29"/>
      <c r="J343" s="29"/>
      <c r="K343" s="29"/>
      <c r="L343" s="325"/>
      <c r="M343" s="29"/>
      <c r="N343" s="29"/>
      <c r="O343" s="29"/>
      <c r="P343" s="29"/>
      <c r="Q343" s="29"/>
      <c r="R343" s="29"/>
      <c r="S343" s="29"/>
      <c r="T343" s="29"/>
      <c r="U343" s="29"/>
      <c r="V343" s="29"/>
      <c r="W343" s="29"/>
      <c r="X343" s="29"/>
      <c r="Y343" s="29"/>
      <c r="Z343" s="29"/>
      <c r="AA343" s="29"/>
      <c r="AB343" s="29"/>
    </row>
    <row r="344" spans="1:28" ht="15.75" customHeight="1">
      <c r="A344" s="29"/>
      <c r="B344" s="29"/>
      <c r="C344" s="29"/>
      <c r="D344" s="29"/>
      <c r="E344" s="29"/>
      <c r="F344" s="29"/>
      <c r="G344" s="29"/>
      <c r="H344" s="29"/>
      <c r="I344" s="29"/>
      <c r="J344" s="29"/>
      <c r="K344" s="29"/>
      <c r="L344" s="325"/>
      <c r="M344" s="29"/>
      <c r="N344" s="29"/>
      <c r="O344" s="29"/>
      <c r="P344" s="29"/>
      <c r="Q344" s="29"/>
      <c r="R344" s="29"/>
      <c r="S344" s="29"/>
      <c r="T344" s="29"/>
      <c r="U344" s="29"/>
      <c r="V344" s="29"/>
      <c r="W344" s="29"/>
      <c r="X344" s="29"/>
      <c r="Y344" s="29"/>
      <c r="Z344" s="29"/>
      <c r="AA344" s="29"/>
      <c r="AB344" s="29"/>
    </row>
    <row r="345" spans="1:28" ht="15.75" customHeight="1">
      <c r="A345" s="29"/>
      <c r="B345" s="29"/>
      <c r="C345" s="29"/>
      <c r="D345" s="29"/>
      <c r="E345" s="29"/>
      <c r="F345" s="29"/>
      <c r="G345" s="29"/>
      <c r="H345" s="29"/>
      <c r="I345" s="29"/>
      <c r="J345" s="29"/>
      <c r="K345" s="29"/>
      <c r="L345" s="325"/>
      <c r="M345" s="29"/>
      <c r="N345" s="29"/>
      <c r="O345" s="29"/>
      <c r="P345" s="29"/>
      <c r="Q345" s="29"/>
      <c r="R345" s="29"/>
      <c r="S345" s="29"/>
      <c r="T345" s="29"/>
      <c r="U345" s="29"/>
      <c r="V345" s="29"/>
      <c r="W345" s="29"/>
      <c r="X345" s="29"/>
      <c r="Y345" s="29"/>
      <c r="Z345" s="29"/>
      <c r="AA345" s="29"/>
      <c r="AB345" s="29"/>
    </row>
    <row r="346" spans="1:28" ht="15.75" customHeight="1">
      <c r="A346" s="29"/>
      <c r="B346" s="29"/>
      <c r="C346" s="29"/>
      <c r="D346" s="29"/>
      <c r="E346" s="29"/>
      <c r="F346" s="29"/>
      <c r="G346" s="29"/>
      <c r="H346" s="29"/>
      <c r="I346" s="29"/>
      <c r="J346" s="29"/>
      <c r="K346" s="29"/>
      <c r="L346" s="325"/>
      <c r="M346" s="29"/>
      <c r="N346" s="29"/>
      <c r="O346" s="29"/>
      <c r="P346" s="29"/>
      <c r="Q346" s="29"/>
      <c r="R346" s="29"/>
      <c r="S346" s="29"/>
      <c r="T346" s="29"/>
      <c r="U346" s="29"/>
      <c r="V346" s="29"/>
      <c r="W346" s="29"/>
      <c r="X346" s="29"/>
      <c r="Y346" s="29"/>
      <c r="Z346" s="29"/>
      <c r="AA346" s="29"/>
      <c r="AB346" s="29"/>
    </row>
    <row r="347" spans="1:28" ht="15.75" customHeight="1">
      <c r="A347" s="29"/>
      <c r="B347" s="29"/>
      <c r="C347" s="29"/>
      <c r="D347" s="29"/>
      <c r="E347" s="29"/>
      <c r="F347" s="29"/>
      <c r="G347" s="29"/>
      <c r="H347" s="29"/>
      <c r="I347" s="29"/>
      <c r="J347" s="29"/>
      <c r="K347" s="29"/>
      <c r="L347" s="325"/>
      <c r="M347" s="29"/>
      <c r="N347" s="29"/>
      <c r="O347" s="29"/>
      <c r="P347" s="29"/>
      <c r="Q347" s="29"/>
      <c r="R347" s="29"/>
      <c r="S347" s="29"/>
      <c r="T347" s="29"/>
      <c r="U347" s="29"/>
      <c r="V347" s="29"/>
      <c r="W347" s="29"/>
      <c r="X347" s="29"/>
      <c r="Y347" s="29"/>
      <c r="Z347" s="29"/>
      <c r="AA347" s="29"/>
      <c r="AB347" s="29"/>
    </row>
    <row r="348" spans="1:28" ht="15.75" customHeight="1">
      <c r="A348" s="29"/>
      <c r="B348" s="29"/>
      <c r="C348" s="29"/>
      <c r="D348" s="29"/>
      <c r="E348" s="29"/>
      <c r="F348" s="29"/>
      <c r="G348" s="29"/>
      <c r="H348" s="29"/>
      <c r="I348" s="29"/>
      <c r="J348" s="29"/>
      <c r="K348" s="29"/>
      <c r="L348" s="325"/>
      <c r="M348" s="29"/>
      <c r="N348" s="29"/>
      <c r="O348" s="29"/>
      <c r="P348" s="29"/>
      <c r="Q348" s="29"/>
      <c r="R348" s="29"/>
      <c r="S348" s="29"/>
      <c r="T348" s="29"/>
      <c r="U348" s="29"/>
      <c r="V348" s="29"/>
      <c r="W348" s="29"/>
      <c r="X348" s="29"/>
      <c r="Y348" s="29"/>
      <c r="Z348" s="29"/>
      <c r="AA348" s="29"/>
      <c r="AB348" s="29"/>
    </row>
    <row r="349" spans="1:28" ht="15.75" customHeight="1">
      <c r="A349" s="29"/>
      <c r="B349" s="29"/>
      <c r="C349" s="29"/>
      <c r="D349" s="29"/>
      <c r="E349" s="29"/>
      <c r="F349" s="29"/>
      <c r="G349" s="29"/>
      <c r="H349" s="29"/>
      <c r="I349" s="29"/>
      <c r="J349" s="29"/>
      <c r="K349" s="29"/>
      <c r="L349" s="325"/>
      <c r="M349" s="29"/>
      <c r="N349" s="29"/>
      <c r="O349" s="29"/>
      <c r="P349" s="29"/>
      <c r="Q349" s="29"/>
      <c r="R349" s="29"/>
      <c r="S349" s="29"/>
      <c r="T349" s="29"/>
      <c r="U349" s="29"/>
      <c r="V349" s="29"/>
      <c r="W349" s="29"/>
      <c r="X349" s="29"/>
      <c r="Y349" s="29"/>
      <c r="Z349" s="29"/>
      <c r="AA349" s="29"/>
      <c r="AB349" s="29"/>
    </row>
    <row r="350" spans="1:28" ht="15.75" customHeight="1">
      <c r="A350" s="29"/>
      <c r="B350" s="29"/>
      <c r="C350" s="29"/>
      <c r="D350" s="29"/>
      <c r="E350" s="29"/>
      <c r="F350" s="29"/>
      <c r="G350" s="29"/>
      <c r="H350" s="29"/>
      <c r="I350" s="29"/>
      <c r="J350" s="29"/>
      <c r="K350" s="29"/>
      <c r="L350" s="325"/>
      <c r="M350" s="29"/>
      <c r="N350" s="29"/>
      <c r="O350" s="29"/>
      <c r="P350" s="29"/>
      <c r="Q350" s="29"/>
      <c r="R350" s="29"/>
      <c r="S350" s="29"/>
      <c r="T350" s="29"/>
      <c r="U350" s="29"/>
      <c r="V350" s="29"/>
      <c r="W350" s="29"/>
      <c r="X350" s="29"/>
      <c r="Y350" s="29"/>
      <c r="Z350" s="29"/>
      <c r="AA350" s="29"/>
      <c r="AB350" s="29"/>
    </row>
    <row r="351" spans="1:28" ht="15.75" customHeight="1">
      <c r="A351" s="29"/>
      <c r="B351" s="29"/>
      <c r="C351" s="29"/>
      <c r="D351" s="29"/>
      <c r="E351" s="29"/>
      <c r="F351" s="29"/>
      <c r="G351" s="29"/>
      <c r="H351" s="29"/>
      <c r="I351" s="29"/>
      <c r="J351" s="29"/>
      <c r="K351" s="29"/>
      <c r="L351" s="325"/>
      <c r="M351" s="29"/>
      <c r="N351" s="29"/>
      <c r="O351" s="29"/>
      <c r="P351" s="29"/>
      <c r="Q351" s="29"/>
      <c r="R351" s="29"/>
      <c r="S351" s="29"/>
      <c r="T351" s="29"/>
      <c r="U351" s="29"/>
      <c r="V351" s="29"/>
      <c r="W351" s="29"/>
      <c r="X351" s="29"/>
      <c r="Y351" s="29"/>
      <c r="Z351" s="29"/>
      <c r="AA351" s="29"/>
      <c r="AB351" s="29"/>
    </row>
    <row r="352" spans="1:28" ht="15.75" customHeight="1">
      <c r="A352" s="29"/>
      <c r="B352" s="29"/>
      <c r="C352" s="29"/>
      <c r="D352" s="29"/>
      <c r="E352" s="29"/>
      <c r="F352" s="29"/>
      <c r="G352" s="29"/>
      <c r="H352" s="29"/>
      <c r="I352" s="29"/>
      <c r="J352" s="29"/>
      <c r="K352" s="29"/>
      <c r="L352" s="325"/>
      <c r="M352" s="29"/>
      <c r="N352" s="29"/>
      <c r="O352" s="29"/>
      <c r="P352" s="29"/>
      <c r="Q352" s="29"/>
      <c r="R352" s="29"/>
      <c r="S352" s="29"/>
      <c r="T352" s="29"/>
      <c r="U352" s="29"/>
      <c r="V352" s="29"/>
      <c r="W352" s="29"/>
      <c r="X352" s="29"/>
      <c r="Y352" s="29"/>
      <c r="Z352" s="29"/>
      <c r="AA352" s="29"/>
      <c r="AB352" s="29"/>
    </row>
    <row r="353" spans="1:28" ht="15.75" customHeight="1">
      <c r="A353" s="29"/>
      <c r="B353" s="29"/>
      <c r="C353" s="29"/>
      <c r="D353" s="29"/>
      <c r="E353" s="29"/>
      <c r="F353" s="29"/>
      <c r="G353" s="29"/>
      <c r="H353" s="29"/>
      <c r="I353" s="29"/>
      <c r="J353" s="29"/>
      <c r="K353" s="29"/>
      <c r="L353" s="325"/>
      <c r="M353" s="29"/>
      <c r="N353" s="29"/>
      <c r="O353" s="29"/>
      <c r="P353" s="29"/>
      <c r="Q353" s="29"/>
      <c r="R353" s="29"/>
      <c r="S353" s="29"/>
      <c r="T353" s="29"/>
      <c r="U353" s="29"/>
      <c r="V353" s="29"/>
      <c r="W353" s="29"/>
      <c r="X353" s="29"/>
      <c r="Y353" s="29"/>
      <c r="Z353" s="29"/>
      <c r="AA353" s="29"/>
      <c r="AB353" s="29"/>
    </row>
    <row r="354" spans="1:28" ht="15.75" customHeight="1">
      <c r="A354" s="29"/>
      <c r="B354" s="29"/>
      <c r="C354" s="29"/>
      <c r="D354" s="29"/>
      <c r="E354" s="29"/>
      <c r="F354" s="29"/>
      <c r="G354" s="29"/>
      <c r="H354" s="29"/>
      <c r="I354" s="29"/>
      <c r="J354" s="29"/>
      <c r="K354" s="29"/>
      <c r="L354" s="325"/>
      <c r="M354" s="29"/>
      <c r="N354" s="29"/>
      <c r="O354" s="29"/>
      <c r="P354" s="29"/>
      <c r="Q354" s="29"/>
      <c r="R354" s="29"/>
      <c r="S354" s="29"/>
      <c r="T354" s="29"/>
      <c r="U354" s="29"/>
      <c r="V354" s="29"/>
      <c r="W354" s="29"/>
      <c r="X354" s="29"/>
      <c r="Y354" s="29"/>
      <c r="Z354" s="29"/>
      <c r="AA354" s="29"/>
      <c r="AB354" s="29"/>
    </row>
    <row r="355" spans="1:28" ht="15.75" customHeight="1">
      <c r="A355" s="29"/>
      <c r="B355" s="29"/>
      <c r="C355" s="29"/>
      <c r="D355" s="29"/>
      <c r="E355" s="29"/>
      <c r="F355" s="29"/>
      <c r="G355" s="29"/>
      <c r="H355" s="29"/>
      <c r="I355" s="29"/>
      <c r="J355" s="29"/>
      <c r="K355" s="29"/>
      <c r="L355" s="325"/>
      <c r="M355" s="29"/>
      <c r="N355" s="29"/>
      <c r="O355" s="29"/>
      <c r="P355" s="29"/>
      <c r="Q355" s="29"/>
      <c r="R355" s="29"/>
      <c r="S355" s="29"/>
      <c r="T355" s="29"/>
      <c r="U355" s="29"/>
      <c r="V355" s="29"/>
      <c r="W355" s="29"/>
      <c r="X355" s="29"/>
      <c r="Y355" s="29"/>
      <c r="Z355" s="29"/>
      <c r="AA355" s="29"/>
      <c r="AB355" s="29"/>
    </row>
    <row r="356" spans="1:28" ht="15.75" customHeight="1">
      <c r="A356" s="29"/>
      <c r="B356" s="29"/>
      <c r="C356" s="29"/>
      <c r="D356" s="29"/>
      <c r="E356" s="29"/>
      <c r="F356" s="29"/>
      <c r="G356" s="29"/>
      <c r="H356" s="29"/>
      <c r="I356" s="29"/>
      <c r="J356" s="29"/>
      <c r="K356" s="29"/>
      <c r="L356" s="325"/>
      <c r="M356" s="29"/>
      <c r="N356" s="29"/>
      <c r="O356" s="29"/>
      <c r="P356" s="29"/>
      <c r="Q356" s="29"/>
      <c r="R356" s="29"/>
      <c r="S356" s="29"/>
      <c r="T356" s="29"/>
      <c r="U356" s="29"/>
      <c r="V356" s="29"/>
      <c r="W356" s="29"/>
      <c r="X356" s="29"/>
      <c r="Y356" s="29"/>
      <c r="Z356" s="29"/>
      <c r="AA356" s="29"/>
      <c r="AB356" s="29"/>
    </row>
    <row r="357" spans="1:28" ht="15.75" customHeight="1">
      <c r="A357" s="29"/>
      <c r="B357" s="29"/>
      <c r="C357" s="29"/>
      <c r="D357" s="29"/>
      <c r="E357" s="29"/>
      <c r="F357" s="29"/>
      <c r="G357" s="29"/>
      <c r="H357" s="29"/>
      <c r="I357" s="29"/>
      <c r="J357" s="29"/>
      <c r="K357" s="29"/>
      <c r="L357" s="325"/>
      <c r="M357" s="29"/>
      <c r="N357" s="29"/>
      <c r="O357" s="29"/>
      <c r="P357" s="29"/>
      <c r="Q357" s="29"/>
      <c r="R357" s="29"/>
      <c r="S357" s="29"/>
      <c r="T357" s="29"/>
      <c r="U357" s="29"/>
      <c r="V357" s="29"/>
      <c r="W357" s="29"/>
      <c r="X357" s="29"/>
      <c r="Y357" s="29"/>
      <c r="Z357" s="29"/>
      <c r="AA357" s="29"/>
      <c r="AB357" s="29"/>
    </row>
    <row r="358" spans="1:28" ht="15.75" customHeight="1">
      <c r="A358" s="29"/>
      <c r="B358" s="29"/>
      <c r="C358" s="29"/>
      <c r="D358" s="29"/>
      <c r="E358" s="29"/>
      <c r="F358" s="29"/>
      <c r="G358" s="29"/>
      <c r="H358" s="29"/>
      <c r="I358" s="29"/>
      <c r="J358" s="29"/>
      <c r="K358" s="29"/>
      <c r="L358" s="325"/>
      <c r="M358" s="29"/>
      <c r="N358" s="29"/>
      <c r="O358" s="29"/>
      <c r="P358" s="29"/>
      <c r="Q358" s="29"/>
      <c r="R358" s="29"/>
      <c r="S358" s="29"/>
      <c r="T358" s="29"/>
      <c r="U358" s="29"/>
      <c r="V358" s="29"/>
      <c r="W358" s="29"/>
      <c r="X358" s="29"/>
      <c r="Y358" s="29"/>
      <c r="Z358" s="29"/>
      <c r="AA358" s="29"/>
      <c r="AB358" s="29"/>
    </row>
    <row r="359" spans="1:28" ht="15.75" customHeight="1">
      <c r="A359" s="29"/>
      <c r="B359" s="29"/>
      <c r="C359" s="29"/>
      <c r="D359" s="29"/>
      <c r="E359" s="29"/>
      <c r="F359" s="29"/>
      <c r="G359" s="29"/>
      <c r="H359" s="29"/>
      <c r="I359" s="29"/>
      <c r="J359" s="29"/>
      <c r="K359" s="29"/>
      <c r="L359" s="325"/>
      <c r="M359" s="29"/>
      <c r="N359" s="29"/>
      <c r="O359" s="29"/>
      <c r="P359" s="29"/>
      <c r="Q359" s="29"/>
      <c r="R359" s="29"/>
      <c r="S359" s="29"/>
      <c r="T359" s="29"/>
      <c r="U359" s="29"/>
      <c r="V359" s="29"/>
      <c r="W359" s="29"/>
      <c r="X359" s="29"/>
      <c r="Y359" s="29"/>
      <c r="Z359" s="29"/>
      <c r="AA359" s="29"/>
      <c r="AB359" s="29"/>
    </row>
    <row r="360" spans="1:28" ht="15.75" customHeight="1">
      <c r="A360" s="29"/>
      <c r="B360" s="29"/>
      <c r="C360" s="29"/>
      <c r="D360" s="29"/>
      <c r="E360" s="29"/>
      <c r="F360" s="29"/>
      <c r="G360" s="29"/>
      <c r="H360" s="29"/>
      <c r="I360" s="29"/>
      <c r="J360" s="29"/>
      <c r="K360" s="29"/>
      <c r="L360" s="325"/>
      <c r="M360" s="29"/>
      <c r="N360" s="29"/>
      <c r="O360" s="29"/>
      <c r="P360" s="29"/>
      <c r="Q360" s="29"/>
      <c r="R360" s="29"/>
      <c r="S360" s="29"/>
      <c r="T360" s="29"/>
      <c r="U360" s="29"/>
      <c r="V360" s="29"/>
      <c r="W360" s="29"/>
      <c r="X360" s="29"/>
      <c r="Y360" s="29"/>
      <c r="Z360" s="29"/>
      <c r="AA360" s="29"/>
      <c r="AB360" s="29"/>
    </row>
    <row r="361" spans="1:28" ht="15.75" customHeight="1">
      <c r="A361" s="29"/>
      <c r="B361" s="29"/>
      <c r="C361" s="29"/>
      <c r="D361" s="29"/>
      <c r="E361" s="29"/>
      <c r="F361" s="29"/>
      <c r="G361" s="29"/>
      <c r="H361" s="29"/>
      <c r="I361" s="29"/>
      <c r="J361" s="29"/>
      <c r="K361" s="29"/>
      <c r="L361" s="325"/>
      <c r="M361" s="29"/>
      <c r="N361" s="29"/>
      <c r="O361" s="29"/>
      <c r="P361" s="29"/>
      <c r="Q361" s="29"/>
      <c r="R361" s="29"/>
      <c r="S361" s="29"/>
      <c r="T361" s="29"/>
      <c r="U361" s="29"/>
      <c r="V361" s="29"/>
      <c r="W361" s="29"/>
      <c r="X361" s="29"/>
      <c r="Y361" s="29"/>
      <c r="Z361" s="29"/>
      <c r="AA361" s="29"/>
      <c r="AB361" s="29"/>
    </row>
    <row r="362" spans="1:28" ht="15.75" customHeight="1">
      <c r="A362" s="29"/>
      <c r="B362" s="29"/>
      <c r="C362" s="29"/>
      <c r="D362" s="29"/>
      <c r="E362" s="29"/>
      <c r="F362" s="29"/>
      <c r="G362" s="29"/>
      <c r="H362" s="29"/>
      <c r="I362" s="29"/>
      <c r="J362" s="29"/>
      <c r="K362" s="29"/>
      <c r="L362" s="325"/>
      <c r="M362" s="29"/>
      <c r="N362" s="29"/>
      <c r="O362" s="29"/>
      <c r="P362" s="29"/>
      <c r="Q362" s="29"/>
      <c r="R362" s="29"/>
      <c r="S362" s="29"/>
      <c r="T362" s="29"/>
      <c r="U362" s="29"/>
      <c r="V362" s="29"/>
      <c r="W362" s="29"/>
      <c r="X362" s="29"/>
      <c r="Y362" s="29"/>
      <c r="Z362" s="29"/>
      <c r="AA362" s="29"/>
      <c r="AB362" s="29"/>
    </row>
    <row r="363" spans="1:28" ht="15.75" customHeight="1">
      <c r="A363" s="29"/>
      <c r="B363" s="29"/>
      <c r="C363" s="29"/>
      <c r="D363" s="29"/>
      <c r="E363" s="29"/>
      <c r="F363" s="29"/>
      <c r="G363" s="29"/>
      <c r="H363" s="29"/>
      <c r="I363" s="29"/>
      <c r="J363" s="29"/>
      <c r="K363" s="29"/>
      <c r="L363" s="325"/>
      <c r="M363" s="29"/>
      <c r="N363" s="29"/>
      <c r="O363" s="29"/>
      <c r="P363" s="29"/>
      <c r="Q363" s="29"/>
      <c r="R363" s="29"/>
      <c r="S363" s="29"/>
      <c r="T363" s="29"/>
      <c r="U363" s="29"/>
      <c r="V363" s="29"/>
      <c r="W363" s="29"/>
      <c r="X363" s="29"/>
      <c r="Y363" s="29"/>
      <c r="Z363" s="29"/>
      <c r="AA363" s="29"/>
      <c r="AB363" s="29"/>
    </row>
    <row r="364" spans="1:28" ht="15.75" customHeight="1">
      <c r="A364" s="29"/>
      <c r="B364" s="29"/>
      <c r="C364" s="29"/>
      <c r="D364" s="29"/>
      <c r="E364" s="29"/>
      <c r="F364" s="29"/>
      <c r="G364" s="29"/>
      <c r="H364" s="29"/>
      <c r="I364" s="29"/>
      <c r="J364" s="29"/>
      <c r="K364" s="29"/>
      <c r="L364" s="325"/>
      <c r="M364" s="29"/>
      <c r="N364" s="29"/>
      <c r="O364" s="29"/>
      <c r="P364" s="29"/>
      <c r="Q364" s="29"/>
      <c r="R364" s="29"/>
      <c r="S364" s="29"/>
      <c r="T364" s="29"/>
      <c r="U364" s="29"/>
      <c r="V364" s="29"/>
      <c r="W364" s="29"/>
      <c r="X364" s="29"/>
      <c r="Y364" s="29"/>
      <c r="Z364" s="29"/>
      <c r="AA364" s="29"/>
      <c r="AB364" s="29"/>
    </row>
    <row r="365" spans="1:28" ht="15.75" customHeight="1">
      <c r="A365" s="29"/>
      <c r="B365" s="29"/>
      <c r="C365" s="29"/>
      <c r="D365" s="29"/>
      <c r="E365" s="29"/>
      <c r="F365" s="29"/>
      <c r="G365" s="29"/>
      <c r="H365" s="29"/>
      <c r="I365" s="29"/>
      <c r="J365" s="29"/>
      <c r="K365" s="29"/>
      <c r="L365" s="325"/>
      <c r="M365" s="29"/>
      <c r="N365" s="29"/>
      <c r="O365" s="29"/>
      <c r="P365" s="29"/>
      <c r="Q365" s="29"/>
      <c r="R365" s="29"/>
      <c r="S365" s="29"/>
      <c r="T365" s="29"/>
      <c r="U365" s="29"/>
      <c r="V365" s="29"/>
      <c r="W365" s="29"/>
      <c r="X365" s="29"/>
      <c r="Y365" s="29"/>
      <c r="Z365" s="29"/>
      <c r="AA365" s="29"/>
      <c r="AB365" s="29"/>
    </row>
    <row r="366" spans="1:28" ht="15.75" customHeight="1">
      <c r="A366" s="29"/>
      <c r="B366" s="29"/>
      <c r="C366" s="29"/>
      <c r="D366" s="29"/>
      <c r="E366" s="29"/>
      <c r="F366" s="29"/>
      <c r="G366" s="29"/>
      <c r="H366" s="29"/>
      <c r="I366" s="29"/>
      <c r="J366" s="29"/>
      <c r="K366" s="29"/>
      <c r="L366" s="325"/>
      <c r="M366" s="29"/>
      <c r="N366" s="29"/>
      <c r="O366" s="29"/>
      <c r="P366" s="29"/>
      <c r="Q366" s="29"/>
      <c r="R366" s="29"/>
      <c r="S366" s="29"/>
      <c r="T366" s="29"/>
      <c r="U366" s="29"/>
      <c r="V366" s="29"/>
      <c r="W366" s="29"/>
      <c r="X366" s="29"/>
      <c r="Y366" s="29"/>
      <c r="Z366" s="29"/>
      <c r="AA366" s="29"/>
      <c r="AB366" s="29"/>
    </row>
    <row r="367" spans="1:28" ht="15.75" customHeight="1">
      <c r="A367" s="29"/>
      <c r="B367" s="29"/>
      <c r="C367" s="29"/>
      <c r="D367" s="29"/>
      <c r="E367" s="29"/>
      <c r="F367" s="29"/>
      <c r="G367" s="29"/>
      <c r="H367" s="29"/>
      <c r="I367" s="29"/>
      <c r="J367" s="29"/>
      <c r="K367" s="29"/>
      <c r="L367" s="325"/>
      <c r="M367" s="29"/>
      <c r="N367" s="29"/>
      <c r="O367" s="29"/>
      <c r="P367" s="29"/>
      <c r="Q367" s="29"/>
      <c r="R367" s="29"/>
      <c r="S367" s="29"/>
      <c r="T367" s="29"/>
      <c r="U367" s="29"/>
      <c r="V367" s="29"/>
      <c r="W367" s="29"/>
      <c r="X367" s="29"/>
      <c r="Y367" s="29"/>
      <c r="Z367" s="29"/>
      <c r="AA367" s="29"/>
      <c r="AB367" s="29"/>
    </row>
    <row r="368" spans="1:28" ht="15.75" customHeight="1">
      <c r="A368" s="29"/>
      <c r="B368" s="29"/>
      <c r="C368" s="29"/>
      <c r="D368" s="29"/>
      <c r="E368" s="29"/>
      <c r="F368" s="29"/>
      <c r="G368" s="29"/>
      <c r="H368" s="29"/>
      <c r="I368" s="29"/>
      <c r="J368" s="29"/>
      <c r="K368" s="29"/>
      <c r="L368" s="325"/>
      <c r="M368" s="29"/>
      <c r="N368" s="29"/>
      <c r="O368" s="29"/>
      <c r="P368" s="29"/>
      <c r="Q368" s="29"/>
      <c r="R368" s="29"/>
      <c r="S368" s="29"/>
      <c r="T368" s="29"/>
      <c r="U368" s="29"/>
      <c r="V368" s="29"/>
      <c r="W368" s="29"/>
      <c r="X368" s="29"/>
      <c r="Y368" s="29"/>
      <c r="Z368" s="29"/>
      <c r="AA368" s="29"/>
      <c r="AB368" s="29"/>
    </row>
    <row r="369" spans="1:28" ht="15.75" customHeight="1">
      <c r="A369" s="29"/>
      <c r="B369" s="29"/>
      <c r="C369" s="29"/>
      <c r="D369" s="29"/>
      <c r="E369" s="29"/>
      <c r="F369" s="29"/>
      <c r="G369" s="29"/>
      <c r="H369" s="29"/>
      <c r="I369" s="29"/>
      <c r="J369" s="29"/>
      <c r="K369" s="29"/>
      <c r="L369" s="325"/>
      <c r="M369" s="29"/>
      <c r="N369" s="29"/>
      <c r="O369" s="29"/>
      <c r="P369" s="29"/>
      <c r="Q369" s="29"/>
      <c r="R369" s="29"/>
      <c r="S369" s="29"/>
      <c r="T369" s="29"/>
      <c r="U369" s="29"/>
      <c r="V369" s="29"/>
      <c r="W369" s="29"/>
      <c r="X369" s="29"/>
      <c r="Y369" s="29"/>
      <c r="Z369" s="29"/>
      <c r="AA369" s="29"/>
      <c r="AB369" s="29"/>
    </row>
    <row r="370" spans="1:28" ht="15.75" customHeight="1">
      <c r="A370" s="29"/>
      <c r="B370" s="29"/>
      <c r="C370" s="29"/>
      <c r="D370" s="29"/>
      <c r="E370" s="29"/>
      <c r="F370" s="29"/>
      <c r="G370" s="29"/>
      <c r="H370" s="29"/>
      <c r="I370" s="29"/>
      <c r="J370" s="29"/>
      <c r="K370" s="29"/>
      <c r="L370" s="325"/>
      <c r="M370" s="29"/>
      <c r="N370" s="29"/>
      <c r="O370" s="29"/>
      <c r="P370" s="29"/>
      <c r="Q370" s="29"/>
      <c r="R370" s="29"/>
      <c r="S370" s="29"/>
      <c r="T370" s="29"/>
      <c r="U370" s="29"/>
      <c r="V370" s="29"/>
      <c r="W370" s="29"/>
      <c r="X370" s="29"/>
      <c r="Y370" s="29"/>
      <c r="Z370" s="29"/>
      <c r="AA370" s="29"/>
      <c r="AB370" s="29"/>
    </row>
    <row r="371" spans="1:28" ht="15.75" customHeight="1">
      <c r="A371" s="29"/>
      <c r="B371" s="29"/>
      <c r="C371" s="29"/>
      <c r="D371" s="29"/>
      <c r="E371" s="29"/>
      <c r="F371" s="29"/>
      <c r="G371" s="29"/>
      <c r="H371" s="29"/>
      <c r="I371" s="29"/>
      <c r="J371" s="29"/>
      <c r="K371" s="29"/>
      <c r="L371" s="325"/>
      <c r="M371" s="29"/>
      <c r="N371" s="29"/>
      <c r="O371" s="29"/>
      <c r="P371" s="29"/>
      <c r="Q371" s="29"/>
      <c r="R371" s="29"/>
      <c r="S371" s="29"/>
      <c r="T371" s="29"/>
      <c r="U371" s="29"/>
      <c r="V371" s="29"/>
      <c r="W371" s="29"/>
      <c r="X371" s="29"/>
      <c r="Y371" s="29"/>
      <c r="Z371" s="29"/>
      <c r="AA371" s="29"/>
      <c r="AB371" s="29"/>
    </row>
    <row r="372" spans="1:28" ht="15.75" customHeight="1">
      <c r="A372" s="29"/>
      <c r="B372" s="29"/>
      <c r="C372" s="29"/>
      <c r="D372" s="29"/>
      <c r="E372" s="29"/>
      <c r="F372" s="29"/>
      <c r="G372" s="29"/>
      <c r="H372" s="29"/>
      <c r="I372" s="29"/>
      <c r="J372" s="29"/>
      <c r="K372" s="29"/>
      <c r="L372" s="325"/>
      <c r="M372" s="29"/>
      <c r="N372" s="29"/>
      <c r="O372" s="29"/>
      <c r="P372" s="29"/>
      <c r="Q372" s="29"/>
      <c r="R372" s="29"/>
      <c r="S372" s="29"/>
      <c r="T372" s="29"/>
      <c r="U372" s="29"/>
      <c r="V372" s="29"/>
      <c r="W372" s="29"/>
      <c r="X372" s="29"/>
      <c r="Y372" s="29"/>
      <c r="Z372" s="29"/>
      <c r="AA372" s="29"/>
      <c r="AB372" s="29"/>
    </row>
    <row r="373" spans="1:28" ht="15.75" customHeight="1">
      <c r="A373" s="29"/>
      <c r="B373" s="29"/>
      <c r="C373" s="29"/>
      <c r="D373" s="29"/>
      <c r="E373" s="29"/>
      <c r="F373" s="29"/>
      <c r="G373" s="29"/>
      <c r="H373" s="29"/>
      <c r="I373" s="29"/>
      <c r="J373" s="29"/>
      <c r="K373" s="29"/>
      <c r="L373" s="325"/>
      <c r="M373" s="29"/>
      <c r="N373" s="29"/>
      <c r="O373" s="29"/>
      <c r="P373" s="29"/>
      <c r="Q373" s="29"/>
      <c r="R373" s="29"/>
      <c r="S373" s="29"/>
      <c r="T373" s="29"/>
      <c r="U373" s="29"/>
      <c r="V373" s="29"/>
      <c r="W373" s="29"/>
      <c r="X373" s="29"/>
      <c r="Y373" s="29"/>
      <c r="Z373" s="29"/>
      <c r="AA373" s="29"/>
      <c r="AB373" s="29"/>
    </row>
    <row r="374" spans="1:28" ht="15.75" customHeight="1">
      <c r="A374" s="29"/>
      <c r="B374" s="29"/>
      <c r="C374" s="29"/>
      <c r="D374" s="29"/>
      <c r="E374" s="29"/>
      <c r="F374" s="29"/>
      <c r="G374" s="29"/>
      <c r="H374" s="29"/>
      <c r="I374" s="29"/>
      <c r="J374" s="29"/>
      <c r="K374" s="29"/>
      <c r="L374" s="325"/>
      <c r="M374" s="29"/>
      <c r="N374" s="29"/>
      <c r="O374" s="29"/>
      <c r="P374" s="29"/>
      <c r="Q374" s="29"/>
      <c r="R374" s="29"/>
      <c r="S374" s="29"/>
      <c r="T374" s="29"/>
      <c r="U374" s="29"/>
      <c r="V374" s="29"/>
      <c r="W374" s="29"/>
      <c r="X374" s="29"/>
      <c r="Y374" s="29"/>
      <c r="Z374" s="29"/>
      <c r="AA374" s="29"/>
      <c r="AB374" s="29"/>
    </row>
    <row r="375" spans="1:28" ht="15.75" customHeight="1">
      <c r="A375" s="29"/>
      <c r="B375" s="29"/>
      <c r="C375" s="29"/>
      <c r="D375" s="29"/>
      <c r="E375" s="29"/>
      <c r="F375" s="29"/>
      <c r="G375" s="29"/>
      <c r="H375" s="29"/>
      <c r="I375" s="29"/>
      <c r="J375" s="29"/>
      <c r="K375" s="29"/>
      <c r="L375" s="325"/>
      <c r="M375" s="29"/>
      <c r="N375" s="29"/>
      <c r="O375" s="29"/>
      <c r="P375" s="29"/>
      <c r="Q375" s="29"/>
      <c r="R375" s="29"/>
      <c r="S375" s="29"/>
      <c r="T375" s="29"/>
      <c r="U375" s="29"/>
      <c r="V375" s="29"/>
      <c r="W375" s="29"/>
      <c r="X375" s="29"/>
      <c r="Y375" s="29"/>
      <c r="Z375" s="29"/>
      <c r="AA375" s="29"/>
      <c r="AB375" s="29"/>
    </row>
    <row r="376" spans="1:28" ht="15.75" customHeight="1">
      <c r="A376" s="29"/>
      <c r="B376" s="29"/>
      <c r="C376" s="29"/>
      <c r="D376" s="29"/>
      <c r="E376" s="29"/>
      <c r="F376" s="29"/>
      <c r="G376" s="29"/>
      <c r="H376" s="29"/>
      <c r="I376" s="29"/>
      <c r="J376" s="29"/>
      <c r="K376" s="29"/>
      <c r="L376" s="325"/>
      <c r="M376" s="29"/>
      <c r="N376" s="29"/>
      <c r="O376" s="29"/>
      <c r="P376" s="29"/>
      <c r="Q376" s="29"/>
      <c r="R376" s="29"/>
      <c r="S376" s="29"/>
      <c r="T376" s="29"/>
      <c r="U376" s="29"/>
      <c r="V376" s="29"/>
      <c r="W376" s="29"/>
      <c r="X376" s="29"/>
      <c r="Y376" s="29"/>
      <c r="Z376" s="29"/>
      <c r="AA376" s="29"/>
      <c r="AB376" s="29"/>
    </row>
    <row r="377" spans="1:28" ht="15.75" customHeight="1">
      <c r="A377" s="29"/>
      <c r="B377" s="29"/>
      <c r="C377" s="29"/>
      <c r="D377" s="29"/>
      <c r="E377" s="29"/>
      <c r="F377" s="29"/>
      <c r="G377" s="29"/>
      <c r="H377" s="29"/>
      <c r="I377" s="29"/>
      <c r="J377" s="29"/>
      <c r="K377" s="29"/>
      <c r="L377" s="325"/>
      <c r="M377" s="29"/>
      <c r="N377" s="29"/>
      <c r="O377" s="29"/>
      <c r="P377" s="29"/>
      <c r="Q377" s="29"/>
      <c r="R377" s="29"/>
      <c r="S377" s="29"/>
      <c r="T377" s="29"/>
      <c r="U377" s="29"/>
      <c r="V377" s="29"/>
      <c r="W377" s="29"/>
      <c r="X377" s="29"/>
      <c r="Y377" s="29"/>
      <c r="Z377" s="29"/>
      <c r="AA377" s="29"/>
      <c r="AB377" s="29"/>
    </row>
    <row r="378" spans="1:28" ht="15.75" customHeight="1">
      <c r="A378" s="29"/>
      <c r="B378" s="29"/>
      <c r="C378" s="29"/>
      <c r="D378" s="29"/>
      <c r="E378" s="29"/>
      <c r="F378" s="29"/>
      <c r="G378" s="29"/>
      <c r="H378" s="29"/>
      <c r="I378" s="29"/>
      <c r="J378" s="29"/>
      <c r="K378" s="29"/>
      <c r="L378" s="325"/>
      <c r="M378" s="29"/>
      <c r="N378" s="29"/>
      <c r="O378" s="29"/>
      <c r="P378" s="29"/>
      <c r="Q378" s="29"/>
      <c r="R378" s="29"/>
      <c r="S378" s="29"/>
      <c r="T378" s="29"/>
      <c r="U378" s="29"/>
      <c r="V378" s="29"/>
      <c r="W378" s="29"/>
      <c r="X378" s="29"/>
      <c r="Y378" s="29"/>
      <c r="Z378" s="29"/>
      <c r="AA378" s="29"/>
      <c r="AB378" s="29"/>
    </row>
    <row r="379" spans="1:28" ht="15.75" customHeight="1">
      <c r="A379" s="29"/>
      <c r="B379" s="29"/>
      <c r="C379" s="29"/>
      <c r="D379" s="29"/>
      <c r="E379" s="29"/>
      <c r="F379" s="29"/>
      <c r="G379" s="29"/>
      <c r="H379" s="29"/>
      <c r="I379" s="29"/>
      <c r="J379" s="29"/>
      <c r="K379" s="29"/>
      <c r="L379" s="325"/>
      <c r="M379" s="29"/>
      <c r="N379" s="29"/>
      <c r="O379" s="29"/>
      <c r="P379" s="29"/>
      <c r="Q379" s="29"/>
      <c r="R379" s="29"/>
      <c r="S379" s="29"/>
      <c r="T379" s="29"/>
      <c r="U379" s="29"/>
      <c r="V379" s="29"/>
      <c r="W379" s="29"/>
      <c r="X379" s="29"/>
      <c r="Y379" s="29"/>
      <c r="Z379" s="29"/>
      <c r="AA379" s="29"/>
      <c r="AB379" s="29"/>
    </row>
    <row r="380" spans="1:28" ht="15.75" customHeight="1">
      <c r="A380" s="29"/>
      <c r="B380" s="29"/>
      <c r="C380" s="29"/>
      <c r="D380" s="29"/>
      <c r="E380" s="29"/>
      <c r="F380" s="29"/>
      <c r="G380" s="29"/>
      <c r="H380" s="29"/>
      <c r="I380" s="29"/>
      <c r="J380" s="29"/>
      <c r="K380" s="29"/>
      <c r="L380" s="325"/>
      <c r="M380" s="29"/>
      <c r="N380" s="29"/>
      <c r="O380" s="29"/>
      <c r="P380" s="29"/>
      <c r="Q380" s="29"/>
      <c r="R380" s="29"/>
      <c r="S380" s="29"/>
      <c r="T380" s="29"/>
      <c r="U380" s="29"/>
      <c r="V380" s="29"/>
      <c r="W380" s="29"/>
      <c r="X380" s="29"/>
      <c r="Y380" s="29"/>
      <c r="Z380" s="29"/>
      <c r="AA380" s="29"/>
      <c r="AB380" s="29"/>
    </row>
    <row r="381" spans="1:28" ht="15.75" customHeight="1">
      <c r="A381" s="29"/>
      <c r="B381" s="29"/>
      <c r="C381" s="29"/>
      <c r="D381" s="29"/>
      <c r="E381" s="29"/>
      <c r="F381" s="29"/>
      <c r="G381" s="29"/>
      <c r="H381" s="29"/>
      <c r="I381" s="29"/>
      <c r="J381" s="29"/>
      <c r="K381" s="29"/>
      <c r="L381" s="325"/>
      <c r="M381" s="29"/>
      <c r="N381" s="29"/>
      <c r="O381" s="29"/>
      <c r="P381" s="29"/>
      <c r="Q381" s="29"/>
      <c r="R381" s="29"/>
      <c r="S381" s="29"/>
      <c r="T381" s="29"/>
      <c r="U381" s="29"/>
      <c r="V381" s="29"/>
      <c r="W381" s="29"/>
      <c r="X381" s="29"/>
      <c r="Y381" s="29"/>
      <c r="Z381" s="29"/>
      <c r="AA381" s="29"/>
      <c r="AB381" s="29"/>
    </row>
    <row r="382" spans="1:28" ht="15.75" customHeight="1">
      <c r="A382" s="29"/>
      <c r="B382" s="29"/>
      <c r="C382" s="29"/>
      <c r="D382" s="29"/>
      <c r="E382" s="29"/>
      <c r="F382" s="29"/>
      <c r="G382" s="29"/>
      <c r="H382" s="29"/>
      <c r="I382" s="29"/>
      <c r="J382" s="29"/>
      <c r="K382" s="29"/>
      <c r="L382" s="325"/>
      <c r="M382" s="29"/>
      <c r="N382" s="29"/>
      <c r="O382" s="29"/>
      <c r="P382" s="29"/>
      <c r="Q382" s="29"/>
      <c r="R382" s="29"/>
      <c r="S382" s="29"/>
      <c r="T382" s="29"/>
      <c r="U382" s="29"/>
      <c r="V382" s="29"/>
      <c r="W382" s="29"/>
      <c r="X382" s="29"/>
      <c r="Y382" s="29"/>
      <c r="Z382" s="29"/>
      <c r="AA382" s="29"/>
      <c r="AB382" s="29"/>
    </row>
    <row r="383" spans="1:28" ht="15.75" customHeight="1">
      <c r="A383" s="29"/>
      <c r="B383" s="29"/>
      <c r="C383" s="29"/>
      <c r="D383" s="29"/>
      <c r="E383" s="29"/>
      <c r="F383" s="29"/>
      <c r="G383" s="29"/>
      <c r="H383" s="29"/>
      <c r="I383" s="29"/>
      <c r="J383" s="29"/>
      <c r="K383" s="29"/>
      <c r="L383" s="325"/>
      <c r="M383" s="29"/>
      <c r="N383" s="29"/>
      <c r="O383" s="29"/>
      <c r="P383" s="29"/>
      <c r="Q383" s="29"/>
      <c r="R383" s="29"/>
      <c r="S383" s="29"/>
      <c r="T383" s="29"/>
      <c r="U383" s="29"/>
      <c r="V383" s="29"/>
      <c r="W383" s="29"/>
      <c r="X383" s="29"/>
      <c r="Y383" s="29"/>
      <c r="Z383" s="29"/>
      <c r="AA383" s="29"/>
      <c r="AB383" s="29"/>
    </row>
    <row r="384" spans="1:28" ht="15.75" customHeight="1">
      <c r="A384" s="29"/>
      <c r="B384" s="29"/>
      <c r="C384" s="29"/>
      <c r="D384" s="29"/>
      <c r="E384" s="29"/>
      <c r="F384" s="29"/>
      <c r="G384" s="29"/>
      <c r="H384" s="29"/>
      <c r="I384" s="29"/>
      <c r="J384" s="29"/>
      <c r="K384" s="29"/>
      <c r="L384" s="325"/>
      <c r="M384" s="29"/>
      <c r="N384" s="29"/>
      <c r="O384" s="29"/>
      <c r="P384" s="29"/>
      <c r="Q384" s="29"/>
      <c r="R384" s="29"/>
      <c r="S384" s="29"/>
      <c r="T384" s="29"/>
      <c r="U384" s="29"/>
      <c r="V384" s="29"/>
      <c r="W384" s="29"/>
      <c r="X384" s="29"/>
      <c r="Y384" s="29"/>
      <c r="Z384" s="29"/>
      <c r="AA384" s="29"/>
      <c r="AB384" s="29"/>
    </row>
    <row r="385" spans="1:28" ht="15.75" customHeight="1">
      <c r="A385" s="29"/>
      <c r="B385" s="29"/>
      <c r="C385" s="29"/>
      <c r="D385" s="29"/>
      <c r="E385" s="29"/>
      <c r="F385" s="29"/>
      <c r="G385" s="29"/>
      <c r="H385" s="29"/>
      <c r="I385" s="29"/>
      <c r="J385" s="29"/>
      <c r="K385" s="29"/>
      <c r="L385" s="325"/>
      <c r="M385" s="29"/>
      <c r="N385" s="29"/>
      <c r="O385" s="29"/>
      <c r="P385" s="29"/>
      <c r="Q385" s="29"/>
      <c r="R385" s="29"/>
      <c r="S385" s="29"/>
      <c r="T385" s="29"/>
      <c r="U385" s="29"/>
      <c r="V385" s="29"/>
      <c r="W385" s="29"/>
      <c r="X385" s="29"/>
      <c r="Y385" s="29"/>
      <c r="Z385" s="29"/>
      <c r="AA385" s="29"/>
      <c r="AB385" s="29"/>
    </row>
    <row r="386" spans="1:28" ht="15.75" customHeight="1">
      <c r="A386" s="29"/>
      <c r="B386" s="29"/>
      <c r="C386" s="29"/>
      <c r="D386" s="29"/>
      <c r="E386" s="29"/>
      <c r="F386" s="29"/>
      <c r="G386" s="29"/>
      <c r="H386" s="29"/>
      <c r="I386" s="29"/>
      <c r="J386" s="29"/>
      <c r="K386" s="29"/>
      <c r="L386" s="325"/>
      <c r="M386" s="29"/>
      <c r="N386" s="29"/>
      <c r="O386" s="29"/>
      <c r="P386" s="29"/>
      <c r="Q386" s="29"/>
      <c r="R386" s="29"/>
      <c r="S386" s="29"/>
      <c r="T386" s="29"/>
      <c r="U386" s="29"/>
      <c r="V386" s="29"/>
      <c r="W386" s="29"/>
      <c r="X386" s="29"/>
      <c r="Y386" s="29"/>
      <c r="Z386" s="29"/>
      <c r="AA386" s="29"/>
      <c r="AB386" s="29"/>
    </row>
    <row r="387" spans="1:28" ht="15.75" customHeight="1">
      <c r="A387" s="29"/>
      <c r="B387" s="29"/>
      <c r="C387" s="29"/>
      <c r="D387" s="29"/>
      <c r="E387" s="29"/>
      <c r="F387" s="29"/>
      <c r="G387" s="29"/>
      <c r="H387" s="29"/>
      <c r="I387" s="29"/>
      <c r="J387" s="29"/>
      <c r="K387" s="29"/>
      <c r="L387" s="325"/>
      <c r="M387" s="29"/>
      <c r="N387" s="29"/>
      <c r="O387" s="29"/>
      <c r="P387" s="29"/>
      <c r="Q387" s="29"/>
      <c r="R387" s="29"/>
      <c r="S387" s="29"/>
      <c r="T387" s="29"/>
      <c r="U387" s="29"/>
      <c r="V387" s="29"/>
      <c r="W387" s="29"/>
      <c r="X387" s="29"/>
      <c r="Y387" s="29"/>
      <c r="Z387" s="29"/>
      <c r="AA387" s="29"/>
      <c r="AB387" s="29"/>
    </row>
    <row r="388" spans="1:28" ht="15.75" customHeight="1">
      <c r="A388" s="29"/>
      <c r="B388" s="29"/>
      <c r="C388" s="29"/>
      <c r="D388" s="29"/>
      <c r="E388" s="29"/>
      <c r="F388" s="29"/>
      <c r="G388" s="29"/>
      <c r="H388" s="29"/>
      <c r="I388" s="29"/>
      <c r="J388" s="29"/>
      <c r="K388" s="29"/>
      <c r="L388" s="325"/>
      <c r="M388" s="29"/>
      <c r="N388" s="29"/>
      <c r="O388" s="29"/>
      <c r="P388" s="29"/>
      <c r="Q388" s="29"/>
      <c r="R388" s="29"/>
      <c r="S388" s="29"/>
      <c r="T388" s="29"/>
      <c r="U388" s="29"/>
      <c r="V388" s="29"/>
      <c r="W388" s="29"/>
      <c r="X388" s="29"/>
      <c r="Y388" s="29"/>
      <c r="Z388" s="29"/>
      <c r="AA388" s="29"/>
      <c r="AB388" s="29"/>
    </row>
    <row r="389" spans="1:28" ht="15.75" customHeight="1">
      <c r="A389" s="29"/>
      <c r="B389" s="29"/>
      <c r="C389" s="29"/>
      <c r="D389" s="29"/>
      <c r="E389" s="29"/>
      <c r="F389" s="29"/>
      <c r="G389" s="29"/>
      <c r="H389" s="29"/>
      <c r="I389" s="29"/>
      <c r="J389" s="29"/>
      <c r="K389" s="29"/>
      <c r="L389" s="325"/>
      <c r="M389" s="29"/>
      <c r="N389" s="29"/>
      <c r="O389" s="29"/>
      <c r="P389" s="29"/>
      <c r="Q389" s="29"/>
      <c r="R389" s="29"/>
      <c r="S389" s="29"/>
      <c r="T389" s="29"/>
      <c r="U389" s="29"/>
      <c r="V389" s="29"/>
      <c r="W389" s="29"/>
      <c r="X389" s="29"/>
      <c r="Y389" s="29"/>
      <c r="Z389" s="29"/>
      <c r="AA389" s="29"/>
      <c r="AB389" s="29"/>
    </row>
    <row r="390" spans="1:28" ht="15.75" customHeight="1">
      <c r="A390" s="29"/>
      <c r="B390" s="29"/>
      <c r="C390" s="29"/>
      <c r="D390" s="29"/>
      <c r="E390" s="29"/>
      <c r="F390" s="29"/>
      <c r="G390" s="29"/>
      <c r="H390" s="29"/>
      <c r="I390" s="29"/>
      <c r="J390" s="29"/>
      <c r="K390" s="29"/>
      <c r="L390" s="325"/>
      <c r="M390" s="29"/>
      <c r="N390" s="29"/>
      <c r="O390" s="29"/>
      <c r="P390" s="29"/>
      <c r="Q390" s="29"/>
      <c r="R390" s="29"/>
      <c r="S390" s="29"/>
      <c r="T390" s="29"/>
      <c r="U390" s="29"/>
      <c r="V390" s="29"/>
      <c r="W390" s="29"/>
      <c r="X390" s="29"/>
      <c r="Y390" s="29"/>
      <c r="Z390" s="29"/>
      <c r="AA390" s="29"/>
      <c r="AB390" s="29"/>
    </row>
    <row r="391" spans="1:28" ht="15.75" customHeight="1">
      <c r="A391" s="29"/>
      <c r="B391" s="29"/>
      <c r="C391" s="29"/>
      <c r="D391" s="29"/>
      <c r="E391" s="29"/>
      <c r="F391" s="29"/>
      <c r="G391" s="29"/>
      <c r="H391" s="29"/>
      <c r="I391" s="29"/>
      <c r="J391" s="29"/>
      <c r="K391" s="29"/>
      <c r="L391" s="325"/>
      <c r="M391" s="29"/>
      <c r="N391" s="29"/>
      <c r="O391" s="29"/>
      <c r="P391" s="29"/>
      <c r="Q391" s="29"/>
      <c r="R391" s="29"/>
      <c r="S391" s="29"/>
      <c r="T391" s="29"/>
      <c r="U391" s="29"/>
      <c r="V391" s="29"/>
      <c r="W391" s="29"/>
      <c r="X391" s="29"/>
      <c r="Y391" s="29"/>
      <c r="Z391" s="29"/>
      <c r="AA391" s="29"/>
      <c r="AB391" s="29"/>
    </row>
    <row r="392" spans="1:28" ht="15.75" customHeight="1">
      <c r="A392" s="29"/>
      <c r="B392" s="29"/>
      <c r="C392" s="29"/>
      <c r="D392" s="29"/>
      <c r="E392" s="29"/>
      <c r="F392" s="29"/>
      <c r="G392" s="29"/>
      <c r="H392" s="29"/>
      <c r="I392" s="29"/>
      <c r="J392" s="29"/>
      <c r="K392" s="29"/>
      <c r="L392" s="325"/>
      <c r="M392" s="29"/>
      <c r="N392" s="29"/>
      <c r="O392" s="29"/>
      <c r="P392" s="29"/>
      <c r="Q392" s="29"/>
      <c r="R392" s="29"/>
      <c r="S392" s="29"/>
      <c r="T392" s="29"/>
      <c r="U392" s="29"/>
      <c r="V392" s="29"/>
      <c r="W392" s="29"/>
      <c r="X392" s="29"/>
      <c r="Y392" s="29"/>
      <c r="Z392" s="29"/>
      <c r="AA392" s="29"/>
      <c r="AB392" s="29"/>
    </row>
    <row r="393" spans="1:28" ht="15.75" customHeight="1">
      <c r="A393" s="29"/>
      <c r="B393" s="29"/>
      <c r="C393" s="29"/>
      <c r="D393" s="29"/>
      <c r="E393" s="29"/>
      <c r="F393" s="29"/>
      <c r="G393" s="29"/>
      <c r="H393" s="29"/>
      <c r="I393" s="29"/>
      <c r="J393" s="29"/>
      <c r="K393" s="29"/>
      <c r="L393" s="325"/>
      <c r="M393" s="29"/>
      <c r="N393" s="29"/>
      <c r="O393" s="29"/>
      <c r="P393" s="29"/>
      <c r="Q393" s="29"/>
      <c r="R393" s="29"/>
      <c r="S393" s="29"/>
      <c r="T393" s="29"/>
      <c r="U393" s="29"/>
      <c r="V393" s="29"/>
      <c r="W393" s="29"/>
      <c r="X393" s="29"/>
      <c r="Y393" s="29"/>
      <c r="Z393" s="29"/>
      <c r="AA393" s="29"/>
      <c r="AB393" s="29"/>
    </row>
    <row r="394" spans="1:28" ht="15.75" customHeight="1">
      <c r="A394" s="29"/>
      <c r="B394" s="29"/>
      <c r="C394" s="29"/>
      <c r="D394" s="29"/>
      <c r="E394" s="29"/>
      <c r="F394" s="29"/>
      <c r="G394" s="29"/>
      <c r="H394" s="29"/>
      <c r="I394" s="29"/>
      <c r="J394" s="29"/>
      <c r="K394" s="29"/>
      <c r="L394" s="325"/>
      <c r="M394" s="29"/>
      <c r="N394" s="29"/>
      <c r="O394" s="29"/>
      <c r="P394" s="29"/>
      <c r="Q394" s="29"/>
      <c r="R394" s="29"/>
      <c r="S394" s="29"/>
      <c r="T394" s="29"/>
      <c r="U394" s="29"/>
      <c r="V394" s="29"/>
      <c r="W394" s="29"/>
      <c r="X394" s="29"/>
      <c r="Y394" s="29"/>
      <c r="Z394" s="29"/>
      <c r="AA394" s="29"/>
      <c r="AB394" s="29"/>
    </row>
    <row r="395" spans="1:28" ht="15.75" customHeight="1">
      <c r="A395" s="29"/>
      <c r="B395" s="29"/>
      <c r="C395" s="29"/>
      <c r="D395" s="29"/>
      <c r="E395" s="29"/>
      <c r="F395" s="29"/>
      <c r="G395" s="29"/>
      <c r="H395" s="29"/>
      <c r="I395" s="29"/>
      <c r="J395" s="29"/>
      <c r="K395" s="29"/>
      <c r="L395" s="325"/>
      <c r="M395" s="29"/>
      <c r="N395" s="29"/>
      <c r="O395" s="29"/>
      <c r="P395" s="29"/>
      <c r="Q395" s="29"/>
      <c r="R395" s="29"/>
      <c r="S395" s="29"/>
      <c r="T395" s="29"/>
      <c r="U395" s="29"/>
      <c r="V395" s="29"/>
      <c r="W395" s="29"/>
      <c r="X395" s="29"/>
      <c r="Y395" s="29"/>
      <c r="Z395" s="29"/>
      <c r="AA395" s="29"/>
      <c r="AB395" s="29"/>
    </row>
    <row r="396" spans="1:28" ht="15.75" customHeight="1">
      <c r="A396" s="29"/>
      <c r="B396" s="29"/>
      <c r="C396" s="29"/>
      <c r="D396" s="29"/>
      <c r="E396" s="29"/>
      <c r="F396" s="29"/>
      <c r="G396" s="29"/>
      <c r="H396" s="29"/>
      <c r="I396" s="29"/>
      <c r="J396" s="29"/>
      <c r="K396" s="29"/>
      <c r="L396" s="325"/>
      <c r="M396" s="29"/>
      <c r="N396" s="29"/>
      <c r="O396" s="29"/>
      <c r="P396" s="29"/>
      <c r="Q396" s="29"/>
      <c r="R396" s="29"/>
      <c r="S396" s="29"/>
      <c r="T396" s="29"/>
      <c r="U396" s="29"/>
      <c r="V396" s="29"/>
      <c r="W396" s="29"/>
      <c r="X396" s="29"/>
      <c r="Y396" s="29"/>
      <c r="Z396" s="29"/>
      <c r="AA396" s="29"/>
      <c r="AB396" s="29"/>
    </row>
    <row r="397" spans="1:28" ht="15.75" customHeight="1">
      <c r="A397" s="29"/>
      <c r="B397" s="29"/>
      <c r="C397" s="29"/>
      <c r="D397" s="29"/>
      <c r="E397" s="29"/>
      <c r="F397" s="29"/>
      <c r="G397" s="29"/>
      <c r="H397" s="29"/>
      <c r="I397" s="29"/>
      <c r="J397" s="29"/>
      <c r="K397" s="29"/>
      <c r="L397" s="325"/>
      <c r="M397" s="29"/>
      <c r="N397" s="29"/>
      <c r="O397" s="29"/>
      <c r="P397" s="29"/>
      <c r="Q397" s="29"/>
      <c r="R397" s="29"/>
      <c r="S397" s="29"/>
      <c r="T397" s="29"/>
      <c r="U397" s="29"/>
      <c r="V397" s="29"/>
      <c r="W397" s="29"/>
      <c r="X397" s="29"/>
      <c r="Y397" s="29"/>
      <c r="Z397" s="29"/>
      <c r="AA397" s="29"/>
      <c r="AB397" s="29"/>
    </row>
    <row r="398" spans="1:28" ht="15.75" customHeight="1">
      <c r="A398" s="29"/>
      <c r="B398" s="29"/>
      <c r="C398" s="29"/>
      <c r="D398" s="29"/>
      <c r="E398" s="29"/>
      <c r="F398" s="29"/>
      <c r="G398" s="29"/>
      <c r="H398" s="29"/>
      <c r="I398" s="29"/>
      <c r="J398" s="29"/>
      <c r="K398" s="29"/>
      <c r="L398" s="325"/>
      <c r="M398" s="29"/>
      <c r="N398" s="29"/>
      <c r="O398" s="29"/>
      <c r="P398" s="29"/>
      <c r="Q398" s="29"/>
      <c r="R398" s="29"/>
      <c r="S398" s="29"/>
      <c r="T398" s="29"/>
      <c r="U398" s="29"/>
      <c r="V398" s="29"/>
      <c r="W398" s="29"/>
      <c r="X398" s="29"/>
      <c r="Y398" s="29"/>
      <c r="Z398" s="29"/>
      <c r="AA398" s="29"/>
      <c r="AB398" s="29"/>
    </row>
    <row r="399" spans="1:28" ht="15.75" customHeight="1">
      <c r="A399" s="29"/>
      <c r="B399" s="29"/>
      <c r="C399" s="29"/>
      <c r="D399" s="29"/>
      <c r="E399" s="29"/>
      <c r="F399" s="29"/>
      <c r="G399" s="29"/>
      <c r="H399" s="29"/>
      <c r="I399" s="29"/>
      <c r="J399" s="29"/>
      <c r="K399" s="29"/>
      <c r="L399" s="325"/>
      <c r="M399" s="29"/>
      <c r="N399" s="29"/>
      <c r="O399" s="29"/>
      <c r="P399" s="29"/>
      <c r="Q399" s="29"/>
      <c r="R399" s="29"/>
      <c r="S399" s="29"/>
      <c r="T399" s="29"/>
      <c r="U399" s="29"/>
      <c r="V399" s="29"/>
      <c r="W399" s="29"/>
      <c r="X399" s="29"/>
      <c r="Y399" s="29"/>
      <c r="Z399" s="29"/>
      <c r="AA399" s="29"/>
      <c r="AB399" s="29"/>
    </row>
    <row r="400" spans="1:28" ht="15.75" customHeight="1">
      <c r="A400" s="29"/>
      <c r="B400" s="29"/>
      <c r="C400" s="29"/>
      <c r="D400" s="29"/>
      <c r="E400" s="29"/>
      <c r="F400" s="29"/>
      <c r="G400" s="29"/>
      <c r="H400" s="29"/>
      <c r="I400" s="29"/>
      <c r="J400" s="29"/>
      <c r="K400" s="29"/>
      <c r="L400" s="325"/>
      <c r="M400" s="29"/>
      <c r="N400" s="29"/>
      <c r="O400" s="29"/>
      <c r="P400" s="29"/>
      <c r="Q400" s="29"/>
      <c r="R400" s="29"/>
      <c r="S400" s="29"/>
      <c r="T400" s="29"/>
      <c r="U400" s="29"/>
      <c r="V400" s="29"/>
      <c r="W400" s="29"/>
      <c r="X400" s="29"/>
      <c r="Y400" s="29"/>
      <c r="Z400" s="29"/>
      <c r="AA400" s="29"/>
      <c r="AB400" s="29"/>
    </row>
    <row r="401" spans="1:28" ht="15.75" customHeight="1">
      <c r="A401" s="29"/>
      <c r="B401" s="29"/>
      <c r="C401" s="29"/>
      <c r="D401" s="29"/>
      <c r="E401" s="29"/>
      <c r="F401" s="29"/>
      <c r="G401" s="29"/>
      <c r="H401" s="29"/>
      <c r="I401" s="29"/>
      <c r="J401" s="29"/>
      <c r="K401" s="29"/>
      <c r="L401" s="325"/>
      <c r="M401" s="29"/>
      <c r="N401" s="29"/>
      <c r="O401" s="29"/>
      <c r="P401" s="29"/>
      <c r="Q401" s="29"/>
      <c r="R401" s="29"/>
      <c r="S401" s="29"/>
      <c r="T401" s="29"/>
      <c r="U401" s="29"/>
      <c r="V401" s="29"/>
      <c r="W401" s="29"/>
      <c r="X401" s="29"/>
      <c r="Y401" s="29"/>
      <c r="Z401" s="29"/>
      <c r="AA401" s="29"/>
      <c r="AB401" s="29"/>
    </row>
    <row r="402" spans="1:28" ht="15.75" customHeight="1">
      <c r="A402" s="29"/>
      <c r="B402" s="29"/>
      <c r="C402" s="29"/>
      <c r="D402" s="29"/>
      <c r="E402" s="29"/>
      <c r="F402" s="29"/>
      <c r="G402" s="29"/>
      <c r="H402" s="29"/>
      <c r="I402" s="29"/>
      <c r="J402" s="29"/>
      <c r="K402" s="29"/>
      <c r="L402" s="325"/>
      <c r="M402" s="29"/>
      <c r="N402" s="29"/>
      <c r="O402" s="29"/>
      <c r="P402" s="29"/>
      <c r="Q402" s="29"/>
      <c r="R402" s="29"/>
      <c r="S402" s="29"/>
      <c r="T402" s="29"/>
      <c r="U402" s="29"/>
      <c r="V402" s="29"/>
      <c r="W402" s="29"/>
      <c r="X402" s="29"/>
      <c r="Y402" s="29"/>
      <c r="Z402" s="29"/>
      <c r="AA402" s="29"/>
      <c r="AB402" s="29"/>
    </row>
    <row r="403" spans="1:28" ht="15.75" customHeight="1">
      <c r="A403" s="29"/>
      <c r="B403" s="29"/>
      <c r="C403" s="29"/>
      <c r="D403" s="29"/>
      <c r="E403" s="29"/>
      <c r="F403" s="29"/>
      <c r="G403" s="29"/>
      <c r="H403" s="29"/>
      <c r="I403" s="29"/>
      <c r="J403" s="29"/>
      <c r="K403" s="29"/>
      <c r="L403" s="325"/>
      <c r="M403" s="29"/>
      <c r="N403" s="29"/>
      <c r="O403" s="29"/>
      <c r="P403" s="29"/>
      <c r="Q403" s="29"/>
      <c r="R403" s="29"/>
      <c r="S403" s="29"/>
      <c r="T403" s="29"/>
      <c r="U403" s="29"/>
      <c r="V403" s="29"/>
      <c r="W403" s="29"/>
      <c r="X403" s="29"/>
      <c r="Y403" s="29"/>
      <c r="Z403" s="29"/>
      <c r="AA403" s="29"/>
      <c r="AB403" s="29"/>
    </row>
    <row r="404" spans="1:28" ht="15.75" customHeight="1">
      <c r="A404" s="29"/>
      <c r="B404" s="29"/>
      <c r="C404" s="29"/>
      <c r="D404" s="29"/>
      <c r="E404" s="29"/>
      <c r="F404" s="29"/>
      <c r="G404" s="29"/>
      <c r="H404" s="29"/>
      <c r="I404" s="29"/>
      <c r="J404" s="29"/>
      <c r="K404" s="29"/>
      <c r="L404" s="325"/>
      <c r="M404" s="29"/>
      <c r="N404" s="29"/>
      <c r="O404" s="29"/>
      <c r="P404" s="29"/>
      <c r="Q404" s="29"/>
      <c r="R404" s="29"/>
      <c r="S404" s="29"/>
      <c r="T404" s="29"/>
      <c r="U404" s="29"/>
      <c r="V404" s="29"/>
      <c r="W404" s="29"/>
      <c r="X404" s="29"/>
      <c r="Y404" s="29"/>
      <c r="Z404" s="29"/>
      <c r="AA404" s="29"/>
      <c r="AB404" s="29"/>
    </row>
    <row r="405" spans="1:28" ht="15.75" customHeight="1">
      <c r="A405" s="29"/>
      <c r="B405" s="29"/>
      <c r="C405" s="29"/>
      <c r="D405" s="29"/>
      <c r="E405" s="29"/>
      <c r="F405" s="29"/>
      <c r="G405" s="29"/>
      <c r="H405" s="29"/>
      <c r="I405" s="29"/>
      <c r="J405" s="29"/>
      <c r="K405" s="29"/>
      <c r="L405" s="325"/>
      <c r="M405" s="29"/>
      <c r="N405" s="29"/>
      <c r="O405" s="29"/>
      <c r="P405" s="29"/>
      <c r="Q405" s="29"/>
      <c r="R405" s="29"/>
      <c r="S405" s="29"/>
      <c r="T405" s="29"/>
      <c r="U405" s="29"/>
      <c r="V405" s="29"/>
      <c r="W405" s="29"/>
      <c r="X405" s="29"/>
      <c r="Y405" s="29"/>
      <c r="Z405" s="29"/>
      <c r="AA405" s="29"/>
      <c r="AB405" s="29"/>
    </row>
    <row r="406" spans="1:28" ht="15.75" customHeight="1">
      <c r="A406" s="29"/>
      <c r="B406" s="29"/>
      <c r="C406" s="29"/>
      <c r="D406" s="29"/>
      <c r="E406" s="29"/>
      <c r="F406" s="29"/>
      <c r="G406" s="29"/>
      <c r="H406" s="29"/>
      <c r="I406" s="29"/>
      <c r="J406" s="29"/>
      <c r="K406" s="29"/>
      <c r="L406" s="325"/>
      <c r="M406" s="29"/>
      <c r="N406" s="29"/>
      <c r="O406" s="29"/>
      <c r="P406" s="29"/>
      <c r="Q406" s="29"/>
      <c r="R406" s="29"/>
      <c r="S406" s="29"/>
      <c r="T406" s="29"/>
      <c r="U406" s="29"/>
      <c r="V406" s="29"/>
      <c r="W406" s="29"/>
      <c r="X406" s="29"/>
      <c r="Y406" s="29"/>
      <c r="Z406" s="29"/>
      <c r="AA406" s="29"/>
      <c r="AB406" s="29"/>
    </row>
    <row r="407" spans="1:28" ht="15.75" customHeight="1">
      <c r="A407" s="29"/>
      <c r="B407" s="29"/>
      <c r="C407" s="29"/>
      <c r="D407" s="29"/>
      <c r="E407" s="29"/>
      <c r="F407" s="29"/>
      <c r="G407" s="29"/>
      <c r="H407" s="29"/>
      <c r="I407" s="29"/>
      <c r="J407" s="29"/>
      <c r="K407" s="29"/>
      <c r="L407" s="325"/>
      <c r="M407" s="29"/>
      <c r="N407" s="29"/>
      <c r="O407" s="29"/>
      <c r="P407" s="29"/>
      <c r="Q407" s="29"/>
      <c r="R407" s="29"/>
      <c r="S407" s="29"/>
      <c r="T407" s="29"/>
      <c r="U407" s="29"/>
      <c r="V407" s="29"/>
      <c r="W407" s="29"/>
      <c r="X407" s="29"/>
      <c r="Y407" s="29"/>
      <c r="Z407" s="29"/>
      <c r="AA407" s="29"/>
      <c r="AB407" s="29"/>
    </row>
    <row r="408" spans="1:28" ht="15.75" customHeight="1">
      <c r="A408" s="29"/>
      <c r="B408" s="29"/>
      <c r="C408" s="29"/>
      <c r="D408" s="29"/>
      <c r="E408" s="29"/>
      <c r="F408" s="29"/>
      <c r="G408" s="29"/>
      <c r="H408" s="29"/>
      <c r="I408" s="29"/>
      <c r="J408" s="29"/>
      <c r="K408" s="29"/>
      <c r="L408" s="325"/>
      <c r="M408" s="29"/>
      <c r="N408" s="29"/>
      <c r="O408" s="29"/>
      <c r="P408" s="29"/>
      <c r="Q408" s="29"/>
      <c r="R408" s="29"/>
      <c r="S408" s="29"/>
      <c r="T408" s="29"/>
      <c r="U408" s="29"/>
      <c r="V408" s="29"/>
      <c r="W408" s="29"/>
      <c r="X408" s="29"/>
      <c r="Y408" s="29"/>
      <c r="Z408" s="29"/>
      <c r="AA408" s="29"/>
      <c r="AB408" s="29"/>
    </row>
    <row r="409" spans="1:28" ht="15.75" customHeight="1">
      <c r="A409" s="29"/>
      <c r="B409" s="29"/>
      <c r="C409" s="29"/>
      <c r="D409" s="29"/>
      <c r="E409" s="29"/>
      <c r="F409" s="29"/>
      <c r="G409" s="29"/>
      <c r="H409" s="29"/>
      <c r="I409" s="29"/>
      <c r="J409" s="29"/>
      <c r="K409" s="29"/>
      <c r="L409" s="325"/>
      <c r="M409" s="29"/>
      <c r="N409" s="29"/>
      <c r="O409" s="29"/>
      <c r="P409" s="29"/>
      <c r="Q409" s="29"/>
      <c r="R409" s="29"/>
      <c r="S409" s="29"/>
      <c r="T409" s="29"/>
      <c r="U409" s="29"/>
      <c r="V409" s="29"/>
      <c r="W409" s="29"/>
      <c r="X409" s="29"/>
      <c r="Y409" s="29"/>
      <c r="Z409" s="29"/>
      <c r="AA409" s="29"/>
      <c r="AB409" s="29"/>
    </row>
    <row r="410" spans="1:28" ht="15.75" customHeight="1">
      <c r="A410" s="29"/>
      <c r="B410" s="29"/>
      <c r="C410" s="29"/>
      <c r="D410" s="29"/>
      <c r="E410" s="29"/>
      <c r="F410" s="29"/>
      <c r="G410" s="29"/>
      <c r="H410" s="29"/>
      <c r="I410" s="29"/>
      <c r="J410" s="29"/>
      <c r="K410" s="29"/>
      <c r="L410" s="325"/>
      <c r="M410" s="29"/>
      <c r="N410" s="29"/>
      <c r="O410" s="29"/>
      <c r="P410" s="29"/>
      <c r="Q410" s="29"/>
      <c r="R410" s="29"/>
      <c r="S410" s="29"/>
      <c r="T410" s="29"/>
      <c r="U410" s="29"/>
      <c r="V410" s="29"/>
      <c r="W410" s="29"/>
      <c r="X410" s="29"/>
      <c r="Y410" s="29"/>
      <c r="Z410" s="29"/>
      <c r="AA410" s="29"/>
      <c r="AB410" s="29"/>
    </row>
    <row r="411" spans="1:28" ht="15.75" customHeight="1">
      <c r="A411" s="29"/>
      <c r="B411" s="29"/>
      <c r="C411" s="29"/>
      <c r="D411" s="29"/>
      <c r="E411" s="29"/>
      <c r="F411" s="29"/>
      <c r="G411" s="29"/>
      <c r="H411" s="29"/>
      <c r="I411" s="29"/>
      <c r="J411" s="29"/>
      <c r="K411" s="29"/>
      <c r="L411" s="325"/>
      <c r="M411" s="29"/>
      <c r="N411" s="29"/>
      <c r="O411" s="29"/>
      <c r="P411" s="29"/>
      <c r="Q411" s="29"/>
      <c r="R411" s="29"/>
      <c r="S411" s="29"/>
      <c r="T411" s="29"/>
      <c r="U411" s="29"/>
      <c r="V411" s="29"/>
      <c r="W411" s="29"/>
      <c r="X411" s="29"/>
      <c r="Y411" s="29"/>
      <c r="Z411" s="29"/>
      <c r="AA411" s="29"/>
      <c r="AB411" s="29"/>
    </row>
    <row r="412" spans="1:28" ht="15.75" customHeight="1">
      <c r="A412" s="29"/>
      <c r="B412" s="29"/>
      <c r="C412" s="29"/>
      <c r="D412" s="29"/>
      <c r="E412" s="29"/>
      <c r="F412" s="29"/>
      <c r="G412" s="29"/>
      <c r="H412" s="29"/>
      <c r="I412" s="29"/>
      <c r="J412" s="29"/>
      <c r="K412" s="29"/>
      <c r="L412" s="325"/>
      <c r="M412" s="29"/>
      <c r="N412" s="29"/>
      <c r="O412" s="29"/>
      <c r="P412" s="29"/>
      <c r="Q412" s="29"/>
      <c r="R412" s="29"/>
      <c r="S412" s="29"/>
      <c r="T412" s="29"/>
      <c r="U412" s="29"/>
      <c r="V412" s="29"/>
      <c r="W412" s="29"/>
      <c r="X412" s="29"/>
      <c r="Y412" s="29"/>
      <c r="Z412" s="29"/>
      <c r="AA412" s="29"/>
      <c r="AB412" s="29"/>
    </row>
    <row r="413" spans="1:28" ht="15.75" customHeight="1">
      <c r="A413" s="29"/>
      <c r="B413" s="29"/>
      <c r="C413" s="29"/>
      <c r="D413" s="29"/>
      <c r="E413" s="29"/>
      <c r="F413" s="29"/>
      <c r="G413" s="29"/>
      <c r="H413" s="29"/>
      <c r="I413" s="29"/>
      <c r="J413" s="29"/>
      <c r="K413" s="29"/>
      <c r="L413" s="325"/>
      <c r="M413" s="29"/>
      <c r="N413" s="29"/>
      <c r="O413" s="29"/>
      <c r="P413" s="29"/>
      <c r="Q413" s="29"/>
      <c r="R413" s="29"/>
      <c r="S413" s="29"/>
      <c r="T413" s="29"/>
      <c r="U413" s="29"/>
      <c r="V413" s="29"/>
      <c r="W413" s="29"/>
      <c r="X413" s="29"/>
      <c r="Y413" s="29"/>
      <c r="Z413" s="29"/>
      <c r="AA413" s="29"/>
      <c r="AB413" s="29"/>
    </row>
    <row r="414" spans="1:28" ht="15.75" customHeight="1">
      <c r="A414" s="29"/>
      <c r="B414" s="29"/>
      <c r="C414" s="29"/>
      <c r="D414" s="29"/>
      <c r="E414" s="29"/>
      <c r="F414" s="29"/>
      <c r="G414" s="29"/>
      <c r="H414" s="29"/>
      <c r="I414" s="29"/>
      <c r="J414" s="29"/>
      <c r="K414" s="29"/>
      <c r="L414" s="325"/>
      <c r="M414" s="29"/>
      <c r="N414" s="29"/>
      <c r="O414" s="29"/>
      <c r="P414" s="29"/>
      <c r="Q414" s="29"/>
      <c r="R414" s="29"/>
      <c r="S414" s="29"/>
      <c r="T414" s="29"/>
      <c r="U414" s="29"/>
      <c r="V414" s="29"/>
      <c r="W414" s="29"/>
      <c r="X414" s="29"/>
      <c r="Y414" s="29"/>
      <c r="Z414" s="29"/>
      <c r="AA414" s="29"/>
      <c r="AB414" s="29"/>
    </row>
    <row r="415" spans="1:28" ht="15.75" customHeight="1">
      <c r="A415" s="29"/>
      <c r="B415" s="29"/>
      <c r="C415" s="29"/>
      <c r="D415" s="29"/>
      <c r="E415" s="29"/>
      <c r="F415" s="29"/>
      <c r="G415" s="29"/>
      <c r="H415" s="29"/>
      <c r="I415" s="29"/>
      <c r="J415" s="29"/>
      <c r="K415" s="29"/>
      <c r="L415" s="325"/>
      <c r="M415" s="29"/>
      <c r="N415" s="29"/>
      <c r="O415" s="29"/>
      <c r="P415" s="29"/>
      <c r="Q415" s="29"/>
      <c r="R415" s="29"/>
      <c r="S415" s="29"/>
      <c r="T415" s="29"/>
      <c r="U415" s="29"/>
      <c r="V415" s="29"/>
      <c r="W415" s="29"/>
      <c r="X415" s="29"/>
      <c r="Y415" s="29"/>
      <c r="Z415" s="29"/>
      <c r="AA415" s="29"/>
      <c r="AB415" s="29"/>
    </row>
    <row r="416" spans="1:28" ht="15.75" customHeight="1">
      <c r="A416" s="29"/>
      <c r="B416" s="29"/>
      <c r="C416" s="29"/>
      <c r="D416" s="29"/>
      <c r="E416" s="29"/>
      <c r="F416" s="29"/>
      <c r="G416" s="29"/>
      <c r="H416" s="29"/>
      <c r="I416" s="29"/>
      <c r="J416" s="29"/>
      <c r="K416" s="29"/>
      <c r="L416" s="325"/>
      <c r="M416" s="29"/>
      <c r="N416" s="29"/>
      <c r="O416" s="29"/>
      <c r="P416" s="29"/>
      <c r="Q416" s="29"/>
      <c r="R416" s="29"/>
      <c r="S416" s="29"/>
      <c r="T416" s="29"/>
      <c r="U416" s="29"/>
      <c r="V416" s="29"/>
      <c r="W416" s="29"/>
      <c r="X416" s="29"/>
      <c r="Y416" s="29"/>
      <c r="Z416" s="29"/>
      <c r="AA416" s="29"/>
      <c r="AB416" s="29"/>
    </row>
    <row r="417" spans="1:28" ht="15.75" customHeight="1">
      <c r="A417" s="29"/>
      <c r="B417" s="29"/>
      <c r="C417" s="29"/>
      <c r="D417" s="29"/>
      <c r="E417" s="29"/>
      <c r="F417" s="29"/>
      <c r="G417" s="29"/>
      <c r="H417" s="29"/>
      <c r="I417" s="29"/>
      <c r="J417" s="29"/>
      <c r="K417" s="29"/>
      <c r="L417" s="325"/>
      <c r="M417" s="29"/>
      <c r="N417" s="29"/>
      <c r="O417" s="29"/>
      <c r="P417" s="29"/>
      <c r="Q417" s="29"/>
      <c r="R417" s="29"/>
      <c r="S417" s="29"/>
      <c r="T417" s="29"/>
      <c r="U417" s="29"/>
      <c r="V417" s="29"/>
      <c r="W417" s="29"/>
      <c r="X417" s="29"/>
      <c r="Y417" s="29"/>
      <c r="Z417" s="29"/>
      <c r="AA417" s="29"/>
      <c r="AB417" s="29"/>
    </row>
    <row r="418" spans="1:28" ht="15.75" customHeight="1">
      <c r="A418" s="29"/>
      <c r="B418" s="29"/>
      <c r="C418" s="29"/>
      <c r="D418" s="29"/>
      <c r="E418" s="29"/>
      <c r="F418" s="29"/>
      <c r="G418" s="29"/>
      <c r="H418" s="29"/>
      <c r="I418" s="29"/>
      <c r="J418" s="29"/>
      <c r="K418" s="29"/>
      <c r="L418" s="325"/>
      <c r="M418" s="29"/>
      <c r="N418" s="29"/>
      <c r="O418" s="29"/>
      <c r="P418" s="29"/>
      <c r="Q418" s="29"/>
      <c r="R418" s="29"/>
      <c r="S418" s="29"/>
      <c r="T418" s="29"/>
      <c r="U418" s="29"/>
      <c r="V418" s="29"/>
      <c r="W418" s="29"/>
      <c r="X418" s="29"/>
      <c r="Y418" s="29"/>
      <c r="Z418" s="29"/>
      <c r="AA418" s="29"/>
      <c r="AB418" s="29"/>
    </row>
    <row r="419" spans="1:28" ht="15.75" customHeight="1">
      <c r="A419" s="29"/>
      <c r="B419" s="29"/>
      <c r="C419" s="29"/>
      <c r="D419" s="29"/>
      <c r="E419" s="29"/>
      <c r="F419" s="29"/>
      <c r="G419" s="29"/>
      <c r="H419" s="29"/>
      <c r="I419" s="29"/>
      <c r="J419" s="29"/>
      <c r="K419" s="29"/>
      <c r="L419" s="325"/>
      <c r="M419" s="29"/>
      <c r="N419" s="29"/>
      <c r="O419" s="29"/>
      <c r="P419" s="29"/>
      <c r="Q419" s="29"/>
      <c r="R419" s="29"/>
      <c r="S419" s="29"/>
      <c r="T419" s="29"/>
      <c r="U419" s="29"/>
      <c r="V419" s="29"/>
      <c r="W419" s="29"/>
      <c r="X419" s="29"/>
      <c r="Y419" s="29"/>
      <c r="Z419" s="29"/>
      <c r="AA419" s="29"/>
      <c r="AB419" s="29"/>
    </row>
    <row r="420" spans="1:28" ht="15.75" customHeight="1">
      <c r="A420" s="29"/>
      <c r="B420" s="29"/>
      <c r="C420" s="29"/>
      <c r="D420" s="29"/>
      <c r="E420" s="29"/>
      <c r="F420" s="29"/>
      <c r="G420" s="29"/>
      <c r="H420" s="29"/>
      <c r="I420" s="29"/>
      <c r="J420" s="29"/>
      <c r="K420" s="29"/>
      <c r="L420" s="325"/>
      <c r="M420" s="29"/>
      <c r="N420" s="29"/>
      <c r="O420" s="29"/>
      <c r="P420" s="29"/>
      <c r="Q420" s="29"/>
      <c r="R420" s="29"/>
      <c r="S420" s="29"/>
      <c r="T420" s="29"/>
      <c r="U420" s="29"/>
      <c r="V420" s="29"/>
      <c r="W420" s="29"/>
      <c r="X420" s="29"/>
      <c r="Y420" s="29"/>
      <c r="Z420" s="29"/>
      <c r="AA420" s="29"/>
      <c r="AB420" s="29"/>
    </row>
    <row r="421" spans="1:28" ht="15.75" customHeight="1">
      <c r="A421" s="29"/>
      <c r="B421" s="29"/>
      <c r="C421" s="29"/>
      <c r="D421" s="29"/>
      <c r="E421" s="29"/>
      <c r="F421" s="29"/>
      <c r="G421" s="29"/>
      <c r="H421" s="29"/>
      <c r="I421" s="29"/>
      <c r="J421" s="29"/>
      <c r="K421" s="29"/>
      <c r="L421" s="325"/>
      <c r="M421" s="29"/>
      <c r="N421" s="29"/>
      <c r="O421" s="29"/>
      <c r="P421" s="29"/>
      <c r="Q421" s="29"/>
      <c r="R421" s="29"/>
      <c r="S421" s="29"/>
      <c r="T421" s="29"/>
      <c r="U421" s="29"/>
      <c r="V421" s="29"/>
      <c r="W421" s="29"/>
      <c r="X421" s="29"/>
      <c r="Y421" s="29"/>
      <c r="Z421" s="29"/>
      <c r="AA421" s="29"/>
      <c r="AB421" s="29"/>
    </row>
    <row r="422" spans="1:28" ht="15.75" customHeight="1">
      <c r="A422" s="29"/>
      <c r="B422" s="29"/>
      <c r="C422" s="29"/>
      <c r="D422" s="29"/>
      <c r="E422" s="29"/>
      <c r="F422" s="29"/>
      <c r="G422" s="29"/>
      <c r="H422" s="29"/>
      <c r="I422" s="29"/>
      <c r="J422" s="29"/>
      <c r="K422" s="29"/>
      <c r="L422" s="325"/>
      <c r="M422" s="29"/>
      <c r="N422" s="29"/>
      <c r="O422" s="29"/>
      <c r="P422" s="29"/>
      <c r="Q422" s="29"/>
      <c r="R422" s="29"/>
      <c r="S422" s="29"/>
      <c r="T422" s="29"/>
      <c r="U422" s="29"/>
      <c r="V422" s="29"/>
      <c r="W422" s="29"/>
      <c r="X422" s="29"/>
      <c r="Y422" s="29"/>
      <c r="Z422" s="29"/>
      <c r="AA422" s="29"/>
      <c r="AB422" s="29"/>
    </row>
    <row r="423" spans="1:28" ht="15.75" customHeight="1">
      <c r="A423" s="29"/>
      <c r="B423" s="29"/>
      <c r="C423" s="29"/>
      <c r="D423" s="29"/>
      <c r="E423" s="29"/>
      <c r="F423" s="29"/>
      <c r="G423" s="29"/>
      <c r="H423" s="29"/>
      <c r="I423" s="29"/>
      <c r="J423" s="29"/>
      <c r="K423" s="29"/>
      <c r="L423" s="325"/>
      <c r="M423" s="29"/>
      <c r="N423" s="29"/>
      <c r="O423" s="29"/>
      <c r="P423" s="29"/>
      <c r="Q423" s="29"/>
      <c r="R423" s="29"/>
      <c r="S423" s="29"/>
      <c r="T423" s="29"/>
      <c r="U423" s="29"/>
      <c r="V423" s="29"/>
      <c r="W423" s="29"/>
      <c r="X423" s="29"/>
      <c r="Y423" s="29"/>
      <c r="Z423" s="29"/>
      <c r="AA423" s="29"/>
      <c r="AB423" s="29"/>
    </row>
    <row r="424" spans="1:28" ht="15.75" customHeight="1">
      <c r="A424" s="29"/>
      <c r="B424" s="29"/>
      <c r="C424" s="29"/>
      <c r="D424" s="29"/>
      <c r="E424" s="29"/>
      <c r="F424" s="29"/>
      <c r="G424" s="29"/>
      <c r="H424" s="29"/>
      <c r="I424" s="29"/>
      <c r="J424" s="29"/>
      <c r="K424" s="29"/>
      <c r="L424" s="325"/>
      <c r="M424" s="29"/>
      <c r="N424" s="29"/>
      <c r="O424" s="29"/>
      <c r="P424" s="29"/>
      <c r="Q424" s="29"/>
      <c r="R424" s="29"/>
      <c r="S424" s="29"/>
      <c r="T424" s="29"/>
      <c r="U424" s="29"/>
      <c r="V424" s="29"/>
      <c r="W424" s="29"/>
      <c r="X424" s="29"/>
      <c r="Y424" s="29"/>
      <c r="Z424" s="29"/>
      <c r="AA424" s="29"/>
      <c r="AB424" s="29"/>
    </row>
    <row r="425" spans="1:28" ht="15.75" customHeight="1">
      <c r="A425" s="29"/>
      <c r="B425" s="29"/>
      <c r="C425" s="29"/>
      <c r="D425" s="29"/>
      <c r="E425" s="29"/>
      <c r="F425" s="29"/>
      <c r="G425" s="29"/>
      <c r="H425" s="29"/>
      <c r="I425" s="29"/>
      <c r="J425" s="29"/>
      <c r="K425" s="29"/>
      <c r="L425" s="325"/>
      <c r="M425" s="29"/>
      <c r="N425" s="29"/>
      <c r="O425" s="29"/>
      <c r="P425" s="29"/>
      <c r="Q425" s="29"/>
      <c r="R425" s="29"/>
      <c r="S425" s="29"/>
      <c r="T425" s="29"/>
      <c r="U425" s="29"/>
      <c r="V425" s="29"/>
      <c r="W425" s="29"/>
      <c r="X425" s="29"/>
      <c r="Y425" s="29"/>
      <c r="Z425" s="29"/>
      <c r="AA425" s="29"/>
      <c r="AB425" s="29"/>
    </row>
    <row r="426" spans="1:28" ht="15.75" customHeight="1">
      <c r="A426" s="29"/>
      <c r="B426" s="29"/>
      <c r="C426" s="29"/>
      <c r="D426" s="29"/>
      <c r="E426" s="29"/>
      <c r="F426" s="29"/>
      <c r="G426" s="29"/>
      <c r="H426" s="29"/>
      <c r="I426" s="29"/>
      <c r="J426" s="29"/>
      <c r="K426" s="29"/>
      <c r="L426" s="325"/>
      <c r="M426" s="29"/>
      <c r="N426" s="29"/>
      <c r="O426" s="29"/>
      <c r="P426" s="29"/>
      <c r="Q426" s="29"/>
      <c r="R426" s="29"/>
      <c r="S426" s="29"/>
      <c r="T426" s="29"/>
      <c r="U426" s="29"/>
      <c r="V426" s="29"/>
      <c r="W426" s="29"/>
      <c r="X426" s="29"/>
      <c r="Y426" s="29"/>
      <c r="Z426" s="29"/>
      <c r="AA426" s="29"/>
      <c r="AB426" s="29"/>
    </row>
    <row r="427" spans="1:28" ht="15.75" customHeight="1">
      <c r="A427" s="29"/>
      <c r="B427" s="29"/>
      <c r="C427" s="29"/>
      <c r="D427" s="29"/>
      <c r="E427" s="29"/>
      <c r="F427" s="29"/>
      <c r="G427" s="29"/>
      <c r="H427" s="29"/>
      <c r="I427" s="29"/>
      <c r="J427" s="29"/>
      <c r="K427" s="29"/>
      <c r="L427" s="325"/>
      <c r="M427" s="29"/>
      <c r="N427" s="29"/>
      <c r="O427" s="29"/>
      <c r="P427" s="29"/>
      <c r="Q427" s="29"/>
      <c r="R427" s="29"/>
      <c r="S427" s="29"/>
      <c r="T427" s="29"/>
      <c r="U427" s="29"/>
      <c r="V427" s="29"/>
      <c r="W427" s="29"/>
      <c r="X427" s="29"/>
      <c r="Y427" s="29"/>
      <c r="Z427" s="29"/>
      <c r="AA427" s="29"/>
      <c r="AB427" s="29"/>
    </row>
    <row r="428" spans="1:28" ht="15.75" customHeight="1">
      <c r="A428" s="29"/>
      <c r="B428" s="29"/>
      <c r="C428" s="29"/>
      <c r="D428" s="29"/>
      <c r="E428" s="29"/>
      <c r="F428" s="29"/>
      <c r="G428" s="29"/>
      <c r="H428" s="29"/>
      <c r="I428" s="29"/>
      <c r="J428" s="29"/>
      <c r="K428" s="29"/>
      <c r="L428" s="325"/>
      <c r="M428" s="29"/>
      <c r="N428" s="29"/>
      <c r="O428" s="29"/>
      <c r="P428" s="29"/>
      <c r="Q428" s="29"/>
      <c r="R428" s="29"/>
      <c r="S428" s="29"/>
      <c r="T428" s="29"/>
      <c r="U428" s="29"/>
      <c r="V428" s="29"/>
      <c r="W428" s="29"/>
      <c r="X428" s="29"/>
      <c r="Y428" s="29"/>
      <c r="Z428" s="29"/>
      <c r="AA428" s="29"/>
      <c r="AB428" s="29"/>
    </row>
    <row r="429" spans="1:28" ht="15.75" customHeight="1">
      <c r="A429" s="29"/>
      <c r="B429" s="29"/>
      <c r="C429" s="29"/>
      <c r="D429" s="29"/>
      <c r="E429" s="29"/>
      <c r="F429" s="29"/>
      <c r="G429" s="29"/>
      <c r="H429" s="29"/>
      <c r="I429" s="29"/>
      <c r="J429" s="29"/>
      <c r="K429" s="29"/>
      <c r="L429" s="325"/>
      <c r="M429" s="29"/>
      <c r="N429" s="29"/>
      <c r="O429" s="29"/>
      <c r="P429" s="29"/>
      <c r="Q429" s="29"/>
      <c r="R429" s="29"/>
      <c r="S429" s="29"/>
      <c r="T429" s="29"/>
      <c r="U429" s="29"/>
      <c r="V429" s="29"/>
      <c r="W429" s="29"/>
      <c r="X429" s="29"/>
      <c r="Y429" s="29"/>
      <c r="Z429" s="29"/>
      <c r="AA429" s="29"/>
      <c r="AB429" s="29"/>
    </row>
    <row r="430" spans="1:28" ht="15.75" customHeight="1">
      <c r="A430" s="29"/>
      <c r="B430" s="29"/>
      <c r="C430" s="29"/>
      <c r="D430" s="29"/>
      <c r="E430" s="29"/>
      <c r="F430" s="29"/>
      <c r="G430" s="29"/>
      <c r="H430" s="29"/>
      <c r="I430" s="29"/>
      <c r="J430" s="29"/>
      <c r="K430" s="29"/>
      <c r="L430" s="325"/>
      <c r="M430" s="29"/>
      <c r="N430" s="29"/>
      <c r="O430" s="29"/>
      <c r="P430" s="29"/>
      <c r="Q430" s="29"/>
      <c r="R430" s="29"/>
      <c r="S430" s="29"/>
      <c r="T430" s="29"/>
      <c r="U430" s="29"/>
      <c r="V430" s="29"/>
      <c r="W430" s="29"/>
      <c r="X430" s="29"/>
      <c r="Y430" s="29"/>
      <c r="Z430" s="29"/>
      <c r="AA430" s="29"/>
      <c r="AB430" s="29"/>
    </row>
    <row r="431" spans="1:28" ht="15.75" customHeight="1">
      <c r="A431" s="29"/>
      <c r="B431" s="29"/>
      <c r="C431" s="29"/>
      <c r="D431" s="29"/>
      <c r="E431" s="29"/>
      <c r="F431" s="29"/>
      <c r="G431" s="29"/>
      <c r="H431" s="29"/>
      <c r="I431" s="29"/>
      <c r="J431" s="29"/>
      <c r="K431" s="29"/>
      <c r="L431" s="325"/>
      <c r="M431" s="29"/>
      <c r="N431" s="29"/>
      <c r="O431" s="29"/>
      <c r="P431" s="29"/>
      <c r="Q431" s="29"/>
      <c r="R431" s="29"/>
      <c r="S431" s="29"/>
      <c r="T431" s="29"/>
      <c r="U431" s="29"/>
      <c r="V431" s="29"/>
      <c r="W431" s="29"/>
      <c r="X431" s="29"/>
      <c r="Y431" s="29"/>
      <c r="Z431" s="29"/>
      <c r="AA431" s="29"/>
      <c r="AB431" s="29"/>
    </row>
    <row r="432" spans="1:28" ht="15.75" customHeight="1">
      <c r="A432" s="29"/>
      <c r="B432" s="29"/>
      <c r="C432" s="29"/>
      <c r="D432" s="29"/>
      <c r="E432" s="29"/>
      <c r="F432" s="29"/>
      <c r="G432" s="29"/>
      <c r="H432" s="29"/>
      <c r="I432" s="29"/>
      <c r="J432" s="29"/>
      <c r="K432" s="29"/>
      <c r="L432" s="325"/>
      <c r="M432" s="29"/>
      <c r="N432" s="29"/>
      <c r="O432" s="29"/>
      <c r="P432" s="29"/>
      <c r="Q432" s="29"/>
      <c r="R432" s="29"/>
      <c r="S432" s="29"/>
      <c r="T432" s="29"/>
      <c r="U432" s="29"/>
      <c r="V432" s="29"/>
      <c r="W432" s="29"/>
      <c r="X432" s="29"/>
      <c r="Y432" s="29"/>
      <c r="Z432" s="29"/>
      <c r="AA432" s="29"/>
      <c r="AB432" s="29"/>
    </row>
    <row r="433" spans="1:28" ht="15.75" customHeight="1">
      <c r="A433" s="29"/>
      <c r="B433" s="29"/>
      <c r="C433" s="29"/>
      <c r="D433" s="29"/>
      <c r="E433" s="29"/>
      <c r="F433" s="29"/>
      <c r="G433" s="29"/>
      <c r="H433" s="29"/>
      <c r="I433" s="29"/>
      <c r="J433" s="29"/>
      <c r="K433" s="29"/>
      <c r="L433" s="325"/>
      <c r="M433" s="29"/>
      <c r="N433" s="29"/>
      <c r="O433" s="29"/>
      <c r="P433" s="29"/>
      <c r="Q433" s="29"/>
      <c r="R433" s="29"/>
      <c r="S433" s="29"/>
      <c r="T433" s="29"/>
      <c r="U433" s="29"/>
      <c r="V433" s="29"/>
      <c r="W433" s="29"/>
      <c r="X433" s="29"/>
      <c r="Y433" s="29"/>
      <c r="Z433" s="29"/>
      <c r="AA433" s="29"/>
      <c r="AB433" s="29"/>
    </row>
    <row r="434" spans="1:28" ht="15.75" customHeight="1">
      <c r="A434" s="29"/>
      <c r="B434" s="29"/>
      <c r="C434" s="29"/>
      <c r="D434" s="29"/>
      <c r="E434" s="29"/>
      <c r="F434" s="29"/>
      <c r="G434" s="29"/>
      <c r="H434" s="29"/>
      <c r="I434" s="29"/>
      <c r="J434" s="29"/>
      <c r="K434" s="29"/>
      <c r="L434" s="325"/>
      <c r="M434" s="29"/>
      <c r="N434" s="29"/>
      <c r="O434" s="29"/>
      <c r="P434" s="29"/>
      <c r="Q434" s="29"/>
      <c r="R434" s="29"/>
      <c r="S434" s="29"/>
      <c r="T434" s="29"/>
      <c r="U434" s="29"/>
      <c r="V434" s="29"/>
      <c r="W434" s="29"/>
      <c r="X434" s="29"/>
      <c r="Y434" s="29"/>
      <c r="Z434" s="29"/>
      <c r="AA434" s="29"/>
      <c r="AB434" s="29"/>
    </row>
    <row r="435" spans="1:28" ht="15.75" customHeight="1">
      <c r="A435" s="29"/>
      <c r="B435" s="29"/>
      <c r="C435" s="29"/>
      <c r="D435" s="29"/>
      <c r="E435" s="29"/>
      <c r="F435" s="29"/>
      <c r="G435" s="29"/>
      <c r="H435" s="29"/>
      <c r="I435" s="29"/>
      <c r="J435" s="29"/>
      <c r="K435" s="29"/>
      <c r="L435" s="325"/>
      <c r="M435" s="29"/>
      <c r="N435" s="29"/>
      <c r="O435" s="29"/>
      <c r="P435" s="29"/>
      <c r="Q435" s="29"/>
      <c r="R435" s="29"/>
      <c r="S435" s="29"/>
      <c r="T435" s="29"/>
      <c r="U435" s="29"/>
      <c r="V435" s="29"/>
      <c r="W435" s="29"/>
      <c r="X435" s="29"/>
      <c r="Y435" s="29"/>
      <c r="Z435" s="29"/>
      <c r="AA435" s="29"/>
      <c r="AB435" s="29"/>
    </row>
    <row r="436" spans="1:28" ht="15.75" customHeight="1">
      <c r="A436" s="29"/>
      <c r="B436" s="29"/>
      <c r="C436" s="29"/>
      <c r="D436" s="29"/>
      <c r="E436" s="29"/>
      <c r="F436" s="29"/>
      <c r="G436" s="29"/>
      <c r="H436" s="29"/>
      <c r="I436" s="29"/>
      <c r="J436" s="29"/>
      <c r="K436" s="29"/>
      <c r="L436" s="325"/>
      <c r="M436" s="29"/>
      <c r="N436" s="29"/>
      <c r="O436" s="29"/>
      <c r="P436" s="29"/>
      <c r="Q436" s="29"/>
      <c r="R436" s="29"/>
      <c r="S436" s="29"/>
      <c r="T436" s="29"/>
      <c r="U436" s="29"/>
      <c r="V436" s="29"/>
      <c r="W436" s="29"/>
      <c r="X436" s="29"/>
      <c r="Y436" s="29"/>
      <c r="Z436" s="29"/>
      <c r="AA436" s="29"/>
      <c r="AB436" s="29"/>
    </row>
    <row r="437" spans="1:28" ht="15.75" customHeight="1">
      <c r="A437" s="29"/>
      <c r="B437" s="29"/>
      <c r="C437" s="29"/>
      <c r="D437" s="29"/>
      <c r="E437" s="29"/>
      <c r="F437" s="29"/>
      <c r="G437" s="29"/>
      <c r="H437" s="29"/>
      <c r="I437" s="29"/>
      <c r="J437" s="29"/>
      <c r="K437" s="29"/>
      <c r="L437" s="325"/>
      <c r="M437" s="29"/>
      <c r="N437" s="29"/>
      <c r="O437" s="29"/>
      <c r="P437" s="29"/>
      <c r="Q437" s="29"/>
      <c r="R437" s="29"/>
      <c r="S437" s="29"/>
      <c r="T437" s="29"/>
      <c r="U437" s="29"/>
      <c r="V437" s="29"/>
      <c r="W437" s="29"/>
      <c r="X437" s="29"/>
      <c r="Y437" s="29"/>
      <c r="Z437" s="29"/>
      <c r="AA437" s="29"/>
      <c r="AB437" s="29"/>
    </row>
    <row r="438" spans="1:28" ht="15.75" customHeight="1">
      <c r="A438" s="29"/>
      <c r="B438" s="29"/>
      <c r="C438" s="29"/>
      <c r="D438" s="29"/>
      <c r="E438" s="29"/>
      <c r="F438" s="29"/>
      <c r="G438" s="29"/>
      <c r="H438" s="29"/>
      <c r="I438" s="29"/>
      <c r="J438" s="29"/>
      <c r="K438" s="29"/>
      <c r="L438" s="325"/>
      <c r="M438" s="29"/>
      <c r="N438" s="29"/>
      <c r="O438" s="29"/>
      <c r="P438" s="29"/>
      <c r="Q438" s="29"/>
      <c r="R438" s="29"/>
      <c r="S438" s="29"/>
      <c r="T438" s="29"/>
      <c r="U438" s="29"/>
      <c r="V438" s="29"/>
      <c r="W438" s="29"/>
      <c r="X438" s="29"/>
      <c r="Y438" s="29"/>
      <c r="Z438" s="29"/>
      <c r="AA438" s="29"/>
      <c r="AB438" s="29"/>
    </row>
    <row r="439" spans="1:28" ht="15.75" customHeight="1">
      <c r="A439" s="29"/>
      <c r="B439" s="29"/>
      <c r="C439" s="29"/>
      <c r="D439" s="29"/>
      <c r="E439" s="29"/>
      <c r="F439" s="29"/>
      <c r="G439" s="29"/>
      <c r="H439" s="29"/>
      <c r="I439" s="29"/>
      <c r="J439" s="29"/>
      <c r="K439" s="29"/>
      <c r="L439" s="325"/>
      <c r="M439" s="29"/>
      <c r="N439" s="29"/>
      <c r="O439" s="29"/>
      <c r="P439" s="29"/>
      <c r="Q439" s="29"/>
      <c r="R439" s="29"/>
      <c r="S439" s="29"/>
      <c r="T439" s="29"/>
      <c r="U439" s="29"/>
      <c r="V439" s="29"/>
      <c r="W439" s="29"/>
      <c r="X439" s="29"/>
      <c r="Y439" s="29"/>
      <c r="Z439" s="29"/>
      <c r="AA439" s="29"/>
      <c r="AB439" s="29"/>
    </row>
    <row r="440" spans="1:28" ht="15.75" customHeight="1">
      <c r="A440" s="29"/>
      <c r="B440" s="29"/>
      <c r="C440" s="29"/>
      <c r="D440" s="29"/>
      <c r="E440" s="29"/>
      <c r="F440" s="29"/>
      <c r="G440" s="29"/>
      <c r="H440" s="29"/>
      <c r="I440" s="29"/>
      <c r="J440" s="29"/>
      <c r="K440" s="29"/>
      <c r="L440" s="325"/>
      <c r="M440" s="29"/>
      <c r="N440" s="29"/>
      <c r="O440" s="29"/>
      <c r="P440" s="29"/>
      <c r="Q440" s="29"/>
      <c r="R440" s="29"/>
      <c r="S440" s="29"/>
      <c r="T440" s="29"/>
      <c r="U440" s="29"/>
      <c r="V440" s="29"/>
      <c r="W440" s="29"/>
      <c r="X440" s="29"/>
      <c r="Y440" s="29"/>
      <c r="Z440" s="29"/>
      <c r="AA440" s="29"/>
      <c r="AB440" s="29"/>
    </row>
    <row r="441" spans="1:28" ht="15.75" customHeight="1">
      <c r="A441" s="29"/>
      <c r="B441" s="29"/>
      <c r="C441" s="29"/>
      <c r="D441" s="29"/>
      <c r="E441" s="29"/>
      <c r="F441" s="29"/>
      <c r="G441" s="29"/>
      <c r="H441" s="29"/>
      <c r="I441" s="29"/>
      <c r="J441" s="29"/>
      <c r="K441" s="29"/>
      <c r="L441" s="325"/>
      <c r="M441" s="29"/>
      <c r="N441" s="29"/>
      <c r="O441" s="29"/>
      <c r="P441" s="29"/>
      <c r="Q441" s="29"/>
      <c r="R441" s="29"/>
      <c r="S441" s="29"/>
      <c r="T441" s="29"/>
      <c r="U441" s="29"/>
      <c r="V441" s="29"/>
      <c r="W441" s="29"/>
      <c r="X441" s="29"/>
      <c r="Y441" s="29"/>
      <c r="Z441" s="29"/>
      <c r="AA441" s="29"/>
      <c r="AB441" s="29"/>
    </row>
    <row r="442" spans="1:28" ht="15.75" customHeight="1">
      <c r="A442" s="29"/>
      <c r="B442" s="29"/>
      <c r="C442" s="29"/>
      <c r="D442" s="29"/>
      <c r="E442" s="29"/>
      <c r="F442" s="29"/>
      <c r="G442" s="29"/>
      <c r="H442" s="29"/>
      <c r="I442" s="29"/>
      <c r="J442" s="29"/>
      <c r="K442" s="29"/>
      <c r="L442" s="325"/>
      <c r="M442" s="29"/>
      <c r="N442" s="29"/>
      <c r="O442" s="29"/>
      <c r="P442" s="29"/>
      <c r="Q442" s="29"/>
      <c r="R442" s="29"/>
      <c r="S442" s="29"/>
      <c r="T442" s="29"/>
      <c r="U442" s="29"/>
      <c r="V442" s="29"/>
      <c r="W442" s="29"/>
      <c r="X442" s="29"/>
      <c r="Y442" s="29"/>
      <c r="Z442" s="29"/>
      <c r="AA442" s="29"/>
      <c r="AB442" s="29"/>
    </row>
    <row r="443" spans="1:28" ht="15.75" customHeight="1">
      <c r="A443" s="29"/>
      <c r="B443" s="29"/>
      <c r="C443" s="29"/>
      <c r="D443" s="29"/>
      <c r="E443" s="29"/>
      <c r="F443" s="29"/>
      <c r="G443" s="29"/>
      <c r="H443" s="29"/>
      <c r="I443" s="29"/>
      <c r="J443" s="29"/>
      <c r="K443" s="29"/>
      <c r="L443" s="325"/>
      <c r="M443" s="29"/>
      <c r="N443" s="29"/>
      <c r="O443" s="29"/>
      <c r="P443" s="29"/>
      <c r="Q443" s="29"/>
      <c r="R443" s="29"/>
      <c r="S443" s="29"/>
      <c r="T443" s="29"/>
      <c r="U443" s="29"/>
      <c r="V443" s="29"/>
      <c r="W443" s="29"/>
      <c r="X443" s="29"/>
      <c r="Y443" s="29"/>
      <c r="Z443" s="29"/>
      <c r="AA443" s="29"/>
      <c r="AB443" s="29"/>
    </row>
    <row r="444" spans="1:28" ht="15.75" customHeight="1">
      <c r="A444" s="29"/>
      <c r="B444" s="29"/>
      <c r="C444" s="29"/>
      <c r="D444" s="29"/>
      <c r="E444" s="29"/>
      <c r="F444" s="29"/>
      <c r="G444" s="29"/>
      <c r="H444" s="29"/>
      <c r="I444" s="29"/>
      <c r="J444" s="29"/>
      <c r="K444" s="29"/>
      <c r="L444" s="325"/>
      <c r="M444" s="29"/>
      <c r="N444" s="29"/>
      <c r="O444" s="29"/>
      <c r="P444" s="29"/>
      <c r="Q444" s="29"/>
      <c r="R444" s="29"/>
      <c r="S444" s="29"/>
      <c r="T444" s="29"/>
      <c r="U444" s="29"/>
      <c r="V444" s="29"/>
      <c r="W444" s="29"/>
      <c r="X444" s="29"/>
      <c r="Y444" s="29"/>
      <c r="Z444" s="29"/>
      <c r="AA444" s="29"/>
      <c r="AB444" s="29"/>
    </row>
    <row r="445" spans="1:28" ht="15.75" customHeight="1">
      <c r="A445" s="29"/>
      <c r="B445" s="29"/>
      <c r="C445" s="29"/>
      <c r="D445" s="29"/>
      <c r="E445" s="29"/>
      <c r="F445" s="29"/>
      <c r="G445" s="29"/>
      <c r="H445" s="29"/>
      <c r="I445" s="29"/>
      <c r="J445" s="29"/>
      <c r="K445" s="29"/>
      <c r="L445" s="325"/>
      <c r="M445" s="29"/>
      <c r="N445" s="29"/>
      <c r="O445" s="29"/>
      <c r="P445" s="29"/>
      <c r="Q445" s="29"/>
      <c r="R445" s="29"/>
      <c r="S445" s="29"/>
      <c r="T445" s="29"/>
      <c r="U445" s="29"/>
      <c r="V445" s="29"/>
      <c r="W445" s="29"/>
      <c r="X445" s="29"/>
      <c r="Y445" s="29"/>
      <c r="Z445" s="29"/>
      <c r="AA445" s="29"/>
      <c r="AB445" s="29"/>
    </row>
    <row r="446" spans="1:28" ht="15.75" customHeight="1">
      <c r="A446" s="29"/>
      <c r="B446" s="29"/>
      <c r="C446" s="29"/>
      <c r="D446" s="29"/>
      <c r="E446" s="29"/>
      <c r="F446" s="29"/>
      <c r="G446" s="29"/>
      <c r="H446" s="29"/>
      <c r="I446" s="29"/>
      <c r="J446" s="29"/>
      <c r="K446" s="29"/>
      <c r="L446" s="325"/>
      <c r="M446" s="29"/>
      <c r="N446" s="29"/>
      <c r="O446" s="29"/>
      <c r="P446" s="29"/>
      <c r="Q446" s="29"/>
      <c r="R446" s="29"/>
      <c r="S446" s="29"/>
      <c r="T446" s="29"/>
      <c r="U446" s="29"/>
      <c r="V446" s="29"/>
      <c r="W446" s="29"/>
      <c r="X446" s="29"/>
      <c r="Y446" s="29"/>
      <c r="Z446" s="29"/>
      <c r="AA446" s="29"/>
      <c r="AB446" s="29"/>
    </row>
    <row r="447" spans="1:28" ht="15.75" customHeight="1">
      <c r="A447" s="29"/>
      <c r="B447" s="29"/>
      <c r="C447" s="29"/>
      <c r="D447" s="29"/>
      <c r="E447" s="29"/>
      <c r="F447" s="29"/>
      <c r="G447" s="29"/>
      <c r="H447" s="29"/>
      <c r="I447" s="29"/>
      <c r="J447" s="29"/>
      <c r="K447" s="29"/>
      <c r="L447" s="325"/>
      <c r="M447" s="29"/>
      <c r="N447" s="29"/>
      <c r="O447" s="29"/>
      <c r="P447" s="29"/>
      <c r="Q447" s="29"/>
      <c r="R447" s="29"/>
      <c r="S447" s="29"/>
      <c r="T447" s="29"/>
      <c r="U447" s="29"/>
      <c r="V447" s="29"/>
      <c r="W447" s="29"/>
      <c r="X447" s="29"/>
      <c r="Y447" s="29"/>
      <c r="Z447" s="29"/>
      <c r="AA447" s="29"/>
      <c r="AB447" s="29"/>
    </row>
    <row r="448" spans="1:28" ht="15.75" customHeight="1">
      <c r="A448" s="29"/>
      <c r="B448" s="29"/>
      <c r="C448" s="29"/>
      <c r="D448" s="29"/>
      <c r="E448" s="29"/>
      <c r="F448" s="29"/>
      <c r="G448" s="29"/>
      <c r="H448" s="29"/>
      <c r="I448" s="29"/>
      <c r="J448" s="29"/>
      <c r="K448" s="29"/>
      <c r="L448" s="325"/>
      <c r="M448" s="29"/>
      <c r="N448" s="29"/>
      <c r="O448" s="29"/>
      <c r="P448" s="29"/>
      <c r="Q448" s="29"/>
      <c r="R448" s="29"/>
      <c r="S448" s="29"/>
      <c r="T448" s="29"/>
      <c r="U448" s="29"/>
      <c r="V448" s="29"/>
      <c r="W448" s="29"/>
      <c r="X448" s="29"/>
      <c r="Y448" s="29"/>
      <c r="Z448" s="29"/>
      <c r="AA448" s="29"/>
      <c r="AB448" s="29"/>
    </row>
    <row r="449" spans="1:28" ht="15.75" customHeight="1">
      <c r="A449" s="29"/>
      <c r="B449" s="29"/>
      <c r="C449" s="29"/>
      <c r="D449" s="29"/>
      <c r="E449" s="29"/>
      <c r="F449" s="29"/>
      <c r="G449" s="29"/>
      <c r="H449" s="29"/>
      <c r="I449" s="29"/>
      <c r="J449" s="29"/>
      <c r="K449" s="29"/>
      <c r="L449" s="325"/>
      <c r="M449" s="29"/>
      <c r="N449" s="29"/>
      <c r="O449" s="29"/>
      <c r="P449" s="29"/>
      <c r="Q449" s="29"/>
      <c r="R449" s="29"/>
      <c r="S449" s="29"/>
      <c r="T449" s="29"/>
      <c r="U449" s="29"/>
      <c r="V449" s="29"/>
      <c r="W449" s="29"/>
      <c r="X449" s="29"/>
      <c r="Y449" s="29"/>
      <c r="Z449" s="29"/>
      <c r="AA449" s="29"/>
      <c r="AB449" s="29"/>
    </row>
    <row r="450" spans="1:28" ht="15.75" customHeight="1">
      <c r="A450" s="29"/>
      <c r="B450" s="29"/>
      <c r="C450" s="29"/>
      <c r="D450" s="29"/>
      <c r="E450" s="29"/>
      <c r="F450" s="29"/>
      <c r="G450" s="29"/>
      <c r="H450" s="29"/>
      <c r="I450" s="29"/>
      <c r="J450" s="29"/>
      <c r="K450" s="29"/>
      <c r="L450" s="325"/>
      <c r="M450" s="29"/>
      <c r="N450" s="29"/>
      <c r="O450" s="29"/>
      <c r="P450" s="29"/>
      <c r="Q450" s="29"/>
      <c r="R450" s="29"/>
      <c r="S450" s="29"/>
      <c r="T450" s="29"/>
      <c r="U450" s="29"/>
      <c r="V450" s="29"/>
      <c r="W450" s="29"/>
      <c r="X450" s="29"/>
      <c r="Y450" s="29"/>
      <c r="Z450" s="29"/>
      <c r="AA450" s="29"/>
      <c r="AB450" s="29"/>
    </row>
    <row r="451" spans="1:28" ht="15.75" customHeight="1">
      <c r="A451" s="29"/>
      <c r="B451" s="29"/>
      <c r="C451" s="29"/>
      <c r="D451" s="29"/>
      <c r="E451" s="29"/>
      <c r="F451" s="29"/>
      <c r="G451" s="29"/>
      <c r="H451" s="29"/>
      <c r="I451" s="29"/>
      <c r="J451" s="29"/>
      <c r="K451" s="29"/>
      <c r="L451" s="325"/>
      <c r="M451" s="29"/>
      <c r="N451" s="29"/>
      <c r="O451" s="29"/>
      <c r="P451" s="29"/>
      <c r="Q451" s="29"/>
      <c r="R451" s="29"/>
      <c r="S451" s="29"/>
      <c r="T451" s="29"/>
      <c r="U451" s="29"/>
      <c r="V451" s="29"/>
      <c r="W451" s="29"/>
      <c r="X451" s="29"/>
      <c r="Y451" s="29"/>
      <c r="Z451" s="29"/>
      <c r="AA451" s="29"/>
      <c r="AB451" s="29"/>
    </row>
    <row r="452" spans="1:28" ht="15.75" customHeight="1">
      <c r="A452" s="29"/>
      <c r="B452" s="29"/>
      <c r="C452" s="29"/>
      <c r="D452" s="29"/>
      <c r="E452" s="29"/>
      <c r="F452" s="29"/>
      <c r="G452" s="29"/>
      <c r="H452" s="29"/>
      <c r="I452" s="29"/>
      <c r="J452" s="29"/>
      <c r="K452" s="29"/>
      <c r="L452" s="325"/>
      <c r="M452" s="29"/>
      <c r="N452" s="29"/>
      <c r="O452" s="29"/>
      <c r="P452" s="29"/>
      <c r="Q452" s="29"/>
      <c r="R452" s="29"/>
      <c r="S452" s="29"/>
      <c r="T452" s="29"/>
      <c r="U452" s="29"/>
      <c r="V452" s="29"/>
      <c r="W452" s="29"/>
      <c r="X452" s="29"/>
      <c r="Y452" s="29"/>
      <c r="Z452" s="29"/>
      <c r="AA452" s="29"/>
      <c r="AB452" s="29"/>
    </row>
    <row r="453" spans="1:28" ht="15.75" customHeight="1">
      <c r="A453" s="29"/>
      <c r="B453" s="29"/>
      <c r="C453" s="29"/>
      <c r="D453" s="29"/>
      <c r="E453" s="29"/>
      <c r="F453" s="29"/>
      <c r="G453" s="29"/>
      <c r="H453" s="29"/>
      <c r="I453" s="29"/>
      <c r="J453" s="29"/>
      <c r="K453" s="29"/>
      <c r="L453" s="325"/>
      <c r="M453" s="29"/>
      <c r="N453" s="29"/>
      <c r="O453" s="29"/>
      <c r="P453" s="29"/>
      <c r="Q453" s="29"/>
      <c r="R453" s="29"/>
      <c r="S453" s="29"/>
      <c r="T453" s="29"/>
      <c r="U453" s="29"/>
      <c r="V453" s="29"/>
      <c r="W453" s="29"/>
      <c r="X453" s="29"/>
      <c r="Y453" s="29"/>
      <c r="Z453" s="29"/>
      <c r="AA453" s="29"/>
      <c r="AB453" s="29"/>
    </row>
    <row r="454" spans="1:28" ht="15.75" customHeight="1">
      <c r="A454" s="29"/>
      <c r="B454" s="29"/>
      <c r="C454" s="29"/>
      <c r="D454" s="29"/>
      <c r="E454" s="29"/>
      <c r="F454" s="29"/>
      <c r="G454" s="29"/>
      <c r="H454" s="29"/>
      <c r="I454" s="29"/>
      <c r="J454" s="29"/>
      <c r="K454" s="29"/>
      <c r="L454" s="325"/>
      <c r="M454" s="29"/>
      <c r="N454" s="29"/>
      <c r="O454" s="29"/>
      <c r="P454" s="29"/>
      <c r="Q454" s="29"/>
      <c r="R454" s="29"/>
      <c r="S454" s="29"/>
      <c r="T454" s="29"/>
      <c r="U454" s="29"/>
      <c r="V454" s="29"/>
      <c r="W454" s="29"/>
      <c r="X454" s="29"/>
      <c r="Y454" s="29"/>
      <c r="Z454" s="29"/>
      <c r="AA454" s="29"/>
      <c r="AB454" s="29"/>
    </row>
    <row r="455" spans="1:28" ht="15.75" customHeight="1">
      <c r="A455" s="29"/>
      <c r="B455" s="29"/>
      <c r="C455" s="29"/>
      <c r="D455" s="29"/>
      <c r="E455" s="29"/>
      <c r="F455" s="29"/>
      <c r="G455" s="29"/>
      <c r="H455" s="29"/>
      <c r="I455" s="29"/>
      <c r="J455" s="29"/>
      <c r="K455" s="29"/>
      <c r="L455" s="325"/>
      <c r="M455" s="29"/>
      <c r="N455" s="29"/>
      <c r="O455" s="29"/>
      <c r="P455" s="29"/>
      <c r="Q455" s="29"/>
      <c r="R455" s="29"/>
      <c r="S455" s="29"/>
      <c r="T455" s="29"/>
      <c r="U455" s="29"/>
      <c r="V455" s="29"/>
      <c r="W455" s="29"/>
      <c r="X455" s="29"/>
      <c r="Y455" s="29"/>
      <c r="Z455" s="29"/>
      <c r="AA455" s="29"/>
      <c r="AB455" s="29"/>
    </row>
    <row r="456" spans="1:28" ht="15.75" customHeight="1">
      <c r="A456" s="29"/>
      <c r="B456" s="29"/>
      <c r="C456" s="29"/>
      <c r="D456" s="29"/>
      <c r="E456" s="29"/>
      <c r="F456" s="29"/>
      <c r="G456" s="29"/>
      <c r="H456" s="29"/>
      <c r="I456" s="29"/>
      <c r="J456" s="29"/>
      <c r="K456" s="29"/>
      <c r="L456" s="325"/>
      <c r="M456" s="29"/>
      <c r="N456" s="29"/>
      <c r="O456" s="29"/>
      <c r="P456" s="29"/>
      <c r="Q456" s="29"/>
      <c r="R456" s="29"/>
      <c r="S456" s="29"/>
      <c r="T456" s="29"/>
      <c r="U456" s="29"/>
      <c r="V456" s="29"/>
      <c r="W456" s="29"/>
      <c r="X456" s="29"/>
      <c r="Y456" s="29"/>
      <c r="Z456" s="29"/>
      <c r="AA456" s="29"/>
      <c r="AB456" s="29"/>
    </row>
    <row r="457" spans="1:28" ht="15.75" customHeight="1">
      <c r="A457" s="29"/>
      <c r="B457" s="29"/>
      <c r="C457" s="29"/>
      <c r="D457" s="29"/>
      <c r="E457" s="29"/>
      <c r="F457" s="29"/>
      <c r="G457" s="29"/>
      <c r="H457" s="29"/>
      <c r="I457" s="29"/>
      <c r="J457" s="29"/>
      <c r="K457" s="29"/>
      <c r="L457" s="325"/>
      <c r="M457" s="29"/>
      <c r="N457" s="29"/>
      <c r="O457" s="29"/>
      <c r="P457" s="29"/>
      <c r="Q457" s="29"/>
      <c r="R457" s="29"/>
      <c r="S457" s="29"/>
      <c r="T457" s="29"/>
      <c r="U457" s="29"/>
      <c r="V457" s="29"/>
      <c r="W457" s="29"/>
      <c r="X457" s="29"/>
      <c r="Y457" s="29"/>
      <c r="Z457" s="29"/>
      <c r="AA457" s="29"/>
      <c r="AB457" s="29"/>
    </row>
    <row r="458" spans="1:28" ht="15.75" customHeight="1">
      <c r="A458" s="29"/>
      <c r="B458" s="29"/>
      <c r="C458" s="29"/>
      <c r="D458" s="29"/>
      <c r="E458" s="29"/>
      <c r="F458" s="29"/>
      <c r="G458" s="29"/>
      <c r="H458" s="29"/>
      <c r="I458" s="29"/>
      <c r="J458" s="29"/>
      <c r="K458" s="29"/>
      <c r="L458" s="325"/>
      <c r="M458" s="29"/>
      <c r="N458" s="29"/>
      <c r="O458" s="29"/>
      <c r="P458" s="29"/>
      <c r="Q458" s="29"/>
      <c r="R458" s="29"/>
      <c r="S458" s="29"/>
      <c r="T458" s="29"/>
      <c r="U458" s="29"/>
      <c r="V458" s="29"/>
      <c r="W458" s="29"/>
      <c r="X458" s="29"/>
      <c r="Y458" s="29"/>
      <c r="Z458" s="29"/>
      <c r="AA458" s="29"/>
      <c r="AB458" s="29"/>
    </row>
    <row r="459" spans="1:28" ht="15.75" customHeight="1">
      <c r="A459" s="29"/>
      <c r="B459" s="29"/>
      <c r="C459" s="29"/>
      <c r="D459" s="29"/>
      <c r="E459" s="29"/>
      <c r="F459" s="29"/>
      <c r="G459" s="29"/>
      <c r="H459" s="29"/>
      <c r="I459" s="29"/>
      <c r="J459" s="29"/>
      <c r="K459" s="29"/>
      <c r="L459" s="325"/>
      <c r="M459" s="29"/>
      <c r="N459" s="29"/>
      <c r="O459" s="29"/>
      <c r="P459" s="29"/>
      <c r="Q459" s="29"/>
      <c r="R459" s="29"/>
      <c r="S459" s="29"/>
      <c r="T459" s="29"/>
      <c r="U459" s="29"/>
      <c r="V459" s="29"/>
      <c r="W459" s="29"/>
      <c r="X459" s="29"/>
      <c r="Y459" s="29"/>
      <c r="Z459" s="29"/>
      <c r="AA459" s="29"/>
      <c r="AB459" s="29"/>
    </row>
    <row r="460" spans="1:28" ht="15.75" customHeight="1">
      <c r="A460" s="29"/>
      <c r="B460" s="29"/>
      <c r="C460" s="29"/>
      <c r="D460" s="29"/>
      <c r="E460" s="29"/>
      <c r="F460" s="29"/>
      <c r="G460" s="29"/>
      <c r="H460" s="29"/>
      <c r="I460" s="29"/>
      <c r="J460" s="29"/>
      <c r="K460" s="29"/>
      <c r="L460" s="325"/>
      <c r="M460" s="29"/>
      <c r="N460" s="29"/>
      <c r="O460" s="29"/>
      <c r="P460" s="29"/>
      <c r="Q460" s="29"/>
      <c r="R460" s="29"/>
      <c r="S460" s="29"/>
      <c r="T460" s="29"/>
      <c r="U460" s="29"/>
      <c r="V460" s="29"/>
      <c r="W460" s="29"/>
      <c r="X460" s="29"/>
      <c r="Y460" s="29"/>
      <c r="Z460" s="29"/>
      <c r="AA460" s="29"/>
      <c r="AB460" s="29"/>
    </row>
    <row r="461" spans="1:28" ht="15.75" customHeight="1">
      <c r="A461" s="29"/>
      <c r="B461" s="29"/>
      <c r="C461" s="29"/>
      <c r="D461" s="29"/>
      <c r="E461" s="29"/>
      <c r="F461" s="29"/>
      <c r="G461" s="29"/>
      <c r="H461" s="29"/>
      <c r="I461" s="29"/>
      <c r="J461" s="29"/>
      <c r="K461" s="29"/>
      <c r="L461" s="325"/>
      <c r="M461" s="29"/>
      <c r="N461" s="29"/>
      <c r="O461" s="29"/>
      <c r="P461" s="29"/>
      <c r="Q461" s="29"/>
      <c r="R461" s="29"/>
      <c r="S461" s="29"/>
      <c r="T461" s="29"/>
      <c r="U461" s="29"/>
      <c r="V461" s="29"/>
      <c r="W461" s="29"/>
      <c r="X461" s="29"/>
      <c r="Y461" s="29"/>
      <c r="Z461" s="29"/>
      <c r="AA461" s="29"/>
      <c r="AB461" s="29"/>
    </row>
    <row r="462" spans="1:28" ht="15.75" customHeight="1">
      <c r="A462" s="29"/>
      <c r="B462" s="29"/>
      <c r="C462" s="29"/>
      <c r="D462" s="29"/>
      <c r="E462" s="29"/>
      <c r="F462" s="29"/>
      <c r="G462" s="29"/>
      <c r="H462" s="29"/>
      <c r="I462" s="29"/>
      <c r="J462" s="29"/>
      <c r="K462" s="29"/>
      <c r="L462" s="325"/>
      <c r="M462" s="29"/>
      <c r="N462" s="29"/>
      <c r="O462" s="29"/>
      <c r="P462" s="29"/>
      <c r="Q462" s="29"/>
      <c r="R462" s="29"/>
      <c r="S462" s="29"/>
      <c r="T462" s="29"/>
      <c r="U462" s="29"/>
      <c r="V462" s="29"/>
      <c r="W462" s="29"/>
      <c r="X462" s="29"/>
      <c r="Y462" s="29"/>
      <c r="Z462" s="29"/>
      <c r="AA462" s="29"/>
      <c r="AB462" s="29"/>
    </row>
    <row r="463" spans="1:28" ht="15.75" customHeight="1">
      <c r="A463" s="29"/>
      <c r="B463" s="29"/>
      <c r="C463" s="29"/>
      <c r="D463" s="29"/>
      <c r="E463" s="29"/>
      <c r="F463" s="29"/>
      <c r="G463" s="29"/>
      <c r="H463" s="29"/>
      <c r="I463" s="29"/>
      <c r="J463" s="29"/>
      <c r="K463" s="29"/>
      <c r="L463" s="325"/>
      <c r="M463" s="29"/>
      <c r="N463" s="29"/>
      <c r="O463" s="29"/>
      <c r="P463" s="29"/>
      <c r="Q463" s="29"/>
      <c r="R463" s="29"/>
      <c r="S463" s="29"/>
      <c r="T463" s="29"/>
      <c r="U463" s="29"/>
      <c r="V463" s="29"/>
      <c r="W463" s="29"/>
      <c r="X463" s="29"/>
      <c r="Y463" s="29"/>
      <c r="Z463" s="29"/>
      <c r="AA463" s="29"/>
      <c r="AB463" s="29"/>
    </row>
    <row r="464" spans="1:28" ht="15.75" customHeight="1">
      <c r="A464" s="29"/>
      <c r="B464" s="29"/>
      <c r="C464" s="29"/>
      <c r="D464" s="29"/>
      <c r="E464" s="29"/>
      <c r="F464" s="29"/>
      <c r="G464" s="29"/>
      <c r="H464" s="29"/>
      <c r="I464" s="29"/>
      <c r="J464" s="29"/>
      <c r="K464" s="29"/>
      <c r="L464" s="325"/>
      <c r="M464" s="29"/>
      <c r="N464" s="29"/>
      <c r="O464" s="29"/>
      <c r="P464" s="29"/>
      <c r="Q464" s="29"/>
      <c r="R464" s="29"/>
      <c r="S464" s="29"/>
      <c r="T464" s="29"/>
      <c r="U464" s="29"/>
      <c r="V464" s="29"/>
      <c r="W464" s="29"/>
      <c r="X464" s="29"/>
      <c r="Y464" s="29"/>
      <c r="Z464" s="29"/>
      <c r="AA464" s="29"/>
      <c r="AB464" s="29"/>
    </row>
    <row r="465" spans="1:28" ht="15.75" customHeight="1">
      <c r="A465" s="29"/>
      <c r="B465" s="29"/>
      <c r="C465" s="29"/>
      <c r="D465" s="29"/>
      <c r="E465" s="29"/>
      <c r="F465" s="29"/>
      <c r="G465" s="29"/>
      <c r="H465" s="29"/>
      <c r="I465" s="29"/>
      <c r="J465" s="29"/>
      <c r="K465" s="29"/>
      <c r="L465" s="325"/>
      <c r="M465" s="29"/>
      <c r="N465" s="29"/>
      <c r="O465" s="29"/>
      <c r="P465" s="29"/>
      <c r="Q465" s="29"/>
      <c r="R465" s="29"/>
      <c r="S465" s="29"/>
      <c r="T465" s="29"/>
      <c r="U465" s="29"/>
      <c r="V465" s="29"/>
      <c r="W465" s="29"/>
      <c r="X465" s="29"/>
      <c r="Y465" s="29"/>
      <c r="Z465" s="29"/>
      <c r="AA465" s="29"/>
      <c r="AB465" s="29"/>
    </row>
    <row r="466" spans="1:28" ht="15.75" customHeight="1">
      <c r="A466" s="29"/>
      <c r="B466" s="29"/>
      <c r="C466" s="29"/>
      <c r="D466" s="29"/>
      <c r="E466" s="29"/>
      <c r="F466" s="29"/>
      <c r="G466" s="29"/>
      <c r="H466" s="29"/>
      <c r="I466" s="29"/>
      <c r="J466" s="29"/>
      <c r="K466" s="29"/>
      <c r="L466" s="325"/>
      <c r="M466" s="29"/>
      <c r="N466" s="29"/>
      <c r="O466" s="29"/>
      <c r="P466" s="29"/>
      <c r="Q466" s="29"/>
      <c r="R466" s="29"/>
      <c r="S466" s="29"/>
      <c r="T466" s="29"/>
      <c r="U466" s="29"/>
      <c r="V466" s="29"/>
      <c r="W466" s="29"/>
      <c r="X466" s="29"/>
      <c r="Y466" s="29"/>
      <c r="Z466" s="29"/>
      <c r="AA466" s="29"/>
      <c r="AB466" s="29"/>
    </row>
    <row r="467" spans="1:28" ht="15.75" customHeight="1">
      <c r="A467" s="29"/>
      <c r="B467" s="29"/>
      <c r="C467" s="29"/>
      <c r="D467" s="29"/>
      <c r="E467" s="29"/>
      <c r="F467" s="29"/>
      <c r="G467" s="29"/>
      <c r="H467" s="29"/>
      <c r="I467" s="29"/>
      <c r="J467" s="29"/>
      <c r="K467" s="29"/>
      <c r="L467" s="325"/>
      <c r="M467" s="29"/>
      <c r="N467" s="29"/>
      <c r="O467" s="29"/>
      <c r="P467" s="29"/>
      <c r="Q467" s="29"/>
      <c r="R467" s="29"/>
      <c r="S467" s="29"/>
      <c r="T467" s="29"/>
      <c r="U467" s="29"/>
      <c r="V467" s="29"/>
      <c r="W467" s="29"/>
      <c r="X467" s="29"/>
      <c r="Y467" s="29"/>
      <c r="Z467" s="29"/>
      <c r="AA467" s="29"/>
      <c r="AB467" s="29"/>
    </row>
    <row r="468" spans="1:28" ht="15.75" customHeight="1">
      <c r="A468" s="29"/>
      <c r="B468" s="29"/>
      <c r="C468" s="29"/>
      <c r="D468" s="29"/>
      <c r="E468" s="29"/>
      <c r="F468" s="29"/>
      <c r="G468" s="29"/>
      <c r="H468" s="29"/>
      <c r="I468" s="29"/>
      <c r="J468" s="29"/>
      <c r="K468" s="29"/>
      <c r="L468" s="325"/>
      <c r="M468" s="29"/>
      <c r="N468" s="29"/>
      <c r="O468" s="29"/>
      <c r="P468" s="29"/>
      <c r="Q468" s="29"/>
      <c r="R468" s="29"/>
      <c r="S468" s="29"/>
      <c r="T468" s="29"/>
      <c r="U468" s="29"/>
      <c r="V468" s="29"/>
      <c r="W468" s="29"/>
      <c r="X468" s="29"/>
      <c r="Y468" s="29"/>
      <c r="Z468" s="29"/>
      <c r="AA468" s="29"/>
      <c r="AB468" s="29"/>
    </row>
    <row r="469" spans="1:28" ht="15.75" customHeight="1">
      <c r="A469" s="29"/>
      <c r="B469" s="29"/>
      <c r="C469" s="29"/>
      <c r="D469" s="29"/>
      <c r="E469" s="29"/>
      <c r="F469" s="29"/>
      <c r="G469" s="29"/>
      <c r="H469" s="29"/>
      <c r="I469" s="29"/>
      <c r="J469" s="29"/>
      <c r="K469" s="29"/>
      <c r="L469" s="325"/>
      <c r="M469" s="29"/>
      <c r="N469" s="29"/>
      <c r="O469" s="29"/>
      <c r="P469" s="29"/>
      <c r="Q469" s="29"/>
      <c r="R469" s="29"/>
      <c r="S469" s="29"/>
      <c r="T469" s="29"/>
      <c r="U469" s="29"/>
      <c r="V469" s="29"/>
      <c r="W469" s="29"/>
      <c r="X469" s="29"/>
      <c r="Y469" s="29"/>
      <c r="Z469" s="29"/>
      <c r="AA469" s="29"/>
      <c r="AB469" s="29"/>
    </row>
    <row r="470" spans="1:28" ht="15.75" customHeight="1">
      <c r="A470" s="29"/>
      <c r="B470" s="29"/>
      <c r="C470" s="29"/>
      <c r="D470" s="29"/>
      <c r="E470" s="29"/>
      <c r="F470" s="29"/>
      <c r="G470" s="29"/>
      <c r="H470" s="29"/>
      <c r="I470" s="29"/>
      <c r="J470" s="29"/>
      <c r="K470" s="29"/>
      <c r="L470" s="325"/>
      <c r="M470" s="29"/>
      <c r="N470" s="29"/>
      <c r="O470" s="29"/>
      <c r="P470" s="29"/>
      <c r="Q470" s="29"/>
      <c r="R470" s="29"/>
      <c r="S470" s="29"/>
      <c r="T470" s="29"/>
      <c r="U470" s="29"/>
      <c r="V470" s="29"/>
      <c r="W470" s="29"/>
      <c r="X470" s="29"/>
      <c r="Y470" s="29"/>
      <c r="Z470" s="29"/>
      <c r="AA470" s="29"/>
      <c r="AB470" s="29"/>
    </row>
    <row r="471" spans="1:28" ht="15.75" customHeight="1">
      <c r="A471" s="29"/>
      <c r="B471" s="29"/>
      <c r="C471" s="29"/>
      <c r="D471" s="29"/>
      <c r="E471" s="29"/>
      <c r="F471" s="29"/>
      <c r="G471" s="29"/>
      <c r="H471" s="29"/>
      <c r="I471" s="29"/>
      <c r="J471" s="29"/>
      <c r="K471" s="29"/>
      <c r="L471" s="325"/>
      <c r="M471" s="29"/>
      <c r="N471" s="29"/>
      <c r="O471" s="29"/>
      <c r="P471" s="29"/>
      <c r="Q471" s="29"/>
      <c r="R471" s="29"/>
      <c r="S471" s="29"/>
      <c r="T471" s="29"/>
      <c r="U471" s="29"/>
      <c r="V471" s="29"/>
      <c r="W471" s="29"/>
      <c r="X471" s="29"/>
      <c r="Y471" s="29"/>
      <c r="Z471" s="29"/>
      <c r="AA471" s="29"/>
      <c r="AB471" s="29"/>
    </row>
    <row r="472" spans="1:28" ht="15.75" customHeight="1">
      <c r="A472" s="29"/>
      <c r="B472" s="29"/>
      <c r="C472" s="29"/>
      <c r="D472" s="29"/>
      <c r="E472" s="29"/>
      <c r="F472" s="29"/>
      <c r="G472" s="29"/>
      <c r="H472" s="29"/>
      <c r="I472" s="29"/>
      <c r="J472" s="29"/>
      <c r="K472" s="29"/>
      <c r="L472" s="325"/>
      <c r="M472" s="29"/>
      <c r="N472" s="29"/>
      <c r="O472" s="29"/>
      <c r="P472" s="29"/>
      <c r="Q472" s="29"/>
      <c r="R472" s="29"/>
      <c r="S472" s="29"/>
      <c r="T472" s="29"/>
      <c r="U472" s="29"/>
      <c r="V472" s="29"/>
      <c r="W472" s="29"/>
      <c r="X472" s="29"/>
      <c r="Y472" s="29"/>
      <c r="Z472" s="29"/>
      <c r="AA472" s="29"/>
      <c r="AB472" s="29"/>
    </row>
    <row r="473" spans="1:28" ht="15.75" customHeight="1">
      <c r="A473" s="29"/>
      <c r="B473" s="29"/>
      <c r="C473" s="29"/>
      <c r="D473" s="29"/>
      <c r="E473" s="29"/>
      <c r="F473" s="29"/>
      <c r="G473" s="29"/>
      <c r="H473" s="29"/>
      <c r="I473" s="29"/>
      <c r="J473" s="29"/>
      <c r="K473" s="29"/>
      <c r="L473" s="325"/>
      <c r="M473" s="29"/>
      <c r="N473" s="29"/>
      <c r="O473" s="29"/>
      <c r="P473" s="29"/>
      <c r="Q473" s="29"/>
      <c r="R473" s="29"/>
      <c r="S473" s="29"/>
      <c r="T473" s="29"/>
      <c r="U473" s="29"/>
      <c r="V473" s="29"/>
      <c r="W473" s="29"/>
      <c r="X473" s="29"/>
      <c r="Y473" s="29"/>
      <c r="Z473" s="29"/>
      <c r="AA473" s="29"/>
      <c r="AB473" s="29"/>
    </row>
    <row r="474" spans="1:28" ht="15.75" customHeight="1">
      <c r="A474" s="29"/>
      <c r="B474" s="29"/>
      <c r="C474" s="29"/>
      <c r="D474" s="29"/>
      <c r="E474" s="29"/>
      <c r="F474" s="29"/>
      <c r="G474" s="29"/>
      <c r="H474" s="29"/>
      <c r="I474" s="29"/>
      <c r="J474" s="29"/>
      <c r="K474" s="29"/>
      <c r="L474" s="325"/>
      <c r="M474" s="29"/>
      <c r="N474" s="29"/>
      <c r="O474" s="29"/>
      <c r="P474" s="29"/>
      <c r="Q474" s="29"/>
      <c r="R474" s="29"/>
      <c r="S474" s="29"/>
      <c r="T474" s="29"/>
      <c r="U474" s="29"/>
      <c r="V474" s="29"/>
      <c r="W474" s="29"/>
      <c r="X474" s="29"/>
      <c r="Y474" s="29"/>
      <c r="Z474" s="29"/>
      <c r="AA474" s="29"/>
      <c r="AB474" s="29"/>
    </row>
    <row r="475" spans="1:28" ht="15.75" customHeight="1">
      <c r="A475" s="29"/>
      <c r="B475" s="29"/>
      <c r="C475" s="29"/>
      <c r="D475" s="29"/>
      <c r="E475" s="29"/>
      <c r="F475" s="29"/>
      <c r="G475" s="29"/>
      <c r="H475" s="29"/>
      <c r="I475" s="29"/>
      <c r="J475" s="29"/>
      <c r="K475" s="29"/>
      <c r="L475" s="325"/>
      <c r="M475" s="29"/>
      <c r="N475" s="29"/>
      <c r="O475" s="29"/>
      <c r="P475" s="29"/>
      <c r="Q475" s="29"/>
      <c r="R475" s="29"/>
      <c r="S475" s="29"/>
      <c r="T475" s="29"/>
      <c r="U475" s="29"/>
      <c r="V475" s="29"/>
      <c r="W475" s="29"/>
      <c r="X475" s="29"/>
      <c r="Y475" s="29"/>
      <c r="Z475" s="29"/>
      <c r="AA475" s="29"/>
      <c r="AB475" s="29"/>
    </row>
    <row r="476" spans="1:28" ht="15.75" customHeight="1">
      <c r="A476" s="29"/>
      <c r="B476" s="29"/>
      <c r="C476" s="29"/>
      <c r="D476" s="29"/>
      <c r="E476" s="29"/>
      <c r="F476" s="29"/>
      <c r="G476" s="29"/>
      <c r="H476" s="29"/>
      <c r="I476" s="29"/>
      <c r="J476" s="29"/>
      <c r="K476" s="29"/>
      <c r="L476" s="325"/>
      <c r="M476" s="29"/>
      <c r="N476" s="29"/>
      <c r="O476" s="29"/>
      <c r="P476" s="29"/>
      <c r="Q476" s="29"/>
      <c r="R476" s="29"/>
      <c r="S476" s="29"/>
      <c r="T476" s="29"/>
      <c r="U476" s="29"/>
      <c r="V476" s="29"/>
      <c r="W476" s="29"/>
      <c r="X476" s="29"/>
      <c r="Y476" s="29"/>
      <c r="Z476" s="29"/>
      <c r="AA476" s="29"/>
      <c r="AB476" s="29"/>
    </row>
    <row r="477" spans="1:28" ht="15.75" customHeight="1">
      <c r="A477" s="29"/>
      <c r="B477" s="29"/>
      <c r="C477" s="29"/>
      <c r="D477" s="29"/>
      <c r="E477" s="29"/>
      <c r="F477" s="29"/>
      <c r="G477" s="29"/>
      <c r="H477" s="29"/>
      <c r="I477" s="29"/>
      <c r="J477" s="29"/>
      <c r="K477" s="29"/>
      <c r="L477" s="325"/>
      <c r="M477" s="29"/>
      <c r="N477" s="29"/>
      <c r="O477" s="29"/>
      <c r="P477" s="29"/>
      <c r="Q477" s="29"/>
      <c r="R477" s="29"/>
      <c r="S477" s="29"/>
      <c r="T477" s="29"/>
      <c r="U477" s="29"/>
      <c r="V477" s="29"/>
      <c r="W477" s="29"/>
      <c r="X477" s="29"/>
      <c r="Y477" s="29"/>
      <c r="Z477" s="29"/>
      <c r="AA477" s="29"/>
      <c r="AB477" s="29"/>
    </row>
    <row r="478" spans="1:28" ht="15.75" customHeight="1">
      <c r="A478" s="29"/>
      <c r="B478" s="29"/>
      <c r="C478" s="29"/>
      <c r="D478" s="29"/>
      <c r="E478" s="29"/>
      <c r="F478" s="29"/>
      <c r="G478" s="29"/>
      <c r="H478" s="29"/>
      <c r="I478" s="29"/>
      <c r="J478" s="29"/>
      <c r="K478" s="29"/>
      <c r="L478" s="325"/>
      <c r="M478" s="29"/>
      <c r="N478" s="29"/>
      <c r="O478" s="29"/>
      <c r="P478" s="29"/>
      <c r="Q478" s="29"/>
      <c r="R478" s="29"/>
      <c r="S478" s="29"/>
      <c r="T478" s="29"/>
      <c r="U478" s="29"/>
      <c r="V478" s="29"/>
      <c r="W478" s="29"/>
      <c r="X478" s="29"/>
      <c r="Y478" s="29"/>
      <c r="Z478" s="29"/>
      <c r="AA478" s="29"/>
      <c r="AB478" s="29"/>
    </row>
    <row r="479" spans="1:28" ht="15.75" customHeight="1">
      <c r="A479" s="29"/>
      <c r="B479" s="29"/>
      <c r="C479" s="29"/>
      <c r="D479" s="29"/>
      <c r="E479" s="29"/>
      <c r="F479" s="29"/>
      <c r="G479" s="29"/>
      <c r="H479" s="29"/>
      <c r="I479" s="29"/>
      <c r="J479" s="29"/>
      <c r="K479" s="29"/>
      <c r="L479" s="325"/>
      <c r="M479" s="29"/>
      <c r="N479" s="29"/>
      <c r="O479" s="29"/>
      <c r="P479" s="29"/>
      <c r="Q479" s="29"/>
      <c r="R479" s="29"/>
      <c r="S479" s="29"/>
      <c r="T479" s="29"/>
      <c r="U479" s="29"/>
      <c r="V479" s="29"/>
      <c r="W479" s="29"/>
      <c r="X479" s="29"/>
      <c r="Y479" s="29"/>
      <c r="Z479" s="29"/>
      <c r="AA479" s="29"/>
      <c r="AB479" s="29"/>
    </row>
    <row r="480" spans="1:28" ht="15.75" customHeight="1">
      <c r="A480" s="29"/>
      <c r="B480" s="29"/>
      <c r="C480" s="29"/>
      <c r="D480" s="29"/>
      <c r="E480" s="29"/>
      <c r="F480" s="29"/>
      <c r="G480" s="29"/>
      <c r="H480" s="29"/>
      <c r="I480" s="29"/>
      <c r="J480" s="29"/>
      <c r="K480" s="29"/>
      <c r="L480" s="325"/>
      <c r="M480" s="29"/>
      <c r="N480" s="29"/>
      <c r="O480" s="29"/>
      <c r="P480" s="29"/>
      <c r="Q480" s="29"/>
      <c r="R480" s="29"/>
      <c r="S480" s="29"/>
      <c r="T480" s="29"/>
      <c r="U480" s="29"/>
      <c r="V480" s="29"/>
      <c r="W480" s="29"/>
      <c r="X480" s="29"/>
      <c r="Y480" s="29"/>
      <c r="Z480" s="29"/>
      <c r="AA480" s="29"/>
      <c r="AB480" s="29"/>
    </row>
    <row r="481" spans="1:28" ht="15.75" customHeight="1">
      <c r="A481" s="29"/>
      <c r="B481" s="29"/>
      <c r="C481" s="29"/>
      <c r="D481" s="29"/>
      <c r="E481" s="29"/>
      <c r="F481" s="29"/>
      <c r="G481" s="29"/>
      <c r="H481" s="29"/>
      <c r="I481" s="29"/>
      <c r="J481" s="29"/>
      <c r="K481" s="29"/>
      <c r="L481" s="325"/>
      <c r="M481" s="29"/>
      <c r="N481" s="29"/>
      <c r="O481" s="29"/>
      <c r="P481" s="29"/>
      <c r="Q481" s="29"/>
      <c r="R481" s="29"/>
      <c r="S481" s="29"/>
      <c r="T481" s="29"/>
      <c r="U481" s="29"/>
      <c r="V481" s="29"/>
      <c r="W481" s="29"/>
      <c r="X481" s="29"/>
      <c r="Y481" s="29"/>
      <c r="Z481" s="29"/>
      <c r="AA481" s="29"/>
      <c r="AB481" s="29"/>
    </row>
    <row r="482" spans="1:28" ht="15.75" customHeight="1">
      <c r="A482" s="29"/>
      <c r="B482" s="29"/>
      <c r="C482" s="29"/>
      <c r="D482" s="29"/>
      <c r="E482" s="29"/>
      <c r="F482" s="29"/>
      <c r="G482" s="29"/>
      <c r="H482" s="29"/>
      <c r="I482" s="29"/>
      <c r="J482" s="29"/>
      <c r="K482" s="29"/>
      <c r="L482" s="325"/>
      <c r="M482" s="29"/>
      <c r="N482" s="29"/>
      <c r="O482" s="29"/>
      <c r="P482" s="29"/>
      <c r="Q482" s="29"/>
      <c r="R482" s="29"/>
      <c r="S482" s="29"/>
      <c r="T482" s="29"/>
      <c r="U482" s="29"/>
      <c r="V482" s="29"/>
      <c r="W482" s="29"/>
      <c r="X482" s="29"/>
      <c r="Y482" s="29"/>
      <c r="Z482" s="29"/>
      <c r="AA482" s="29"/>
      <c r="AB482" s="29"/>
    </row>
    <row r="483" spans="1:28" ht="15.75" customHeight="1">
      <c r="A483" s="29"/>
      <c r="B483" s="29"/>
      <c r="C483" s="29"/>
      <c r="D483" s="29"/>
      <c r="E483" s="29"/>
      <c r="F483" s="29"/>
      <c r="G483" s="29"/>
      <c r="H483" s="29"/>
      <c r="I483" s="29"/>
      <c r="J483" s="29"/>
      <c r="K483" s="29"/>
      <c r="L483" s="325"/>
      <c r="M483" s="29"/>
      <c r="N483" s="29"/>
      <c r="O483" s="29"/>
      <c r="P483" s="29"/>
      <c r="Q483" s="29"/>
      <c r="R483" s="29"/>
      <c r="S483" s="29"/>
      <c r="T483" s="29"/>
      <c r="U483" s="29"/>
      <c r="V483" s="29"/>
      <c r="W483" s="29"/>
      <c r="X483" s="29"/>
      <c r="Y483" s="29"/>
      <c r="Z483" s="29"/>
      <c r="AA483" s="29"/>
      <c r="AB483" s="29"/>
    </row>
    <row r="484" spans="1:28" ht="15.75" customHeight="1">
      <c r="A484" s="29"/>
      <c r="B484" s="29"/>
      <c r="C484" s="29"/>
      <c r="D484" s="29"/>
      <c r="E484" s="29"/>
      <c r="F484" s="29"/>
      <c r="G484" s="29"/>
      <c r="H484" s="29"/>
      <c r="I484" s="29"/>
      <c r="J484" s="29"/>
      <c r="K484" s="29"/>
      <c r="L484" s="325"/>
      <c r="M484" s="29"/>
      <c r="N484" s="29"/>
      <c r="O484" s="29"/>
      <c r="P484" s="29"/>
      <c r="Q484" s="29"/>
      <c r="R484" s="29"/>
      <c r="S484" s="29"/>
      <c r="T484" s="29"/>
      <c r="U484" s="29"/>
      <c r="V484" s="29"/>
      <c r="W484" s="29"/>
      <c r="X484" s="29"/>
      <c r="Y484" s="29"/>
      <c r="Z484" s="29"/>
      <c r="AA484" s="29"/>
      <c r="AB484" s="29"/>
    </row>
    <row r="485" spans="1:28" ht="15.75" customHeight="1">
      <c r="A485" s="29"/>
      <c r="B485" s="29"/>
      <c r="C485" s="29"/>
      <c r="D485" s="29"/>
      <c r="E485" s="29"/>
      <c r="F485" s="29"/>
      <c r="G485" s="29"/>
      <c r="H485" s="29"/>
      <c r="I485" s="29"/>
      <c r="J485" s="29"/>
      <c r="K485" s="29"/>
      <c r="L485" s="325"/>
      <c r="M485" s="29"/>
      <c r="N485" s="29"/>
      <c r="O485" s="29"/>
      <c r="P485" s="29"/>
      <c r="Q485" s="29"/>
      <c r="R485" s="29"/>
      <c r="S485" s="29"/>
      <c r="T485" s="29"/>
      <c r="U485" s="29"/>
      <c r="V485" s="29"/>
      <c r="W485" s="29"/>
      <c r="X485" s="29"/>
      <c r="Y485" s="29"/>
      <c r="Z485" s="29"/>
      <c r="AA485" s="29"/>
      <c r="AB485" s="29"/>
    </row>
    <row r="486" spans="1:28" ht="15.75" customHeight="1">
      <c r="A486" s="29"/>
      <c r="B486" s="29"/>
      <c r="C486" s="29"/>
      <c r="D486" s="29"/>
      <c r="E486" s="29"/>
      <c r="F486" s="29"/>
      <c r="G486" s="29"/>
      <c r="H486" s="29"/>
      <c r="I486" s="29"/>
      <c r="J486" s="29"/>
      <c r="K486" s="29"/>
      <c r="L486" s="325"/>
      <c r="M486" s="29"/>
      <c r="N486" s="29"/>
      <c r="O486" s="29"/>
      <c r="P486" s="29"/>
      <c r="Q486" s="29"/>
      <c r="R486" s="29"/>
      <c r="S486" s="29"/>
      <c r="T486" s="29"/>
      <c r="U486" s="29"/>
      <c r="V486" s="29"/>
      <c r="W486" s="29"/>
      <c r="X486" s="29"/>
      <c r="Y486" s="29"/>
      <c r="Z486" s="29"/>
      <c r="AA486" s="29"/>
      <c r="AB486" s="29"/>
    </row>
    <row r="487" spans="1:28" ht="15.75" customHeight="1">
      <c r="A487" s="29"/>
      <c r="B487" s="29"/>
      <c r="C487" s="29"/>
      <c r="D487" s="29"/>
      <c r="E487" s="29"/>
      <c r="F487" s="29"/>
      <c r="G487" s="29"/>
      <c r="H487" s="29"/>
      <c r="I487" s="29"/>
      <c r="J487" s="29"/>
      <c r="K487" s="29"/>
      <c r="L487" s="325"/>
      <c r="M487" s="29"/>
      <c r="N487" s="29"/>
      <c r="O487" s="29"/>
      <c r="P487" s="29"/>
      <c r="Q487" s="29"/>
      <c r="R487" s="29"/>
      <c r="S487" s="29"/>
      <c r="T487" s="29"/>
      <c r="U487" s="29"/>
      <c r="V487" s="29"/>
      <c r="W487" s="29"/>
      <c r="X487" s="29"/>
      <c r="Y487" s="29"/>
      <c r="Z487" s="29"/>
      <c r="AA487" s="29"/>
      <c r="AB487" s="29"/>
    </row>
    <row r="488" spans="1:28" ht="15.75" customHeight="1">
      <c r="A488" s="29"/>
      <c r="B488" s="29"/>
      <c r="C488" s="29"/>
      <c r="D488" s="29"/>
      <c r="E488" s="29"/>
      <c r="F488" s="29"/>
      <c r="G488" s="29"/>
      <c r="H488" s="29"/>
      <c r="I488" s="29"/>
      <c r="J488" s="29"/>
      <c r="K488" s="29"/>
      <c r="L488" s="325"/>
      <c r="M488" s="29"/>
      <c r="N488" s="29"/>
      <c r="O488" s="29"/>
      <c r="P488" s="29"/>
      <c r="Q488" s="29"/>
      <c r="R488" s="29"/>
      <c r="S488" s="29"/>
      <c r="T488" s="29"/>
      <c r="U488" s="29"/>
      <c r="V488" s="29"/>
      <c r="W488" s="29"/>
      <c r="X488" s="29"/>
      <c r="Y488" s="29"/>
      <c r="Z488" s="29"/>
      <c r="AA488" s="29"/>
      <c r="AB488" s="29"/>
    </row>
    <row r="489" spans="1:28" ht="15.75" customHeight="1">
      <c r="A489" s="29"/>
      <c r="B489" s="29"/>
      <c r="C489" s="29"/>
      <c r="D489" s="29"/>
      <c r="E489" s="29"/>
      <c r="F489" s="29"/>
      <c r="G489" s="29"/>
      <c r="H489" s="29"/>
      <c r="I489" s="29"/>
      <c r="J489" s="29"/>
      <c r="K489" s="29"/>
      <c r="L489" s="325"/>
      <c r="M489" s="29"/>
      <c r="N489" s="29"/>
      <c r="O489" s="29"/>
      <c r="P489" s="29"/>
      <c r="Q489" s="29"/>
      <c r="R489" s="29"/>
      <c r="S489" s="29"/>
      <c r="T489" s="29"/>
      <c r="U489" s="29"/>
      <c r="V489" s="29"/>
      <c r="W489" s="29"/>
      <c r="X489" s="29"/>
      <c r="Y489" s="29"/>
      <c r="Z489" s="29"/>
      <c r="AA489" s="29"/>
      <c r="AB489" s="29"/>
    </row>
    <row r="490" spans="1:28" ht="15.75" customHeight="1">
      <c r="A490" s="29"/>
      <c r="B490" s="29"/>
      <c r="C490" s="29"/>
      <c r="D490" s="29"/>
      <c r="E490" s="29"/>
      <c r="F490" s="29"/>
      <c r="G490" s="29"/>
      <c r="H490" s="29"/>
      <c r="I490" s="29"/>
      <c r="J490" s="29"/>
      <c r="K490" s="29"/>
      <c r="L490" s="325"/>
      <c r="M490" s="29"/>
      <c r="N490" s="29"/>
      <c r="O490" s="29"/>
      <c r="P490" s="29"/>
      <c r="Q490" s="29"/>
      <c r="R490" s="29"/>
      <c r="S490" s="29"/>
      <c r="T490" s="29"/>
      <c r="U490" s="29"/>
      <c r="V490" s="29"/>
      <c r="W490" s="29"/>
      <c r="X490" s="29"/>
      <c r="Y490" s="29"/>
      <c r="Z490" s="29"/>
      <c r="AA490" s="29"/>
      <c r="AB490" s="29"/>
    </row>
    <row r="491" spans="1:28" ht="15.75" customHeight="1">
      <c r="A491" s="29"/>
      <c r="B491" s="29"/>
      <c r="C491" s="29"/>
      <c r="D491" s="29"/>
      <c r="E491" s="29"/>
      <c r="F491" s="29"/>
      <c r="G491" s="29"/>
      <c r="H491" s="29"/>
      <c r="I491" s="29"/>
      <c r="J491" s="29"/>
      <c r="K491" s="29"/>
      <c r="L491" s="325"/>
      <c r="M491" s="29"/>
      <c r="N491" s="29"/>
      <c r="O491" s="29"/>
      <c r="P491" s="29"/>
      <c r="Q491" s="29"/>
      <c r="R491" s="29"/>
      <c r="S491" s="29"/>
      <c r="T491" s="29"/>
      <c r="U491" s="29"/>
      <c r="V491" s="29"/>
      <c r="W491" s="29"/>
      <c r="X491" s="29"/>
      <c r="Y491" s="29"/>
      <c r="Z491" s="29"/>
      <c r="AA491" s="29"/>
      <c r="AB491" s="29"/>
    </row>
    <row r="492" spans="1:28" ht="15.75" customHeight="1">
      <c r="A492" s="29"/>
      <c r="B492" s="29"/>
      <c r="C492" s="29"/>
      <c r="D492" s="29"/>
      <c r="E492" s="29"/>
      <c r="F492" s="29"/>
      <c r="G492" s="29"/>
      <c r="H492" s="29"/>
      <c r="I492" s="29"/>
      <c r="J492" s="29"/>
      <c r="K492" s="29"/>
      <c r="L492" s="325"/>
      <c r="M492" s="29"/>
      <c r="N492" s="29"/>
      <c r="O492" s="29"/>
      <c r="P492" s="29"/>
      <c r="Q492" s="29"/>
      <c r="R492" s="29"/>
      <c r="S492" s="29"/>
      <c r="T492" s="29"/>
      <c r="U492" s="29"/>
      <c r="V492" s="29"/>
      <c r="W492" s="29"/>
      <c r="X492" s="29"/>
      <c r="Y492" s="29"/>
      <c r="Z492" s="29"/>
      <c r="AA492" s="29"/>
      <c r="AB492" s="29"/>
    </row>
    <row r="493" spans="1:28" ht="15.75" customHeight="1">
      <c r="A493" s="29"/>
      <c r="B493" s="29"/>
      <c r="C493" s="29"/>
      <c r="D493" s="29"/>
      <c r="E493" s="29"/>
      <c r="F493" s="29"/>
      <c r="G493" s="29"/>
      <c r="H493" s="29"/>
      <c r="I493" s="29"/>
      <c r="J493" s="29"/>
      <c r="K493" s="29"/>
      <c r="L493" s="325"/>
      <c r="M493" s="29"/>
      <c r="N493" s="29"/>
      <c r="O493" s="29"/>
      <c r="P493" s="29"/>
      <c r="Q493" s="29"/>
      <c r="R493" s="29"/>
      <c r="S493" s="29"/>
      <c r="T493" s="29"/>
      <c r="U493" s="29"/>
      <c r="V493" s="29"/>
      <c r="W493" s="29"/>
      <c r="X493" s="29"/>
      <c r="Y493" s="29"/>
      <c r="Z493" s="29"/>
      <c r="AA493" s="29"/>
      <c r="AB493" s="29"/>
    </row>
    <row r="494" spans="1:28" ht="15.75" customHeight="1">
      <c r="A494" s="29"/>
      <c r="B494" s="29"/>
      <c r="C494" s="29"/>
      <c r="D494" s="29"/>
      <c r="E494" s="29"/>
      <c r="F494" s="29"/>
      <c r="G494" s="29"/>
      <c r="H494" s="29"/>
      <c r="I494" s="29"/>
      <c r="J494" s="29"/>
      <c r="K494" s="29"/>
      <c r="L494" s="325"/>
      <c r="M494" s="29"/>
      <c r="N494" s="29"/>
      <c r="O494" s="29"/>
      <c r="P494" s="29"/>
      <c r="Q494" s="29"/>
      <c r="R494" s="29"/>
      <c r="S494" s="29"/>
      <c r="T494" s="29"/>
      <c r="U494" s="29"/>
      <c r="V494" s="29"/>
      <c r="W494" s="29"/>
      <c r="X494" s="29"/>
      <c r="Y494" s="29"/>
      <c r="Z494" s="29"/>
      <c r="AA494" s="29"/>
      <c r="AB494" s="29"/>
    </row>
    <row r="495" spans="1:28" ht="15.75" customHeight="1">
      <c r="A495" s="29"/>
      <c r="B495" s="29"/>
      <c r="C495" s="29"/>
      <c r="D495" s="29"/>
      <c r="E495" s="29"/>
      <c r="F495" s="29"/>
      <c r="G495" s="29"/>
      <c r="H495" s="29"/>
      <c r="I495" s="29"/>
      <c r="J495" s="29"/>
      <c r="K495" s="29"/>
      <c r="L495" s="325"/>
      <c r="M495" s="29"/>
      <c r="N495" s="29"/>
      <c r="O495" s="29"/>
      <c r="P495" s="29"/>
      <c r="Q495" s="29"/>
      <c r="R495" s="29"/>
      <c r="S495" s="29"/>
      <c r="T495" s="29"/>
      <c r="U495" s="29"/>
      <c r="V495" s="29"/>
      <c r="W495" s="29"/>
      <c r="X495" s="29"/>
      <c r="Y495" s="29"/>
      <c r="Z495" s="29"/>
      <c r="AA495" s="29"/>
      <c r="AB495" s="29"/>
    </row>
    <row r="496" spans="1:28" ht="15.75" customHeight="1">
      <c r="A496" s="29"/>
      <c r="B496" s="29"/>
      <c r="C496" s="29"/>
      <c r="D496" s="29"/>
      <c r="E496" s="29"/>
      <c r="F496" s="29"/>
      <c r="G496" s="29"/>
      <c r="H496" s="29"/>
      <c r="I496" s="29"/>
      <c r="J496" s="29"/>
      <c r="K496" s="29"/>
      <c r="L496" s="325"/>
      <c r="M496" s="29"/>
      <c r="N496" s="29"/>
      <c r="O496" s="29"/>
      <c r="P496" s="29"/>
      <c r="Q496" s="29"/>
      <c r="R496" s="29"/>
      <c r="S496" s="29"/>
      <c r="T496" s="29"/>
      <c r="U496" s="29"/>
      <c r="V496" s="29"/>
      <c r="W496" s="29"/>
      <c r="X496" s="29"/>
      <c r="Y496" s="29"/>
      <c r="Z496" s="29"/>
      <c r="AA496" s="29"/>
      <c r="AB496" s="29"/>
    </row>
    <row r="497" spans="1:28" ht="15.75" customHeight="1">
      <c r="A497" s="29"/>
      <c r="B497" s="29"/>
      <c r="C497" s="29"/>
      <c r="D497" s="29"/>
      <c r="E497" s="29"/>
      <c r="F497" s="29"/>
      <c r="G497" s="29"/>
      <c r="H497" s="29"/>
      <c r="I497" s="29"/>
      <c r="J497" s="29"/>
      <c r="K497" s="29"/>
      <c r="L497" s="325"/>
      <c r="M497" s="29"/>
      <c r="N497" s="29"/>
      <c r="O497" s="29"/>
      <c r="P497" s="29"/>
      <c r="Q497" s="29"/>
      <c r="R497" s="29"/>
      <c r="S497" s="29"/>
      <c r="T497" s="29"/>
      <c r="U497" s="29"/>
      <c r="V497" s="29"/>
      <c r="W497" s="29"/>
      <c r="X497" s="29"/>
      <c r="Y497" s="29"/>
      <c r="Z497" s="29"/>
      <c r="AA497" s="29"/>
      <c r="AB497" s="29"/>
    </row>
    <row r="498" spans="1:28" ht="15.75" customHeight="1">
      <c r="A498" s="29"/>
      <c r="B498" s="29"/>
      <c r="C498" s="29"/>
      <c r="D498" s="29"/>
      <c r="E498" s="29"/>
      <c r="F498" s="29"/>
      <c r="G498" s="29"/>
      <c r="H498" s="29"/>
      <c r="I498" s="29"/>
      <c r="J498" s="29"/>
      <c r="K498" s="29"/>
      <c r="L498" s="325"/>
      <c r="M498" s="29"/>
      <c r="N498" s="29"/>
      <c r="O498" s="29"/>
      <c r="P498" s="29"/>
      <c r="Q498" s="29"/>
      <c r="R498" s="29"/>
      <c r="S498" s="29"/>
      <c r="T498" s="29"/>
      <c r="U498" s="29"/>
      <c r="V498" s="29"/>
      <c r="W498" s="29"/>
      <c r="X498" s="29"/>
      <c r="Y498" s="29"/>
      <c r="Z498" s="29"/>
      <c r="AA498" s="29"/>
      <c r="AB498" s="29"/>
    </row>
    <row r="499" spans="1:28" ht="15.75" customHeight="1">
      <c r="A499" s="29"/>
      <c r="B499" s="29"/>
      <c r="C499" s="29"/>
      <c r="D499" s="29"/>
      <c r="E499" s="29"/>
      <c r="F499" s="29"/>
      <c r="G499" s="29"/>
      <c r="H499" s="29"/>
      <c r="I499" s="29"/>
      <c r="J499" s="29"/>
      <c r="K499" s="29"/>
      <c r="L499" s="325"/>
      <c r="M499" s="29"/>
      <c r="N499" s="29"/>
      <c r="O499" s="29"/>
      <c r="P499" s="29"/>
      <c r="Q499" s="29"/>
      <c r="R499" s="29"/>
      <c r="S499" s="29"/>
      <c r="T499" s="29"/>
      <c r="U499" s="29"/>
      <c r="V499" s="29"/>
      <c r="W499" s="29"/>
      <c r="X499" s="29"/>
      <c r="Y499" s="29"/>
      <c r="Z499" s="29"/>
      <c r="AA499" s="29"/>
      <c r="AB499" s="29"/>
    </row>
    <row r="500" spans="1:28" ht="15.75" customHeight="1">
      <c r="A500" s="29"/>
      <c r="B500" s="29"/>
      <c r="C500" s="29"/>
      <c r="D500" s="29"/>
      <c r="E500" s="29"/>
      <c r="F500" s="29"/>
      <c r="G500" s="29"/>
      <c r="H500" s="29"/>
      <c r="I500" s="29"/>
      <c r="J500" s="29"/>
      <c r="K500" s="29"/>
      <c r="L500" s="325"/>
      <c r="M500" s="29"/>
      <c r="N500" s="29"/>
      <c r="O500" s="29"/>
      <c r="P500" s="29"/>
      <c r="Q500" s="29"/>
      <c r="R500" s="29"/>
      <c r="S500" s="29"/>
      <c r="T500" s="29"/>
      <c r="U500" s="29"/>
      <c r="V500" s="29"/>
      <c r="W500" s="29"/>
      <c r="X500" s="29"/>
      <c r="Y500" s="29"/>
      <c r="Z500" s="29"/>
      <c r="AA500" s="29"/>
      <c r="AB500" s="29"/>
    </row>
    <row r="501" spans="1:28" ht="15.75" customHeight="1">
      <c r="A501" s="29"/>
      <c r="B501" s="29"/>
      <c r="C501" s="29"/>
      <c r="D501" s="29"/>
      <c r="E501" s="29"/>
      <c r="F501" s="29"/>
      <c r="G501" s="29"/>
      <c r="H501" s="29"/>
      <c r="I501" s="29"/>
      <c r="J501" s="29"/>
      <c r="K501" s="29"/>
      <c r="L501" s="325"/>
      <c r="M501" s="29"/>
      <c r="N501" s="29"/>
      <c r="O501" s="29"/>
      <c r="P501" s="29"/>
      <c r="Q501" s="29"/>
      <c r="R501" s="29"/>
      <c r="S501" s="29"/>
      <c r="T501" s="29"/>
      <c r="U501" s="29"/>
      <c r="V501" s="29"/>
      <c r="W501" s="29"/>
      <c r="X501" s="29"/>
      <c r="Y501" s="29"/>
      <c r="Z501" s="29"/>
      <c r="AA501" s="29"/>
      <c r="AB501" s="29"/>
    </row>
    <row r="502" spans="1:28" ht="15.75" customHeight="1">
      <c r="A502" s="29"/>
      <c r="B502" s="29"/>
      <c r="C502" s="29"/>
      <c r="D502" s="29"/>
      <c r="E502" s="29"/>
      <c r="F502" s="29"/>
      <c r="G502" s="29"/>
      <c r="H502" s="29"/>
      <c r="I502" s="29"/>
      <c r="J502" s="29"/>
      <c r="K502" s="29"/>
      <c r="L502" s="325"/>
      <c r="M502" s="29"/>
      <c r="N502" s="29"/>
      <c r="O502" s="29"/>
      <c r="P502" s="29"/>
      <c r="Q502" s="29"/>
      <c r="R502" s="29"/>
      <c r="S502" s="29"/>
      <c r="T502" s="29"/>
      <c r="U502" s="29"/>
      <c r="V502" s="29"/>
      <c r="W502" s="29"/>
      <c r="X502" s="29"/>
      <c r="Y502" s="29"/>
      <c r="Z502" s="29"/>
      <c r="AA502" s="29"/>
      <c r="AB502" s="29"/>
    </row>
    <row r="503" spans="1:28" ht="15.75" customHeight="1">
      <c r="A503" s="29"/>
      <c r="B503" s="29"/>
      <c r="C503" s="29"/>
      <c r="D503" s="29"/>
      <c r="E503" s="29"/>
      <c r="F503" s="29"/>
      <c r="G503" s="29"/>
      <c r="H503" s="29"/>
      <c r="I503" s="29"/>
      <c r="J503" s="29"/>
      <c r="K503" s="29"/>
      <c r="L503" s="325"/>
      <c r="M503" s="29"/>
      <c r="N503" s="29"/>
      <c r="O503" s="29"/>
      <c r="P503" s="29"/>
      <c r="Q503" s="29"/>
      <c r="R503" s="29"/>
      <c r="S503" s="29"/>
      <c r="T503" s="29"/>
      <c r="U503" s="29"/>
      <c r="V503" s="29"/>
      <c r="W503" s="29"/>
      <c r="X503" s="29"/>
      <c r="Y503" s="29"/>
      <c r="Z503" s="29"/>
      <c r="AA503" s="29"/>
      <c r="AB503" s="29"/>
    </row>
    <row r="504" spans="1:28" ht="15.75" customHeight="1">
      <c r="A504" s="29"/>
      <c r="B504" s="29"/>
      <c r="C504" s="29"/>
      <c r="D504" s="29"/>
      <c r="E504" s="29"/>
      <c r="F504" s="29"/>
      <c r="G504" s="29"/>
      <c r="H504" s="29"/>
      <c r="I504" s="29"/>
      <c r="J504" s="29"/>
      <c r="K504" s="29"/>
      <c r="L504" s="325"/>
      <c r="M504" s="29"/>
      <c r="N504" s="29"/>
      <c r="O504" s="29"/>
      <c r="P504" s="29"/>
      <c r="Q504" s="29"/>
      <c r="R504" s="29"/>
      <c r="S504" s="29"/>
      <c r="T504" s="29"/>
      <c r="U504" s="29"/>
      <c r="V504" s="29"/>
      <c r="W504" s="29"/>
      <c r="X504" s="29"/>
      <c r="Y504" s="29"/>
      <c r="Z504" s="29"/>
      <c r="AA504" s="29"/>
      <c r="AB504" s="29"/>
    </row>
    <row r="505" spans="1:28" ht="15.75" customHeight="1">
      <c r="A505" s="29"/>
      <c r="B505" s="29"/>
      <c r="C505" s="29"/>
      <c r="D505" s="29"/>
      <c r="E505" s="29"/>
      <c r="F505" s="29"/>
      <c r="G505" s="29"/>
      <c r="H505" s="29"/>
      <c r="I505" s="29"/>
      <c r="J505" s="29"/>
      <c r="K505" s="29"/>
      <c r="L505" s="325"/>
      <c r="M505" s="29"/>
      <c r="N505" s="29"/>
      <c r="O505" s="29"/>
      <c r="P505" s="29"/>
      <c r="Q505" s="29"/>
      <c r="R505" s="29"/>
      <c r="S505" s="29"/>
      <c r="T505" s="29"/>
      <c r="U505" s="29"/>
      <c r="V505" s="29"/>
      <c r="W505" s="29"/>
      <c r="X505" s="29"/>
      <c r="Y505" s="29"/>
      <c r="Z505" s="29"/>
      <c r="AA505" s="29"/>
      <c r="AB505" s="29"/>
    </row>
    <row r="506" spans="1:28" ht="15.75" customHeight="1">
      <c r="A506" s="29"/>
      <c r="B506" s="29"/>
      <c r="C506" s="29"/>
      <c r="D506" s="29"/>
      <c r="E506" s="29"/>
      <c r="F506" s="29"/>
      <c r="G506" s="29"/>
      <c r="H506" s="29"/>
      <c r="I506" s="29"/>
      <c r="J506" s="29"/>
      <c r="K506" s="29"/>
      <c r="L506" s="325"/>
      <c r="M506" s="29"/>
      <c r="N506" s="29"/>
      <c r="O506" s="29"/>
      <c r="P506" s="29"/>
      <c r="Q506" s="29"/>
      <c r="R506" s="29"/>
      <c r="S506" s="29"/>
      <c r="T506" s="29"/>
      <c r="U506" s="29"/>
      <c r="V506" s="29"/>
      <c r="W506" s="29"/>
      <c r="X506" s="29"/>
      <c r="Y506" s="29"/>
      <c r="Z506" s="29"/>
      <c r="AA506" s="29"/>
      <c r="AB506" s="29"/>
    </row>
    <row r="507" spans="1:28" ht="15.75" customHeight="1">
      <c r="A507" s="29"/>
      <c r="B507" s="29"/>
      <c r="C507" s="29"/>
      <c r="D507" s="29"/>
      <c r="E507" s="29"/>
      <c r="F507" s="29"/>
      <c r="G507" s="29"/>
      <c r="H507" s="29"/>
      <c r="I507" s="29"/>
      <c r="J507" s="29"/>
      <c r="K507" s="29"/>
      <c r="L507" s="325"/>
      <c r="M507" s="29"/>
      <c r="N507" s="29"/>
      <c r="O507" s="29"/>
      <c r="P507" s="29"/>
      <c r="Q507" s="29"/>
      <c r="R507" s="29"/>
      <c r="S507" s="29"/>
      <c r="T507" s="29"/>
      <c r="U507" s="29"/>
      <c r="V507" s="29"/>
      <c r="W507" s="29"/>
      <c r="X507" s="29"/>
      <c r="Y507" s="29"/>
      <c r="Z507" s="29"/>
      <c r="AA507" s="29"/>
      <c r="AB507" s="29"/>
    </row>
    <row r="508" spans="1:28" ht="15.75" customHeight="1">
      <c r="A508" s="29"/>
      <c r="B508" s="29"/>
      <c r="C508" s="29"/>
      <c r="D508" s="29"/>
      <c r="E508" s="29"/>
      <c r="F508" s="29"/>
      <c r="G508" s="29"/>
      <c r="H508" s="29"/>
      <c r="I508" s="29"/>
      <c r="J508" s="29"/>
      <c r="K508" s="29"/>
      <c r="L508" s="325"/>
      <c r="M508" s="29"/>
      <c r="N508" s="29"/>
      <c r="O508" s="29"/>
      <c r="P508" s="29"/>
      <c r="Q508" s="29"/>
      <c r="R508" s="29"/>
      <c r="S508" s="29"/>
      <c r="T508" s="29"/>
      <c r="U508" s="29"/>
      <c r="V508" s="29"/>
      <c r="W508" s="29"/>
      <c r="X508" s="29"/>
      <c r="Y508" s="29"/>
      <c r="Z508" s="29"/>
      <c r="AA508" s="29"/>
      <c r="AB508" s="29"/>
    </row>
    <row r="509" spans="1:28" ht="15.75" customHeight="1">
      <c r="A509" s="29"/>
      <c r="B509" s="29"/>
      <c r="C509" s="29"/>
      <c r="D509" s="29"/>
      <c r="E509" s="29"/>
      <c r="F509" s="29"/>
      <c r="G509" s="29"/>
      <c r="H509" s="29"/>
      <c r="I509" s="29"/>
      <c r="J509" s="29"/>
      <c r="K509" s="29"/>
      <c r="L509" s="325"/>
      <c r="M509" s="29"/>
      <c r="N509" s="29"/>
      <c r="O509" s="29"/>
      <c r="P509" s="29"/>
      <c r="Q509" s="29"/>
      <c r="R509" s="29"/>
      <c r="S509" s="29"/>
      <c r="T509" s="29"/>
      <c r="U509" s="29"/>
      <c r="V509" s="29"/>
      <c r="W509" s="29"/>
      <c r="X509" s="29"/>
      <c r="Y509" s="29"/>
      <c r="Z509" s="29"/>
      <c r="AA509" s="29"/>
      <c r="AB509" s="29"/>
    </row>
    <row r="510" spans="1:28" ht="15.75" customHeight="1">
      <c r="A510" s="29"/>
      <c r="B510" s="29"/>
      <c r="C510" s="29"/>
      <c r="D510" s="29"/>
      <c r="E510" s="29"/>
      <c r="F510" s="29"/>
      <c r="G510" s="29"/>
      <c r="H510" s="29"/>
      <c r="I510" s="29"/>
      <c r="J510" s="29"/>
      <c r="K510" s="29"/>
      <c r="L510" s="325"/>
      <c r="M510" s="29"/>
      <c r="N510" s="29"/>
      <c r="O510" s="29"/>
      <c r="P510" s="29"/>
      <c r="Q510" s="29"/>
      <c r="R510" s="29"/>
      <c r="S510" s="29"/>
      <c r="T510" s="29"/>
      <c r="U510" s="29"/>
      <c r="V510" s="29"/>
      <c r="W510" s="29"/>
      <c r="X510" s="29"/>
      <c r="Y510" s="29"/>
      <c r="Z510" s="29"/>
      <c r="AA510" s="29"/>
      <c r="AB510" s="29"/>
    </row>
    <row r="511" spans="1:28" ht="15.75" customHeight="1">
      <c r="A511" s="29"/>
      <c r="B511" s="29"/>
      <c r="C511" s="29"/>
      <c r="D511" s="29"/>
      <c r="E511" s="29"/>
      <c r="F511" s="29"/>
      <c r="G511" s="29"/>
      <c r="H511" s="29"/>
      <c r="I511" s="29"/>
      <c r="J511" s="29"/>
      <c r="K511" s="29"/>
      <c r="L511" s="325"/>
      <c r="M511" s="29"/>
      <c r="N511" s="29"/>
      <c r="O511" s="29"/>
      <c r="P511" s="29"/>
      <c r="Q511" s="29"/>
      <c r="R511" s="29"/>
      <c r="S511" s="29"/>
      <c r="T511" s="29"/>
      <c r="U511" s="29"/>
      <c r="V511" s="29"/>
      <c r="W511" s="29"/>
      <c r="X511" s="29"/>
      <c r="Y511" s="29"/>
      <c r="Z511" s="29"/>
      <c r="AA511" s="29"/>
      <c r="AB511" s="29"/>
    </row>
    <row r="512" spans="1:28" ht="15.75" customHeight="1">
      <c r="A512" s="29"/>
      <c r="B512" s="29"/>
      <c r="C512" s="29"/>
      <c r="D512" s="29"/>
      <c r="E512" s="29"/>
      <c r="F512" s="29"/>
      <c r="G512" s="29"/>
      <c r="H512" s="29"/>
      <c r="I512" s="29"/>
      <c r="J512" s="29"/>
      <c r="K512" s="29"/>
      <c r="L512" s="325"/>
      <c r="M512" s="29"/>
      <c r="N512" s="29"/>
      <c r="O512" s="29"/>
      <c r="P512" s="29"/>
      <c r="Q512" s="29"/>
      <c r="R512" s="29"/>
      <c r="S512" s="29"/>
      <c r="T512" s="29"/>
      <c r="U512" s="29"/>
      <c r="V512" s="29"/>
      <c r="W512" s="29"/>
      <c r="X512" s="29"/>
      <c r="Y512" s="29"/>
      <c r="Z512" s="29"/>
      <c r="AA512" s="29"/>
      <c r="AB512" s="29"/>
    </row>
    <row r="513" spans="1:28" ht="15.75" customHeight="1">
      <c r="A513" s="29"/>
      <c r="B513" s="29"/>
      <c r="C513" s="29"/>
      <c r="D513" s="29"/>
      <c r="E513" s="29"/>
      <c r="F513" s="29"/>
      <c r="G513" s="29"/>
      <c r="H513" s="29"/>
      <c r="I513" s="29"/>
      <c r="J513" s="29"/>
      <c r="K513" s="29"/>
      <c r="L513" s="325"/>
      <c r="M513" s="29"/>
      <c r="N513" s="29"/>
      <c r="O513" s="29"/>
      <c r="P513" s="29"/>
      <c r="Q513" s="29"/>
      <c r="R513" s="29"/>
      <c r="S513" s="29"/>
      <c r="T513" s="29"/>
      <c r="U513" s="29"/>
      <c r="V513" s="29"/>
      <c r="W513" s="29"/>
      <c r="X513" s="29"/>
      <c r="Y513" s="29"/>
      <c r="Z513" s="29"/>
      <c r="AA513" s="29"/>
      <c r="AB513" s="29"/>
    </row>
    <row r="514" spans="1:28" ht="15.75" customHeight="1">
      <c r="A514" s="29"/>
      <c r="B514" s="29"/>
      <c r="C514" s="29"/>
      <c r="D514" s="29"/>
      <c r="E514" s="29"/>
      <c r="F514" s="29"/>
      <c r="G514" s="29"/>
      <c r="H514" s="29"/>
      <c r="I514" s="29"/>
      <c r="J514" s="29"/>
      <c r="K514" s="29"/>
      <c r="L514" s="325"/>
      <c r="M514" s="29"/>
      <c r="N514" s="29"/>
      <c r="O514" s="29"/>
      <c r="P514" s="29"/>
      <c r="Q514" s="29"/>
      <c r="R514" s="29"/>
      <c r="S514" s="29"/>
      <c r="T514" s="29"/>
      <c r="U514" s="29"/>
      <c r="V514" s="29"/>
      <c r="W514" s="29"/>
      <c r="X514" s="29"/>
      <c r="Y514" s="29"/>
      <c r="Z514" s="29"/>
      <c r="AA514" s="29"/>
      <c r="AB514" s="29"/>
    </row>
    <row r="515" spans="1:28" ht="15.75" customHeight="1">
      <c r="A515" s="29"/>
      <c r="B515" s="29"/>
      <c r="C515" s="29"/>
      <c r="D515" s="29"/>
      <c r="E515" s="29"/>
      <c r="F515" s="29"/>
      <c r="G515" s="29"/>
      <c r="H515" s="29"/>
      <c r="I515" s="29"/>
      <c r="J515" s="29"/>
      <c r="K515" s="29"/>
      <c r="L515" s="325"/>
      <c r="M515" s="29"/>
      <c r="N515" s="29"/>
      <c r="O515" s="29"/>
      <c r="P515" s="29"/>
      <c r="Q515" s="29"/>
      <c r="R515" s="29"/>
      <c r="S515" s="29"/>
      <c r="T515" s="29"/>
      <c r="U515" s="29"/>
      <c r="V515" s="29"/>
      <c r="W515" s="29"/>
      <c r="X515" s="29"/>
      <c r="Y515" s="29"/>
      <c r="Z515" s="29"/>
      <c r="AA515" s="29"/>
      <c r="AB515" s="29"/>
    </row>
    <row r="516" spans="1:28" ht="15.75" customHeight="1">
      <c r="A516" s="29"/>
      <c r="B516" s="29"/>
      <c r="C516" s="29"/>
      <c r="D516" s="29"/>
      <c r="E516" s="29"/>
      <c r="F516" s="29"/>
      <c r="G516" s="29"/>
      <c r="H516" s="29"/>
      <c r="I516" s="29"/>
      <c r="J516" s="29"/>
      <c r="K516" s="29"/>
      <c r="L516" s="325"/>
      <c r="M516" s="29"/>
      <c r="N516" s="29"/>
      <c r="O516" s="29"/>
      <c r="P516" s="29"/>
      <c r="Q516" s="29"/>
      <c r="R516" s="29"/>
      <c r="S516" s="29"/>
      <c r="T516" s="29"/>
      <c r="U516" s="29"/>
      <c r="V516" s="29"/>
      <c r="W516" s="29"/>
      <c r="X516" s="29"/>
      <c r="Y516" s="29"/>
      <c r="Z516" s="29"/>
      <c r="AA516" s="29"/>
      <c r="AB516" s="29"/>
    </row>
    <row r="517" spans="1:28" ht="15.75" customHeight="1">
      <c r="A517" s="29"/>
      <c r="B517" s="29"/>
      <c r="C517" s="29"/>
      <c r="D517" s="29"/>
      <c r="E517" s="29"/>
      <c r="F517" s="29"/>
      <c r="G517" s="29"/>
      <c r="H517" s="29"/>
      <c r="I517" s="29"/>
      <c r="J517" s="29"/>
      <c r="K517" s="29"/>
      <c r="L517" s="325"/>
      <c r="M517" s="29"/>
      <c r="N517" s="29"/>
      <c r="O517" s="29"/>
      <c r="P517" s="29"/>
      <c r="Q517" s="29"/>
      <c r="R517" s="29"/>
      <c r="S517" s="29"/>
      <c r="T517" s="29"/>
      <c r="U517" s="29"/>
      <c r="V517" s="29"/>
      <c r="W517" s="29"/>
      <c r="X517" s="29"/>
      <c r="Y517" s="29"/>
      <c r="Z517" s="29"/>
      <c r="AA517" s="29"/>
      <c r="AB517" s="29"/>
    </row>
    <row r="518" spans="1:28" ht="15.75" customHeight="1">
      <c r="A518" s="29"/>
      <c r="B518" s="29"/>
      <c r="C518" s="29"/>
      <c r="D518" s="29"/>
      <c r="E518" s="29"/>
      <c r="F518" s="29"/>
      <c r="G518" s="29"/>
      <c r="H518" s="29"/>
      <c r="I518" s="29"/>
      <c r="J518" s="29"/>
      <c r="K518" s="29"/>
      <c r="L518" s="325"/>
      <c r="M518" s="29"/>
      <c r="N518" s="29"/>
      <c r="O518" s="29"/>
      <c r="P518" s="29"/>
      <c r="Q518" s="29"/>
      <c r="R518" s="29"/>
      <c r="S518" s="29"/>
      <c r="T518" s="29"/>
      <c r="U518" s="29"/>
      <c r="V518" s="29"/>
      <c r="W518" s="29"/>
      <c r="X518" s="29"/>
      <c r="Y518" s="29"/>
      <c r="Z518" s="29"/>
      <c r="AA518" s="29"/>
      <c r="AB518" s="29"/>
    </row>
    <row r="519" spans="1:28" ht="15.75" customHeight="1">
      <c r="A519" s="29"/>
      <c r="B519" s="29"/>
      <c r="C519" s="29"/>
      <c r="D519" s="29"/>
      <c r="E519" s="29"/>
      <c r="F519" s="29"/>
      <c r="G519" s="29"/>
      <c r="H519" s="29"/>
      <c r="I519" s="29"/>
      <c r="J519" s="29"/>
      <c r="K519" s="29"/>
      <c r="L519" s="325"/>
      <c r="M519" s="29"/>
      <c r="N519" s="29"/>
      <c r="O519" s="29"/>
      <c r="P519" s="29"/>
      <c r="Q519" s="29"/>
      <c r="R519" s="29"/>
      <c r="S519" s="29"/>
      <c r="T519" s="29"/>
      <c r="U519" s="29"/>
      <c r="V519" s="29"/>
      <c r="W519" s="29"/>
      <c r="X519" s="29"/>
      <c r="Y519" s="29"/>
      <c r="Z519" s="29"/>
      <c r="AA519" s="29"/>
      <c r="AB519" s="29"/>
    </row>
    <row r="520" spans="1:28" ht="15.75" customHeight="1">
      <c r="A520" s="29"/>
      <c r="B520" s="29"/>
      <c r="C520" s="29"/>
      <c r="D520" s="29"/>
      <c r="E520" s="29"/>
      <c r="F520" s="29"/>
      <c r="G520" s="29"/>
      <c r="H520" s="29"/>
      <c r="I520" s="29"/>
      <c r="J520" s="29"/>
      <c r="K520" s="29"/>
      <c r="L520" s="325"/>
      <c r="M520" s="29"/>
      <c r="N520" s="29"/>
      <c r="O520" s="29"/>
      <c r="P520" s="29"/>
      <c r="Q520" s="29"/>
      <c r="R520" s="29"/>
      <c r="S520" s="29"/>
      <c r="T520" s="29"/>
      <c r="U520" s="29"/>
      <c r="V520" s="29"/>
      <c r="W520" s="29"/>
      <c r="X520" s="29"/>
      <c r="Y520" s="29"/>
      <c r="Z520" s="29"/>
      <c r="AA520" s="29"/>
      <c r="AB520" s="29"/>
    </row>
    <row r="521" spans="1:28" ht="15.75" customHeight="1">
      <c r="A521" s="29"/>
      <c r="B521" s="29"/>
      <c r="C521" s="29"/>
      <c r="D521" s="29"/>
      <c r="E521" s="29"/>
      <c r="F521" s="29"/>
      <c r="G521" s="29"/>
      <c r="H521" s="29"/>
      <c r="I521" s="29"/>
      <c r="J521" s="29"/>
      <c r="K521" s="29"/>
      <c r="L521" s="325"/>
      <c r="M521" s="29"/>
      <c r="N521" s="29"/>
      <c r="O521" s="29"/>
      <c r="P521" s="29"/>
      <c r="Q521" s="29"/>
      <c r="R521" s="29"/>
      <c r="S521" s="29"/>
      <c r="T521" s="29"/>
      <c r="U521" s="29"/>
      <c r="V521" s="29"/>
      <c r="W521" s="29"/>
      <c r="X521" s="29"/>
      <c r="Y521" s="29"/>
      <c r="Z521" s="29"/>
      <c r="AA521" s="29"/>
      <c r="AB521" s="29"/>
    </row>
    <row r="522" spans="1:28" ht="15.75" customHeight="1">
      <c r="A522" s="29"/>
      <c r="B522" s="29"/>
      <c r="C522" s="29"/>
      <c r="D522" s="29"/>
      <c r="E522" s="29"/>
      <c r="F522" s="29"/>
      <c r="G522" s="29"/>
      <c r="H522" s="29"/>
      <c r="I522" s="29"/>
      <c r="J522" s="29"/>
      <c r="K522" s="29"/>
      <c r="L522" s="325"/>
      <c r="M522" s="29"/>
      <c r="N522" s="29"/>
      <c r="O522" s="29"/>
      <c r="P522" s="29"/>
      <c r="Q522" s="29"/>
      <c r="R522" s="29"/>
      <c r="S522" s="29"/>
      <c r="T522" s="29"/>
      <c r="U522" s="29"/>
      <c r="V522" s="29"/>
      <c r="W522" s="29"/>
      <c r="X522" s="29"/>
      <c r="Y522" s="29"/>
      <c r="Z522" s="29"/>
      <c r="AA522" s="29"/>
      <c r="AB522" s="29"/>
    </row>
    <row r="523" spans="1:28" ht="15.75" customHeight="1">
      <c r="A523" s="29"/>
      <c r="B523" s="29"/>
      <c r="C523" s="29"/>
      <c r="D523" s="29"/>
      <c r="E523" s="29"/>
      <c r="F523" s="29"/>
      <c r="G523" s="29"/>
      <c r="H523" s="29"/>
      <c r="I523" s="29"/>
      <c r="J523" s="29"/>
      <c r="K523" s="29"/>
      <c r="L523" s="325"/>
      <c r="M523" s="29"/>
      <c r="N523" s="29"/>
      <c r="O523" s="29"/>
      <c r="P523" s="29"/>
      <c r="Q523" s="29"/>
      <c r="R523" s="29"/>
      <c r="S523" s="29"/>
      <c r="T523" s="29"/>
      <c r="U523" s="29"/>
      <c r="V523" s="29"/>
      <c r="W523" s="29"/>
      <c r="X523" s="29"/>
      <c r="Y523" s="29"/>
      <c r="Z523" s="29"/>
      <c r="AA523" s="29"/>
      <c r="AB523" s="29"/>
    </row>
    <row r="524" spans="1:28" ht="15.75" customHeight="1">
      <c r="A524" s="29"/>
      <c r="B524" s="29"/>
      <c r="C524" s="29"/>
      <c r="D524" s="29"/>
      <c r="E524" s="29"/>
      <c r="F524" s="29"/>
      <c r="G524" s="29"/>
      <c r="H524" s="29"/>
      <c r="I524" s="29"/>
      <c r="J524" s="29"/>
      <c r="K524" s="29"/>
      <c r="L524" s="325"/>
      <c r="M524" s="29"/>
      <c r="N524" s="29"/>
      <c r="O524" s="29"/>
      <c r="P524" s="29"/>
      <c r="Q524" s="29"/>
      <c r="R524" s="29"/>
      <c r="S524" s="29"/>
      <c r="T524" s="29"/>
      <c r="U524" s="29"/>
      <c r="V524" s="29"/>
      <c r="W524" s="29"/>
      <c r="X524" s="29"/>
      <c r="Y524" s="29"/>
      <c r="Z524" s="29"/>
      <c r="AA524" s="29"/>
      <c r="AB524" s="29"/>
    </row>
    <row r="525" spans="1:28" ht="15.75" customHeight="1">
      <c r="A525" s="29"/>
      <c r="B525" s="29"/>
      <c r="C525" s="29"/>
      <c r="D525" s="29"/>
      <c r="E525" s="29"/>
      <c r="F525" s="29"/>
      <c r="G525" s="29"/>
      <c r="H525" s="29"/>
      <c r="I525" s="29"/>
      <c r="J525" s="29"/>
      <c r="K525" s="29"/>
      <c r="L525" s="325"/>
      <c r="M525" s="29"/>
      <c r="N525" s="29"/>
      <c r="O525" s="29"/>
      <c r="P525" s="29"/>
      <c r="Q525" s="29"/>
      <c r="R525" s="29"/>
      <c r="S525" s="29"/>
      <c r="T525" s="29"/>
      <c r="U525" s="29"/>
      <c r="V525" s="29"/>
      <c r="W525" s="29"/>
      <c r="X525" s="29"/>
      <c r="Y525" s="29"/>
      <c r="Z525" s="29"/>
      <c r="AA525" s="29"/>
      <c r="AB525" s="29"/>
    </row>
    <row r="526" spans="1:28" ht="15.75" customHeight="1">
      <c r="A526" s="29"/>
      <c r="B526" s="29"/>
      <c r="C526" s="29"/>
      <c r="D526" s="29"/>
      <c r="E526" s="29"/>
      <c r="F526" s="29"/>
      <c r="G526" s="29"/>
      <c r="H526" s="29"/>
      <c r="I526" s="29"/>
      <c r="J526" s="29"/>
      <c r="K526" s="29"/>
      <c r="L526" s="325"/>
      <c r="M526" s="29"/>
      <c r="N526" s="29"/>
      <c r="O526" s="29"/>
      <c r="P526" s="29"/>
      <c r="Q526" s="29"/>
      <c r="R526" s="29"/>
      <c r="S526" s="29"/>
      <c r="T526" s="29"/>
      <c r="U526" s="29"/>
      <c r="V526" s="29"/>
      <c r="W526" s="29"/>
      <c r="X526" s="29"/>
      <c r="Y526" s="29"/>
      <c r="Z526" s="29"/>
      <c r="AA526" s="29"/>
      <c r="AB526" s="29"/>
    </row>
    <row r="527" spans="1:28" ht="15.75" customHeight="1">
      <c r="A527" s="29"/>
      <c r="B527" s="29"/>
      <c r="C527" s="29"/>
      <c r="D527" s="29"/>
      <c r="E527" s="29"/>
      <c r="F527" s="29"/>
      <c r="G527" s="29"/>
      <c r="H527" s="29"/>
      <c r="I527" s="29"/>
      <c r="J527" s="29"/>
      <c r="K527" s="29"/>
      <c r="L527" s="325"/>
      <c r="M527" s="29"/>
      <c r="N527" s="29"/>
      <c r="O527" s="29"/>
      <c r="P527" s="29"/>
      <c r="Q527" s="29"/>
      <c r="R527" s="29"/>
      <c r="S527" s="29"/>
      <c r="T527" s="29"/>
      <c r="U527" s="29"/>
      <c r="V527" s="29"/>
      <c r="W527" s="29"/>
      <c r="X527" s="29"/>
      <c r="Y527" s="29"/>
      <c r="Z527" s="29"/>
      <c r="AA527" s="29"/>
      <c r="AB527" s="29"/>
    </row>
    <row r="528" spans="1:28" ht="15.75" customHeight="1">
      <c r="A528" s="29"/>
      <c r="B528" s="29"/>
      <c r="C528" s="29"/>
      <c r="D528" s="29"/>
      <c r="E528" s="29"/>
      <c r="F528" s="29"/>
      <c r="G528" s="29"/>
      <c r="H528" s="29"/>
      <c r="I528" s="29"/>
      <c r="J528" s="29"/>
      <c r="K528" s="29"/>
      <c r="L528" s="325"/>
      <c r="M528" s="29"/>
      <c r="N528" s="29"/>
      <c r="O528" s="29"/>
      <c r="P528" s="29"/>
      <c r="Q528" s="29"/>
      <c r="R528" s="29"/>
      <c r="S528" s="29"/>
      <c r="T528" s="29"/>
      <c r="U528" s="29"/>
      <c r="V528" s="29"/>
      <c r="W528" s="29"/>
      <c r="X528" s="29"/>
      <c r="Y528" s="29"/>
      <c r="Z528" s="29"/>
      <c r="AA528" s="29"/>
      <c r="AB528" s="29"/>
    </row>
    <row r="529" spans="1:28" ht="15.75" customHeight="1">
      <c r="A529" s="29"/>
      <c r="B529" s="29"/>
      <c r="C529" s="29"/>
      <c r="D529" s="29"/>
      <c r="E529" s="29"/>
      <c r="F529" s="29"/>
      <c r="G529" s="29"/>
      <c r="H529" s="29"/>
      <c r="I529" s="29"/>
      <c r="J529" s="29"/>
      <c r="K529" s="29"/>
      <c r="L529" s="325"/>
      <c r="M529" s="29"/>
      <c r="N529" s="29"/>
      <c r="O529" s="29"/>
      <c r="P529" s="29"/>
      <c r="Q529" s="29"/>
      <c r="R529" s="29"/>
      <c r="S529" s="29"/>
      <c r="T529" s="29"/>
      <c r="U529" s="29"/>
      <c r="V529" s="29"/>
      <c r="W529" s="29"/>
      <c r="X529" s="29"/>
      <c r="Y529" s="29"/>
      <c r="Z529" s="29"/>
      <c r="AA529" s="29"/>
      <c r="AB529" s="29"/>
    </row>
    <row r="530" spans="1:28" ht="15.75" customHeight="1">
      <c r="A530" s="29"/>
      <c r="B530" s="29"/>
      <c r="C530" s="29"/>
      <c r="D530" s="29"/>
      <c r="E530" s="29"/>
      <c r="F530" s="29"/>
      <c r="G530" s="29"/>
      <c r="H530" s="29"/>
      <c r="I530" s="29"/>
      <c r="J530" s="29"/>
      <c r="K530" s="29"/>
      <c r="L530" s="325"/>
      <c r="M530" s="29"/>
      <c r="N530" s="29"/>
      <c r="O530" s="29"/>
      <c r="P530" s="29"/>
      <c r="Q530" s="29"/>
      <c r="R530" s="29"/>
      <c r="S530" s="29"/>
      <c r="T530" s="29"/>
      <c r="U530" s="29"/>
      <c r="V530" s="29"/>
      <c r="W530" s="29"/>
      <c r="X530" s="29"/>
      <c r="Y530" s="29"/>
      <c r="Z530" s="29"/>
      <c r="AA530" s="29"/>
      <c r="AB530" s="29"/>
    </row>
    <row r="531" spans="1:28" ht="15.75" customHeight="1">
      <c r="A531" s="29"/>
      <c r="B531" s="29"/>
      <c r="C531" s="29"/>
      <c r="D531" s="29"/>
      <c r="E531" s="29"/>
      <c r="F531" s="29"/>
      <c r="G531" s="29"/>
      <c r="H531" s="29"/>
      <c r="I531" s="29"/>
      <c r="J531" s="29"/>
      <c r="K531" s="29"/>
      <c r="L531" s="325"/>
      <c r="M531" s="29"/>
      <c r="N531" s="29"/>
      <c r="O531" s="29"/>
      <c r="P531" s="29"/>
      <c r="Q531" s="29"/>
      <c r="R531" s="29"/>
      <c r="S531" s="29"/>
      <c r="T531" s="29"/>
      <c r="U531" s="29"/>
      <c r="V531" s="29"/>
      <c r="W531" s="29"/>
      <c r="X531" s="29"/>
      <c r="Y531" s="29"/>
      <c r="Z531" s="29"/>
      <c r="AA531" s="29"/>
      <c r="AB531" s="29"/>
    </row>
    <row r="532" spans="1:28" ht="15.75" customHeight="1">
      <c r="A532" s="29"/>
      <c r="B532" s="29"/>
      <c r="C532" s="29"/>
      <c r="D532" s="29"/>
      <c r="E532" s="29"/>
      <c r="F532" s="29"/>
      <c r="G532" s="29"/>
      <c r="H532" s="29"/>
      <c r="I532" s="29"/>
      <c r="J532" s="29"/>
      <c r="K532" s="29"/>
      <c r="L532" s="325"/>
      <c r="M532" s="29"/>
      <c r="N532" s="29"/>
      <c r="O532" s="29"/>
      <c r="P532" s="29"/>
      <c r="Q532" s="29"/>
      <c r="R532" s="29"/>
      <c r="S532" s="29"/>
      <c r="T532" s="29"/>
      <c r="U532" s="29"/>
      <c r="V532" s="29"/>
      <c r="W532" s="29"/>
      <c r="X532" s="29"/>
      <c r="Y532" s="29"/>
      <c r="Z532" s="29"/>
      <c r="AA532" s="29"/>
      <c r="AB532" s="29"/>
    </row>
    <row r="533" spans="1:28" ht="15.75" customHeight="1">
      <c r="A533" s="29"/>
      <c r="B533" s="29"/>
      <c r="C533" s="29"/>
      <c r="D533" s="29"/>
      <c r="E533" s="29"/>
      <c r="F533" s="29"/>
      <c r="G533" s="29"/>
      <c r="H533" s="29"/>
      <c r="I533" s="29"/>
      <c r="J533" s="29"/>
      <c r="K533" s="29"/>
      <c r="L533" s="325"/>
      <c r="M533" s="29"/>
      <c r="N533" s="29"/>
      <c r="O533" s="29"/>
      <c r="P533" s="29"/>
      <c r="Q533" s="29"/>
      <c r="R533" s="29"/>
      <c r="S533" s="29"/>
      <c r="T533" s="29"/>
      <c r="U533" s="29"/>
      <c r="V533" s="29"/>
      <c r="W533" s="29"/>
      <c r="X533" s="29"/>
      <c r="Y533" s="29"/>
      <c r="Z533" s="29"/>
      <c r="AA533" s="29"/>
      <c r="AB533" s="29"/>
    </row>
    <row r="534" spans="1:28" ht="15.75" customHeight="1">
      <c r="A534" s="29"/>
      <c r="B534" s="29"/>
      <c r="C534" s="29"/>
      <c r="D534" s="29"/>
      <c r="E534" s="29"/>
      <c r="F534" s="29"/>
      <c r="G534" s="29"/>
      <c r="H534" s="29"/>
      <c r="I534" s="29"/>
      <c r="J534" s="29"/>
      <c r="K534" s="29"/>
      <c r="L534" s="325"/>
      <c r="M534" s="29"/>
      <c r="N534" s="29"/>
      <c r="O534" s="29"/>
      <c r="P534" s="29"/>
      <c r="Q534" s="29"/>
      <c r="R534" s="29"/>
      <c r="S534" s="29"/>
      <c r="T534" s="29"/>
      <c r="U534" s="29"/>
      <c r="V534" s="29"/>
      <c r="W534" s="29"/>
      <c r="X534" s="29"/>
      <c r="Y534" s="29"/>
      <c r="Z534" s="29"/>
      <c r="AA534" s="29"/>
      <c r="AB534" s="29"/>
    </row>
    <row r="535" spans="1:28" ht="15.75" customHeight="1">
      <c r="A535" s="29"/>
      <c r="B535" s="29"/>
      <c r="C535" s="29"/>
      <c r="D535" s="29"/>
      <c r="E535" s="29"/>
      <c r="F535" s="29"/>
      <c r="G535" s="29"/>
      <c r="H535" s="29"/>
      <c r="I535" s="29"/>
      <c r="J535" s="29"/>
      <c r="K535" s="29"/>
      <c r="L535" s="325"/>
      <c r="M535" s="29"/>
      <c r="N535" s="29"/>
      <c r="O535" s="29"/>
      <c r="P535" s="29"/>
      <c r="Q535" s="29"/>
      <c r="R535" s="29"/>
      <c r="S535" s="29"/>
      <c r="T535" s="29"/>
      <c r="U535" s="29"/>
      <c r="V535" s="29"/>
      <c r="W535" s="29"/>
      <c r="X535" s="29"/>
      <c r="Y535" s="29"/>
      <c r="Z535" s="29"/>
      <c r="AA535" s="29"/>
      <c r="AB535" s="29"/>
    </row>
    <row r="536" spans="1:28" ht="15.75" customHeight="1">
      <c r="A536" s="29"/>
      <c r="B536" s="29"/>
      <c r="C536" s="29"/>
      <c r="D536" s="29"/>
      <c r="E536" s="29"/>
      <c r="F536" s="29"/>
      <c r="G536" s="29"/>
      <c r="H536" s="29"/>
      <c r="I536" s="29"/>
      <c r="J536" s="29"/>
      <c r="K536" s="29"/>
      <c r="L536" s="325"/>
      <c r="M536" s="29"/>
      <c r="N536" s="29"/>
      <c r="O536" s="29"/>
      <c r="P536" s="29"/>
      <c r="Q536" s="29"/>
      <c r="R536" s="29"/>
      <c r="S536" s="29"/>
      <c r="T536" s="29"/>
      <c r="U536" s="29"/>
      <c r="V536" s="29"/>
      <c r="W536" s="29"/>
      <c r="X536" s="29"/>
      <c r="Y536" s="29"/>
      <c r="Z536" s="29"/>
      <c r="AA536" s="29"/>
      <c r="AB536" s="29"/>
    </row>
    <row r="537" spans="1:28" ht="15.75" customHeight="1">
      <c r="A537" s="29"/>
      <c r="B537" s="29"/>
      <c r="C537" s="29"/>
      <c r="D537" s="29"/>
      <c r="E537" s="29"/>
      <c r="F537" s="29"/>
      <c r="G537" s="29"/>
      <c r="H537" s="29"/>
      <c r="I537" s="29"/>
      <c r="J537" s="29"/>
      <c r="K537" s="29"/>
      <c r="L537" s="325"/>
      <c r="M537" s="29"/>
      <c r="N537" s="29"/>
      <c r="O537" s="29"/>
      <c r="P537" s="29"/>
      <c r="Q537" s="29"/>
      <c r="R537" s="29"/>
      <c r="S537" s="29"/>
      <c r="T537" s="29"/>
      <c r="U537" s="29"/>
      <c r="V537" s="29"/>
      <c r="W537" s="29"/>
      <c r="X537" s="29"/>
      <c r="Y537" s="29"/>
      <c r="Z537" s="29"/>
      <c r="AA537" s="29"/>
      <c r="AB537" s="29"/>
    </row>
    <row r="538" spans="1:28" ht="15.75" customHeight="1">
      <c r="A538" s="29"/>
      <c r="B538" s="29"/>
      <c r="C538" s="29"/>
      <c r="D538" s="29"/>
      <c r="E538" s="29"/>
      <c r="F538" s="29"/>
      <c r="G538" s="29"/>
      <c r="H538" s="29"/>
      <c r="I538" s="29"/>
      <c r="J538" s="29"/>
      <c r="K538" s="29"/>
      <c r="L538" s="325"/>
      <c r="M538" s="29"/>
      <c r="N538" s="29"/>
      <c r="O538" s="29"/>
      <c r="P538" s="29"/>
      <c r="Q538" s="29"/>
      <c r="R538" s="29"/>
      <c r="S538" s="29"/>
      <c r="T538" s="29"/>
      <c r="U538" s="29"/>
      <c r="V538" s="29"/>
      <c r="W538" s="29"/>
      <c r="X538" s="29"/>
      <c r="Y538" s="29"/>
      <c r="Z538" s="29"/>
      <c r="AA538" s="29"/>
      <c r="AB538" s="29"/>
    </row>
    <row r="539" spans="1:28" ht="15.75" customHeight="1">
      <c r="A539" s="29"/>
      <c r="B539" s="29"/>
      <c r="C539" s="29"/>
      <c r="D539" s="29"/>
      <c r="E539" s="29"/>
      <c r="F539" s="29"/>
      <c r="G539" s="29"/>
      <c r="H539" s="29"/>
      <c r="I539" s="29"/>
      <c r="J539" s="29"/>
      <c r="K539" s="29"/>
      <c r="L539" s="325"/>
      <c r="M539" s="29"/>
      <c r="N539" s="29"/>
      <c r="O539" s="29"/>
      <c r="P539" s="29"/>
      <c r="Q539" s="29"/>
      <c r="R539" s="29"/>
      <c r="S539" s="29"/>
      <c r="T539" s="29"/>
      <c r="U539" s="29"/>
      <c r="V539" s="29"/>
      <c r="W539" s="29"/>
      <c r="X539" s="29"/>
      <c r="Y539" s="29"/>
      <c r="Z539" s="29"/>
      <c r="AA539" s="29"/>
      <c r="AB539" s="29"/>
    </row>
    <row r="540" spans="1:28" ht="15.75" customHeight="1">
      <c r="A540" s="29"/>
      <c r="B540" s="29"/>
      <c r="C540" s="29"/>
      <c r="D540" s="29"/>
      <c r="E540" s="29"/>
      <c r="F540" s="29"/>
      <c r="G540" s="29"/>
      <c r="H540" s="29"/>
      <c r="I540" s="29"/>
      <c r="J540" s="29"/>
      <c r="K540" s="29"/>
      <c r="L540" s="325"/>
      <c r="M540" s="29"/>
      <c r="N540" s="29"/>
      <c r="O540" s="29"/>
      <c r="P540" s="29"/>
      <c r="Q540" s="29"/>
      <c r="R540" s="29"/>
      <c r="S540" s="29"/>
      <c r="T540" s="29"/>
      <c r="U540" s="29"/>
      <c r="V540" s="29"/>
      <c r="W540" s="29"/>
      <c r="X540" s="29"/>
      <c r="Y540" s="29"/>
      <c r="Z540" s="29"/>
      <c r="AA540" s="29"/>
      <c r="AB540" s="29"/>
    </row>
    <row r="541" spans="1:28" ht="15.75" customHeight="1">
      <c r="A541" s="29"/>
      <c r="B541" s="29"/>
      <c r="C541" s="29"/>
      <c r="D541" s="29"/>
      <c r="E541" s="29"/>
      <c r="F541" s="29"/>
      <c r="G541" s="29"/>
      <c r="H541" s="29"/>
      <c r="I541" s="29"/>
      <c r="J541" s="29"/>
      <c r="K541" s="29"/>
      <c r="L541" s="325"/>
      <c r="M541" s="29"/>
      <c r="N541" s="29"/>
      <c r="O541" s="29"/>
      <c r="P541" s="29"/>
      <c r="Q541" s="29"/>
      <c r="R541" s="29"/>
      <c r="S541" s="29"/>
      <c r="T541" s="29"/>
      <c r="U541" s="29"/>
      <c r="V541" s="29"/>
      <c r="W541" s="29"/>
      <c r="X541" s="29"/>
      <c r="Y541" s="29"/>
      <c r="Z541" s="29"/>
      <c r="AA541" s="29"/>
      <c r="AB541" s="29"/>
    </row>
    <row r="542" spans="1:28" ht="15.75" customHeight="1">
      <c r="A542" s="29"/>
      <c r="B542" s="29"/>
      <c r="C542" s="29"/>
      <c r="D542" s="29"/>
      <c r="E542" s="29"/>
      <c r="F542" s="29"/>
      <c r="G542" s="29"/>
      <c r="H542" s="29"/>
      <c r="I542" s="29"/>
      <c r="J542" s="29"/>
      <c r="K542" s="29"/>
      <c r="L542" s="325"/>
      <c r="M542" s="29"/>
      <c r="N542" s="29"/>
      <c r="O542" s="29"/>
      <c r="P542" s="29"/>
      <c r="Q542" s="29"/>
      <c r="R542" s="29"/>
      <c r="S542" s="29"/>
      <c r="T542" s="29"/>
      <c r="U542" s="29"/>
      <c r="V542" s="29"/>
      <c r="W542" s="29"/>
      <c r="X542" s="29"/>
      <c r="Y542" s="29"/>
      <c r="Z542" s="29"/>
      <c r="AA542" s="29"/>
      <c r="AB542" s="29"/>
    </row>
    <row r="543" spans="1:28" ht="15.75" customHeight="1">
      <c r="A543" s="29"/>
      <c r="B543" s="29"/>
      <c r="C543" s="29"/>
      <c r="D543" s="29"/>
      <c r="E543" s="29"/>
      <c r="F543" s="29"/>
      <c r="G543" s="29"/>
      <c r="H543" s="29"/>
      <c r="I543" s="29"/>
      <c r="J543" s="29"/>
      <c r="K543" s="29"/>
      <c r="L543" s="325"/>
      <c r="M543" s="29"/>
      <c r="N543" s="29"/>
      <c r="O543" s="29"/>
      <c r="P543" s="29"/>
      <c r="Q543" s="29"/>
      <c r="R543" s="29"/>
      <c r="S543" s="29"/>
      <c r="T543" s="29"/>
      <c r="U543" s="29"/>
      <c r="V543" s="29"/>
      <c r="W543" s="29"/>
      <c r="X543" s="29"/>
      <c r="Y543" s="29"/>
      <c r="Z543" s="29"/>
      <c r="AA543" s="29"/>
      <c r="AB543" s="29"/>
    </row>
    <row r="544" spans="1:28" ht="15.75" customHeight="1">
      <c r="A544" s="29"/>
      <c r="B544" s="29"/>
      <c r="C544" s="29"/>
      <c r="D544" s="29"/>
      <c r="E544" s="29"/>
      <c r="F544" s="29"/>
      <c r="G544" s="29"/>
      <c r="H544" s="29"/>
      <c r="I544" s="29"/>
      <c r="J544" s="29"/>
      <c r="K544" s="29"/>
      <c r="L544" s="325"/>
      <c r="M544" s="29"/>
      <c r="N544" s="29"/>
      <c r="O544" s="29"/>
      <c r="P544" s="29"/>
      <c r="Q544" s="29"/>
      <c r="R544" s="29"/>
      <c r="S544" s="29"/>
      <c r="T544" s="29"/>
      <c r="U544" s="29"/>
      <c r="V544" s="29"/>
      <c r="W544" s="29"/>
      <c r="X544" s="29"/>
      <c r="Y544" s="29"/>
      <c r="Z544" s="29"/>
      <c r="AA544" s="29"/>
      <c r="AB544" s="29"/>
    </row>
    <row r="545" spans="1:28" ht="15.75" customHeight="1">
      <c r="A545" s="29"/>
      <c r="B545" s="29"/>
      <c r="C545" s="29"/>
      <c r="D545" s="29"/>
      <c r="E545" s="29"/>
      <c r="F545" s="29"/>
      <c r="G545" s="29"/>
      <c r="H545" s="29"/>
      <c r="I545" s="29"/>
      <c r="J545" s="29"/>
      <c r="K545" s="29"/>
      <c r="L545" s="325"/>
      <c r="M545" s="29"/>
      <c r="N545" s="29"/>
      <c r="O545" s="29"/>
      <c r="P545" s="29"/>
      <c r="Q545" s="29"/>
      <c r="R545" s="29"/>
      <c r="S545" s="29"/>
      <c r="T545" s="29"/>
      <c r="U545" s="29"/>
      <c r="V545" s="29"/>
      <c r="W545" s="29"/>
      <c r="X545" s="29"/>
      <c r="Y545" s="29"/>
      <c r="Z545" s="29"/>
      <c r="AA545" s="29"/>
      <c r="AB545" s="29"/>
    </row>
    <row r="546" spans="1:28" ht="15.75" customHeight="1">
      <c r="A546" s="29"/>
      <c r="B546" s="29"/>
      <c r="C546" s="29"/>
      <c r="D546" s="29"/>
      <c r="E546" s="29"/>
      <c r="F546" s="29"/>
      <c r="G546" s="29"/>
      <c r="H546" s="29"/>
      <c r="I546" s="29"/>
      <c r="J546" s="29"/>
      <c r="K546" s="29"/>
      <c r="L546" s="325"/>
      <c r="M546" s="29"/>
      <c r="N546" s="29"/>
      <c r="O546" s="29"/>
      <c r="P546" s="29"/>
      <c r="Q546" s="29"/>
      <c r="R546" s="29"/>
      <c r="S546" s="29"/>
      <c r="T546" s="29"/>
      <c r="U546" s="29"/>
      <c r="V546" s="29"/>
      <c r="W546" s="29"/>
      <c r="X546" s="29"/>
      <c r="Y546" s="29"/>
      <c r="Z546" s="29"/>
      <c r="AA546" s="29"/>
      <c r="AB546" s="29"/>
    </row>
    <row r="547" spans="1:28" ht="15.75" customHeight="1">
      <c r="A547" s="29"/>
      <c r="B547" s="29"/>
      <c r="C547" s="29"/>
      <c r="D547" s="29"/>
      <c r="E547" s="29"/>
      <c r="F547" s="29"/>
      <c r="G547" s="29"/>
      <c r="H547" s="29"/>
      <c r="I547" s="29"/>
      <c r="J547" s="29"/>
      <c r="K547" s="29"/>
      <c r="L547" s="325"/>
      <c r="M547" s="29"/>
      <c r="N547" s="29"/>
      <c r="O547" s="29"/>
      <c r="P547" s="29"/>
      <c r="Q547" s="29"/>
      <c r="R547" s="29"/>
      <c r="S547" s="29"/>
      <c r="T547" s="29"/>
      <c r="U547" s="29"/>
      <c r="V547" s="29"/>
      <c r="W547" s="29"/>
      <c r="X547" s="29"/>
      <c r="Y547" s="29"/>
      <c r="Z547" s="29"/>
      <c r="AA547" s="29"/>
      <c r="AB547" s="29"/>
    </row>
    <row r="548" spans="1:28" ht="15.75" customHeight="1">
      <c r="A548" s="29"/>
      <c r="B548" s="29"/>
      <c r="C548" s="29"/>
      <c r="D548" s="29"/>
      <c r="E548" s="29"/>
      <c r="F548" s="29"/>
      <c r="G548" s="29"/>
      <c r="H548" s="29"/>
      <c r="I548" s="29"/>
      <c r="J548" s="29"/>
      <c r="K548" s="29"/>
      <c r="L548" s="325"/>
      <c r="M548" s="29"/>
      <c r="N548" s="29"/>
      <c r="O548" s="29"/>
      <c r="P548" s="29"/>
      <c r="Q548" s="29"/>
      <c r="R548" s="29"/>
      <c r="S548" s="29"/>
      <c r="T548" s="29"/>
      <c r="U548" s="29"/>
      <c r="V548" s="29"/>
      <c r="W548" s="29"/>
      <c r="X548" s="29"/>
      <c r="Y548" s="29"/>
      <c r="Z548" s="29"/>
      <c r="AA548" s="29"/>
      <c r="AB548" s="29"/>
    </row>
    <row r="549" spans="1:28" ht="15.75" customHeight="1">
      <c r="A549" s="29"/>
      <c r="B549" s="29"/>
      <c r="C549" s="29"/>
      <c r="D549" s="29"/>
      <c r="E549" s="29"/>
      <c r="F549" s="29"/>
      <c r="G549" s="29"/>
      <c r="H549" s="29"/>
      <c r="I549" s="29"/>
      <c r="J549" s="29"/>
      <c r="K549" s="29"/>
      <c r="L549" s="325"/>
      <c r="M549" s="29"/>
      <c r="N549" s="29"/>
      <c r="O549" s="29"/>
      <c r="P549" s="29"/>
      <c r="Q549" s="29"/>
      <c r="R549" s="29"/>
      <c r="S549" s="29"/>
      <c r="T549" s="29"/>
      <c r="U549" s="29"/>
      <c r="V549" s="29"/>
      <c r="W549" s="29"/>
      <c r="X549" s="29"/>
      <c r="Y549" s="29"/>
      <c r="Z549" s="29"/>
      <c r="AA549" s="29"/>
      <c r="AB549" s="29"/>
    </row>
    <row r="550" spans="1:28" ht="15.75" customHeight="1">
      <c r="A550" s="29"/>
      <c r="B550" s="29"/>
      <c r="C550" s="29"/>
      <c r="D550" s="29"/>
      <c r="E550" s="29"/>
      <c r="F550" s="29"/>
      <c r="G550" s="29"/>
      <c r="H550" s="29"/>
      <c r="I550" s="29"/>
      <c r="J550" s="29"/>
      <c r="K550" s="29"/>
      <c r="L550" s="325"/>
      <c r="M550" s="29"/>
      <c r="N550" s="29"/>
      <c r="O550" s="29"/>
      <c r="P550" s="29"/>
      <c r="Q550" s="29"/>
      <c r="R550" s="29"/>
      <c r="S550" s="29"/>
      <c r="T550" s="29"/>
      <c r="U550" s="29"/>
      <c r="V550" s="29"/>
      <c r="W550" s="29"/>
      <c r="X550" s="29"/>
      <c r="Y550" s="29"/>
      <c r="Z550" s="29"/>
      <c r="AA550" s="29"/>
      <c r="AB550" s="29"/>
    </row>
    <row r="551" spans="1:28" ht="15.75" customHeight="1">
      <c r="A551" s="29"/>
      <c r="B551" s="29"/>
      <c r="C551" s="29"/>
      <c r="D551" s="29"/>
      <c r="E551" s="29"/>
      <c r="F551" s="29"/>
      <c r="G551" s="29"/>
      <c r="H551" s="29"/>
      <c r="I551" s="29"/>
      <c r="J551" s="29"/>
      <c r="K551" s="29"/>
      <c r="L551" s="325"/>
      <c r="M551" s="29"/>
      <c r="N551" s="29"/>
      <c r="O551" s="29"/>
      <c r="P551" s="29"/>
      <c r="Q551" s="29"/>
      <c r="R551" s="29"/>
      <c r="S551" s="29"/>
      <c r="T551" s="29"/>
      <c r="U551" s="29"/>
      <c r="V551" s="29"/>
      <c r="W551" s="29"/>
      <c r="X551" s="29"/>
      <c r="Y551" s="29"/>
      <c r="Z551" s="29"/>
      <c r="AA551" s="29"/>
      <c r="AB551" s="29"/>
    </row>
    <row r="552" spans="1:28" ht="15.75" customHeight="1">
      <c r="A552" s="29"/>
      <c r="B552" s="29"/>
      <c r="C552" s="29"/>
      <c r="D552" s="29"/>
      <c r="E552" s="29"/>
      <c r="F552" s="29"/>
      <c r="G552" s="29"/>
      <c r="H552" s="29"/>
      <c r="I552" s="29"/>
      <c r="J552" s="29"/>
      <c r="K552" s="29"/>
      <c r="L552" s="325"/>
      <c r="M552" s="29"/>
      <c r="N552" s="29"/>
      <c r="O552" s="29"/>
      <c r="P552" s="29"/>
      <c r="Q552" s="29"/>
      <c r="R552" s="29"/>
      <c r="S552" s="29"/>
      <c r="T552" s="29"/>
      <c r="U552" s="29"/>
      <c r="V552" s="29"/>
      <c r="W552" s="29"/>
      <c r="X552" s="29"/>
      <c r="Y552" s="29"/>
      <c r="Z552" s="29"/>
      <c r="AA552" s="29"/>
      <c r="AB552" s="29"/>
    </row>
    <row r="553" spans="1:28" ht="15.75" customHeight="1">
      <c r="A553" s="29"/>
      <c r="B553" s="29"/>
      <c r="C553" s="29"/>
      <c r="D553" s="29"/>
      <c r="E553" s="29"/>
      <c r="F553" s="29"/>
      <c r="G553" s="29"/>
      <c r="H553" s="29"/>
      <c r="I553" s="29"/>
      <c r="J553" s="29"/>
      <c r="K553" s="29"/>
      <c r="L553" s="325"/>
      <c r="M553" s="29"/>
      <c r="N553" s="29"/>
      <c r="O553" s="29"/>
      <c r="P553" s="29"/>
      <c r="Q553" s="29"/>
      <c r="R553" s="29"/>
      <c r="S553" s="29"/>
      <c r="T553" s="29"/>
      <c r="U553" s="29"/>
      <c r="V553" s="29"/>
      <c r="W553" s="29"/>
      <c r="X553" s="29"/>
      <c r="Y553" s="29"/>
      <c r="Z553" s="29"/>
      <c r="AA553" s="29"/>
      <c r="AB553" s="29"/>
    </row>
    <row r="554" spans="1:28" ht="15.75" customHeight="1">
      <c r="A554" s="29"/>
      <c r="B554" s="29"/>
      <c r="C554" s="29"/>
      <c r="D554" s="29"/>
      <c r="E554" s="29"/>
      <c r="F554" s="29"/>
      <c r="G554" s="29"/>
      <c r="H554" s="29"/>
      <c r="I554" s="29"/>
      <c r="J554" s="29"/>
      <c r="K554" s="29"/>
      <c r="L554" s="325"/>
      <c r="M554" s="29"/>
      <c r="N554" s="29"/>
      <c r="O554" s="29"/>
      <c r="P554" s="29"/>
      <c r="Q554" s="29"/>
      <c r="R554" s="29"/>
      <c r="S554" s="29"/>
      <c r="T554" s="29"/>
      <c r="U554" s="29"/>
      <c r="V554" s="29"/>
      <c r="W554" s="29"/>
      <c r="X554" s="29"/>
      <c r="Y554" s="29"/>
      <c r="Z554" s="29"/>
      <c r="AA554" s="29"/>
      <c r="AB554" s="29"/>
    </row>
    <row r="555" spans="1:28" ht="15.75" customHeight="1">
      <c r="A555" s="29"/>
      <c r="B555" s="29"/>
      <c r="C555" s="29"/>
      <c r="D555" s="29"/>
      <c r="E555" s="29"/>
      <c r="F555" s="29"/>
      <c r="G555" s="29"/>
      <c r="H555" s="29"/>
      <c r="I555" s="29"/>
      <c r="J555" s="29"/>
      <c r="K555" s="29"/>
      <c r="L555" s="325"/>
      <c r="M555" s="29"/>
      <c r="N555" s="29"/>
      <c r="O555" s="29"/>
      <c r="P555" s="29"/>
      <c r="Q555" s="29"/>
      <c r="R555" s="29"/>
      <c r="S555" s="29"/>
      <c r="T555" s="29"/>
      <c r="U555" s="29"/>
      <c r="V555" s="29"/>
      <c r="W555" s="29"/>
      <c r="X555" s="29"/>
      <c r="Y555" s="29"/>
      <c r="Z555" s="29"/>
      <c r="AA555" s="29"/>
      <c r="AB555" s="29"/>
    </row>
    <row r="556" spans="1:28" ht="15.75" customHeight="1">
      <c r="A556" s="29"/>
      <c r="B556" s="29"/>
      <c r="C556" s="29"/>
      <c r="D556" s="29"/>
      <c r="E556" s="29"/>
      <c r="F556" s="29"/>
      <c r="G556" s="29"/>
      <c r="H556" s="29"/>
      <c r="I556" s="29"/>
      <c r="J556" s="29"/>
      <c r="K556" s="29"/>
      <c r="L556" s="325"/>
      <c r="M556" s="29"/>
      <c r="N556" s="29"/>
      <c r="O556" s="29"/>
      <c r="P556" s="29"/>
      <c r="Q556" s="29"/>
      <c r="R556" s="29"/>
      <c r="S556" s="29"/>
      <c r="T556" s="29"/>
      <c r="U556" s="29"/>
      <c r="V556" s="29"/>
      <c r="W556" s="29"/>
      <c r="X556" s="29"/>
      <c r="Y556" s="29"/>
      <c r="Z556" s="29"/>
      <c r="AA556" s="29"/>
      <c r="AB556" s="29"/>
    </row>
    <row r="557" spans="1:28" ht="15.75" customHeight="1">
      <c r="A557" s="29"/>
      <c r="B557" s="29"/>
      <c r="C557" s="29"/>
      <c r="D557" s="29"/>
      <c r="E557" s="29"/>
      <c r="F557" s="29"/>
      <c r="G557" s="29"/>
      <c r="H557" s="29"/>
      <c r="I557" s="29"/>
      <c r="J557" s="29"/>
      <c r="K557" s="29"/>
      <c r="L557" s="325"/>
      <c r="M557" s="29"/>
      <c r="N557" s="29"/>
      <c r="O557" s="29"/>
      <c r="P557" s="29"/>
      <c r="Q557" s="29"/>
      <c r="R557" s="29"/>
      <c r="S557" s="29"/>
      <c r="T557" s="29"/>
      <c r="U557" s="29"/>
      <c r="V557" s="29"/>
      <c r="W557" s="29"/>
      <c r="X557" s="29"/>
      <c r="Y557" s="29"/>
      <c r="Z557" s="29"/>
      <c r="AA557" s="29"/>
      <c r="AB557" s="29"/>
    </row>
    <row r="558" spans="1:28" ht="15.75" customHeight="1">
      <c r="A558" s="29"/>
      <c r="B558" s="29"/>
      <c r="C558" s="29"/>
      <c r="D558" s="29"/>
      <c r="E558" s="29"/>
      <c r="F558" s="29"/>
      <c r="G558" s="29"/>
      <c r="H558" s="29"/>
      <c r="I558" s="29"/>
      <c r="J558" s="29"/>
      <c r="K558" s="29"/>
      <c r="L558" s="325"/>
      <c r="M558" s="29"/>
      <c r="N558" s="29"/>
      <c r="O558" s="29"/>
      <c r="P558" s="29"/>
      <c r="Q558" s="29"/>
      <c r="R558" s="29"/>
      <c r="S558" s="29"/>
      <c r="T558" s="29"/>
      <c r="U558" s="29"/>
      <c r="V558" s="29"/>
      <c r="W558" s="29"/>
      <c r="X558" s="29"/>
      <c r="Y558" s="29"/>
      <c r="Z558" s="29"/>
      <c r="AA558" s="29"/>
      <c r="AB558" s="29"/>
    </row>
    <row r="559" spans="1:28" ht="15.75" customHeight="1">
      <c r="A559" s="29"/>
      <c r="B559" s="29"/>
      <c r="C559" s="29"/>
      <c r="D559" s="29"/>
      <c r="E559" s="29"/>
      <c r="F559" s="29"/>
      <c r="G559" s="29"/>
      <c r="H559" s="29"/>
      <c r="I559" s="29"/>
      <c r="J559" s="29"/>
      <c r="K559" s="29"/>
      <c r="L559" s="325"/>
      <c r="M559" s="29"/>
      <c r="N559" s="29"/>
      <c r="O559" s="29"/>
      <c r="P559" s="29"/>
      <c r="Q559" s="29"/>
      <c r="R559" s="29"/>
      <c r="S559" s="29"/>
      <c r="T559" s="29"/>
      <c r="U559" s="29"/>
      <c r="V559" s="29"/>
      <c r="W559" s="29"/>
      <c r="X559" s="29"/>
      <c r="Y559" s="29"/>
      <c r="Z559" s="29"/>
      <c r="AA559" s="29"/>
      <c r="AB559" s="29"/>
    </row>
    <row r="560" spans="1:28" ht="15.75" customHeight="1">
      <c r="A560" s="29"/>
      <c r="B560" s="29"/>
      <c r="C560" s="29"/>
      <c r="D560" s="29"/>
      <c r="E560" s="29"/>
      <c r="F560" s="29"/>
      <c r="G560" s="29"/>
      <c r="H560" s="29"/>
      <c r="I560" s="29"/>
      <c r="J560" s="29"/>
      <c r="K560" s="29"/>
      <c r="L560" s="325"/>
      <c r="M560" s="29"/>
      <c r="N560" s="29"/>
      <c r="O560" s="29"/>
      <c r="P560" s="29"/>
      <c r="Q560" s="29"/>
      <c r="R560" s="29"/>
      <c r="S560" s="29"/>
      <c r="T560" s="29"/>
      <c r="U560" s="29"/>
      <c r="V560" s="29"/>
      <c r="W560" s="29"/>
      <c r="X560" s="29"/>
      <c r="Y560" s="29"/>
      <c r="Z560" s="29"/>
      <c r="AA560" s="29"/>
      <c r="AB560" s="29"/>
    </row>
    <row r="561" spans="1:28" ht="15.75" customHeight="1">
      <c r="A561" s="29"/>
      <c r="B561" s="29"/>
      <c r="C561" s="29"/>
      <c r="D561" s="29"/>
      <c r="E561" s="29"/>
      <c r="F561" s="29"/>
      <c r="G561" s="29"/>
      <c r="H561" s="29"/>
      <c r="I561" s="29"/>
      <c r="J561" s="29"/>
      <c r="K561" s="29"/>
      <c r="L561" s="325"/>
      <c r="M561" s="29"/>
      <c r="N561" s="29"/>
      <c r="O561" s="29"/>
      <c r="P561" s="29"/>
      <c r="Q561" s="29"/>
      <c r="R561" s="29"/>
      <c r="S561" s="29"/>
      <c r="T561" s="29"/>
      <c r="U561" s="29"/>
      <c r="V561" s="29"/>
      <c r="W561" s="29"/>
      <c r="X561" s="29"/>
      <c r="Y561" s="29"/>
      <c r="Z561" s="29"/>
      <c r="AA561" s="29"/>
      <c r="AB561" s="29"/>
    </row>
    <row r="562" spans="1:28" ht="15.75" customHeight="1">
      <c r="A562" s="29"/>
      <c r="B562" s="29"/>
      <c r="C562" s="29"/>
      <c r="D562" s="29"/>
      <c r="E562" s="29"/>
      <c r="F562" s="29"/>
      <c r="G562" s="29"/>
      <c r="H562" s="29"/>
      <c r="I562" s="29"/>
      <c r="J562" s="29"/>
      <c r="K562" s="29"/>
      <c r="L562" s="325"/>
      <c r="M562" s="29"/>
      <c r="N562" s="29"/>
      <c r="O562" s="29"/>
      <c r="P562" s="29"/>
      <c r="Q562" s="29"/>
      <c r="R562" s="29"/>
      <c r="S562" s="29"/>
      <c r="T562" s="29"/>
      <c r="U562" s="29"/>
      <c r="V562" s="29"/>
      <c r="W562" s="29"/>
      <c r="X562" s="29"/>
      <c r="Y562" s="29"/>
      <c r="Z562" s="29"/>
      <c r="AA562" s="29"/>
      <c r="AB562" s="29"/>
    </row>
    <row r="563" spans="1:28" ht="15.75" customHeight="1">
      <c r="A563" s="29"/>
      <c r="B563" s="29"/>
      <c r="C563" s="29"/>
      <c r="D563" s="29"/>
      <c r="E563" s="29"/>
      <c r="F563" s="29"/>
      <c r="G563" s="29"/>
      <c r="H563" s="29"/>
      <c r="I563" s="29"/>
      <c r="J563" s="29"/>
      <c r="K563" s="29"/>
      <c r="L563" s="325"/>
      <c r="M563" s="29"/>
      <c r="N563" s="29"/>
      <c r="O563" s="29"/>
      <c r="P563" s="29"/>
      <c r="Q563" s="29"/>
      <c r="R563" s="29"/>
      <c r="S563" s="29"/>
      <c r="T563" s="29"/>
      <c r="U563" s="29"/>
      <c r="V563" s="29"/>
      <c r="W563" s="29"/>
      <c r="X563" s="29"/>
      <c r="Y563" s="29"/>
      <c r="Z563" s="29"/>
      <c r="AA563" s="29"/>
      <c r="AB563" s="29"/>
    </row>
    <row r="564" spans="1:28" ht="15.75" customHeight="1">
      <c r="A564" s="29"/>
      <c r="B564" s="29"/>
      <c r="C564" s="29"/>
      <c r="D564" s="29"/>
      <c r="E564" s="29"/>
      <c r="F564" s="29"/>
      <c r="G564" s="29"/>
      <c r="H564" s="29"/>
      <c r="I564" s="29"/>
      <c r="J564" s="29"/>
      <c r="K564" s="29"/>
      <c r="L564" s="325"/>
      <c r="M564" s="29"/>
      <c r="N564" s="29"/>
      <c r="O564" s="29"/>
      <c r="P564" s="29"/>
      <c r="Q564" s="29"/>
      <c r="R564" s="29"/>
      <c r="S564" s="29"/>
      <c r="T564" s="29"/>
      <c r="U564" s="29"/>
      <c r="V564" s="29"/>
      <c r="W564" s="29"/>
      <c r="X564" s="29"/>
      <c r="Y564" s="29"/>
      <c r="Z564" s="29"/>
      <c r="AA564" s="29"/>
      <c r="AB564" s="29"/>
    </row>
    <row r="565" spans="1:28" ht="15.75" customHeight="1">
      <c r="A565" s="29"/>
      <c r="B565" s="29"/>
      <c r="C565" s="29"/>
      <c r="D565" s="29"/>
      <c r="E565" s="29"/>
      <c r="F565" s="29"/>
      <c r="G565" s="29"/>
      <c r="H565" s="29"/>
      <c r="I565" s="29"/>
      <c r="J565" s="29"/>
      <c r="K565" s="29"/>
      <c r="L565" s="325"/>
      <c r="M565" s="29"/>
      <c r="N565" s="29"/>
      <c r="O565" s="29"/>
      <c r="P565" s="29"/>
      <c r="Q565" s="29"/>
      <c r="R565" s="29"/>
      <c r="S565" s="29"/>
      <c r="T565" s="29"/>
      <c r="U565" s="29"/>
      <c r="V565" s="29"/>
      <c r="W565" s="29"/>
      <c r="X565" s="29"/>
      <c r="Y565" s="29"/>
      <c r="Z565" s="29"/>
      <c r="AA565" s="29"/>
      <c r="AB565" s="29"/>
    </row>
    <row r="566" spans="1:28" ht="15.75" customHeight="1">
      <c r="A566" s="29"/>
      <c r="B566" s="29"/>
      <c r="C566" s="29"/>
      <c r="D566" s="29"/>
      <c r="E566" s="29"/>
      <c r="F566" s="29"/>
      <c r="G566" s="29"/>
      <c r="H566" s="29"/>
      <c r="I566" s="29"/>
      <c r="J566" s="29"/>
      <c r="K566" s="29"/>
      <c r="L566" s="325"/>
      <c r="M566" s="29"/>
      <c r="N566" s="29"/>
      <c r="O566" s="29"/>
      <c r="P566" s="29"/>
      <c r="Q566" s="29"/>
      <c r="R566" s="29"/>
      <c r="S566" s="29"/>
      <c r="T566" s="29"/>
      <c r="U566" s="29"/>
      <c r="V566" s="29"/>
      <c r="W566" s="29"/>
      <c r="X566" s="29"/>
      <c r="Y566" s="29"/>
      <c r="Z566" s="29"/>
      <c r="AA566" s="29"/>
      <c r="AB566" s="29"/>
    </row>
    <row r="567" spans="1:28" ht="15.75" customHeight="1">
      <c r="A567" s="29"/>
      <c r="B567" s="29"/>
      <c r="C567" s="29"/>
      <c r="D567" s="29"/>
      <c r="E567" s="29"/>
      <c r="F567" s="29"/>
      <c r="G567" s="29"/>
      <c r="H567" s="29"/>
      <c r="I567" s="29"/>
      <c r="J567" s="29"/>
      <c r="K567" s="29"/>
      <c r="L567" s="325"/>
      <c r="M567" s="29"/>
      <c r="N567" s="29"/>
      <c r="O567" s="29"/>
      <c r="P567" s="29"/>
      <c r="Q567" s="29"/>
      <c r="R567" s="29"/>
      <c r="S567" s="29"/>
      <c r="T567" s="29"/>
      <c r="U567" s="29"/>
      <c r="V567" s="29"/>
      <c r="W567" s="29"/>
      <c r="X567" s="29"/>
      <c r="Y567" s="29"/>
      <c r="Z567" s="29"/>
      <c r="AA567" s="29"/>
      <c r="AB567" s="29"/>
    </row>
    <row r="568" spans="1:28" ht="15.75" customHeight="1">
      <c r="A568" s="29"/>
      <c r="B568" s="29"/>
      <c r="C568" s="29"/>
      <c r="D568" s="29"/>
      <c r="E568" s="29"/>
      <c r="F568" s="29"/>
      <c r="G568" s="29"/>
      <c r="H568" s="29"/>
      <c r="I568" s="29"/>
      <c r="J568" s="29"/>
      <c r="K568" s="29"/>
      <c r="L568" s="325"/>
      <c r="M568" s="29"/>
      <c r="N568" s="29"/>
      <c r="O568" s="29"/>
      <c r="P568" s="29"/>
      <c r="Q568" s="29"/>
      <c r="R568" s="29"/>
      <c r="S568" s="29"/>
      <c r="T568" s="29"/>
      <c r="U568" s="29"/>
      <c r="V568" s="29"/>
      <c r="W568" s="29"/>
      <c r="X568" s="29"/>
      <c r="Y568" s="29"/>
      <c r="Z568" s="29"/>
      <c r="AA568" s="29"/>
      <c r="AB568" s="29"/>
    </row>
    <row r="569" spans="1:28" ht="15.75" customHeight="1">
      <c r="A569" s="29"/>
      <c r="B569" s="29"/>
      <c r="C569" s="29"/>
      <c r="D569" s="29"/>
      <c r="E569" s="29"/>
      <c r="F569" s="29"/>
      <c r="G569" s="29"/>
      <c r="H569" s="29"/>
      <c r="I569" s="29"/>
      <c r="J569" s="29"/>
      <c r="K569" s="29"/>
      <c r="L569" s="325"/>
      <c r="M569" s="29"/>
      <c r="N569" s="29"/>
      <c r="O569" s="29"/>
      <c r="P569" s="29"/>
      <c r="Q569" s="29"/>
      <c r="R569" s="29"/>
      <c r="S569" s="29"/>
      <c r="T569" s="29"/>
      <c r="U569" s="29"/>
      <c r="V569" s="29"/>
      <c r="W569" s="29"/>
      <c r="X569" s="29"/>
      <c r="Y569" s="29"/>
      <c r="Z569" s="29"/>
      <c r="AA569" s="29"/>
      <c r="AB569" s="29"/>
    </row>
    <row r="570" spans="1:28" ht="15.75" customHeight="1">
      <c r="A570" s="29"/>
      <c r="B570" s="29"/>
      <c r="C570" s="29"/>
      <c r="D570" s="29"/>
      <c r="E570" s="29"/>
      <c r="F570" s="29"/>
      <c r="G570" s="29"/>
      <c r="H570" s="29"/>
      <c r="I570" s="29"/>
      <c r="J570" s="29"/>
      <c r="K570" s="29"/>
      <c r="L570" s="325"/>
      <c r="M570" s="29"/>
      <c r="N570" s="29"/>
      <c r="O570" s="29"/>
      <c r="P570" s="29"/>
      <c r="Q570" s="29"/>
      <c r="R570" s="29"/>
      <c r="S570" s="29"/>
      <c r="T570" s="29"/>
      <c r="U570" s="29"/>
      <c r="V570" s="29"/>
      <c r="W570" s="29"/>
      <c r="X570" s="29"/>
      <c r="Y570" s="29"/>
      <c r="Z570" s="29"/>
      <c r="AA570" s="29"/>
      <c r="AB570" s="29"/>
    </row>
    <row r="571" spans="1:28" ht="15.75" customHeight="1">
      <c r="A571" s="29"/>
      <c r="B571" s="29"/>
      <c r="C571" s="29"/>
      <c r="D571" s="29"/>
      <c r="E571" s="29"/>
      <c r="F571" s="29"/>
      <c r="G571" s="29"/>
      <c r="H571" s="29"/>
      <c r="I571" s="29"/>
      <c r="J571" s="29"/>
      <c r="K571" s="29"/>
      <c r="L571" s="325"/>
      <c r="M571" s="29"/>
      <c r="N571" s="29"/>
      <c r="O571" s="29"/>
      <c r="P571" s="29"/>
      <c r="Q571" s="29"/>
      <c r="R571" s="29"/>
      <c r="S571" s="29"/>
      <c r="T571" s="29"/>
      <c r="U571" s="29"/>
      <c r="V571" s="29"/>
      <c r="W571" s="29"/>
      <c r="X571" s="29"/>
      <c r="Y571" s="29"/>
      <c r="Z571" s="29"/>
      <c r="AA571" s="29"/>
      <c r="AB571" s="29"/>
    </row>
    <row r="572" spans="1:28" ht="15.75" customHeight="1">
      <c r="A572" s="29"/>
      <c r="B572" s="29"/>
      <c r="C572" s="29"/>
      <c r="D572" s="29"/>
      <c r="E572" s="29"/>
      <c r="F572" s="29"/>
      <c r="G572" s="29"/>
      <c r="H572" s="29"/>
      <c r="I572" s="29"/>
      <c r="J572" s="29"/>
      <c r="K572" s="29"/>
      <c r="L572" s="325"/>
      <c r="M572" s="29"/>
      <c r="N572" s="29"/>
      <c r="O572" s="29"/>
      <c r="P572" s="29"/>
      <c r="Q572" s="29"/>
      <c r="R572" s="29"/>
      <c r="S572" s="29"/>
      <c r="T572" s="29"/>
      <c r="U572" s="29"/>
      <c r="V572" s="29"/>
      <c r="W572" s="29"/>
      <c r="X572" s="29"/>
      <c r="Y572" s="29"/>
      <c r="Z572" s="29"/>
      <c r="AA572" s="29"/>
      <c r="AB572" s="29"/>
    </row>
    <row r="573" spans="1:28" ht="15.75" customHeight="1">
      <c r="A573" s="29"/>
      <c r="B573" s="29"/>
      <c r="C573" s="29"/>
      <c r="D573" s="29"/>
      <c r="E573" s="29"/>
      <c r="F573" s="29"/>
      <c r="G573" s="29"/>
      <c r="H573" s="29"/>
      <c r="I573" s="29"/>
      <c r="J573" s="29"/>
      <c r="K573" s="29"/>
      <c r="L573" s="325"/>
      <c r="M573" s="29"/>
      <c r="N573" s="29"/>
      <c r="O573" s="29"/>
      <c r="P573" s="29"/>
      <c r="Q573" s="29"/>
      <c r="R573" s="29"/>
      <c r="S573" s="29"/>
      <c r="T573" s="29"/>
      <c r="U573" s="29"/>
      <c r="V573" s="29"/>
      <c r="W573" s="29"/>
      <c r="X573" s="29"/>
      <c r="Y573" s="29"/>
      <c r="Z573" s="29"/>
      <c r="AA573" s="29"/>
      <c r="AB573" s="29"/>
    </row>
    <row r="574" spans="1:28" ht="15.75" customHeight="1">
      <c r="A574" s="29"/>
      <c r="B574" s="29"/>
      <c r="C574" s="29"/>
      <c r="D574" s="29"/>
      <c r="E574" s="29"/>
      <c r="F574" s="29"/>
      <c r="G574" s="29"/>
      <c r="H574" s="29"/>
      <c r="I574" s="29"/>
      <c r="J574" s="29"/>
      <c r="K574" s="29"/>
      <c r="L574" s="325"/>
      <c r="M574" s="29"/>
      <c r="N574" s="29"/>
      <c r="O574" s="29"/>
      <c r="P574" s="29"/>
      <c r="Q574" s="29"/>
      <c r="R574" s="29"/>
      <c r="S574" s="29"/>
      <c r="T574" s="29"/>
      <c r="U574" s="29"/>
      <c r="V574" s="29"/>
      <c r="W574" s="29"/>
      <c r="X574" s="29"/>
      <c r="Y574" s="29"/>
      <c r="Z574" s="29"/>
      <c r="AA574" s="29"/>
      <c r="AB574" s="29"/>
    </row>
    <row r="575" spans="1:28" ht="15.75" customHeight="1">
      <c r="A575" s="29"/>
      <c r="B575" s="29"/>
      <c r="C575" s="29"/>
      <c r="D575" s="29"/>
      <c r="E575" s="29"/>
      <c r="F575" s="29"/>
      <c r="G575" s="29"/>
      <c r="H575" s="29"/>
      <c r="I575" s="29"/>
      <c r="J575" s="29"/>
      <c r="K575" s="29"/>
      <c r="L575" s="325"/>
      <c r="M575" s="29"/>
      <c r="N575" s="29"/>
      <c r="O575" s="29"/>
      <c r="P575" s="29"/>
      <c r="Q575" s="29"/>
      <c r="R575" s="29"/>
      <c r="S575" s="29"/>
      <c r="T575" s="29"/>
      <c r="U575" s="29"/>
      <c r="V575" s="29"/>
      <c r="W575" s="29"/>
      <c r="X575" s="29"/>
      <c r="Y575" s="29"/>
      <c r="Z575" s="29"/>
      <c r="AA575" s="29"/>
      <c r="AB575" s="29"/>
    </row>
    <row r="576" spans="1:28" ht="15.75" customHeight="1">
      <c r="A576" s="29"/>
      <c r="B576" s="29"/>
      <c r="C576" s="29"/>
      <c r="D576" s="29"/>
      <c r="E576" s="29"/>
      <c r="F576" s="29"/>
      <c r="G576" s="29"/>
      <c r="H576" s="29"/>
      <c r="I576" s="29"/>
      <c r="J576" s="29"/>
      <c r="K576" s="29"/>
      <c r="L576" s="325"/>
      <c r="M576" s="29"/>
      <c r="N576" s="29"/>
      <c r="O576" s="29"/>
      <c r="P576" s="29"/>
      <c r="Q576" s="29"/>
      <c r="R576" s="29"/>
      <c r="S576" s="29"/>
      <c r="T576" s="29"/>
      <c r="U576" s="29"/>
      <c r="V576" s="29"/>
      <c r="W576" s="29"/>
      <c r="X576" s="29"/>
      <c r="Y576" s="29"/>
      <c r="Z576" s="29"/>
      <c r="AA576" s="29"/>
      <c r="AB576" s="29"/>
    </row>
    <row r="577" spans="1:28" ht="15.75" customHeight="1">
      <c r="A577" s="29"/>
      <c r="B577" s="29"/>
      <c r="C577" s="29"/>
      <c r="D577" s="29"/>
      <c r="E577" s="29"/>
      <c r="F577" s="29"/>
      <c r="G577" s="29"/>
      <c r="H577" s="29"/>
      <c r="I577" s="29"/>
      <c r="J577" s="29"/>
      <c r="K577" s="29"/>
      <c r="L577" s="325"/>
      <c r="M577" s="29"/>
      <c r="N577" s="29"/>
      <c r="O577" s="29"/>
      <c r="P577" s="29"/>
      <c r="Q577" s="29"/>
      <c r="R577" s="29"/>
      <c r="S577" s="29"/>
      <c r="T577" s="29"/>
      <c r="U577" s="29"/>
      <c r="V577" s="29"/>
      <c r="W577" s="29"/>
      <c r="X577" s="29"/>
      <c r="Y577" s="29"/>
      <c r="Z577" s="29"/>
      <c r="AA577" s="29"/>
      <c r="AB577" s="29"/>
    </row>
    <row r="578" spans="1:28" ht="15.75" customHeight="1">
      <c r="A578" s="29"/>
      <c r="B578" s="29"/>
      <c r="C578" s="29"/>
      <c r="D578" s="29"/>
      <c r="E578" s="29"/>
      <c r="F578" s="29"/>
      <c r="G578" s="29"/>
      <c r="H578" s="29"/>
      <c r="I578" s="29"/>
      <c r="J578" s="29"/>
      <c r="K578" s="29"/>
      <c r="L578" s="325"/>
      <c r="M578" s="29"/>
      <c r="N578" s="29"/>
      <c r="O578" s="29"/>
      <c r="P578" s="29"/>
      <c r="Q578" s="29"/>
      <c r="R578" s="29"/>
      <c r="S578" s="29"/>
      <c r="T578" s="29"/>
      <c r="U578" s="29"/>
      <c r="V578" s="29"/>
      <c r="W578" s="29"/>
      <c r="X578" s="29"/>
      <c r="Y578" s="29"/>
      <c r="Z578" s="29"/>
      <c r="AA578" s="29"/>
      <c r="AB578" s="29"/>
    </row>
    <row r="579" spans="1:28" ht="15.75" customHeight="1">
      <c r="A579" s="29"/>
      <c r="B579" s="29"/>
      <c r="C579" s="29"/>
      <c r="D579" s="29"/>
      <c r="E579" s="29"/>
      <c r="F579" s="29"/>
      <c r="G579" s="29"/>
      <c r="H579" s="29"/>
      <c r="I579" s="29"/>
      <c r="J579" s="29"/>
      <c r="K579" s="29"/>
      <c r="L579" s="325"/>
      <c r="M579" s="29"/>
      <c r="N579" s="29"/>
      <c r="O579" s="29"/>
      <c r="P579" s="29"/>
      <c r="Q579" s="29"/>
      <c r="R579" s="29"/>
      <c r="S579" s="29"/>
      <c r="T579" s="29"/>
      <c r="U579" s="29"/>
      <c r="V579" s="29"/>
      <c r="W579" s="29"/>
      <c r="X579" s="29"/>
      <c r="Y579" s="29"/>
      <c r="Z579" s="29"/>
      <c r="AA579" s="29"/>
      <c r="AB579" s="29"/>
    </row>
    <row r="580" spans="1:28" ht="15.75" customHeight="1">
      <c r="A580" s="29"/>
      <c r="B580" s="29"/>
      <c r="C580" s="29"/>
      <c r="D580" s="29"/>
      <c r="E580" s="29"/>
      <c r="F580" s="29"/>
      <c r="G580" s="29"/>
      <c r="H580" s="29"/>
      <c r="I580" s="29"/>
      <c r="J580" s="29"/>
      <c r="K580" s="29"/>
      <c r="L580" s="325"/>
      <c r="M580" s="29"/>
      <c r="N580" s="29"/>
      <c r="O580" s="29"/>
      <c r="P580" s="29"/>
      <c r="Q580" s="29"/>
      <c r="R580" s="29"/>
      <c r="S580" s="29"/>
      <c r="T580" s="29"/>
      <c r="U580" s="29"/>
      <c r="V580" s="29"/>
      <c r="W580" s="29"/>
      <c r="X580" s="29"/>
      <c r="Y580" s="29"/>
      <c r="Z580" s="29"/>
      <c r="AA580" s="29"/>
      <c r="AB580" s="29"/>
    </row>
    <row r="581" spans="1:28" ht="15.75" customHeight="1">
      <c r="A581" s="29"/>
      <c r="B581" s="29"/>
      <c r="C581" s="29"/>
      <c r="D581" s="29"/>
      <c r="E581" s="29"/>
      <c r="F581" s="29"/>
      <c r="G581" s="29"/>
      <c r="H581" s="29"/>
      <c r="I581" s="29"/>
      <c r="J581" s="29"/>
      <c r="K581" s="29"/>
      <c r="L581" s="325"/>
      <c r="M581" s="29"/>
      <c r="N581" s="29"/>
      <c r="O581" s="29"/>
      <c r="P581" s="29"/>
      <c r="Q581" s="29"/>
      <c r="R581" s="29"/>
      <c r="S581" s="29"/>
      <c r="T581" s="29"/>
      <c r="U581" s="29"/>
      <c r="V581" s="29"/>
      <c r="W581" s="29"/>
      <c r="X581" s="29"/>
      <c r="Y581" s="29"/>
      <c r="Z581" s="29"/>
      <c r="AA581" s="29"/>
      <c r="AB581" s="29"/>
    </row>
    <row r="582" spans="1:28" ht="15.75" customHeight="1">
      <c r="A582" s="29"/>
      <c r="B582" s="29"/>
      <c r="C582" s="29"/>
      <c r="D582" s="29"/>
      <c r="E582" s="29"/>
      <c r="F582" s="29"/>
      <c r="G582" s="29"/>
      <c r="H582" s="29"/>
      <c r="I582" s="29"/>
      <c r="J582" s="29"/>
      <c r="K582" s="29"/>
      <c r="L582" s="325"/>
      <c r="M582" s="29"/>
      <c r="N582" s="29"/>
      <c r="O582" s="29"/>
      <c r="P582" s="29"/>
      <c r="Q582" s="29"/>
      <c r="R582" s="29"/>
      <c r="S582" s="29"/>
      <c r="T582" s="29"/>
      <c r="U582" s="29"/>
      <c r="V582" s="29"/>
      <c r="W582" s="29"/>
      <c r="X582" s="29"/>
      <c r="Y582" s="29"/>
      <c r="Z582" s="29"/>
      <c r="AA582" s="29"/>
      <c r="AB582" s="29"/>
    </row>
    <row r="583" spans="1:28" ht="15.75" customHeight="1">
      <c r="A583" s="29"/>
      <c r="B583" s="29"/>
      <c r="C583" s="29"/>
      <c r="D583" s="29"/>
      <c r="E583" s="29"/>
      <c r="F583" s="29"/>
      <c r="G583" s="29"/>
      <c r="H583" s="29"/>
      <c r="I583" s="29"/>
      <c r="J583" s="29"/>
      <c r="K583" s="29"/>
      <c r="L583" s="325"/>
      <c r="M583" s="29"/>
      <c r="N583" s="29"/>
      <c r="O583" s="29"/>
      <c r="P583" s="29"/>
      <c r="Q583" s="29"/>
      <c r="R583" s="29"/>
      <c r="S583" s="29"/>
      <c r="T583" s="29"/>
      <c r="U583" s="29"/>
      <c r="V583" s="29"/>
      <c r="W583" s="29"/>
      <c r="X583" s="29"/>
      <c r="Y583" s="29"/>
      <c r="Z583" s="29"/>
      <c r="AA583" s="29"/>
      <c r="AB583" s="29"/>
    </row>
    <row r="584" spans="1:28" ht="15.75" customHeight="1">
      <c r="A584" s="29"/>
      <c r="B584" s="29"/>
      <c r="C584" s="29"/>
      <c r="D584" s="29"/>
      <c r="E584" s="29"/>
      <c r="F584" s="29"/>
      <c r="G584" s="29"/>
      <c r="H584" s="29"/>
      <c r="I584" s="29"/>
      <c r="J584" s="29"/>
      <c r="K584" s="29"/>
      <c r="L584" s="325"/>
      <c r="M584" s="29"/>
      <c r="N584" s="29"/>
      <c r="O584" s="29"/>
      <c r="P584" s="29"/>
      <c r="Q584" s="29"/>
      <c r="R584" s="29"/>
      <c r="S584" s="29"/>
      <c r="T584" s="29"/>
      <c r="U584" s="29"/>
      <c r="V584" s="29"/>
      <c r="W584" s="29"/>
      <c r="X584" s="29"/>
      <c r="Y584" s="29"/>
      <c r="Z584" s="29"/>
      <c r="AA584" s="29"/>
      <c r="AB584" s="29"/>
    </row>
    <row r="585" spans="1:28" ht="15.75" customHeight="1">
      <c r="A585" s="29"/>
      <c r="B585" s="29"/>
      <c r="C585" s="29"/>
      <c r="D585" s="29"/>
      <c r="E585" s="29"/>
      <c r="F585" s="29"/>
      <c r="G585" s="29"/>
      <c r="H585" s="29"/>
      <c r="I585" s="29"/>
      <c r="J585" s="29"/>
      <c r="K585" s="29"/>
      <c r="L585" s="325"/>
      <c r="M585" s="29"/>
      <c r="N585" s="29"/>
      <c r="O585" s="29"/>
      <c r="P585" s="29"/>
      <c r="Q585" s="29"/>
      <c r="R585" s="29"/>
      <c r="S585" s="29"/>
      <c r="T585" s="29"/>
      <c r="U585" s="29"/>
      <c r="V585" s="29"/>
      <c r="W585" s="29"/>
      <c r="X585" s="29"/>
      <c r="Y585" s="29"/>
      <c r="Z585" s="29"/>
      <c r="AA585" s="29"/>
      <c r="AB585" s="29"/>
    </row>
    <row r="586" spans="1:28" ht="15.75" customHeight="1">
      <c r="A586" s="29"/>
      <c r="B586" s="29"/>
      <c r="C586" s="29"/>
      <c r="D586" s="29"/>
      <c r="E586" s="29"/>
      <c r="F586" s="29"/>
      <c r="G586" s="29"/>
      <c r="H586" s="29"/>
      <c r="I586" s="29"/>
      <c r="J586" s="29"/>
      <c r="K586" s="29"/>
      <c r="L586" s="325"/>
      <c r="M586" s="29"/>
      <c r="N586" s="29"/>
      <c r="O586" s="29"/>
      <c r="P586" s="29"/>
      <c r="Q586" s="29"/>
      <c r="R586" s="29"/>
      <c r="S586" s="29"/>
      <c r="T586" s="29"/>
      <c r="U586" s="29"/>
      <c r="V586" s="29"/>
      <c r="W586" s="29"/>
      <c r="X586" s="29"/>
      <c r="Y586" s="29"/>
      <c r="Z586" s="29"/>
      <c r="AA586" s="29"/>
      <c r="AB586" s="29"/>
    </row>
    <row r="587" spans="1:28" ht="15.75" customHeight="1">
      <c r="A587" s="29"/>
      <c r="B587" s="29"/>
      <c r="C587" s="29"/>
      <c r="D587" s="29"/>
      <c r="E587" s="29"/>
      <c r="F587" s="29"/>
      <c r="G587" s="29"/>
      <c r="H587" s="29"/>
      <c r="I587" s="29"/>
      <c r="J587" s="29"/>
      <c r="K587" s="29"/>
      <c r="L587" s="325"/>
      <c r="M587" s="29"/>
      <c r="N587" s="29"/>
      <c r="O587" s="29"/>
      <c r="P587" s="29"/>
      <c r="Q587" s="29"/>
      <c r="R587" s="29"/>
      <c r="S587" s="29"/>
      <c r="T587" s="29"/>
      <c r="U587" s="29"/>
      <c r="V587" s="29"/>
      <c r="W587" s="29"/>
      <c r="X587" s="29"/>
      <c r="Y587" s="29"/>
      <c r="Z587" s="29"/>
      <c r="AA587" s="29"/>
      <c r="AB587" s="29"/>
    </row>
    <row r="588" spans="1:28" ht="15.75" customHeight="1">
      <c r="A588" s="29"/>
      <c r="B588" s="29"/>
      <c r="C588" s="29"/>
      <c r="D588" s="29"/>
      <c r="E588" s="29"/>
      <c r="F588" s="29"/>
      <c r="G588" s="29"/>
      <c r="H588" s="29"/>
      <c r="I588" s="29"/>
      <c r="J588" s="29"/>
      <c r="K588" s="29"/>
      <c r="L588" s="325"/>
      <c r="M588" s="29"/>
      <c r="N588" s="29"/>
      <c r="O588" s="29"/>
      <c r="P588" s="29"/>
      <c r="Q588" s="29"/>
      <c r="R588" s="29"/>
      <c r="S588" s="29"/>
      <c r="T588" s="29"/>
      <c r="U588" s="29"/>
      <c r="V588" s="29"/>
      <c r="W588" s="29"/>
      <c r="X588" s="29"/>
      <c r="Y588" s="29"/>
      <c r="Z588" s="29"/>
      <c r="AA588" s="29"/>
      <c r="AB588" s="29"/>
    </row>
    <row r="589" spans="1:28" ht="15.75" customHeight="1">
      <c r="A589" s="29"/>
      <c r="B589" s="29"/>
      <c r="C589" s="29"/>
      <c r="D589" s="29"/>
      <c r="E589" s="29"/>
      <c r="F589" s="29"/>
      <c r="G589" s="29"/>
      <c r="H589" s="29"/>
      <c r="I589" s="29"/>
      <c r="J589" s="29"/>
      <c r="K589" s="29"/>
      <c r="L589" s="325"/>
      <c r="M589" s="29"/>
      <c r="N589" s="29"/>
      <c r="O589" s="29"/>
      <c r="P589" s="29"/>
      <c r="Q589" s="29"/>
      <c r="R589" s="29"/>
      <c r="S589" s="29"/>
      <c r="T589" s="29"/>
      <c r="U589" s="29"/>
      <c r="V589" s="29"/>
      <c r="W589" s="29"/>
      <c r="X589" s="29"/>
      <c r="Y589" s="29"/>
      <c r="Z589" s="29"/>
      <c r="AA589" s="29"/>
      <c r="AB589" s="29"/>
    </row>
    <row r="590" spans="1:28" ht="15.75" customHeight="1">
      <c r="A590" s="29"/>
      <c r="B590" s="29"/>
      <c r="C590" s="29"/>
      <c r="D590" s="29"/>
      <c r="E590" s="29"/>
      <c r="F590" s="29"/>
      <c r="G590" s="29"/>
      <c r="H590" s="29"/>
      <c r="I590" s="29"/>
      <c r="J590" s="29"/>
      <c r="K590" s="29"/>
      <c r="L590" s="325"/>
      <c r="M590" s="29"/>
      <c r="N590" s="29"/>
      <c r="O590" s="29"/>
      <c r="P590" s="29"/>
      <c r="Q590" s="29"/>
      <c r="R590" s="29"/>
      <c r="S590" s="29"/>
      <c r="T590" s="29"/>
      <c r="U590" s="29"/>
      <c r="V590" s="29"/>
      <c r="W590" s="29"/>
      <c r="X590" s="29"/>
      <c r="Y590" s="29"/>
      <c r="Z590" s="29"/>
      <c r="AA590" s="29"/>
      <c r="AB590" s="29"/>
    </row>
    <row r="591" spans="1:28" ht="15.75" customHeight="1">
      <c r="A591" s="29"/>
      <c r="B591" s="29"/>
      <c r="C591" s="29"/>
      <c r="D591" s="29"/>
      <c r="E591" s="29"/>
      <c r="F591" s="29"/>
      <c r="G591" s="29"/>
      <c r="H591" s="29"/>
      <c r="I591" s="29"/>
      <c r="J591" s="29"/>
      <c r="K591" s="29"/>
      <c r="L591" s="325"/>
      <c r="M591" s="29"/>
      <c r="N591" s="29"/>
      <c r="O591" s="29"/>
      <c r="P591" s="29"/>
      <c r="Q591" s="29"/>
      <c r="R591" s="29"/>
      <c r="S591" s="29"/>
      <c r="T591" s="29"/>
      <c r="U591" s="29"/>
      <c r="V591" s="29"/>
      <c r="W591" s="29"/>
      <c r="X591" s="29"/>
      <c r="Y591" s="29"/>
      <c r="Z591" s="29"/>
      <c r="AA591" s="29"/>
      <c r="AB591" s="29"/>
    </row>
    <row r="592" spans="1:28" ht="15.75" customHeight="1">
      <c r="A592" s="29"/>
      <c r="B592" s="29"/>
      <c r="C592" s="29"/>
      <c r="D592" s="29"/>
      <c r="E592" s="29"/>
      <c r="F592" s="29"/>
      <c r="G592" s="29"/>
      <c r="H592" s="29"/>
      <c r="I592" s="29"/>
      <c r="J592" s="29"/>
      <c r="K592" s="29"/>
      <c r="L592" s="325"/>
      <c r="M592" s="29"/>
      <c r="N592" s="29"/>
      <c r="O592" s="29"/>
      <c r="P592" s="29"/>
      <c r="Q592" s="29"/>
      <c r="R592" s="29"/>
      <c r="S592" s="29"/>
      <c r="T592" s="29"/>
      <c r="U592" s="29"/>
      <c r="V592" s="29"/>
      <c r="W592" s="29"/>
      <c r="X592" s="29"/>
      <c r="Y592" s="29"/>
      <c r="Z592" s="29"/>
      <c r="AA592" s="29"/>
      <c r="AB592" s="29"/>
    </row>
    <row r="593" spans="1:28" ht="15.75" customHeight="1">
      <c r="A593" s="29"/>
      <c r="B593" s="29"/>
      <c r="C593" s="29"/>
      <c r="D593" s="29"/>
      <c r="E593" s="29"/>
      <c r="F593" s="29"/>
      <c r="G593" s="29"/>
      <c r="H593" s="29"/>
      <c r="I593" s="29"/>
      <c r="J593" s="29"/>
      <c r="K593" s="29"/>
      <c r="L593" s="325"/>
      <c r="M593" s="29"/>
      <c r="N593" s="29"/>
      <c r="O593" s="29"/>
      <c r="P593" s="29"/>
      <c r="Q593" s="29"/>
      <c r="R593" s="29"/>
      <c r="S593" s="29"/>
      <c r="T593" s="29"/>
      <c r="U593" s="29"/>
      <c r="V593" s="29"/>
      <c r="W593" s="29"/>
      <c r="X593" s="29"/>
      <c r="Y593" s="29"/>
      <c r="Z593" s="29"/>
      <c r="AA593" s="29"/>
      <c r="AB593" s="29"/>
    </row>
    <row r="594" spans="1:28" ht="15.75" customHeight="1">
      <c r="A594" s="29"/>
      <c r="B594" s="29"/>
      <c r="C594" s="29"/>
      <c r="D594" s="29"/>
      <c r="E594" s="29"/>
      <c r="F594" s="29"/>
      <c r="G594" s="29"/>
      <c r="H594" s="29"/>
      <c r="I594" s="29"/>
      <c r="J594" s="29"/>
      <c r="K594" s="29"/>
      <c r="L594" s="325"/>
      <c r="M594" s="29"/>
      <c r="N594" s="29"/>
      <c r="O594" s="29"/>
      <c r="P594" s="29"/>
      <c r="Q594" s="29"/>
      <c r="R594" s="29"/>
      <c r="S594" s="29"/>
      <c r="T594" s="29"/>
      <c r="U594" s="29"/>
      <c r="V594" s="29"/>
      <c r="W594" s="29"/>
      <c r="X594" s="29"/>
      <c r="Y594" s="29"/>
      <c r="Z594" s="29"/>
      <c r="AA594" s="29"/>
      <c r="AB594" s="29"/>
    </row>
    <row r="595" spans="1:28" ht="15.75" customHeight="1">
      <c r="A595" s="29"/>
      <c r="B595" s="29"/>
      <c r="C595" s="29"/>
      <c r="D595" s="29"/>
      <c r="E595" s="29"/>
      <c r="F595" s="29"/>
      <c r="G595" s="29"/>
      <c r="H595" s="29"/>
      <c r="I595" s="29"/>
      <c r="J595" s="29"/>
      <c r="K595" s="29"/>
      <c r="L595" s="325"/>
      <c r="M595" s="29"/>
      <c r="N595" s="29"/>
      <c r="O595" s="29"/>
      <c r="P595" s="29"/>
      <c r="Q595" s="29"/>
      <c r="R595" s="29"/>
      <c r="S595" s="29"/>
      <c r="T595" s="29"/>
      <c r="U595" s="29"/>
      <c r="V595" s="29"/>
      <c r="W595" s="29"/>
      <c r="X595" s="29"/>
      <c r="Y595" s="29"/>
      <c r="Z595" s="29"/>
      <c r="AA595" s="29"/>
      <c r="AB595" s="29"/>
    </row>
    <row r="596" spans="1:28" ht="15.75" customHeight="1">
      <c r="A596" s="29"/>
      <c r="B596" s="29"/>
      <c r="C596" s="29"/>
      <c r="D596" s="29"/>
      <c r="E596" s="29"/>
      <c r="F596" s="29"/>
      <c r="G596" s="29"/>
      <c r="H596" s="29"/>
      <c r="I596" s="29"/>
      <c r="J596" s="29"/>
      <c r="K596" s="29"/>
      <c r="L596" s="325"/>
      <c r="M596" s="29"/>
      <c r="N596" s="29"/>
      <c r="O596" s="29"/>
      <c r="P596" s="29"/>
      <c r="Q596" s="29"/>
      <c r="R596" s="29"/>
      <c r="S596" s="29"/>
      <c r="T596" s="29"/>
      <c r="U596" s="29"/>
      <c r="V596" s="29"/>
      <c r="W596" s="29"/>
      <c r="X596" s="29"/>
      <c r="Y596" s="29"/>
      <c r="Z596" s="29"/>
      <c r="AA596" s="29"/>
      <c r="AB596" s="29"/>
    </row>
    <row r="597" spans="1:28" ht="15.75" customHeight="1">
      <c r="A597" s="29"/>
      <c r="B597" s="29"/>
      <c r="C597" s="29"/>
      <c r="D597" s="29"/>
      <c r="E597" s="29"/>
      <c r="F597" s="29"/>
      <c r="G597" s="29"/>
      <c r="H597" s="29"/>
      <c r="I597" s="29"/>
      <c r="J597" s="29"/>
      <c r="K597" s="29"/>
      <c r="L597" s="325"/>
      <c r="M597" s="29"/>
      <c r="N597" s="29"/>
      <c r="O597" s="29"/>
      <c r="P597" s="29"/>
      <c r="Q597" s="29"/>
      <c r="R597" s="29"/>
      <c r="S597" s="29"/>
      <c r="T597" s="29"/>
      <c r="U597" s="29"/>
      <c r="V597" s="29"/>
      <c r="W597" s="29"/>
      <c r="X597" s="29"/>
      <c r="Y597" s="29"/>
      <c r="Z597" s="29"/>
      <c r="AA597" s="29"/>
      <c r="AB597" s="29"/>
    </row>
    <row r="598" spans="1:28" ht="15.75" customHeight="1">
      <c r="A598" s="29"/>
      <c r="B598" s="29"/>
      <c r="C598" s="29"/>
      <c r="D598" s="29"/>
      <c r="E598" s="29"/>
      <c r="F598" s="29"/>
      <c r="G598" s="29"/>
      <c r="H598" s="29"/>
      <c r="I598" s="29"/>
      <c r="J598" s="29"/>
      <c r="K598" s="29"/>
      <c r="L598" s="325"/>
      <c r="M598" s="29"/>
      <c r="N598" s="29"/>
      <c r="O598" s="29"/>
      <c r="P598" s="29"/>
      <c r="Q598" s="29"/>
      <c r="R598" s="29"/>
      <c r="S598" s="29"/>
      <c r="T598" s="29"/>
      <c r="U598" s="29"/>
      <c r="V598" s="29"/>
      <c r="W598" s="29"/>
      <c r="X598" s="29"/>
      <c r="Y598" s="29"/>
      <c r="Z598" s="29"/>
      <c r="AA598" s="29"/>
      <c r="AB598" s="29"/>
    </row>
    <row r="599" spans="1:28" ht="15.75" customHeight="1">
      <c r="A599" s="29"/>
      <c r="B599" s="29"/>
      <c r="C599" s="29"/>
      <c r="D599" s="29"/>
      <c r="E599" s="29"/>
      <c r="F599" s="29"/>
      <c r="G599" s="29"/>
      <c r="H599" s="29"/>
      <c r="I599" s="29"/>
      <c r="J599" s="29"/>
      <c r="K599" s="29"/>
      <c r="L599" s="325"/>
      <c r="M599" s="29"/>
      <c r="N599" s="29"/>
      <c r="O599" s="29"/>
      <c r="P599" s="29"/>
      <c r="Q599" s="29"/>
      <c r="R599" s="29"/>
      <c r="S599" s="29"/>
      <c r="T599" s="29"/>
      <c r="U599" s="29"/>
      <c r="V599" s="29"/>
      <c r="W599" s="29"/>
      <c r="X599" s="29"/>
      <c r="Y599" s="29"/>
      <c r="Z599" s="29"/>
      <c r="AA599" s="29"/>
      <c r="AB599" s="29"/>
    </row>
    <row r="600" spans="1:28" ht="15.75" customHeight="1">
      <c r="A600" s="29"/>
      <c r="B600" s="29"/>
      <c r="C600" s="29"/>
      <c r="D600" s="29"/>
      <c r="E600" s="29"/>
      <c r="F600" s="29"/>
      <c r="G600" s="29"/>
      <c r="H600" s="29"/>
      <c r="I600" s="29"/>
      <c r="J600" s="29"/>
      <c r="K600" s="29"/>
      <c r="L600" s="325"/>
      <c r="M600" s="29"/>
      <c r="N600" s="29"/>
      <c r="O600" s="29"/>
      <c r="P600" s="29"/>
      <c r="Q600" s="29"/>
      <c r="R600" s="29"/>
      <c r="S600" s="29"/>
      <c r="T600" s="29"/>
      <c r="U600" s="29"/>
      <c r="V600" s="29"/>
      <c r="W600" s="29"/>
      <c r="X600" s="29"/>
      <c r="Y600" s="29"/>
      <c r="Z600" s="29"/>
      <c r="AA600" s="29"/>
      <c r="AB600" s="29"/>
    </row>
    <row r="601" spans="1:28" ht="15.75" customHeight="1">
      <c r="A601" s="29"/>
      <c r="B601" s="29"/>
      <c r="C601" s="29"/>
      <c r="D601" s="29"/>
      <c r="E601" s="29"/>
      <c r="F601" s="29"/>
      <c r="G601" s="29"/>
      <c r="H601" s="29"/>
      <c r="I601" s="29"/>
      <c r="J601" s="29"/>
      <c r="K601" s="29"/>
      <c r="L601" s="325"/>
      <c r="M601" s="29"/>
      <c r="N601" s="29"/>
      <c r="O601" s="29"/>
      <c r="P601" s="29"/>
      <c r="Q601" s="29"/>
      <c r="R601" s="29"/>
      <c r="S601" s="29"/>
      <c r="T601" s="29"/>
      <c r="U601" s="29"/>
      <c r="V601" s="29"/>
      <c r="W601" s="29"/>
      <c r="X601" s="29"/>
      <c r="Y601" s="29"/>
      <c r="Z601" s="29"/>
      <c r="AA601" s="29"/>
      <c r="AB601" s="29"/>
    </row>
    <row r="602" spans="1:28" ht="15.75" customHeight="1">
      <c r="A602" s="29"/>
      <c r="B602" s="29"/>
      <c r="C602" s="29"/>
      <c r="D602" s="29"/>
      <c r="E602" s="29"/>
      <c r="F602" s="29"/>
      <c r="G602" s="29"/>
      <c r="H602" s="29"/>
      <c r="I602" s="29"/>
      <c r="J602" s="29"/>
      <c r="K602" s="29"/>
      <c r="L602" s="325"/>
      <c r="M602" s="29"/>
      <c r="N602" s="29"/>
      <c r="O602" s="29"/>
      <c r="P602" s="29"/>
      <c r="Q602" s="29"/>
      <c r="R602" s="29"/>
      <c r="S602" s="29"/>
      <c r="T602" s="29"/>
      <c r="U602" s="29"/>
      <c r="V602" s="29"/>
      <c r="W602" s="29"/>
      <c r="X602" s="29"/>
      <c r="Y602" s="29"/>
      <c r="Z602" s="29"/>
      <c r="AA602" s="29"/>
      <c r="AB602" s="29"/>
    </row>
    <row r="603" spans="1:28" ht="15.75" customHeight="1">
      <c r="A603" s="29"/>
      <c r="B603" s="29"/>
      <c r="C603" s="29"/>
      <c r="D603" s="29"/>
      <c r="E603" s="29"/>
      <c r="F603" s="29"/>
      <c r="G603" s="29"/>
      <c r="H603" s="29"/>
      <c r="I603" s="29"/>
      <c r="J603" s="29"/>
      <c r="K603" s="29"/>
      <c r="L603" s="325"/>
      <c r="M603" s="29"/>
      <c r="N603" s="29"/>
      <c r="O603" s="29"/>
      <c r="P603" s="29"/>
      <c r="Q603" s="29"/>
      <c r="R603" s="29"/>
      <c r="S603" s="29"/>
      <c r="T603" s="29"/>
      <c r="U603" s="29"/>
      <c r="V603" s="29"/>
      <c r="W603" s="29"/>
      <c r="X603" s="29"/>
      <c r="Y603" s="29"/>
      <c r="Z603" s="29"/>
      <c r="AA603" s="29"/>
      <c r="AB603" s="29"/>
    </row>
    <row r="604" spans="1:28" ht="15.75" customHeight="1">
      <c r="A604" s="29"/>
      <c r="B604" s="29"/>
      <c r="C604" s="29"/>
      <c r="D604" s="29"/>
      <c r="E604" s="29"/>
      <c r="F604" s="29"/>
      <c r="G604" s="29"/>
      <c r="H604" s="29"/>
      <c r="I604" s="29"/>
      <c r="J604" s="29"/>
      <c r="K604" s="29"/>
      <c r="L604" s="325"/>
      <c r="M604" s="29"/>
      <c r="N604" s="29"/>
      <c r="O604" s="29"/>
      <c r="P604" s="29"/>
      <c r="Q604" s="29"/>
      <c r="R604" s="29"/>
      <c r="S604" s="29"/>
      <c r="T604" s="29"/>
      <c r="U604" s="29"/>
      <c r="V604" s="29"/>
      <c r="W604" s="29"/>
      <c r="X604" s="29"/>
      <c r="Y604" s="29"/>
      <c r="Z604" s="29"/>
      <c r="AA604" s="29"/>
      <c r="AB604" s="29"/>
    </row>
    <row r="605" spans="1:28" ht="15.75" customHeight="1">
      <c r="A605" s="29"/>
      <c r="B605" s="29"/>
      <c r="C605" s="29"/>
      <c r="D605" s="29"/>
      <c r="E605" s="29"/>
      <c r="F605" s="29"/>
      <c r="G605" s="29"/>
      <c r="H605" s="29"/>
      <c r="I605" s="29"/>
      <c r="J605" s="29"/>
      <c r="K605" s="29"/>
      <c r="L605" s="325"/>
      <c r="M605" s="29"/>
      <c r="N605" s="29"/>
      <c r="O605" s="29"/>
      <c r="P605" s="29"/>
      <c r="Q605" s="29"/>
      <c r="R605" s="29"/>
      <c r="S605" s="29"/>
      <c r="T605" s="29"/>
      <c r="U605" s="29"/>
      <c r="V605" s="29"/>
      <c r="W605" s="29"/>
      <c r="X605" s="29"/>
      <c r="Y605" s="29"/>
      <c r="Z605" s="29"/>
      <c r="AA605" s="29"/>
      <c r="AB605" s="29"/>
    </row>
    <row r="606" spans="1:28" ht="15.75" customHeight="1">
      <c r="A606" s="29"/>
      <c r="B606" s="29"/>
      <c r="C606" s="29"/>
      <c r="D606" s="29"/>
      <c r="E606" s="29"/>
      <c r="F606" s="29"/>
      <c r="G606" s="29"/>
      <c r="H606" s="29"/>
      <c r="I606" s="29"/>
      <c r="J606" s="29"/>
      <c r="K606" s="29"/>
      <c r="L606" s="325"/>
      <c r="M606" s="29"/>
      <c r="N606" s="29"/>
      <c r="O606" s="29"/>
      <c r="P606" s="29"/>
      <c r="Q606" s="29"/>
      <c r="R606" s="29"/>
      <c r="S606" s="29"/>
      <c r="T606" s="29"/>
      <c r="U606" s="29"/>
      <c r="V606" s="29"/>
      <c r="W606" s="29"/>
      <c r="X606" s="29"/>
      <c r="Y606" s="29"/>
      <c r="Z606" s="29"/>
      <c r="AA606" s="29"/>
      <c r="AB606" s="29"/>
    </row>
    <row r="607" spans="1:28" ht="15.75" customHeight="1">
      <c r="A607" s="29"/>
      <c r="B607" s="29"/>
      <c r="C607" s="29"/>
      <c r="D607" s="29"/>
      <c r="E607" s="29"/>
      <c r="F607" s="29"/>
      <c r="G607" s="29"/>
      <c r="H607" s="29"/>
      <c r="I607" s="29"/>
      <c r="J607" s="29"/>
      <c r="K607" s="29"/>
      <c r="L607" s="325"/>
      <c r="M607" s="29"/>
      <c r="N607" s="29"/>
      <c r="O607" s="29"/>
      <c r="P607" s="29"/>
      <c r="Q607" s="29"/>
      <c r="R607" s="29"/>
      <c r="S607" s="29"/>
      <c r="T607" s="29"/>
      <c r="U607" s="29"/>
      <c r="V607" s="29"/>
      <c r="W607" s="29"/>
      <c r="X607" s="29"/>
      <c r="Y607" s="29"/>
      <c r="Z607" s="29"/>
      <c r="AA607" s="29"/>
      <c r="AB607" s="29"/>
    </row>
    <row r="608" spans="1:28" ht="15.75" customHeight="1">
      <c r="A608" s="29"/>
      <c r="B608" s="29"/>
      <c r="C608" s="29"/>
      <c r="D608" s="29"/>
      <c r="E608" s="29"/>
      <c r="F608" s="29"/>
      <c r="G608" s="29"/>
      <c r="H608" s="29"/>
      <c r="I608" s="29"/>
      <c r="J608" s="29"/>
      <c r="K608" s="29"/>
      <c r="L608" s="325"/>
      <c r="M608" s="29"/>
      <c r="N608" s="29"/>
      <c r="O608" s="29"/>
      <c r="P608" s="29"/>
      <c r="Q608" s="29"/>
      <c r="R608" s="29"/>
      <c r="S608" s="29"/>
      <c r="T608" s="29"/>
      <c r="U608" s="29"/>
      <c r="V608" s="29"/>
      <c r="W608" s="29"/>
      <c r="X608" s="29"/>
      <c r="Y608" s="29"/>
      <c r="Z608" s="29"/>
      <c r="AA608" s="29"/>
      <c r="AB608" s="29"/>
    </row>
    <row r="609" spans="1:28" ht="15.75" customHeight="1">
      <c r="A609" s="29"/>
      <c r="B609" s="29"/>
      <c r="C609" s="29"/>
      <c r="D609" s="29"/>
      <c r="E609" s="29"/>
      <c r="F609" s="29"/>
      <c r="G609" s="29"/>
      <c r="H609" s="29"/>
      <c r="I609" s="29"/>
      <c r="J609" s="29"/>
      <c r="K609" s="29"/>
      <c r="L609" s="325"/>
      <c r="M609" s="29"/>
      <c r="N609" s="29"/>
      <c r="O609" s="29"/>
      <c r="P609" s="29"/>
      <c r="Q609" s="29"/>
      <c r="R609" s="29"/>
      <c r="S609" s="29"/>
      <c r="T609" s="29"/>
      <c r="U609" s="29"/>
      <c r="V609" s="29"/>
      <c r="W609" s="29"/>
      <c r="X609" s="29"/>
      <c r="Y609" s="29"/>
      <c r="Z609" s="29"/>
      <c r="AA609" s="29"/>
      <c r="AB609" s="29"/>
    </row>
    <row r="610" spans="1:28" ht="15.75" customHeight="1">
      <c r="A610" s="29"/>
      <c r="B610" s="29"/>
      <c r="C610" s="29"/>
      <c r="D610" s="29"/>
      <c r="E610" s="29"/>
      <c r="F610" s="29"/>
      <c r="G610" s="29"/>
      <c r="H610" s="29"/>
      <c r="I610" s="29"/>
      <c r="J610" s="29"/>
      <c r="K610" s="29"/>
      <c r="L610" s="325"/>
      <c r="M610" s="29"/>
      <c r="N610" s="29"/>
      <c r="O610" s="29"/>
      <c r="P610" s="29"/>
      <c r="Q610" s="29"/>
      <c r="R610" s="29"/>
      <c r="S610" s="29"/>
      <c r="T610" s="29"/>
      <c r="U610" s="29"/>
      <c r="V610" s="29"/>
      <c r="W610" s="29"/>
      <c r="X610" s="29"/>
      <c r="Y610" s="29"/>
      <c r="Z610" s="29"/>
      <c r="AA610" s="29"/>
      <c r="AB610" s="29"/>
    </row>
    <row r="611" spans="1:28" ht="15.75" customHeight="1">
      <c r="A611" s="29"/>
      <c r="B611" s="29"/>
      <c r="C611" s="29"/>
      <c r="D611" s="29"/>
      <c r="E611" s="29"/>
      <c r="F611" s="29"/>
      <c r="G611" s="29"/>
      <c r="H611" s="29"/>
      <c r="I611" s="29"/>
      <c r="J611" s="29"/>
      <c r="K611" s="29"/>
      <c r="L611" s="325"/>
      <c r="M611" s="29"/>
      <c r="N611" s="29"/>
      <c r="O611" s="29"/>
      <c r="P611" s="29"/>
      <c r="Q611" s="29"/>
      <c r="R611" s="29"/>
      <c r="S611" s="29"/>
      <c r="T611" s="29"/>
      <c r="U611" s="29"/>
      <c r="V611" s="29"/>
      <c r="W611" s="29"/>
      <c r="X611" s="29"/>
      <c r="Y611" s="29"/>
      <c r="Z611" s="29"/>
      <c r="AA611" s="29"/>
      <c r="AB611" s="29"/>
    </row>
    <row r="612" spans="1:28" ht="15.75" customHeight="1">
      <c r="A612" s="29"/>
      <c r="B612" s="29"/>
      <c r="C612" s="29"/>
      <c r="D612" s="29"/>
      <c r="E612" s="29"/>
      <c r="F612" s="29"/>
      <c r="G612" s="29"/>
      <c r="H612" s="29"/>
      <c r="I612" s="29"/>
      <c r="J612" s="29"/>
      <c r="K612" s="29"/>
      <c r="L612" s="325"/>
      <c r="M612" s="29"/>
      <c r="N612" s="29"/>
      <c r="O612" s="29"/>
      <c r="P612" s="29"/>
      <c r="Q612" s="29"/>
      <c r="R612" s="29"/>
      <c r="S612" s="29"/>
      <c r="T612" s="29"/>
      <c r="U612" s="29"/>
      <c r="V612" s="29"/>
      <c r="W612" s="29"/>
      <c r="X612" s="29"/>
      <c r="Y612" s="29"/>
      <c r="Z612" s="29"/>
      <c r="AA612" s="29"/>
      <c r="AB612" s="29"/>
    </row>
    <row r="613" spans="1:28" ht="15.75" customHeight="1">
      <c r="A613" s="29"/>
      <c r="B613" s="29"/>
      <c r="C613" s="29"/>
      <c r="D613" s="29"/>
      <c r="E613" s="29"/>
      <c r="F613" s="29"/>
      <c r="G613" s="29"/>
      <c r="H613" s="29"/>
      <c r="I613" s="29"/>
      <c r="J613" s="29"/>
      <c r="K613" s="29"/>
      <c r="L613" s="325"/>
      <c r="M613" s="29"/>
      <c r="N613" s="29"/>
      <c r="O613" s="29"/>
      <c r="P613" s="29"/>
      <c r="Q613" s="29"/>
      <c r="R613" s="29"/>
      <c r="S613" s="29"/>
      <c r="T613" s="29"/>
      <c r="U613" s="29"/>
      <c r="V613" s="29"/>
      <c r="W613" s="29"/>
      <c r="X613" s="29"/>
      <c r="Y613" s="29"/>
      <c r="Z613" s="29"/>
      <c r="AA613" s="29"/>
      <c r="AB613" s="29"/>
    </row>
    <row r="614" spans="1:28" ht="15.75" customHeight="1">
      <c r="A614" s="29"/>
      <c r="B614" s="29"/>
      <c r="C614" s="29"/>
      <c r="D614" s="29"/>
      <c r="E614" s="29"/>
      <c r="F614" s="29"/>
      <c r="G614" s="29"/>
      <c r="H614" s="29"/>
      <c r="I614" s="29"/>
      <c r="J614" s="29"/>
      <c r="K614" s="29"/>
      <c r="L614" s="325"/>
      <c r="M614" s="29"/>
      <c r="N614" s="29"/>
      <c r="O614" s="29"/>
      <c r="P614" s="29"/>
      <c r="Q614" s="29"/>
      <c r="R614" s="29"/>
      <c r="S614" s="29"/>
      <c r="T614" s="29"/>
      <c r="U614" s="29"/>
      <c r="V614" s="29"/>
      <c r="W614" s="29"/>
      <c r="X614" s="29"/>
      <c r="Y614" s="29"/>
      <c r="Z614" s="29"/>
      <c r="AA614" s="29"/>
      <c r="AB614" s="29"/>
    </row>
    <row r="615" spans="1:28" ht="15.75" customHeight="1">
      <c r="A615" s="29"/>
      <c r="B615" s="29"/>
      <c r="C615" s="29"/>
      <c r="D615" s="29"/>
      <c r="E615" s="29"/>
      <c r="F615" s="29"/>
      <c r="G615" s="29"/>
      <c r="H615" s="29"/>
      <c r="I615" s="29"/>
      <c r="J615" s="29"/>
      <c r="K615" s="29"/>
      <c r="L615" s="325"/>
      <c r="M615" s="29"/>
      <c r="N615" s="29"/>
      <c r="O615" s="29"/>
      <c r="P615" s="29"/>
      <c r="Q615" s="29"/>
      <c r="R615" s="29"/>
      <c r="S615" s="29"/>
      <c r="T615" s="29"/>
      <c r="U615" s="29"/>
      <c r="V615" s="29"/>
      <c r="W615" s="29"/>
      <c r="X615" s="29"/>
      <c r="Y615" s="29"/>
      <c r="Z615" s="29"/>
      <c r="AA615" s="29"/>
      <c r="AB615" s="29"/>
    </row>
    <row r="616" spans="1:28" ht="15.75" customHeight="1">
      <c r="A616" s="29"/>
      <c r="B616" s="29"/>
      <c r="C616" s="29"/>
      <c r="D616" s="29"/>
      <c r="E616" s="29"/>
      <c r="F616" s="29"/>
      <c r="G616" s="29"/>
      <c r="H616" s="29"/>
      <c r="I616" s="29"/>
      <c r="J616" s="29"/>
      <c r="K616" s="29"/>
      <c r="L616" s="325"/>
      <c r="M616" s="29"/>
      <c r="N616" s="29"/>
      <c r="O616" s="29"/>
      <c r="P616" s="29"/>
      <c r="Q616" s="29"/>
      <c r="R616" s="29"/>
      <c r="S616" s="29"/>
      <c r="T616" s="29"/>
      <c r="U616" s="29"/>
      <c r="V616" s="29"/>
      <c r="W616" s="29"/>
      <c r="X616" s="29"/>
      <c r="Y616" s="29"/>
      <c r="Z616" s="29"/>
      <c r="AA616" s="29"/>
      <c r="AB616" s="29"/>
    </row>
    <row r="617" spans="1:28" ht="15.75" customHeight="1">
      <c r="A617" s="29"/>
      <c r="B617" s="29"/>
      <c r="C617" s="29"/>
      <c r="D617" s="29"/>
      <c r="E617" s="29"/>
      <c r="F617" s="29"/>
      <c r="G617" s="29"/>
      <c r="H617" s="29"/>
      <c r="I617" s="29"/>
      <c r="J617" s="29"/>
      <c r="K617" s="29"/>
      <c r="L617" s="325"/>
      <c r="M617" s="29"/>
      <c r="N617" s="29"/>
      <c r="O617" s="29"/>
      <c r="P617" s="29"/>
      <c r="Q617" s="29"/>
      <c r="R617" s="29"/>
      <c r="S617" s="29"/>
      <c r="T617" s="29"/>
      <c r="U617" s="29"/>
      <c r="V617" s="29"/>
      <c r="W617" s="29"/>
      <c r="X617" s="29"/>
      <c r="Y617" s="29"/>
      <c r="Z617" s="29"/>
      <c r="AA617" s="29"/>
      <c r="AB617" s="29"/>
    </row>
    <row r="618" spans="1:28" ht="15.75" customHeight="1">
      <c r="A618" s="29"/>
      <c r="B618" s="29"/>
      <c r="C618" s="29"/>
      <c r="D618" s="29"/>
      <c r="E618" s="29"/>
      <c r="F618" s="29"/>
      <c r="G618" s="29"/>
      <c r="H618" s="29"/>
      <c r="I618" s="29"/>
      <c r="J618" s="29"/>
      <c r="K618" s="29"/>
      <c r="L618" s="325"/>
      <c r="M618" s="29"/>
      <c r="N618" s="29"/>
      <c r="O618" s="29"/>
      <c r="P618" s="29"/>
      <c r="Q618" s="29"/>
      <c r="R618" s="29"/>
      <c r="S618" s="29"/>
      <c r="T618" s="29"/>
      <c r="U618" s="29"/>
      <c r="V618" s="29"/>
      <c r="W618" s="29"/>
      <c r="X618" s="29"/>
      <c r="Y618" s="29"/>
      <c r="Z618" s="29"/>
      <c r="AA618" s="29"/>
      <c r="AB618" s="29"/>
    </row>
    <row r="619" spans="1:28" ht="15.75" customHeight="1">
      <c r="A619" s="29"/>
      <c r="B619" s="29"/>
      <c r="C619" s="29"/>
      <c r="D619" s="29"/>
      <c r="E619" s="29"/>
      <c r="F619" s="29"/>
      <c r="G619" s="29"/>
      <c r="H619" s="29"/>
      <c r="I619" s="29"/>
      <c r="J619" s="29"/>
      <c r="K619" s="29"/>
      <c r="L619" s="325"/>
      <c r="M619" s="29"/>
      <c r="N619" s="29"/>
      <c r="O619" s="29"/>
      <c r="P619" s="29"/>
      <c r="Q619" s="29"/>
      <c r="R619" s="29"/>
      <c r="S619" s="29"/>
      <c r="T619" s="29"/>
      <c r="U619" s="29"/>
      <c r="V619" s="29"/>
      <c r="W619" s="29"/>
      <c r="X619" s="29"/>
      <c r="Y619" s="29"/>
      <c r="Z619" s="29"/>
      <c r="AA619" s="29"/>
      <c r="AB619" s="29"/>
    </row>
    <row r="620" spans="1:28" ht="15.75" customHeight="1">
      <c r="A620" s="29"/>
      <c r="B620" s="29"/>
      <c r="C620" s="29"/>
      <c r="D620" s="29"/>
      <c r="E620" s="29"/>
      <c r="F620" s="29"/>
      <c r="G620" s="29"/>
      <c r="H620" s="29"/>
      <c r="I620" s="29"/>
      <c r="J620" s="29"/>
      <c r="K620" s="29"/>
      <c r="L620" s="325"/>
      <c r="M620" s="29"/>
      <c r="N620" s="29"/>
      <c r="O620" s="29"/>
      <c r="P620" s="29"/>
      <c r="Q620" s="29"/>
      <c r="R620" s="29"/>
      <c r="S620" s="29"/>
      <c r="T620" s="29"/>
      <c r="U620" s="29"/>
      <c r="V620" s="29"/>
      <c r="W620" s="29"/>
      <c r="X620" s="29"/>
      <c r="Y620" s="29"/>
      <c r="Z620" s="29"/>
      <c r="AA620" s="29"/>
      <c r="AB620" s="29"/>
    </row>
    <row r="621" spans="1:28" ht="15.75" customHeight="1">
      <c r="A621" s="29"/>
      <c r="B621" s="29"/>
      <c r="C621" s="29"/>
      <c r="D621" s="29"/>
      <c r="E621" s="29"/>
      <c r="F621" s="29"/>
      <c r="G621" s="29"/>
      <c r="H621" s="29"/>
      <c r="I621" s="29"/>
      <c r="J621" s="29"/>
      <c r="K621" s="29"/>
      <c r="L621" s="325"/>
      <c r="M621" s="29"/>
      <c r="N621" s="29"/>
      <c r="O621" s="29"/>
      <c r="P621" s="29"/>
      <c r="Q621" s="29"/>
      <c r="R621" s="29"/>
      <c r="S621" s="29"/>
      <c r="T621" s="29"/>
      <c r="U621" s="29"/>
      <c r="V621" s="29"/>
      <c r="W621" s="29"/>
      <c r="X621" s="29"/>
      <c r="Y621" s="29"/>
      <c r="Z621" s="29"/>
      <c r="AA621" s="29"/>
      <c r="AB621" s="29"/>
    </row>
    <row r="622" spans="1:28" ht="15.75" customHeight="1">
      <c r="A622" s="29"/>
      <c r="B622" s="29"/>
      <c r="C622" s="29"/>
      <c r="D622" s="29"/>
      <c r="E622" s="29"/>
      <c r="F622" s="29"/>
      <c r="G622" s="29"/>
      <c r="H622" s="29"/>
      <c r="I622" s="29"/>
      <c r="J622" s="29"/>
      <c r="K622" s="29"/>
      <c r="L622" s="325"/>
      <c r="M622" s="29"/>
      <c r="N622" s="29"/>
      <c r="O622" s="29"/>
      <c r="P622" s="29"/>
      <c r="Q622" s="29"/>
      <c r="R622" s="29"/>
      <c r="S622" s="29"/>
      <c r="T622" s="29"/>
      <c r="U622" s="29"/>
      <c r="V622" s="29"/>
      <c r="W622" s="29"/>
      <c r="X622" s="29"/>
      <c r="Y622" s="29"/>
      <c r="Z622" s="29"/>
      <c r="AA622" s="29"/>
      <c r="AB622" s="29"/>
    </row>
    <row r="623" spans="1:28" ht="15.75" customHeight="1">
      <c r="A623" s="29"/>
      <c r="B623" s="29"/>
      <c r="C623" s="29"/>
      <c r="D623" s="29"/>
      <c r="E623" s="29"/>
      <c r="F623" s="29"/>
      <c r="G623" s="29"/>
      <c r="H623" s="29"/>
      <c r="I623" s="29"/>
      <c r="J623" s="29"/>
      <c r="K623" s="29"/>
      <c r="L623" s="325"/>
      <c r="M623" s="29"/>
      <c r="N623" s="29"/>
      <c r="O623" s="29"/>
      <c r="P623" s="29"/>
      <c r="Q623" s="29"/>
      <c r="R623" s="29"/>
      <c r="S623" s="29"/>
      <c r="T623" s="29"/>
      <c r="U623" s="29"/>
      <c r="V623" s="29"/>
      <c r="W623" s="29"/>
      <c r="X623" s="29"/>
      <c r="Y623" s="29"/>
      <c r="Z623" s="29"/>
      <c r="AA623" s="29"/>
      <c r="AB623" s="29"/>
    </row>
    <row r="624" spans="1:28" ht="15.75" customHeight="1">
      <c r="A624" s="29"/>
      <c r="B624" s="29"/>
      <c r="C624" s="29"/>
      <c r="D624" s="29"/>
      <c r="E624" s="29"/>
      <c r="F624" s="29"/>
      <c r="G624" s="29"/>
      <c r="H624" s="29"/>
      <c r="I624" s="29"/>
      <c r="J624" s="29"/>
      <c r="K624" s="29"/>
      <c r="L624" s="325"/>
      <c r="M624" s="29"/>
      <c r="N624" s="29"/>
      <c r="O624" s="29"/>
      <c r="P624" s="29"/>
      <c r="Q624" s="29"/>
      <c r="R624" s="29"/>
      <c r="S624" s="29"/>
      <c r="T624" s="29"/>
      <c r="U624" s="29"/>
      <c r="V624" s="29"/>
      <c r="W624" s="29"/>
      <c r="X624" s="29"/>
      <c r="Y624" s="29"/>
      <c r="Z624" s="29"/>
      <c r="AA624" s="29"/>
      <c r="AB624" s="29"/>
    </row>
    <row r="625" spans="1:28" ht="15.75" customHeight="1">
      <c r="A625" s="29"/>
      <c r="B625" s="29"/>
      <c r="C625" s="29"/>
      <c r="D625" s="29"/>
      <c r="E625" s="29"/>
      <c r="F625" s="29"/>
      <c r="G625" s="29"/>
      <c r="H625" s="29"/>
      <c r="I625" s="29"/>
      <c r="J625" s="29"/>
      <c r="K625" s="29"/>
      <c r="L625" s="325"/>
      <c r="M625" s="29"/>
      <c r="N625" s="29"/>
      <c r="O625" s="29"/>
      <c r="P625" s="29"/>
      <c r="Q625" s="29"/>
      <c r="R625" s="29"/>
      <c r="S625" s="29"/>
      <c r="T625" s="29"/>
      <c r="U625" s="29"/>
      <c r="V625" s="29"/>
      <c r="W625" s="29"/>
      <c r="X625" s="29"/>
      <c r="Y625" s="29"/>
      <c r="Z625" s="29"/>
      <c r="AA625" s="29"/>
      <c r="AB625" s="29"/>
    </row>
    <row r="626" spans="1:28" ht="15.75" customHeight="1">
      <c r="A626" s="29"/>
      <c r="B626" s="29"/>
      <c r="C626" s="29"/>
      <c r="D626" s="29"/>
      <c r="E626" s="29"/>
      <c r="F626" s="29"/>
      <c r="G626" s="29"/>
      <c r="H626" s="29"/>
      <c r="I626" s="29"/>
      <c r="J626" s="29"/>
      <c r="K626" s="29"/>
      <c r="L626" s="325"/>
      <c r="M626" s="29"/>
      <c r="N626" s="29"/>
      <c r="O626" s="29"/>
      <c r="P626" s="29"/>
      <c r="Q626" s="29"/>
      <c r="R626" s="29"/>
      <c r="S626" s="29"/>
      <c r="T626" s="29"/>
      <c r="U626" s="29"/>
      <c r="V626" s="29"/>
      <c r="W626" s="29"/>
      <c r="X626" s="29"/>
      <c r="Y626" s="29"/>
      <c r="Z626" s="29"/>
      <c r="AA626" s="29"/>
      <c r="AB626" s="29"/>
    </row>
    <row r="627" spans="1:28" ht="15.75" customHeight="1">
      <c r="A627" s="29"/>
      <c r="B627" s="29"/>
      <c r="C627" s="29"/>
      <c r="D627" s="29"/>
      <c r="E627" s="29"/>
      <c r="F627" s="29"/>
      <c r="G627" s="29"/>
      <c r="H627" s="29"/>
      <c r="I627" s="29"/>
      <c r="J627" s="29"/>
      <c r="K627" s="29"/>
      <c r="L627" s="325"/>
      <c r="M627" s="29"/>
      <c r="N627" s="29"/>
      <c r="O627" s="29"/>
      <c r="P627" s="29"/>
      <c r="Q627" s="29"/>
      <c r="R627" s="29"/>
      <c r="S627" s="29"/>
      <c r="T627" s="29"/>
      <c r="U627" s="29"/>
      <c r="V627" s="29"/>
      <c r="W627" s="29"/>
      <c r="X627" s="29"/>
      <c r="Y627" s="29"/>
      <c r="Z627" s="29"/>
      <c r="AA627" s="29"/>
      <c r="AB627" s="29"/>
    </row>
    <row r="628" spans="1:28" ht="15.75" customHeight="1">
      <c r="A628" s="29"/>
      <c r="B628" s="29"/>
      <c r="C628" s="29"/>
      <c r="D628" s="29"/>
      <c r="E628" s="29"/>
      <c r="F628" s="29"/>
      <c r="G628" s="29"/>
      <c r="H628" s="29"/>
      <c r="I628" s="29"/>
      <c r="J628" s="29"/>
      <c r="K628" s="29"/>
      <c r="L628" s="325"/>
      <c r="M628" s="29"/>
      <c r="N628" s="29"/>
      <c r="O628" s="29"/>
      <c r="P628" s="29"/>
      <c r="Q628" s="29"/>
      <c r="R628" s="29"/>
      <c r="S628" s="29"/>
      <c r="T628" s="29"/>
      <c r="U628" s="29"/>
      <c r="V628" s="29"/>
      <c r="W628" s="29"/>
      <c r="X628" s="29"/>
      <c r="Y628" s="29"/>
      <c r="Z628" s="29"/>
      <c r="AA628" s="29"/>
      <c r="AB628" s="29"/>
    </row>
    <row r="629" spans="1:28" ht="15.75" customHeight="1">
      <c r="A629" s="29"/>
      <c r="B629" s="29"/>
      <c r="C629" s="29"/>
      <c r="D629" s="29"/>
      <c r="E629" s="29"/>
      <c r="F629" s="29"/>
      <c r="G629" s="29"/>
      <c r="H629" s="29"/>
      <c r="I629" s="29"/>
      <c r="J629" s="29"/>
      <c r="K629" s="29"/>
      <c r="L629" s="325"/>
      <c r="M629" s="29"/>
      <c r="N629" s="29"/>
      <c r="O629" s="29"/>
      <c r="P629" s="29"/>
      <c r="Q629" s="29"/>
      <c r="R629" s="29"/>
      <c r="S629" s="29"/>
      <c r="T629" s="29"/>
      <c r="U629" s="29"/>
      <c r="V629" s="29"/>
      <c r="W629" s="29"/>
      <c r="X629" s="29"/>
      <c r="Y629" s="29"/>
      <c r="Z629" s="29"/>
      <c r="AA629" s="29"/>
      <c r="AB629" s="29"/>
    </row>
    <row r="630" spans="1:28" ht="15.75" customHeight="1">
      <c r="A630" s="29"/>
      <c r="B630" s="29"/>
      <c r="C630" s="29"/>
      <c r="D630" s="29"/>
      <c r="E630" s="29"/>
      <c r="F630" s="29"/>
      <c r="G630" s="29"/>
      <c r="H630" s="29"/>
      <c r="I630" s="29"/>
      <c r="J630" s="29"/>
      <c r="K630" s="29"/>
      <c r="L630" s="325"/>
      <c r="M630" s="29"/>
      <c r="N630" s="29"/>
      <c r="O630" s="29"/>
      <c r="P630" s="29"/>
      <c r="Q630" s="29"/>
      <c r="R630" s="29"/>
      <c r="S630" s="29"/>
      <c r="T630" s="29"/>
      <c r="U630" s="29"/>
      <c r="V630" s="29"/>
      <c r="W630" s="29"/>
      <c r="X630" s="29"/>
      <c r="Y630" s="29"/>
      <c r="Z630" s="29"/>
      <c r="AA630" s="29"/>
      <c r="AB630" s="29"/>
    </row>
    <row r="631" spans="1:28" ht="15.75" customHeight="1">
      <c r="A631" s="29"/>
      <c r="B631" s="29"/>
      <c r="C631" s="29"/>
      <c r="D631" s="29"/>
      <c r="E631" s="29"/>
      <c r="F631" s="29"/>
      <c r="G631" s="29"/>
      <c r="H631" s="29"/>
      <c r="I631" s="29"/>
      <c r="J631" s="29"/>
      <c r="K631" s="29"/>
      <c r="L631" s="325"/>
      <c r="M631" s="29"/>
      <c r="N631" s="29"/>
      <c r="O631" s="29"/>
      <c r="P631" s="29"/>
      <c r="Q631" s="29"/>
      <c r="R631" s="29"/>
      <c r="S631" s="29"/>
      <c r="T631" s="29"/>
      <c r="U631" s="29"/>
      <c r="V631" s="29"/>
      <c r="W631" s="29"/>
      <c r="X631" s="29"/>
      <c r="Y631" s="29"/>
      <c r="Z631" s="29"/>
      <c r="AA631" s="29"/>
      <c r="AB631" s="29"/>
    </row>
    <row r="632" spans="1:28" ht="15.75" customHeight="1">
      <c r="A632" s="29"/>
      <c r="B632" s="29"/>
      <c r="C632" s="29"/>
      <c r="D632" s="29"/>
      <c r="E632" s="29"/>
      <c r="F632" s="29"/>
      <c r="G632" s="29"/>
      <c r="H632" s="29"/>
      <c r="I632" s="29"/>
      <c r="J632" s="29"/>
      <c r="K632" s="29"/>
      <c r="L632" s="325"/>
      <c r="M632" s="29"/>
      <c r="N632" s="29"/>
      <c r="O632" s="29"/>
      <c r="P632" s="29"/>
      <c r="Q632" s="29"/>
      <c r="R632" s="29"/>
      <c r="S632" s="29"/>
      <c r="T632" s="29"/>
      <c r="U632" s="29"/>
      <c r="V632" s="29"/>
      <c r="W632" s="29"/>
      <c r="X632" s="29"/>
      <c r="Y632" s="29"/>
      <c r="Z632" s="29"/>
      <c r="AA632" s="29"/>
      <c r="AB632" s="29"/>
    </row>
    <row r="633" spans="1:28" ht="15.75" customHeight="1">
      <c r="A633" s="29"/>
      <c r="B633" s="29"/>
      <c r="C633" s="29"/>
      <c r="D633" s="29"/>
      <c r="E633" s="29"/>
      <c r="F633" s="29"/>
      <c r="G633" s="29"/>
      <c r="H633" s="29"/>
      <c r="I633" s="29"/>
      <c r="J633" s="29"/>
      <c r="K633" s="29"/>
      <c r="L633" s="325"/>
      <c r="M633" s="29"/>
      <c r="N633" s="29"/>
      <c r="O633" s="29"/>
      <c r="P633" s="29"/>
      <c r="Q633" s="29"/>
      <c r="R633" s="29"/>
      <c r="S633" s="29"/>
      <c r="T633" s="29"/>
      <c r="U633" s="29"/>
      <c r="V633" s="29"/>
      <c r="W633" s="29"/>
      <c r="X633" s="29"/>
      <c r="Y633" s="29"/>
      <c r="Z633" s="29"/>
      <c r="AA633" s="29"/>
      <c r="AB633" s="29"/>
    </row>
    <row r="634" spans="1:28" ht="15.75" customHeight="1">
      <c r="A634" s="29"/>
      <c r="B634" s="29"/>
      <c r="C634" s="29"/>
      <c r="D634" s="29"/>
      <c r="E634" s="29"/>
      <c r="F634" s="29"/>
      <c r="G634" s="29"/>
      <c r="H634" s="29"/>
      <c r="I634" s="29"/>
      <c r="J634" s="29"/>
      <c r="K634" s="29"/>
      <c r="L634" s="325"/>
      <c r="M634" s="29"/>
      <c r="N634" s="29"/>
      <c r="O634" s="29"/>
      <c r="P634" s="29"/>
      <c r="Q634" s="29"/>
      <c r="R634" s="29"/>
      <c r="S634" s="29"/>
      <c r="T634" s="29"/>
      <c r="U634" s="29"/>
      <c r="V634" s="29"/>
      <c r="W634" s="29"/>
      <c r="X634" s="29"/>
      <c r="Y634" s="29"/>
      <c r="Z634" s="29"/>
      <c r="AA634" s="29"/>
      <c r="AB634" s="29"/>
    </row>
    <row r="635" spans="1:28" ht="15.75" customHeight="1">
      <c r="A635" s="29"/>
      <c r="B635" s="29"/>
      <c r="C635" s="29"/>
      <c r="D635" s="29"/>
      <c r="E635" s="29"/>
      <c r="F635" s="29"/>
      <c r="G635" s="29"/>
      <c r="H635" s="29"/>
      <c r="I635" s="29"/>
      <c r="J635" s="29"/>
      <c r="K635" s="29"/>
      <c r="L635" s="325"/>
      <c r="M635" s="29"/>
      <c r="N635" s="29"/>
      <c r="O635" s="29"/>
      <c r="P635" s="29"/>
      <c r="Q635" s="29"/>
      <c r="R635" s="29"/>
      <c r="S635" s="29"/>
      <c r="T635" s="29"/>
      <c r="U635" s="29"/>
      <c r="V635" s="29"/>
      <c r="W635" s="29"/>
      <c r="X635" s="29"/>
      <c r="Y635" s="29"/>
      <c r="Z635" s="29"/>
      <c r="AA635" s="29"/>
      <c r="AB635" s="29"/>
    </row>
    <row r="636" spans="1:28" ht="15.75" customHeight="1">
      <c r="A636" s="29"/>
      <c r="B636" s="29"/>
      <c r="C636" s="29"/>
      <c r="D636" s="29"/>
      <c r="E636" s="29"/>
      <c r="F636" s="29"/>
      <c r="G636" s="29"/>
      <c r="H636" s="29"/>
      <c r="I636" s="29"/>
      <c r="J636" s="29"/>
      <c r="K636" s="29"/>
      <c r="L636" s="325"/>
      <c r="M636" s="29"/>
      <c r="N636" s="29"/>
      <c r="O636" s="29"/>
      <c r="P636" s="29"/>
      <c r="Q636" s="29"/>
      <c r="R636" s="29"/>
      <c r="S636" s="29"/>
      <c r="T636" s="29"/>
      <c r="U636" s="29"/>
      <c r="V636" s="29"/>
      <c r="W636" s="29"/>
      <c r="X636" s="29"/>
      <c r="Y636" s="29"/>
      <c r="Z636" s="29"/>
      <c r="AA636" s="29"/>
      <c r="AB636" s="29"/>
    </row>
    <row r="637" spans="1:28" ht="15.75" customHeight="1">
      <c r="A637" s="29"/>
      <c r="B637" s="29"/>
      <c r="C637" s="29"/>
      <c r="D637" s="29"/>
      <c r="E637" s="29"/>
      <c r="F637" s="29"/>
      <c r="G637" s="29"/>
      <c r="H637" s="29"/>
      <c r="I637" s="29"/>
      <c r="J637" s="29"/>
      <c r="K637" s="29"/>
      <c r="L637" s="325"/>
      <c r="M637" s="29"/>
      <c r="N637" s="29"/>
      <c r="O637" s="29"/>
      <c r="P637" s="29"/>
      <c r="Q637" s="29"/>
      <c r="R637" s="29"/>
      <c r="S637" s="29"/>
      <c r="T637" s="29"/>
      <c r="U637" s="29"/>
      <c r="V637" s="29"/>
      <c r="W637" s="29"/>
      <c r="X637" s="29"/>
      <c r="Y637" s="29"/>
      <c r="Z637" s="29"/>
      <c r="AA637" s="29"/>
      <c r="AB637" s="29"/>
    </row>
    <row r="638" spans="1:28" ht="15.75" customHeight="1">
      <c r="A638" s="29"/>
      <c r="B638" s="29"/>
      <c r="C638" s="29"/>
      <c r="D638" s="29"/>
      <c r="E638" s="29"/>
      <c r="F638" s="29"/>
      <c r="G638" s="29"/>
      <c r="H638" s="29"/>
      <c r="I638" s="29"/>
      <c r="J638" s="29"/>
      <c r="K638" s="29"/>
      <c r="L638" s="325"/>
      <c r="M638" s="29"/>
      <c r="N638" s="29"/>
      <c r="O638" s="29"/>
      <c r="P638" s="29"/>
      <c r="Q638" s="29"/>
      <c r="R638" s="29"/>
      <c r="S638" s="29"/>
      <c r="T638" s="29"/>
      <c r="U638" s="29"/>
      <c r="V638" s="29"/>
      <c r="W638" s="29"/>
      <c r="X638" s="29"/>
      <c r="Y638" s="29"/>
      <c r="Z638" s="29"/>
      <c r="AA638" s="29"/>
      <c r="AB638" s="29"/>
    </row>
    <row r="639" spans="1:28" ht="15.75" customHeight="1">
      <c r="A639" s="29"/>
      <c r="B639" s="29"/>
      <c r="C639" s="29"/>
      <c r="D639" s="29"/>
      <c r="E639" s="29"/>
      <c r="F639" s="29"/>
      <c r="G639" s="29"/>
      <c r="H639" s="29"/>
      <c r="I639" s="29"/>
      <c r="J639" s="29"/>
      <c r="K639" s="29"/>
      <c r="L639" s="325"/>
      <c r="M639" s="29"/>
      <c r="N639" s="29"/>
      <c r="O639" s="29"/>
      <c r="P639" s="29"/>
      <c r="Q639" s="29"/>
      <c r="R639" s="29"/>
      <c r="S639" s="29"/>
      <c r="T639" s="29"/>
      <c r="U639" s="29"/>
      <c r="V639" s="29"/>
      <c r="W639" s="29"/>
      <c r="X639" s="29"/>
      <c r="Y639" s="29"/>
      <c r="Z639" s="29"/>
      <c r="AA639" s="29"/>
      <c r="AB639" s="29"/>
    </row>
    <row r="640" spans="1:28" ht="15.75" customHeight="1">
      <c r="A640" s="29"/>
      <c r="B640" s="29"/>
      <c r="C640" s="29"/>
      <c r="D640" s="29"/>
      <c r="E640" s="29"/>
      <c r="F640" s="29"/>
      <c r="G640" s="29"/>
      <c r="H640" s="29"/>
      <c r="I640" s="29"/>
      <c r="J640" s="29"/>
      <c r="K640" s="29"/>
      <c r="L640" s="325"/>
      <c r="M640" s="29"/>
      <c r="N640" s="29"/>
      <c r="O640" s="29"/>
      <c r="P640" s="29"/>
      <c r="Q640" s="29"/>
      <c r="R640" s="29"/>
      <c r="S640" s="29"/>
      <c r="T640" s="29"/>
      <c r="U640" s="29"/>
      <c r="V640" s="29"/>
      <c r="W640" s="29"/>
      <c r="X640" s="29"/>
      <c r="Y640" s="29"/>
      <c r="Z640" s="29"/>
      <c r="AA640" s="29"/>
      <c r="AB640" s="29"/>
    </row>
    <row r="641" spans="1:28" ht="15.75" customHeight="1">
      <c r="A641" s="29"/>
      <c r="B641" s="29"/>
      <c r="C641" s="29"/>
      <c r="D641" s="29"/>
      <c r="E641" s="29"/>
      <c r="F641" s="29"/>
      <c r="G641" s="29"/>
      <c r="H641" s="29"/>
      <c r="I641" s="29"/>
      <c r="J641" s="29"/>
      <c r="K641" s="29"/>
      <c r="L641" s="325"/>
      <c r="M641" s="29"/>
      <c r="N641" s="29"/>
      <c r="O641" s="29"/>
      <c r="P641" s="29"/>
      <c r="Q641" s="29"/>
      <c r="R641" s="29"/>
      <c r="S641" s="29"/>
      <c r="T641" s="29"/>
      <c r="U641" s="29"/>
      <c r="V641" s="29"/>
      <c r="W641" s="29"/>
      <c r="X641" s="29"/>
      <c r="Y641" s="29"/>
      <c r="Z641" s="29"/>
      <c r="AA641" s="29"/>
      <c r="AB641" s="29"/>
    </row>
    <row r="642" spans="1:28" ht="15.75" customHeight="1">
      <c r="A642" s="29"/>
      <c r="B642" s="29"/>
      <c r="C642" s="29"/>
      <c r="D642" s="29"/>
      <c r="E642" s="29"/>
      <c r="F642" s="29"/>
      <c r="G642" s="29"/>
      <c r="H642" s="29"/>
      <c r="I642" s="29"/>
      <c r="J642" s="29"/>
      <c r="K642" s="29"/>
      <c r="L642" s="325"/>
      <c r="M642" s="29"/>
      <c r="N642" s="29"/>
      <c r="O642" s="29"/>
      <c r="P642" s="29"/>
      <c r="Q642" s="29"/>
      <c r="R642" s="29"/>
      <c r="S642" s="29"/>
      <c r="T642" s="29"/>
      <c r="U642" s="29"/>
      <c r="V642" s="29"/>
      <c r="W642" s="29"/>
      <c r="X642" s="29"/>
      <c r="Y642" s="29"/>
      <c r="Z642" s="29"/>
      <c r="AA642" s="29"/>
      <c r="AB642" s="29"/>
    </row>
    <row r="643" spans="1:28" ht="15.75" customHeight="1">
      <c r="A643" s="29"/>
      <c r="B643" s="29"/>
      <c r="C643" s="29"/>
      <c r="D643" s="29"/>
      <c r="E643" s="29"/>
      <c r="F643" s="29"/>
      <c r="G643" s="29"/>
      <c r="H643" s="29"/>
      <c r="I643" s="29"/>
      <c r="J643" s="29"/>
      <c r="K643" s="29"/>
      <c r="L643" s="325"/>
      <c r="M643" s="29"/>
      <c r="N643" s="29"/>
      <c r="O643" s="29"/>
      <c r="P643" s="29"/>
      <c r="Q643" s="29"/>
      <c r="R643" s="29"/>
      <c r="S643" s="29"/>
      <c r="T643" s="29"/>
      <c r="U643" s="29"/>
      <c r="V643" s="29"/>
      <c r="W643" s="29"/>
      <c r="X643" s="29"/>
      <c r="Y643" s="29"/>
      <c r="Z643" s="29"/>
      <c r="AA643" s="29"/>
      <c r="AB643" s="29"/>
    </row>
    <row r="644" spans="1:28" ht="15.75" customHeight="1">
      <c r="A644" s="29"/>
      <c r="B644" s="29"/>
      <c r="C644" s="29"/>
      <c r="D644" s="29"/>
      <c r="E644" s="29"/>
      <c r="F644" s="29"/>
      <c r="G644" s="29"/>
      <c r="H644" s="29"/>
      <c r="I644" s="29"/>
      <c r="J644" s="29"/>
      <c r="K644" s="29"/>
      <c r="L644" s="325"/>
      <c r="M644" s="29"/>
      <c r="N644" s="29"/>
      <c r="O644" s="29"/>
      <c r="P644" s="29"/>
      <c r="Q644" s="29"/>
      <c r="R644" s="29"/>
      <c r="S644" s="29"/>
      <c r="T644" s="29"/>
      <c r="U644" s="29"/>
      <c r="V644" s="29"/>
      <c r="W644" s="29"/>
      <c r="X644" s="29"/>
      <c r="Y644" s="29"/>
      <c r="Z644" s="29"/>
      <c r="AA644" s="29"/>
      <c r="AB644" s="29"/>
    </row>
    <row r="645" spans="1:28" ht="15.75" customHeight="1">
      <c r="A645" s="29"/>
      <c r="B645" s="29"/>
      <c r="C645" s="29"/>
      <c r="D645" s="29"/>
      <c r="E645" s="29"/>
      <c r="F645" s="29"/>
      <c r="G645" s="29"/>
      <c r="H645" s="29"/>
      <c r="I645" s="29"/>
      <c r="J645" s="29"/>
      <c r="K645" s="29"/>
      <c r="L645" s="325"/>
      <c r="M645" s="29"/>
      <c r="N645" s="29"/>
      <c r="O645" s="29"/>
      <c r="P645" s="29"/>
      <c r="Q645" s="29"/>
      <c r="R645" s="29"/>
      <c r="S645" s="29"/>
      <c r="T645" s="29"/>
      <c r="U645" s="29"/>
      <c r="V645" s="29"/>
      <c r="W645" s="29"/>
      <c r="X645" s="29"/>
      <c r="Y645" s="29"/>
      <c r="Z645" s="29"/>
      <c r="AA645" s="29"/>
      <c r="AB645" s="29"/>
    </row>
    <row r="646" spans="1:28" ht="15.75" customHeight="1">
      <c r="A646" s="29"/>
      <c r="B646" s="29"/>
      <c r="C646" s="29"/>
      <c r="D646" s="29"/>
      <c r="E646" s="29"/>
      <c r="F646" s="29"/>
      <c r="G646" s="29"/>
      <c r="H646" s="29"/>
      <c r="I646" s="29"/>
      <c r="J646" s="29"/>
      <c r="K646" s="29"/>
      <c r="L646" s="325"/>
      <c r="M646" s="29"/>
      <c r="N646" s="29"/>
      <c r="O646" s="29"/>
      <c r="P646" s="29"/>
      <c r="Q646" s="29"/>
      <c r="R646" s="29"/>
      <c r="S646" s="29"/>
      <c r="T646" s="29"/>
      <c r="U646" s="29"/>
      <c r="V646" s="29"/>
      <c r="W646" s="29"/>
      <c r="X646" s="29"/>
      <c r="Y646" s="29"/>
      <c r="Z646" s="29"/>
      <c r="AA646" s="29"/>
      <c r="AB646" s="29"/>
    </row>
    <row r="647" spans="1:28" ht="15.75" customHeight="1">
      <c r="A647" s="29"/>
      <c r="B647" s="29"/>
      <c r="C647" s="29"/>
      <c r="D647" s="29"/>
      <c r="E647" s="29"/>
      <c r="F647" s="29"/>
      <c r="G647" s="29"/>
      <c r="H647" s="29"/>
      <c r="I647" s="29"/>
      <c r="J647" s="29"/>
      <c r="K647" s="29"/>
      <c r="L647" s="325"/>
      <c r="M647" s="29"/>
      <c r="N647" s="29"/>
      <c r="O647" s="29"/>
      <c r="P647" s="29"/>
      <c r="Q647" s="29"/>
      <c r="R647" s="29"/>
      <c r="S647" s="29"/>
      <c r="T647" s="29"/>
      <c r="U647" s="29"/>
      <c r="V647" s="29"/>
      <c r="W647" s="29"/>
      <c r="X647" s="29"/>
      <c r="Y647" s="29"/>
      <c r="Z647" s="29"/>
      <c r="AA647" s="29"/>
      <c r="AB647" s="29"/>
    </row>
    <row r="648" spans="1:28" ht="15.75" customHeight="1">
      <c r="A648" s="29"/>
      <c r="B648" s="29"/>
      <c r="C648" s="29"/>
      <c r="D648" s="29"/>
      <c r="E648" s="29"/>
      <c r="F648" s="29"/>
      <c r="G648" s="29"/>
      <c r="H648" s="29"/>
      <c r="I648" s="29"/>
      <c r="J648" s="29"/>
      <c r="K648" s="29"/>
      <c r="L648" s="325"/>
      <c r="M648" s="29"/>
      <c r="N648" s="29"/>
      <c r="O648" s="29"/>
      <c r="P648" s="29"/>
      <c r="Q648" s="29"/>
      <c r="R648" s="29"/>
      <c r="S648" s="29"/>
      <c r="T648" s="29"/>
      <c r="U648" s="29"/>
      <c r="V648" s="29"/>
      <c r="W648" s="29"/>
      <c r="X648" s="29"/>
      <c r="Y648" s="29"/>
      <c r="Z648" s="29"/>
      <c r="AA648" s="29"/>
      <c r="AB648" s="29"/>
    </row>
    <row r="649" spans="1:28" ht="15.75" customHeight="1">
      <c r="A649" s="29"/>
      <c r="B649" s="29"/>
      <c r="C649" s="29"/>
      <c r="D649" s="29"/>
      <c r="E649" s="29"/>
      <c r="F649" s="29"/>
      <c r="G649" s="29"/>
      <c r="H649" s="29"/>
      <c r="I649" s="29"/>
      <c r="J649" s="29"/>
      <c r="K649" s="29"/>
      <c r="L649" s="325"/>
      <c r="M649" s="29"/>
      <c r="N649" s="29"/>
      <c r="O649" s="29"/>
      <c r="P649" s="29"/>
      <c r="Q649" s="29"/>
      <c r="R649" s="29"/>
      <c r="S649" s="29"/>
      <c r="T649" s="29"/>
      <c r="U649" s="29"/>
      <c r="V649" s="29"/>
      <c r="W649" s="29"/>
      <c r="X649" s="29"/>
      <c r="Y649" s="29"/>
      <c r="Z649" s="29"/>
      <c r="AA649" s="29"/>
      <c r="AB649" s="29"/>
    </row>
    <row r="650" spans="1:28" ht="15.75" customHeight="1">
      <c r="A650" s="29"/>
      <c r="B650" s="29"/>
      <c r="C650" s="29"/>
      <c r="D650" s="29"/>
      <c r="E650" s="29"/>
      <c r="F650" s="29"/>
      <c r="G650" s="29"/>
      <c r="H650" s="29"/>
      <c r="I650" s="29"/>
      <c r="J650" s="29"/>
      <c r="K650" s="29"/>
      <c r="L650" s="325"/>
      <c r="M650" s="29"/>
      <c r="N650" s="29"/>
      <c r="O650" s="29"/>
      <c r="P650" s="29"/>
      <c r="Q650" s="29"/>
      <c r="R650" s="29"/>
      <c r="S650" s="29"/>
      <c r="T650" s="29"/>
      <c r="U650" s="29"/>
      <c r="V650" s="29"/>
      <c r="W650" s="29"/>
      <c r="X650" s="29"/>
      <c r="Y650" s="29"/>
      <c r="Z650" s="29"/>
      <c r="AA650" s="29"/>
      <c r="AB650" s="29"/>
    </row>
    <row r="651" spans="1:28" ht="15.75" customHeight="1">
      <c r="A651" s="29"/>
      <c r="B651" s="29"/>
      <c r="C651" s="29"/>
      <c r="D651" s="29"/>
      <c r="E651" s="29"/>
      <c r="F651" s="29"/>
      <c r="G651" s="29"/>
      <c r="H651" s="29"/>
      <c r="I651" s="29"/>
      <c r="J651" s="29"/>
      <c r="K651" s="29"/>
      <c r="L651" s="325"/>
      <c r="M651" s="29"/>
      <c r="N651" s="29"/>
      <c r="O651" s="29"/>
      <c r="P651" s="29"/>
      <c r="Q651" s="29"/>
      <c r="R651" s="29"/>
      <c r="S651" s="29"/>
      <c r="T651" s="29"/>
      <c r="U651" s="29"/>
      <c r="V651" s="29"/>
      <c r="W651" s="29"/>
      <c r="X651" s="29"/>
      <c r="Y651" s="29"/>
      <c r="Z651" s="29"/>
      <c r="AA651" s="29"/>
      <c r="AB651" s="29"/>
    </row>
    <row r="652" spans="1:28" ht="15.75" customHeight="1">
      <c r="A652" s="29"/>
      <c r="B652" s="29"/>
      <c r="C652" s="29"/>
      <c r="D652" s="29"/>
      <c r="E652" s="29"/>
      <c r="F652" s="29"/>
      <c r="G652" s="29"/>
      <c r="H652" s="29"/>
      <c r="I652" s="29"/>
      <c r="J652" s="29"/>
      <c r="K652" s="29"/>
      <c r="L652" s="325"/>
      <c r="M652" s="29"/>
      <c r="N652" s="29"/>
      <c r="O652" s="29"/>
      <c r="P652" s="29"/>
      <c r="Q652" s="29"/>
      <c r="R652" s="29"/>
      <c r="S652" s="29"/>
      <c r="T652" s="29"/>
      <c r="U652" s="29"/>
      <c r="V652" s="29"/>
      <c r="W652" s="29"/>
      <c r="X652" s="29"/>
      <c r="Y652" s="29"/>
      <c r="Z652" s="29"/>
      <c r="AA652" s="29"/>
      <c r="AB652" s="29"/>
    </row>
    <row r="653" spans="1:28" ht="15.75" customHeight="1">
      <c r="A653" s="29"/>
      <c r="B653" s="29"/>
      <c r="C653" s="29"/>
      <c r="D653" s="29"/>
      <c r="E653" s="29"/>
      <c r="F653" s="29"/>
      <c r="G653" s="29"/>
      <c r="H653" s="29"/>
      <c r="I653" s="29"/>
      <c r="J653" s="29"/>
      <c r="K653" s="29"/>
      <c r="L653" s="325"/>
      <c r="M653" s="29"/>
      <c r="N653" s="29"/>
      <c r="O653" s="29"/>
      <c r="P653" s="29"/>
      <c r="Q653" s="29"/>
      <c r="R653" s="29"/>
      <c r="S653" s="29"/>
      <c r="T653" s="29"/>
      <c r="U653" s="29"/>
      <c r="V653" s="29"/>
      <c r="W653" s="29"/>
      <c r="X653" s="29"/>
      <c r="Y653" s="29"/>
      <c r="Z653" s="29"/>
      <c r="AA653" s="29"/>
      <c r="AB653" s="29"/>
    </row>
    <row r="654" spans="1:28" ht="15.75" customHeight="1">
      <c r="A654" s="29"/>
      <c r="B654" s="29"/>
      <c r="C654" s="29"/>
      <c r="D654" s="29"/>
      <c r="E654" s="29"/>
      <c r="F654" s="29"/>
      <c r="G654" s="29"/>
      <c r="H654" s="29"/>
      <c r="I654" s="29"/>
      <c r="J654" s="29"/>
      <c r="K654" s="29"/>
      <c r="L654" s="325"/>
      <c r="M654" s="29"/>
      <c r="N654" s="29"/>
      <c r="O654" s="29"/>
      <c r="P654" s="29"/>
      <c r="Q654" s="29"/>
      <c r="R654" s="29"/>
      <c r="S654" s="29"/>
      <c r="T654" s="29"/>
      <c r="U654" s="29"/>
      <c r="V654" s="29"/>
      <c r="W654" s="29"/>
      <c r="X654" s="29"/>
      <c r="Y654" s="29"/>
      <c r="Z654" s="29"/>
      <c r="AA654" s="29"/>
      <c r="AB654" s="29"/>
    </row>
    <row r="655" spans="1:28" ht="15.75" customHeight="1">
      <c r="A655" s="29"/>
      <c r="B655" s="29"/>
      <c r="C655" s="29"/>
      <c r="D655" s="29"/>
      <c r="E655" s="29"/>
      <c r="F655" s="29"/>
      <c r="G655" s="29"/>
      <c r="H655" s="29"/>
      <c r="I655" s="29"/>
      <c r="J655" s="29"/>
      <c r="K655" s="29"/>
      <c r="L655" s="325"/>
      <c r="M655" s="29"/>
      <c r="N655" s="29"/>
      <c r="O655" s="29"/>
      <c r="P655" s="29"/>
      <c r="Q655" s="29"/>
      <c r="R655" s="29"/>
      <c r="S655" s="29"/>
      <c r="T655" s="29"/>
      <c r="U655" s="29"/>
      <c r="V655" s="29"/>
      <c r="W655" s="29"/>
      <c r="X655" s="29"/>
      <c r="Y655" s="29"/>
      <c r="Z655" s="29"/>
      <c r="AA655" s="29"/>
      <c r="AB655" s="29"/>
    </row>
    <row r="656" spans="1:28" ht="15.75" customHeight="1">
      <c r="A656" s="29"/>
      <c r="B656" s="29"/>
      <c r="C656" s="29"/>
      <c r="D656" s="29"/>
      <c r="E656" s="29"/>
      <c r="F656" s="29"/>
      <c r="G656" s="29"/>
      <c r="H656" s="29"/>
      <c r="I656" s="29"/>
      <c r="J656" s="29"/>
      <c r="K656" s="29"/>
      <c r="L656" s="325"/>
      <c r="M656" s="29"/>
      <c r="N656" s="29"/>
      <c r="O656" s="29"/>
      <c r="P656" s="29"/>
      <c r="Q656" s="29"/>
      <c r="R656" s="29"/>
      <c r="S656" s="29"/>
      <c r="T656" s="29"/>
      <c r="U656" s="29"/>
      <c r="V656" s="29"/>
      <c r="W656" s="29"/>
      <c r="X656" s="29"/>
      <c r="Y656" s="29"/>
      <c r="Z656" s="29"/>
      <c r="AA656" s="29"/>
      <c r="AB656" s="29"/>
    </row>
    <row r="657" spans="1:28" ht="15.75" customHeight="1">
      <c r="A657" s="29"/>
      <c r="B657" s="29"/>
      <c r="C657" s="29"/>
      <c r="D657" s="29"/>
      <c r="E657" s="29"/>
      <c r="F657" s="29"/>
      <c r="G657" s="29"/>
      <c r="H657" s="29"/>
      <c r="I657" s="29"/>
      <c r="J657" s="29"/>
      <c r="K657" s="29"/>
      <c r="L657" s="325"/>
      <c r="M657" s="29"/>
      <c r="N657" s="29"/>
      <c r="O657" s="29"/>
      <c r="P657" s="29"/>
      <c r="Q657" s="29"/>
      <c r="R657" s="29"/>
      <c r="S657" s="29"/>
      <c r="T657" s="29"/>
      <c r="U657" s="29"/>
      <c r="V657" s="29"/>
      <c r="W657" s="29"/>
      <c r="X657" s="29"/>
      <c r="Y657" s="29"/>
      <c r="Z657" s="29"/>
      <c r="AA657" s="29"/>
      <c r="AB657" s="29"/>
    </row>
    <row r="658" spans="1:28" ht="15.75" customHeight="1">
      <c r="A658" s="29"/>
      <c r="B658" s="29"/>
      <c r="C658" s="29"/>
      <c r="D658" s="29"/>
      <c r="E658" s="29"/>
      <c r="F658" s="29"/>
      <c r="G658" s="29"/>
      <c r="H658" s="29"/>
      <c r="I658" s="29"/>
      <c r="J658" s="29"/>
      <c r="K658" s="29"/>
      <c r="L658" s="325"/>
      <c r="M658" s="29"/>
      <c r="N658" s="29"/>
      <c r="O658" s="29"/>
      <c r="P658" s="29"/>
      <c r="Q658" s="29"/>
      <c r="R658" s="29"/>
      <c r="S658" s="29"/>
      <c r="T658" s="29"/>
      <c r="U658" s="29"/>
      <c r="V658" s="29"/>
      <c r="W658" s="29"/>
      <c r="X658" s="29"/>
      <c r="Y658" s="29"/>
      <c r="Z658" s="29"/>
      <c r="AA658" s="29"/>
      <c r="AB658" s="29"/>
    </row>
    <row r="659" spans="1:28" ht="15.75" customHeight="1">
      <c r="A659" s="29"/>
      <c r="B659" s="29"/>
      <c r="C659" s="29"/>
      <c r="D659" s="29"/>
      <c r="E659" s="29"/>
      <c r="F659" s="29"/>
      <c r="G659" s="29"/>
      <c r="H659" s="29"/>
      <c r="I659" s="29"/>
      <c r="J659" s="29"/>
      <c r="K659" s="29"/>
      <c r="L659" s="325"/>
      <c r="M659" s="29"/>
      <c r="N659" s="29"/>
      <c r="O659" s="29"/>
      <c r="P659" s="29"/>
      <c r="Q659" s="29"/>
      <c r="R659" s="29"/>
      <c r="S659" s="29"/>
      <c r="T659" s="29"/>
      <c r="U659" s="29"/>
      <c r="V659" s="29"/>
      <c r="W659" s="29"/>
      <c r="X659" s="29"/>
      <c r="Y659" s="29"/>
      <c r="Z659" s="29"/>
      <c r="AA659" s="29"/>
      <c r="AB659" s="29"/>
    </row>
    <row r="660" spans="1:28" ht="15.75" customHeight="1">
      <c r="A660" s="29"/>
      <c r="B660" s="29"/>
      <c r="C660" s="29"/>
      <c r="D660" s="29"/>
      <c r="E660" s="29"/>
      <c r="F660" s="29"/>
      <c r="G660" s="29"/>
      <c r="H660" s="29"/>
      <c r="I660" s="29"/>
      <c r="J660" s="29"/>
      <c r="K660" s="29"/>
      <c r="L660" s="325"/>
      <c r="M660" s="29"/>
      <c r="N660" s="29"/>
      <c r="O660" s="29"/>
      <c r="P660" s="29"/>
      <c r="Q660" s="29"/>
      <c r="R660" s="29"/>
      <c r="S660" s="29"/>
      <c r="T660" s="29"/>
      <c r="U660" s="29"/>
      <c r="V660" s="29"/>
      <c r="W660" s="29"/>
      <c r="X660" s="29"/>
      <c r="Y660" s="29"/>
      <c r="Z660" s="29"/>
      <c r="AA660" s="29"/>
      <c r="AB660" s="29"/>
    </row>
    <row r="661" spans="1:28" ht="15.75" customHeight="1">
      <c r="A661" s="29"/>
      <c r="B661" s="29"/>
      <c r="C661" s="29"/>
      <c r="D661" s="29"/>
      <c r="E661" s="29"/>
      <c r="F661" s="29"/>
      <c r="G661" s="29"/>
      <c r="H661" s="29"/>
      <c r="I661" s="29"/>
      <c r="J661" s="29"/>
      <c r="K661" s="29"/>
      <c r="L661" s="325"/>
      <c r="M661" s="29"/>
      <c r="N661" s="29"/>
      <c r="O661" s="29"/>
      <c r="P661" s="29"/>
      <c r="Q661" s="29"/>
      <c r="R661" s="29"/>
      <c r="S661" s="29"/>
      <c r="T661" s="29"/>
      <c r="U661" s="29"/>
      <c r="V661" s="29"/>
      <c r="W661" s="29"/>
      <c r="X661" s="29"/>
      <c r="Y661" s="29"/>
      <c r="Z661" s="29"/>
      <c r="AA661" s="29"/>
      <c r="AB661" s="29"/>
    </row>
    <row r="662" spans="1:28" ht="15.75" customHeight="1">
      <c r="A662" s="29"/>
      <c r="B662" s="29"/>
      <c r="C662" s="29"/>
      <c r="D662" s="29"/>
      <c r="E662" s="29"/>
      <c r="F662" s="29"/>
      <c r="G662" s="29"/>
      <c r="H662" s="29"/>
      <c r="I662" s="29"/>
      <c r="J662" s="29"/>
      <c r="K662" s="29"/>
      <c r="L662" s="325"/>
      <c r="M662" s="29"/>
      <c r="N662" s="29"/>
      <c r="O662" s="29"/>
      <c r="P662" s="29"/>
      <c r="Q662" s="29"/>
      <c r="R662" s="29"/>
      <c r="S662" s="29"/>
      <c r="T662" s="29"/>
      <c r="U662" s="29"/>
      <c r="V662" s="29"/>
      <c r="W662" s="29"/>
      <c r="X662" s="29"/>
      <c r="Y662" s="29"/>
      <c r="Z662" s="29"/>
      <c r="AA662" s="29"/>
      <c r="AB662" s="29"/>
    </row>
    <row r="663" spans="1:28" ht="15.75" customHeight="1">
      <c r="A663" s="29"/>
      <c r="B663" s="29"/>
      <c r="C663" s="29"/>
      <c r="D663" s="29"/>
      <c r="E663" s="29"/>
      <c r="F663" s="29"/>
      <c r="G663" s="29"/>
      <c r="H663" s="29"/>
      <c r="I663" s="29"/>
      <c r="J663" s="29"/>
      <c r="K663" s="29"/>
      <c r="L663" s="325"/>
      <c r="M663" s="29"/>
      <c r="N663" s="29"/>
      <c r="O663" s="29"/>
      <c r="P663" s="29"/>
      <c r="Q663" s="29"/>
      <c r="R663" s="29"/>
      <c r="S663" s="29"/>
      <c r="T663" s="29"/>
      <c r="U663" s="29"/>
      <c r="V663" s="29"/>
      <c r="W663" s="29"/>
      <c r="X663" s="29"/>
      <c r="Y663" s="29"/>
      <c r="Z663" s="29"/>
      <c r="AA663" s="29"/>
      <c r="AB663" s="29"/>
    </row>
    <row r="664" spans="1:28" ht="15.75" customHeight="1">
      <c r="A664" s="29"/>
      <c r="B664" s="29"/>
      <c r="C664" s="29"/>
      <c r="D664" s="29"/>
      <c r="E664" s="29"/>
      <c r="F664" s="29"/>
      <c r="G664" s="29"/>
      <c r="H664" s="29"/>
      <c r="I664" s="29"/>
      <c r="J664" s="29"/>
      <c r="K664" s="29"/>
      <c r="L664" s="325"/>
      <c r="M664" s="29"/>
      <c r="N664" s="29"/>
      <c r="O664" s="29"/>
      <c r="P664" s="29"/>
      <c r="Q664" s="29"/>
      <c r="R664" s="29"/>
      <c r="S664" s="29"/>
      <c r="T664" s="29"/>
      <c r="U664" s="29"/>
      <c r="V664" s="29"/>
      <c r="W664" s="29"/>
      <c r="X664" s="29"/>
      <c r="Y664" s="29"/>
      <c r="Z664" s="29"/>
      <c r="AA664" s="29"/>
      <c r="AB664" s="29"/>
    </row>
    <row r="665" spans="1:28" ht="15.75" customHeight="1">
      <c r="A665" s="29"/>
      <c r="B665" s="29"/>
      <c r="C665" s="29"/>
      <c r="D665" s="29"/>
      <c r="E665" s="29"/>
      <c r="F665" s="29"/>
      <c r="G665" s="29"/>
      <c r="H665" s="29"/>
      <c r="I665" s="29"/>
      <c r="J665" s="29"/>
      <c r="K665" s="29"/>
      <c r="L665" s="325"/>
      <c r="M665" s="29"/>
      <c r="N665" s="29"/>
      <c r="O665" s="29"/>
      <c r="P665" s="29"/>
      <c r="Q665" s="29"/>
      <c r="R665" s="29"/>
      <c r="S665" s="29"/>
      <c r="T665" s="29"/>
      <c r="U665" s="29"/>
      <c r="V665" s="29"/>
      <c r="W665" s="29"/>
      <c r="X665" s="29"/>
      <c r="Y665" s="29"/>
      <c r="Z665" s="29"/>
      <c r="AA665" s="29"/>
      <c r="AB665" s="29"/>
    </row>
    <row r="666" spans="1:28" ht="15.75" customHeight="1">
      <c r="A666" s="29"/>
      <c r="B666" s="29"/>
      <c r="C666" s="29"/>
      <c r="D666" s="29"/>
      <c r="E666" s="29"/>
      <c r="F666" s="29"/>
      <c r="G666" s="29"/>
      <c r="H666" s="29"/>
      <c r="I666" s="29"/>
      <c r="J666" s="29"/>
      <c r="K666" s="29"/>
      <c r="L666" s="325"/>
      <c r="M666" s="29"/>
      <c r="N666" s="29"/>
      <c r="O666" s="29"/>
      <c r="P666" s="29"/>
      <c r="Q666" s="29"/>
      <c r="R666" s="29"/>
      <c r="S666" s="29"/>
      <c r="T666" s="29"/>
      <c r="U666" s="29"/>
      <c r="V666" s="29"/>
      <c r="W666" s="29"/>
      <c r="X666" s="29"/>
      <c r="Y666" s="29"/>
      <c r="Z666" s="29"/>
      <c r="AA666" s="29"/>
      <c r="AB666" s="29"/>
    </row>
    <row r="667" spans="1:28" ht="15.75" customHeight="1">
      <c r="A667" s="29"/>
      <c r="B667" s="29"/>
      <c r="C667" s="29"/>
      <c r="D667" s="29"/>
      <c r="E667" s="29"/>
      <c r="F667" s="29"/>
      <c r="G667" s="29"/>
      <c r="H667" s="29"/>
      <c r="I667" s="29"/>
      <c r="J667" s="29"/>
      <c r="K667" s="29"/>
      <c r="L667" s="325"/>
      <c r="M667" s="29"/>
      <c r="N667" s="29"/>
      <c r="O667" s="29"/>
      <c r="P667" s="29"/>
      <c r="Q667" s="29"/>
      <c r="R667" s="29"/>
      <c r="S667" s="29"/>
      <c r="T667" s="29"/>
      <c r="U667" s="29"/>
      <c r="V667" s="29"/>
      <c r="W667" s="29"/>
      <c r="X667" s="29"/>
      <c r="Y667" s="29"/>
      <c r="Z667" s="29"/>
      <c r="AA667" s="29"/>
      <c r="AB667" s="29"/>
    </row>
    <row r="668" spans="1:28" ht="15.75" customHeight="1">
      <c r="A668" s="29"/>
      <c r="B668" s="29"/>
      <c r="C668" s="29"/>
      <c r="D668" s="29"/>
      <c r="E668" s="29"/>
      <c r="F668" s="29"/>
      <c r="G668" s="29"/>
      <c r="H668" s="29"/>
      <c r="I668" s="29"/>
      <c r="J668" s="29"/>
      <c r="K668" s="29"/>
      <c r="L668" s="325"/>
      <c r="M668" s="29"/>
      <c r="N668" s="29"/>
      <c r="O668" s="29"/>
      <c r="P668" s="29"/>
      <c r="Q668" s="29"/>
      <c r="R668" s="29"/>
      <c r="S668" s="29"/>
      <c r="T668" s="29"/>
      <c r="U668" s="29"/>
      <c r="V668" s="29"/>
      <c r="W668" s="29"/>
      <c r="X668" s="29"/>
      <c r="Y668" s="29"/>
      <c r="Z668" s="29"/>
      <c r="AA668" s="29"/>
      <c r="AB668" s="29"/>
    </row>
    <row r="669" spans="1:28" ht="15.75" customHeight="1">
      <c r="A669" s="29"/>
      <c r="B669" s="29"/>
      <c r="C669" s="29"/>
      <c r="D669" s="29"/>
      <c r="E669" s="29"/>
      <c r="F669" s="29"/>
      <c r="G669" s="29"/>
      <c r="H669" s="29"/>
      <c r="I669" s="29"/>
      <c r="J669" s="29"/>
      <c r="K669" s="29"/>
      <c r="L669" s="325"/>
      <c r="M669" s="29"/>
      <c r="N669" s="29"/>
      <c r="O669" s="29"/>
      <c r="P669" s="29"/>
      <c r="Q669" s="29"/>
      <c r="R669" s="29"/>
      <c r="S669" s="29"/>
      <c r="T669" s="29"/>
      <c r="U669" s="29"/>
      <c r="V669" s="29"/>
      <c r="W669" s="29"/>
      <c r="X669" s="29"/>
      <c r="Y669" s="29"/>
      <c r="Z669" s="29"/>
      <c r="AA669" s="29"/>
      <c r="AB669" s="29"/>
    </row>
    <row r="670" spans="1:28" ht="15.75" customHeight="1">
      <c r="A670" s="29"/>
      <c r="B670" s="29"/>
      <c r="C670" s="29"/>
      <c r="D670" s="29"/>
      <c r="E670" s="29"/>
      <c r="F670" s="29"/>
      <c r="G670" s="29"/>
      <c r="H670" s="29"/>
      <c r="I670" s="29"/>
      <c r="J670" s="29"/>
      <c r="K670" s="29"/>
      <c r="L670" s="325"/>
      <c r="M670" s="29"/>
      <c r="N670" s="29"/>
      <c r="O670" s="29"/>
      <c r="P670" s="29"/>
      <c r="Q670" s="29"/>
      <c r="R670" s="29"/>
      <c r="S670" s="29"/>
      <c r="T670" s="29"/>
      <c r="U670" s="29"/>
      <c r="V670" s="29"/>
      <c r="W670" s="29"/>
      <c r="X670" s="29"/>
      <c r="Y670" s="29"/>
      <c r="Z670" s="29"/>
      <c r="AA670" s="29"/>
      <c r="AB670" s="29"/>
    </row>
    <row r="671" spans="1:28" ht="15.75" customHeight="1">
      <c r="A671" s="29"/>
      <c r="B671" s="29"/>
      <c r="C671" s="29"/>
      <c r="D671" s="29"/>
      <c r="E671" s="29"/>
      <c r="F671" s="29"/>
      <c r="G671" s="29"/>
      <c r="H671" s="29"/>
      <c r="I671" s="29"/>
      <c r="J671" s="29"/>
      <c r="K671" s="29"/>
      <c r="L671" s="325"/>
      <c r="M671" s="29"/>
      <c r="N671" s="29"/>
      <c r="O671" s="29"/>
      <c r="P671" s="29"/>
      <c r="Q671" s="29"/>
      <c r="R671" s="29"/>
      <c r="S671" s="29"/>
      <c r="T671" s="29"/>
      <c r="U671" s="29"/>
      <c r="V671" s="29"/>
      <c r="W671" s="29"/>
      <c r="X671" s="29"/>
      <c r="Y671" s="29"/>
      <c r="Z671" s="29"/>
      <c r="AA671" s="29"/>
      <c r="AB671" s="29"/>
    </row>
    <row r="672" spans="1:28" ht="15.75" customHeight="1">
      <c r="A672" s="29"/>
      <c r="B672" s="29"/>
      <c r="C672" s="29"/>
      <c r="D672" s="29"/>
      <c r="E672" s="29"/>
      <c r="F672" s="29"/>
      <c r="G672" s="29"/>
      <c r="H672" s="29"/>
      <c r="I672" s="29"/>
      <c r="J672" s="29"/>
      <c r="K672" s="29"/>
      <c r="L672" s="325"/>
      <c r="M672" s="29"/>
      <c r="N672" s="29"/>
      <c r="O672" s="29"/>
      <c r="P672" s="29"/>
      <c r="Q672" s="29"/>
      <c r="R672" s="29"/>
      <c r="S672" s="29"/>
      <c r="T672" s="29"/>
      <c r="U672" s="29"/>
      <c r="V672" s="29"/>
      <c r="W672" s="29"/>
      <c r="X672" s="29"/>
      <c r="Y672" s="29"/>
      <c r="Z672" s="29"/>
      <c r="AA672" s="29"/>
      <c r="AB672" s="29"/>
    </row>
    <row r="673" spans="1:28" ht="15.75" customHeight="1">
      <c r="A673" s="29"/>
      <c r="B673" s="29"/>
      <c r="C673" s="29"/>
      <c r="D673" s="29"/>
      <c r="E673" s="29"/>
      <c r="F673" s="29"/>
      <c r="G673" s="29"/>
      <c r="H673" s="29"/>
      <c r="I673" s="29"/>
      <c r="J673" s="29"/>
      <c r="K673" s="29"/>
      <c r="L673" s="325"/>
      <c r="M673" s="29"/>
      <c r="N673" s="29"/>
      <c r="O673" s="29"/>
      <c r="P673" s="29"/>
      <c r="Q673" s="29"/>
      <c r="R673" s="29"/>
      <c r="S673" s="29"/>
      <c r="T673" s="29"/>
      <c r="U673" s="29"/>
      <c r="V673" s="29"/>
      <c r="W673" s="29"/>
      <c r="X673" s="29"/>
      <c r="Y673" s="29"/>
      <c r="Z673" s="29"/>
      <c r="AA673" s="29"/>
      <c r="AB673" s="29"/>
    </row>
    <row r="674" spans="1:28" ht="15.75" customHeight="1">
      <c r="A674" s="29"/>
      <c r="B674" s="29"/>
      <c r="C674" s="29"/>
      <c r="D674" s="29"/>
      <c r="E674" s="29"/>
      <c r="F674" s="29"/>
      <c r="G674" s="29"/>
      <c r="H674" s="29"/>
      <c r="I674" s="29"/>
      <c r="J674" s="29"/>
      <c r="K674" s="29"/>
      <c r="L674" s="325"/>
      <c r="M674" s="29"/>
      <c r="N674" s="29"/>
      <c r="O674" s="29"/>
      <c r="P674" s="29"/>
      <c r="Q674" s="29"/>
      <c r="R674" s="29"/>
      <c r="S674" s="29"/>
      <c r="T674" s="29"/>
      <c r="U674" s="29"/>
      <c r="V674" s="29"/>
      <c r="W674" s="29"/>
      <c r="X674" s="29"/>
      <c r="Y674" s="29"/>
      <c r="Z674" s="29"/>
      <c r="AA674" s="29"/>
      <c r="AB674" s="29"/>
    </row>
    <row r="675" spans="1:28" ht="15.75" customHeight="1">
      <c r="A675" s="29"/>
      <c r="B675" s="29"/>
      <c r="C675" s="29"/>
      <c r="D675" s="29"/>
      <c r="E675" s="29"/>
      <c r="F675" s="29"/>
      <c r="G675" s="29"/>
      <c r="H675" s="29"/>
      <c r="I675" s="29"/>
      <c r="J675" s="29"/>
      <c r="K675" s="29"/>
      <c r="L675" s="325"/>
      <c r="M675" s="29"/>
      <c r="N675" s="29"/>
      <c r="O675" s="29"/>
      <c r="P675" s="29"/>
      <c r="Q675" s="29"/>
      <c r="R675" s="29"/>
      <c r="S675" s="29"/>
      <c r="T675" s="29"/>
      <c r="U675" s="29"/>
      <c r="V675" s="29"/>
      <c r="W675" s="29"/>
      <c r="X675" s="29"/>
      <c r="Y675" s="29"/>
      <c r="Z675" s="29"/>
      <c r="AA675" s="29"/>
      <c r="AB675" s="29"/>
    </row>
    <row r="676" spans="1:28" ht="15.75" customHeight="1">
      <c r="A676" s="29"/>
      <c r="B676" s="29"/>
      <c r="C676" s="29"/>
      <c r="D676" s="29"/>
      <c r="E676" s="29"/>
      <c r="F676" s="29"/>
      <c r="G676" s="29"/>
      <c r="H676" s="29"/>
      <c r="I676" s="29"/>
      <c r="J676" s="29"/>
      <c r="K676" s="29"/>
      <c r="L676" s="325"/>
      <c r="M676" s="29"/>
      <c r="N676" s="29"/>
      <c r="O676" s="29"/>
      <c r="P676" s="29"/>
      <c r="Q676" s="29"/>
      <c r="R676" s="29"/>
      <c r="S676" s="29"/>
      <c r="T676" s="29"/>
      <c r="U676" s="29"/>
      <c r="V676" s="29"/>
      <c r="W676" s="29"/>
      <c r="X676" s="29"/>
      <c r="Y676" s="29"/>
      <c r="Z676" s="29"/>
      <c r="AA676" s="29"/>
      <c r="AB676" s="29"/>
    </row>
    <row r="677" spans="1:28" ht="15.75" customHeight="1">
      <c r="A677" s="29"/>
      <c r="B677" s="29"/>
      <c r="C677" s="29"/>
      <c r="D677" s="29"/>
      <c r="E677" s="29"/>
      <c r="F677" s="29"/>
      <c r="G677" s="29"/>
      <c r="H677" s="29"/>
      <c r="I677" s="29"/>
      <c r="J677" s="29"/>
      <c r="K677" s="29"/>
      <c r="L677" s="325"/>
      <c r="M677" s="29"/>
      <c r="N677" s="29"/>
      <c r="O677" s="29"/>
      <c r="P677" s="29"/>
      <c r="Q677" s="29"/>
      <c r="R677" s="29"/>
      <c r="S677" s="29"/>
      <c r="T677" s="29"/>
      <c r="U677" s="29"/>
      <c r="V677" s="29"/>
      <c r="W677" s="29"/>
      <c r="X677" s="29"/>
      <c r="Y677" s="29"/>
      <c r="Z677" s="29"/>
      <c r="AA677" s="29"/>
      <c r="AB677" s="29"/>
    </row>
    <row r="678" spans="1:28" ht="15.75" customHeight="1">
      <c r="A678" s="29"/>
      <c r="B678" s="29"/>
      <c r="C678" s="29"/>
      <c r="D678" s="29"/>
      <c r="E678" s="29"/>
      <c r="F678" s="29"/>
      <c r="G678" s="29"/>
      <c r="H678" s="29"/>
      <c r="I678" s="29"/>
      <c r="J678" s="29"/>
      <c r="K678" s="29"/>
      <c r="L678" s="325"/>
      <c r="M678" s="29"/>
      <c r="N678" s="29"/>
      <c r="O678" s="29"/>
      <c r="P678" s="29"/>
      <c r="Q678" s="29"/>
      <c r="R678" s="29"/>
      <c r="S678" s="29"/>
      <c r="T678" s="29"/>
      <c r="U678" s="29"/>
      <c r="V678" s="29"/>
      <c r="W678" s="29"/>
      <c r="X678" s="29"/>
      <c r="Y678" s="29"/>
      <c r="Z678" s="29"/>
      <c r="AA678" s="29"/>
      <c r="AB678" s="29"/>
    </row>
    <row r="679" spans="1:28" ht="15.75" customHeight="1">
      <c r="A679" s="29"/>
      <c r="B679" s="29"/>
      <c r="C679" s="29"/>
      <c r="D679" s="29"/>
      <c r="E679" s="29"/>
      <c r="F679" s="29"/>
      <c r="G679" s="29"/>
      <c r="H679" s="29"/>
      <c r="I679" s="29"/>
      <c r="J679" s="29"/>
      <c r="K679" s="29"/>
      <c r="L679" s="325"/>
      <c r="M679" s="29"/>
      <c r="N679" s="29"/>
      <c r="O679" s="29"/>
      <c r="P679" s="29"/>
      <c r="Q679" s="29"/>
      <c r="R679" s="29"/>
      <c r="S679" s="29"/>
      <c r="T679" s="29"/>
      <c r="U679" s="29"/>
      <c r="V679" s="29"/>
      <c r="W679" s="29"/>
      <c r="X679" s="29"/>
      <c r="Y679" s="29"/>
      <c r="Z679" s="29"/>
      <c r="AA679" s="29"/>
      <c r="AB679" s="29"/>
    </row>
    <row r="680" spans="1:28" ht="15.75" customHeight="1">
      <c r="A680" s="29"/>
      <c r="B680" s="29"/>
      <c r="C680" s="29"/>
      <c r="D680" s="29"/>
      <c r="E680" s="29"/>
      <c r="F680" s="29"/>
      <c r="G680" s="29"/>
      <c r="H680" s="29"/>
      <c r="I680" s="29"/>
      <c r="J680" s="29"/>
      <c r="K680" s="29"/>
      <c r="L680" s="325"/>
      <c r="M680" s="29"/>
      <c r="N680" s="29"/>
      <c r="O680" s="29"/>
      <c r="P680" s="29"/>
      <c r="Q680" s="29"/>
      <c r="R680" s="29"/>
      <c r="S680" s="29"/>
      <c r="T680" s="29"/>
      <c r="U680" s="29"/>
      <c r="V680" s="29"/>
      <c r="W680" s="29"/>
      <c r="X680" s="29"/>
      <c r="Y680" s="29"/>
      <c r="Z680" s="29"/>
      <c r="AA680" s="29"/>
      <c r="AB680" s="29"/>
    </row>
    <row r="681" spans="1:28" ht="15.75" customHeight="1">
      <c r="A681" s="29"/>
      <c r="B681" s="29"/>
      <c r="C681" s="29"/>
      <c r="D681" s="29"/>
      <c r="E681" s="29"/>
      <c r="F681" s="29"/>
      <c r="G681" s="29"/>
      <c r="H681" s="29"/>
      <c r="I681" s="29"/>
      <c r="J681" s="29"/>
      <c r="K681" s="29"/>
      <c r="L681" s="325"/>
      <c r="M681" s="29"/>
      <c r="N681" s="29"/>
      <c r="O681" s="29"/>
      <c r="P681" s="29"/>
      <c r="Q681" s="29"/>
      <c r="R681" s="29"/>
      <c r="S681" s="29"/>
      <c r="T681" s="29"/>
      <c r="U681" s="29"/>
      <c r="V681" s="29"/>
      <c r="W681" s="29"/>
      <c r="X681" s="29"/>
      <c r="Y681" s="29"/>
      <c r="Z681" s="29"/>
      <c r="AA681" s="29"/>
      <c r="AB681" s="29"/>
    </row>
    <row r="682" spans="1:28" ht="15.75" customHeight="1">
      <c r="A682" s="29"/>
      <c r="B682" s="29"/>
      <c r="C682" s="29"/>
      <c r="D682" s="29"/>
      <c r="E682" s="29"/>
      <c r="F682" s="29"/>
      <c r="G682" s="29"/>
      <c r="H682" s="29"/>
      <c r="I682" s="29"/>
      <c r="J682" s="29"/>
      <c r="K682" s="29"/>
      <c r="L682" s="325"/>
      <c r="M682" s="29"/>
      <c r="N682" s="29"/>
      <c r="O682" s="29"/>
      <c r="P682" s="29"/>
      <c r="Q682" s="29"/>
      <c r="R682" s="29"/>
      <c r="S682" s="29"/>
      <c r="T682" s="29"/>
      <c r="U682" s="29"/>
      <c r="V682" s="29"/>
      <c r="W682" s="29"/>
      <c r="X682" s="29"/>
      <c r="Y682" s="29"/>
      <c r="Z682" s="29"/>
      <c r="AA682" s="29"/>
      <c r="AB682" s="29"/>
    </row>
    <row r="683" spans="1:28" ht="15.75" customHeight="1">
      <c r="A683" s="29"/>
      <c r="B683" s="29"/>
      <c r="C683" s="29"/>
      <c r="D683" s="29"/>
      <c r="E683" s="29"/>
      <c r="F683" s="29"/>
      <c r="G683" s="29"/>
      <c r="H683" s="29"/>
      <c r="I683" s="29"/>
      <c r="J683" s="29"/>
      <c r="K683" s="29"/>
      <c r="L683" s="325"/>
      <c r="M683" s="29"/>
      <c r="N683" s="29"/>
      <c r="O683" s="29"/>
      <c r="P683" s="29"/>
      <c r="Q683" s="29"/>
      <c r="R683" s="29"/>
      <c r="S683" s="29"/>
      <c r="T683" s="29"/>
      <c r="U683" s="29"/>
      <c r="V683" s="29"/>
      <c r="W683" s="29"/>
      <c r="X683" s="29"/>
      <c r="Y683" s="29"/>
      <c r="Z683" s="29"/>
      <c r="AA683" s="29"/>
      <c r="AB683" s="29"/>
    </row>
    <row r="684" spans="1:28" ht="15.75" customHeight="1">
      <c r="A684" s="29"/>
      <c r="B684" s="29"/>
      <c r="C684" s="29"/>
      <c r="D684" s="29"/>
      <c r="E684" s="29"/>
      <c r="F684" s="29"/>
      <c r="G684" s="29"/>
      <c r="H684" s="29"/>
      <c r="I684" s="29"/>
      <c r="J684" s="29"/>
      <c r="K684" s="29"/>
      <c r="L684" s="325"/>
      <c r="M684" s="29"/>
      <c r="N684" s="29"/>
      <c r="O684" s="29"/>
      <c r="P684" s="29"/>
      <c r="Q684" s="29"/>
      <c r="R684" s="29"/>
      <c r="S684" s="29"/>
      <c r="T684" s="29"/>
      <c r="U684" s="29"/>
      <c r="V684" s="29"/>
      <c r="W684" s="29"/>
      <c r="X684" s="29"/>
      <c r="Y684" s="29"/>
      <c r="Z684" s="29"/>
      <c r="AA684" s="29"/>
      <c r="AB684" s="29"/>
    </row>
    <row r="685" spans="1:28" ht="15.75" customHeight="1">
      <c r="A685" s="29"/>
      <c r="B685" s="29"/>
      <c r="C685" s="29"/>
      <c r="D685" s="29"/>
      <c r="E685" s="29"/>
      <c r="F685" s="29"/>
      <c r="G685" s="29"/>
      <c r="H685" s="29"/>
      <c r="I685" s="29"/>
      <c r="J685" s="29"/>
      <c r="K685" s="29"/>
      <c r="L685" s="325"/>
      <c r="M685" s="29"/>
      <c r="N685" s="29"/>
      <c r="O685" s="29"/>
      <c r="P685" s="29"/>
      <c r="Q685" s="29"/>
      <c r="R685" s="29"/>
      <c r="S685" s="29"/>
      <c r="T685" s="29"/>
      <c r="U685" s="29"/>
      <c r="V685" s="29"/>
      <c r="W685" s="29"/>
      <c r="X685" s="29"/>
      <c r="Y685" s="29"/>
      <c r="Z685" s="29"/>
      <c r="AA685" s="29"/>
      <c r="AB685" s="29"/>
    </row>
    <row r="686" spans="1:28" ht="15.75" customHeight="1">
      <c r="A686" s="29"/>
      <c r="B686" s="29"/>
      <c r="C686" s="29"/>
      <c r="D686" s="29"/>
      <c r="E686" s="29"/>
      <c r="F686" s="29"/>
      <c r="G686" s="29"/>
      <c r="H686" s="29"/>
      <c r="I686" s="29"/>
      <c r="J686" s="29"/>
      <c r="K686" s="29"/>
      <c r="L686" s="325"/>
      <c r="M686" s="29"/>
      <c r="N686" s="29"/>
      <c r="O686" s="29"/>
      <c r="P686" s="29"/>
      <c r="Q686" s="29"/>
      <c r="R686" s="29"/>
      <c r="S686" s="29"/>
      <c r="T686" s="29"/>
      <c r="U686" s="29"/>
      <c r="V686" s="29"/>
      <c r="W686" s="29"/>
      <c r="X686" s="29"/>
      <c r="Y686" s="29"/>
      <c r="Z686" s="29"/>
      <c r="AA686" s="29"/>
      <c r="AB686" s="29"/>
    </row>
    <row r="687" spans="1:28" ht="15.75" customHeight="1">
      <c r="A687" s="29"/>
      <c r="B687" s="29"/>
      <c r="C687" s="29"/>
      <c r="D687" s="29"/>
      <c r="E687" s="29"/>
      <c r="F687" s="29"/>
      <c r="G687" s="29"/>
      <c r="H687" s="29"/>
      <c r="I687" s="29"/>
      <c r="J687" s="29"/>
      <c r="K687" s="29"/>
      <c r="L687" s="325"/>
      <c r="M687" s="29"/>
      <c r="N687" s="29"/>
      <c r="O687" s="29"/>
      <c r="P687" s="29"/>
      <c r="Q687" s="29"/>
      <c r="R687" s="29"/>
      <c r="S687" s="29"/>
      <c r="T687" s="29"/>
      <c r="U687" s="29"/>
      <c r="V687" s="29"/>
      <c r="W687" s="29"/>
      <c r="X687" s="29"/>
      <c r="Y687" s="29"/>
      <c r="Z687" s="29"/>
      <c r="AA687" s="29"/>
      <c r="AB687" s="29"/>
    </row>
    <row r="688" spans="1:28" ht="15.75" customHeight="1">
      <c r="A688" s="29"/>
      <c r="B688" s="29"/>
      <c r="C688" s="29"/>
      <c r="D688" s="29"/>
      <c r="E688" s="29"/>
      <c r="F688" s="29"/>
      <c r="G688" s="29"/>
      <c r="H688" s="29"/>
      <c r="I688" s="29"/>
      <c r="J688" s="29"/>
      <c r="K688" s="29"/>
      <c r="L688" s="325"/>
      <c r="M688" s="29"/>
      <c r="N688" s="29"/>
      <c r="O688" s="29"/>
      <c r="P688" s="29"/>
      <c r="Q688" s="29"/>
      <c r="R688" s="29"/>
      <c r="S688" s="29"/>
      <c r="T688" s="29"/>
      <c r="U688" s="29"/>
      <c r="V688" s="29"/>
      <c r="W688" s="29"/>
      <c r="X688" s="29"/>
      <c r="Y688" s="29"/>
      <c r="Z688" s="29"/>
      <c r="AA688" s="29"/>
      <c r="AB688" s="29"/>
    </row>
    <row r="689" spans="1:28" ht="15.75" customHeight="1">
      <c r="A689" s="29"/>
      <c r="B689" s="29"/>
      <c r="C689" s="29"/>
      <c r="D689" s="29"/>
      <c r="E689" s="29"/>
      <c r="F689" s="29"/>
      <c r="G689" s="29"/>
      <c r="H689" s="29"/>
      <c r="I689" s="29"/>
      <c r="J689" s="29"/>
      <c r="K689" s="29"/>
      <c r="L689" s="325"/>
      <c r="M689" s="29"/>
      <c r="N689" s="29"/>
      <c r="O689" s="29"/>
      <c r="P689" s="29"/>
      <c r="Q689" s="29"/>
      <c r="R689" s="29"/>
      <c r="S689" s="29"/>
      <c r="T689" s="29"/>
      <c r="U689" s="29"/>
      <c r="V689" s="29"/>
      <c r="W689" s="29"/>
      <c r="X689" s="29"/>
      <c r="Y689" s="29"/>
      <c r="Z689" s="29"/>
      <c r="AA689" s="29"/>
      <c r="AB689" s="29"/>
    </row>
    <row r="690" spans="1:28" ht="15.75" customHeight="1">
      <c r="A690" s="29"/>
      <c r="B690" s="29"/>
      <c r="C690" s="29"/>
      <c r="D690" s="29"/>
      <c r="E690" s="29"/>
      <c r="F690" s="29"/>
      <c r="G690" s="29"/>
      <c r="H690" s="29"/>
      <c r="I690" s="29"/>
      <c r="J690" s="29"/>
      <c r="K690" s="29"/>
      <c r="L690" s="325"/>
      <c r="M690" s="29"/>
      <c r="N690" s="29"/>
      <c r="O690" s="29"/>
      <c r="P690" s="29"/>
      <c r="Q690" s="29"/>
      <c r="R690" s="29"/>
      <c r="S690" s="29"/>
      <c r="T690" s="29"/>
      <c r="U690" s="29"/>
      <c r="V690" s="29"/>
      <c r="W690" s="29"/>
      <c r="X690" s="29"/>
      <c r="Y690" s="29"/>
      <c r="Z690" s="29"/>
      <c r="AA690" s="29"/>
      <c r="AB690" s="29"/>
    </row>
    <row r="691" spans="1:28" ht="15.75" customHeight="1">
      <c r="A691" s="29"/>
      <c r="B691" s="29"/>
      <c r="C691" s="29"/>
      <c r="D691" s="29"/>
      <c r="E691" s="29"/>
      <c r="F691" s="29"/>
      <c r="G691" s="29"/>
      <c r="H691" s="29"/>
      <c r="I691" s="29"/>
      <c r="J691" s="29"/>
      <c r="K691" s="29"/>
      <c r="L691" s="325"/>
      <c r="M691" s="29"/>
      <c r="N691" s="29"/>
      <c r="O691" s="29"/>
      <c r="P691" s="29"/>
      <c r="Q691" s="29"/>
      <c r="R691" s="29"/>
      <c r="S691" s="29"/>
      <c r="T691" s="29"/>
      <c r="U691" s="29"/>
      <c r="V691" s="29"/>
      <c r="W691" s="29"/>
      <c r="X691" s="29"/>
      <c r="Y691" s="29"/>
      <c r="Z691" s="29"/>
      <c r="AA691" s="29"/>
      <c r="AB691" s="29"/>
    </row>
    <row r="692" spans="1:28" ht="15.75" customHeight="1">
      <c r="A692" s="29"/>
      <c r="B692" s="29"/>
      <c r="C692" s="29"/>
      <c r="D692" s="29"/>
      <c r="E692" s="29"/>
      <c r="F692" s="29"/>
      <c r="G692" s="29"/>
      <c r="H692" s="29"/>
      <c r="I692" s="29"/>
      <c r="J692" s="29"/>
      <c r="K692" s="29"/>
      <c r="L692" s="325"/>
      <c r="M692" s="29"/>
      <c r="N692" s="29"/>
      <c r="O692" s="29"/>
      <c r="P692" s="29"/>
      <c r="Q692" s="29"/>
      <c r="R692" s="29"/>
      <c r="S692" s="29"/>
      <c r="T692" s="29"/>
      <c r="U692" s="29"/>
      <c r="V692" s="29"/>
      <c r="W692" s="29"/>
      <c r="X692" s="29"/>
      <c r="Y692" s="29"/>
      <c r="Z692" s="29"/>
      <c r="AA692" s="29"/>
      <c r="AB692" s="29"/>
    </row>
    <row r="693" spans="1:28" ht="15.75" customHeight="1">
      <c r="A693" s="29"/>
      <c r="B693" s="29"/>
      <c r="C693" s="29"/>
      <c r="D693" s="29"/>
      <c r="E693" s="29"/>
      <c r="F693" s="29"/>
      <c r="G693" s="29"/>
      <c r="H693" s="29"/>
      <c r="I693" s="29"/>
      <c r="J693" s="29"/>
      <c r="K693" s="29"/>
      <c r="L693" s="325"/>
      <c r="M693" s="29"/>
      <c r="N693" s="29"/>
      <c r="O693" s="29"/>
      <c r="P693" s="29"/>
      <c r="Q693" s="29"/>
      <c r="R693" s="29"/>
      <c r="S693" s="29"/>
      <c r="T693" s="29"/>
      <c r="U693" s="29"/>
      <c r="V693" s="29"/>
      <c r="W693" s="29"/>
      <c r="X693" s="29"/>
      <c r="Y693" s="29"/>
      <c r="Z693" s="29"/>
      <c r="AA693" s="29"/>
      <c r="AB693" s="29"/>
    </row>
    <row r="694" spans="1:28" ht="15.75" customHeight="1">
      <c r="A694" s="29"/>
      <c r="B694" s="29"/>
      <c r="C694" s="29"/>
      <c r="D694" s="29"/>
      <c r="E694" s="29"/>
      <c r="F694" s="29"/>
      <c r="G694" s="29"/>
      <c r="H694" s="29"/>
      <c r="I694" s="29"/>
      <c r="J694" s="29"/>
      <c r="K694" s="29"/>
      <c r="L694" s="325"/>
      <c r="M694" s="29"/>
      <c r="N694" s="29"/>
      <c r="O694" s="29"/>
      <c r="P694" s="29"/>
      <c r="Q694" s="29"/>
      <c r="R694" s="29"/>
      <c r="S694" s="29"/>
      <c r="T694" s="29"/>
      <c r="U694" s="29"/>
      <c r="V694" s="29"/>
      <c r="W694" s="29"/>
      <c r="X694" s="29"/>
      <c r="Y694" s="29"/>
      <c r="Z694" s="29"/>
      <c r="AA694" s="29"/>
      <c r="AB694" s="29"/>
    </row>
    <row r="695" spans="1:28" ht="15.75" customHeight="1">
      <c r="A695" s="29"/>
      <c r="B695" s="29"/>
      <c r="C695" s="29"/>
      <c r="D695" s="29"/>
      <c r="E695" s="29"/>
      <c r="F695" s="29"/>
      <c r="G695" s="29"/>
      <c r="H695" s="29"/>
      <c r="I695" s="29"/>
      <c r="J695" s="29"/>
      <c r="K695" s="29"/>
      <c r="L695" s="325"/>
      <c r="M695" s="29"/>
      <c r="N695" s="29"/>
      <c r="O695" s="29"/>
      <c r="P695" s="29"/>
      <c r="Q695" s="29"/>
      <c r="R695" s="29"/>
      <c r="S695" s="29"/>
      <c r="T695" s="29"/>
      <c r="U695" s="29"/>
      <c r="V695" s="29"/>
      <c r="W695" s="29"/>
      <c r="X695" s="29"/>
      <c r="Y695" s="29"/>
      <c r="Z695" s="29"/>
      <c r="AA695" s="29"/>
      <c r="AB695" s="29"/>
    </row>
    <row r="696" spans="1:28" ht="15.75" customHeight="1">
      <c r="A696" s="29"/>
      <c r="B696" s="29"/>
      <c r="C696" s="29"/>
      <c r="D696" s="29"/>
      <c r="E696" s="29"/>
      <c r="F696" s="29"/>
      <c r="G696" s="29"/>
      <c r="H696" s="29"/>
      <c r="I696" s="29"/>
      <c r="J696" s="29"/>
      <c r="K696" s="29"/>
      <c r="L696" s="325"/>
      <c r="M696" s="29"/>
      <c r="N696" s="29"/>
      <c r="O696" s="29"/>
      <c r="P696" s="29"/>
      <c r="Q696" s="29"/>
      <c r="R696" s="29"/>
      <c r="S696" s="29"/>
      <c r="T696" s="29"/>
      <c r="U696" s="29"/>
      <c r="V696" s="29"/>
      <c r="W696" s="29"/>
      <c r="X696" s="29"/>
      <c r="Y696" s="29"/>
      <c r="Z696" s="29"/>
      <c r="AA696" s="29"/>
      <c r="AB696" s="29"/>
    </row>
    <row r="697" spans="1:28" ht="15.75" customHeight="1">
      <c r="A697" s="29"/>
      <c r="B697" s="29"/>
      <c r="C697" s="29"/>
      <c r="D697" s="29"/>
      <c r="E697" s="29"/>
      <c r="F697" s="29"/>
      <c r="G697" s="29"/>
      <c r="H697" s="29"/>
      <c r="I697" s="29"/>
      <c r="J697" s="29"/>
      <c r="K697" s="29"/>
      <c r="L697" s="325"/>
      <c r="M697" s="29"/>
      <c r="N697" s="29"/>
      <c r="O697" s="29"/>
      <c r="P697" s="29"/>
      <c r="Q697" s="29"/>
      <c r="R697" s="29"/>
      <c r="S697" s="29"/>
      <c r="T697" s="29"/>
      <c r="U697" s="29"/>
      <c r="V697" s="29"/>
      <c r="W697" s="29"/>
      <c r="X697" s="29"/>
      <c r="Y697" s="29"/>
      <c r="Z697" s="29"/>
      <c r="AA697" s="29"/>
      <c r="AB697" s="29"/>
    </row>
    <row r="698" spans="1:28" ht="15.75" customHeight="1">
      <c r="A698" s="29"/>
      <c r="B698" s="29"/>
      <c r="C698" s="29"/>
      <c r="D698" s="29"/>
      <c r="E698" s="29"/>
      <c r="F698" s="29"/>
      <c r="G698" s="29"/>
      <c r="H698" s="29"/>
      <c r="I698" s="29"/>
      <c r="J698" s="29"/>
      <c r="K698" s="29"/>
      <c r="L698" s="325"/>
      <c r="M698" s="29"/>
      <c r="N698" s="29"/>
      <c r="O698" s="29"/>
      <c r="P698" s="29"/>
      <c r="Q698" s="29"/>
      <c r="R698" s="29"/>
      <c r="S698" s="29"/>
      <c r="T698" s="29"/>
      <c r="U698" s="29"/>
      <c r="V698" s="29"/>
      <c r="W698" s="29"/>
      <c r="X698" s="29"/>
      <c r="Y698" s="29"/>
      <c r="Z698" s="29"/>
      <c r="AA698" s="29"/>
      <c r="AB698" s="29"/>
    </row>
    <row r="699" spans="1:28" ht="15.75" customHeight="1">
      <c r="A699" s="29"/>
      <c r="B699" s="29"/>
      <c r="C699" s="29"/>
      <c r="D699" s="29"/>
      <c r="E699" s="29"/>
      <c r="F699" s="29"/>
      <c r="G699" s="29"/>
      <c r="H699" s="29"/>
      <c r="I699" s="29"/>
      <c r="J699" s="29"/>
      <c r="K699" s="29"/>
      <c r="L699" s="325"/>
      <c r="M699" s="29"/>
      <c r="N699" s="29"/>
      <c r="O699" s="29"/>
      <c r="P699" s="29"/>
      <c r="Q699" s="29"/>
      <c r="R699" s="29"/>
      <c r="S699" s="29"/>
      <c r="T699" s="29"/>
      <c r="U699" s="29"/>
      <c r="V699" s="29"/>
      <c r="W699" s="29"/>
      <c r="X699" s="29"/>
      <c r="Y699" s="29"/>
      <c r="Z699" s="29"/>
      <c r="AA699" s="29"/>
      <c r="AB699" s="29"/>
    </row>
    <row r="700" spans="1:28" ht="15.75" customHeight="1">
      <c r="A700" s="29"/>
      <c r="B700" s="29"/>
      <c r="C700" s="29"/>
      <c r="D700" s="29"/>
      <c r="E700" s="29"/>
      <c r="F700" s="29"/>
      <c r="G700" s="29"/>
      <c r="H700" s="29"/>
      <c r="I700" s="29"/>
      <c r="J700" s="29"/>
      <c r="K700" s="29"/>
      <c r="L700" s="325"/>
      <c r="M700" s="29"/>
      <c r="N700" s="29"/>
      <c r="O700" s="29"/>
      <c r="P700" s="29"/>
      <c r="Q700" s="29"/>
      <c r="R700" s="29"/>
      <c r="S700" s="29"/>
      <c r="T700" s="29"/>
      <c r="U700" s="29"/>
      <c r="V700" s="29"/>
      <c r="W700" s="29"/>
      <c r="X700" s="29"/>
      <c r="Y700" s="29"/>
      <c r="Z700" s="29"/>
      <c r="AA700" s="29"/>
      <c r="AB700" s="29"/>
    </row>
    <row r="701" spans="1:28" ht="15.75" customHeight="1">
      <c r="A701" s="29"/>
      <c r="B701" s="29"/>
      <c r="C701" s="29"/>
      <c r="D701" s="29"/>
      <c r="E701" s="29"/>
      <c r="F701" s="29"/>
      <c r="G701" s="29"/>
      <c r="H701" s="29"/>
      <c r="I701" s="29"/>
      <c r="J701" s="29"/>
      <c r="K701" s="29"/>
      <c r="L701" s="325"/>
      <c r="M701" s="29"/>
      <c r="N701" s="29"/>
      <c r="O701" s="29"/>
      <c r="P701" s="29"/>
      <c r="Q701" s="29"/>
      <c r="R701" s="29"/>
      <c r="S701" s="29"/>
      <c r="T701" s="29"/>
      <c r="U701" s="29"/>
      <c r="V701" s="29"/>
      <c r="W701" s="29"/>
      <c r="X701" s="29"/>
      <c r="Y701" s="29"/>
      <c r="Z701" s="29"/>
      <c r="AA701" s="29"/>
      <c r="AB701" s="29"/>
    </row>
    <row r="702" spans="1:28" ht="15.75" customHeight="1">
      <c r="A702" s="29"/>
      <c r="B702" s="29"/>
      <c r="C702" s="29"/>
      <c r="D702" s="29"/>
      <c r="E702" s="29"/>
      <c r="F702" s="29"/>
      <c r="G702" s="29"/>
      <c r="H702" s="29"/>
      <c r="I702" s="29"/>
      <c r="J702" s="29"/>
      <c r="K702" s="29"/>
      <c r="L702" s="325"/>
      <c r="M702" s="29"/>
      <c r="N702" s="29"/>
      <c r="O702" s="29"/>
      <c r="P702" s="29"/>
      <c r="Q702" s="29"/>
      <c r="R702" s="29"/>
      <c r="S702" s="29"/>
      <c r="T702" s="29"/>
      <c r="U702" s="29"/>
      <c r="V702" s="29"/>
      <c r="W702" s="29"/>
      <c r="X702" s="29"/>
      <c r="Y702" s="29"/>
      <c r="Z702" s="29"/>
      <c r="AA702" s="29"/>
      <c r="AB702" s="29"/>
    </row>
    <row r="703" spans="1:28" ht="15.75" customHeight="1">
      <c r="A703" s="29"/>
      <c r="B703" s="29"/>
      <c r="C703" s="29"/>
      <c r="D703" s="29"/>
      <c r="E703" s="29"/>
      <c r="F703" s="29"/>
      <c r="G703" s="29"/>
      <c r="H703" s="29"/>
      <c r="I703" s="29"/>
      <c r="J703" s="29"/>
      <c r="K703" s="29"/>
      <c r="L703" s="325"/>
      <c r="M703" s="29"/>
      <c r="N703" s="29"/>
      <c r="O703" s="29"/>
      <c r="P703" s="29"/>
      <c r="Q703" s="29"/>
      <c r="R703" s="29"/>
      <c r="S703" s="29"/>
      <c r="T703" s="29"/>
      <c r="U703" s="29"/>
      <c r="V703" s="29"/>
      <c r="W703" s="29"/>
      <c r="X703" s="29"/>
      <c r="Y703" s="29"/>
      <c r="Z703" s="29"/>
      <c r="AA703" s="29"/>
      <c r="AB703" s="29"/>
    </row>
    <row r="704" spans="1:28" ht="15.75" customHeight="1">
      <c r="A704" s="29"/>
      <c r="B704" s="29"/>
      <c r="C704" s="29"/>
      <c r="D704" s="29"/>
      <c r="E704" s="29"/>
      <c r="F704" s="29"/>
      <c r="G704" s="29"/>
      <c r="H704" s="29"/>
      <c r="I704" s="29"/>
      <c r="J704" s="29"/>
      <c r="K704" s="29"/>
      <c r="L704" s="325"/>
      <c r="M704" s="29"/>
      <c r="N704" s="29"/>
      <c r="O704" s="29"/>
      <c r="P704" s="29"/>
      <c r="Q704" s="29"/>
      <c r="R704" s="29"/>
      <c r="S704" s="29"/>
      <c r="T704" s="29"/>
      <c r="U704" s="29"/>
      <c r="V704" s="29"/>
      <c r="W704" s="29"/>
      <c r="X704" s="29"/>
      <c r="Y704" s="29"/>
      <c r="Z704" s="29"/>
      <c r="AA704" s="29"/>
      <c r="AB704" s="29"/>
    </row>
    <row r="705" spans="1:28" ht="15.75" customHeight="1">
      <c r="A705" s="29"/>
      <c r="B705" s="29"/>
      <c r="C705" s="29"/>
      <c r="D705" s="29"/>
      <c r="E705" s="29"/>
      <c r="F705" s="29"/>
      <c r="G705" s="29"/>
      <c r="H705" s="29"/>
      <c r="I705" s="29"/>
      <c r="J705" s="29"/>
      <c r="K705" s="29"/>
      <c r="L705" s="325"/>
      <c r="M705" s="29"/>
      <c r="N705" s="29"/>
      <c r="O705" s="29"/>
      <c r="P705" s="29"/>
      <c r="Q705" s="29"/>
      <c r="R705" s="29"/>
      <c r="S705" s="29"/>
      <c r="T705" s="29"/>
      <c r="U705" s="29"/>
      <c r="V705" s="29"/>
      <c r="W705" s="29"/>
      <c r="X705" s="29"/>
      <c r="Y705" s="29"/>
      <c r="Z705" s="29"/>
      <c r="AA705" s="29"/>
      <c r="AB705" s="29"/>
    </row>
    <row r="706" spans="1:28" ht="15.75" customHeight="1">
      <c r="A706" s="29"/>
      <c r="B706" s="29"/>
      <c r="C706" s="29"/>
      <c r="D706" s="29"/>
      <c r="E706" s="29"/>
      <c r="F706" s="29"/>
      <c r="G706" s="29"/>
      <c r="H706" s="29"/>
      <c r="I706" s="29"/>
      <c r="J706" s="29"/>
      <c r="K706" s="29"/>
      <c r="L706" s="325"/>
      <c r="M706" s="29"/>
      <c r="N706" s="29"/>
      <c r="O706" s="29"/>
      <c r="P706" s="29"/>
      <c r="Q706" s="29"/>
      <c r="R706" s="29"/>
      <c r="S706" s="29"/>
      <c r="T706" s="29"/>
      <c r="U706" s="29"/>
      <c r="V706" s="29"/>
      <c r="W706" s="29"/>
      <c r="X706" s="29"/>
      <c r="Y706" s="29"/>
      <c r="Z706" s="29"/>
      <c r="AA706" s="29"/>
      <c r="AB706" s="29"/>
    </row>
    <row r="707" spans="1:28" ht="15.75" customHeight="1">
      <c r="A707" s="29"/>
      <c r="B707" s="29"/>
      <c r="C707" s="29"/>
      <c r="D707" s="29"/>
      <c r="E707" s="29"/>
      <c r="F707" s="29"/>
      <c r="G707" s="29"/>
      <c r="H707" s="29"/>
      <c r="I707" s="29"/>
      <c r="J707" s="29"/>
      <c r="K707" s="29"/>
      <c r="L707" s="325"/>
      <c r="M707" s="29"/>
      <c r="N707" s="29"/>
      <c r="O707" s="29"/>
      <c r="P707" s="29"/>
      <c r="Q707" s="29"/>
      <c r="R707" s="29"/>
      <c r="S707" s="29"/>
      <c r="T707" s="29"/>
      <c r="U707" s="29"/>
      <c r="V707" s="29"/>
      <c r="W707" s="29"/>
      <c r="X707" s="29"/>
      <c r="Y707" s="29"/>
      <c r="Z707" s="29"/>
      <c r="AA707" s="29"/>
      <c r="AB707" s="29"/>
    </row>
    <row r="708" spans="1:28" ht="15.75" customHeight="1">
      <c r="A708" s="29"/>
      <c r="B708" s="29"/>
      <c r="C708" s="29"/>
      <c r="D708" s="29"/>
      <c r="E708" s="29"/>
      <c r="F708" s="29"/>
      <c r="G708" s="29"/>
      <c r="H708" s="29"/>
      <c r="I708" s="29"/>
      <c r="J708" s="29"/>
      <c r="K708" s="29"/>
      <c r="L708" s="325"/>
      <c r="M708" s="29"/>
      <c r="N708" s="29"/>
      <c r="O708" s="29"/>
      <c r="P708" s="29"/>
      <c r="Q708" s="29"/>
      <c r="R708" s="29"/>
      <c r="S708" s="29"/>
      <c r="T708" s="29"/>
      <c r="U708" s="29"/>
      <c r="V708" s="29"/>
      <c r="W708" s="29"/>
      <c r="X708" s="29"/>
      <c r="Y708" s="29"/>
      <c r="Z708" s="29"/>
      <c r="AA708" s="29"/>
      <c r="AB708" s="29"/>
    </row>
    <row r="709" spans="1:28" ht="15.75" customHeight="1">
      <c r="A709" s="29"/>
      <c r="B709" s="29"/>
      <c r="C709" s="29"/>
      <c r="D709" s="29"/>
      <c r="E709" s="29"/>
      <c r="F709" s="29"/>
      <c r="G709" s="29"/>
      <c r="H709" s="29"/>
      <c r="I709" s="29"/>
      <c r="J709" s="29"/>
      <c r="K709" s="29"/>
      <c r="L709" s="325"/>
      <c r="M709" s="29"/>
      <c r="N709" s="29"/>
      <c r="O709" s="29"/>
      <c r="P709" s="29"/>
      <c r="Q709" s="29"/>
      <c r="R709" s="29"/>
      <c r="S709" s="29"/>
      <c r="T709" s="29"/>
      <c r="U709" s="29"/>
      <c r="V709" s="29"/>
      <c r="W709" s="29"/>
      <c r="X709" s="29"/>
      <c r="Y709" s="29"/>
      <c r="Z709" s="29"/>
      <c r="AA709" s="29"/>
      <c r="AB709" s="29"/>
    </row>
    <row r="710" spans="1:28" ht="15.75" customHeight="1">
      <c r="A710" s="29"/>
      <c r="B710" s="29"/>
      <c r="C710" s="29"/>
      <c r="D710" s="29"/>
      <c r="E710" s="29"/>
      <c r="F710" s="29"/>
      <c r="G710" s="29"/>
      <c r="H710" s="29"/>
      <c r="I710" s="29"/>
      <c r="J710" s="29"/>
      <c r="K710" s="29"/>
      <c r="L710" s="325"/>
      <c r="M710" s="29"/>
      <c r="N710" s="29"/>
      <c r="O710" s="29"/>
      <c r="P710" s="29"/>
      <c r="Q710" s="29"/>
      <c r="R710" s="29"/>
      <c r="S710" s="29"/>
      <c r="T710" s="29"/>
      <c r="U710" s="29"/>
      <c r="V710" s="29"/>
      <c r="W710" s="29"/>
      <c r="X710" s="29"/>
      <c r="Y710" s="29"/>
      <c r="Z710" s="29"/>
      <c r="AA710" s="29"/>
      <c r="AB710" s="29"/>
    </row>
    <row r="711" spans="1:28" ht="15.75" customHeight="1">
      <c r="A711" s="29"/>
      <c r="B711" s="29"/>
      <c r="C711" s="29"/>
      <c r="D711" s="29"/>
      <c r="E711" s="29"/>
      <c r="F711" s="29"/>
      <c r="G711" s="29"/>
      <c r="H711" s="29"/>
      <c r="I711" s="29"/>
      <c r="J711" s="29"/>
      <c r="K711" s="29"/>
      <c r="L711" s="325"/>
      <c r="M711" s="29"/>
      <c r="N711" s="29"/>
      <c r="O711" s="29"/>
      <c r="P711" s="29"/>
      <c r="Q711" s="29"/>
      <c r="R711" s="29"/>
      <c r="S711" s="29"/>
      <c r="T711" s="29"/>
      <c r="U711" s="29"/>
      <c r="V711" s="29"/>
      <c r="W711" s="29"/>
      <c r="X711" s="29"/>
      <c r="Y711" s="29"/>
      <c r="Z711" s="29"/>
      <c r="AA711" s="29"/>
      <c r="AB711" s="29"/>
    </row>
    <row r="712" spans="1:28" ht="15.75" customHeight="1">
      <c r="A712" s="29"/>
      <c r="B712" s="29"/>
      <c r="C712" s="29"/>
      <c r="D712" s="29"/>
      <c r="E712" s="29"/>
      <c r="F712" s="29"/>
      <c r="G712" s="29"/>
      <c r="H712" s="29"/>
      <c r="I712" s="29"/>
      <c r="J712" s="29"/>
      <c r="K712" s="29"/>
      <c r="L712" s="325"/>
      <c r="M712" s="29"/>
      <c r="N712" s="29"/>
      <c r="O712" s="29"/>
      <c r="P712" s="29"/>
      <c r="Q712" s="29"/>
      <c r="R712" s="29"/>
      <c r="S712" s="29"/>
      <c r="T712" s="29"/>
      <c r="U712" s="29"/>
      <c r="V712" s="29"/>
      <c r="W712" s="29"/>
      <c r="X712" s="29"/>
      <c r="Y712" s="29"/>
      <c r="Z712" s="29"/>
      <c r="AA712" s="29"/>
      <c r="AB712" s="29"/>
    </row>
    <row r="713" spans="1:28" ht="15.75" customHeight="1">
      <c r="A713" s="29"/>
      <c r="B713" s="29"/>
      <c r="C713" s="29"/>
      <c r="D713" s="29"/>
      <c r="E713" s="29"/>
      <c r="F713" s="29"/>
      <c r="G713" s="29"/>
      <c r="H713" s="29"/>
      <c r="I713" s="29"/>
      <c r="J713" s="29"/>
      <c r="K713" s="29"/>
      <c r="L713" s="325"/>
      <c r="M713" s="29"/>
      <c r="N713" s="29"/>
      <c r="O713" s="29"/>
      <c r="P713" s="29"/>
      <c r="Q713" s="29"/>
      <c r="R713" s="29"/>
      <c r="S713" s="29"/>
      <c r="T713" s="29"/>
      <c r="U713" s="29"/>
      <c r="V713" s="29"/>
      <c r="W713" s="29"/>
      <c r="X713" s="29"/>
      <c r="Y713" s="29"/>
      <c r="Z713" s="29"/>
      <c r="AA713" s="29"/>
      <c r="AB713" s="29"/>
    </row>
    <row r="714" spans="1:28" ht="15.75" customHeight="1">
      <c r="A714" s="29"/>
      <c r="B714" s="29"/>
      <c r="C714" s="29"/>
      <c r="D714" s="29"/>
      <c r="E714" s="29"/>
      <c r="F714" s="29"/>
      <c r="G714" s="29"/>
      <c r="H714" s="29"/>
      <c r="I714" s="29"/>
      <c r="J714" s="29"/>
      <c r="K714" s="29"/>
      <c r="L714" s="325"/>
      <c r="M714" s="29"/>
      <c r="N714" s="29"/>
      <c r="O714" s="29"/>
      <c r="P714" s="29"/>
      <c r="Q714" s="29"/>
      <c r="R714" s="29"/>
      <c r="S714" s="29"/>
      <c r="T714" s="29"/>
      <c r="U714" s="29"/>
      <c r="V714" s="29"/>
      <c r="W714" s="29"/>
      <c r="X714" s="29"/>
      <c r="Y714" s="29"/>
      <c r="Z714" s="29"/>
      <c r="AA714" s="29"/>
      <c r="AB714" s="29"/>
    </row>
    <row r="715" spans="1:28" ht="15.75" customHeight="1">
      <c r="A715" s="29"/>
      <c r="B715" s="29"/>
      <c r="C715" s="29"/>
      <c r="D715" s="29"/>
      <c r="E715" s="29"/>
      <c r="F715" s="29"/>
      <c r="G715" s="29"/>
      <c r="H715" s="29"/>
      <c r="I715" s="29"/>
      <c r="J715" s="29"/>
      <c r="K715" s="29"/>
      <c r="L715" s="325"/>
      <c r="M715" s="29"/>
      <c r="N715" s="29"/>
      <c r="O715" s="29"/>
      <c r="P715" s="29"/>
      <c r="Q715" s="29"/>
      <c r="R715" s="29"/>
      <c r="S715" s="29"/>
      <c r="T715" s="29"/>
      <c r="U715" s="29"/>
      <c r="V715" s="29"/>
      <c r="W715" s="29"/>
      <c r="X715" s="29"/>
      <c r="Y715" s="29"/>
      <c r="Z715" s="29"/>
      <c r="AA715" s="29"/>
      <c r="AB715" s="29"/>
    </row>
    <row r="716" spans="1:28" ht="15.75" customHeight="1">
      <c r="A716" s="29"/>
      <c r="B716" s="29"/>
      <c r="C716" s="29"/>
      <c r="D716" s="29"/>
      <c r="E716" s="29"/>
      <c r="F716" s="29"/>
      <c r="G716" s="29"/>
      <c r="H716" s="29"/>
      <c r="I716" s="29"/>
      <c r="J716" s="29"/>
      <c r="K716" s="29"/>
      <c r="L716" s="325"/>
      <c r="M716" s="29"/>
      <c r="N716" s="29"/>
      <c r="O716" s="29"/>
      <c r="P716" s="29"/>
      <c r="Q716" s="29"/>
      <c r="R716" s="29"/>
      <c r="S716" s="29"/>
      <c r="T716" s="29"/>
      <c r="U716" s="29"/>
      <c r="V716" s="29"/>
      <c r="W716" s="29"/>
      <c r="X716" s="29"/>
      <c r="Y716" s="29"/>
      <c r="Z716" s="29"/>
      <c r="AA716" s="29"/>
      <c r="AB716" s="29"/>
    </row>
    <row r="717" spans="1:28" ht="15.75" customHeight="1">
      <c r="A717" s="29"/>
      <c r="B717" s="29"/>
      <c r="C717" s="29"/>
      <c r="D717" s="29"/>
      <c r="E717" s="29"/>
      <c r="F717" s="29"/>
      <c r="G717" s="29"/>
      <c r="H717" s="29"/>
      <c r="I717" s="29"/>
      <c r="J717" s="29"/>
      <c r="K717" s="29"/>
      <c r="L717" s="325"/>
      <c r="M717" s="29"/>
      <c r="N717" s="29"/>
      <c r="O717" s="29"/>
      <c r="P717" s="29"/>
      <c r="Q717" s="29"/>
      <c r="R717" s="29"/>
      <c r="S717" s="29"/>
      <c r="T717" s="29"/>
      <c r="U717" s="29"/>
      <c r="V717" s="29"/>
      <c r="W717" s="29"/>
      <c r="X717" s="29"/>
      <c r="Y717" s="29"/>
      <c r="Z717" s="29"/>
      <c r="AA717" s="29"/>
      <c r="AB717" s="29"/>
    </row>
    <row r="718" spans="1:28" ht="15.75" customHeight="1">
      <c r="A718" s="29"/>
      <c r="B718" s="29"/>
      <c r="C718" s="29"/>
      <c r="D718" s="29"/>
      <c r="E718" s="29"/>
      <c r="F718" s="29"/>
      <c r="G718" s="29"/>
      <c r="H718" s="29"/>
      <c r="I718" s="29"/>
      <c r="J718" s="29"/>
      <c r="K718" s="29"/>
      <c r="L718" s="325"/>
      <c r="M718" s="29"/>
      <c r="N718" s="29"/>
      <c r="O718" s="29"/>
      <c r="P718" s="29"/>
      <c r="Q718" s="29"/>
      <c r="R718" s="29"/>
      <c r="S718" s="29"/>
      <c r="T718" s="29"/>
      <c r="U718" s="29"/>
      <c r="V718" s="29"/>
      <c r="W718" s="29"/>
      <c r="X718" s="29"/>
      <c r="Y718" s="29"/>
      <c r="Z718" s="29"/>
      <c r="AA718" s="29"/>
      <c r="AB718" s="29"/>
    </row>
    <row r="719" spans="1:28" ht="15.75" customHeight="1">
      <c r="A719" s="29"/>
      <c r="B719" s="29"/>
      <c r="C719" s="29"/>
      <c r="D719" s="29"/>
      <c r="E719" s="29"/>
      <c r="F719" s="29"/>
      <c r="G719" s="29"/>
      <c r="H719" s="29"/>
      <c r="I719" s="29"/>
      <c r="J719" s="29"/>
      <c r="K719" s="29"/>
      <c r="L719" s="325"/>
      <c r="M719" s="29"/>
      <c r="N719" s="29"/>
      <c r="O719" s="29"/>
      <c r="P719" s="29"/>
      <c r="Q719" s="29"/>
      <c r="R719" s="29"/>
      <c r="S719" s="29"/>
      <c r="T719" s="29"/>
      <c r="U719" s="29"/>
      <c r="V719" s="29"/>
      <c r="W719" s="29"/>
      <c r="X719" s="29"/>
      <c r="Y719" s="29"/>
      <c r="Z719" s="29"/>
      <c r="AA719" s="29"/>
      <c r="AB719" s="29"/>
    </row>
    <row r="720" spans="1:28" ht="15.75" customHeight="1">
      <c r="A720" s="29"/>
      <c r="B720" s="29"/>
      <c r="C720" s="29"/>
      <c r="D720" s="29"/>
      <c r="E720" s="29"/>
      <c r="F720" s="29"/>
      <c r="G720" s="29"/>
      <c r="H720" s="29"/>
      <c r="I720" s="29"/>
      <c r="J720" s="29"/>
      <c r="K720" s="29"/>
      <c r="L720" s="325"/>
      <c r="M720" s="29"/>
      <c r="N720" s="29"/>
      <c r="O720" s="29"/>
      <c r="P720" s="29"/>
      <c r="Q720" s="29"/>
      <c r="R720" s="29"/>
      <c r="S720" s="29"/>
      <c r="T720" s="29"/>
      <c r="U720" s="29"/>
      <c r="V720" s="29"/>
      <c r="W720" s="29"/>
      <c r="X720" s="29"/>
      <c r="Y720" s="29"/>
      <c r="Z720" s="29"/>
      <c r="AA720" s="29"/>
      <c r="AB720" s="29"/>
    </row>
    <row r="721" spans="1:28" ht="15.75" customHeight="1">
      <c r="A721" s="29"/>
      <c r="B721" s="29"/>
      <c r="C721" s="29"/>
      <c r="D721" s="29"/>
      <c r="E721" s="29"/>
      <c r="F721" s="29"/>
      <c r="G721" s="29"/>
      <c r="H721" s="29"/>
      <c r="I721" s="29"/>
      <c r="J721" s="29"/>
      <c r="K721" s="29"/>
      <c r="L721" s="325"/>
      <c r="M721" s="29"/>
      <c r="N721" s="29"/>
      <c r="O721" s="29"/>
      <c r="P721" s="29"/>
      <c r="Q721" s="29"/>
      <c r="R721" s="29"/>
      <c r="S721" s="29"/>
      <c r="T721" s="29"/>
      <c r="U721" s="29"/>
      <c r="V721" s="29"/>
      <c r="W721" s="29"/>
      <c r="X721" s="29"/>
      <c r="Y721" s="29"/>
      <c r="Z721" s="29"/>
      <c r="AA721" s="29"/>
      <c r="AB721" s="29"/>
    </row>
    <row r="722" spans="1:28" ht="15.75" customHeight="1">
      <c r="A722" s="29"/>
      <c r="B722" s="29"/>
      <c r="C722" s="29"/>
      <c r="D722" s="29"/>
      <c r="E722" s="29"/>
      <c r="F722" s="29"/>
      <c r="G722" s="29"/>
      <c r="H722" s="29"/>
      <c r="I722" s="29"/>
      <c r="J722" s="29"/>
      <c r="K722" s="29"/>
      <c r="L722" s="325"/>
      <c r="M722" s="29"/>
      <c r="N722" s="29"/>
      <c r="O722" s="29"/>
      <c r="P722" s="29"/>
      <c r="Q722" s="29"/>
      <c r="R722" s="29"/>
      <c r="S722" s="29"/>
      <c r="T722" s="29"/>
      <c r="U722" s="29"/>
      <c r="V722" s="29"/>
      <c r="W722" s="29"/>
      <c r="X722" s="29"/>
      <c r="Y722" s="29"/>
      <c r="Z722" s="29"/>
      <c r="AA722" s="29"/>
      <c r="AB722" s="29"/>
    </row>
    <row r="723" spans="1:28" ht="15.75" customHeight="1">
      <c r="A723" s="29"/>
      <c r="B723" s="29"/>
      <c r="C723" s="29"/>
      <c r="D723" s="29"/>
      <c r="E723" s="29"/>
      <c r="F723" s="29"/>
      <c r="G723" s="29"/>
      <c r="H723" s="29"/>
      <c r="I723" s="29"/>
      <c r="J723" s="29"/>
      <c r="K723" s="29"/>
      <c r="L723" s="325"/>
      <c r="M723" s="29"/>
      <c r="N723" s="29"/>
      <c r="O723" s="29"/>
      <c r="P723" s="29"/>
      <c r="Q723" s="29"/>
      <c r="R723" s="29"/>
      <c r="S723" s="29"/>
      <c r="T723" s="29"/>
      <c r="U723" s="29"/>
      <c r="V723" s="29"/>
      <c r="W723" s="29"/>
      <c r="X723" s="29"/>
      <c r="Y723" s="29"/>
      <c r="Z723" s="29"/>
      <c r="AA723" s="29"/>
      <c r="AB723" s="29"/>
    </row>
    <row r="724" spans="1:28" ht="15.75" customHeight="1">
      <c r="A724" s="29"/>
      <c r="B724" s="29"/>
      <c r="C724" s="29"/>
      <c r="D724" s="29"/>
      <c r="E724" s="29"/>
      <c r="F724" s="29"/>
      <c r="G724" s="29"/>
      <c r="H724" s="29"/>
      <c r="I724" s="29"/>
      <c r="J724" s="29"/>
      <c r="K724" s="29"/>
      <c r="L724" s="325"/>
      <c r="M724" s="29"/>
      <c r="N724" s="29"/>
      <c r="O724" s="29"/>
      <c r="P724" s="29"/>
      <c r="Q724" s="29"/>
      <c r="R724" s="29"/>
      <c r="S724" s="29"/>
      <c r="T724" s="29"/>
      <c r="U724" s="29"/>
      <c r="V724" s="29"/>
      <c r="W724" s="29"/>
      <c r="X724" s="29"/>
      <c r="Y724" s="29"/>
      <c r="Z724" s="29"/>
      <c r="AA724" s="29"/>
      <c r="AB724" s="29"/>
    </row>
    <row r="725" spans="1:28" ht="15.75" customHeight="1">
      <c r="A725" s="29"/>
      <c r="B725" s="29"/>
      <c r="C725" s="29"/>
      <c r="D725" s="29"/>
      <c r="E725" s="29"/>
      <c r="F725" s="29"/>
      <c r="G725" s="29"/>
      <c r="H725" s="29"/>
      <c r="I725" s="29"/>
      <c r="J725" s="29"/>
      <c r="K725" s="29"/>
      <c r="L725" s="325"/>
      <c r="M725" s="29"/>
      <c r="N725" s="29"/>
      <c r="O725" s="29"/>
      <c r="P725" s="29"/>
      <c r="Q725" s="29"/>
      <c r="R725" s="29"/>
      <c r="S725" s="29"/>
      <c r="T725" s="29"/>
      <c r="U725" s="29"/>
      <c r="V725" s="29"/>
      <c r="W725" s="29"/>
      <c r="X725" s="29"/>
      <c r="Y725" s="29"/>
      <c r="Z725" s="29"/>
      <c r="AA725" s="29"/>
      <c r="AB725" s="29"/>
    </row>
    <row r="726" spans="1:28" ht="15.75" customHeight="1">
      <c r="A726" s="29"/>
      <c r="B726" s="29"/>
      <c r="C726" s="29"/>
      <c r="D726" s="29"/>
      <c r="E726" s="29"/>
      <c r="F726" s="29"/>
      <c r="G726" s="29"/>
      <c r="H726" s="29"/>
      <c r="I726" s="29"/>
      <c r="J726" s="29"/>
      <c r="K726" s="29"/>
      <c r="L726" s="325"/>
      <c r="M726" s="29"/>
      <c r="N726" s="29"/>
      <c r="O726" s="29"/>
      <c r="P726" s="29"/>
      <c r="Q726" s="29"/>
      <c r="R726" s="29"/>
      <c r="S726" s="29"/>
      <c r="T726" s="29"/>
      <c r="U726" s="29"/>
      <c r="V726" s="29"/>
      <c r="W726" s="29"/>
      <c r="X726" s="29"/>
      <c r="Y726" s="29"/>
      <c r="Z726" s="29"/>
      <c r="AA726" s="29"/>
      <c r="AB726" s="29"/>
    </row>
    <row r="727" spans="1:28" ht="15.75" customHeight="1">
      <c r="A727" s="29"/>
      <c r="B727" s="29"/>
      <c r="C727" s="29"/>
      <c r="D727" s="29"/>
      <c r="E727" s="29"/>
      <c r="F727" s="29"/>
      <c r="G727" s="29"/>
      <c r="H727" s="29"/>
      <c r="I727" s="29"/>
      <c r="J727" s="29"/>
      <c r="K727" s="29"/>
      <c r="L727" s="325"/>
      <c r="M727" s="29"/>
      <c r="N727" s="29"/>
      <c r="O727" s="29"/>
      <c r="P727" s="29"/>
      <c r="Q727" s="29"/>
      <c r="R727" s="29"/>
      <c r="S727" s="29"/>
      <c r="T727" s="29"/>
      <c r="U727" s="29"/>
      <c r="V727" s="29"/>
      <c r="W727" s="29"/>
      <c r="X727" s="29"/>
      <c r="Y727" s="29"/>
      <c r="Z727" s="29"/>
      <c r="AA727" s="29"/>
      <c r="AB727" s="29"/>
    </row>
    <row r="728" spans="1:28" ht="15.75" customHeight="1">
      <c r="A728" s="29"/>
      <c r="B728" s="29"/>
      <c r="C728" s="29"/>
      <c r="D728" s="29"/>
      <c r="E728" s="29"/>
      <c r="F728" s="29"/>
      <c r="G728" s="29"/>
      <c r="H728" s="29"/>
      <c r="I728" s="29"/>
      <c r="J728" s="29"/>
      <c r="K728" s="29"/>
      <c r="L728" s="325"/>
      <c r="M728" s="29"/>
      <c r="N728" s="29"/>
      <c r="O728" s="29"/>
      <c r="P728" s="29"/>
      <c r="Q728" s="29"/>
      <c r="R728" s="29"/>
      <c r="S728" s="29"/>
      <c r="T728" s="29"/>
      <c r="U728" s="29"/>
      <c r="V728" s="29"/>
      <c r="W728" s="29"/>
      <c r="X728" s="29"/>
      <c r="Y728" s="29"/>
      <c r="Z728" s="29"/>
      <c r="AA728" s="29"/>
      <c r="AB728" s="29"/>
    </row>
    <row r="729" spans="1:28" ht="15.75" customHeight="1">
      <c r="A729" s="29"/>
      <c r="B729" s="29"/>
      <c r="C729" s="29"/>
      <c r="D729" s="29"/>
      <c r="E729" s="29"/>
      <c r="F729" s="29"/>
      <c r="G729" s="29"/>
      <c r="H729" s="29"/>
      <c r="I729" s="29"/>
      <c r="J729" s="29"/>
      <c r="K729" s="29"/>
      <c r="L729" s="325"/>
      <c r="M729" s="29"/>
      <c r="N729" s="29"/>
      <c r="O729" s="29"/>
      <c r="P729" s="29"/>
      <c r="Q729" s="29"/>
      <c r="R729" s="29"/>
      <c r="S729" s="29"/>
      <c r="T729" s="29"/>
      <c r="U729" s="29"/>
      <c r="V729" s="29"/>
      <c r="W729" s="29"/>
      <c r="X729" s="29"/>
      <c r="Y729" s="29"/>
      <c r="Z729" s="29"/>
      <c r="AA729" s="29"/>
      <c r="AB729" s="29"/>
    </row>
    <row r="730" spans="1:28" ht="15.75" customHeight="1">
      <c r="A730" s="29"/>
      <c r="B730" s="29"/>
      <c r="C730" s="29"/>
      <c r="D730" s="29"/>
      <c r="E730" s="29"/>
      <c r="F730" s="29"/>
      <c r="G730" s="29"/>
      <c r="H730" s="29"/>
      <c r="I730" s="29"/>
      <c r="J730" s="29"/>
      <c r="K730" s="29"/>
      <c r="L730" s="325"/>
      <c r="M730" s="29"/>
      <c r="N730" s="29"/>
      <c r="O730" s="29"/>
      <c r="P730" s="29"/>
      <c r="Q730" s="29"/>
      <c r="R730" s="29"/>
      <c r="S730" s="29"/>
      <c r="T730" s="29"/>
      <c r="U730" s="29"/>
      <c r="V730" s="29"/>
      <c r="W730" s="29"/>
      <c r="X730" s="29"/>
      <c r="Y730" s="29"/>
      <c r="Z730" s="29"/>
      <c r="AA730" s="29"/>
      <c r="AB730" s="29"/>
    </row>
    <row r="731" spans="1:28" ht="15.75" customHeight="1">
      <c r="A731" s="29"/>
      <c r="B731" s="29"/>
      <c r="C731" s="29"/>
      <c r="D731" s="29"/>
      <c r="E731" s="29"/>
      <c r="F731" s="29"/>
      <c r="G731" s="29"/>
      <c r="H731" s="29"/>
      <c r="I731" s="29"/>
      <c r="J731" s="29"/>
      <c r="K731" s="29"/>
      <c r="L731" s="325"/>
      <c r="M731" s="29"/>
      <c r="N731" s="29"/>
      <c r="O731" s="29"/>
      <c r="P731" s="29"/>
      <c r="Q731" s="29"/>
      <c r="R731" s="29"/>
      <c r="S731" s="29"/>
      <c r="T731" s="29"/>
      <c r="U731" s="29"/>
      <c r="V731" s="29"/>
      <c r="W731" s="29"/>
      <c r="X731" s="29"/>
      <c r="Y731" s="29"/>
      <c r="Z731" s="29"/>
      <c r="AA731" s="29"/>
      <c r="AB731" s="29"/>
    </row>
    <row r="732" spans="1:28" ht="15.75" customHeight="1">
      <c r="A732" s="29"/>
      <c r="B732" s="29"/>
      <c r="C732" s="29"/>
      <c r="D732" s="29"/>
      <c r="E732" s="29"/>
      <c r="F732" s="29"/>
      <c r="G732" s="29"/>
      <c r="H732" s="29"/>
      <c r="I732" s="29"/>
      <c r="J732" s="29"/>
      <c r="K732" s="29"/>
      <c r="L732" s="325"/>
      <c r="M732" s="29"/>
      <c r="N732" s="29"/>
      <c r="O732" s="29"/>
      <c r="P732" s="29"/>
      <c r="Q732" s="29"/>
      <c r="R732" s="29"/>
      <c r="S732" s="29"/>
      <c r="T732" s="29"/>
      <c r="U732" s="29"/>
      <c r="V732" s="29"/>
      <c r="W732" s="29"/>
      <c r="X732" s="29"/>
      <c r="Y732" s="29"/>
      <c r="Z732" s="29"/>
      <c r="AA732" s="29"/>
      <c r="AB732" s="29"/>
    </row>
    <row r="733" spans="1:28" ht="15.75" customHeight="1">
      <c r="A733" s="29"/>
      <c r="B733" s="29"/>
      <c r="C733" s="29"/>
      <c r="D733" s="29"/>
      <c r="E733" s="29"/>
      <c r="F733" s="29"/>
      <c r="G733" s="29"/>
      <c r="H733" s="29"/>
      <c r="I733" s="29"/>
      <c r="J733" s="29"/>
      <c r="K733" s="29"/>
      <c r="L733" s="325"/>
      <c r="M733" s="29"/>
      <c r="N733" s="29"/>
      <c r="O733" s="29"/>
      <c r="P733" s="29"/>
      <c r="Q733" s="29"/>
      <c r="R733" s="29"/>
      <c r="S733" s="29"/>
      <c r="T733" s="29"/>
      <c r="U733" s="29"/>
      <c r="V733" s="29"/>
      <c r="W733" s="29"/>
      <c r="X733" s="29"/>
      <c r="Y733" s="29"/>
      <c r="Z733" s="29"/>
      <c r="AA733" s="29"/>
      <c r="AB733" s="29"/>
    </row>
    <row r="734" spans="1:28" ht="15.75" customHeight="1">
      <c r="A734" s="29"/>
      <c r="B734" s="29"/>
      <c r="C734" s="29"/>
      <c r="D734" s="29"/>
      <c r="E734" s="29"/>
      <c r="F734" s="29"/>
      <c r="G734" s="29"/>
      <c r="H734" s="29"/>
      <c r="I734" s="29"/>
      <c r="J734" s="29"/>
      <c r="K734" s="29"/>
      <c r="L734" s="325"/>
      <c r="M734" s="29"/>
      <c r="N734" s="29"/>
      <c r="O734" s="29"/>
      <c r="P734" s="29"/>
      <c r="Q734" s="29"/>
      <c r="R734" s="29"/>
      <c r="S734" s="29"/>
      <c r="T734" s="29"/>
      <c r="U734" s="29"/>
      <c r="V734" s="29"/>
      <c r="W734" s="29"/>
      <c r="X734" s="29"/>
      <c r="Y734" s="29"/>
      <c r="Z734" s="29"/>
      <c r="AA734" s="29"/>
      <c r="AB734" s="29"/>
    </row>
    <row r="735" spans="1:28" ht="15.75" customHeight="1">
      <c r="A735" s="29"/>
      <c r="B735" s="29"/>
      <c r="C735" s="29"/>
      <c r="D735" s="29"/>
      <c r="E735" s="29"/>
      <c r="F735" s="29"/>
      <c r="G735" s="29"/>
      <c r="H735" s="29"/>
      <c r="I735" s="29"/>
      <c r="J735" s="29"/>
      <c r="K735" s="29"/>
      <c r="L735" s="325"/>
      <c r="M735" s="29"/>
      <c r="N735" s="29"/>
      <c r="O735" s="29"/>
      <c r="P735" s="29"/>
      <c r="Q735" s="29"/>
      <c r="R735" s="29"/>
      <c r="S735" s="29"/>
      <c r="T735" s="29"/>
      <c r="U735" s="29"/>
      <c r="V735" s="29"/>
      <c r="W735" s="29"/>
      <c r="X735" s="29"/>
      <c r="Y735" s="29"/>
      <c r="Z735" s="29"/>
      <c r="AA735" s="29"/>
      <c r="AB735" s="29"/>
    </row>
    <row r="736" spans="1:28" ht="15.75" customHeight="1">
      <c r="A736" s="29"/>
      <c r="B736" s="29"/>
      <c r="C736" s="29"/>
      <c r="D736" s="29"/>
      <c r="E736" s="29"/>
      <c r="F736" s="29"/>
      <c r="G736" s="29"/>
      <c r="H736" s="29"/>
      <c r="I736" s="29"/>
      <c r="J736" s="29"/>
      <c r="K736" s="29"/>
      <c r="L736" s="325"/>
      <c r="M736" s="29"/>
      <c r="N736" s="29"/>
      <c r="O736" s="29"/>
      <c r="P736" s="29"/>
      <c r="Q736" s="29"/>
      <c r="R736" s="29"/>
      <c r="S736" s="29"/>
      <c r="T736" s="29"/>
      <c r="U736" s="29"/>
      <c r="V736" s="29"/>
      <c r="W736" s="29"/>
      <c r="X736" s="29"/>
      <c r="Y736" s="29"/>
      <c r="Z736" s="29"/>
      <c r="AA736" s="29"/>
      <c r="AB736" s="29"/>
    </row>
    <row r="737" spans="1:28" ht="15.75" customHeight="1">
      <c r="A737" s="29"/>
      <c r="B737" s="29"/>
      <c r="C737" s="29"/>
      <c r="D737" s="29"/>
      <c r="E737" s="29"/>
      <c r="F737" s="29"/>
      <c r="G737" s="29"/>
      <c r="H737" s="29"/>
      <c r="I737" s="29"/>
      <c r="J737" s="29"/>
      <c r="K737" s="29"/>
      <c r="L737" s="325"/>
      <c r="M737" s="29"/>
      <c r="N737" s="29"/>
      <c r="O737" s="29"/>
      <c r="P737" s="29"/>
      <c r="Q737" s="29"/>
      <c r="R737" s="29"/>
      <c r="S737" s="29"/>
      <c r="T737" s="29"/>
      <c r="U737" s="29"/>
      <c r="V737" s="29"/>
      <c r="W737" s="29"/>
      <c r="X737" s="29"/>
      <c r="Y737" s="29"/>
      <c r="Z737" s="29"/>
      <c r="AA737" s="29"/>
      <c r="AB737" s="29"/>
    </row>
    <row r="738" spans="1:28" ht="15.75" customHeight="1">
      <c r="A738" s="29"/>
      <c r="B738" s="29"/>
      <c r="C738" s="29"/>
      <c r="D738" s="29"/>
      <c r="E738" s="29"/>
      <c r="F738" s="29"/>
      <c r="G738" s="29"/>
      <c r="H738" s="29"/>
      <c r="I738" s="29"/>
      <c r="J738" s="29"/>
      <c r="K738" s="29"/>
      <c r="L738" s="325"/>
      <c r="M738" s="29"/>
      <c r="N738" s="29"/>
      <c r="O738" s="29"/>
      <c r="P738" s="29"/>
      <c r="Q738" s="29"/>
      <c r="R738" s="29"/>
      <c r="S738" s="29"/>
      <c r="T738" s="29"/>
      <c r="U738" s="29"/>
      <c r="V738" s="29"/>
      <c r="W738" s="29"/>
      <c r="X738" s="29"/>
      <c r="Y738" s="29"/>
      <c r="Z738" s="29"/>
      <c r="AA738" s="29"/>
      <c r="AB738" s="29"/>
    </row>
    <row r="739" spans="1:28" ht="15.75" customHeight="1">
      <c r="A739" s="29"/>
      <c r="B739" s="29"/>
      <c r="C739" s="29"/>
      <c r="D739" s="29"/>
      <c r="E739" s="29"/>
      <c r="F739" s="29"/>
      <c r="G739" s="29"/>
      <c r="H739" s="29"/>
      <c r="I739" s="29"/>
      <c r="J739" s="29"/>
      <c r="K739" s="29"/>
      <c r="L739" s="325"/>
      <c r="M739" s="29"/>
      <c r="N739" s="29"/>
      <c r="O739" s="29"/>
      <c r="P739" s="29"/>
      <c r="Q739" s="29"/>
      <c r="R739" s="29"/>
      <c r="S739" s="29"/>
      <c r="T739" s="29"/>
      <c r="U739" s="29"/>
      <c r="V739" s="29"/>
      <c r="W739" s="29"/>
      <c r="X739" s="29"/>
      <c r="Y739" s="29"/>
      <c r="Z739" s="29"/>
      <c r="AA739" s="29"/>
      <c r="AB739" s="29"/>
    </row>
    <row r="740" spans="1:28" ht="15.75" customHeight="1">
      <c r="A740" s="29"/>
      <c r="B740" s="29"/>
      <c r="C740" s="29"/>
      <c r="D740" s="29"/>
      <c r="E740" s="29"/>
      <c r="F740" s="29"/>
      <c r="G740" s="29"/>
      <c r="H740" s="29"/>
      <c r="I740" s="29"/>
      <c r="J740" s="29"/>
      <c r="K740" s="29"/>
      <c r="L740" s="325"/>
      <c r="M740" s="29"/>
      <c r="N740" s="29"/>
      <c r="O740" s="29"/>
      <c r="P740" s="29"/>
      <c r="Q740" s="29"/>
      <c r="R740" s="29"/>
      <c r="S740" s="29"/>
      <c r="T740" s="29"/>
      <c r="U740" s="29"/>
      <c r="V740" s="29"/>
      <c r="W740" s="29"/>
      <c r="X740" s="29"/>
      <c r="Y740" s="29"/>
      <c r="Z740" s="29"/>
      <c r="AA740" s="29"/>
      <c r="AB740" s="29"/>
    </row>
    <row r="741" spans="1:28" ht="15.75" customHeight="1">
      <c r="A741" s="29"/>
      <c r="B741" s="29"/>
      <c r="C741" s="29"/>
      <c r="D741" s="29"/>
      <c r="E741" s="29"/>
      <c r="F741" s="29"/>
      <c r="G741" s="29"/>
      <c r="H741" s="29"/>
      <c r="I741" s="29"/>
      <c r="J741" s="29"/>
      <c r="K741" s="29"/>
      <c r="L741" s="325"/>
      <c r="M741" s="29"/>
      <c r="N741" s="29"/>
      <c r="O741" s="29"/>
      <c r="P741" s="29"/>
      <c r="Q741" s="29"/>
      <c r="R741" s="29"/>
      <c r="S741" s="29"/>
      <c r="T741" s="29"/>
      <c r="U741" s="29"/>
      <c r="V741" s="29"/>
      <c r="W741" s="29"/>
      <c r="X741" s="29"/>
      <c r="Y741" s="29"/>
      <c r="Z741" s="29"/>
      <c r="AA741" s="29"/>
      <c r="AB741" s="29"/>
    </row>
    <row r="742" spans="1:28" ht="15.75" customHeight="1">
      <c r="A742" s="29"/>
      <c r="B742" s="29"/>
      <c r="C742" s="29"/>
      <c r="D742" s="29"/>
      <c r="E742" s="29"/>
      <c r="F742" s="29"/>
      <c r="G742" s="29"/>
      <c r="H742" s="29"/>
      <c r="I742" s="29"/>
      <c r="J742" s="29"/>
      <c r="K742" s="29"/>
      <c r="L742" s="325"/>
      <c r="M742" s="29"/>
      <c r="N742" s="29"/>
      <c r="O742" s="29"/>
      <c r="P742" s="29"/>
      <c r="Q742" s="29"/>
      <c r="R742" s="29"/>
      <c r="S742" s="29"/>
      <c r="T742" s="29"/>
      <c r="U742" s="29"/>
      <c r="V742" s="29"/>
      <c r="W742" s="29"/>
      <c r="X742" s="29"/>
      <c r="Y742" s="29"/>
      <c r="Z742" s="29"/>
      <c r="AA742" s="29"/>
      <c r="AB742" s="29"/>
    </row>
    <row r="743" spans="1:28" ht="15.75" customHeight="1">
      <c r="A743" s="29"/>
      <c r="B743" s="29"/>
      <c r="C743" s="29"/>
      <c r="D743" s="29"/>
      <c r="E743" s="29"/>
      <c r="F743" s="29"/>
      <c r="G743" s="29"/>
      <c r="H743" s="29"/>
      <c r="I743" s="29"/>
      <c r="J743" s="29"/>
      <c r="K743" s="29"/>
      <c r="L743" s="325"/>
      <c r="M743" s="29"/>
      <c r="N743" s="29"/>
      <c r="O743" s="29"/>
      <c r="P743" s="29"/>
      <c r="Q743" s="29"/>
      <c r="R743" s="29"/>
      <c r="S743" s="29"/>
      <c r="T743" s="29"/>
      <c r="U743" s="29"/>
      <c r="V743" s="29"/>
      <c r="W743" s="29"/>
      <c r="X743" s="29"/>
      <c r="Y743" s="29"/>
      <c r="Z743" s="29"/>
      <c r="AA743" s="29"/>
      <c r="AB743" s="29"/>
    </row>
    <row r="744" spans="1:28" ht="15.75" customHeight="1">
      <c r="A744" s="29"/>
      <c r="B744" s="29"/>
      <c r="C744" s="29"/>
      <c r="D744" s="29"/>
      <c r="E744" s="29"/>
      <c r="F744" s="29"/>
      <c r="G744" s="29"/>
      <c r="H744" s="29"/>
      <c r="I744" s="29"/>
      <c r="J744" s="29"/>
      <c r="K744" s="29"/>
      <c r="L744" s="325"/>
      <c r="M744" s="29"/>
      <c r="N744" s="29"/>
      <c r="O744" s="29"/>
      <c r="P744" s="29"/>
      <c r="Q744" s="29"/>
      <c r="R744" s="29"/>
      <c r="S744" s="29"/>
      <c r="T744" s="29"/>
      <c r="U744" s="29"/>
      <c r="V744" s="29"/>
      <c r="W744" s="29"/>
      <c r="X744" s="29"/>
      <c r="Y744" s="29"/>
      <c r="Z744" s="29"/>
      <c r="AA744" s="29"/>
      <c r="AB744" s="29"/>
    </row>
    <row r="745" spans="1:28" ht="15.75" customHeight="1">
      <c r="A745" s="29"/>
      <c r="B745" s="29"/>
      <c r="C745" s="29"/>
      <c r="D745" s="29"/>
      <c r="E745" s="29"/>
      <c r="F745" s="29"/>
      <c r="G745" s="29"/>
      <c r="H745" s="29"/>
      <c r="I745" s="29"/>
      <c r="J745" s="29"/>
      <c r="K745" s="29"/>
      <c r="L745" s="325"/>
      <c r="M745" s="29"/>
      <c r="N745" s="29"/>
      <c r="O745" s="29"/>
      <c r="P745" s="29"/>
      <c r="Q745" s="29"/>
      <c r="R745" s="29"/>
      <c r="S745" s="29"/>
      <c r="T745" s="29"/>
      <c r="U745" s="29"/>
      <c r="V745" s="29"/>
      <c r="W745" s="29"/>
      <c r="X745" s="29"/>
      <c r="Y745" s="29"/>
      <c r="Z745" s="29"/>
      <c r="AA745" s="29"/>
      <c r="AB745" s="29"/>
    </row>
    <row r="746" spans="1:28" ht="15.75" customHeight="1">
      <c r="A746" s="29"/>
      <c r="B746" s="29"/>
      <c r="C746" s="29"/>
      <c r="D746" s="29"/>
      <c r="E746" s="29"/>
      <c r="F746" s="29"/>
      <c r="G746" s="29"/>
      <c r="H746" s="29"/>
      <c r="I746" s="29"/>
      <c r="J746" s="29"/>
      <c r="K746" s="29"/>
      <c r="L746" s="325"/>
      <c r="M746" s="29"/>
      <c r="N746" s="29"/>
      <c r="O746" s="29"/>
      <c r="P746" s="29"/>
      <c r="Q746" s="29"/>
      <c r="R746" s="29"/>
      <c r="S746" s="29"/>
      <c r="T746" s="29"/>
      <c r="U746" s="29"/>
      <c r="V746" s="29"/>
      <c r="W746" s="29"/>
      <c r="X746" s="29"/>
      <c r="Y746" s="29"/>
      <c r="Z746" s="29"/>
      <c r="AA746" s="29"/>
      <c r="AB746" s="29"/>
    </row>
    <row r="747" spans="1:28" ht="15.75" customHeight="1">
      <c r="A747" s="29"/>
      <c r="B747" s="29"/>
      <c r="C747" s="29"/>
      <c r="D747" s="29"/>
      <c r="E747" s="29"/>
      <c r="F747" s="29"/>
      <c r="G747" s="29"/>
      <c r="H747" s="29"/>
      <c r="I747" s="29"/>
      <c r="J747" s="29"/>
      <c r="K747" s="29"/>
      <c r="L747" s="325"/>
      <c r="M747" s="29"/>
      <c r="N747" s="29"/>
      <c r="O747" s="29"/>
      <c r="P747" s="29"/>
      <c r="Q747" s="29"/>
      <c r="R747" s="29"/>
      <c r="S747" s="29"/>
      <c r="T747" s="29"/>
      <c r="U747" s="29"/>
      <c r="V747" s="29"/>
      <c r="W747" s="29"/>
      <c r="X747" s="29"/>
      <c r="Y747" s="29"/>
      <c r="Z747" s="29"/>
      <c r="AA747" s="29"/>
      <c r="AB747" s="29"/>
    </row>
    <row r="748" spans="1:28" ht="15.75" customHeight="1">
      <c r="A748" s="29"/>
      <c r="B748" s="29"/>
      <c r="C748" s="29"/>
      <c r="D748" s="29"/>
      <c r="E748" s="29"/>
      <c r="F748" s="29"/>
      <c r="G748" s="29"/>
      <c r="H748" s="29"/>
      <c r="I748" s="29"/>
      <c r="J748" s="29"/>
      <c r="K748" s="29"/>
      <c r="L748" s="325"/>
      <c r="M748" s="29"/>
      <c r="N748" s="29"/>
      <c r="O748" s="29"/>
      <c r="P748" s="29"/>
      <c r="Q748" s="29"/>
      <c r="R748" s="29"/>
      <c r="S748" s="29"/>
      <c r="T748" s="29"/>
      <c r="U748" s="29"/>
      <c r="V748" s="29"/>
      <c r="W748" s="29"/>
      <c r="X748" s="29"/>
      <c r="Y748" s="29"/>
      <c r="Z748" s="29"/>
      <c r="AA748" s="29"/>
      <c r="AB748" s="29"/>
    </row>
    <row r="749" spans="1:28" ht="15.75" customHeight="1">
      <c r="A749" s="29"/>
      <c r="B749" s="29"/>
      <c r="C749" s="29"/>
      <c r="D749" s="29"/>
      <c r="E749" s="29"/>
      <c r="F749" s="29"/>
      <c r="G749" s="29"/>
      <c r="H749" s="29"/>
      <c r="I749" s="29"/>
      <c r="J749" s="29"/>
      <c r="K749" s="29"/>
      <c r="L749" s="325"/>
      <c r="M749" s="29"/>
      <c r="N749" s="29"/>
      <c r="O749" s="29"/>
      <c r="P749" s="29"/>
      <c r="Q749" s="29"/>
      <c r="R749" s="29"/>
      <c r="S749" s="29"/>
      <c r="T749" s="29"/>
      <c r="U749" s="29"/>
      <c r="V749" s="29"/>
      <c r="W749" s="29"/>
      <c r="X749" s="29"/>
      <c r="Y749" s="29"/>
      <c r="Z749" s="29"/>
      <c r="AA749" s="29"/>
      <c r="AB749" s="29"/>
    </row>
    <row r="750" spans="1:28" ht="15.75" customHeight="1">
      <c r="A750" s="29"/>
      <c r="B750" s="29"/>
      <c r="C750" s="29"/>
      <c r="D750" s="29"/>
      <c r="E750" s="29"/>
      <c r="F750" s="29"/>
      <c r="G750" s="29"/>
      <c r="H750" s="29"/>
      <c r="I750" s="29"/>
      <c r="J750" s="29"/>
      <c r="K750" s="29"/>
      <c r="L750" s="325"/>
      <c r="M750" s="29"/>
      <c r="N750" s="29"/>
      <c r="O750" s="29"/>
      <c r="P750" s="29"/>
      <c r="Q750" s="29"/>
      <c r="R750" s="29"/>
      <c r="S750" s="29"/>
      <c r="T750" s="29"/>
      <c r="U750" s="29"/>
      <c r="V750" s="29"/>
      <c r="W750" s="29"/>
      <c r="X750" s="29"/>
      <c r="Y750" s="29"/>
      <c r="Z750" s="29"/>
      <c r="AA750" s="29"/>
      <c r="AB750" s="29"/>
    </row>
    <row r="751" spans="1:28" ht="15.75" customHeight="1">
      <c r="A751" s="29"/>
      <c r="B751" s="29"/>
      <c r="C751" s="29"/>
      <c r="D751" s="29"/>
      <c r="E751" s="29"/>
      <c r="F751" s="29"/>
      <c r="G751" s="29"/>
      <c r="H751" s="29"/>
      <c r="I751" s="29"/>
      <c r="J751" s="29"/>
      <c r="K751" s="29"/>
      <c r="L751" s="325"/>
      <c r="M751" s="29"/>
      <c r="N751" s="29"/>
      <c r="O751" s="29"/>
      <c r="P751" s="29"/>
      <c r="Q751" s="29"/>
      <c r="R751" s="29"/>
      <c r="S751" s="29"/>
      <c r="T751" s="29"/>
      <c r="U751" s="29"/>
      <c r="V751" s="29"/>
      <c r="W751" s="29"/>
      <c r="X751" s="29"/>
      <c r="Y751" s="29"/>
      <c r="Z751" s="29"/>
      <c r="AA751" s="29"/>
      <c r="AB751" s="29"/>
    </row>
    <row r="752" spans="1:28" ht="15.75" customHeight="1">
      <c r="A752" s="29"/>
      <c r="B752" s="29"/>
      <c r="C752" s="29"/>
      <c r="D752" s="29"/>
      <c r="E752" s="29"/>
      <c r="F752" s="29"/>
      <c r="G752" s="29"/>
      <c r="H752" s="29"/>
      <c r="I752" s="29"/>
      <c r="J752" s="29"/>
      <c r="K752" s="29"/>
      <c r="L752" s="325"/>
      <c r="M752" s="29"/>
      <c r="N752" s="29"/>
      <c r="O752" s="29"/>
      <c r="P752" s="29"/>
      <c r="Q752" s="29"/>
      <c r="R752" s="29"/>
      <c r="S752" s="29"/>
      <c r="T752" s="29"/>
      <c r="U752" s="29"/>
      <c r="V752" s="29"/>
      <c r="W752" s="29"/>
      <c r="X752" s="29"/>
      <c r="Y752" s="29"/>
      <c r="Z752" s="29"/>
      <c r="AA752" s="29"/>
      <c r="AB752" s="29"/>
    </row>
    <row r="753" spans="1:28" ht="15.75" customHeight="1">
      <c r="A753" s="29"/>
      <c r="B753" s="29"/>
      <c r="C753" s="29"/>
      <c r="D753" s="29"/>
      <c r="E753" s="29"/>
      <c r="F753" s="29"/>
      <c r="G753" s="29"/>
      <c r="H753" s="29"/>
      <c r="I753" s="29"/>
      <c r="J753" s="29"/>
      <c r="K753" s="29"/>
      <c r="L753" s="325"/>
      <c r="M753" s="29"/>
      <c r="N753" s="29"/>
      <c r="O753" s="29"/>
      <c r="P753" s="29"/>
      <c r="Q753" s="29"/>
      <c r="R753" s="29"/>
      <c r="S753" s="29"/>
      <c r="T753" s="29"/>
      <c r="U753" s="29"/>
      <c r="V753" s="29"/>
      <c r="W753" s="29"/>
      <c r="X753" s="29"/>
      <c r="Y753" s="29"/>
      <c r="Z753" s="29"/>
      <c r="AA753" s="29"/>
      <c r="AB753" s="29"/>
    </row>
    <row r="754" spans="1:28" ht="15.75" customHeight="1">
      <c r="A754" s="29"/>
      <c r="B754" s="29"/>
      <c r="C754" s="29"/>
      <c r="D754" s="29"/>
      <c r="E754" s="29"/>
      <c r="F754" s="29"/>
      <c r="G754" s="29"/>
      <c r="H754" s="29"/>
      <c r="I754" s="29"/>
      <c r="J754" s="29"/>
      <c r="K754" s="29"/>
      <c r="L754" s="325"/>
      <c r="M754" s="29"/>
      <c r="N754" s="29"/>
      <c r="O754" s="29"/>
      <c r="P754" s="29"/>
      <c r="Q754" s="29"/>
      <c r="R754" s="29"/>
      <c r="S754" s="29"/>
      <c r="T754" s="29"/>
      <c r="U754" s="29"/>
      <c r="V754" s="29"/>
      <c r="W754" s="29"/>
      <c r="X754" s="29"/>
      <c r="Y754" s="29"/>
      <c r="Z754" s="29"/>
      <c r="AA754" s="29"/>
      <c r="AB754" s="29"/>
    </row>
    <row r="755" spans="1:28" ht="15.75" customHeight="1">
      <c r="A755" s="29"/>
      <c r="B755" s="29"/>
      <c r="C755" s="29"/>
      <c r="D755" s="29"/>
      <c r="E755" s="29"/>
      <c r="F755" s="29"/>
      <c r="G755" s="29"/>
      <c r="H755" s="29"/>
      <c r="I755" s="29"/>
      <c r="J755" s="29"/>
      <c r="K755" s="29"/>
      <c r="L755" s="325"/>
      <c r="M755" s="29"/>
      <c r="N755" s="29"/>
      <c r="O755" s="29"/>
      <c r="P755" s="29"/>
      <c r="Q755" s="29"/>
      <c r="R755" s="29"/>
      <c r="S755" s="29"/>
      <c r="T755" s="29"/>
      <c r="U755" s="29"/>
      <c r="V755" s="29"/>
      <c r="W755" s="29"/>
      <c r="X755" s="29"/>
      <c r="Y755" s="29"/>
      <c r="Z755" s="29"/>
      <c r="AA755" s="29"/>
      <c r="AB755" s="29"/>
    </row>
    <row r="756" spans="1:28" ht="15.75" customHeight="1">
      <c r="A756" s="29"/>
      <c r="B756" s="29"/>
      <c r="C756" s="29"/>
      <c r="D756" s="29"/>
      <c r="E756" s="29"/>
      <c r="F756" s="29"/>
      <c r="G756" s="29"/>
      <c r="H756" s="29"/>
      <c r="I756" s="29"/>
      <c r="J756" s="29"/>
      <c r="K756" s="29"/>
      <c r="L756" s="325"/>
      <c r="M756" s="29"/>
      <c r="N756" s="29"/>
      <c r="O756" s="29"/>
      <c r="P756" s="29"/>
      <c r="Q756" s="29"/>
      <c r="R756" s="29"/>
      <c r="S756" s="29"/>
      <c r="T756" s="29"/>
      <c r="U756" s="29"/>
      <c r="V756" s="29"/>
      <c r="W756" s="29"/>
      <c r="X756" s="29"/>
      <c r="Y756" s="29"/>
      <c r="Z756" s="29"/>
      <c r="AA756" s="29"/>
      <c r="AB756" s="29"/>
    </row>
    <row r="757" spans="1:28" ht="15.75" customHeight="1">
      <c r="A757" s="29"/>
      <c r="B757" s="29"/>
      <c r="C757" s="29"/>
      <c r="D757" s="29"/>
      <c r="E757" s="29"/>
      <c r="F757" s="29"/>
      <c r="G757" s="29"/>
      <c r="H757" s="29"/>
      <c r="I757" s="29"/>
      <c r="J757" s="29"/>
      <c r="K757" s="29"/>
      <c r="L757" s="325"/>
      <c r="M757" s="29"/>
      <c r="N757" s="29"/>
      <c r="O757" s="29"/>
      <c r="P757" s="29"/>
      <c r="Q757" s="29"/>
      <c r="R757" s="29"/>
      <c r="S757" s="29"/>
      <c r="T757" s="29"/>
      <c r="U757" s="29"/>
      <c r="V757" s="29"/>
      <c r="W757" s="29"/>
      <c r="X757" s="29"/>
      <c r="Y757" s="29"/>
      <c r="Z757" s="29"/>
      <c r="AA757" s="29"/>
      <c r="AB757" s="29"/>
    </row>
    <row r="758" spans="1:28" ht="15.75" customHeight="1">
      <c r="A758" s="29"/>
      <c r="B758" s="29"/>
      <c r="C758" s="29"/>
      <c r="D758" s="29"/>
      <c r="E758" s="29"/>
      <c r="F758" s="29"/>
      <c r="G758" s="29"/>
      <c r="H758" s="29"/>
      <c r="I758" s="29"/>
      <c r="J758" s="29"/>
      <c r="K758" s="29"/>
      <c r="L758" s="325"/>
      <c r="M758" s="29"/>
      <c r="N758" s="29"/>
      <c r="O758" s="29"/>
      <c r="P758" s="29"/>
      <c r="Q758" s="29"/>
      <c r="R758" s="29"/>
      <c r="S758" s="29"/>
      <c r="T758" s="29"/>
      <c r="U758" s="29"/>
      <c r="V758" s="29"/>
      <c r="W758" s="29"/>
      <c r="X758" s="29"/>
      <c r="Y758" s="29"/>
      <c r="Z758" s="29"/>
      <c r="AA758" s="29"/>
      <c r="AB758" s="29"/>
    </row>
    <row r="759" spans="1:28" ht="15.75" customHeight="1">
      <c r="A759" s="29"/>
      <c r="B759" s="29"/>
      <c r="C759" s="29"/>
      <c r="D759" s="29"/>
      <c r="E759" s="29"/>
      <c r="F759" s="29"/>
      <c r="G759" s="29"/>
      <c r="H759" s="29"/>
      <c r="I759" s="29"/>
      <c r="J759" s="29"/>
      <c r="K759" s="29"/>
      <c r="L759" s="325"/>
      <c r="M759" s="29"/>
      <c r="N759" s="29"/>
      <c r="O759" s="29"/>
      <c r="P759" s="29"/>
      <c r="Q759" s="29"/>
      <c r="R759" s="29"/>
      <c r="S759" s="29"/>
      <c r="T759" s="29"/>
      <c r="U759" s="29"/>
      <c r="V759" s="29"/>
      <c r="W759" s="29"/>
      <c r="X759" s="29"/>
      <c r="Y759" s="29"/>
      <c r="Z759" s="29"/>
      <c r="AA759" s="29"/>
      <c r="AB759" s="29"/>
    </row>
    <row r="760" spans="1:28" ht="15.75" customHeight="1">
      <c r="A760" s="29"/>
      <c r="B760" s="29"/>
      <c r="C760" s="29"/>
      <c r="D760" s="29"/>
      <c r="E760" s="29"/>
      <c r="F760" s="29"/>
      <c r="G760" s="29"/>
      <c r="H760" s="29"/>
      <c r="I760" s="29"/>
      <c r="J760" s="29"/>
      <c r="K760" s="29"/>
      <c r="L760" s="325"/>
      <c r="M760" s="29"/>
      <c r="N760" s="29"/>
      <c r="O760" s="29"/>
      <c r="P760" s="29"/>
      <c r="Q760" s="29"/>
      <c r="R760" s="29"/>
      <c r="S760" s="29"/>
      <c r="T760" s="29"/>
      <c r="U760" s="29"/>
      <c r="V760" s="29"/>
      <c r="W760" s="29"/>
      <c r="X760" s="29"/>
      <c r="Y760" s="29"/>
      <c r="Z760" s="29"/>
      <c r="AA760" s="29"/>
      <c r="AB760" s="29"/>
    </row>
    <row r="761" spans="1:28" ht="15.75" customHeight="1">
      <c r="A761" s="29"/>
      <c r="B761" s="29"/>
      <c r="C761" s="29"/>
      <c r="D761" s="29"/>
      <c r="E761" s="29"/>
      <c r="F761" s="29"/>
      <c r="G761" s="29"/>
      <c r="H761" s="29"/>
      <c r="I761" s="29"/>
      <c r="J761" s="29"/>
      <c r="K761" s="29"/>
      <c r="L761" s="325"/>
      <c r="M761" s="29"/>
      <c r="N761" s="29"/>
      <c r="O761" s="29"/>
      <c r="P761" s="29"/>
      <c r="Q761" s="29"/>
      <c r="R761" s="29"/>
      <c r="S761" s="29"/>
      <c r="T761" s="29"/>
      <c r="U761" s="29"/>
      <c r="V761" s="29"/>
      <c r="W761" s="29"/>
      <c r="X761" s="29"/>
      <c r="Y761" s="29"/>
      <c r="Z761" s="29"/>
      <c r="AA761" s="29"/>
      <c r="AB761" s="29"/>
    </row>
    <row r="762" spans="1:28" ht="15.75" customHeight="1">
      <c r="A762" s="29"/>
      <c r="B762" s="29"/>
      <c r="C762" s="29"/>
      <c r="D762" s="29"/>
      <c r="E762" s="29"/>
      <c r="F762" s="29"/>
      <c r="G762" s="29"/>
      <c r="H762" s="29"/>
      <c r="I762" s="29"/>
      <c r="J762" s="29"/>
      <c r="K762" s="29"/>
      <c r="L762" s="325"/>
      <c r="M762" s="29"/>
      <c r="N762" s="29"/>
      <c r="O762" s="29"/>
      <c r="P762" s="29"/>
      <c r="Q762" s="29"/>
      <c r="R762" s="29"/>
      <c r="S762" s="29"/>
      <c r="T762" s="29"/>
      <c r="U762" s="29"/>
      <c r="V762" s="29"/>
      <c r="W762" s="29"/>
      <c r="X762" s="29"/>
      <c r="Y762" s="29"/>
      <c r="Z762" s="29"/>
      <c r="AA762" s="29"/>
      <c r="AB762" s="29"/>
    </row>
    <row r="763" spans="1:28" ht="15.75" customHeight="1">
      <c r="A763" s="29"/>
      <c r="B763" s="29"/>
      <c r="C763" s="29"/>
      <c r="D763" s="29"/>
      <c r="E763" s="29"/>
      <c r="F763" s="29"/>
      <c r="G763" s="29"/>
      <c r="H763" s="29"/>
      <c r="I763" s="29"/>
      <c r="J763" s="29"/>
      <c r="K763" s="29"/>
      <c r="L763" s="325"/>
      <c r="M763" s="29"/>
      <c r="N763" s="29"/>
      <c r="O763" s="29"/>
      <c r="P763" s="29"/>
      <c r="Q763" s="29"/>
      <c r="R763" s="29"/>
      <c r="S763" s="29"/>
      <c r="T763" s="29"/>
      <c r="U763" s="29"/>
      <c r="V763" s="29"/>
      <c r="W763" s="29"/>
      <c r="X763" s="29"/>
      <c r="Y763" s="29"/>
      <c r="Z763" s="29"/>
      <c r="AA763" s="29"/>
      <c r="AB763" s="29"/>
    </row>
    <row r="764" spans="1:28" ht="15.75" customHeight="1">
      <c r="A764" s="29"/>
      <c r="B764" s="29"/>
      <c r="C764" s="29"/>
      <c r="D764" s="29"/>
      <c r="E764" s="29"/>
      <c r="F764" s="29"/>
      <c r="G764" s="29"/>
      <c r="H764" s="29"/>
      <c r="I764" s="29"/>
      <c r="J764" s="29"/>
      <c r="K764" s="29"/>
      <c r="L764" s="325"/>
      <c r="M764" s="29"/>
      <c r="N764" s="29"/>
      <c r="O764" s="29"/>
      <c r="P764" s="29"/>
      <c r="Q764" s="29"/>
      <c r="R764" s="29"/>
      <c r="S764" s="29"/>
      <c r="T764" s="29"/>
      <c r="U764" s="29"/>
      <c r="V764" s="29"/>
      <c r="W764" s="29"/>
      <c r="X764" s="29"/>
      <c r="Y764" s="29"/>
      <c r="Z764" s="29"/>
      <c r="AA764" s="29"/>
      <c r="AB764" s="29"/>
    </row>
    <row r="765" spans="1:28" ht="15.75" customHeight="1">
      <c r="A765" s="29"/>
      <c r="B765" s="29"/>
      <c r="C765" s="29"/>
      <c r="D765" s="29"/>
      <c r="E765" s="29"/>
      <c r="F765" s="29"/>
      <c r="G765" s="29"/>
      <c r="H765" s="29"/>
      <c r="I765" s="29"/>
      <c r="J765" s="29"/>
      <c r="K765" s="29"/>
      <c r="L765" s="325"/>
      <c r="M765" s="29"/>
      <c r="N765" s="29"/>
      <c r="O765" s="29"/>
      <c r="P765" s="29"/>
      <c r="Q765" s="29"/>
      <c r="R765" s="29"/>
      <c r="S765" s="29"/>
      <c r="T765" s="29"/>
      <c r="U765" s="29"/>
      <c r="V765" s="29"/>
      <c r="W765" s="29"/>
      <c r="X765" s="29"/>
      <c r="Y765" s="29"/>
      <c r="Z765" s="29"/>
      <c r="AA765" s="29"/>
      <c r="AB765" s="29"/>
    </row>
    <row r="766" spans="1:28" ht="15.75" customHeight="1">
      <c r="A766" s="29"/>
      <c r="B766" s="29"/>
      <c r="C766" s="29"/>
      <c r="D766" s="29"/>
      <c r="E766" s="29"/>
      <c r="F766" s="29"/>
      <c r="G766" s="29"/>
      <c r="H766" s="29"/>
      <c r="I766" s="29"/>
      <c r="J766" s="29"/>
      <c r="K766" s="29"/>
      <c r="L766" s="325"/>
      <c r="M766" s="29"/>
      <c r="N766" s="29"/>
      <c r="O766" s="29"/>
      <c r="P766" s="29"/>
      <c r="Q766" s="29"/>
      <c r="R766" s="29"/>
      <c r="S766" s="29"/>
      <c r="T766" s="29"/>
      <c r="U766" s="29"/>
      <c r="V766" s="29"/>
      <c r="W766" s="29"/>
      <c r="X766" s="29"/>
      <c r="Y766" s="29"/>
      <c r="Z766" s="29"/>
      <c r="AA766" s="29"/>
      <c r="AB766" s="29"/>
    </row>
    <row r="767" spans="1:28" ht="15.75" customHeight="1">
      <c r="A767" s="29"/>
      <c r="B767" s="29"/>
      <c r="C767" s="29"/>
      <c r="D767" s="29"/>
      <c r="E767" s="29"/>
      <c r="F767" s="29"/>
      <c r="G767" s="29"/>
      <c r="H767" s="29"/>
      <c r="I767" s="29"/>
      <c r="J767" s="29"/>
      <c r="K767" s="29"/>
      <c r="L767" s="325"/>
      <c r="M767" s="29"/>
      <c r="N767" s="29"/>
      <c r="O767" s="29"/>
      <c r="P767" s="29"/>
      <c r="Q767" s="29"/>
      <c r="R767" s="29"/>
      <c r="S767" s="29"/>
      <c r="T767" s="29"/>
      <c r="U767" s="29"/>
      <c r="V767" s="29"/>
      <c r="W767" s="29"/>
      <c r="X767" s="29"/>
      <c r="Y767" s="29"/>
      <c r="Z767" s="29"/>
      <c r="AA767" s="29"/>
      <c r="AB767" s="29"/>
    </row>
    <row r="768" spans="1:28" ht="15.75" customHeight="1">
      <c r="A768" s="29"/>
      <c r="B768" s="29"/>
      <c r="C768" s="29"/>
      <c r="D768" s="29"/>
      <c r="E768" s="29"/>
      <c r="F768" s="29"/>
      <c r="G768" s="29"/>
      <c r="H768" s="29"/>
      <c r="I768" s="29"/>
      <c r="J768" s="29"/>
      <c r="K768" s="29"/>
      <c r="L768" s="325"/>
      <c r="M768" s="29"/>
      <c r="N768" s="29"/>
      <c r="O768" s="29"/>
      <c r="P768" s="29"/>
      <c r="Q768" s="29"/>
      <c r="R768" s="29"/>
      <c r="S768" s="29"/>
      <c r="T768" s="29"/>
      <c r="U768" s="29"/>
      <c r="V768" s="29"/>
      <c r="W768" s="29"/>
      <c r="X768" s="29"/>
      <c r="Y768" s="29"/>
      <c r="Z768" s="29"/>
      <c r="AA768" s="29"/>
      <c r="AB768" s="29"/>
    </row>
    <row r="769" spans="1:28" ht="15.75" customHeight="1">
      <c r="A769" s="29"/>
      <c r="B769" s="29"/>
      <c r="C769" s="29"/>
      <c r="D769" s="29"/>
      <c r="E769" s="29"/>
      <c r="F769" s="29"/>
      <c r="G769" s="29"/>
      <c r="H769" s="29"/>
      <c r="I769" s="29"/>
      <c r="J769" s="29"/>
      <c r="K769" s="29"/>
      <c r="L769" s="325"/>
      <c r="M769" s="29"/>
      <c r="N769" s="29"/>
      <c r="O769" s="29"/>
      <c r="P769" s="29"/>
      <c r="Q769" s="29"/>
      <c r="R769" s="29"/>
      <c r="S769" s="29"/>
      <c r="T769" s="29"/>
      <c r="U769" s="29"/>
      <c r="V769" s="29"/>
      <c r="W769" s="29"/>
      <c r="X769" s="29"/>
      <c r="Y769" s="29"/>
      <c r="Z769" s="29"/>
      <c r="AA769" s="29"/>
      <c r="AB769" s="29"/>
    </row>
    <row r="770" spans="1:28" ht="15.75" customHeight="1">
      <c r="A770" s="29"/>
      <c r="B770" s="29"/>
      <c r="C770" s="29"/>
      <c r="D770" s="29"/>
      <c r="E770" s="29"/>
      <c r="F770" s="29"/>
      <c r="G770" s="29"/>
      <c r="H770" s="29"/>
      <c r="I770" s="29"/>
      <c r="J770" s="29"/>
      <c r="K770" s="29"/>
      <c r="L770" s="325"/>
      <c r="M770" s="29"/>
      <c r="N770" s="29"/>
      <c r="O770" s="29"/>
      <c r="P770" s="29"/>
      <c r="Q770" s="29"/>
      <c r="R770" s="29"/>
      <c r="S770" s="29"/>
      <c r="T770" s="29"/>
      <c r="U770" s="29"/>
      <c r="V770" s="29"/>
      <c r="W770" s="29"/>
      <c r="X770" s="29"/>
      <c r="Y770" s="29"/>
      <c r="Z770" s="29"/>
      <c r="AA770" s="29"/>
      <c r="AB770" s="29"/>
    </row>
    <row r="771" spans="1:28" ht="15.75" customHeight="1">
      <c r="A771" s="29"/>
      <c r="B771" s="29"/>
      <c r="C771" s="29"/>
      <c r="D771" s="29"/>
      <c r="E771" s="29"/>
      <c r="F771" s="29"/>
      <c r="G771" s="29"/>
      <c r="H771" s="29"/>
      <c r="I771" s="29"/>
      <c r="J771" s="29"/>
      <c r="K771" s="29"/>
      <c r="L771" s="325"/>
      <c r="M771" s="29"/>
      <c r="N771" s="29"/>
      <c r="O771" s="29"/>
      <c r="P771" s="29"/>
      <c r="Q771" s="29"/>
      <c r="R771" s="29"/>
      <c r="S771" s="29"/>
      <c r="T771" s="29"/>
      <c r="U771" s="29"/>
      <c r="V771" s="29"/>
      <c r="W771" s="29"/>
      <c r="X771" s="29"/>
      <c r="Y771" s="29"/>
      <c r="Z771" s="29"/>
      <c r="AA771" s="29"/>
      <c r="AB771" s="29"/>
    </row>
    <row r="772" spans="1:28" ht="15.75" customHeight="1">
      <c r="A772" s="29"/>
      <c r="B772" s="29"/>
      <c r="C772" s="29"/>
      <c r="D772" s="29"/>
      <c r="E772" s="29"/>
      <c r="F772" s="29"/>
      <c r="G772" s="29"/>
      <c r="H772" s="29"/>
      <c r="I772" s="29"/>
      <c r="J772" s="29"/>
      <c r="K772" s="29"/>
      <c r="L772" s="325"/>
      <c r="M772" s="29"/>
      <c r="N772" s="29"/>
      <c r="O772" s="29"/>
      <c r="P772" s="29"/>
      <c r="Q772" s="29"/>
      <c r="R772" s="29"/>
      <c r="S772" s="29"/>
      <c r="T772" s="29"/>
      <c r="U772" s="29"/>
      <c r="V772" s="29"/>
      <c r="W772" s="29"/>
      <c r="X772" s="29"/>
      <c r="Y772" s="29"/>
      <c r="Z772" s="29"/>
      <c r="AA772" s="29"/>
      <c r="AB772" s="29"/>
    </row>
    <row r="773" spans="1:28" ht="15.75" customHeight="1">
      <c r="A773" s="29"/>
      <c r="B773" s="29"/>
      <c r="C773" s="29"/>
      <c r="D773" s="29"/>
      <c r="E773" s="29"/>
      <c r="F773" s="29"/>
      <c r="G773" s="29"/>
      <c r="H773" s="29"/>
      <c r="I773" s="29"/>
      <c r="J773" s="29"/>
      <c r="K773" s="29"/>
      <c r="L773" s="325"/>
      <c r="M773" s="29"/>
      <c r="N773" s="29"/>
      <c r="O773" s="29"/>
      <c r="P773" s="29"/>
      <c r="Q773" s="29"/>
      <c r="R773" s="29"/>
      <c r="S773" s="29"/>
      <c r="T773" s="29"/>
      <c r="U773" s="29"/>
      <c r="V773" s="29"/>
      <c r="W773" s="29"/>
      <c r="X773" s="29"/>
      <c r="Y773" s="29"/>
      <c r="Z773" s="29"/>
      <c r="AA773" s="29"/>
      <c r="AB773" s="29"/>
    </row>
    <row r="774" spans="1:28" ht="15.75" customHeight="1">
      <c r="A774" s="29"/>
      <c r="B774" s="29"/>
      <c r="C774" s="29"/>
      <c r="D774" s="29"/>
      <c r="E774" s="29"/>
      <c r="F774" s="29"/>
      <c r="G774" s="29"/>
      <c r="H774" s="29"/>
      <c r="I774" s="29"/>
      <c r="J774" s="29"/>
      <c r="K774" s="29"/>
      <c r="L774" s="325"/>
      <c r="M774" s="29"/>
      <c r="N774" s="29"/>
      <c r="O774" s="29"/>
      <c r="P774" s="29"/>
      <c r="Q774" s="29"/>
      <c r="R774" s="29"/>
      <c r="S774" s="29"/>
      <c r="T774" s="29"/>
      <c r="U774" s="29"/>
      <c r="V774" s="29"/>
      <c r="W774" s="29"/>
      <c r="X774" s="29"/>
      <c r="Y774" s="29"/>
      <c r="Z774" s="29"/>
      <c r="AA774" s="29"/>
      <c r="AB774" s="29"/>
    </row>
    <row r="775" spans="1:28" ht="15.75" customHeight="1">
      <c r="A775" s="29"/>
      <c r="B775" s="29"/>
      <c r="C775" s="29"/>
      <c r="D775" s="29"/>
      <c r="E775" s="29"/>
      <c r="F775" s="29"/>
      <c r="G775" s="29"/>
      <c r="H775" s="29"/>
      <c r="I775" s="29"/>
      <c r="J775" s="29"/>
      <c r="K775" s="29"/>
      <c r="L775" s="325"/>
      <c r="M775" s="29"/>
      <c r="N775" s="29"/>
      <c r="O775" s="29"/>
      <c r="P775" s="29"/>
      <c r="Q775" s="29"/>
      <c r="R775" s="29"/>
      <c r="S775" s="29"/>
      <c r="T775" s="29"/>
      <c r="U775" s="29"/>
      <c r="V775" s="29"/>
      <c r="W775" s="29"/>
      <c r="X775" s="29"/>
      <c r="Y775" s="29"/>
      <c r="Z775" s="29"/>
      <c r="AA775" s="29"/>
      <c r="AB775" s="29"/>
    </row>
    <row r="776" spans="1:28" ht="15.75" customHeight="1">
      <c r="A776" s="29"/>
      <c r="B776" s="29"/>
      <c r="C776" s="29"/>
      <c r="D776" s="29"/>
      <c r="E776" s="29"/>
      <c r="F776" s="29"/>
      <c r="G776" s="29"/>
      <c r="H776" s="29"/>
      <c r="I776" s="29"/>
      <c r="J776" s="29"/>
      <c r="K776" s="29"/>
      <c r="L776" s="325"/>
      <c r="M776" s="29"/>
      <c r="N776" s="29"/>
      <c r="O776" s="29"/>
      <c r="P776" s="29"/>
      <c r="Q776" s="29"/>
      <c r="R776" s="29"/>
      <c r="S776" s="29"/>
      <c r="T776" s="29"/>
      <c r="U776" s="29"/>
      <c r="V776" s="29"/>
      <c r="W776" s="29"/>
      <c r="X776" s="29"/>
      <c r="Y776" s="29"/>
      <c r="Z776" s="29"/>
      <c r="AA776" s="29"/>
      <c r="AB776" s="29"/>
    </row>
    <row r="777" spans="1:28" ht="15.75" customHeight="1">
      <c r="A777" s="29"/>
      <c r="B777" s="29"/>
      <c r="C777" s="29"/>
      <c r="D777" s="29"/>
      <c r="E777" s="29"/>
      <c r="F777" s="29"/>
      <c r="G777" s="29"/>
      <c r="H777" s="29"/>
      <c r="I777" s="29"/>
      <c r="J777" s="29"/>
      <c r="K777" s="29"/>
      <c r="L777" s="325"/>
      <c r="M777" s="29"/>
      <c r="N777" s="29"/>
      <c r="O777" s="29"/>
      <c r="P777" s="29"/>
      <c r="Q777" s="29"/>
      <c r="R777" s="29"/>
      <c r="S777" s="29"/>
      <c r="T777" s="29"/>
      <c r="U777" s="29"/>
      <c r="V777" s="29"/>
      <c r="W777" s="29"/>
      <c r="X777" s="29"/>
      <c r="Y777" s="29"/>
      <c r="Z777" s="29"/>
      <c r="AA777" s="29"/>
      <c r="AB777" s="29"/>
    </row>
    <row r="778" spans="1:28" ht="15.75" customHeight="1">
      <c r="A778" s="29"/>
      <c r="B778" s="29"/>
      <c r="C778" s="29"/>
      <c r="D778" s="29"/>
      <c r="E778" s="29"/>
      <c r="F778" s="29"/>
      <c r="G778" s="29"/>
      <c r="H778" s="29"/>
      <c r="I778" s="29"/>
      <c r="J778" s="29"/>
      <c r="K778" s="29"/>
      <c r="L778" s="325"/>
      <c r="M778" s="29"/>
      <c r="N778" s="29"/>
      <c r="O778" s="29"/>
      <c r="P778" s="29"/>
      <c r="Q778" s="29"/>
      <c r="R778" s="29"/>
      <c r="S778" s="29"/>
      <c r="T778" s="29"/>
      <c r="U778" s="29"/>
      <c r="V778" s="29"/>
      <c r="W778" s="29"/>
      <c r="X778" s="29"/>
      <c r="Y778" s="29"/>
      <c r="Z778" s="29"/>
      <c r="AA778" s="29"/>
      <c r="AB778" s="29"/>
    </row>
    <row r="779" spans="1:28" ht="15.75" customHeight="1">
      <c r="A779" s="29"/>
      <c r="B779" s="29"/>
      <c r="C779" s="29"/>
      <c r="D779" s="29"/>
      <c r="E779" s="29"/>
      <c r="F779" s="29"/>
      <c r="G779" s="29"/>
      <c r="H779" s="29"/>
      <c r="I779" s="29"/>
      <c r="J779" s="29"/>
      <c r="K779" s="29"/>
      <c r="L779" s="325"/>
      <c r="M779" s="29"/>
      <c r="N779" s="29"/>
      <c r="O779" s="29"/>
      <c r="P779" s="29"/>
      <c r="Q779" s="29"/>
      <c r="R779" s="29"/>
      <c r="S779" s="29"/>
      <c r="T779" s="29"/>
      <c r="U779" s="29"/>
      <c r="V779" s="29"/>
      <c r="W779" s="29"/>
      <c r="X779" s="29"/>
      <c r="Y779" s="29"/>
      <c r="Z779" s="29"/>
      <c r="AA779" s="29"/>
      <c r="AB779" s="29"/>
    </row>
    <row r="780" spans="1:28" ht="15.75" customHeight="1">
      <c r="A780" s="29"/>
      <c r="B780" s="29"/>
      <c r="C780" s="29"/>
      <c r="D780" s="29"/>
      <c r="E780" s="29"/>
      <c r="F780" s="29"/>
      <c r="G780" s="29"/>
      <c r="H780" s="29"/>
      <c r="I780" s="29"/>
      <c r="J780" s="29"/>
      <c r="K780" s="29"/>
      <c r="L780" s="325"/>
      <c r="M780" s="29"/>
      <c r="N780" s="29"/>
      <c r="O780" s="29"/>
      <c r="P780" s="29"/>
      <c r="Q780" s="29"/>
      <c r="R780" s="29"/>
      <c r="S780" s="29"/>
      <c r="T780" s="29"/>
      <c r="U780" s="29"/>
      <c r="V780" s="29"/>
      <c r="W780" s="29"/>
      <c r="X780" s="29"/>
      <c r="Y780" s="29"/>
      <c r="Z780" s="29"/>
      <c r="AA780" s="29"/>
      <c r="AB780" s="29"/>
    </row>
    <row r="781" spans="1:28" ht="15.75" customHeight="1">
      <c r="A781" s="29"/>
      <c r="B781" s="29"/>
      <c r="C781" s="29"/>
      <c r="D781" s="29"/>
      <c r="E781" s="29"/>
      <c r="F781" s="29"/>
      <c r="G781" s="29"/>
      <c r="H781" s="29"/>
      <c r="I781" s="29"/>
      <c r="J781" s="29"/>
      <c r="K781" s="29"/>
      <c r="L781" s="325"/>
      <c r="M781" s="29"/>
      <c r="N781" s="29"/>
      <c r="O781" s="29"/>
      <c r="P781" s="29"/>
      <c r="Q781" s="29"/>
      <c r="R781" s="29"/>
      <c r="S781" s="29"/>
      <c r="T781" s="29"/>
      <c r="U781" s="29"/>
      <c r="V781" s="29"/>
      <c r="W781" s="29"/>
      <c r="X781" s="29"/>
      <c r="Y781" s="29"/>
      <c r="Z781" s="29"/>
      <c r="AA781" s="29"/>
      <c r="AB781" s="29"/>
    </row>
    <row r="782" spans="1:28" ht="15.75" customHeight="1">
      <c r="A782" s="29"/>
      <c r="B782" s="29"/>
      <c r="C782" s="29"/>
      <c r="D782" s="29"/>
      <c r="E782" s="29"/>
      <c r="F782" s="29"/>
      <c r="G782" s="29"/>
      <c r="H782" s="29"/>
      <c r="I782" s="29"/>
      <c r="J782" s="29"/>
      <c r="K782" s="29"/>
      <c r="L782" s="325"/>
      <c r="M782" s="29"/>
      <c r="N782" s="29"/>
      <c r="O782" s="29"/>
      <c r="P782" s="29"/>
      <c r="Q782" s="29"/>
      <c r="R782" s="29"/>
      <c r="S782" s="29"/>
      <c r="T782" s="29"/>
      <c r="U782" s="29"/>
      <c r="V782" s="29"/>
      <c r="W782" s="29"/>
      <c r="X782" s="29"/>
      <c r="Y782" s="29"/>
      <c r="Z782" s="29"/>
      <c r="AA782" s="29"/>
      <c r="AB782" s="29"/>
    </row>
    <row r="783" spans="1:28" ht="15.75" customHeight="1">
      <c r="A783" s="29"/>
      <c r="B783" s="29"/>
      <c r="C783" s="29"/>
      <c r="D783" s="29"/>
      <c r="E783" s="29"/>
      <c r="F783" s="29"/>
      <c r="G783" s="29"/>
      <c r="H783" s="29"/>
      <c r="I783" s="29"/>
      <c r="J783" s="29"/>
      <c r="K783" s="29"/>
      <c r="L783" s="325"/>
      <c r="M783" s="29"/>
      <c r="N783" s="29"/>
      <c r="O783" s="29"/>
      <c r="P783" s="29"/>
      <c r="Q783" s="29"/>
      <c r="R783" s="29"/>
      <c r="S783" s="29"/>
      <c r="T783" s="29"/>
      <c r="U783" s="29"/>
      <c r="V783" s="29"/>
      <c r="W783" s="29"/>
      <c r="X783" s="29"/>
      <c r="Y783" s="29"/>
      <c r="Z783" s="29"/>
      <c r="AA783" s="29"/>
      <c r="AB783" s="29"/>
    </row>
    <row r="784" spans="1:28" ht="15.75" customHeight="1">
      <c r="A784" s="29"/>
      <c r="B784" s="29"/>
      <c r="C784" s="29"/>
      <c r="D784" s="29"/>
      <c r="E784" s="29"/>
      <c r="F784" s="29"/>
      <c r="G784" s="29"/>
      <c r="H784" s="29"/>
      <c r="I784" s="29"/>
      <c r="J784" s="29"/>
      <c r="K784" s="29"/>
      <c r="L784" s="325"/>
      <c r="M784" s="29"/>
      <c r="N784" s="29"/>
      <c r="O784" s="29"/>
      <c r="P784" s="29"/>
      <c r="Q784" s="29"/>
      <c r="R784" s="29"/>
      <c r="S784" s="29"/>
      <c r="T784" s="29"/>
      <c r="U784" s="29"/>
      <c r="V784" s="29"/>
      <c r="W784" s="29"/>
      <c r="X784" s="29"/>
      <c r="Y784" s="29"/>
      <c r="Z784" s="29"/>
      <c r="AA784" s="29"/>
      <c r="AB784" s="29"/>
    </row>
    <row r="785" spans="1:28" ht="15.75" customHeight="1">
      <c r="A785" s="29"/>
      <c r="B785" s="29"/>
      <c r="C785" s="29"/>
      <c r="D785" s="29"/>
      <c r="E785" s="29"/>
      <c r="F785" s="29"/>
      <c r="G785" s="29"/>
      <c r="H785" s="29"/>
      <c r="I785" s="29"/>
      <c r="J785" s="29"/>
      <c r="K785" s="29"/>
      <c r="L785" s="325"/>
      <c r="M785" s="29"/>
      <c r="N785" s="29"/>
      <c r="O785" s="29"/>
      <c r="P785" s="29"/>
      <c r="Q785" s="29"/>
      <c r="R785" s="29"/>
      <c r="S785" s="29"/>
      <c r="T785" s="29"/>
      <c r="U785" s="29"/>
      <c r="V785" s="29"/>
      <c r="W785" s="29"/>
      <c r="X785" s="29"/>
      <c r="Y785" s="29"/>
      <c r="Z785" s="29"/>
      <c r="AA785" s="29"/>
      <c r="AB785" s="29"/>
    </row>
    <row r="786" spans="1:28" ht="15.75" customHeight="1">
      <c r="A786" s="29"/>
      <c r="B786" s="29"/>
      <c r="C786" s="29"/>
      <c r="D786" s="29"/>
      <c r="E786" s="29"/>
      <c r="F786" s="29"/>
      <c r="G786" s="29"/>
      <c r="H786" s="29"/>
      <c r="I786" s="29"/>
      <c r="J786" s="29"/>
      <c r="K786" s="29"/>
      <c r="L786" s="325"/>
      <c r="M786" s="29"/>
      <c r="N786" s="29"/>
      <c r="O786" s="29"/>
      <c r="P786" s="29"/>
      <c r="Q786" s="29"/>
      <c r="R786" s="29"/>
      <c r="S786" s="29"/>
      <c r="T786" s="29"/>
      <c r="U786" s="29"/>
      <c r="V786" s="29"/>
      <c r="W786" s="29"/>
      <c r="X786" s="29"/>
      <c r="Y786" s="29"/>
      <c r="Z786" s="29"/>
      <c r="AA786" s="29"/>
      <c r="AB786" s="29"/>
    </row>
    <row r="787" spans="1:28" ht="15.75" customHeight="1">
      <c r="A787" s="29"/>
      <c r="B787" s="29"/>
      <c r="C787" s="29"/>
      <c r="D787" s="29"/>
      <c r="E787" s="29"/>
      <c r="F787" s="29"/>
      <c r="G787" s="29"/>
      <c r="H787" s="29"/>
      <c r="I787" s="29"/>
      <c r="J787" s="29"/>
      <c r="K787" s="29"/>
      <c r="L787" s="325"/>
      <c r="M787" s="29"/>
      <c r="N787" s="29"/>
      <c r="O787" s="29"/>
      <c r="P787" s="29"/>
      <c r="Q787" s="29"/>
      <c r="R787" s="29"/>
      <c r="S787" s="29"/>
      <c r="T787" s="29"/>
      <c r="U787" s="29"/>
      <c r="V787" s="29"/>
      <c r="W787" s="29"/>
      <c r="X787" s="29"/>
      <c r="Y787" s="29"/>
      <c r="Z787" s="29"/>
      <c r="AA787" s="29"/>
      <c r="AB787" s="29"/>
    </row>
    <row r="788" spans="1:28" ht="15.75" customHeight="1">
      <c r="A788" s="29"/>
      <c r="B788" s="29"/>
      <c r="C788" s="29"/>
      <c r="D788" s="29"/>
      <c r="E788" s="29"/>
      <c r="F788" s="29"/>
      <c r="G788" s="29"/>
      <c r="H788" s="29"/>
      <c r="I788" s="29"/>
      <c r="J788" s="29"/>
      <c r="K788" s="29"/>
      <c r="L788" s="325"/>
      <c r="M788" s="29"/>
      <c r="N788" s="29"/>
      <c r="O788" s="29"/>
      <c r="P788" s="29"/>
      <c r="Q788" s="29"/>
      <c r="R788" s="29"/>
      <c r="S788" s="29"/>
      <c r="T788" s="29"/>
      <c r="U788" s="29"/>
      <c r="V788" s="29"/>
      <c r="W788" s="29"/>
      <c r="X788" s="29"/>
      <c r="Y788" s="29"/>
      <c r="Z788" s="29"/>
      <c r="AA788" s="29"/>
      <c r="AB788" s="29"/>
    </row>
    <row r="789" spans="1:28" ht="15.75" customHeight="1">
      <c r="A789" s="29"/>
      <c r="B789" s="29"/>
      <c r="C789" s="29"/>
      <c r="D789" s="29"/>
      <c r="E789" s="29"/>
      <c r="F789" s="29"/>
      <c r="G789" s="29"/>
      <c r="H789" s="29"/>
      <c r="I789" s="29"/>
      <c r="J789" s="29"/>
      <c r="K789" s="29"/>
      <c r="L789" s="325"/>
      <c r="M789" s="29"/>
      <c r="N789" s="29"/>
      <c r="O789" s="29"/>
      <c r="P789" s="29"/>
      <c r="Q789" s="29"/>
      <c r="R789" s="29"/>
      <c r="S789" s="29"/>
      <c r="T789" s="29"/>
      <c r="U789" s="29"/>
      <c r="V789" s="29"/>
      <c r="W789" s="29"/>
      <c r="X789" s="29"/>
      <c r="Y789" s="29"/>
      <c r="Z789" s="29"/>
      <c r="AA789" s="29"/>
      <c r="AB789" s="29"/>
    </row>
    <row r="790" spans="1:28" ht="15.75" customHeight="1">
      <c r="A790" s="29"/>
      <c r="B790" s="29"/>
      <c r="C790" s="29"/>
      <c r="D790" s="29"/>
      <c r="E790" s="29"/>
      <c r="F790" s="29"/>
      <c r="G790" s="29"/>
      <c r="H790" s="29"/>
      <c r="I790" s="29"/>
      <c r="J790" s="29"/>
      <c r="K790" s="29"/>
      <c r="L790" s="325"/>
      <c r="M790" s="29"/>
      <c r="N790" s="29"/>
      <c r="O790" s="29"/>
      <c r="P790" s="29"/>
      <c r="Q790" s="29"/>
      <c r="R790" s="29"/>
      <c r="S790" s="29"/>
      <c r="T790" s="29"/>
      <c r="U790" s="29"/>
      <c r="V790" s="29"/>
      <c r="W790" s="29"/>
      <c r="X790" s="29"/>
      <c r="Y790" s="29"/>
      <c r="Z790" s="29"/>
      <c r="AA790" s="29"/>
      <c r="AB790" s="29"/>
    </row>
    <row r="791" spans="1:28" ht="15.75" customHeight="1">
      <c r="A791" s="29"/>
      <c r="B791" s="29"/>
      <c r="C791" s="29"/>
      <c r="D791" s="29"/>
      <c r="E791" s="29"/>
      <c r="F791" s="29"/>
      <c r="G791" s="29"/>
      <c r="H791" s="29"/>
      <c r="I791" s="29"/>
      <c r="J791" s="29"/>
      <c r="K791" s="29"/>
      <c r="L791" s="325"/>
      <c r="M791" s="29"/>
      <c r="N791" s="29"/>
      <c r="O791" s="29"/>
      <c r="P791" s="29"/>
      <c r="Q791" s="29"/>
      <c r="R791" s="29"/>
      <c r="S791" s="29"/>
      <c r="T791" s="29"/>
      <c r="U791" s="29"/>
      <c r="V791" s="29"/>
      <c r="W791" s="29"/>
      <c r="X791" s="29"/>
      <c r="Y791" s="29"/>
      <c r="Z791" s="29"/>
      <c r="AA791" s="29"/>
      <c r="AB791" s="29"/>
    </row>
    <row r="792" spans="1:28" ht="15.75" customHeight="1">
      <c r="A792" s="29"/>
      <c r="B792" s="29"/>
      <c r="C792" s="29"/>
      <c r="D792" s="29"/>
      <c r="E792" s="29"/>
      <c r="F792" s="29"/>
      <c r="G792" s="29"/>
      <c r="H792" s="29"/>
      <c r="I792" s="29"/>
      <c r="J792" s="29"/>
      <c r="K792" s="29"/>
      <c r="L792" s="325"/>
      <c r="M792" s="29"/>
      <c r="N792" s="29"/>
      <c r="O792" s="29"/>
      <c r="P792" s="29"/>
      <c r="Q792" s="29"/>
      <c r="R792" s="29"/>
      <c r="S792" s="29"/>
      <c r="T792" s="29"/>
      <c r="U792" s="29"/>
      <c r="V792" s="29"/>
      <c r="W792" s="29"/>
      <c r="X792" s="29"/>
      <c r="Y792" s="29"/>
      <c r="Z792" s="29"/>
      <c r="AA792" s="29"/>
      <c r="AB792" s="29"/>
    </row>
    <row r="793" spans="1:28" ht="15.75" customHeight="1">
      <c r="A793" s="29"/>
      <c r="B793" s="29"/>
      <c r="C793" s="29"/>
      <c r="D793" s="29"/>
      <c r="E793" s="29"/>
      <c r="F793" s="29"/>
      <c r="G793" s="29"/>
      <c r="H793" s="29"/>
      <c r="I793" s="29"/>
      <c r="J793" s="29"/>
      <c r="K793" s="29"/>
      <c r="L793" s="325"/>
      <c r="M793" s="29"/>
      <c r="N793" s="29"/>
      <c r="O793" s="29"/>
      <c r="P793" s="29"/>
      <c r="Q793" s="29"/>
      <c r="R793" s="29"/>
      <c r="S793" s="29"/>
      <c r="T793" s="29"/>
      <c r="U793" s="29"/>
      <c r="V793" s="29"/>
      <c r="W793" s="29"/>
      <c r="X793" s="29"/>
      <c r="Y793" s="29"/>
      <c r="Z793" s="29"/>
      <c r="AA793" s="29"/>
      <c r="AB793" s="29"/>
    </row>
    <row r="794" spans="1:28" ht="15.75" customHeight="1">
      <c r="A794" s="29"/>
      <c r="B794" s="29"/>
      <c r="C794" s="29"/>
      <c r="D794" s="29"/>
      <c r="E794" s="29"/>
      <c r="F794" s="29"/>
      <c r="G794" s="29"/>
      <c r="H794" s="29"/>
      <c r="I794" s="29"/>
      <c r="J794" s="29"/>
      <c r="K794" s="29"/>
      <c r="L794" s="325"/>
      <c r="M794" s="29"/>
      <c r="N794" s="29"/>
      <c r="O794" s="29"/>
      <c r="P794" s="29"/>
      <c r="Q794" s="29"/>
      <c r="R794" s="29"/>
      <c r="S794" s="29"/>
      <c r="T794" s="29"/>
      <c r="U794" s="29"/>
      <c r="V794" s="29"/>
      <c r="W794" s="29"/>
      <c r="X794" s="29"/>
      <c r="Y794" s="29"/>
      <c r="Z794" s="29"/>
      <c r="AA794" s="29"/>
      <c r="AB794" s="29"/>
    </row>
    <row r="795" spans="1:28" ht="15.75" customHeight="1">
      <c r="A795" s="29"/>
      <c r="B795" s="29"/>
      <c r="C795" s="29"/>
      <c r="D795" s="29"/>
      <c r="E795" s="29"/>
      <c r="F795" s="29"/>
      <c r="G795" s="29"/>
      <c r="H795" s="29"/>
      <c r="I795" s="29"/>
      <c r="J795" s="29"/>
      <c r="K795" s="29"/>
      <c r="L795" s="325"/>
      <c r="M795" s="29"/>
      <c r="N795" s="29"/>
      <c r="O795" s="29"/>
      <c r="P795" s="29"/>
      <c r="Q795" s="29"/>
      <c r="R795" s="29"/>
      <c r="S795" s="29"/>
      <c r="T795" s="29"/>
      <c r="U795" s="29"/>
      <c r="V795" s="29"/>
      <c r="W795" s="29"/>
      <c r="X795" s="29"/>
      <c r="Y795" s="29"/>
      <c r="Z795" s="29"/>
      <c r="AA795" s="29"/>
      <c r="AB795" s="29"/>
    </row>
    <row r="796" spans="1:28" ht="15.75" customHeight="1">
      <c r="A796" s="29"/>
      <c r="B796" s="29"/>
      <c r="C796" s="29"/>
      <c r="D796" s="29"/>
      <c r="E796" s="29"/>
      <c r="F796" s="29"/>
      <c r="G796" s="29"/>
      <c r="H796" s="29"/>
      <c r="I796" s="29"/>
      <c r="J796" s="29"/>
      <c r="K796" s="29"/>
      <c r="L796" s="325"/>
      <c r="M796" s="29"/>
      <c r="N796" s="29"/>
      <c r="O796" s="29"/>
      <c r="P796" s="29"/>
      <c r="Q796" s="29"/>
      <c r="R796" s="29"/>
      <c r="S796" s="29"/>
      <c r="T796" s="29"/>
      <c r="U796" s="29"/>
      <c r="V796" s="29"/>
      <c r="W796" s="29"/>
      <c r="X796" s="29"/>
      <c r="Y796" s="29"/>
      <c r="Z796" s="29"/>
      <c r="AA796" s="29"/>
      <c r="AB796" s="29"/>
    </row>
    <row r="797" spans="1:28" ht="15.75" customHeight="1">
      <c r="A797" s="29"/>
      <c r="B797" s="29"/>
      <c r="C797" s="29"/>
      <c r="D797" s="29"/>
      <c r="E797" s="29"/>
      <c r="F797" s="29"/>
      <c r="G797" s="29"/>
      <c r="H797" s="29"/>
      <c r="I797" s="29"/>
      <c r="J797" s="29"/>
      <c r="K797" s="29"/>
      <c r="L797" s="325"/>
      <c r="M797" s="29"/>
      <c r="N797" s="29"/>
      <c r="O797" s="29"/>
      <c r="P797" s="29"/>
      <c r="Q797" s="29"/>
      <c r="R797" s="29"/>
      <c r="S797" s="29"/>
      <c r="T797" s="29"/>
      <c r="U797" s="29"/>
      <c r="V797" s="29"/>
      <c r="W797" s="29"/>
      <c r="X797" s="29"/>
      <c r="Y797" s="29"/>
      <c r="Z797" s="29"/>
      <c r="AA797" s="29"/>
      <c r="AB797" s="29"/>
    </row>
    <row r="798" spans="1:28" ht="15.75" customHeight="1">
      <c r="A798" s="29"/>
      <c r="B798" s="29"/>
      <c r="C798" s="29"/>
      <c r="D798" s="29"/>
      <c r="E798" s="29"/>
      <c r="F798" s="29"/>
      <c r="G798" s="29"/>
      <c r="H798" s="29"/>
      <c r="I798" s="29"/>
      <c r="J798" s="29"/>
      <c r="K798" s="29"/>
      <c r="L798" s="325"/>
      <c r="M798" s="29"/>
      <c r="N798" s="29"/>
      <c r="O798" s="29"/>
      <c r="P798" s="29"/>
      <c r="Q798" s="29"/>
      <c r="R798" s="29"/>
      <c r="S798" s="29"/>
      <c r="T798" s="29"/>
      <c r="U798" s="29"/>
      <c r="V798" s="29"/>
      <c r="W798" s="29"/>
      <c r="X798" s="29"/>
      <c r="Y798" s="29"/>
      <c r="Z798" s="29"/>
      <c r="AA798" s="29"/>
      <c r="AB798" s="29"/>
    </row>
    <row r="799" spans="1:28" ht="15.75" customHeight="1">
      <c r="A799" s="29"/>
      <c r="B799" s="29"/>
      <c r="C799" s="29"/>
      <c r="D799" s="29"/>
      <c r="E799" s="29"/>
      <c r="F799" s="29"/>
      <c r="G799" s="29"/>
      <c r="H799" s="29"/>
      <c r="I799" s="29"/>
      <c r="J799" s="29"/>
      <c r="K799" s="29"/>
      <c r="L799" s="325"/>
      <c r="M799" s="29"/>
      <c r="N799" s="29"/>
      <c r="O799" s="29"/>
      <c r="P799" s="29"/>
      <c r="Q799" s="29"/>
      <c r="R799" s="29"/>
      <c r="S799" s="29"/>
      <c r="T799" s="29"/>
      <c r="U799" s="29"/>
      <c r="V799" s="29"/>
      <c r="W799" s="29"/>
      <c r="X799" s="29"/>
      <c r="Y799" s="29"/>
      <c r="Z799" s="29"/>
      <c r="AA799" s="29"/>
      <c r="AB799" s="29"/>
    </row>
    <row r="800" spans="1:28" ht="15.75" customHeight="1">
      <c r="A800" s="29"/>
      <c r="B800" s="29"/>
      <c r="C800" s="29"/>
      <c r="D800" s="29"/>
      <c r="E800" s="29"/>
      <c r="F800" s="29"/>
      <c r="G800" s="29"/>
      <c r="H800" s="29"/>
      <c r="I800" s="29"/>
      <c r="J800" s="29"/>
      <c r="K800" s="29"/>
      <c r="L800" s="325"/>
      <c r="M800" s="29"/>
      <c r="N800" s="29"/>
      <c r="O800" s="29"/>
      <c r="P800" s="29"/>
      <c r="Q800" s="29"/>
      <c r="R800" s="29"/>
      <c r="S800" s="29"/>
      <c r="T800" s="29"/>
      <c r="U800" s="29"/>
      <c r="V800" s="29"/>
      <c r="W800" s="29"/>
      <c r="X800" s="29"/>
      <c r="Y800" s="29"/>
      <c r="Z800" s="29"/>
      <c r="AA800" s="29"/>
      <c r="AB800" s="29"/>
    </row>
    <row r="801" spans="1:28" ht="15.75" customHeight="1">
      <c r="A801" s="29"/>
      <c r="B801" s="29"/>
      <c r="C801" s="29"/>
      <c r="D801" s="29"/>
      <c r="E801" s="29"/>
      <c r="F801" s="29"/>
      <c r="G801" s="29"/>
      <c r="H801" s="29"/>
      <c r="I801" s="29"/>
      <c r="J801" s="29"/>
      <c r="K801" s="29"/>
      <c r="L801" s="325"/>
      <c r="M801" s="29"/>
      <c r="N801" s="29"/>
      <c r="O801" s="29"/>
      <c r="P801" s="29"/>
      <c r="Q801" s="29"/>
      <c r="R801" s="29"/>
      <c r="S801" s="29"/>
      <c r="T801" s="29"/>
      <c r="U801" s="29"/>
      <c r="V801" s="29"/>
      <c r="W801" s="29"/>
      <c r="X801" s="29"/>
      <c r="Y801" s="29"/>
      <c r="Z801" s="29"/>
      <c r="AA801" s="29"/>
      <c r="AB801" s="29"/>
    </row>
    <row r="802" spans="1:28" ht="15.75" customHeight="1">
      <c r="A802" s="29"/>
      <c r="B802" s="29"/>
      <c r="C802" s="29"/>
      <c r="D802" s="29"/>
      <c r="E802" s="29"/>
      <c r="F802" s="29"/>
      <c r="G802" s="29"/>
      <c r="H802" s="29"/>
      <c r="I802" s="29"/>
      <c r="J802" s="29"/>
      <c r="K802" s="29"/>
      <c r="L802" s="325"/>
      <c r="M802" s="29"/>
      <c r="N802" s="29"/>
      <c r="O802" s="29"/>
      <c r="P802" s="29"/>
      <c r="Q802" s="29"/>
      <c r="R802" s="29"/>
      <c r="S802" s="29"/>
      <c r="T802" s="29"/>
      <c r="U802" s="29"/>
      <c r="V802" s="29"/>
      <c r="W802" s="29"/>
      <c r="X802" s="29"/>
      <c r="Y802" s="29"/>
      <c r="Z802" s="29"/>
      <c r="AA802" s="29"/>
      <c r="AB802" s="29"/>
    </row>
    <row r="803" spans="1:28" ht="15.75" customHeight="1">
      <c r="A803" s="29"/>
      <c r="B803" s="29"/>
      <c r="C803" s="29"/>
      <c r="D803" s="29"/>
      <c r="E803" s="29"/>
      <c r="F803" s="29"/>
      <c r="G803" s="29"/>
      <c r="H803" s="29"/>
      <c r="I803" s="29"/>
      <c r="J803" s="29"/>
      <c r="K803" s="29"/>
      <c r="L803" s="325"/>
      <c r="M803" s="29"/>
      <c r="N803" s="29"/>
      <c r="O803" s="29"/>
      <c r="P803" s="29"/>
      <c r="Q803" s="29"/>
      <c r="R803" s="29"/>
      <c r="S803" s="29"/>
      <c r="T803" s="29"/>
      <c r="U803" s="29"/>
      <c r="V803" s="29"/>
      <c r="W803" s="29"/>
      <c r="X803" s="29"/>
      <c r="Y803" s="29"/>
      <c r="Z803" s="29"/>
      <c r="AA803" s="29"/>
      <c r="AB803" s="29"/>
    </row>
    <row r="804" spans="1:28" ht="15.75" customHeight="1">
      <c r="A804" s="29"/>
      <c r="B804" s="29"/>
      <c r="C804" s="29"/>
      <c r="D804" s="29"/>
      <c r="E804" s="29"/>
      <c r="F804" s="29"/>
      <c r="G804" s="29"/>
      <c r="H804" s="29"/>
      <c r="I804" s="29"/>
      <c r="J804" s="29"/>
      <c r="K804" s="29"/>
      <c r="L804" s="325"/>
      <c r="M804" s="29"/>
      <c r="N804" s="29"/>
      <c r="O804" s="29"/>
      <c r="P804" s="29"/>
      <c r="Q804" s="29"/>
      <c r="R804" s="29"/>
      <c r="S804" s="29"/>
      <c r="T804" s="29"/>
      <c r="U804" s="29"/>
      <c r="V804" s="29"/>
      <c r="W804" s="29"/>
      <c r="X804" s="29"/>
      <c r="Y804" s="29"/>
      <c r="Z804" s="29"/>
      <c r="AA804" s="29"/>
      <c r="AB804" s="29"/>
    </row>
    <row r="805" spans="1:28" ht="15.75" customHeight="1">
      <c r="A805" s="29"/>
      <c r="B805" s="29"/>
      <c r="C805" s="29"/>
      <c r="D805" s="29"/>
      <c r="E805" s="29"/>
      <c r="F805" s="29"/>
      <c r="G805" s="29"/>
      <c r="H805" s="29"/>
      <c r="I805" s="29"/>
      <c r="J805" s="29"/>
      <c r="K805" s="29"/>
      <c r="L805" s="325"/>
      <c r="M805" s="29"/>
      <c r="N805" s="29"/>
      <c r="O805" s="29"/>
      <c r="P805" s="29"/>
      <c r="Q805" s="29"/>
      <c r="R805" s="29"/>
      <c r="S805" s="29"/>
      <c r="T805" s="29"/>
      <c r="U805" s="29"/>
      <c r="V805" s="29"/>
      <c r="W805" s="29"/>
      <c r="X805" s="29"/>
      <c r="Y805" s="29"/>
      <c r="Z805" s="29"/>
      <c r="AA805" s="29"/>
      <c r="AB805" s="29"/>
    </row>
    <row r="806" spans="1:28" ht="15.75" customHeight="1">
      <c r="A806" s="29"/>
      <c r="B806" s="29"/>
      <c r="C806" s="29"/>
      <c r="D806" s="29"/>
      <c r="E806" s="29"/>
      <c r="F806" s="29"/>
      <c r="G806" s="29"/>
      <c r="H806" s="29"/>
      <c r="I806" s="29"/>
      <c r="J806" s="29"/>
      <c r="K806" s="29"/>
      <c r="L806" s="325"/>
      <c r="M806" s="29"/>
      <c r="N806" s="29"/>
      <c r="O806" s="29"/>
      <c r="P806" s="29"/>
      <c r="Q806" s="29"/>
      <c r="R806" s="29"/>
      <c r="S806" s="29"/>
      <c r="T806" s="29"/>
      <c r="U806" s="29"/>
      <c r="V806" s="29"/>
      <c r="W806" s="29"/>
      <c r="X806" s="29"/>
      <c r="Y806" s="29"/>
      <c r="Z806" s="29"/>
      <c r="AA806" s="29"/>
      <c r="AB806" s="29"/>
    </row>
    <row r="807" spans="1:28" ht="15.75" customHeight="1">
      <c r="A807" s="29"/>
      <c r="B807" s="29"/>
      <c r="C807" s="29"/>
      <c r="D807" s="29"/>
      <c r="E807" s="29"/>
      <c r="F807" s="29"/>
      <c r="G807" s="29"/>
      <c r="H807" s="29"/>
      <c r="I807" s="29"/>
      <c r="J807" s="29"/>
      <c r="K807" s="29"/>
      <c r="L807" s="325"/>
      <c r="M807" s="29"/>
      <c r="N807" s="29"/>
      <c r="O807" s="29"/>
      <c r="P807" s="29"/>
      <c r="Q807" s="29"/>
      <c r="R807" s="29"/>
      <c r="S807" s="29"/>
      <c r="T807" s="29"/>
      <c r="U807" s="29"/>
      <c r="V807" s="29"/>
      <c r="W807" s="29"/>
      <c r="X807" s="29"/>
      <c r="Y807" s="29"/>
      <c r="Z807" s="29"/>
      <c r="AA807" s="29"/>
      <c r="AB807" s="29"/>
    </row>
    <row r="808" spans="1:28" ht="15.75" customHeight="1">
      <c r="A808" s="29"/>
      <c r="B808" s="29"/>
      <c r="C808" s="29"/>
      <c r="D808" s="29"/>
      <c r="E808" s="29"/>
      <c r="F808" s="29"/>
      <c r="G808" s="29"/>
      <c r="H808" s="29"/>
      <c r="I808" s="29"/>
      <c r="J808" s="29"/>
      <c r="K808" s="29"/>
      <c r="L808" s="325"/>
      <c r="M808" s="29"/>
      <c r="N808" s="29"/>
      <c r="O808" s="29"/>
      <c r="P808" s="29"/>
      <c r="Q808" s="29"/>
      <c r="R808" s="29"/>
      <c r="S808" s="29"/>
      <c r="T808" s="29"/>
      <c r="U808" s="29"/>
      <c r="V808" s="29"/>
      <c r="W808" s="29"/>
      <c r="X808" s="29"/>
      <c r="Y808" s="29"/>
      <c r="Z808" s="29"/>
      <c r="AA808" s="29"/>
      <c r="AB808" s="29"/>
    </row>
    <row r="809" spans="1:28" ht="15.75" customHeight="1">
      <c r="A809" s="29"/>
      <c r="B809" s="29"/>
      <c r="C809" s="29"/>
      <c r="D809" s="29"/>
      <c r="E809" s="29"/>
      <c r="F809" s="29"/>
      <c r="G809" s="29"/>
      <c r="H809" s="29"/>
      <c r="I809" s="29"/>
      <c r="J809" s="29"/>
      <c r="K809" s="29"/>
      <c r="L809" s="325"/>
      <c r="M809" s="29"/>
      <c r="N809" s="29"/>
      <c r="O809" s="29"/>
      <c r="P809" s="29"/>
      <c r="Q809" s="29"/>
      <c r="R809" s="29"/>
      <c r="S809" s="29"/>
      <c r="T809" s="29"/>
      <c r="U809" s="29"/>
      <c r="V809" s="29"/>
      <c r="W809" s="29"/>
      <c r="X809" s="29"/>
      <c r="Y809" s="29"/>
      <c r="Z809" s="29"/>
      <c r="AA809" s="29"/>
      <c r="AB809" s="29"/>
    </row>
    <row r="810" spans="1:28" ht="15.75" customHeight="1">
      <c r="A810" s="29"/>
      <c r="B810" s="29"/>
      <c r="C810" s="29"/>
      <c r="D810" s="29"/>
      <c r="E810" s="29"/>
      <c r="F810" s="29"/>
      <c r="G810" s="29"/>
      <c r="H810" s="29"/>
      <c r="I810" s="29"/>
      <c r="J810" s="29"/>
      <c r="K810" s="29"/>
      <c r="L810" s="325"/>
      <c r="M810" s="29"/>
      <c r="N810" s="29"/>
      <c r="O810" s="29"/>
      <c r="P810" s="29"/>
      <c r="Q810" s="29"/>
      <c r="R810" s="29"/>
      <c r="S810" s="29"/>
      <c r="T810" s="29"/>
      <c r="U810" s="29"/>
      <c r="V810" s="29"/>
      <c r="W810" s="29"/>
      <c r="X810" s="29"/>
      <c r="Y810" s="29"/>
      <c r="Z810" s="29"/>
      <c r="AA810" s="29"/>
      <c r="AB810" s="29"/>
    </row>
    <row r="811" spans="1:28" ht="15.75" customHeight="1">
      <c r="A811" s="29"/>
      <c r="B811" s="29"/>
      <c r="C811" s="29"/>
      <c r="D811" s="29"/>
      <c r="E811" s="29"/>
      <c r="F811" s="29"/>
      <c r="G811" s="29"/>
      <c r="H811" s="29"/>
      <c r="I811" s="29"/>
      <c r="J811" s="29"/>
      <c r="K811" s="29"/>
      <c r="L811" s="325"/>
      <c r="M811" s="29"/>
      <c r="N811" s="29"/>
      <c r="O811" s="29"/>
      <c r="P811" s="29"/>
      <c r="Q811" s="29"/>
      <c r="R811" s="29"/>
      <c r="S811" s="29"/>
      <c r="T811" s="29"/>
      <c r="U811" s="29"/>
      <c r="V811" s="29"/>
      <c r="W811" s="29"/>
      <c r="X811" s="29"/>
      <c r="Y811" s="29"/>
      <c r="Z811" s="29"/>
      <c r="AA811" s="29"/>
      <c r="AB811" s="29"/>
    </row>
    <row r="812" spans="1:28" ht="15.75" customHeight="1">
      <c r="A812" s="29"/>
      <c r="B812" s="29"/>
      <c r="C812" s="29"/>
      <c r="D812" s="29"/>
      <c r="E812" s="29"/>
      <c r="F812" s="29"/>
      <c r="G812" s="29"/>
      <c r="H812" s="29"/>
      <c r="I812" s="29"/>
      <c r="J812" s="29"/>
      <c r="K812" s="29"/>
      <c r="L812" s="325"/>
      <c r="M812" s="29"/>
      <c r="N812" s="29"/>
      <c r="O812" s="29"/>
      <c r="P812" s="29"/>
      <c r="Q812" s="29"/>
      <c r="R812" s="29"/>
      <c r="S812" s="29"/>
      <c r="T812" s="29"/>
      <c r="U812" s="29"/>
      <c r="V812" s="29"/>
      <c r="W812" s="29"/>
      <c r="X812" s="29"/>
      <c r="Y812" s="29"/>
      <c r="Z812" s="29"/>
      <c r="AA812" s="29"/>
      <c r="AB812" s="29"/>
    </row>
    <row r="813" spans="1:28" ht="15.75" customHeight="1">
      <c r="A813" s="29"/>
      <c r="B813" s="29"/>
      <c r="C813" s="29"/>
      <c r="D813" s="29"/>
      <c r="E813" s="29"/>
      <c r="F813" s="29"/>
      <c r="G813" s="29"/>
      <c r="H813" s="29"/>
      <c r="I813" s="29"/>
      <c r="J813" s="29"/>
      <c r="K813" s="29"/>
      <c r="L813" s="325"/>
      <c r="M813" s="29"/>
      <c r="N813" s="29"/>
      <c r="O813" s="29"/>
      <c r="P813" s="29"/>
      <c r="Q813" s="29"/>
      <c r="R813" s="29"/>
      <c r="S813" s="29"/>
      <c r="T813" s="29"/>
      <c r="U813" s="29"/>
      <c r="V813" s="29"/>
      <c r="W813" s="29"/>
      <c r="X813" s="29"/>
      <c r="Y813" s="29"/>
      <c r="Z813" s="29"/>
      <c r="AA813" s="29"/>
      <c r="AB813" s="29"/>
    </row>
    <row r="814" spans="1:28" ht="15.75" customHeight="1">
      <c r="A814" s="29"/>
      <c r="B814" s="29"/>
      <c r="C814" s="29"/>
      <c r="D814" s="29"/>
      <c r="E814" s="29"/>
      <c r="F814" s="29"/>
      <c r="G814" s="29"/>
      <c r="H814" s="29"/>
      <c r="I814" s="29"/>
      <c r="J814" s="29"/>
      <c r="K814" s="29"/>
      <c r="L814" s="325"/>
      <c r="M814" s="29"/>
      <c r="N814" s="29"/>
      <c r="O814" s="29"/>
      <c r="P814" s="29"/>
      <c r="Q814" s="29"/>
      <c r="R814" s="29"/>
      <c r="S814" s="29"/>
      <c r="T814" s="29"/>
      <c r="U814" s="29"/>
      <c r="V814" s="29"/>
      <c r="W814" s="29"/>
      <c r="X814" s="29"/>
      <c r="Y814" s="29"/>
      <c r="Z814" s="29"/>
      <c r="AA814" s="29"/>
      <c r="AB814" s="29"/>
    </row>
    <row r="815" spans="1:28" ht="15.75" customHeight="1">
      <c r="A815" s="29"/>
      <c r="B815" s="29"/>
      <c r="C815" s="29"/>
      <c r="D815" s="29"/>
      <c r="E815" s="29"/>
      <c r="F815" s="29"/>
      <c r="G815" s="29"/>
      <c r="H815" s="29"/>
      <c r="I815" s="29"/>
      <c r="J815" s="29"/>
      <c r="K815" s="29"/>
      <c r="L815" s="325"/>
      <c r="M815" s="29"/>
      <c r="N815" s="29"/>
      <c r="O815" s="29"/>
      <c r="P815" s="29"/>
      <c r="Q815" s="29"/>
      <c r="R815" s="29"/>
      <c r="S815" s="29"/>
      <c r="T815" s="29"/>
      <c r="U815" s="29"/>
      <c r="V815" s="29"/>
      <c r="W815" s="29"/>
      <c r="X815" s="29"/>
      <c r="Y815" s="29"/>
      <c r="Z815" s="29"/>
      <c r="AA815" s="29"/>
      <c r="AB815" s="29"/>
    </row>
    <row r="816" spans="1:28" ht="15.75" customHeight="1">
      <c r="A816" s="29"/>
      <c r="B816" s="29"/>
      <c r="C816" s="29"/>
      <c r="D816" s="29"/>
      <c r="E816" s="29"/>
      <c r="F816" s="29"/>
      <c r="G816" s="29"/>
      <c r="H816" s="29"/>
      <c r="I816" s="29"/>
      <c r="J816" s="29"/>
      <c r="K816" s="29"/>
      <c r="L816" s="325"/>
      <c r="M816" s="29"/>
      <c r="N816" s="29"/>
      <c r="O816" s="29"/>
      <c r="P816" s="29"/>
      <c r="Q816" s="29"/>
      <c r="R816" s="29"/>
      <c r="S816" s="29"/>
      <c r="T816" s="29"/>
      <c r="U816" s="29"/>
      <c r="V816" s="29"/>
      <c r="W816" s="29"/>
      <c r="X816" s="29"/>
      <c r="Y816" s="29"/>
      <c r="Z816" s="29"/>
      <c r="AA816" s="29"/>
      <c r="AB816" s="29"/>
    </row>
    <row r="817" spans="1:28" ht="15.75" customHeight="1">
      <c r="A817" s="29"/>
      <c r="B817" s="29"/>
      <c r="C817" s="29"/>
      <c r="D817" s="29"/>
      <c r="E817" s="29"/>
      <c r="F817" s="29"/>
      <c r="G817" s="29"/>
      <c r="H817" s="29"/>
      <c r="I817" s="29"/>
      <c r="J817" s="29"/>
      <c r="K817" s="29"/>
      <c r="L817" s="325"/>
      <c r="M817" s="29"/>
      <c r="N817" s="29"/>
      <c r="O817" s="29"/>
      <c r="P817" s="29"/>
      <c r="Q817" s="29"/>
      <c r="R817" s="29"/>
      <c r="S817" s="29"/>
      <c r="T817" s="29"/>
      <c r="U817" s="29"/>
      <c r="V817" s="29"/>
      <c r="W817" s="29"/>
      <c r="X817" s="29"/>
      <c r="Y817" s="29"/>
      <c r="Z817" s="29"/>
      <c r="AA817" s="29"/>
      <c r="AB817" s="29"/>
    </row>
    <row r="818" spans="1:28" ht="15.75" customHeight="1">
      <c r="A818" s="29"/>
      <c r="B818" s="29"/>
      <c r="C818" s="29"/>
      <c r="D818" s="29"/>
      <c r="E818" s="29"/>
      <c r="F818" s="29"/>
      <c r="G818" s="29"/>
      <c r="H818" s="29"/>
      <c r="I818" s="29"/>
      <c r="J818" s="29"/>
      <c r="K818" s="29"/>
      <c r="L818" s="325"/>
      <c r="M818" s="29"/>
      <c r="N818" s="29"/>
      <c r="O818" s="29"/>
      <c r="P818" s="29"/>
      <c r="Q818" s="29"/>
      <c r="R818" s="29"/>
      <c r="S818" s="29"/>
      <c r="T818" s="29"/>
      <c r="U818" s="29"/>
      <c r="V818" s="29"/>
      <c r="W818" s="29"/>
      <c r="X818" s="29"/>
      <c r="Y818" s="29"/>
      <c r="Z818" s="29"/>
      <c r="AA818" s="29"/>
      <c r="AB818" s="29"/>
    </row>
    <row r="819" spans="1:28" ht="15.75" customHeight="1">
      <c r="A819" s="29"/>
      <c r="B819" s="29"/>
      <c r="C819" s="29"/>
      <c r="D819" s="29"/>
      <c r="E819" s="29"/>
      <c r="F819" s="29"/>
      <c r="G819" s="29"/>
      <c r="H819" s="29"/>
      <c r="I819" s="29"/>
      <c r="J819" s="29"/>
      <c r="K819" s="29"/>
      <c r="L819" s="325"/>
      <c r="M819" s="29"/>
      <c r="N819" s="29"/>
      <c r="O819" s="29"/>
      <c r="P819" s="29"/>
      <c r="Q819" s="29"/>
      <c r="R819" s="29"/>
      <c r="S819" s="29"/>
      <c r="T819" s="29"/>
      <c r="U819" s="29"/>
      <c r="V819" s="29"/>
      <c r="W819" s="29"/>
      <c r="X819" s="29"/>
      <c r="Y819" s="29"/>
      <c r="Z819" s="29"/>
      <c r="AA819" s="29"/>
      <c r="AB819" s="29"/>
    </row>
    <row r="820" spans="1:28" ht="15.75" customHeight="1">
      <c r="A820" s="29"/>
      <c r="B820" s="29"/>
      <c r="C820" s="29"/>
      <c r="D820" s="29"/>
      <c r="E820" s="29"/>
      <c r="F820" s="29"/>
      <c r="G820" s="29"/>
      <c r="H820" s="29"/>
      <c r="I820" s="29"/>
      <c r="J820" s="29"/>
      <c r="K820" s="29"/>
      <c r="L820" s="325"/>
      <c r="M820" s="29"/>
      <c r="N820" s="29"/>
      <c r="O820" s="29"/>
      <c r="P820" s="29"/>
      <c r="Q820" s="29"/>
      <c r="R820" s="29"/>
      <c r="S820" s="29"/>
      <c r="T820" s="29"/>
      <c r="U820" s="29"/>
      <c r="V820" s="29"/>
      <c r="W820" s="29"/>
      <c r="X820" s="29"/>
      <c r="Y820" s="29"/>
      <c r="Z820" s="29"/>
      <c r="AA820" s="29"/>
      <c r="AB820" s="29"/>
    </row>
    <row r="821" spans="1:28" ht="15.75" customHeight="1">
      <c r="A821" s="29"/>
      <c r="B821" s="29"/>
      <c r="C821" s="29"/>
      <c r="D821" s="29"/>
      <c r="E821" s="29"/>
      <c r="F821" s="29"/>
      <c r="G821" s="29"/>
      <c r="H821" s="29"/>
      <c r="I821" s="29"/>
      <c r="J821" s="29"/>
      <c r="K821" s="29"/>
      <c r="L821" s="325"/>
      <c r="M821" s="29"/>
      <c r="N821" s="29"/>
      <c r="O821" s="29"/>
      <c r="P821" s="29"/>
      <c r="Q821" s="29"/>
      <c r="R821" s="29"/>
      <c r="S821" s="29"/>
      <c r="T821" s="29"/>
      <c r="U821" s="29"/>
      <c r="V821" s="29"/>
      <c r="W821" s="29"/>
      <c r="X821" s="29"/>
      <c r="Y821" s="29"/>
      <c r="Z821" s="29"/>
      <c r="AA821" s="29"/>
      <c r="AB821" s="29"/>
    </row>
    <row r="822" spans="1:28" ht="15.75" customHeight="1">
      <c r="A822" s="29"/>
      <c r="B822" s="29"/>
      <c r="C822" s="29"/>
      <c r="D822" s="29"/>
      <c r="E822" s="29"/>
      <c r="F822" s="29"/>
      <c r="G822" s="29"/>
      <c r="H822" s="29"/>
      <c r="I822" s="29"/>
      <c r="J822" s="29"/>
      <c r="K822" s="29"/>
      <c r="L822" s="325"/>
      <c r="M822" s="29"/>
      <c r="N822" s="29"/>
      <c r="O822" s="29"/>
      <c r="P822" s="29"/>
      <c r="Q822" s="29"/>
      <c r="R822" s="29"/>
      <c r="S822" s="29"/>
      <c r="T822" s="29"/>
      <c r="U822" s="29"/>
      <c r="V822" s="29"/>
      <c r="W822" s="29"/>
      <c r="X822" s="29"/>
      <c r="Y822" s="29"/>
      <c r="Z822" s="29"/>
      <c r="AA822" s="29"/>
      <c r="AB822" s="29"/>
    </row>
    <row r="823" spans="1:28" ht="15.75" customHeight="1">
      <c r="A823" s="29"/>
      <c r="B823" s="29"/>
      <c r="C823" s="29"/>
      <c r="D823" s="29"/>
      <c r="E823" s="29"/>
      <c r="F823" s="29"/>
      <c r="G823" s="29"/>
      <c r="H823" s="29"/>
      <c r="I823" s="29"/>
      <c r="J823" s="29"/>
      <c r="K823" s="29"/>
      <c r="L823" s="325"/>
      <c r="M823" s="29"/>
      <c r="N823" s="29"/>
      <c r="O823" s="29"/>
      <c r="P823" s="29"/>
      <c r="Q823" s="29"/>
      <c r="R823" s="29"/>
      <c r="S823" s="29"/>
      <c r="T823" s="29"/>
      <c r="U823" s="29"/>
      <c r="V823" s="29"/>
      <c r="W823" s="29"/>
      <c r="X823" s="29"/>
      <c r="Y823" s="29"/>
      <c r="Z823" s="29"/>
      <c r="AA823" s="29"/>
      <c r="AB823" s="29"/>
    </row>
    <row r="824" spans="1:28" ht="15.75" customHeight="1">
      <c r="A824" s="29"/>
      <c r="B824" s="29"/>
      <c r="C824" s="29"/>
      <c r="D824" s="29"/>
      <c r="E824" s="29"/>
      <c r="F824" s="29"/>
      <c r="G824" s="29"/>
      <c r="H824" s="29"/>
      <c r="I824" s="29"/>
      <c r="J824" s="29"/>
      <c r="K824" s="29"/>
      <c r="L824" s="325"/>
      <c r="M824" s="29"/>
      <c r="N824" s="29"/>
      <c r="O824" s="29"/>
      <c r="P824" s="29"/>
      <c r="Q824" s="29"/>
      <c r="R824" s="29"/>
      <c r="S824" s="29"/>
      <c r="T824" s="29"/>
      <c r="U824" s="29"/>
      <c r="V824" s="29"/>
      <c r="W824" s="29"/>
      <c r="X824" s="29"/>
      <c r="Y824" s="29"/>
      <c r="Z824" s="29"/>
      <c r="AA824" s="29"/>
      <c r="AB824" s="29"/>
    </row>
    <row r="825" spans="1:28" ht="15.75" customHeight="1">
      <c r="A825" s="29"/>
      <c r="B825" s="29"/>
      <c r="C825" s="29"/>
      <c r="D825" s="29"/>
      <c r="E825" s="29"/>
      <c r="F825" s="29"/>
      <c r="G825" s="29"/>
      <c r="H825" s="29"/>
      <c r="I825" s="29"/>
      <c r="J825" s="29"/>
      <c r="K825" s="29"/>
      <c r="L825" s="325"/>
      <c r="M825" s="29"/>
      <c r="N825" s="29"/>
      <c r="O825" s="29"/>
      <c r="P825" s="29"/>
      <c r="Q825" s="29"/>
      <c r="R825" s="29"/>
      <c r="S825" s="29"/>
      <c r="T825" s="29"/>
      <c r="U825" s="29"/>
      <c r="V825" s="29"/>
      <c r="W825" s="29"/>
      <c r="X825" s="29"/>
      <c r="Y825" s="29"/>
      <c r="Z825" s="29"/>
      <c r="AA825" s="29"/>
      <c r="AB825" s="29"/>
    </row>
    <row r="826" spans="1:28" ht="15.75" customHeight="1">
      <c r="A826" s="29"/>
      <c r="B826" s="29"/>
      <c r="C826" s="29"/>
      <c r="D826" s="29"/>
      <c r="E826" s="29"/>
      <c r="F826" s="29"/>
      <c r="G826" s="29"/>
      <c r="H826" s="29"/>
      <c r="I826" s="29"/>
      <c r="J826" s="29"/>
      <c r="K826" s="29"/>
      <c r="L826" s="325"/>
      <c r="M826" s="29"/>
      <c r="N826" s="29"/>
      <c r="O826" s="29"/>
      <c r="P826" s="29"/>
      <c r="Q826" s="29"/>
      <c r="R826" s="29"/>
      <c r="S826" s="29"/>
      <c r="T826" s="29"/>
      <c r="U826" s="29"/>
      <c r="V826" s="29"/>
      <c r="W826" s="29"/>
      <c r="X826" s="29"/>
      <c r="Y826" s="29"/>
      <c r="Z826" s="29"/>
      <c r="AA826" s="29"/>
      <c r="AB826" s="29"/>
    </row>
    <row r="827" spans="1:28" ht="15.75" customHeight="1">
      <c r="A827" s="29"/>
      <c r="B827" s="29"/>
      <c r="C827" s="29"/>
      <c r="D827" s="29"/>
      <c r="E827" s="29"/>
      <c r="F827" s="29"/>
      <c r="G827" s="29"/>
      <c r="H827" s="29"/>
      <c r="I827" s="29"/>
      <c r="J827" s="29"/>
      <c r="K827" s="29"/>
      <c r="L827" s="325"/>
      <c r="M827" s="29"/>
      <c r="N827" s="29"/>
      <c r="O827" s="29"/>
      <c r="P827" s="29"/>
      <c r="Q827" s="29"/>
      <c r="R827" s="29"/>
      <c r="S827" s="29"/>
      <c r="T827" s="29"/>
      <c r="U827" s="29"/>
      <c r="V827" s="29"/>
      <c r="W827" s="29"/>
      <c r="X827" s="29"/>
      <c r="Y827" s="29"/>
      <c r="Z827" s="29"/>
      <c r="AA827" s="29"/>
      <c r="AB827" s="29"/>
    </row>
    <row r="828" spans="1:28" ht="15.75" customHeight="1">
      <c r="A828" s="29"/>
      <c r="B828" s="29"/>
      <c r="C828" s="29"/>
      <c r="D828" s="29"/>
      <c r="E828" s="29"/>
      <c r="F828" s="29"/>
      <c r="G828" s="29"/>
      <c r="H828" s="29"/>
      <c r="I828" s="29"/>
      <c r="J828" s="29"/>
      <c r="K828" s="29"/>
      <c r="L828" s="325"/>
      <c r="M828" s="29"/>
      <c r="N828" s="29"/>
      <c r="O828" s="29"/>
      <c r="P828" s="29"/>
      <c r="Q828" s="29"/>
      <c r="R828" s="29"/>
      <c r="S828" s="29"/>
      <c r="T828" s="29"/>
      <c r="U828" s="29"/>
      <c r="V828" s="29"/>
      <c r="W828" s="29"/>
      <c r="X828" s="29"/>
      <c r="Y828" s="29"/>
      <c r="Z828" s="29"/>
      <c r="AA828" s="29"/>
      <c r="AB828" s="29"/>
    </row>
    <row r="829" spans="1:28" ht="15.75" customHeight="1">
      <c r="A829" s="29"/>
      <c r="B829" s="29"/>
      <c r="C829" s="29"/>
      <c r="D829" s="29"/>
      <c r="E829" s="29"/>
      <c r="F829" s="29"/>
      <c r="G829" s="29"/>
      <c r="H829" s="29"/>
      <c r="I829" s="29"/>
      <c r="J829" s="29"/>
      <c r="K829" s="29"/>
      <c r="L829" s="325"/>
      <c r="M829" s="29"/>
      <c r="N829" s="29"/>
      <c r="O829" s="29"/>
      <c r="P829" s="29"/>
      <c r="Q829" s="29"/>
      <c r="R829" s="29"/>
      <c r="S829" s="29"/>
      <c r="T829" s="29"/>
      <c r="U829" s="29"/>
      <c r="V829" s="29"/>
      <c r="W829" s="29"/>
      <c r="X829" s="29"/>
      <c r="Y829" s="29"/>
      <c r="Z829" s="29"/>
      <c r="AA829" s="29"/>
      <c r="AB829" s="29"/>
    </row>
    <row r="830" spans="1:28" ht="15.75" customHeight="1">
      <c r="A830" s="29"/>
      <c r="B830" s="29"/>
      <c r="C830" s="29"/>
      <c r="D830" s="29"/>
      <c r="E830" s="29"/>
      <c r="F830" s="29"/>
      <c r="G830" s="29"/>
      <c r="H830" s="29"/>
      <c r="I830" s="29"/>
      <c r="J830" s="29"/>
      <c r="K830" s="29"/>
      <c r="L830" s="325"/>
      <c r="M830" s="29"/>
      <c r="N830" s="29"/>
      <c r="O830" s="29"/>
      <c r="P830" s="29"/>
      <c r="Q830" s="29"/>
      <c r="R830" s="29"/>
      <c r="S830" s="29"/>
      <c r="T830" s="29"/>
      <c r="U830" s="29"/>
      <c r="V830" s="29"/>
      <c r="W830" s="29"/>
      <c r="X830" s="29"/>
      <c r="Y830" s="29"/>
      <c r="Z830" s="29"/>
      <c r="AA830" s="29"/>
      <c r="AB830" s="29"/>
    </row>
    <row r="831" spans="1:28" ht="15.75" customHeight="1">
      <c r="A831" s="29"/>
      <c r="B831" s="29"/>
      <c r="C831" s="29"/>
      <c r="D831" s="29"/>
      <c r="E831" s="29"/>
      <c r="F831" s="29"/>
      <c r="G831" s="29"/>
      <c r="H831" s="29"/>
      <c r="I831" s="29"/>
      <c r="J831" s="29"/>
      <c r="K831" s="29"/>
      <c r="L831" s="325"/>
      <c r="M831" s="29"/>
      <c r="N831" s="29"/>
      <c r="O831" s="29"/>
      <c r="P831" s="29"/>
      <c r="Q831" s="29"/>
      <c r="R831" s="29"/>
      <c r="S831" s="29"/>
      <c r="T831" s="29"/>
      <c r="U831" s="29"/>
      <c r="V831" s="29"/>
      <c r="W831" s="29"/>
      <c r="X831" s="29"/>
      <c r="Y831" s="29"/>
      <c r="Z831" s="29"/>
      <c r="AA831" s="29"/>
      <c r="AB831" s="29"/>
    </row>
    <row r="832" spans="1:28" ht="15.75" customHeight="1">
      <c r="A832" s="29"/>
      <c r="B832" s="29"/>
      <c r="C832" s="29"/>
      <c r="D832" s="29"/>
      <c r="E832" s="29"/>
      <c r="F832" s="29"/>
      <c r="G832" s="29"/>
      <c r="H832" s="29"/>
      <c r="I832" s="29"/>
      <c r="J832" s="29"/>
      <c r="K832" s="29"/>
      <c r="L832" s="325"/>
      <c r="M832" s="29"/>
      <c r="N832" s="29"/>
      <c r="O832" s="29"/>
      <c r="P832" s="29"/>
      <c r="Q832" s="29"/>
      <c r="R832" s="29"/>
      <c r="S832" s="29"/>
      <c r="T832" s="29"/>
      <c r="U832" s="29"/>
      <c r="V832" s="29"/>
      <c r="W832" s="29"/>
      <c r="X832" s="29"/>
      <c r="Y832" s="29"/>
      <c r="Z832" s="29"/>
      <c r="AA832" s="29"/>
      <c r="AB832" s="29"/>
    </row>
    <row r="833" spans="1:28" ht="15.75" customHeight="1">
      <c r="A833" s="29"/>
      <c r="B833" s="29"/>
      <c r="C833" s="29"/>
      <c r="D833" s="29"/>
      <c r="E833" s="29"/>
      <c r="F833" s="29"/>
      <c r="G833" s="29"/>
      <c r="H833" s="29"/>
      <c r="I833" s="29"/>
      <c r="J833" s="29"/>
      <c r="K833" s="29"/>
      <c r="L833" s="325"/>
      <c r="M833" s="29"/>
      <c r="N833" s="29"/>
      <c r="O833" s="29"/>
      <c r="P833" s="29"/>
      <c r="Q833" s="29"/>
      <c r="R833" s="29"/>
      <c r="S833" s="29"/>
      <c r="T833" s="29"/>
      <c r="U833" s="29"/>
      <c r="V833" s="29"/>
      <c r="W833" s="29"/>
      <c r="X833" s="29"/>
      <c r="Y833" s="29"/>
      <c r="Z833" s="29"/>
      <c r="AA833" s="29"/>
      <c r="AB833" s="29"/>
    </row>
    <row r="834" spans="1:28" ht="15.75" customHeight="1">
      <c r="A834" s="29"/>
      <c r="B834" s="29"/>
      <c r="C834" s="29"/>
      <c r="D834" s="29"/>
      <c r="E834" s="29"/>
      <c r="F834" s="29"/>
      <c r="G834" s="29"/>
      <c r="H834" s="29"/>
      <c r="I834" s="29"/>
      <c r="J834" s="29"/>
      <c r="K834" s="29"/>
      <c r="L834" s="325"/>
      <c r="M834" s="29"/>
      <c r="N834" s="29"/>
      <c r="O834" s="29"/>
      <c r="P834" s="29"/>
      <c r="Q834" s="29"/>
      <c r="R834" s="29"/>
      <c r="S834" s="29"/>
      <c r="T834" s="29"/>
      <c r="U834" s="29"/>
      <c r="V834" s="29"/>
      <c r="W834" s="29"/>
      <c r="X834" s="29"/>
      <c r="Y834" s="29"/>
      <c r="Z834" s="29"/>
      <c r="AA834" s="29"/>
      <c r="AB834" s="29"/>
    </row>
    <row r="835" spans="1:28" ht="15.75" customHeight="1">
      <c r="A835" s="29"/>
      <c r="B835" s="29"/>
      <c r="C835" s="29"/>
      <c r="D835" s="29"/>
      <c r="E835" s="29"/>
      <c r="F835" s="29"/>
      <c r="G835" s="29"/>
      <c r="H835" s="29"/>
      <c r="I835" s="29"/>
      <c r="J835" s="29"/>
      <c r="K835" s="29"/>
      <c r="L835" s="325"/>
      <c r="M835" s="29"/>
      <c r="N835" s="29"/>
      <c r="O835" s="29"/>
      <c r="P835" s="29"/>
      <c r="Q835" s="29"/>
      <c r="R835" s="29"/>
      <c r="S835" s="29"/>
      <c r="T835" s="29"/>
      <c r="U835" s="29"/>
      <c r="V835" s="29"/>
      <c r="W835" s="29"/>
      <c r="X835" s="29"/>
      <c r="Y835" s="29"/>
      <c r="Z835" s="29"/>
      <c r="AA835" s="29"/>
      <c r="AB835" s="29"/>
    </row>
    <row r="836" spans="1:28" ht="15.75" customHeight="1">
      <c r="A836" s="29"/>
      <c r="B836" s="29"/>
      <c r="C836" s="29"/>
      <c r="D836" s="29"/>
      <c r="E836" s="29"/>
      <c r="F836" s="29"/>
      <c r="G836" s="29"/>
      <c r="H836" s="29"/>
      <c r="I836" s="29"/>
      <c r="J836" s="29"/>
      <c r="K836" s="29"/>
      <c r="L836" s="325"/>
      <c r="M836" s="29"/>
      <c r="N836" s="29"/>
      <c r="O836" s="29"/>
      <c r="P836" s="29"/>
      <c r="Q836" s="29"/>
      <c r="R836" s="29"/>
      <c r="S836" s="29"/>
      <c r="T836" s="29"/>
      <c r="U836" s="29"/>
      <c r="V836" s="29"/>
      <c r="W836" s="29"/>
      <c r="X836" s="29"/>
      <c r="Y836" s="29"/>
      <c r="Z836" s="29"/>
      <c r="AA836" s="29"/>
      <c r="AB836" s="29"/>
    </row>
    <row r="837" spans="1:28" ht="15.75" customHeight="1">
      <c r="A837" s="29"/>
      <c r="B837" s="29"/>
      <c r="C837" s="29"/>
      <c r="D837" s="29"/>
      <c r="E837" s="29"/>
      <c r="F837" s="29"/>
      <c r="G837" s="29"/>
      <c r="H837" s="29"/>
      <c r="I837" s="29"/>
      <c r="J837" s="29"/>
      <c r="K837" s="29"/>
      <c r="L837" s="325"/>
      <c r="M837" s="29"/>
      <c r="N837" s="29"/>
      <c r="O837" s="29"/>
      <c r="P837" s="29"/>
      <c r="Q837" s="29"/>
      <c r="R837" s="29"/>
      <c r="S837" s="29"/>
      <c r="T837" s="29"/>
      <c r="U837" s="29"/>
      <c r="V837" s="29"/>
      <c r="W837" s="29"/>
      <c r="X837" s="29"/>
      <c r="Y837" s="29"/>
      <c r="Z837" s="29"/>
      <c r="AA837" s="29"/>
      <c r="AB837" s="29"/>
    </row>
    <row r="838" spans="1:28" ht="15.75" customHeight="1">
      <c r="A838" s="29"/>
      <c r="B838" s="29"/>
      <c r="C838" s="29"/>
      <c r="D838" s="29"/>
      <c r="E838" s="29"/>
      <c r="F838" s="29"/>
      <c r="G838" s="29"/>
      <c r="H838" s="29"/>
      <c r="I838" s="29"/>
      <c r="J838" s="29"/>
      <c r="K838" s="29"/>
      <c r="L838" s="325"/>
      <c r="M838" s="29"/>
      <c r="N838" s="29"/>
      <c r="O838" s="29"/>
      <c r="P838" s="29"/>
      <c r="Q838" s="29"/>
      <c r="R838" s="29"/>
      <c r="S838" s="29"/>
      <c r="T838" s="29"/>
      <c r="U838" s="29"/>
      <c r="V838" s="29"/>
      <c r="W838" s="29"/>
      <c r="X838" s="29"/>
      <c r="Y838" s="29"/>
      <c r="Z838" s="29"/>
      <c r="AA838" s="29"/>
      <c r="AB838" s="29"/>
    </row>
    <row r="839" spans="1:28" ht="15.75" customHeight="1">
      <c r="A839" s="29"/>
      <c r="B839" s="29"/>
      <c r="C839" s="29"/>
      <c r="D839" s="29"/>
      <c r="E839" s="29"/>
      <c r="F839" s="29"/>
      <c r="G839" s="29"/>
      <c r="H839" s="29"/>
      <c r="I839" s="29"/>
      <c r="J839" s="29"/>
      <c r="K839" s="29"/>
      <c r="L839" s="325"/>
      <c r="M839" s="29"/>
      <c r="N839" s="29"/>
      <c r="O839" s="29"/>
      <c r="P839" s="29"/>
      <c r="Q839" s="29"/>
      <c r="R839" s="29"/>
      <c r="S839" s="29"/>
      <c r="T839" s="29"/>
      <c r="U839" s="29"/>
      <c r="V839" s="29"/>
      <c r="W839" s="29"/>
      <c r="X839" s="29"/>
      <c r="Y839" s="29"/>
      <c r="Z839" s="29"/>
      <c r="AA839" s="29"/>
      <c r="AB839" s="29"/>
    </row>
    <row r="840" spans="1:28" ht="15.75" customHeight="1">
      <c r="A840" s="29"/>
      <c r="B840" s="29"/>
      <c r="C840" s="29"/>
      <c r="D840" s="29"/>
      <c r="E840" s="29"/>
      <c r="F840" s="29"/>
      <c r="G840" s="29"/>
      <c r="H840" s="29"/>
      <c r="I840" s="29"/>
      <c r="J840" s="29"/>
      <c r="K840" s="29"/>
      <c r="L840" s="325"/>
      <c r="M840" s="29"/>
      <c r="N840" s="29"/>
      <c r="O840" s="29"/>
      <c r="P840" s="29"/>
      <c r="Q840" s="29"/>
      <c r="R840" s="29"/>
      <c r="S840" s="29"/>
      <c r="T840" s="29"/>
      <c r="U840" s="29"/>
      <c r="V840" s="29"/>
      <c r="W840" s="29"/>
      <c r="X840" s="29"/>
      <c r="Y840" s="29"/>
      <c r="Z840" s="29"/>
      <c r="AA840" s="29"/>
      <c r="AB840" s="29"/>
    </row>
    <row r="841" spans="1:28" ht="15.75" customHeight="1">
      <c r="A841" s="29"/>
      <c r="B841" s="29"/>
      <c r="C841" s="29"/>
      <c r="D841" s="29"/>
      <c r="E841" s="29"/>
      <c r="F841" s="29"/>
      <c r="G841" s="29"/>
      <c r="H841" s="29"/>
      <c r="I841" s="29"/>
      <c r="J841" s="29"/>
      <c r="K841" s="29"/>
      <c r="L841" s="325"/>
      <c r="M841" s="29"/>
      <c r="N841" s="29"/>
      <c r="O841" s="29"/>
      <c r="P841" s="29"/>
      <c r="Q841" s="29"/>
      <c r="R841" s="29"/>
      <c r="S841" s="29"/>
      <c r="T841" s="29"/>
      <c r="U841" s="29"/>
      <c r="V841" s="29"/>
      <c r="W841" s="29"/>
      <c r="X841" s="29"/>
      <c r="Y841" s="29"/>
      <c r="Z841" s="29"/>
      <c r="AA841" s="29"/>
      <c r="AB841" s="29"/>
    </row>
    <row r="842" spans="1:28" ht="15.75" customHeight="1">
      <c r="A842" s="29"/>
      <c r="B842" s="29"/>
      <c r="C842" s="29"/>
      <c r="D842" s="29"/>
      <c r="E842" s="29"/>
      <c r="F842" s="29"/>
      <c r="G842" s="29"/>
      <c r="H842" s="29"/>
      <c r="I842" s="29"/>
      <c r="J842" s="29"/>
      <c r="K842" s="29"/>
      <c r="L842" s="325"/>
      <c r="M842" s="29"/>
      <c r="N842" s="29"/>
      <c r="O842" s="29"/>
      <c r="P842" s="29"/>
      <c r="Q842" s="29"/>
      <c r="R842" s="29"/>
      <c r="S842" s="29"/>
      <c r="T842" s="29"/>
      <c r="U842" s="29"/>
      <c r="V842" s="29"/>
      <c r="W842" s="29"/>
      <c r="X842" s="29"/>
      <c r="Y842" s="29"/>
      <c r="Z842" s="29"/>
      <c r="AA842" s="29"/>
      <c r="AB842" s="29"/>
    </row>
    <row r="843" spans="1:28" ht="15.75" customHeight="1">
      <c r="A843" s="29"/>
      <c r="B843" s="29"/>
      <c r="C843" s="29"/>
      <c r="D843" s="29"/>
      <c r="E843" s="29"/>
      <c r="F843" s="29"/>
      <c r="G843" s="29"/>
      <c r="H843" s="29"/>
      <c r="I843" s="29"/>
      <c r="J843" s="29"/>
      <c r="K843" s="29"/>
      <c r="L843" s="325"/>
      <c r="M843" s="29"/>
      <c r="N843" s="29"/>
      <c r="O843" s="29"/>
      <c r="P843" s="29"/>
      <c r="Q843" s="29"/>
      <c r="R843" s="29"/>
      <c r="S843" s="29"/>
      <c r="T843" s="29"/>
      <c r="U843" s="29"/>
      <c r="V843" s="29"/>
      <c r="W843" s="29"/>
      <c r="X843" s="29"/>
      <c r="Y843" s="29"/>
      <c r="Z843" s="29"/>
      <c r="AA843" s="29"/>
      <c r="AB843" s="29"/>
    </row>
    <row r="844" spans="1:28" ht="15.75" customHeight="1">
      <c r="A844" s="29"/>
      <c r="B844" s="29"/>
      <c r="C844" s="29"/>
      <c r="D844" s="29"/>
      <c r="E844" s="29"/>
      <c r="F844" s="29"/>
      <c r="G844" s="29"/>
      <c r="H844" s="29"/>
      <c r="I844" s="29"/>
      <c r="J844" s="29"/>
      <c r="K844" s="29"/>
      <c r="L844" s="325"/>
      <c r="M844" s="29"/>
      <c r="N844" s="29"/>
      <c r="O844" s="29"/>
      <c r="P844" s="29"/>
      <c r="Q844" s="29"/>
      <c r="R844" s="29"/>
      <c r="S844" s="29"/>
      <c r="T844" s="29"/>
      <c r="U844" s="29"/>
      <c r="V844" s="29"/>
      <c r="W844" s="29"/>
      <c r="X844" s="29"/>
      <c r="Y844" s="29"/>
      <c r="Z844" s="29"/>
      <c r="AA844" s="29"/>
      <c r="AB844" s="29"/>
    </row>
    <row r="845" spans="1:28" ht="15.75" customHeight="1">
      <c r="A845" s="29"/>
      <c r="B845" s="29"/>
      <c r="C845" s="29"/>
      <c r="D845" s="29"/>
      <c r="E845" s="29"/>
      <c r="F845" s="29"/>
      <c r="G845" s="29"/>
      <c r="H845" s="29"/>
      <c r="I845" s="29"/>
      <c r="J845" s="29"/>
      <c r="K845" s="29"/>
      <c r="L845" s="325"/>
      <c r="M845" s="29"/>
      <c r="N845" s="29"/>
      <c r="O845" s="29"/>
      <c r="P845" s="29"/>
      <c r="Q845" s="29"/>
      <c r="R845" s="29"/>
      <c r="S845" s="29"/>
      <c r="T845" s="29"/>
      <c r="U845" s="29"/>
      <c r="V845" s="29"/>
      <c r="W845" s="29"/>
      <c r="X845" s="29"/>
      <c r="Y845" s="29"/>
      <c r="Z845" s="29"/>
      <c r="AA845" s="29"/>
      <c r="AB845" s="29"/>
    </row>
    <row r="846" spans="1:28" ht="15.75" customHeight="1">
      <c r="A846" s="29"/>
      <c r="B846" s="29"/>
      <c r="C846" s="29"/>
      <c r="D846" s="29"/>
      <c r="E846" s="29"/>
      <c r="F846" s="29"/>
      <c r="G846" s="29"/>
      <c r="H846" s="29"/>
      <c r="I846" s="29"/>
      <c r="J846" s="29"/>
      <c r="K846" s="29"/>
      <c r="L846" s="325"/>
      <c r="M846" s="29"/>
      <c r="N846" s="29"/>
      <c r="O846" s="29"/>
      <c r="P846" s="29"/>
      <c r="Q846" s="29"/>
      <c r="R846" s="29"/>
      <c r="S846" s="29"/>
      <c r="T846" s="29"/>
      <c r="U846" s="29"/>
      <c r="V846" s="29"/>
      <c r="W846" s="29"/>
      <c r="X846" s="29"/>
      <c r="Y846" s="29"/>
      <c r="Z846" s="29"/>
      <c r="AA846" s="29"/>
      <c r="AB846" s="29"/>
    </row>
    <row r="847" spans="1:28" ht="15.75" customHeight="1">
      <c r="A847" s="29"/>
      <c r="B847" s="29"/>
      <c r="C847" s="29"/>
      <c r="D847" s="29"/>
      <c r="E847" s="29"/>
      <c r="F847" s="29"/>
      <c r="G847" s="29"/>
      <c r="H847" s="29"/>
      <c r="I847" s="29"/>
      <c r="J847" s="29"/>
      <c r="K847" s="29"/>
      <c r="L847" s="325"/>
      <c r="M847" s="29"/>
      <c r="N847" s="29"/>
      <c r="O847" s="29"/>
      <c r="P847" s="29"/>
      <c r="Q847" s="29"/>
      <c r="R847" s="29"/>
      <c r="S847" s="29"/>
      <c r="T847" s="29"/>
      <c r="U847" s="29"/>
      <c r="V847" s="29"/>
      <c r="W847" s="29"/>
      <c r="X847" s="29"/>
      <c r="Y847" s="29"/>
      <c r="Z847" s="29"/>
      <c r="AA847" s="29"/>
      <c r="AB847" s="29"/>
    </row>
    <row r="848" spans="1:28" ht="15.75" customHeight="1">
      <c r="A848" s="29"/>
      <c r="B848" s="29"/>
      <c r="C848" s="29"/>
      <c r="D848" s="29"/>
      <c r="E848" s="29"/>
      <c r="F848" s="29"/>
      <c r="G848" s="29"/>
      <c r="H848" s="29"/>
      <c r="I848" s="29"/>
      <c r="J848" s="29"/>
      <c r="K848" s="29"/>
      <c r="L848" s="325"/>
      <c r="M848" s="29"/>
      <c r="N848" s="29"/>
      <c r="O848" s="29"/>
      <c r="P848" s="29"/>
      <c r="Q848" s="29"/>
      <c r="R848" s="29"/>
      <c r="S848" s="29"/>
      <c r="T848" s="29"/>
      <c r="U848" s="29"/>
      <c r="V848" s="29"/>
      <c r="W848" s="29"/>
      <c r="X848" s="29"/>
      <c r="Y848" s="29"/>
      <c r="Z848" s="29"/>
      <c r="AA848" s="29"/>
      <c r="AB848" s="29"/>
    </row>
    <row r="849" spans="1:28" ht="15.75" customHeight="1">
      <c r="A849" s="29"/>
      <c r="B849" s="29"/>
      <c r="C849" s="29"/>
      <c r="D849" s="29"/>
      <c r="E849" s="29"/>
      <c r="F849" s="29"/>
      <c r="G849" s="29"/>
      <c r="H849" s="29"/>
      <c r="I849" s="29"/>
      <c r="J849" s="29"/>
      <c r="K849" s="29"/>
      <c r="L849" s="325"/>
      <c r="M849" s="29"/>
      <c r="N849" s="29"/>
      <c r="O849" s="29"/>
      <c r="P849" s="29"/>
      <c r="Q849" s="29"/>
      <c r="R849" s="29"/>
      <c r="S849" s="29"/>
      <c r="T849" s="29"/>
      <c r="U849" s="29"/>
      <c r="V849" s="29"/>
      <c r="W849" s="29"/>
      <c r="X849" s="29"/>
      <c r="Y849" s="29"/>
      <c r="Z849" s="29"/>
      <c r="AA849" s="29"/>
      <c r="AB849" s="29"/>
    </row>
    <row r="850" spans="1:28" ht="15.75" customHeight="1">
      <c r="A850" s="29"/>
      <c r="B850" s="29"/>
      <c r="C850" s="29"/>
      <c r="D850" s="29"/>
      <c r="E850" s="29"/>
      <c r="F850" s="29"/>
      <c r="G850" s="29"/>
      <c r="H850" s="29"/>
      <c r="I850" s="29"/>
      <c r="J850" s="29"/>
      <c r="K850" s="29"/>
      <c r="L850" s="325"/>
      <c r="M850" s="29"/>
      <c r="N850" s="29"/>
      <c r="O850" s="29"/>
      <c r="P850" s="29"/>
      <c r="Q850" s="29"/>
      <c r="R850" s="29"/>
      <c r="S850" s="29"/>
      <c r="T850" s="29"/>
      <c r="U850" s="29"/>
      <c r="V850" s="29"/>
      <c r="W850" s="29"/>
      <c r="X850" s="29"/>
      <c r="Y850" s="29"/>
      <c r="Z850" s="29"/>
      <c r="AA850" s="29"/>
      <c r="AB850" s="29"/>
    </row>
    <row r="851" spans="1:28" ht="15.75" customHeight="1">
      <c r="A851" s="29"/>
      <c r="B851" s="29"/>
      <c r="C851" s="29"/>
      <c r="D851" s="29"/>
      <c r="E851" s="29"/>
      <c r="F851" s="29"/>
      <c r="G851" s="29"/>
      <c r="H851" s="29"/>
      <c r="I851" s="29"/>
      <c r="J851" s="29"/>
      <c r="K851" s="29"/>
      <c r="L851" s="325"/>
      <c r="M851" s="29"/>
      <c r="N851" s="29"/>
      <c r="O851" s="29"/>
      <c r="P851" s="29"/>
      <c r="Q851" s="29"/>
      <c r="R851" s="29"/>
      <c r="S851" s="29"/>
      <c r="T851" s="29"/>
      <c r="U851" s="29"/>
      <c r="V851" s="29"/>
      <c r="W851" s="29"/>
      <c r="X851" s="29"/>
      <c r="Y851" s="29"/>
      <c r="Z851" s="29"/>
      <c r="AA851" s="29"/>
      <c r="AB851" s="29"/>
    </row>
    <row r="852" spans="1:28" ht="15.75" customHeight="1">
      <c r="A852" s="29"/>
      <c r="B852" s="29"/>
      <c r="C852" s="29"/>
      <c r="D852" s="29"/>
      <c r="E852" s="29"/>
      <c r="F852" s="29"/>
      <c r="G852" s="29"/>
      <c r="H852" s="29"/>
      <c r="I852" s="29"/>
      <c r="J852" s="29"/>
      <c r="K852" s="29"/>
      <c r="L852" s="325"/>
      <c r="M852" s="29"/>
      <c r="N852" s="29"/>
      <c r="O852" s="29"/>
      <c r="P852" s="29"/>
      <c r="Q852" s="29"/>
      <c r="R852" s="29"/>
      <c r="S852" s="29"/>
      <c r="T852" s="29"/>
      <c r="U852" s="29"/>
      <c r="V852" s="29"/>
      <c r="W852" s="29"/>
      <c r="X852" s="29"/>
      <c r="Y852" s="29"/>
      <c r="Z852" s="29"/>
      <c r="AA852" s="29"/>
      <c r="AB852" s="29"/>
    </row>
    <row r="853" spans="1:28" ht="15.75" customHeight="1">
      <c r="A853" s="29"/>
      <c r="B853" s="29"/>
      <c r="C853" s="29"/>
      <c r="D853" s="29"/>
      <c r="E853" s="29"/>
      <c r="F853" s="29"/>
      <c r="G853" s="29"/>
      <c r="H853" s="29"/>
      <c r="I853" s="29"/>
      <c r="J853" s="29"/>
      <c r="K853" s="29"/>
      <c r="L853" s="325"/>
      <c r="M853" s="29"/>
      <c r="N853" s="29"/>
      <c r="O853" s="29"/>
      <c r="P853" s="29"/>
      <c r="Q853" s="29"/>
      <c r="R853" s="29"/>
      <c r="S853" s="29"/>
      <c r="T853" s="29"/>
      <c r="U853" s="29"/>
      <c r="V853" s="29"/>
      <c r="W853" s="29"/>
      <c r="X853" s="29"/>
      <c r="Y853" s="29"/>
      <c r="Z853" s="29"/>
      <c r="AA853" s="29"/>
      <c r="AB853" s="29"/>
    </row>
    <row r="854" spans="1:28" ht="15.75" customHeight="1">
      <c r="A854" s="29"/>
      <c r="B854" s="29"/>
      <c r="C854" s="29"/>
      <c r="D854" s="29"/>
      <c r="E854" s="29"/>
      <c r="F854" s="29"/>
      <c r="G854" s="29"/>
      <c r="H854" s="29"/>
      <c r="I854" s="29"/>
      <c r="J854" s="29"/>
      <c r="K854" s="29"/>
      <c r="L854" s="325"/>
      <c r="M854" s="29"/>
      <c r="N854" s="29"/>
      <c r="O854" s="29"/>
      <c r="P854" s="29"/>
      <c r="Q854" s="29"/>
      <c r="R854" s="29"/>
      <c r="S854" s="29"/>
      <c r="T854" s="29"/>
      <c r="U854" s="29"/>
      <c r="V854" s="29"/>
      <c r="W854" s="29"/>
      <c r="X854" s="29"/>
      <c r="Y854" s="29"/>
      <c r="Z854" s="29"/>
      <c r="AA854" s="29"/>
      <c r="AB854" s="29"/>
    </row>
    <row r="855" spans="1:28" ht="15.75" customHeight="1">
      <c r="A855" s="29"/>
      <c r="B855" s="29"/>
      <c r="C855" s="29"/>
      <c r="D855" s="29"/>
      <c r="E855" s="29"/>
      <c r="F855" s="29"/>
      <c r="G855" s="29"/>
      <c r="H855" s="29"/>
      <c r="I855" s="29"/>
      <c r="J855" s="29"/>
      <c r="K855" s="29"/>
      <c r="L855" s="325"/>
      <c r="M855" s="29"/>
      <c r="N855" s="29"/>
      <c r="O855" s="29"/>
      <c r="P855" s="29"/>
      <c r="Q855" s="29"/>
      <c r="R855" s="29"/>
      <c r="S855" s="29"/>
      <c r="T855" s="29"/>
      <c r="U855" s="29"/>
      <c r="V855" s="29"/>
      <c r="W855" s="29"/>
      <c r="X855" s="29"/>
      <c r="Y855" s="29"/>
      <c r="Z855" s="29"/>
      <c r="AA855" s="29"/>
      <c r="AB855" s="29"/>
    </row>
    <row r="856" spans="1:28" ht="15.75" customHeight="1">
      <c r="A856" s="29"/>
      <c r="B856" s="29"/>
      <c r="C856" s="29"/>
      <c r="D856" s="29"/>
      <c r="E856" s="29"/>
      <c r="F856" s="29"/>
      <c r="G856" s="29"/>
      <c r="H856" s="29"/>
      <c r="I856" s="29"/>
      <c r="J856" s="29"/>
      <c r="K856" s="29"/>
      <c r="L856" s="325"/>
      <c r="M856" s="29"/>
      <c r="N856" s="29"/>
      <c r="O856" s="29"/>
      <c r="P856" s="29"/>
      <c r="Q856" s="29"/>
      <c r="R856" s="29"/>
      <c r="S856" s="29"/>
      <c r="T856" s="29"/>
      <c r="U856" s="29"/>
      <c r="V856" s="29"/>
      <c r="W856" s="29"/>
      <c r="X856" s="29"/>
      <c r="Y856" s="29"/>
      <c r="Z856" s="29"/>
      <c r="AA856" s="29"/>
      <c r="AB856" s="29"/>
    </row>
    <row r="857" spans="1:28" ht="15.75" customHeight="1">
      <c r="A857" s="29"/>
      <c r="B857" s="29"/>
      <c r="C857" s="29"/>
      <c r="D857" s="29"/>
      <c r="E857" s="29"/>
      <c r="F857" s="29"/>
      <c r="G857" s="29"/>
      <c r="H857" s="29"/>
      <c r="I857" s="29"/>
      <c r="J857" s="29"/>
      <c r="K857" s="29"/>
      <c r="L857" s="325"/>
      <c r="M857" s="29"/>
      <c r="N857" s="29"/>
      <c r="O857" s="29"/>
      <c r="P857" s="29"/>
      <c r="Q857" s="29"/>
      <c r="R857" s="29"/>
      <c r="S857" s="29"/>
      <c r="T857" s="29"/>
      <c r="U857" s="29"/>
      <c r="V857" s="29"/>
      <c r="W857" s="29"/>
      <c r="X857" s="29"/>
      <c r="Y857" s="29"/>
      <c r="Z857" s="29"/>
      <c r="AA857" s="29"/>
      <c r="AB857" s="29"/>
    </row>
    <row r="858" spans="1:28" ht="15.75" customHeight="1">
      <c r="A858" s="29"/>
      <c r="B858" s="29"/>
      <c r="C858" s="29"/>
      <c r="D858" s="29"/>
      <c r="E858" s="29"/>
      <c r="F858" s="29"/>
      <c r="G858" s="29"/>
      <c r="H858" s="29"/>
      <c r="I858" s="29"/>
      <c r="J858" s="29"/>
      <c r="K858" s="29"/>
      <c r="L858" s="325"/>
      <c r="M858" s="29"/>
      <c r="N858" s="29"/>
      <c r="O858" s="29"/>
      <c r="P858" s="29"/>
      <c r="Q858" s="29"/>
      <c r="R858" s="29"/>
      <c r="S858" s="29"/>
      <c r="T858" s="29"/>
      <c r="U858" s="29"/>
      <c r="V858" s="29"/>
      <c r="W858" s="29"/>
      <c r="X858" s="29"/>
      <c r="Y858" s="29"/>
      <c r="Z858" s="29"/>
      <c r="AA858" s="29"/>
      <c r="AB858" s="29"/>
    </row>
    <row r="859" spans="1:28" ht="15.75" customHeight="1">
      <c r="A859" s="29"/>
      <c r="B859" s="29"/>
      <c r="C859" s="29"/>
      <c r="D859" s="29"/>
      <c r="E859" s="29"/>
      <c r="F859" s="29"/>
      <c r="G859" s="29"/>
      <c r="H859" s="29"/>
      <c r="I859" s="29"/>
      <c r="J859" s="29"/>
      <c r="K859" s="29"/>
      <c r="L859" s="325"/>
      <c r="M859" s="29"/>
      <c r="N859" s="29"/>
      <c r="O859" s="29"/>
      <c r="P859" s="29"/>
      <c r="Q859" s="29"/>
      <c r="R859" s="29"/>
      <c r="S859" s="29"/>
      <c r="T859" s="29"/>
      <c r="U859" s="29"/>
      <c r="V859" s="29"/>
      <c r="W859" s="29"/>
      <c r="X859" s="29"/>
      <c r="Y859" s="29"/>
      <c r="Z859" s="29"/>
      <c r="AA859" s="29"/>
      <c r="AB859" s="29"/>
    </row>
    <row r="860" spans="1:28" ht="15.75" customHeight="1">
      <c r="A860" s="29"/>
      <c r="B860" s="29"/>
      <c r="C860" s="29"/>
      <c r="D860" s="29"/>
      <c r="E860" s="29"/>
      <c r="F860" s="29"/>
      <c r="G860" s="29"/>
      <c r="H860" s="29"/>
      <c r="I860" s="29"/>
      <c r="J860" s="29"/>
      <c r="K860" s="29"/>
      <c r="L860" s="325"/>
      <c r="M860" s="29"/>
      <c r="N860" s="29"/>
      <c r="O860" s="29"/>
      <c r="P860" s="29"/>
      <c r="Q860" s="29"/>
      <c r="R860" s="29"/>
      <c r="S860" s="29"/>
      <c r="T860" s="29"/>
      <c r="U860" s="29"/>
      <c r="V860" s="29"/>
      <c r="W860" s="29"/>
      <c r="X860" s="29"/>
      <c r="Y860" s="29"/>
      <c r="Z860" s="29"/>
      <c r="AA860" s="29"/>
      <c r="AB860" s="29"/>
    </row>
    <row r="861" spans="1:28" ht="15.75" customHeight="1">
      <c r="A861" s="29"/>
      <c r="B861" s="29"/>
      <c r="C861" s="29"/>
      <c r="D861" s="29"/>
      <c r="E861" s="29"/>
      <c r="F861" s="29"/>
      <c r="G861" s="29"/>
      <c r="H861" s="29"/>
      <c r="I861" s="29"/>
      <c r="J861" s="29"/>
      <c r="K861" s="29"/>
      <c r="L861" s="325"/>
      <c r="M861" s="29"/>
      <c r="N861" s="29"/>
      <c r="O861" s="29"/>
      <c r="P861" s="29"/>
      <c r="Q861" s="29"/>
      <c r="R861" s="29"/>
      <c r="S861" s="29"/>
      <c r="T861" s="29"/>
      <c r="U861" s="29"/>
      <c r="V861" s="29"/>
      <c r="W861" s="29"/>
      <c r="X861" s="29"/>
      <c r="Y861" s="29"/>
      <c r="Z861" s="29"/>
      <c r="AA861" s="29"/>
      <c r="AB861" s="29"/>
    </row>
    <row r="862" spans="1:28" ht="15.75" customHeight="1">
      <c r="A862" s="29"/>
      <c r="B862" s="29"/>
      <c r="C862" s="29"/>
      <c r="D862" s="29"/>
      <c r="E862" s="29"/>
      <c r="F862" s="29"/>
      <c r="G862" s="29"/>
      <c r="H862" s="29"/>
      <c r="I862" s="29"/>
      <c r="J862" s="29"/>
      <c r="K862" s="29"/>
      <c r="L862" s="325"/>
      <c r="M862" s="29"/>
      <c r="N862" s="29"/>
      <c r="O862" s="29"/>
      <c r="P862" s="29"/>
      <c r="Q862" s="29"/>
      <c r="R862" s="29"/>
      <c r="S862" s="29"/>
      <c r="T862" s="29"/>
      <c r="U862" s="29"/>
      <c r="V862" s="29"/>
      <c r="W862" s="29"/>
      <c r="X862" s="29"/>
      <c r="Y862" s="29"/>
      <c r="Z862" s="29"/>
      <c r="AA862" s="29"/>
      <c r="AB862" s="29"/>
    </row>
    <row r="863" spans="1:28" ht="15.75" customHeight="1">
      <c r="A863" s="29"/>
      <c r="B863" s="29"/>
      <c r="C863" s="29"/>
      <c r="D863" s="29"/>
      <c r="E863" s="29"/>
      <c r="F863" s="29"/>
      <c r="G863" s="29"/>
      <c r="H863" s="29"/>
      <c r="I863" s="29"/>
      <c r="J863" s="29"/>
      <c r="K863" s="29"/>
      <c r="L863" s="325"/>
      <c r="M863" s="29"/>
      <c r="N863" s="29"/>
      <c r="O863" s="29"/>
      <c r="P863" s="29"/>
      <c r="Q863" s="29"/>
      <c r="R863" s="29"/>
      <c r="S863" s="29"/>
      <c r="T863" s="29"/>
      <c r="U863" s="29"/>
      <c r="V863" s="29"/>
      <c r="W863" s="29"/>
      <c r="X863" s="29"/>
      <c r="Y863" s="29"/>
      <c r="Z863" s="29"/>
      <c r="AA863" s="29"/>
      <c r="AB863" s="29"/>
    </row>
    <row r="864" spans="1:28" ht="15.75" customHeight="1">
      <c r="A864" s="29"/>
      <c r="B864" s="29"/>
      <c r="C864" s="29"/>
      <c r="D864" s="29"/>
      <c r="E864" s="29"/>
      <c r="F864" s="29"/>
      <c r="G864" s="29"/>
      <c r="H864" s="29"/>
      <c r="I864" s="29"/>
      <c r="J864" s="29"/>
      <c r="K864" s="29"/>
      <c r="L864" s="325"/>
      <c r="M864" s="29"/>
      <c r="N864" s="29"/>
      <c r="O864" s="29"/>
      <c r="P864" s="29"/>
      <c r="Q864" s="29"/>
      <c r="R864" s="29"/>
      <c r="S864" s="29"/>
      <c r="T864" s="29"/>
      <c r="U864" s="29"/>
      <c r="V864" s="29"/>
      <c r="W864" s="29"/>
      <c r="X864" s="29"/>
      <c r="Y864" s="29"/>
      <c r="Z864" s="29"/>
      <c r="AA864" s="29"/>
      <c r="AB864" s="29"/>
    </row>
    <row r="865" spans="1:28" ht="15.75" customHeight="1">
      <c r="A865" s="29"/>
      <c r="B865" s="29"/>
      <c r="C865" s="29"/>
      <c r="D865" s="29"/>
      <c r="E865" s="29"/>
      <c r="F865" s="29"/>
      <c r="G865" s="29"/>
      <c r="H865" s="29"/>
      <c r="I865" s="29"/>
      <c r="J865" s="29"/>
      <c r="K865" s="29"/>
      <c r="L865" s="325"/>
      <c r="M865" s="29"/>
      <c r="N865" s="29"/>
      <c r="O865" s="29"/>
      <c r="P865" s="29"/>
      <c r="Q865" s="29"/>
      <c r="R865" s="29"/>
      <c r="S865" s="29"/>
      <c r="T865" s="29"/>
      <c r="U865" s="29"/>
      <c r="V865" s="29"/>
      <c r="W865" s="29"/>
      <c r="X865" s="29"/>
      <c r="Y865" s="29"/>
      <c r="Z865" s="29"/>
      <c r="AA865" s="29"/>
      <c r="AB865" s="29"/>
    </row>
    <row r="866" spans="1:28" ht="15.75" customHeight="1">
      <c r="A866" s="29"/>
      <c r="B866" s="29"/>
      <c r="C866" s="29"/>
      <c r="D866" s="29"/>
      <c r="E866" s="29"/>
      <c r="F866" s="29"/>
      <c r="G866" s="29"/>
      <c r="H866" s="29"/>
      <c r="I866" s="29"/>
      <c r="J866" s="29"/>
      <c r="K866" s="29"/>
      <c r="L866" s="325"/>
      <c r="M866" s="29"/>
      <c r="N866" s="29"/>
      <c r="O866" s="29"/>
      <c r="P866" s="29"/>
      <c r="Q866" s="29"/>
      <c r="R866" s="29"/>
      <c r="S866" s="29"/>
      <c r="T866" s="29"/>
      <c r="U866" s="29"/>
      <c r="V866" s="29"/>
      <c r="W866" s="29"/>
      <c r="X866" s="29"/>
      <c r="Y866" s="29"/>
      <c r="Z866" s="29"/>
      <c r="AA866" s="29"/>
      <c r="AB866" s="29"/>
    </row>
    <row r="867" spans="1:28" ht="15.75" customHeight="1">
      <c r="A867" s="29"/>
      <c r="B867" s="29"/>
      <c r="C867" s="29"/>
      <c r="D867" s="29"/>
      <c r="E867" s="29"/>
      <c r="F867" s="29"/>
      <c r="G867" s="29"/>
      <c r="H867" s="29"/>
      <c r="I867" s="29"/>
      <c r="J867" s="29"/>
      <c r="K867" s="29"/>
      <c r="L867" s="325"/>
      <c r="M867" s="29"/>
      <c r="N867" s="29"/>
      <c r="O867" s="29"/>
      <c r="P867" s="29"/>
      <c r="Q867" s="29"/>
      <c r="R867" s="29"/>
      <c r="S867" s="29"/>
      <c r="T867" s="29"/>
      <c r="U867" s="29"/>
      <c r="V867" s="29"/>
      <c r="W867" s="29"/>
      <c r="X867" s="29"/>
      <c r="Y867" s="29"/>
      <c r="Z867" s="29"/>
      <c r="AA867" s="29"/>
      <c r="AB867" s="29"/>
    </row>
    <row r="868" spans="1:28" ht="15.75" customHeight="1">
      <c r="A868" s="29"/>
      <c r="B868" s="29"/>
      <c r="C868" s="29"/>
      <c r="D868" s="29"/>
      <c r="E868" s="29"/>
      <c r="F868" s="29"/>
      <c r="G868" s="29"/>
      <c r="H868" s="29"/>
      <c r="I868" s="29"/>
      <c r="J868" s="29"/>
      <c r="K868" s="29"/>
      <c r="L868" s="325"/>
      <c r="M868" s="29"/>
      <c r="N868" s="29"/>
      <c r="O868" s="29"/>
      <c r="P868" s="29"/>
      <c r="Q868" s="29"/>
      <c r="R868" s="29"/>
      <c r="S868" s="29"/>
      <c r="T868" s="29"/>
      <c r="U868" s="29"/>
      <c r="V868" s="29"/>
      <c r="W868" s="29"/>
      <c r="X868" s="29"/>
      <c r="Y868" s="29"/>
      <c r="Z868" s="29"/>
      <c r="AA868" s="29"/>
      <c r="AB868" s="29"/>
    </row>
    <row r="869" spans="1:28" ht="15.75" customHeight="1">
      <c r="A869" s="29"/>
      <c r="B869" s="29"/>
      <c r="C869" s="29"/>
      <c r="D869" s="29"/>
      <c r="E869" s="29"/>
      <c r="F869" s="29"/>
      <c r="G869" s="29"/>
      <c r="H869" s="29"/>
      <c r="I869" s="29"/>
      <c r="J869" s="29"/>
      <c r="K869" s="29"/>
      <c r="L869" s="325"/>
      <c r="M869" s="29"/>
      <c r="N869" s="29"/>
      <c r="O869" s="29"/>
      <c r="P869" s="29"/>
      <c r="Q869" s="29"/>
      <c r="R869" s="29"/>
      <c r="S869" s="29"/>
      <c r="T869" s="29"/>
      <c r="U869" s="29"/>
      <c r="V869" s="29"/>
      <c r="W869" s="29"/>
      <c r="X869" s="29"/>
      <c r="Y869" s="29"/>
      <c r="Z869" s="29"/>
      <c r="AA869" s="29"/>
      <c r="AB869" s="29"/>
    </row>
    <row r="870" spans="1:28" ht="15.75" customHeight="1">
      <c r="A870" s="29"/>
      <c r="B870" s="29"/>
      <c r="C870" s="29"/>
      <c r="D870" s="29"/>
      <c r="E870" s="29"/>
      <c r="F870" s="29"/>
      <c r="G870" s="29"/>
      <c r="H870" s="29"/>
      <c r="I870" s="29"/>
      <c r="J870" s="29"/>
      <c r="K870" s="29"/>
      <c r="L870" s="325"/>
      <c r="M870" s="29"/>
      <c r="N870" s="29"/>
      <c r="O870" s="29"/>
      <c r="P870" s="29"/>
      <c r="Q870" s="29"/>
      <c r="R870" s="29"/>
      <c r="S870" s="29"/>
      <c r="T870" s="29"/>
      <c r="U870" s="29"/>
      <c r="V870" s="29"/>
      <c r="W870" s="29"/>
      <c r="X870" s="29"/>
      <c r="Y870" s="29"/>
      <c r="Z870" s="29"/>
      <c r="AA870" s="29"/>
      <c r="AB870" s="29"/>
    </row>
    <row r="871" spans="1:28" ht="15.75" customHeight="1">
      <c r="A871" s="29"/>
      <c r="B871" s="29"/>
      <c r="C871" s="29"/>
      <c r="D871" s="29"/>
      <c r="E871" s="29"/>
      <c r="F871" s="29"/>
      <c r="G871" s="29"/>
      <c r="H871" s="29"/>
      <c r="I871" s="29"/>
      <c r="J871" s="29"/>
      <c r="K871" s="29"/>
      <c r="L871" s="325"/>
      <c r="M871" s="29"/>
      <c r="N871" s="29"/>
      <c r="O871" s="29"/>
      <c r="P871" s="29"/>
      <c r="Q871" s="29"/>
      <c r="R871" s="29"/>
      <c r="S871" s="29"/>
      <c r="T871" s="29"/>
      <c r="U871" s="29"/>
      <c r="V871" s="29"/>
      <c r="W871" s="29"/>
      <c r="X871" s="29"/>
      <c r="Y871" s="29"/>
      <c r="Z871" s="29"/>
      <c r="AA871" s="29"/>
      <c r="AB871" s="29"/>
    </row>
    <row r="872" spans="1:28" ht="15.75" customHeight="1">
      <c r="A872" s="29"/>
      <c r="B872" s="29"/>
      <c r="C872" s="29"/>
      <c r="D872" s="29"/>
      <c r="E872" s="29"/>
      <c r="F872" s="29"/>
      <c r="G872" s="29"/>
      <c r="H872" s="29"/>
      <c r="I872" s="29"/>
      <c r="J872" s="29"/>
      <c r="K872" s="29"/>
      <c r="L872" s="325"/>
      <c r="M872" s="29"/>
      <c r="N872" s="29"/>
      <c r="O872" s="29"/>
      <c r="P872" s="29"/>
      <c r="Q872" s="29"/>
      <c r="R872" s="29"/>
      <c r="S872" s="29"/>
      <c r="T872" s="29"/>
      <c r="U872" s="29"/>
      <c r="V872" s="29"/>
      <c r="W872" s="29"/>
      <c r="X872" s="29"/>
      <c r="Y872" s="29"/>
      <c r="Z872" s="29"/>
      <c r="AA872" s="29"/>
      <c r="AB872" s="29"/>
    </row>
    <row r="873" spans="1:28" ht="15.75" customHeight="1">
      <c r="A873" s="29"/>
      <c r="B873" s="29"/>
      <c r="C873" s="29"/>
      <c r="D873" s="29"/>
      <c r="E873" s="29"/>
      <c r="F873" s="29"/>
      <c r="G873" s="29"/>
      <c r="H873" s="29"/>
      <c r="I873" s="29"/>
      <c r="J873" s="29"/>
      <c r="K873" s="29"/>
      <c r="L873" s="325"/>
      <c r="M873" s="29"/>
      <c r="N873" s="29"/>
      <c r="O873" s="29"/>
      <c r="P873" s="29"/>
      <c r="Q873" s="29"/>
      <c r="R873" s="29"/>
      <c r="S873" s="29"/>
      <c r="T873" s="29"/>
      <c r="U873" s="29"/>
      <c r="V873" s="29"/>
      <c r="W873" s="29"/>
      <c r="X873" s="29"/>
      <c r="Y873" s="29"/>
      <c r="Z873" s="29"/>
      <c r="AA873" s="29"/>
      <c r="AB873" s="29"/>
    </row>
    <row r="874" spans="1:28" ht="15.75" customHeight="1">
      <c r="A874" s="29"/>
      <c r="B874" s="29"/>
      <c r="C874" s="29"/>
      <c r="D874" s="29"/>
      <c r="E874" s="29"/>
      <c r="F874" s="29"/>
      <c r="G874" s="29"/>
      <c r="H874" s="29"/>
      <c r="I874" s="29"/>
      <c r="J874" s="29"/>
      <c r="K874" s="29"/>
      <c r="L874" s="325"/>
      <c r="M874" s="29"/>
      <c r="N874" s="29"/>
      <c r="O874" s="29"/>
      <c r="P874" s="29"/>
      <c r="Q874" s="29"/>
      <c r="R874" s="29"/>
      <c r="S874" s="29"/>
      <c r="T874" s="29"/>
      <c r="U874" s="29"/>
      <c r="V874" s="29"/>
      <c r="W874" s="29"/>
      <c r="X874" s="29"/>
      <c r="Y874" s="29"/>
      <c r="Z874" s="29"/>
      <c r="AA874" s="29"/>
      <c r="AB874" s="29"/>
    </row>
    <row r="875" spans="1:28" ht="15.75" customHeight="1">
      <c r="A875" s="29"/>
      <c r="B875" s="29"/>
      <c r="C875" s="29"/>
      <c r="D875" s="29"/>
      <c r="E875" s="29"/>
      <c r="F875" s="29"/>
      <c r="G875" s="29"/>
      <c r="H875" s="29"/>
      <c r="I875" s="29"/>
      <c r="J875" s="29"/>
      <c r="K875" s="29"/>
      <c r="L875" s="325"/>
      <c r="M875" s="29"/>
      <c r="N875" s="29"/>
      <c r="O875" s="29"/>
      <c r="P875" s="29"/>
      <c r="Q875" s="29"/>
      <c r="R875" s="29"/>
      <c r="S875" s="29"/>
      <c r="T875" s="29"/>
      <c r="U875" s="29"/>
      <c r="V875" s="29"/>
      <c r="W875" s="29"/>
      <c r="X875" s="29"/>
      <c r="Y875" s="29"/>
      <c r="Z875" s="29"/>
      <c r="AA875" s="29"/>
      <c r="AB875" s="29"/>
    </row>
    <row r="876" spans="1:28" ht="15.75" customHeight="1">
      <c r="A876" s="29"/>
      <c r="B876" s="29"/>
      <c r="C876" s="29"/>
      <c r="D876" s="29"/>
      <c r="E876" s="29"/>
      <c r="F876" s="29"/>
      <c r="G876" s="29"/>
      <c r="H876" s="29"/>
      <c r="I876" s="29"/>
      <c r="J876" s="29"/>
      <c r="K876" s="29"/>
      <c r="L876" s="325"/>
      <c r="M876" s="29"/>
      <c r="N876" s="29"/>
      <c r="O876" s="29"/>
      <c r="P876" s="29"/>
      <c r="Q876" s="29"/>
      <c r="R876" s="29"/>
      <c r="S876" s="29"/>
      <c r="T876" s="29"/>
      <c r="U876" s="29"/>
      <c r="V876" s="29"/>
      <c r="W876" s="29"/>
      <c r="X876" s="29"/>
      <c r="Y876" s="29"/>
      <c r="Z876" s="29"/>
      <c r="AA876" s="29"/>
      <c r="AB876" s="29"/>
    </row>
    <row r="877" spans="1:28" ht="15.75" customHeight="1">
      <c r="A877" s="29"/>
      <c r="B877" s="29"/>
      <c r="C877" s="29"/>
      <c r="D877" s="29"/>
      <c r="E877" s="29"/>
      <c r="F877" s="29"/>
      <c r="G877" s="29"/>
      <c r="H877" s="29"/>
      <c r="I877" s="29"/>
      <c r="J877" s="29"/>
      <c r="K877" s="29"/>
      <c r="L877" s="325"/>
      <c r="M877" s="29"/>
      <c r="N877" s="29"/>
      <c r="O877" s="29"/>
      <c r="P877" s="29"/>
      <c r="Q877" s="29"/>
      <c r="R877" s="29"/>
      <c r="S877" s="29"/>
      <c r="T877" s="29"/>
      <c r="U877" s="29"/>
      <c r="V877" s="29"/>
      <c r="W877" s="29"/>
      <c r="X877" s="29"/>
      <c r="Y877" s="29"/>
      <c r="Z877" s="29"/>
      <c r="AA877" s="29"/>
      <c r="AB877" s="29"/>
    </row>
    <row r="878" spans="1:28" ht="15.75" customHeight="1">
      <c r="A878" s="29"/>
      <c r="B878" s="29"/>
      <c r="C878" s="29"/>
      <c r="D878" s="29"/>
      <c r="E878" s="29"/>
      <c r="F878" s="29"/>
      <c r="G878" s="29"/>
      <c r="H878" s="29"/>
      <c r="I878" s="29"/>
      <c r="J878" s="29"/>
      <c r="K878" s="29"/>
      <c r="L878" s="325"/>
      <c r="M878" s="29"/>
      <c r="N878" s="29"/>
      <c r="O878" s="29"/>
      <c r="P878" s="29"/>
      <c r="Q878" s="29"/>
      <c r="R878" s="29"/>
      <c r="S878" s="29"/>
      <c r="T878" s="29"/>
      <c r="U878" s="29"/>
      <c r="V878" s="29"/>
      <c r="W878" s="29"/>
      <c r="X878" s="29"/>
      <c r="Y878" s="29"/>
      <c r="Z878" s="29"/>
      <c r="AA878" s="29"/>
      <c r="AB878" s="29"/>
    </row>
    <row r="879" spans="1:28" ht="15.75" customHeight="1">
      <c r="A879" s="29"/>
      <c r="B879" s="29"/>
      <c r="C879" s="29"/>
      <c r="D879" s="29"/>
      <c r="E879" s="29"/>
      <c r="F879" s="29"/>
      <c r="G879" s="29"/>
      <c r="H879" s="29"/>
      <c r="I879" s="29"/>
      <c r="J879" s="29"/>
      <c r="K879" s="29"/>
      <c r="L879" s="325"/>
      <c r="M879" s="29"/>
      <c r="N879" s="29"/>
      <c r="O879" s="29"/>
      <c r="P879" s="29"/>
      <c r="Q879" s="29"/>
      <c r="R879" s="29"/>
      <c r="S879" s="29"/>
      <c r="T879" s="29"/>
      <c r="U879" s="29"/>
      <c r="V879" s="29"/>
      <c r="W879" s="29"/>
      <c r="X879" s="29"/>
      <c r="Y879" s="29"/>
      <c r="Z879" s="29"/>
      <c r="AA879" s="29"/>
      <c r="AB879" s="29"/>
    </row>
    <row r="880" spans="1:28" ht="15.75" customHeight="1">
      <c r="A880" s="29"/>
      <c r="B880" s="29"/>
      <c r="C880" s="29"/>
      <c r="D880" s="29"/>
      <c r="E880" s="29"/>
      <c r="F880" s="29"/>
      <c r="G880" s="29"/>
      <c r="H880" s="29"/>
      <c r="I880" s="29"/>
      <c r="J880" s="29"/>
      <c r="K880" s="29"/>
      <c r="L880" s="325"/>
      <c r="M880" s="29"/>
      <c r="N880" s="29"/>
      <c r="O880" s="29"/>
      <c r="P880" s="29"/>
      <c r="Q880" s="29"/>
      <c r="R880" s="29"/>
      <c r="S880" s="29"/>
      <c r="T880" s="29"/>
      <c r="U880" s="29"/>
      <c r="V880" s="29"/>
      <c r="W880" s="29"/>
      <c r="X880" s="29"/>
      <c r="Y880" s="29"/>
      <c r="Z880" s="29"/>
      <c r="AA880" s="29"/>
      <c r="AB880" s="29"/>
    </row>
    <row r="881" spans="1:28" ht="15.75" customHeight="1">
      <c r="A881" s="29"/>
      <c r="B881" s="29"/>
      <c r="C881" s="29"/>
      <c r="D881" s="29"/>
      <c r="E881" s="29"/>
      <c r="F881" s="29"/>
      <c r="G881" s="29"/>
      <c r="H881" s="29"/>
      <c r="I881" s="29"/>
      <c r="J881" s="29"/>
      <c r="K881" s="29"/>
      <c r="L881" s="325"/>
      <c r="M881" s="29"/>
      <c r="N881" s="29"/>
      <c r="O881" s="29"/>
      <c r="P881" s="29"/>
      <c r="Q881" s="29"/>
      <c r="R881" s="29"/>
      <c r="S881" s="29"/>
      <c r="T881" s="29"/>
      <c r="U881" s="29"/>
      <c r="V881" s="29"/>
      <c r="W881" s="29"/>
      <c r="X881" s="29"/>
      <c r="Y881" s="29"/>
      <c r="Z881" s="29"/>
      <c r="AA881" s="29"/>
      <c r="AB881" s="29"/>
    </row>
    <row r="882" spans="1:28" ht="15.75" customHeight="1">
      <c r="A882" s="29"/>
      <c r="B882" s="29"/>
      <c r="C882" s="29"/>
      <c r="D882" s="29"/>
      <c r="E882" s="29"/>
      <c r="F882" s="29"/>
      <c r="G882" s="29"/>
      <c r="H882" s="29"/>
      <c r="I882" s="29"/>
      <c r="J882" s="29"/>
      <c r="K882" s="29"/>
      <c r="L882" s="325"/>
      <c r="M882" s="29"/>
      <c r="N882" s="29"/>
      <c r="O882" s="29"/>
      <c r="P882" s="29"/>
      <c r="Q882" s="29"/>
      <c r="R882" s="29"/>
      <c r="S882" s="29"/>
      <c r="T882" s="29"/>
      <c r="U882" s="29"/>
      <c r="V882" s="29"/>
      <c r="W882" s="29"/>
      <c r="X882" s="29"/>
      <c r="Y882" s="29"/>
      <c r="Z882" s="29"/>
      <c r="AA882" s="29"/>
      <c r="AB882" s="29"/>
    </row>
    <row r="883" spans="1:28" ht="15.75" customHeight="1">
      <c r="A883" s="29"/>
      <c r="B883" s="29"/>
      <c r="C883" s="29"/>
      <c r="D883" s="29"/>
      <c r="E883" s="29"/>
      <c r="F883" s="29"/>
      <c r="G883" s="29"/>
      <c r="H883" s="29"/>
      <c r="I883" s="29"/>
      <c r="J883" s="29"/>
      <c r="K883" s="29"/>
      <c r="L883" s="325"/>
      <c r="M883" s="29"/>
      <c r="N883" s="29"/>
      <c r="O883" s="29"/>
      <c r="P883" s="29"/>
      <c r="Q883" s="29"/>
      <c r="R883" s="29"/>
      <c r="S883" s="29"/>
      <c r="T883" s="29"/>
      <c r="U883" s="29"/>
      <c r="V883" s="29"/>
      <c r="W883" s="29"/>
      <c r="X883" s="29"/>
      <c r="Y883" s="29"/>
      <c r="Z883" s="29"/>
      <c r="AA883" s="29"/>
      <c r="AB883" s="29"/>
    </row>
    <row r="884" spans="1:28" ht="15.75" customHeight="1">
      <c r="A884" s="29"/>
      <c r="B884" s="29"/>
      <c r="C884" s="29"/>
      <c r="D884" s="29"/>
      <c r="E884" s="29"/>
      <c r="F884" s="29"/>
      <c r="G884" s="29"/>
      <c r="H884" s="29"/>
      <c r="I884" s="29"/>
      <c r="J884" s="29"/>
      <c r="K884" s="29"/>
      <c r="L884" s="325"/>
      <c r="M884" s="29"/>
      <c r="N884" s="29"/>
      <c r="O884" s="29"/>
      <c r="P884" s="29"/>
      <c r="Q884" s="29"/>
      <c r="R884" s="29"/>
      <c r="S884" s="29"/>
      <c r="T884" s="29"/>
      <c r="U884" s="29"/>
      <c r="V884" s="29"/>
      <c r="W884" s="29"/>
      <c r="X884" s="29"/>
      <c r="Y884" s="29"/>
      <c r="Z884" s="29"/>
      <c r="AA884" s="29"/>
      <c r="AB884" s="29"/>
    </row>
    <row r="885" spans="1:28" ht="15.75" customHeight="1">
      <c r="A885" s="29"/>
      <c r="B885" s="29"/>
      <c r="C885" s="29"/>
      <c r="D885" s="29"/>
      <c r="E885" s="29"/>
      <c r="F885" s="29"/>
      <c r="G885" s="29"/>
      <c r="H885" s="29"/>
      <c r="I885" s="29"/>
      <c r="J885" s="29"/>
      <c r="K885" s="29"/>
      <c r="L885" s="325"/>
      <c r="M885" s="29"/>
      <c r="N885" s="29"/>
      <c r="O885" s="29"/>
      <c r="P885" s="29"/>
      <c r="Q885" s="29"/>
      <c r="R885" s="29"/>
      <c r="S885" s="29"/>
      <c r="T885" s="29"/>
      <c r="U885" s="29"/>
      <c r="V885" s="29"/>
      <c r="W885" s="29"/>
      <c r="X885" s="29"/>
      <c r="Y885" s="29"/>
      <c r="Z885" s="29"/>
      <c r="AA885" s="29"/>
      <c r="AB885" s="29"/>
    </row>
    <row r="886" spans="1:28" ht="15.75" customHeight="1">
      <c r="A886" s="29"/>
      <c r="B886" s="29"/>
      <c r="C886" s="29"/>
      <c r="D886" s="29"/>
      <c r="E886" s="29"/>
      <c r="F886" s="29"/>
      <c r="G886" s="29"/>
      <c r="H886" s="29"/>
      <c r="I886" s="29"/>
      <c r="J886" s="29"/>
      <c r="K886" s="29"/>
      <c r="L886" s="325"/>
      <c r="M886" s="29"/>
      <c r="N886" s="29"/>
      <c r="O886" s="29"/>
      <c r="P886" s="29"/>
      <c r="Q886" s="29"/>
      <c r="R886" s="29"/>
      <c r="S886" s="29"/>
      <c r="T886" s="29"/>
      <c r="U886" s="29"/>
      <c r="V886" s="29"/>
      <c r="W886" s="29"/>
      <c r="X886" s="29"/>
      <c r="Y886" s="29"/>
      <c r="Z886" s="29"/>
      <c r="AA886" s="29"/>
      <c r="AB886" s="29"/>
    </row>
    <row r="887" spans="1:28" ht="15.75" customHeight="1">
      <c r="A887" s="29"/>
      <c r="B887" s="29"/>
      <c r="C887" s="29"/>
      <c r="D887" s="29"/>
      <c r="E887" s="29"/>
      <c r="F887" s="29"/>
      <c r="G887" s="29"/>
      <c r="H887" s="29"/>
      <c r="I887" s="29"/>
      <c r="J887" s="29"/>
      <c r="K887" s="29"/>
      <c r="L887" s="325"/>
      <c r="M887" s="29"/>
      <c r="N887" s="29"/>
      <c r="O887" s="29"/>
      <c r="P887" s="29"/>
      <c r="Q887" s="29"/>
      <c r="R887" s="29"/>
      <c r="S887" s="29"/>
      <c r="T887" s="29"/>
      <c r="U887" s="29"/>
      <c r="V887" s="29"/>
      <c r="W887" s="29"/>
      <c r="X887" s="29"/>
      <c r="Y887" s="29"/>
      <c r="Z887" s="29"/>
      <c r="AA887" s="29"/>
      <c r="AB887" s="29"/>
    </row>
    <row r="888" spans="1:28" ht="15.75" customHeight="1">
      <c r="A888" s="29"/>
      <c r="B888" s="29"/>
      <c r="C888" s="29"/>
      <c r="D888" s="29"/>
      <c r="E888" s="29"/>
      <c r="F888" s="29"/>
      <c r="G888" s="29"/>
      <c r="H888" s="29"/>
      <c r="I888" s="29"/>
      <c r="J888" s="29"/>
      <c r="K888" s="29"/>
      <c r="L888" s="325"/>
      <c r="M888" s="29"/>
      <c r="N888" s="29"/>
      <c r="O888" s="29"/>
      <c r="P888" s="29"/>
      <c r="Q888" s="29"/>
      <c r="R888" s="29"/>
      <c r="S888" s="29"/>
      <c r="T888" s="29"/>
      <c r="U888" s="29"/>
      <c r="V888" s="29"/>
      <c r="W888" s="29"/>
      <c r="X888" s="29"/>
      <c r="Y888" s="29"/>
      <c r="Z888" s="29"/>
      <c r="AA888" s="29"/>
      <c r="AB888" s="29"/>
    </row>
    <row r="889" spans="1:28" ht="15.75" customHeight="1">
      <c r="A889" s="29"/>
      <c r="B889" s="29"/>
      <c r="C889" s="29"/>
      <c r="D889" s="29"/>
      <c r="E889" s="29"/>
      <c r="F889" s="29"/>
      <c r="G889" s="29"/>
      <c r="H889" s="29"/>
      <c r="I889" s="29"/>
      <c r="J889" s="29"/>
      <c r="K889" s="29"/>
      <c r="L889" s="325"/>
      <c r="M889" s="29"/>
      <c r="N889" s="29"/>
      <c r="O889" s="29"/>
      <c r="P889" s="29"/>
      <c r="Q889" s="29"/>
      <c r="R889" s="29"/>
      <c r="S889" s="29"/>
      <c r="T889" s="29"/>
      <c r="U889" s="29"/>
      <c r="V889" s="29"/>
      <c r="W889" s="29"/>
      <c r="X889" s="29"/>
      <c r="Y889" s="29"/>
      <c r="Z889" s="29"/>
      <c r="AA889" s="29"/>
      <c r="AB889" s="29"/>
    </row>
    <row r="890" spans="1:28" ht="15.75" customHeight="1">
      <c r="A890" s="29"/>
      <c r="B890" s="29"/>
      <c r="C890" s="29"/>
      <c r="D890" s="29"/>
      <c r="E890" s="29"/>
      <c r="F890" s="29"/>
      <c r="G890" s="29"/>
      <c r="H890" s="29"/>
      <c r="I890" s="29"/>
      <c r="J890" s="29"/>
      <c r="K890" s="29"/>
      <c r="L890" s="325"/>
      <c r="M890" s="29"/>
      <c r="N890" s="29"/>
      <c r="O890" s="29"/>
      <c r="P890" s="29"/>
      <c r="Q890" s="29"/>
      <c r="R890" s="29"/>
      <c r="S890" s="29"/>
      <c r="T890" s="29"/>
      <c r="U890" s="29"/>
      <c r="V890" s="29"/>
      <c r="W890" s="29"/>
      <c r="X890" s="29"/>
      <c r="Y890" s="29"/>
      <c r="Z890" s="29"/>
      <c r="AA890" s="29"/>
      <c r="AB890" s="29"/>
    </row>
    <row r="891" spans="1:28" ht="15.75" customHeight="1">
      <c r="A891" s="29"/>
      <c r="B891" s="29"/>
      <c r="C891" s="29"/>
      <c r="D891" s="29"/>
      <c r="E891" s="29"/>
      <c r="F891" s="29"/>
      <c r="G891" s="29"/>
      <c r="H891" s="29"/>
      <c r="I891" s="29"/>
      <c r="J891" s="29"/>
      <c r="K891" s="29"/>
      <c r="L891" s="325"/>
      <c r="M891" s="29"/>
      <c r="N891" s="29"/>
      <c r="O891" s="29"/>
      <c r="P891" s="29"/>
      <c r="Q891" s="29"/>
      <c r="R891" s="29"/>
      <c r="S891" s="29"/>
      <c r="T891" s="29"/>
      <c r="U891" s="29"/>
      <c r="V891" s="29"/>
      <c r="W891" s="29"/>
      <c r="X891" s="29"/>
      <c r="Y891" s="29"/>
      <c r="Z891" s="29"/>
      <c r="AA891" s="29"/>
      <c r="AB891" s="29"/>
    </row>
    <row r="892" spans="1:28" ht="15.75" customHeight="1">
      <c r="A892" s="29"/>
      <c r="B892" s="29"/>
      <c r="C892" s="29"/>
      <c r="D892" s="29"/>
      <c r="E892" s="29"/>
      <c r="F892" s="29"/>
      <c r="G892" s="29"/>
      <c r="H892" s="29"/>
      <c r="I892" s="29"/>
      <c r="J892" s="29"/>
      <c r="K892" s="29"/>
      <c r="L892" s="325"/>
      <c r="M892" s="29"/>
      <c r="N892" s="29"/>
      <c r="O892" s="29"/>
      <c r="P892" s="29"/>
      <c r="Q892" s="29"/>
      <c r="R892" s="29"/>
      <c r="S892" s="29"/>
      <c r="T892" s="29"/>
      <c r="U892" s="29"/>
      <c r="V892" s="29"/>
      <c r="W892" s="29"/>
      <c r="X892" s="29"/>
      <c r="Y892" s="29"/>
      <c r="Z892" s="29"/>
      <c r="AA892" s="29"/>
      <c r="AB892" s="29"/>
    </row>
    <row r="893" spans="1:28" ht="15.75" customHeight="1">
      <c r="A893" s="29"/>
      <c r="B893" s="29"/>
      <c r="C893" s="29"/>
      <c r="D893" s="29"/>
      <c r="E893" s="29"/>
      <c r="F893" s="29"/>
      <c r="G893" s="29"/>
      <c r="H893" s="29"/>
      <c r="I893" s="29"/>
      <c r="J893" s="29"/>
      <c r="K893" s="29"/>
      <c r="L893" s="325"/>
      <c r="M893" s="29"/>
      <c r="N893" s="29"/>
      <c r="O893" s="29"/>
      <c r="P893" s="29"/>
      <c r="Q893" s="29"/>
      <c r="R893" s="29"/>
      <c r="S893" s="29"/>
      <c r="T893" s="29"/>
      <c r="U893" s="29"/>
      <c r="V893" s="29"/>
      <c r="W893" s="29"/>
      <c r="X893" s="29"/>
      <c r="Y893" s="29"/>
      <c r="Z893" s="29"/>
      <c r="AA893" s="29"/>
      <c r="AB893" s="29"/>
    </row>
    <row r="894" spans="1:28" ht="15.75" customHeight="1">
      <c r="A894" s="29"/>
      <c r="B894" s="29"/>
      <c r="C894" s="29"/>
      <c r="D894" s="29"/>
      <c r="E894" s="29"/>
      <c r="F894" s="29"/>
      <c r="G894" s="29"/>
      <c r="H894" s="29"/>
      <c r="I894" s="29"/>
      <c r="J894" s="29"/>
      <c r="K894" s="29"/>
      <c r="L894" s="325"/>
      <c r="M894" s="29"/>
      <c r="N894" s="29"/>
      <c r="O894" s="29"/>
      <c r="P894" s="29"/>
      <c r="Q894" s="29"/>
      <c r="R894" s="29"/>
      <c r="S894" s="29"/>
      <c r="T894" s="29"/>
      <c r="U894" s="29"/>
      <c r="V894" s="29"/>
      <c r="W894" s="29"/>
      <c r="X894" s="29"/>
      <c r="Y894" s="29"/>
      <c r="Z894" s="29"/>
      <c r="AA894" s="29"/>
      <c r="AB894" s="29"/>
    </row>
    <row r="895" spans="1:28" ht="15.75" customHeight="1">
      <c r="A895" s="29"/>
      <c r="B895" s="29"/>
      <c r="C895" s="29"/>
      <c r="D895" s="29"/>
      <c r="E895" s="29"/>
      <c r="F895" s="29"/>
      <c r="G895" s="29"/>
      <c r="H895" s="29"/>
      <c r="I895" s="29"/>
      <c r="J895" s="29"/>
      <c r="K895" s="29"/>
      <c r="L895" s="325"/>
      <c r="M895" s="29"/>
      <c r="N895" s="29"/>
      <c r="O895" s="29"/>
      <c r="P895" s="29"/>
      <c r="Q895" s="29"/>
      <c r="R895" s="29"/>
      <c r="S895" s="29"/>
      <c r="T895" s="29"/>
      <c r="U895" s="29"/>
      <c r="V895" s="29"/>
      <c r="W895" s="29"/>
      <c r="X895" s="29"/>
      <c r="Y895" s="29"/>
      <c r="Z895" s="29"/>
      <c r="AA895" s="29"/>
      <c r="AB895" s="29"/>
    </row>
    <row r="896" spans="1:28" ht="15.75" customHeight="1">
      <c r="A896" s="29"/>
      <c r="B896" s="29"/>
      <c r="C896" s="29"/>
      <c r="D896" s="29"/>
      <c r="E896" s="29"/>
      <c r="F896" s="29"/>
      <c r="G896" s="29"/>
      <c r="H896" s="29"/>
      <c r="I896" s="29"/>
      <c r="J896" s="29"/>
      <c r="K896" s="29"/>
      <c r="L896" s="325"/>
      <c r="M896" s="29"/>
      <c r="N896" s="29"/>
      <c r="O896" s="29"/>
      <c r="P896" s="29"/>
      <c r="Q896" s="29"/>
      <c r="R896" s="29"/>
      <c r="S896" s="29"/>
      <c r="T896" s="29"/>
      <c r="U896" s="29"/>
      <c r="V896" s="29"/>
      <c r="W896" s="29"/>
      <c r="X896" s="29"/>
      <c r="Y896" s="29"/>
      <c r="Z896" s="29"/>
      <c r="AA896" s="29"/>
      <c r="AB896" s="29"/>
    </row>
    <row r="897" spans="1:28" ht="15.75" customHeight="1">
      <c r="A897" s="29"/>
      <c r="B897" s="29"/>
      <c r="C897" s="29"/>
      <c r="D897" s="29"/>
      <c r="E897" s="29"/>
      <c r="F897" s="29"/>
      <c r="G897" s="29"/>
      <c r="H897" s="29"/>
      <c r="I897" s="29"/>
      <c r="J897" s="29"/>
      <c r="K897" s="29"/>
      <c r="L897" s="325"/>
      <c r="M897" s="29"/>
      <c r="N897" s="29"/>
      <c r="O897" s="29"/>
      <c r="P897" s="29"/>
      <c r="Q897" s="29"/>
      <c r="R897" s="29"/>
      <c r="S897" s="29"/>
      <c r="T897" s="29"/>
      <c r="U897" s="29"/>
      <c r="V897" s="29"/>
      <c r="W897" s="29"/>
      <c r="X897" s="29"/>
      <c r="Y897" s="29"/>
      <c r="Z897" s="29"/>
      <c r="AA897" s="29"/>
      <c r="AB897" s="29"/>
    </row>
    <row r="898" spans="1:28" ht="15.75" customHeight="1">
      <c r="A898" s="29"/>
      <c r="B898" s="29"/>
      <c r="C898" s="29"/>
      <c r="D898" s="29"/>
      <c r="E898" s="29"/>
      <c r="F898" s="29"/>
      <c r="G898" s="29"/>
      <c r="H898" s="29"/>
      <c r="I898" s="29"/>
      <c r="J898" s="29"/>
      <c r="K898" s="29"/>
      <c r="L898" s="325"/>
      <c r="M898" s="29"/>
      <c r="N898" s="29"/>
      <c r="O898" s="29"/>
      <c r="P898" s="29"/>
      <c r="Q898" s="29"/>
      <c r="R898" s="29"/>
      <c r="S898" s="29"/>
      <c r="T898" s="29"/>
      <c r="U898" s="29"/>
      <c r="V898" s="29"/>
      <c r="W898" s="29"/>
      <c r="X898" s="29"/>
      <c r="Y898" s="29"/>
      <c r="Z898" s="29"/>
      <c r="AA898" s="29"/>
      <c r="AB898" s="29"/>
    </row>
    <row r="899" spans="1:28" ht="15.75" customHeight="1">
      <c r="A899" s="29"/>
      <c r="B899" s="29"/>
      <c r="C899" s="29"/>
      <c r="D899" s="29"/>
      <c r="E899" s="29"/>
      <c r="F899" s="29"/>
      <c r="G899" s="29"/>
      <c r="H899" s="29"/>
      <c r="I899" s="29"/>
      <c r="J899" s="29"/>
      <c r="K899" s="29"/>
      <c r="L899" s="325"/>
      <c r="M899" s="29"/>
      <c r="N899" s="29"/>
      <c r="O899" s="29"/>
      <c r="P899" s="29"/>
      <c r="Q899" s="29"/>
      <c r="R899" s="29"/>
      <c r="S899" s="29"/>
      <c r="T899" s="29"/>
      <c r="U899" s="29"/>
      <c r="V899" s="29"/>
      <c r="W899" s="29"/>
      <c r="X899" s="29"/>
      <c r="Y899" s="29"/>
      <c r="Z899" s="29"/>
      <c r="AA899" s="29"/>
      <c r="AB899" s="29"/>
    </row>
    <row r="900" spans="1:28" ht="15.75" customHeight="1">
      <c r="A900" s="29"/>
      <c r="B900" s="29"/>
      <c r="C900" s="29"/>
      <c r="D900" s="29"/>
      <c r="E900" s="29"/>
      <c r="F900" s="29"/>
      <c r="G900" s="29"/>
      <c r="H900" s="29"/>
      <c r="I900" s="29"/>
      <c r="J900" s="29"/>
      <c r="K900" s="29"/>
      <c r="L900" s="325"/>
      <c r="M900" s="29"/>
      <c r="N900" s="29"/>
      <c r="O900" s="29"/>
      <c r="P900" s="29"/>
      <c r="Q900" s="29"/>
      <c r="R900" s="29"/>
      <c r="S900" s="29"/>
      <c r="T900" s="29"/>
      <c r="U900" s="29"/>
      <c r="V900" s="29"/>
      <c r="W900" s="29"/>
      <c r="X900" s="29"/>
      <c r="Y900" s="29"/>
      <c r="Z900" s="29"/>
      <c r="AA900" s="29"/>
      <c r="AB900" s="29"/>
    </row>
    <row r="901" spans="1:28" ht="15.75" customHeight="1">
      <c r="A901" s="29"/>
      <c r="B901" s="29"/>
      <c r="C901" s="29"/>
      <c r="D901" s="29"/>
      <c r="E901" s="29"/>
      <c r="F901" s="29"/>
      <c r="G901" s="29"/>
      <c r="H901" s="29"/>
      <c r="I901" s="29"/>
      <c r="J901" s="29"/>
      <c r="K901" s="29"/>
      <c r="L901" s="325"/>
      <c r="M901" s="29"/>
      <c r="N901" s="29"/>
      <c r="O901" s="29"/>
      <c r="P901" s="29"/>
      <c r="Q901" s="29"/>
      <c r="R901" s="29"/>
      <c r="S901" s="29"/>
      <c r="T901" s="29"/>
      <c r="U901" s="29"/>
      <c r="V901" s="29"/>
      <c r="W901" s="29"/>
      <c r="X901" s="29"/>
      <c r="Y901" s="29"/>
      <c r="Z901" s="29"/>
      <c r="AA901" s="29"/>
      <c r="AB901" s="29"/>
    </row>
    <row r="902" spans="1:28" ht="15.75" customHeight="1">
      <c r="A902" s="29"/>
      <c r="B902" s="29"/>
      <c r="C902" s="29"/>
      <c r="D902" s="29"/>
      <c r="E902" s="29"/>
      <c r="F902" s="29"/>
      <c r="G902" s="29"/>
      <c r="H902" s="29"/>
      <c r="I902" s="29"/>
      <c r="J902" s="29"/>
      <c r="K902" s="29"/>
      <c r="L902" s="325"/>
      <c r="M902" s="29"/>
      <c r="N902" s="29"/>
      <c r="O902" s="29"/>
      <c r="P902" s="29"/>
      <c r="Q902" s="29"/>
      <c r="R902" s="29"/>
      <c r="S902" s="29"/>
      <c r="T902" s="29"/>
      <c r="U902" s="29"/>
      <c r="V902" s="29"/>
      <c r="W902" s="29"/>
      <c r="X902" s="29"/>
      <c r="Y902" s="29"/>
      <c r="Z902" s="29"/>
      <c r="AA902" s="29"/>
      <c r="AB902" s="29"/>
    </row>
    <row r="903" spans="1:28" ht="15.75" customHeight="1">
      <c r="A903" s="29"/>
      <c r="B903" s="29"/>
      <c r="C903" s="29"/>
      <c r="D903" s="29"/>
      <c r="E903" s="29"/>
      <c r="F903" s="29"/>
      <c r="G903" s="29"/>
      <c r="H903" s="29"/>
      <c r="I903" s="29"/>
      <c r="J903" s="29"/>
      <c r="K903" s="29"/>
      <c r="L903" s="325"/>
      <c r="M903" s="29"/>
      <c r="N903" s="29"/>
      <c r="O903" s="29"/>
      <c r="P903" s="29"/>
      <c r="Q903" s="29"/>
      <c r="R903" s="29"/>
      <c r="S903" s="29"/>
      <c r="T903" s="29"/>
      <c r="U903" s="29"/>
      <c r="V903" s="29"/>
      <c r="W903" s="29"/>
      <c r="X903" s="29"/>
      <c r="Y903" s="29"/>
      <c r="Z903" s="29"/>
      <c r="AA903" s="29"/>
      <c r="AB903" s="29"/>
    </row>
    <row r="904" spans="1:28" ht="15.75" customHeight="1">
      <c r="A904" s="29"/>
      <c r="B904" s="29"/>
      <c r="C904" s="29"/>
      <c r="D904" s="29"/>
      <c r="E904" s="29"/>
      <c r="F904" s="29"/>
      <c r="G904" s="29"/>
      <c r="H904" s="29"/>
      <c r="I904" s="29"/>
      <c r="J904" s="29"/>
      <c r="K904" s="29"/>
      <c r="L904" s="325"/>
      <c r="M904" s="29"/>
      <c r="N904" s="29"/>
      <c r="O904" s="29"/>
      <c r="P904" s="29"/>
      <c r="Q904" s="29"/>
      <c r="R904" s="29"/>
      <c r="S904" s="29"/>
      <c r="T904" s="29"/>
      <c r="U904" s="29"/>
      <c r="V904" s="29"/>
      <c r="W904" s="29"/>
      <c r="X904" s="29"/>
      <c r="Y904" s="29"/>
      <c r="Z904" s="29"/>
      <c r="AA904" s="29"/>
      <c r="AB904" s="29"/>
    </row>
    <row r="905" spans="1:28" ht="15.75" customHeight="1">
      <c r="A905" s="29"/>
      <c r="B905" s="29"/>
      <c r="C905" s="29"/>
      <c r="D905" s="29"/>
      <c r="E905" s="29"/>
      <c r="F905" s="29"/>
      <c r="G905" s="29"/>
      <c r="H905" s="29"/>
      <c r="I905" s="29"/>
      <c r="J905" s="29"/>
      <c r="K905" s="29"/>
      <c r="L905" s="325"/>
      <c r="M905" s="29"/>
      <c r="N905" s="29"/>
      <c r="O905" s="29"/>
      <c r="P905" s="29"/>
      <c r="Q905" s="29"/>
      <c r="R905" s="29"/>
      <c r="S905" s="29"/>
      <c r="T905" s="29"/>
      <c r="U905" s="29"/>
      <c r="V905" s="29"/>
      <c r="W905" s="29"/>
      <c r="X905" s="29"/>
      <c r="Y905" s="29"/>
      <c r="Z905" s="29"/>
      <c r="AA905" s="29"/>
      <c r="AB905" s="29"/>
    </row>
    <row r="906" spans="1:28" ht="15.75" customHeight="1">
      <c r="A906" s="29"/>
      <c r="B906" s="29"/>
      <c r="C906" s="29"/>
      <c r="D906" s="29"/>
      <c r="E906" s="29"/>
      <c r="F906" s="29"/>
      <c r="G906" s="29"/>
      <c r="H906" s="29"/>
      <c r="I906" s="29"/>
      <c r="J906" s="29"/>
      <c r="K906" s="29"/>
      <c r="L906" s="325"/>
      <c r="M906" s="29"/>
      <c r="N906" s="29"/>
      <c r="O906" s="29"/>
      <c r="P906" s="29"/>
      <c r="Q906" s="29"/>
      <c r="R906" s="29"/>
      <c r="S906" s="29"/>
      <c r="T906" s="29"/>
      <c r="U906" s="29"/>
      <c r="V906" s="29"/>
      <c r="W906" s="29"/>
      <c r="X906" s="29"/>
      <c r="Y906" s="29"/>
      <c r="Z906" s="29"/>
      <c r="AA906" s="29"/>
      <c r="AB906" s="29"/>
    </row>
    <row r="907" spans="1:28" ht="15.75" customHeight="1">
      <c r="A907" s="29"/>
      <c r="B907" s="29"/>
      <c r="C907" s="29"/>
      <c r="D907" s="29"/>
      <c r="E907" s="29"/>
      <c r="F907" s="29"/>
      <c r="G907" s="29"/>
      <c r="H907" s="29"/>
      <c r="I907" s="29"/>
      <c r="J907" s="29"/>
      <c r="K907" s="29"/>
      <c r="L907" s="325"/>
      <c r="M907" s="29"/>
      <c r="N907" s="29"/>
      <c r="O907" s="29"/>
      <c r="P907" s="29"/>
      <c r="Q907" s="29"/>
      <c r="R907" s="29"/>
      <c r="S907" s="29"/>
      <c r="T907" s="29"/>
      <c r="U907" s="29"/>
      <c r="V907" s="29"/>
      <c r="W907" s="29"/>
      <c r="X907" s="29"/>
      <c r="Y907" s="29"/>
      <c r="Z907" s="29"/>
      <c r="AA907" s="29"/>
      <c r="AB907" s="29"/>
    </row>
    <row r="908" spans="1:28" ht="15.75" customHeight="1">
      <c r="A908" s="29"/>
      <c r="B908" s="29"/>
      <c r="C908" s="29"/>
      <c r="D908" s="29"/>
      <c r="E908" s="29"/>
      <c r="F908" s="29"/>
      <c r="G908" s="29"/>
      <c r="H908" s="29"/>
      <c r="I908" s="29"/>
      <c r="J908" s="29"/>
      <c r="K908" s="29"/>
      <c r="L908" s="325"/>
      <c r="M908" s="29"/>
      <c r="N908" s="29"/>
      <c r="O908" s="29"/>
      <c r="P908" s="29"/>
      <c r="Q908" s="29"/>
      <c r="R908" s="29"/>
      <c r="S908" s="29"/>
      <c r="T908" s="29"/>
      <c r="U908" s="29"/>
      <c r="V908" s="29"/>
      <c r="W908" s="29"/>
      <c r="X908" s="29"/>
      <c r="Y908" s="29"/>
      <c r="Z908" s="29"/>
      <c r="AA908" s="29"/>
      <c r="AB908" s="29"/>
    </row>
    <row r="909" spans="1:28" ht="15.75" customHeight="1">
      <c r="A909" s="29"/>
      <c r="B909" s="29"/>
      <c r="C909" s="29"/>
      <c r="D909" s="29"/>
      <c r="E909" s="29"/>
      <c r="F909" s="29"/>
      <c r="G909" s="29"/>
      <c r="H909" s="29"/>
      <c r="I909" s="29"/>
      <c r="J909" s="29"/>
      <c r="K909" s="29"/>
      <c r="L909" s="325"/>
      <c r="M909" s="29"/>
      <c r="N909" s="29"/>
      <c r="O909" s="29"/>
      <c r="P909" s="29"/>
      <c r="Q909" s="29"/>
      <c r="R909" s="29"/>
      <c r="S909" s="29"/>
      <c r="T909" s="29"/>
      <c r="U909" s="29"/>
      <c r="V909" s="29"/>
      <c r="W909" s="29"/>
      <c r="X909" s="29"/>
      <c r="Y909" s="29"/>
      <c r="Z909" s="29"/>
      <c r="AA909" s="29"/>
      <c r="AB909" s="29"/>
    </row>
    <row r="910" spans="1:28" ht="15.75" customHeight="1">
      <c r="A910" s="29"/>
      <c r="B910" s="29"/>
      <c r="C910" s="29"/>
      <c r="D910" s="29"/>
      <c r="E910" s="29"/>
      <c r="F910" s="29"/>
      <c r="G910" s="29"/>
      <c r="H910" s="29"/>
      <c r="I910" s="29"/>
      <c r="J910" s="29"/>
      <c r="K910" s="29"/>
      <c r="L910" s="325"/>
      <c r="M910" s="29"/>
      <c r="N910" s="29"/>
      <c r="O910" s="29"/>
      <c r="P910" s="29"/>
      <c r="Q910" s="29"/>
      <c r="R910" s="29"/>
      <c r="S910" s="29"/>
      <c r="T910" s="29"/>
      <c r="U910" s="29"/>
      <c r="V910" s="29"/>
      <c r="W910" s="29"/>
      <c r="X910" s="29"/>
      <c r="Y910" s="29"/>
      <c r="Z910" s="29"/>
      <c r="AA910" s="29"/>
      <c r="AB910" s="29"/>
    </row>
    <row r="911" spans="1:28" ht="15.75" customHeight="1">
      <c r="A911" s="29"/>
      <c r="B911" s="29"/>
      <c r="C911" s="29"/>
      <c r="D911" s="29"/>
      <c r="E911" s="29"/>
      <c r="F911" s="29"/>
      <c r="G911" s="29"/>
      <c r="H911" s="29"/>
      <c r="I911" s="29"/>
      <c r="J911" s="29"/>
      <c r="K911" s="29"/>
      <c r="L911" s="325"/>
      <c r="M911" s="29"/>
      <c r="N911" s="29"/>
      <c r="O911" s="29"/>
      <c r="P911" s="29"/>
      <c r="Q911" s="29"/>
      <c r="R911" s="29"/>
      <c r="S911" s="29"/>
      <c r="T911" s="29"/>
      <c r="U911" s="29"/>
      <c r="V911" s="29"/>
      <c r="W911" s="29"/>
      <c r="X911" s="29"/>
      <c r="Y911" s="29"/>
      <c r="Z911" s="29"/>
      <c r="AA911" s="29"/>
      <c r="AB911" s="29"/>
    </row>
    <row r="912" spans="1:28" ht="15.75" customHeight="1">
      <c r="A912" s="29"/>
      <c r="B912" s="29"/>
      <c r="C912" s="29"/>
      <c r="D912" s="29"/>
      <c r="E912" s="29"/>
      <c r="F912" s="29"/>
      <c r="G912" s="29"/>
      <c r="H912" s="29"/>
      <c r="I912" s="29"/>
      <c r="J912" s="29"/>
      <c r="K912" s="29"/>
      <c r="L912" s="325"/>
      <c r="M912" s="29"/>
      <c r="N912" s="29"/>
      <c r="O912" s="29"/>
      <c r="P912" s="29"/>
      <c r="Q912" s="29"/>
      <c r="R912" s="29"/>
      <c r="S912" s="29"/>
      <c r="T912" s="29"/>
      <c r="U912" s="29"/>
      <c r="V912" s="29"/>
      <c r="W912" s="29"/>
      <c r="X912" s="29"/>
      <c r="Y912" s="29"/>
      <c r="Z912" s="29"/>
      <c r="AA912" s="29"/>
      <c r="AB912" s="29"/>
    </row>
    <row r="913" spans="1:28" ht="15.75" customHeight="1">
      <c r="A913" s="29"/>
      <c r="B913" s="29"/>
      <c r="C913" s="29"/>
      <c r="D913" s="29"/>
      <c r="E913" s="29"/>
      <c r="F913" s="29"/>
      <c r="G913" s="29"/>
      <c r="H913" s="29"/>
      <c r="I913" s="29"/>
      <c r="J913" s="29"/>
      <c r="K913" s="29"/>
      <c r="L913" s="325"/>
      <c r="M913" s="29"/>
      <c r="N913" s="29"/>
      <c r="O913" s="29"/>
      <c r="P913" s="29"/>
      <c r="Q913" s="29"/>
      <c r="R913" s="29"/>
      <c r="S913" s="29"/>
      <c r="T913" s="29"/>
      <c r="U913" s="29"/>
      <c r="V913" s="29"/>
      <c r="W913" s="29"/>
      <c r="X913" s="29"/>
      <c r="Y913" s="29"/>
      <c r="Z913" s="29"/>
      <c r="AA913" s="29"/>
      <c r="AB913" s="29"/>
    </row>
    <row r="914" spans="1:28" ht="15.75" customHeight="1">
      <c r="A914" s="29"/>
      <c r="B914" s="29"/>
      <c r="C914" s="29"/>
      <c r="D914" s="29"/>
      <c r="E914" s="29"/>
      <c r="F914" s="29"/>
      <c r="G914" s="29"/>
      <c r="H914" s="29"/>
      <c r="I914" s="29"/>
      <c r="J914" s="29"/>
      <c r="K914" s="29"/>
      <c r="L914" s="325"/>
      <c r="M914" s="29"/>
      <c r="N914" s="29"/>
      <c r="O914" s="29"/>
      <c r="P914" s="29"/>
      <c r="Q914" s="29"/>
      <c r="R914" s="29"/>
      <c r="S914" s="29"/>
      <c r="T914" s="29"/>
      <c r="U914" s="29"/>
      <c r="V914" s="29"/>
      <c r="W914" s="29"/>
      <c r="X914" s="29"/>
      <c r="Y914" s="29"/>
      <c r="Z914" s="29"/>
      <c r="AA914" s="29"/>
      <c r="AB914" s="29"/>
    </row>
    <row r="915" spans="1:28" ht="15.75" customHeight="1">
      <c r="A915" s="29"/>
      <c r="B915" s="29"/>
      <c r="C915" s="29"/>
      <c r="D915" s="29"/>
      <c r="E915" s="29"/>
      <c r="F915" s="29"/>
      <c r="G915" s="29"/>
      <c r="H915" s="29"/>
      <c r="I915" s="29"/>
      <c r="J915" s="29"/>
      <c r="K915" s="29"/>
      <c r="L915" s="325"/>
      <c r="M915" s="29"/>
      <c r="N915" s="29"/>
      <c r="O915" s="29"/>
      <c r="P915" s="29"/>
      <c r="Q915" s="29"/>
      <c r="R915" s="29"/>
      <c r="S915" s="29"/>
      <c r="T915" s="29"/>
      <c r="U915" s="29"/>
      <c r="V915" s="29"/>
      <c r="W915" s="29"/>
      <c r="X915" s="29"/>
      <c r="Y915" s="29"/>
      <c r="Z915" s="29"/>
      <c r="AA915" s="29"/>
      <c r="AB915" s="29"/>
    </row>
    <row r="916" spans="1:28" ht="15.75" customHeight="1">
      <c r="A916" s="29"/>
      <c r="B916" s="29"/>
      <c r="C916" s="29"/>
      <c r="D916" s="29"/>
      <c r="E916" s="29"/>
      <c r="F916" s="29"/>
      <c r="G916" s="29"/>
      <c r="H916" s="29"/>
      <c r="I916" s="29"/>
      <c r="J916" s="29"/>
      <c r="K916" s="29"/>
      <c r="L916" s="325"/>
      <c r="M916" s="29"/>
      <c r="N916" s="29"/>
      <c r="O916" s="29"/>
      <c r="P916" s="29"/>
      <c r="Q916" s="29"/>
      <c r="R916" s="29"/>
      <c r="S916" s="29"/>
      <c r="T916" s="29"/>
      <c r="U916" s="29"/>
      <c r="V916" s="29"/>
      <c r="W916" s="29"/>
      <c r="X916" s="29"/>
      <c r="Y916" s="29"/>
      <c r="Z916" s="29"/>
      <c r="AA916" s="29"/>
      <c r="AB916" s="29"/>
    </row>
    <row r="917" spans="1:28" ht="15.75" customHeight="1">
      <c r="A917" s="29"/>
      <c r="B917" s="29"/>
      <c r="C917" s="29"/>
      <c r="D917" s="29"/>
      <c r="E917" s="29"/>
      <c r="F917" s="29"/>
      <c r="G917" s="29"/>
      <c r="H917" s="29"/>
      <c r="I917" s="29"/>
      <c r="J917" s="29"/>
      <c r="K917" s="29"/>
      <c r="L917" s="325"/>
      <c r="M917" s="29"/>
      <c r="N917" s="29"/>
      <c r="O917" s="29"/>
      <c r="P917" s="29"/>
      <c r="Q917" s="29"/>
      <c r="R917" s="29"/>
      <c r="S917" s="29"/>
      <c r="T917" s="29"/>
      <c r="U917" s="29"/>
      <c r="V917" s="29"/>
      <c r="W917" s="29"/>
      <c r="X917" s="29"/>
      <c r="Y917" s="29"/>
      <c r="Z917" s="29"/>
      <c r="AA917" s="29"/>
      <c r="AB917" s="29"/>
    </row>
    <row r="918" spans="1:28" ht="15.75" customHeight="1">
      <c r="A918" s="29"/>
      <c r="B918" s="29"/>
      <c r="C918" s="29"/>
      <c r="D918" s="29"/>
      <c r="E918" s="29"/>
      <c r="F918" s="29"/>
      <c r="G918" s="29"/>
      <c r="H918" s="29"/>
      <c r="I918" s="29"/>
      <c r="J918" s="29"/>
      <c r="K918" s="29"/>
      <c r="L918" s="325"/>
      <c r="M918" s="29"/>
      <c r="N918" s="29"/>
      <c r="O918" s="29"/>
      <c r="P918" s="29"/>
      <c r="Q918" s="29"/>
      <c r="R918" s="29"/>
      <c r="S918" s="29"/>
      <c r="T918" s="29"/>
      <c r="U918" s="29"/>
      <c r="V918" s="29"/>
      <c r="W918" s="29"/>
      <c r="X918" s="29"/>
      <c r="Y918" s="29"/>
      <c r="Z918" s="29"/>
      <c r="AA918" s="29"/>
      <c r="AB918" s="29"/>
    </row>
    <row r="919" spans="1:28" ht="15.75" customHeight="1">
      <c r="A919" s="29"/>
      <c r="B919" s="29"/>
      <c r="C919" s="29"/>
      <c r="D919" s="29"/>
      <c r="E919" s="29"/>
      <c r="F919" s="29"/>
      <c r="G919" s="29"/>
      <c r="H919" s="29"/>
      <c r="I919" s="29"/>
      <c r="J919" s="29"/>
      <c r="K919" s="29"/>
      <c r="L919" s="325"/>
      <c r="M919" s="29"/>
      <c r="N919" s="29"/>
      <c r="O919" s="29"/>
      <c r="P919" s="29"/>
      <c r="Q919" s="29"/>
      <c r="R919" s="29"/>
      <c r="S919" s="29"/>
      <c r="T919" s="29"/>
      <c r="U919" s="29"/>
      <c r="V919" s="29"/>
      <c r="W919" s="29"/>
      <c r="X919" s="29"/>
      <c r="Y919" s="29"/>
      <c r="Z919" s="29"/>
      <c r="AA919" s="29"/>
      <c r="AB919" s="29"/>
    </row>
    <row r="920" spans="1:28" ht="15.75" customHeight="1">
      <c r="A920" s="29"/>
      <c r="B920" s="29"/>
      <c r="C920" s="29"/>
      <c r="D920" s="29"/>
      <c r="E920" s="29"/>
      <c r="F920" s="29"/>
      <c r="G920" s="29"/>
      <c r="H920" s="29"/>
      <c r="I920" s="29"/>
      <c r="J920" s="29"/>
      <c r="K920" s="29"/>
      <c r="L920" s="325"/>
      <c r="M920" s="29"/>
      <c r="N920" s="29"/>
      <c r="O920" s="29"/>
      <c r="P920" s="29"/>
      <c r="Q920" s="29"/>
      <c r="R920" s="29"/>
      <c r="S920" s="29"/>
      <c r="T920" s="29"/>
      <c r="U920" s="29"/>
      <c r="V920" s="29"/>
      <c r="W920" s="29"/>
      <c r="X920" s="29"/>
      <c r="Y920" s="29"/>
      <c r="Z920" s="29"/>
      <c r="AA920" s="29"/>
      <c r="AB920" s="29"/>
    </row>
    <row r="921" spans="1:28" ht="15.75" customHeight="1">
      <c r="A921" s="29"/>
      <c r="B921" s="29"/>
      <c r="C921" s="29"/>
      <c r="D921" s="29"/>
      <c r="E921" s="29"/>
      <c r="F921" s="29"/>
      <c r="G921" s="29"/>
      <c r="H921" s="29"/>
      <c r="I921" s="29"/>
      <c r="J921" s="29"/>
      <c r="K921" s="29"/>
      <c r="L921" s="325"/>
      <c r="M921" s="29"/>
      <c r="N921" s="29"/>
      <c r="O921" s="29"/>
      <c r="P921" s="29"/>
      <c r="Q921" s="29"/>
      <c r="R921" s="29"/>
      <c r="S921" s="29"/>
      <c r="T921" s="29"/>
      <c r="U921" s="29"/>
      <c r="V921" s="29"/>
      <c r="W921" s="29"/>
      <c r="X921" s="29"/>
      <c r="Y921" s="29"/>
      <c r="Z921" s="29"/>
      <c r="AA921" s="29"/>
      <c r="AB921" s="29"/>
    </row>
    <row r="922" spans="1:28" ht="15.75" customHeight="1">
      <c r="A922" s="29"/>
      <c r="B922" s="29"/>
      <c r="C922" s="29"/>
      <c r="D922" s="29"/>
      <c r="E922" s="29"/>
      <c r="F922" s="29"/>
      <c r="G922" s="29"/>
      <c r="H922" s="29"/>
      <c r="I922" s="29"/>
      <c r="J922" s="29"/>
      <c r="K922" s="29"/>
      <c r="L922" s="325"/>
      <c r="M922" s="29"/>
      <c r="N922" s="29"/>
      <c r="O922" s="29"/>
      <c r="P922" s="29"/>
      <c r="Q922" s="29"/>
      <c r="R922" s="29"/>
      <c r="S922" s="29"/>
      <c r="T922" s="29"/>
      <c r="U922" s="29"/>
      <c r="V922" s="29"/>
      <c r="W922" s="29"/>
      <c r="X922" s="29"/>
      <c r="Y922" s="29"/>
      <c r="Z922" s="29"/>
      <c r="AA922" s="29"/>
      <c r="AB922" s="29"/>
    </row>
    <row r="923" spans="1:28" ht="15.75" customHeight="1">
      <c r="A923" s="29"/>
      <c r="B923" s="29"/>
      <c r="C923" s="29"/>
      <c r="D923" s="29"/>
      <c r="E923" s="29"/>
      <c r="F923" s="29"/>
      <c r="G923" s="29"/>
      <c r="H923" s="29"/>
      <c r="I923" s="29"/>
      <c r="J923" s="29"/>
      <c r="K923" s="29"/>
      <c r="L923" s="325"/>
      <c r="M923" s="29"/>
      <c r="N923" s="29"/>
      <c r="O923" s="29"/>
      <c r="P923" s="29"/>
      <c r="Q923" s="29"/>
      <c r="R923" s="29"/>
      <c r="S923" s="29"/>
      <c r="T923" s="29"/>
      <c r="U923" s="29"/>
      <c r="V923" s="29"/>
      <c r="W923" s="29"/>
      <c r="X923" s="29"/>
      <c r="Y923" s="29"/>
      <c r="Z923" s="29"/>
      <c r="AA923" s="29"/>
      <c r="AB923" s="29"/>
    </row>
    <row r="924" spans="1:28" ht="15.75" customHeight="1">
      <c r="A924" s="29"/>
      <c r="B924" s="29"/>
      <c r="C924" s="29"/>
      <c r="D924" s="29"/>
      <c r="E924" s="29"/>
      <c r="F924" s="29"/>
      <c r="G924" s="29"/>
      <c r="H924" s="29"/>
      <c r="I924" s="29"/>
      <c r="J924" s="29"/>
      <c r="K924" s="29"/>
      <c r="L924" s="325"/>
      <c r="M924" s="29"/>
      <c r="N924" s="29"/>
      <c r="O924" s="29"/>
      <c r="P924" s="29"/>
      <c r="Q924" s="29"/>
      <c r="R924" s="29"/>
      <c r="S924" s="29"/>
      <c r="T924" s="29"/>
      <c r="U924" s="29"/>
      <c r="V924" s="29"/>
      <c r="W924" s="29"/>
      <c r="X924" s="29"/>
      <c r="Y924" s="29"/>
      <c r="Z924" s="29"/>
      <c r="AA924" s="29"/>
      <c r="AB924" s="29"/>
    </row>
    <row r="925" spans="1:28" ht="15.75" customHeight="1">
      <c r="A925" s="29"/>
      <c r="B925" s="29"/>
      <c r="C925" s="29"/>
      <c r="D925" s="29"/>
      <c r="E925" s="29"/>
      <c r="F925" s="29"/>
      <c r="G925" s="29"/>
      <c r="H925" s="29"/>
      <c r="I925" s="29"/>
      <c r="J925" s="29"/>
      <c r="K925" s="29"/>
      <c r="L925" s="325"/>
      <c r="M925" s="29"/>
      <c r="N925" s="29"/>
      <c r="O925" s="29"/>
      <c r="P925" s="29"/>
      <c r="Q925" s="29"/>
      <c r="R925" s="29"/>
      <c r="S925" s="29"/>
      <c r="T925" s="29"/>
      <c r="U925" s="29"/>
      <c r="V925" s="29"/>
      <c r="W925" s="29"/>
      <c r="X925" s="29"/>
      <c r="Y925" s="29"/>
      <c r="Z925" s="29"/>
      <c r="AA925" s="29"/>
      <c r="AB925" s="29"/>
    </row>
    <row r="926" spans="1:28" ht="15.75" customHeight="1">
      <c r="A926" s="29"/>
      <c r="B926" s="29"/>
      <c r="C926" s="29"/>
      <c r="D926" s="29"/>
      <c r="E926" s="29"/>
      <c r="F926" s="29"/>
      <c r="G926" s="29"/>
      <c r="H926" s="29"/>
      <c r="I926" s="29"/>
      <c r="J926" s="29"/>
      <c r="K926" s="29"/>
      <c r="L926" s="325"/>
      <c r="M926" s="29"/>
      <c r="N926" s="29"/>
      <c r="O926" s="29"/>
      <c r="P926" s="29"/>
      <c r="Q926" s="29"/>
      <c r="R926" s="29"/>
      <c r="S926" s="29"/>
      <c r="T926" s="29"/>
      <c r="U926" s="29"/>
      <c r="V926" s="29"/>
      <c r="W926" s="29"/>
      <c r="X926" s="29"/>
      <c r="Y926" s="29"/>
      <c r="Z926" s="29"/>
      <c r="AA926" s="29"/>
      <c r="AB926" s="29"/>
    </row>
    <row r="927" spans="1:28" ht="15.75" customHeight="1">
      <c r="A927" s="29"/>
      <c r="B927" s="29"/>
      <c r="C927" s="29"/>
      <c r="D927" s="29"/>
      <c r="E927" s="29"/>
      <c r="F927" s="29"/>
      <c r="G927" s="29"/>
      <c r="H927" s="29"/>
      <c r="I927" s="29"/>
      <c r="J927" s="29"/>
      <c r="K927" s="29"/>
      <c r="L927" s="325"/>
      <c r="M927" s="29"/>
      <c r="N927" s="29"/>
      <c r="O927" s="29"/>
      <c r="P927" s="29"/>
      <c r="Q927" s="29"/>
      <c r="R927" s="29"/>
      <c r="S927" s="29"/>
      <c r="T927" s="29"/>
      <c r="U927" s="29"/>
      <c r="V927" s="29"/>
      <c r="W927" s="29"/>
      <c r="X927" s="29"/>
      <c r="Y927" s="29"/>
      <c r="Z927" s="29"/>
      <c r="AA927" s="29"/>
      <c r="AB927" s="29"/>
    </row>
    <row r="928" spans="1:28" ht="15.75" customHeight="1">
      <c r="A928" s="29"/>
      <c r="B928" s="29"/>
      <c r="C928" s="29"/>
      <c r="D928" s="29"/>
      <c r="E928" s="29"/>
      <c r="F928" s="29"/>
      <c r="G928" s="29"/>
      <c r="H928" s="29"/>
      <c r="I928" s="29"/>
      <c r="J928" s="29"/>
      <c r="K928" s="29"/>
      <c r="L928" s="325"/>
      <c r="M928" s="29"/>
      <c r="N928" s="29"/>
      <c r="O928" s="29"/>
      <c r="P928" s="29"/>
      <c r="Q928" s="29"/>
      <c r="R928" s="29"/>
      <c r="S928" s="29"/>
      <c r="T928" s="29"/>
      <c r="U928" s="29"/>
      <c r="V928" s="29"/>
      <c r="W928" s="29"/>
      <c r="X928" s="29"/>
      <c r="Y928" s="29"/>
      <c r="Z928" s="29"/>
      <c r="AA928" s="29"/>
      <c r="AB928" s="29"/>
    </row>
    <row r="929" spans="1:28" ht="15.75" customHeight="1">
      <c r="A929" s="29"/>
      <c r="B929" s="29"/>
      <c r="C929" s="29"/>
      <c r="D929" s="29"/>
      <c r="E929" s="29"/>
      <c r="F929" s="29"/>
      <c r="G929" s="29"/>
      <c r="H929" s="29"/>
      <c r="I929" s="29"/>
      <c r="J929" s="29"/>
      <c r="K929" s="29"/>
      <c r="L929" s="325"/>
      <c r="M929" s="29"/>
      <c r="N929" s="29"/>
      <c r="O929" s="29"/>
      <c r="P929" s="29"/>
      <c r="Q929" s="29"/>
      <c r="R929" s="29"/>
      <c r="S929" s="29"/>
      <c r="T929" s="29"/>
      <c r="U929" s="29"/>
      <c r="V929" s="29"/>
      <c r="W929" s="29"/>
      <c r="X929" s="29"/>
      <c r="Y929" s="29"/>
      <c r="Z929" s="29"/>
      <c r="AA929" s="29"/>
      <c r="AB929" s="29"/>
    </row>
    <row r="930" spans="1:28" ht="15.75" customHeight="1">
      <c r="A930" s="29"/>
      <c r="B930" s="29"/>
      <c r="C930" s="29"/>
      <c r="D930" s="29"/>
      <c r="E930" s="29"/>
      <c r="F930" s="29"/>
      <c r="G930" s="29"/>
      <c r="H930" s="29"/>
      <c r="I930" s="29"/>
      <c r="J930" s="29"/>
      <c r="K930" s="29"/>
      <c r="L930" s="325"/>
      <c r="M930" s="29"/>
      <c r="N930" s="29"/>
      <c r="O930" s="29"/>
      <c r="P930" s="29"/>
      <c r="Q930" s="29"/>
      <c r="R930" s="29"/>
      <c r="S930" s="29"/>
      <c r="T930" s="29"/>
      <c r="U930" s="29"/>
      <c r="V930" s="29"/>
      <c r="W930" s="29"/>
      <c r="X930" s="29"/>
      <c r="Y930" s="29"/>
      <c r="Z930" s="29"/>
      <c r="AA930" s="29"/>
      <c r="AB930" s="29"/>
    </row>
    <row r="931" spans="1:28" ht="15.75" customHeight="1">
      <c r="A931" s="29"/>
      <c r="B931" s="29"/>
      <c r="C931" s="29"/>
      <c r="D931" s="29"/>
      <c r="E931" s="29"/>
      <c r="F931" s="29"/>
      <c r="G931" s="29"/>
      <c r="H931" s="29"/>
      <c r="I931" s="29"/>
      <c r="J931" s="29"/>
      <c r="K931" s="29"/>
      <c r="L931" s="325"/>
      <c r="M931" s="29"/>
      <c r="N931" s="29"/>
      <c r="O931" s="29"/>
      <c r="P931" s="29"/>
      <c r="Q931" s="29"/>
      <c r="R931" s="29"/>
      <c r="S931" s="29"/>
      <c r="T931" s="29"/>
      <c r="U931" s="29"/>
      <c r="V931" s="29"/>
      <c r="W931" s="29"/>
      <c r="X931" s="29"/>
      <c r="Y931" s="29"/>
      <c r="Z931" s="29"/>
      <c r="AA931" s="29"/>
      <c r="AB931" s="29"/>
    </row>
    <row r="932" spans="1:28" ht="15.75" customHeight="1">
      <c r="A932" s="29"/>
      <c r="B932" s="29"/>
      <c r="C932" s="29"/>
      <c r="D932" s="29"/>
      <c r="E932" s="29"/>
      <c r="F932" s="29"/>
      <c r="G932" s="29"/>
      <c r="H932" s="29"/>
      <c r="I932" s="29"/>
      <c r="J932" s="29"/>
      <c r="K932" s="29"/>
      <c r="L932" s="325"/>
      <c r="M932" s="29"/>
      <c r="N932" s="29"/>
      <c r="O932" s="29"/>
      <c r="P932" s="29"/>
      <c r="Q932" s="29"/>
      <c r="R932" s="29"/>
      <c r="S932" s="29"/>
      <c r="T932" s="29"/>
      <c r="U932" s="29"/>
      <c r="V932" s="29"/>
      <c r="W932" s="29"/>
      <c r="X932" s="29"/>
      <c r="Y932" s="29"/>
      <c r="Z932" s="29"/>
      <c r="AA932" s="29"/>
      <c r="AB932" s="29"/>
    </row>
    <row r="933" spans="1:28" ht="15.75" customHeight="1">
      <c r="A933" s="29"/>
      <c r="B933" s="29"/>
      <c r="C933" s="29"/>
      <c r="D933" s="29"/>
      <c r="E933" s="29"/>
      <c r="F933" s="29"/>
      <c r="G933" s="29"/>
      <c r="H933" s="29"/>
      <c r="I933" s="29"/>
      <c r="J933" s="29"/>
      <c r="K933" s="29"/>
      <c r="L933" s="325"/>
      <c r="M933" s="29"/>
      <c r="N933" s="29"/>
      <c r="O933" s="29"/>
      <c r="P933" s="29"/>
      <c r="Q933" s="29"/>
      <c r="R933" s="29"/>
      <c r="S933" s="29"/>
      <c r="T933" s="29"/>
      <c r="U933" s="29"/>
      <c r="V933" s="29"/>
      <c r="W933" s="29"/>
      <c r="X933" s="29"/>
      <c r="Y933" s="29"/>
      <c r="Z933" s="29"/>
      <c r="AA933" s="29"/>
      <c r="AB933" s="29"/>
    </row>
    <row r="934" spans="1:28" ht="15.75" customHeight="1">
      <c r="A934" s="29"/>
      <c r="B934" s="29"/>
      <c r="C934" s="29"/>
      <c r="D934" s="29"/>
      <c r="E934" s="29"/>
      <c r="F934" s="29"/>
      <c r="G934" s="29"/>
      <c r="H934" s="29"/>
      <c r="I934" s="29"/>
      <c r="J934" s="29"/>
      <c r="K934" s="29"/>
      <c r="L934" s="325"/>
      <c r="M934" s="29"/>
      <c r="N934" s="29"/>
      <c r="O934" s="29"/>
      <c r="P934" s="29"/>
      <c r="Q934" s="29"/>
      <c r="R934" s="29"/>
      <c r="S934" s="29"/>
      <c r="T934" s="29"/>
      <c r="U934" s="29"/>
      <c r="V934" s="29"/>
      <c r="W934" s="29"/>
      <c r="X934" s="29"/>
      <c r="Y934" s="29"/>
      <c r="Z934" s="29"/>
      <c r="AA934" s="29"/>
      <c r="AB934" s="29"/>
    </row>
    <row r="935" spans="1:28" ht="15.75" customHeight="1">
      <c r="A935" s="29"/>
      <c r="B935" s="29"/>
      <c r="C935" s="29"/>
      <c r="D935" s="29"/>
      <c r="E935" s="29"/>
      <c r="F935" s="29"/>
      <c r="G935" s="29"/>
      <c r="H935" s="29"/>
      <c r="I935" s="29"/>
      <c r="J935" s="29"/>
      <c r="K935" s="29"/>
      <c r="L935" s="325"/>
      <c r="M935" s="29"/>
      <c r="N935" s="29"/>
      <c r="O935" s="29"/>
      <c r="P935" s="29"/>
      <c r="Q935" s="29"/>
      <c r="R935" s="29"/>
      <c r="S935" s="29"/>
      <c r="T935" s="29"/>
      <c r="U935" s="29"/>
      <c r="V935" s="29"/>
      <c r="W935" s="29"/>
      <c r="X935" s="29"/>
      <c r="Y935" s="29"/>
      <c r="Z935" s="29"/>
      <c r="AA935" s="29"/>
      <c r="AB935" s="29"/>
    </row>
    <row r="936" spans="1:28" ht="15.75" customHeight="1">
      <c r="A936" s="29"/>
      <c r="B936" s="29"/>
      <c r="C936" s="29"/>
      <c r="D936" s="29"/>
      <c r="E936" s="29"/>
      <c r="F936" s="29"/>
      <c r="G936" s="29"/>
      <c r="H936" s="29"/>
      <c r="I936" s="29"/>
      <c r="J936" s="29"/>
      <c r="K936" s="29"/>
      <c r="L936" s="325"/>
      <c r="M936" s="29"/>
      <c r="N936" s="29"/>
      <c r="O936" s="29"/>
      <c r="P936" s="29"/>
      <c r="Q936" s="29"/>
      <c r="R936" s="29"/>
      <c r="S936" s="29"/>
      <c r="T936" s="29"/>
      <c r="U936" s="29"/>
      <c r="V936" s="29"/>
      <c r="W936" s="29"/>
      <c r="X936" s="29"/>
      <c r="Y936" s="29"/>
      <c r="Z936" s="29"/>
      <c r="AA936" s="29"/>
      <c r="AB936" s="29"/>
    </row>
    <row r="937" spans="1:28" ht="15.75" customHeight="1">
      <c r="A937" s="29"/>
      <c r="B937" s="29"/>
      <c r="C937" s="29"/>
      <c r="D937" s="29"/>
      <c r="E937" s="29"/>
      <c r="F937" s="29"/>
      <c r="G937" s="29"/>
      <c r="H937" s="29"/>
      <c r="I937" s="29"/>
      <c r="J937" s="29"/>
      <c r="K937" s="29"/>
      <c r="L937" s="325"/>
      <c r="M937" s="29"/>
      <c r="N937" s="29"/>
      <c r="O937" s="29"/>
      <c r="P937" s="29"/>
      <c r="Q937" s="29"/>
      <c r="R937" s="29"/>
      <c r="S937" s="29"/>
      <c r="T937" s="29"/>
      <c r="U937" s="29"/>
      <c r="V937" s="29"/>
      <c r="W937" s="29"/>
      <c r="X937" s="29"/>
      <c r="Y937" s="29"/>
      <c r="Z937" s="29"/>
      <c r="AA937" s="29"/>
      <c r="AB937" s="29"/>
    </row>
    <row r="938" spans="1:28" ht="15.75" customHeight="1">
      <c r="A938" s="29"/>
      <c r="B938" s="29"/>
      <c r="C938" s="29"/>
      <c r="D938" s="29"/>
      <c r="E938" s="29"/>
      <c r="F938" s="29"/>
      <c r="G938" s="29"/>
      <c r="H938" s="29"/>
      <c r="I938" s="29"/>
      <c r="J938" s="29"/>
      <c r="K938" s="29"/>
      <c r="L938" s="325"/>
      <c r="M938" s="29"/>
      <c r="N938" s="29"/>
      <c r="O938" s="29"/>
      <c r="P938" s="29"/>
      <c r="Q938" s="29"/>
      <c r="R938" s="29"/>
      <c r="S938" s="29"/>
      <c r="T938" s="29"/>
      <c r="U938" s="29"/>
      <c r="V938" s="29"/>
      <c r="W938" s="29"/>
      <c r="X938" s="29"/>
      <c r="Y938" s="29"/>
      <c r="Z938" s="29"/>
      <c r="AA938" s="29"/>
      <c r="AB938" s="29"/>
    </row>
    <row r="939" spans="1:28" ht="15.75" customHeight="1">
      <c r="A939" s="29"/>
      <c r="B939" s="29"/>
      <c r="C939" s="29"/>
      <c r="D939" s="29"/>
      <c r="E939" s="29"/>
      <c r="F939" s="29"/>
      <c r="G939" s="29"/>
      <c r="H939" s="29"/>
      <c r="I939" s="29"/>
      <c r="J939" s="29"/>
      <c r="K939" s="29"/>
      <c r="L939" s="325"/>
      <c r="M939" s="29"/>
      <c r="N939" s="29"/>
      <c r="O939" s="29"/>
      <c r="P939" s="29"/>
      <c r="Q939" s="29"/>
      <c r="R939" s="29"/>
      <c r="S939" s="29"/>
      <c r="T939" s="29"/>
      <c r="U939" s="29"/>
      <c r="V939" s="29"/>
      <c r="W939" s="29"/>
      <c r="X939" s="29"/>
      <c r="Y939" s="29"/>
      <c r="Z939" s="29"/>
      <c r="AA939" s="29"/>
      <c r="AB939" s="29"/>
    </row>
    <row r="940" spans="1:28" ht="15.75" customHeight="1">
      <c r="A940" s="29"/>
      <c r="B940" s="29"/>
      <c r="C940" s="29"/>
      <c r="D940" s="29"/>
      <c r="E940" s="29"/>
      <c r="F940" s="29"/>
      <c r="G940" s="29"/>
      <c r="H940" s="29"/>
      <c r="I940" s="29"/>
      <c r="J940" s="29"/>
      <c r="K940" s="29"/>
      <c r="L940" s="325"/>
      <c r="M940" s="29"/>
      <c r="N940" s="29"/>
      <c r="O940" s="29"/>
      <c r="P940" s="29"/>
      <c r="Q940" s="29"/>
      <c r="R940" s="29"/>
      <c r="S940" s="29"/>
      <c r="T940" s="29"/>
      <c r="U940" s="29"/>
      <c r="V940" s="29"/>
      <c r="W940" s="29"/>
      <c r="X940" s="29"/>
      <c r="Y940" s="29"/>
      <c r="Z940" s="29"/>
      <c r="AA940" s="29"/>
      <c r="AB940" s="29"/>
    </row>
    <row r="941" spans="1:28" ht="15.75" customHeight="1">
      <c r="A941" s="29"/>
      <c r="B941" s="29"/>
      <c r="C941" s="29"/>
      <c r="D941" s="29"/>
      <c r="E941" s="29"/>
      <c r="F941" s="29"/>
      <c r="G941" s="29"/>
      <c r="H941" s="29"/>
      <c r="I941" s="29"/>
      <c r="J941" s="29"/>
      <c r="K941" s="29"/>
      <c r="L941" s="325"/>
      <c r="M941" s="29"/>
      <c r="N941" s="29"/>
      <c r="O941" s="29"/>
      <c r="P941" s="29"/>
      <c r="Q941" s="29"/>
      <c r="R941" s="29"/>
      <c r="S941" s="29"/>
      <c r="T941" s="29"/>
      <c r="U941" s="29"/>
      <c r="V941" s="29"/>
      <c r="W941" s="29"/>
      <c r="X941" s="29"/>
      <c r="Y941" s="29"/>
      <c r="Z941" s="29"/>
      <c r="AA941" s="29"/>
      <c r="AB941" s="29"/>
    </row>
    <row r="942" spans="1:28" ht="15.75" customHeight="1">
      <c r="A942" s="29"/>
      <c r="B942" s="29"/>
      <c r="C942" s="29"/>
      <c r="D942" s="29"/>
      <c r="E942" s="29"/>
      <c r="F942" s="29"/>
      <c r="G942" s="29"/>
      <c r="H942" s="29"/>
      <c r="I942" s="29"/>
      <c r="J942" s="29"/>
      <c r="K942" s="29"/>
      <c r="L942" s="325"/>
      <c r="M942" s="29"/>
      <c r="N942" s="29"/>
      <c r="O942" s="29"/>
      <c r="P942" s="29"/>
      <c r="Q942" s="29"/>
      <c r="R942" s="29"/>
      <c r="S942" s="29"/>
      <c r="T942" s="29"/>
      <c r="U942" s="29"/>
      <c r="V942" s="29"/>
      <c r="W942" s="29"/>
      <c r="X942" s="29"/>
      <c r="Y942" s="29"/>
      <c r="Z942" s="29"/>
      <c r="AA942" s="29"/>
      <c r="AB942" s="29"/>
    </row>
    <row r="943" spans="1:28" ht="15.75" customHeight="1">
      <c r="A943" s="29"/>
      <c r="B943" s="29"/>
      <c r="C943" s="29"/>
      <c r="D943" s="29"/>
      <c r="E943" s="29"/>
      <c r="F943" s="29"/>
      <c r="G943" s="29"/>
      <c r="H943" s="29"/>
      <c r="I943" s="29"/>
      <c r="J943" s="29"/>
      <c r="K943" s="29"/>
      <c r="L943" s="325"/>
      <c r="M943" s="29"/>
      <c r="N943" s="29"/>
      <c r="O943" s="29"/>
      <c r="P943" s="29"/>
      <c r="Q943" s="29"/>
      <c r="R943" s="29"/>
      <c r="S943" s="29"/>
      <c r="T943" s="29"/>
      <c r="U943" s="29"/>
      <c r="V943" s="29"/>
      <c r="W943" s="29"/>
      <c r="X943" s="29"/>
      <c r="Y943" s="29"/>
      <c r="Z943" s="29"/>
      <c r="AA943" s="29"/>
      <c r="AB943" s="29"/>
    </row>
    <row r="944" spans="1:28" ht="15.75" customHeight="1">
      <c r="A944" s="29"/>
      <c r="B944" s="29"/>
      <c r="C944" s="29"/>
      <c r="D944" s="29"/>
      <c r="E944" s="29"/>
      <c r="F944" s="29"/>
      <c r="G944" s="29"/>
      <c r="H944" s="29"/>
      <c r="I944" s="29"/>
      <c r="J944" s="29"/>
      <c r="K944" s="29"/>
      <c r="L944" s="325"/>
      <c r="M944" s="29"/>
      <c r="N944" s="29"/>
      <c r="O944" s="29"/>
      <c r="P944" s="29"/>
      <c r="Q944" s="29"/>
      <c r="R944" s="29"/>
      <c r="S944" s="29"/>
      <c r="T944" s="29"/>
      <c r="U944" s="29"/>
      <c r="V944" s="29"/>
      <c r="W944" s="29"/>
      <c r="X944" s="29"/>
      <c r="Y944" s="29"/>
      <c r="Z944" s="29"/>
      <c r="AA944" s="29"/>
      <c r="AB944" s="29"/>
    </row>
    <row r="945" spans="1:28" ht="15.75" customHeight="1">
      <c r="A945" s="29"/>
      <c r="B945" s="29"/>
      <c r="C945" s="29"/>
      <c r="D945" s="29"/>
      <c r="E945" s="29"/>
      <c r="F945" s="29"/>
      <c r="G945" s="29"/>
      <c r="H945" s="29"/>
      <c r="I945" s="29"/>
      <c r="J945" s="29"/>
      <c r="K945" s="29"/>
      <c r="L945" s="325"/>
      <c r="M945" s="29"/>
      <c r="N945" s="29"/>
      <c r="O945" s="29"/>
      <c r="P945" s="29"/>
      <c r="Q945" s="29"/>
      <c r="R945" s="29"/>
      <c r="S945" s="29"/>
      <c r="T945" s="29"/>
      <c r="U945" s="29"/>
      <c r="V945" s="29"/>
      <c r="W945" s="29"/>
      <c r="X945" s="29"/>
      <c r="Y945" s="29"/>
      <c r="Z945" s="29"/>
      <c r="AA945" s="29"/>
      <c r="AB945" s="29"/>
    </row>
    <row r="946" spans="1:28" ht="15.75" customHeight="1">
      <c r="A946" s="29"/>
      <c r="B946" s="29"/>
      <c r="C946" s="29"/>
      <c r="D946" s="29"/>
      <c r="E946" s="29"/>
      <c r="F946" s="29"/>
      <c r="G946" s="29"/>
      <c r="H946" s="29"/>
      <c r="I946" s="29"/>
      <c r="J946" s="29"/>
      <c r="K946" s="29"/>
      <c r="L946" s="325"/>
      <c r="M946" s="29"/>
      <c r="N946" s="29"/>
      <c r="O946" s="29"/>
      <c r="P946" s="29"/>
      <c r="Q946" s="29"/>
      <c r="R946" s="29"/>
      <c r="S946" s="29"/>
      <c r="T946" s="29"/>
      <c r="U946" s="29"/>
      <c r="V946" s="29"/>
      <c r="W946" s="29"/>
      <c r="X946" s="29"/>
      <c r="Y946" s="29"/>
      <c r="Z946" s="29"/>
      <c r="AA946" s="29"/>
      <c r="AB946" s="29"/>
    </row>
    <row r="947" spans="1:28" ht="15.75" customHeight="1">
      <c r="A947" s="29"/>
      <c r="B947" s="29"/>
      <c r="C947" s="29"/>
      <c r="D947" s="29"/>
      <c r="E947" s="29"/>
      <c r="F947" s="29"/>
      <c r="G947" s="29"/>
      <c r="H947" s="29"/>
      <c r="I947" s="29"/>
      <c r="J947" s="29"/>
      <c r="K947" s="29"/>
      <c r="L947" s="325"/>
      <c r="M947" s="29"/>
      <c r="N947" s="29"/>
      <c r="O947" s="29"/>
      <c r="P947" s="29"/>
      <c r="Q947" s="29"/>
      <c r="R947" s="29"/>
      <c r="S947" s="29"/>
      <c r="T947" s="29"/>
      <c r="U947" s="29"/>
      <c r="V947" s="29"/>
      <c r="W947" s="29"/>
      <c r="X947" s="29"/>
      <c r="Y947" s="29"/>
      <c r="Z947" s="29"/>
      <c r="AA947" s="29"/>
      <c r="AB947" s="29"/>
    </row>
    <row r="948" spans="1:28" ht="15.75" customHeight="1">
      <c r="A948" s="29"/>
      <c r="B948" s="29"/>
      <c r="C948" s="29"/>
      <c r="D948" s="29"/>
      <c r="E948" s="29"/>
      <c r="F948" s="29"/>
      <c r="G948" s="29"/>
      <c r="H948" s="29"/>
      <c r="I948" s="29"/>
      <c r="J948" s="29"/>
      <c r="K948" s="29"/>
      <c r="L948" s="325"/>
      <c r="M948" s="29"/>
      <c r="N948" s="29"/>
      <c r="O948" s="29"/>
      <c r="P948" s="29"/>
      <c r="Q948" s="29"/>
      <c r="R948" s="29"/>
      <c r="S948" s="29"/>
      <c r="T948" s="29"/>
      <c r="U948" s="29"/>
      <c r="V948" s="29"/>
      <c r="W948" s="29"/>
      <c r="X948" s="29"/>
      <c r="Y948" s="29"/>
      <c r="Z948" s="29"/>
      <c r="AA948" s="29"/>
      <c r="AB948" s="29"/>
    </row>
    <row r="949" spans="1:28" ht="15.75" customHeight="1">
      <c r="A949" s="29"/>
      <c r="B949" s="29"/>
      <c r="C949" s="29"/>
      <c r="D949" s="29"/>
      <c r="E949" s="29"/>
      <c r="F949" s="29"/>
      <c r="G949" s="29"/>
      <c r="H949" s="29"/>
      <c r="I949" s="29"/>
      <c r="J949" s="29"/>
      <c r="K949" s="29"/>
      <c r="L949" s="325"/>
      <c r="M949" s="29"/>
      <c r="N949" s="29"/>
      <c r="O949" s="29"/>
      <c r="P949" s="29"/>
      <c r="Q949" s="29"/>
      <c r="R949" s="29"/>
      <c r="S949" s="29"/>
      <c r="T949" s="29"/>
      <c r="U949" s="29"/>
      <c r="V949" s="29"/>
      <c r="W949" s="29"/>
      <c r="X949" s="29"/>
      <c r="Y949" s="29"/>
      <c r="Z949" s="29"/>
      <c r="AA949" s="29"/>
      <c r="AB949" s="29"/>
    </row>
    <row r="950" spans="1:28" ht="15.75" customHeight="1">
      <c r="A950" s="29"/>
      <c r="B950" s="29"/>
      <c r="C950" s="29"/>
      <c r="D950" s="29"/>
      <c r="E950" s="29"/>
      <c r="F950" s="29"/>
      <c r="G950" s="29"/>
      <c r="H950" s="29"/>
      <c r="I950" s="29"/>
      <c r="J950" s="29"/>
      <c r="K950" s="29"/>
      <c r="L950" s="325"/>
      <c r="M950" s="29"/>
      <c r="N950" s="29"/>
      <c r="O950" s="29"/>
      <c r="P950" s="29"/>
      <c r="Q950" s="29"/>
      <c r="R950" s="29"/>
      <c r="S950" s="29"/>
      <c r="T950" s="29"/>
      <c r="U950" s="29"/>
      <c r="V950" s="29"/>
      <c r="W950" s="29"/>
      <c r="X950" s="29"/>
      <c r="Y950" s="29"/>
      <c r="Z950" s="29"/>
      <c r="AA950" s="29"/>
      <c r="AB950" s="29"/>
    </row>
    <row r="951" spans="1:28" ht="15.75" customHeight="1">
      <c r="A951" s="29"/>
      <c r="B951" s="29"/>
      <c r="C951" s="29"/>
      <c r="D951" s="29"/>
      <c r="E951" s="29"/>
      <c r="F951" s="29"/>
      <c r="G951" s="29"/>
      <c r="H951" s="29"/>
      <c r="I951" s="29"/>
      <c r="J951" s="29"/>
      <c r="K951" s="29"/>
      <c r="L951" s="325"/>
      <c r="M951" s="29"/>
      <c r="N951" s="29"/>
      <c r="O951" s="29"/>
      <c r="P951" s="29"/>
      <c r="Q951" s="29"/>
      <c r="R951" s="29"/>
      <c r="S951" s="29"/>
      <c r="T951" s="29"/>
      <c r="U951" s="29"/>
      <c r="V951" s="29"/>
      <c r="W951" s="29"/>
      <c r="X951" s="29"/>
      <c r="Y951" s="29"/>
      <c r="Z951" s="29"/>
      <c r="AA951" s="29"/>
      <c r="AB951" s="29"/>
    </row>
    <row r="952" spans="1:28" ht="15.75" customHeight="1">
      <c r="A952" s="29"/>
      <c r="B952" s="29"/>
      <c r="C952" s="29"/>
      <c r="D952" s="29"/>
      <c r="E952" s="29"/>
      <c r="F952" s="29"/>
      <c r="G952" s="29"/>
      <c r="H952" s="29"/>
      <c r="I952" s="29"/>
      <c r="J952" s="29"/>
      <c r="K952" s="29"/>
      <c r="L952" s="325"/>
      <c r="M952" s="29"/>
      <c r="N952" s="29"/>
      <c r="O952" s="29"/>
      <c r="P952" s="29"/>
      <c r="Q952" s="29"/>
      <c r="R952" s="29"/>
      <c r="S952" s="29"/>
      <c r="T952" s="29"/>
      <c r="U952" s="29"/>
      <c r="V952" s="29"/>
      <c r="W952" s="29"/>
      <c r="X952" s="29"/>
      <c r="Y952" s="29"/>
      <c r="Z952" s="29"/>
      <c r="AA952" s="29"/>
      <c r="AB952" s="29"/>
    </row>
    <row r="953" spans="1:28" ht="15.75" customHeight="1">
      <c r="A953" s="29"/>
      <c r="B953" s="29"/>
      <c r="C953" s="29"/>
      <c r="D953" s="29"/>
      <c r="E953" s="29"/>
      <c r="F953" s="29"/>
      <c r="G953" s="29"/>
      <c r="H953" s="29"/>
      <c r="I953" s="29"/>
      <c r="J953" s="29"/>
      <c r="K953" s="29"/>
      <c r="L953" s="325"/>
      <c r="M953" s="29"/>
      <c r="N953" s="29"/>
      <c r="O953" s="29"/>
      <c r="P953" s="29"/>
      <c r="Q953" s="29"/>
      <c r="R953" s="29"/>
      <c r="S953" s="29"/>
      <c r="T953" s="29"/>
      <c r="U953" s="29"/>
      <c r="V953" s="29"/>
      <c r="W953" s="29"/>
      <c r="X953" s="29"/>
      <c r="Y953" s="29"/>
      <c r="Z953" s="29"/>
      <c r="AA953" s="29"/>
      <c r="AB953" s="29"/>
    </row>
    <row r="954" spans="1:28" ht="15.75" customHeight="1">
      <c r="A954" s="29"/>
      <c r="B954" s="29"/>
      <c r="C954" s="29"/>
      <c r="D954" s="29"/>
      <c r="E954" s="29"/>
      <c r="F954" s="29"/>
      <c r="G954" s="29"/>
      <c r="H954" s="29"/>
      <c r="I954" s="29"/>
      <c r="J954" s="29"/>
      <c r="K954" s="29"/>
      <c r="L954" s="325"/>
      <c r="M954" s="29"/>
      <c r="N954" s="29"/>
      <c r="O954" s="29"/>
      <c r="P954" s="29"/>
      <c r="Q954" s="29"/>
      <c r="R954" s="29"/>
      <c r="S954" s="29"/>
      <c r="T954" s="29"/>
      <c r="U954" s="29"/>
      <c r="V954" s="29"/>
      <c r="W954" s="29"/>
      <c r="X954" s="29"/>
      <c r="Y954" s="29"/>
      <c r="Z954" s="29"/>
      <c r="AA954" s="29"/>
      <c r="AB954" s="29"/>
    </row>
    <row r="955" spans="1:28" ht="15.75" customHeight="1">
      <c r="A955" s="29"/>
      <c r="B955" s="29"/>
      <c r="C955" s="29"/>
      <c r="D955" s="29"/>
      <c r="E955" s="29"/>
      <c r="F955" s="29"/>
      <c r="G955" s="29"/>
      <c r="H955" s="29"/>
      <c r="I955" s="29"/>
      <c r="J955" s="29"/>
      <c r="K955" s="29"/>
      <c r="L955" s="325"/>
      <c r="M955" s="29"/>
      <c r="N955" s="29"/>
      <c r="O955" s="29"/>
      <c r="P955" s="29"/>
      <c r="Q955" s="29"/>
      <c r="R955" s="29"/>
      <c r="S955" s="29"/>
      <c r="T955" s="29"/>
      <c r="U955" s="29"/>
      <c r="V955" s="29"/>
      <c r="W955" s="29"/>
      <c r="X955" s="29"/>
      <c r="Y955" s="29"/>
      <c r="Z955" s="29"/>
      <c r="AA955" s="29"/>
      <c r="AB955" s="29"/>
    </row>
    <row r="956" spans="1:28" ht="15.75" customHeight="1">
      <c r="A956" s="29"/>
      <c r="B956" s="29"/>
      <c r="C956" s="29"/>
      <c r="D956" s="29"/>
      <c r="E956" s="29"/>
      <c r="F956" s="29"/>
      <c r="G956" s="29"/>
      <c r="H956" s="29"/>
      <c r="I956" s="29"/>
      <c r="J956" s="29"/>
      <c r="K956" s="29"/>
      <c r="L956" s="325"/>
      <c r="M956" s="29"/>
      <c r="N956" s="29"/>
      <c r="O956" s="29"/>
      <c r="P956" s="29"/>
      <c r="Q956" s="29"/>
      <c r="R956" s="29"/>
      <c r="S956" s="29"/>
      <c r="T956" s="29"/>
      <c r="U956" s="29"/>
      <c r="V956" s="29"/>
      <c r="W956" s="29"/>
      <c r="X956" s="29"/>
      <c r="Y956" s="29"/>
      <c r="Z956" s="29"/>
      <c r="AA956" s="29"/>
      <c r="AB956" s="29"/>
    </row>
    <row r="957" spans="1:28" ht="15.75" customHeight="1">
      <c r="A957" s="29"/>
      <c r="B957" s="29"/>
      <c r="C957" s="29"/>
      <c r="D957" s="29"/>
      <c r="E957" s="29"/>
      <c r="F957" s="29"/>
      <c r="G957" s="29"/>
      <c r="H957" s="29"/>
      <c r="I957" s="29"/>
      <c r="J957" s="29"/>
      <c r="K957" s="29"/>
      <c r="L957" s="325"/>
      <c r="M957" s="29"/>
      <c r="N957" s="29"/>
      <c r="O957" s="29"/>
      <c r="P957" s="29"/>
      <c r="Q957" s="29"/>
      <c r="R957" s="29"/>
      <c r="S957" s="29"/>
      <c r="T957" s="29"/>
      <c r="U957" s="29"/>
      <c r="V957" s="29"/>
      <c r="W957" s="29"/>
      <c r="X957" s="29"/>
      <c r="Y957" s="29"/>
      <c r="Z957" s="29"/>
      <c r="AA957" s="29"/>
      <c r="AB957" s="29"/>
    </row>
    <row r="958" spans="1:28" ht="15.75" customHeight="1">
      <c r="A958" s="29"/>
      <c r="B958" s="29"/>
      <c r="C958" s="29"/>
      <c r="D958" s="29"/>
      <c r="E958" s="29"/>
      <c r="F958" s="29"/>
      <c r="G958" s="29"/>
      <c r="H958" s="29"/>
      <c r="I958" s="29"/>
      <c r="J958" s="29"/>
      <c r="K958" s="29"/>
      <c r="L958" s="325"/>
      <c r="M958" s="29"/>
      <c r="N958" s="29"/>
      <c r="O958" s="29"/>
      <c r="P958" s="29"/>
      <c r="Q958" s="29"/>
      <c r="R958" s="29"/>
      <c r="S958" s="29"/>
      <c r="T958" s="29"/>
      <c r="U958" s="29"/>
      <c r="V958" s="29"/>
      <c r="W958" s="29"/>
      <c r="X958" s="29"/>
      <c r="Y958" s="29"/>
      <c r="Z958" s="29"/>
      <c r="AA958" s="29"/>
      <c r="AB958" s="29"/>
    </row>
    <row r="959" spans="1:28" ht="15.75" customHeight="1">
      <c r="A959" s="29"/>
      <c r="B959" s="29"/>
      <c r="C959" s="29"/>
      <c r="D959" s="29"/>
      <c r="E959" s="29"/>
      <c r="F959" s="29"/>
      <c r="G959" s="29"/>
      <c r="H959" s="29"/>
      <c r="I959" s="29"/>
      <c r="J959" s="29"/>
      <c r="K959" s="29"/>
      <c r="L959" s="325"/>
      <c r="M959" s="29"/>
      <c r="N959" s="29"/>
      <c r="O959" s="29"/>
      <c r="P959" s="29"/>
      <c r="Q959" s="29"/>
      <c r="R959" s="29"/>
      <c r="S959" s="29"/>
      <c r="T959" s="29"/>
      <c r="U959" s="29"/>
      <c r="V959" s="29"/>
      <c r="W959" s="29"/>
      <c r="X959" s="29"/>
      <c r="Y959" s="29"/>
      <c r="Z959" s="29"/>
      <c r="AA959" s="29"/>
      <c r="AB959" s="29"/>
    </row>
    <row r="960" spans="1:28" ht="15.75" customHeight="1">
      <c r="A960" s="29"/>
      <c r="B960" s="29"/>
      <c r="C960" s="29"/>
      <c r="D960" s="29"/>
      <c r="E960" s="29"/>
      <c r="F960" s="29"/>
      <c r="G960" s="29"/>
      <c r="H960" s="29"/>
      <c r="I960" s="29"/>
      <c r="J960" s="29"/>
      <c r="K960" s="29"/>
      <c r="L960" s="325"/>
      <c r="M960" s="29"/>
      <c r="N960" s="29"/>
      <c r="O960" s="29"/>
      <c r="P960" s="29"/>
      <c r="Q960" s="29"/>
      <c r="R960" s="29"/>
      <c r="S960" s="29"/>
      <c r="T960" s="29"/>
      <c r="U960" s="29"/>
      <c r="V960" s="29"/>
      <c r="W960" s="29"/>
      <c r="X960" s="29"/>
      <c r="Y960" s="29"/>
      <c r="Z960" s="29"/>
      <c r="AA960" s="29"/>
      <c r="AB960" s="29"/>
    </row>
    <row r="961" spans="1:28" ht="15.75" customHeight="1">
      <c r="A961" s="29"/>
      <c r="B961" s="29"/>
      <c r="C961" s="29"/>
      <c r="D961" s="29"/>
      <c r="E961" s="29"/>
      <c r="F961" s="29"/>
      <c r="G961" s="29"/>
      <c r="H961" s="29"/>
      <c r="I961" s="29"/>
      <c r="J961" s="29"/>
      <c r="K961" s="29"/>
      <c r="L961" s="325"/>
      <c r="M961" s="29"/>
      <c r="N961" s="29"/>
      <c r="O961" s="29"/>
      <c r="P961" s="29"/>
      <c r="Q961" s="29"/>
      <c r="R961" s="29"/>
      <c r="S961" s="29"/>
      <c r="T961" s="29"/>
      <c r="U961" s="29"/>
      <c r="V961" s="29"/>
      <c r="W961" s="29"/>
      <c r="X961" s="29"/>
      <c r="Y961" s="29"/>
      <c r="Z961" s="29"/>
      <c r="AA961" s="29"/>
      <c r="AB961" s="29"/>
    </row>
    <row r="962" spans="1:28" ht="15.75" customHeight="1">
      <c r="A962" s="29"/>
      <c r="B962" s="29"/>
      <c r="C962" s="29"/>
      <c r="D962" s="29"/>
      <c r="E962" s="29"/>
      <c r="F962" s="29"/>
      <c r="G962" s="29"/>
      <c r="H962" s="29"/>
      <c r="I962" s="29"/>
      <c r="J962" s="29"/>
      <c r="K962" s="29"/>
      <c r="L962" s="325"/>
      <c r="M962" s="29"/>
      <c r="N962" s="29"/>
      <c r="O962" s="29"/>
      <c r="P962" s="29"/>
      <c r="Q962" s="29"/>
      <c r="R962" s="29"/>
      <c r="S962" s="29"/>
      <c r="T962" s="29"/>
      <c r="U962" s="29"/>
      <c r="V962" s="29"/>
      <c r="W962" s="29"/>
      <c r="X962" s="29"/>
      <c r="Y962" s="29"/>
      <c r="Z962" s="29"/>
      <c r="AA962" s="29"/>
      <c r="AB962" s="29"/>
    </row>
    <row r="963" spans="1:28" ht="15.75" customHeight="1">
      <c r="A963" s="29"/>
      <c r="B963" s="29"/>
      <c r="C963" s="29"/>
      <c r="D963" s="29"/>
      <c r="E963" s="29"/>
      <c r="F963" s="29"/>
      <c r="G963" s="29"/>
      <c r="H963" s="29"/>
      <c r="I963" s="29"/>
      <c r="J963" s="29"/>
      <c r="K963" s="29"/>
      <c r="L963" s="325"/>
      <c r="M963" s="29"/>
      <c r="N963" s="29"/>
      <c r="O963" s="29"/>
      <c r="P963" s="29"/>
      <c r="Q963" s="29"/>
      <c r="R963" s="29"/>
      <c r="S963" s="29"/>
      <c r="T963" s="29"/>
      <c r="U963" s="29"/>
      <c r="V963" s="29"/>
      <c r="W963" s="29"/>
      <c r="X963" s="29"/>
      <c r="Y963" s="29"/>
      <c r="Z963" s="29"/>
      <c r="AA963" s="29"/>
      <c r="AB963" s="29"/>
    </row>
    <row r="964" spans="1:28" ht="15.75" customHeight="1">
      <c r="A964" s="29"/>
      <c r="B964" s="29"/>
      <c r="C964" s="29"/>
      <c r="D964" s="29"/>
      <c r="E964" s="29"/>
      <c r="F964" s="29"/>
      <c r="G964" s="29"/>
      <c r="H964" s="29"/>
      <c r="I964" s="29"/>
      <c r="J964" s="29"/>
      <c r="K964" s="29"/>
      <c r="L964" s="325"/>
      <c r="M964" s="29"/>
      <c r="N964" s="29"/>
      <c r="O964" s="29"/>
      <c r="P964" s="29"/>
      <c r="Q964" s="29"/>
      <c r="R964" s="29"/>
      <c r="S964" s="29"/>
      <c r="T964" s="29"/>
      <c r="U964" s="29"/>
      <c r="V964" s="29"/>
      <c r="W964" s="29"/>
      <c r="X964" s="29"/>
      <c r="Y964" s="29"/>
      <c r="Z964" s="29"/>
      <c r="AA964" s="29"/>
      <c r="AB964" s="29"/>
    </row>
    <row r="965" spans="1:28" ht="15.75" customHeight="1">
      <c r="A965" s="29"/>
      <c r="B965" s="29"/>
      <c r="C965" s="29"/>
      <c r="D965" s="29"/>
      <c r="E965" s="29"/>
      <c r="F965" s="29"/>
      <c r="G965" s="29"/>
      <c r="H965" s="29"/>
      <c r="I965" s="29"/>
      <c r="J965" s="29"/>
      <c r="K965" s="29"/>
      <c r="L965" s="325"/>
      <c r="M965" s="29"/>
      <c r="N965" s="29"/>
      <c r="O965" s="29"/>
      <c r="P965" s="29"/>
      <c r="Q965" s="29"/>
      <c r="R965" s="29"/>
      <c r="S965" s="29"/>
      <c r="T965" s="29"/>
      <c r="U965" s="29"/>
      <c r="V965" s="29"/>
      <c r="W965" s="29"/>
      <c r="X965" s="29"/>
      <c r="Y965" s="29"/>
      <c r="Z965" s="29"/>
      <c r="AA965" s="29"/>
      <c r="AB965" s="29"/>
    </row>
    <row r="966" spans="1:28" ht="15.75" customHeight="1">
      <c r="A966" s="29"/>
      <c r="B966" s="29"/>
      <c r="C966" s="29"/>
      <c r="D966" s="29"/>
      <c r="E966" s="29"/>
      <c r="F966" s="29"/>
      <c r="G966" s="29"/>
      <c r="H966" s="29"/>
      <c r="I966" s="29"/>
      <c r="J966" s="29"/>
      <c r="K966" s="29"/>
      <c r="L966" s="325"/>
      <c r="M966" s="29"/>
      <c r="N966" s="29"/>
      <c r="O966" s="29"/>
      <c r="P966" s="29"/>
      <c r="Q966" s="29"/>
      <c r="R966" s="29"/>
      <c r="S966" s="29"/>
      <c r="T966" s="29"/>
      <c r="U966" s="29"/>
      <c r="V966" s="29"/>
      <c r="W966" s="29"/>
      <c r="X966" s="29"/>
      <c r="Y966" s="29"/>
      <c r="Z966" s="29"/>
      <c r="AA966" s="29"/>
      <c r="AB966" s="29"/>
    </row>
    <row r="967" spans="1:28" ht="15.75" customHeight="1">
      <c r="A967" s="29"/>
      <c r="B967" s="29"/>
      <c r="C967" s="29"/>
      <c r="D967" s="29"/>
      <c r="E967" s="29"/>
      <c r="F967" s="29"/>
      <c r="G967" s="29"/>
      <c r="H967" s="29"/>
      <c r="I967" s="29"/>
      <c r="J967" s="29"/>
      <c r="K967" s="29"/>
      <c r="L967" s="325"/>
      <c r="M967" s="29"/>
      <c r="N967" s="29"/>
      <c r="O967" s="29"/>
      <c r="P967" s="29"/>
      <c r="Q967" s="29"/>
      <c r="R967" s="29"/>
      <c r="S967" s="29"/>
      <c r="T967" s="29"/>
      <c r="U967" s="29"/>
      <c r="V967" s="29"/>
      <c r="W967" s="29"/>
      <c r="X967" s="29"/>
      <c r="Y967" s="29"/>
      <c r="Z967" s="29"/>
      <c r="AA967" s="29"/>
      <c r="AB967" s="29"/>
    </row>
    <row r="968" spans="1:28" ht="15.75" customHeight="1">
      <c r="A968" s="29"/>
      <c r="B968" s="29"/>
      <c r="C968" s="29"/>
      <c r="D968" s="29"/>
      <c r="E968" s="29"/>
      <c r="F968" s="29"/>
      <c r="G968" s="29"/>
      <c r="H968" s="29"/>
      <c r="I968" s="29"/>
      <c r="J968" s="29"/>
      <c r="K968" s="29"/>
      <c r="L968" s="325"/>
      <c r="M968" s="29"/>
      <c r="N968" s="29"/>
      <c r="O968" s="29"/>
      <c r="P968" s="29"/>
      <c r="Q968" s="29"/>
      <c r="R968" s="29"/>
      <c r="S968" s="29"/>
      <c r="T968" s="29"/>
      <c r="U968" s="29"/>
      <c r="V968" s="29"/>
      <c r="W968" s="29"/>
      <c r="X968" s="29"/>
      <c r="Y968" s="29"/>
      <c r="Z968" s="29"/>
      <c r="AA968" s="29"/>
      <c r="AB968" s="29"/>
    </row>
    <row r="969" spans="1:28" ht="15.75" customHeight="1">
      <c r="A969" s="29"/>
      <c r="B969" s="29"/>
      <c r="C969" s="29"/>
      <c r="D969" s="29"/>
      <c r="E969" s="29"/>
      <c r="F969" s="29"/>
      <c r="G969" s="29"/>
      <c r="H969" s="29"/>
      <c r="I969" s="29"/>
      <c r="J969" s="29"/>
      <c r="K969" s="29"/>
      <c r="L969" s="325"/>
      <c r="M969" s="29"/>
      <c r="N969" s="29"/>
      <c r="O969" s="29"/>
      <c r="P969" s="29"/>
      <c r="Q969" s="29"/>
      <c r="R969" s="29"/>
      <c r="S969" s="29"/>
      <c r="T969" s="29"/>
      <c r="U969" s="29"/>
      <c r="V969" s="29"/>
      <c r="W969" s="29"/>
      <c r="X969" s="29"/>
      <c r="Y969" s="29"/>
      <c r="Z969" s="29"/>
      <c r="AA969" s="29"/>
      <c r="AB969" s="29"/>
    </row>
    <row r="970" spans="1:28" ht="15.75" customHeight="1">
      <c r="A970" s="29"/>
      <c r="B970" s="29"/>
      <c r="C970" s="29"/>
      <c r="D970" s="29"/>
      <c r="E970" s="29"/>
      <c r="F970" s="29"/>
      <c r="G970" s="29"/>
      <c r="H970" s="29"/>
      <c r="I970" s="29"/>
      <c r="J970" s="29"/>
      <c r="K970" s="29"/>
      <c r="L970" s="325"/>
      <c r="M970" s="29"/>
      <c r="N970" s="29"/>
      <c r="O970" s="29"/>
      <c r="P970" s="29"/>
      <c r="Q970" s="29"/>
      <c r="R970" s="29"/>
      <c r="S970" s="29"/>
      <c r="T970" s="29"/>
      <c r="U970" s="29"/>
      <c r="V970" s="29"/>
      <c r="W970" s="29"/>
      <c r="X970" s="29"/>
      <c r="Y970" s="29"/>
      <c r="Z970" s="29"/>
      <c r="AA970" s="29"/>
      <c r="AB970" s="29"/>
    </row>
    <row r="971" spans="1:28" ht="15.75" customHeight="1">
      <c r="A971" s="29"/>
      <c r="B971" s="29"/>
      <c r="C971" s="29"/>
      <c r="D971" s="29"/>
      <c r="E971" s="29"/>
      <c r="F971" s="29"/>
      <c r="G971" s="29"/>
      <c r="H971" s="29"/>
      <c r="I971" s="29"/>
      <c r="J971" s="29"/>
      <c r="K971" s="29"/>
      <c r="L971" s="325"/>
      <c r="M971" s="29"/>
      <c r="N971" s="29"/>
      <c r="O971" s="29"/>
      <c r="P971" s="29"/>
      <c r="Q971" s="29"/>
      <c r="R971" s="29"/>
      <c r="S971" s="29"/>
      <c r="T971" s="29"/>
      <c r="U971" s="29"/>
      <c r="V971" s="29"/>
      <c r="W971" s="29"/>
      <c r="X971" s="29"/>
      <c r="Y971" s="29"/>
      <c r="Z971" s="29"/>
      <c r="AA971" s="29"/>
      <c r="AB971" s="29"/>
    </row>
    <row r="972" spans="1:28" ht="15.75" customHeight="1">
      <c r="A972" s="29"/>
      <c r="B972" s="29"/>
      <c r="C972" s="29"/>
      <c r="D972" s="29"/>
      <c r="E972" s="29"/>
      <c r="F972" s="29"/>
      <c r="G972" s="29"/>
      <c r="H972" s="29"/>
      <c r="I972" s="29"/>
      <c r="J972" s="29"/>
      <c r="K972" s="29"/>
      <c r="L972" s="325"/>
      <c r="M972" s="29"/>
      <c r="N972" s="29"/>
      <c r="O972" s="29"/>
      <c r="P972" s="29"/>
      <c r="Q972" s="29"/>
      <c r="R972" s="29"/>
      <c r="S972" s="29"/>
      <c r="T972" s="29"/>
      <c r="U972" s="29"/>
      <c r="V972" s="29"/>
      <c r="W972" s="29"/>
      <c r="X972" s="29"/>
      <c r="Y972" s="29"/>
      <c r="Z972" s="29"/>
      <c r="AA972" s="29"/>
      <c r="AB972" s="29"/>
    </row>
    <row r="973" spans="1:28" ht="15.75" customHeight="1">
      <c r="A973" s="29"/>
      <c r="B973" s="29"/>
      <c r="C973" s="29"/>
      <c r="D973" s="29"/>
      <c r="E973" s="29"/>
      <c r="F973" s="29"/>
      <c r="G973" s="29"/>
      <c r="H973" s="29"/>
      <c r="I973" s="29"/>
      <c r="J973" s="29"/>
      <c r="K973" s="29"/>
      <c r="L973" s="325"/>
      <c r="M973" s="29"/>
      <c r="N973" s="29"/>
      <c r="O973" s="29"/>
      <c r="P973" s="29"/>
      <c r="Q973" s="29"/>
      <c r="R973" s="29"/>
      <c r="S973" s="29"/>
      <c r="T973" s="29"/>
      <c r="U973" s="29"/>
      <c r="V973" s="29"/>
      <c r="W973" s="29"/>
      <c r="X973" s="29"/>
      <c r="Y973" s="29"/>
      <c r="Z973" s="29"/>
      <c r="AA973" s="29"/>
      <c r="AB973" s="29"/>
    </row>
    <row r="974" spans="1:28" ht="15.75" customHeight="1">
      <c r="A974" s="29"/>
      <c r="B974" s="29"/>
      <c r="C974" s="29"/>
      <c r="D974" s="29"/>
      <c r="E974" s="29"/>
      <c r="F974" s="29"/>
      <c r="G974" s="29"/>
      <c r="H974" s="29"/>
      <c r="I974" s="29"/>
      <c r="J974" s="29"/>
      <c r="K974" s="29"/>
      <c r="L974" s="325"/>
      <c r="M974" s="29"/>
      <c r="N974" s="29"/>
      <c r="O974" s="29"/>
      <c r="P974" s="29"/>
      <c r="Q974" s="29"/>
      <c r="R974" s="29"/>
      <c r="S974" s="29"/>
      <c r="T974" s="29"/>
      <c r="U974" s="29"/>
      <c r="V974" s="29"/>
      <c r="W974" s="29"/>
      <c r="X974" s="29"/>
      <c r="Y974" s="29"/>
      <c r="Z974" s="29"/>
      <c r="AA974" s="29"/>
      <c r="AB974" s="29"/>
    </row>
    <row r="975" spans="1:28" ht="15.75" customHeight="1">
      <c r="A975" s="29"/>
      <c r="B975" s="29"/>
      <c r="C975" s="29"/>
      <c r="D975" s="29"/>
      <c r="E975" s="29"/>
      <c r="F975" s="29"/>
      <c r="G975" s="29"/>
      <c r="H975" s="29"/>
      <c r="I975" s="29"/>
      <c r="J975" s="29"/>
      <c r="K975" s="29"/>
      <c r="L975" s="325"/>
      <c r="M975" s="29"/>
      <c r="N975" s="29"/>
      <c r="O975" s="29"/>
      <c r="P975" s="29"/>
      <c r="Q975" s="29"/>
      <c r="R975" s="29"/>
      <c r="S975" s="29"/>
      <c r="T975" s="29"/>
      <c r="U975" s="29"/>
      <c r="V975" s="29"/>
      <c r="W975" s="29"/>
      <c r="X975" s="29"/>
      <c r="Y975" s="29"/>
      <c r="Z975" s="29"/>
      <c r="AA975" s="29"/>
      <c r="AB975" s="29"/>
    </row>
    <row r="976" spans="1:28" ht="15.75" customHeight="1">
      <c r="A976" s="29"/>
      <c r="B976" s="29"/>
      <c r="C976" s="29"/>
      <c r="D976" s="29"/>
      <c r="E976" s="29"/>
      <c r="F976" s="29"/>
      <c r="G976" s="29"/>
      <c r="H976" s="29"/>
      <c r="I976" s="29"/>
      <c r="J976" s="29"/>
      <c r="K976" s="29"/>
      <c r="L976" s="325"/>
      <c r="M976" s="29"/>
      <c r="N976" s="29"/>
      <c r="O976" s="29"/>
      <c r="P976" s="29"/>
      <c r="Q976" s="29"/>
      <c r="R976" s="29"/>
      <c r="S976" s="29"/>
      <c r="T976" s="29"/>
      <c r="U976" s="29"/>
      <c r="V976" s="29"/>
      <c r="W976" s="29"/>
      <c r="X976" s="29"/>
      <c r="Y976" s="29"/>
      <c r="Z976" s="29"/>
      <c r="AA976" s="29"/>
      <c r="AB976" s="29"/>
    </row>
    <row r="977" spans="1:28" ht="15.75" customHeight="1">
      <c r="A977" s="29"/>
      <c r="B977" s="29"/>
      <c r="C977" s="29"/>
      <c r="D977" s="29"/>
      <c r="E977" s="29"/>
      <c r="F977" s="29"/>
      <c r="G977" s="29"/>
      <c r="H977" s="29"/>
      <c r="I977" s="29"/>
      <c r="J977" s="29"/>
      <c r="K977" s="29"/>
      <c r="L977" s="325"/>
      <c r="M977" s="29"/>
      <c r="N977" s="29"/>
      <c r="O977" s="29"/>
      <c r="P977" s="29"/>
      <c r="Q977" s="29"/>
      <c r="R977" s="29"/>
      <c r="S977" s="29"/>
      <c r="T977" s="29"/>
      <c r="U977" s="29"/>
      <c r="V977" s="29"/>
      <c r="W977" s="29"/>
      <c r="X977" s="29"/>
      <c r="Y977" s="29"/>
      <c r="Z977" s="29"/>
      <c r="AA977" s="29"/>
      <c r="AB977" s="29"/>
    </row>
    <row r="978" spans="1:28" ht="15.75" customHeight="1">
      <c r="A978" s="29"/>
      <c r="B978" s="29"/>
      <c r="C978" s="29"/>
      <c r="D978" s="29"/>
      <c r="E978" s="29"/>
      <c r="F978" s="29"/>
      <c r="G978" s="29"/>
      <c r="H978" s="29"/>
      <c r="I978" s="29"/>
      <c r="J978" s="29"/>
      <c r="K978" s="29"/>
      <c r="L978" s="325"/>
      <c r="M978" s="29"/>
      <c r="N978" s="29"/>
      <c r="O978" s="29"/>
      <c r="P978" s="29"/>
      <c r="Q978" s="29"/>
      <c r="R978" s="29"/>
      <c r="S978" s="29"/>
      <c r="T978" s="29"/>
      <c r="U978" s="29"/>
      <c r="V978" s="29"/>
      <c r="W978" s="29"/>
      <c r="X978" s="29"/>
      <c r="Y978" s="29"/>
      <c r="Z978" s="29"/>
      <c r="AA978" s="29"/>
      <c r="AB978" s="29"/>
    </row>
    <row r="979" spans="1:28" ht="15.75" customHeight="1">
      <c r="A979" s="29"/>
      <c r="B979" s="29"/>
      <c r="C979" s="29"/>
      <c r="D979" s="29"/>
      <c r="E979" s="29"/>
      <c r="F979" s="29"/>
      <c r="G979" s="29"/>
      <c r="H979" s="29"/>
      <c r="I979" s="29"/>
      <c r="J979" s="29"/>
      <c r="K979" s="29"/>
      <c r="L979" s="325"/>
      <c r="M979" s="29"/>
      <c r="N979" s="29"/>
      <c r="O979" s="29"/>
      <c r="P979" s="29"/>
      <c r="Q979" s="29"/>
      <c r="R979" s="29"/>
      <c r="S979" s="29"/>
      <c r="T979" s="29"/>
      <c r="U979" s="29"/>
      <c r="V979" s="29"/>
      <c r="W979" s="29"/>
      <c r="X979" s="29"/>
      <c r="Y979" s="29"/>
      <c r="Z979" s="29"/>
      <c r="AA979" s="29"/>
      <c r="AB979" s="29"/>
    </row>
    <row r="980" spans="1:28" ht="15.75" customHeight="1">
      <c r="A980" s="29"/>
      <c r="B980" s="29"/>
      <c r="C980" s="29"/>
      <c r="D980" s="29"/>
      <c r="E980" s="29"/>
      <c r="F980" s="29"/>
      <c r="G980" s="29"/>
      <c r="H980" s="29"/>
      <c r="I980" s="29"/>
      <c r="J980" s="29"/>
      <c r="K980" s="29"/>
      <c r="L980" s="325"/>
      <c r="M980" s="29"/>
      <c r="N980" s="29"/>
      <c r="O980" s="29"/>
      <c r="P980" s="29"/>
      <c r="Q980" s="29"/>
      <c r="R980" s="29"/>
      <c r="S980" s="29"/>
      <c r="T980" s="29"/>
      <c r="U980" s="29"/>
      <c r="V980" s="29"/>
      <c r="W980" s="29"/>
      <c r="X980" s="29"/>
      <c r="Y980" s="29"/>
      <c r="Z980" s="29"/>
      <c r="AA980" s="29"/>
      <c r="AB980" s="29"/>
    </row>
    <row r="981" spans="1:28" ht="15.75" customHeight="1">
      <c r="A981" s="29"/>
      <c r="B981" s="29"/>
      <c r="C981" s="29"/>
      <c r="D981" s="29"/>
      <c r="E981" s="29"/>
      <c r="F981" s="29"/>
      <c r="G981" s="29"/>
      <c r="H981" s="29"/>
      <c r="I981" s="29"/>
      <c r="J981" s="29"/>
      <c r="K981" s="29"/>
      <c r="L981" s="325"/>
      <c r="M981" s="29"/>
      <c r="N981" s="29"/>
      <c r="O981" s="29"/>
      <c r="P981" s="29"/>
      <c r="Q981" s="29"/>
      <c r="R981" s="29"/>
      <c r="S981" s="29"/>
      <c r="T981" s="29"/>
      <c r="U981" s="29"/>
      <c r="V981" s="29"/>
      <c r="W981" s="29"/>
      <c r="X981" s="29"/>
      <c r="Y981" s="29"/>
      <c r="Z981" s="29"/>
      <c r="AA981" s="29"/>
      <c r="AB981" s="29"/>
    </row>
    <row r="982" spans="1:28" ht="15.75" customHeight="1">
      <c r="A982" s="29"/>
      <c r="B982" s="29"/>
      <c r="C982" s="29"/>
      <c r="D982" s="29"/>
      <c r="E982" s="29"/>
      <c r="F982" s="29"/>
      <c r="G982" s="29"/>
      <c r="H982" s="29"/>
      <c r="I982" s="29"/>
      <c r="J982" s="29"/>
      <c r="K982" s="29"/>
      <c r="L982" s="325"/>
      <c r="M982" s="29"/>
      <c r="N982" s="29"/>
      <c r="O982" s="29"/>
      <c r="P982" s="29"/>
      <c r="Q982" s="29"/>
      <c r="R982" s="29"/>
      <c r="S982" s="29"/>
      <c r="T982" s="29"/>
      <c r="U982" s="29"/>
      <c r="V982" s="29"/>
      <c r="W982" s="29"/>
      <c r="X982" s="29"/>
      <c r="Y982" s="29"/>
      <c r="Z982" s="29"/>
      <c r="AA982" s="29"/>
      <c r="AB982" s="29"/>
    </row>
    <row r="983" spans="1:28" ht="15.75" customHeight="1">
      <c r="A983" s="29"/>
      <c r="B983" s="29"/>
      <c r="C983" s="29"/>
      <c r="D983" s="29"/>
      <c r="E983" s="29"/>
      <c r="F983" s="29"/>
      <c r="G983" s="29"/>
      <c r="H983" s="29"/>
      <c r="I983" s="29"/>
      <c r="J983" s="29"/>
      <c r="K983" s="29"/>
      <c r="L983" s="325"/>
      <c r="M983" s="29"/>
      <c r="N983" s="29"/>
      <c r="O983" s="29"/>
      <c r="P983" s="29"/>
      <c r="Q983" s="29"/>
      <c r="R983" s="29"/>
      <c r="S983" s="29"/>
      <c r="T983" s="29"/>
      <c r="U983" s="29"/>
      <c r="V983" s="29"/>
      <c r="W983" s="29"/>
      <c r="X983" s="29"/>
      <c r="Y983" s="29"/>
      <c r="Z983" s="29"/>
      <c r="AA983" s="29"/>
      <c r="AB983" s="29"/>
    </row>
    <row r="984" spans="1:28" ht="15.75" customHeight="1">
      <c r="A984" s="29"/>
      <c r="B984" s="29"/>
      <c r="C984" s="29"/>
      <c r="D984" s="29"/>
      <c r="E984" s="29"/>
      <c r="F984" s="29"/>
      <c r="G984" s="29"/>
      <c r="H984" s="29"/>
      <c r="I984" s="29"/>
      <c r="J984" s="29"/>
      <c r="K984" s="29"/>
      <c r="L984" s="325"/>
      <c r="M984" s="29"/>
      <c r="N984" s="29"/>
      <c r="O984" s="29"/>
      <c r="P984" s="29"/>
      <c r="Q984" s="29"/>
      <c r="R984" s="29"/>
      <c r="S984" s="29"/>
      <c r="T984" s="29"/>
      <c r="U984" s="29"/>
      <c r="V984" s="29"/>
      <c r="W984" s="29"/>
      <c r="X984" s="29"/>
      <c r="Y984" s="29"/>
      <c r="Z984" s="29"/>
      <c r="AA984" s="29"/>
      <c r="AB984" s="29"/>
    </row>
    <row r="985" spans="1:28" ht="15.75" customHeight="1">
      <c r="A985" s="29"/>
      <c r="B985" s="29"/>
      <c r="C985" s="29"/>
      <c r="D985" s="29"/>
      <c r="E985" s="29"/>
      <c r="F985" s="29"/>
      <c r="G985" s="29"/>
      <c r="H985" s="29"/>
      <c r="I985" s="29"/>
      <c r="J985" s="29"/>
      <c r="K985" s="29"/>
      <c r="L985" s="325"/>
      <c r="M985" s="29"/>
      <c r="N985" s="29"/>
      <c r="O985" s="29"/>
      <c r="P985" s="29"/>
      <c r="Q985" s="29"/>
      <c r="R985" s="29"/>
      <c r="S985" s="29"/>
      <c r="T985" s="29"/>
      <c r="U985" s="29"/>
      <c r="V985" s="29"/>
      <c r="W985" s="29"/>
      <c r="X985" s="29"/>
      <c r="Y985" s="29"/>
      <c r="Z985" s="29"/>
      <c r="AA985" s="29"/>
      <c r="AB985" s="29"/>
    </row>
    <row r="986" spans="1:28" ht="15.75" customHeight="1">
      <c r="A986" s="29"/>
      <c r="B986" s="29"/>
      <c r="C986" s="29"/>
      <c r="D986" s="29"/>
      <c r="E986" s="29"/>
      <c r="F986" s="29"/>
      <c r="G986" s="29"/>
      <c r="H986" s="29"/>
      <c r="I986" s="29"/>
      <c r="J986" s="29"/>
      <c r="K986" s="29"/>
      <c r="L986" s="325"/>
      <c r="M986" s="29"/>
      <c r="N986" s="29"/>
      <c r="O986" s="29"/>
      <c r="P986" s="29"/>
      <c r="Q986" s="29"/>
      <c r="R986" s="29"/>
      <c r="S986" s="29"/>
      <c r="T986" s="29"/>
      <c r="U986" s="29"/>
      <c r="V986" s="29"/>
      <c r="W986" s="29"/>
      <c r="X986" s="29"/>
      <c r="Y986" s="29"/>
      <c r="Z986" s="29"/>
      <c r="AA986" s="29"/>
      <c r="AB986" s="29"/>
    </row>
    <row r="987" spans="1:28" ht="15.75" customHeight="1">
      <c r="A987" s="29"/>
      <c r="B987" s="29"/>
      <c r="C987" s="29"/>
      <c r="D987" s="29"/>
      <c r="E987" s="29"/>
      <c r="F987" s="29"/>
      <c r="G987" s="29"/>
      <c r="H987" s="29"/>
      <c r="I987" s="29"/>
      <c r="J987" s="29"/>
      <c r="K987" s="29"/>
      <c r="L987" s="325"/>
      <c r="M987" s="29"/>
      <c r="N987" s="29"/>
      <c r="O987" s="29"/>
      <c r="P987" s="29"/>
      <c r="Q987" s="29"/>
      <c r="R987" s="29"/>
      <c r="S987" s="29"/>
      <c r="T987" s="29"/>
      <c r="U987" s="29"/>
      <c r="V987" s="29"/>
      <c r="W987" s="29"/>
      <c r="X987" s="29"/>
      <c r="Y987" s="29"/>
      <c r="Z987" s="29"/>
      <c r="AA987" s="29"/>
      <c r="AB987" s="29"/>
    </row>
    <row r="988" spans="1:28" ht="15.75" customHeight="1">
      <c r="A988" s="29"/>
      <c r="B988" s="29"/>
      <c r="C988" s="29"/>
      <c r="D988" s="29"/>
      <c r="E988" s="29"/>
      <c r="F988" s="29"/>
      <c r="G988" s="29"/>
      <c r="H988" s="29"/>
      <c r="I988" s="29"/>
      <c r="J988" s="29"/>
      <c r="K988" s="29"/>
      <c r="L988" s="325"/>
      <c r="M988" s="29"/>
      <c r="N988" s="29"/>
      <c r="O988" s="29"/>
      <c r="P988" s="29"/>
      <c r="Q988" s="29"/>
      <c r="R988" s="29"/>
      <c r="S988" s="29"/>
      <c r="T988" s="29"/>
      <c r="U988" s="29"/>
      <c r="V988" s="29"/>
      <c r="W988" s="29"/>
      <c r="X988" s="29"/>
      <c r="Y988" s="29"/>
      <c r="Z988" s="29"/>
      <c r="AA988" s="29"/>
      <c r="AB988" s="29"/>
    </row>
    <row r="989" spans="1:28" ht="15.75" customHeight="1">
      <c r="A989" s="29"/>
      <c r="B989" s="29"/>
      <c r="C989" s="29"/>
      <c r="D989" s="29"/>
      <c r="E989" s="29"/>
      <c r="F989" s="29"/>
      <c r="G989" s="29"/>
      <c r="H989" s="29"/>
      <c r="I989" s="29"/>
      <c r="J989" s="29"/>
      <c r="K989" s="29"/>
      <c r="L989" s="325"/>
      <c r="M989" s="29"/>
      <c r="N989" s="29"/>
      <c r="O989" s="29"/>
      <c r="P989" s="29"/>
      <c r="Q989" s="29"/>
      <c r="R989" s="29"/>
      <c r="S989" s="29"/>
      <c r="T989" s="29"/>
      <c r="U989" s="29"/>
      <c r="V989" s="29"/>
      <c r="W989" s="29"/>
      <c r="X989" s="29"/>
      <c r="Y989" s="29"/>
      <c r="Z989" s="29"/>
      <c r="AA989" s="29"/>
      <c r="AB989" s="29"/>
    </row>
  </sheetData>
  <mergeCells count="39">
    <mergeCell ref="A4:L4"/>
    <mergeCell ref="C1:C2"/>
    <mergeCell ref="D1:D2"/>
    <mergeCell ref="A1:A2"/>
    <mergeCell ref="B1:B2"/>
    <mergeCell ref="E1:E2"/>
    <mergeCell ref="F1:L1"/>
    <mergeCell ref="A3:L3"/>
    <mergeCell ref="N5:AB5"/>
    <mergeCell ref="N6:AB6"/>
    <mergeCell ref="N7:R7"/>
    <mergeCell ref="S7:AB7"/>
    <mergeCell ref="N9:N11"/>
    <mergeCell ref="O9:O11"/>
    <mergeCell ref="P9:P11"/>
    <mergeCell ref="N12:AB12"/>
    <mergeCell ref="O13:R16"/>
    <mergeCell ref="P23:P25"/>
    <mergeCell ref="O27:R30"/>
    <mergeCell ref="N19:AB19"/>
    <mergeCell ref="N20:AB20"/>
    <mergeCell ref="N21:R21"/>
    <mergeCell ref="S21:AB21"/>
    <mergeCell ref="N23:N25"/>
    <mergeCell ref="O23:O25"/>
    <mergeCell ref="N26:AB26"/>
    <mergeCell ref="D42:I54"/>
    <mergeCell ref="B11:B13"/>
    <mergeCell ref="B8:B10"/>
    <mergeCell ref="B5:B7"/>
    <mergeCell ref="B26:B28"/>
    <mergeCell ref="B23:B25"/>
    <mergeCell ref="B20:B22"/>
    <mergeCell ref="B17:B19"/>
    <mergeCell ref="B14:B16"/>
    <mergeCell ref="B38:E38"/>
    <mergeCell ref="B35:B37"/>
    <mergeCell ref="B32:B34"/>
    <mergeCell ref="B29:B31"/>
  </mergeCells>
  <dataValidations count="1">
    <dataValidation type="list" allowBlank="1" showInputMessage="1" showErrorMessage="1" sqref="K5:K34" xr:uid="{EEF664F9-8DB4-4CD8-96D4-5EE75779F12A}">
      <formula1>"Passed, Failed"</formula1>
    </dataValidation>
  </dataValidation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59999389629810485"/>
    <outlinePr summaryBelow="0" summaryRight="0"/>
  </sheetPr>
  <dimension ref="A1:AP78"/>
  <sheetViews>
    <sheetView topLeftCell="G20" workbookViewId="0">
      <selection activeCell="N18" sqref="N18"/>
    </sheetView>
  </sheetViews>
  <sheetFormatPr defaultColWidth="14.42578125" defaultRowHeight="15" customHeight="1"/>
  <cols>
    <col min="1" max="1" width="10" customWidth="1"/>
    <col min="2" max="2" width="14.42578125" style="244"/>
    <col min="3" max="3" width="9.7109375" style="252" customWidth="1"/>
    <col min="4" max="4" width="20.5703125" customWidth="1"/>
    <col min="5" max="5" width="30" customWidth="1"/>
    <col min="6" max="6" width="15.5703125" style="252" customWidth="1"/>
    <col min="18" max="18" width="10.7109375" style="252" customWidth="1"/>
    <col min="19" max="19" width="25.28515625" style="252" customWidth="1"/>
    <col min="20" max="20" width="10.140625" style="252" customWidth="1"/>
  </cols>
  <sheetData>
    <row r="1" spans="1:42">
      <c r="A1" s="1309" t="s">
        <v>542</v>
      </c>
      <c r="B1" s="1286"/>
      <c r="C1" s="1286"/>
      <c r="D1" s="1286"/>
      <c r="E1" s="1286"/>
      <c r="F1" s="1286"/>
      <c r="G1" s="1286"/>
      <c r="H1" s="1286"/>
      <c r="I1" s="1286"/>
      <c r="J1" s="1286"/>
      <c r="K1" s="1286"/>
      <c r="L1" s="1286"/>
      <c r="M1" s="1286"/>
      <c r="N1" s="1286"/>
      <c r="O1" s="1286"/>
      <c r="P1" s="1286"/>
      <c r="Q1" s="1286"/>
      <c r="R1" s="1286"/>
      <c r="S1" s="1286"/>
      <c r="T1" s="1286"/>
      <c r="U1" s="120"/>
      <c r="V1" s="120"/>
      <c r="W1" s="120"/>
      <c r="X1" s="120"/>
      <c r="Y1" s="120"/>
      <c r="Z1" s="120"/>
      <c r="AA1" s="121"/>
      <c r="AB1" s="121"/>
      <c r="AC1" s="121"/>
      <c r="AD1" s="121"/>
      <c r="AE1" s="121"/>
      <c r="AF1" s="121"/>
      <c r="AG1" s="121"/>
      <c r="AH1" s="121"/>
      <c r="AI1" s="121"/>
      <c r="AJ1" s="121"/>
      <c r="AK1" s="121"/>
      <c r="AL1" s="121"/>
      <c r="AM1" s="121"/>
      <c r="AN1" s="121"/>
      <c r="AO1" s="121"/>
      <c r="AP1" s="121"/>
    </row>
    <row r="2" spans="1:42">
      <c r="A2" s="1309" t="s">
        <v>543</v>
      </c>
      <c r="B2" s="1286"/>
      <c r="C2" s="1286"/>
      <c r="D2" s="1286"/>
      <c r="E2" s="1286"/>
      <c r="F2" s="1286"/>
      <c r="G2" s="1286"/>
      <c r="H2" s="1286"/>
      <c r="I2" s="1286"/>
      <c r="J2" s="1286"/>
      <c r="K2" s="1286"/>
      <c r="L2" s="1286"/>
      <c r="M2" s="1286"/>
      <c r="N2" s="1286"/>
      <c r="O2" s="1286"/>
      <c r="P2" s="1286"/>
      <c r="Q2" s="1286"/>
      <c r="R2" s="1286"/>
      <c r="S2" s="1286"/>
      <c r="T2" s="1286"/>
      <c r="U2" s="121"/>
      <c r="V2" s="121"/>
      <c r="W2" s="121"/>
      <c r="X2" s="121"/>
      <c r="Y2" s="121"/>
      <c r="Z2" s="121"/>
      <c r="AA2" s="121"/>
      <c r="AB2" s="121"/>
      <c r="AC2" s="121"/>
      <c r="AD2" s="121"/>
      <c r="AE2" s="121"/>
      <c r="AF2" s="121"/>
      <c r="AG2" s="121"/>
      <c r="AH2" s="121"/>
      <c r="AI2" s="121"/>
      <c r="AJ2" s="121"/>
      <c r="AK2" s="121"/>
      <c r="AL2" s="121"/>
      <c r="AM2" s="121"/>
      <c r="AN2" s="121"/>
      <c r="AO2" s="121"/>
      <c r="AP2" s="121"/>
    </row>
    <row r="3" spans="1:42">
      <c r="A3" s="1309" t="s">
        <v>544</v>
      </c>
      <c r="B3" s="1286"/>
      <c r="C3" s="1286"/>
      <c r="D3" s="1286"/>
      <c r="E3" s="1286"/>
      <c r="F3" s="1286"/>
      <c r="G3" s="1286"/>
      <c r="H3" s="1286"/>
      <c r="I3" s="1286"/>
      <c r="J3" s="1286"/>
      <c r="K3" s="1286"/>
      <c r="L3" s="1286"/>
      <c r="M3" s="1286"/>
      <c r="N3" s="1286"/>
      <c r="O3" s="1286"/>
      <c r="P3" s="1286"/>
      <c r="Q3" s="1286"/>
      <c r="R3" s="1286"/>
      <c r="S3" s="1286"/>
      <c r="T3" s="1286"/>
      <c r="U3" s="121"/>
      <c r="V3" s="121"/>
      <c r="W3" s="121"/>
      <c r="X3" s="121"/>
      <c r="Y3" s="121"/>
      <c r="Z3" s="121"/>
      <c r="AA3" s="121"/>
      <c r="AB3" s="121"/>
      <c r="AC3" s="121"/>
      <c r="AD3" s="121"/>
      <c r="AE3" s="121"/>
      <c r="AF3" s="121"/>
      <c r="AG3" s="121"/>
      <c r="AH3" s="121"/>
      <c r="AI3" s="121"/>
      <c r="AJ3" s="121"/>
      <c r="AK3" s="121"/>
      <c r="AL3" s="121"/>
      <c r="AM3" s="121"/>
      <c r="AN3" s="121"/>
      <c r="AO3" s="121"/>
      <c r="AP3" s="121"/>
    </row>
    <row r="4" spans="1:42">
      <c r="A4" s="1177" t="s">
        <v>919</v>
      </c>
      <c r="B4" s="1221"/>
      <c r="C4" s="1221"/>
      <c r="D4" s="1221"/>
      <c r="E4" s="1221"/>
      <c r="F4" s="1221"/>
      <c r="G4" s="1221"/>
      <c r="H4" s="1221"/>
      <c r="I4" s="1221"/>
      <c r="J4" s="1221"/>
      <c r="K4" s="1221"/>
      <c r="L4" s="1221"/>
      <c r="M4" s="1221"/>
      <c r="N4" s="1221"/>
      <c r="O4" s="1221"/>
      <c r="P4" s="1221"/>
      <c r="Q4" s="1221"/>
      <c r="R4" s="1221"/>
      <c r="S4" s="1221"/>
      <c r="T4" s="1221"/>
      <c r="U4" s="121"/>
      <c r="V4" s="121"/>
      <c r="W4" s="121"/>
      <c r="X4" s="121"/>
      <c r="Y4" s="121"/>
      <c r="Z4" s="121"/>
      <c r="AA4" s="121"/>
      <c r="AB4" s="121"/>
      <c r="AC4" s="121"/>
      <c r="AD4" s="121"/>
      <c r="AE4" s="121"/>
      <c r="AF4" s="121"/>
      <c r="AG4" s="121"/>
      <c r="AH4" s="121"/>
      <c r="AI4" s="121"/>
      <c r="AJ4" s="121"/>
      <c r="AK4" s="121"/>
      <c r="AL4" s="121"/>
      <c r="AM4" s="121"/>
      <c r="AN4" s="121"/>
      <c r="AO4" s="121"/>
      <c r="AP4" s="121"/>
    </row>
    <row r="5" spans="1:42">
      <c r="A5" s="1177" t="s">
        <v>207</v>
      </c>
      <c r="B5" s="1221"/>
      <c r="C5" s="1221"/>
      <c r="D5" s="1221"/>
      <c r="E5" s="1221"/>
      <c r="F5" s="1221"/>
      <c r="G5" s="1221"/>
      <c r="H5" s="1221"/>
      <c r="I5" s="1221"/>
      <c r="J5" s="1221"/>
      <c r="K5" s="1221"/>
      <c r="L5" s="1221"/>
      <c r="M5" s="1221"/>
      <c r="N5" s="1221"/>
      <c r="O5" s="1221"/>
      <c r="P5" s="1221"/>
      <c r="Q5" s="1221"/>
      <c r="R5" s="1221"/>
      <c r="S5" s="1221"/>
      <c r="T5" s="1221"/>
      <c r="U5" s="121"/>
      <c r="V5" s="121"/>
      <c r="W5" s="121"/>
      <c r="X5" s="121"/>
      <c r="Y5" s="121"/>
      <c r="Z5" s="121"/>
      <c r="AA5" s="121"/>
      <c r="AB5" s="121"/>
      <c r="AC5" s="121"/>
      <c r="AD5" s="121"/>
      <c r="AE5" s="121"/>
      <c r="AF5" s="121"/>
      <c r="AG5" s="121"/>
      <c r="AH5" s="121"/>
      <c r="AI5" s="121"/>
      <c r="AJ5" s="121"/>
      <c r="AK5" s="121"/>
      <c r="AL5" s="121"/>
      <c r="AM5" s="121"/>
      <c r="AN5" s="121"/>
      <c r="AO5" s="121"/>
      <c r="AP5" s="121"/>
    </row>
    <row r="6" spans="1:42" s="259" customFormat="1" ht="30" customHeight="1">
      <c r="A6" s="310" t="s">
        <v>185</v>
      </c>
      <c r="B6" s="310" t="s">
        <v>186</v>
      </c>
      <c r="C6" s="310" t="s">
        <v>187</v>
      </c>
      <c r="D6" s="310" t="s">
        <v>188</v>
      </c>
      <c r="E6" s="310" t="s">
        <v>189</v>
      </c>
      <c r="F6" s="310" t="s">
        <v>191</v>
      </c>
      <c r="G6" s="310" t="s">
        <v>192</v>
      </c>
      <c r="H6" s="310" t="s">
        <v>193</v>
      </c>
      <c r="I6" s="310" t="s">
        <v>194</v>
      </c>
      <c r="J6" s="310" t="s">
        <v>195</v>
      </c>
      <c r="K6" s="310" t="s">
        <v>196</v>
      </c>
      <c r="L6" s="310" t="s">
        <v>197</v>
      </c>
      <c r="M6" s="310" t="s">
        <v>198</v>
      </c>
      <c r="N6" s="310" t="s">
        <v>199</v>
      </c>
      <c r="O6" s="310" t="s">
        <v>200</v>
      </c>
      <c r="P6" s="310" t="s">
        <v>201</v>
      </c>
      <c r="Q6" s="310" t="s">
        <v>202</v>
      </c>
      <c r="R6" s="310" t="s">
        <v>203</v>
      </c>
      <c r="S6" s="446" t="s">
        <v>204</v>
      </c>
      <c r="T6" s="310" t="s">
        <v>205</v>
      </c>
      <c r="U6" s="443"/>
      <c r="V6" s="443"/>
      <c r="W6" s="443"/>
      <c r="X6" s="443"/>
      <c r="Y6" s="443"/>
      <c r="Z6" s="443"/>
      <c r="AA6" s="443"/>
      <c r="AB6" s="443"/>
      <c r="AC6" s="443"/>
      <c r="AD6" s="443"/>
      <c r="AE6" s="443"/>
      <c r="AF6" s="443"/>
      <c r="AG6" s="443"/>
      <c r="AH6" s="443"/>
      <c r="AI6" s="443"/>
      <c r="AJ6" s="443"/>
      <c r="AK6" s="443"/>
      <c r="AL6" s="443"/>
      <c r="AM6" s="443"/>
      <c r="AN6" s="443"/>
      <c r="AO6" s="443"/>
      <c r="AP6" s="443"/>
    </row>
    <row r="7" spans="1:42">
      <c r="A7" s="1353" t="s">
        <v>208</v>
      </c>
      <c r="B7" s="1354" t="s">
        <v>3</v>
      </c>
      <c r="C7" s="218">
        <v>1</v>
      </c>
      <c r="D7" s="660" t="s">
        <v>126</v>
      </c>
      <c r="E7" s="300" t="s">
        <v>920</v>
      </c>
      <c r="F7" s="339">
        <v>4.66</v>
      </c>
      <c r="G7" s="899">
        <v>5.16</v>
      </c>
      <c r="H7" s="232">
        <v>3.85</v>
      </c>
      <c r="I7" s="232">
        <v>4.37</v>
      </c>
      <c r="J7" s="232">
        <v>6.01</v>
      </c>
      <c r="K7" s="994">
        <v>4.5999999999999996</v>
      </c>
      <c r="L7" s="899">
        <v>2.5</v>
      </c>
      <c r="M7" s="341">
        <v>3.7</v>
      </c>
      <c r="N7" s="1117">
        <v>5.0999999999999996</v>
      </c>
      <c r="O7" s="1117" t="s">
        <v>19</v>
      </c>
      <c r="P7" s="1117" t="s">
        <v>19</v>
      </c>
      <c r="Q7" s="1117" t="s">
        <v>19</v>
      </c>
      <c r="R7" s="339" cm="1">
        <f t="array" ref="R7">AVERAGE(IF(LEFT(F7:Q7,1)="&lt;", VALUE(MID(F7:Q7,2,99)), F7:Q7))</f>
        <v>4.4388888888888891</v>
      </c>
      <c r="S7" s="232"/>
      <c r="T7" s="232">
        <v>6</v>
      </c>
      <c r="U7" s="10"/>
      <c r="V7" s="10"/>
      <c r="W7" s="10"/>
      <c r="X7" s="10"/>
      <c r="Y7" s="10"/>
      <c r="Z7" s="10"/>
      <c r="AA7" s="10"/>
    </row>
    <row r="8" spans="1:42">
      <c r="A8" s="1353"/>
      <c r="B8" s="1355"/>
      <c r="C8" s="217">
        <v>2</v>
      </c>
      <c r="D8" s="661" t="s">
        <v>127</v>
      </c>
      <c r="E8" s="223" t="s">
        <v>921</v>
      </c>
      <c r="F8" s="303">
        <v>10.16</v>
      </c>
      <c r="G8" s="900">
        <v>4.5599999999999996</v>
      </c>
      <c r="H8" s="222">
        <v>4.6500000000000004</v>
      </c>
      <c r="I8" s="222">
        <v>7.06</v>
      </c>
      <c r="J8" s="222">
        <v>4.04</v>
      </c>
      <c r="K8" s="900">
        <v>6.2</v>
      </c>
      <c r="L8" s="900">
        <v>7</v>
      </c>
      <c r="M8" s="342">
        <v>4.9000000000000004</v>
      </c>
      <c r="N8" s="1116">
        <v>5.4</v>
      </c>
      <c r="O8" s="1116" t="s">
        <v>19</v>
      </c>
      <c r="P8" s="1116" t="s">
        <v>19</v>
      </c>
      <c r="Q8" s="1116" t="s">
        <v>19</v>
      </c>
      <c r="R8" s="339" cm="1">
        <f t="array" ref="R8">AVERAGE(IF(LEFT(F8:Q8,1)="&lt;", VALUE(MID(F8:Q8,2,99)), F8:Q8))</f>
        <v>5.9966666666666661</v>
      </c>
      <c r="S8" s="222"/>
      <c r="T8" s="222">
        <v>6</v>
      </c>
      <c r="U8" s="10"/>
      <c r="V8" s="10"/>
      <c r="W8" s="10"/>
      <c r="X8" s="10"/>
      <c r="Y8" s="10"/>
      <c r="Z8" s="10"/>
      <c r="AA8" s="10"/>
    </row>
    <row r="9" spans="1:42">
      <c r="A9" s="1353"/>
      <c r="B9" s="1355"/>
      <c r="C9" s="217">
        <v>3</v>
      </c>
      <c r="D9" s="661" t="s">
        <v>128</v>
      </c>
      <c r="E9" s="223" t="s">
        <v>922</v>
      </c>
      <c r="F9" s="303">
        <v>4.78</v>
      </c>
      <c r="G9" s="900">
        <v>4.79</v>
      </c>
      <c r="H9" s="222">
        <v>4.1100000000000003</v>
      </c>
      <c r="I9" s="222">
        <v>4.55</v>
      </c>
      <c r="J9" s="222">
        <v>5.33</v>
      </c>
      <c r="K9" s="900">
        <v>4.8</v>
      </c>
      <c r="L9" s="900">
        <v>4.5</v>
      </c>
      <c r="M9" s="342">
        <v>5.5</v>
      </c>
      <c r="N9" s="1116">
        <v>7.2</v>
      </c>
      <c r="O9" s="1116" t="s">
        <v>19</v>
      </c>
      <c r="P9" s="1116" t="s">
        <v>19</v>
      </c>
      <c r="Q9" s="1116" t="s">
        <v>19</v>
      </c>
      <c r="R9" s="339" cm="1">
        <f t="array" ref="R9">AVERAGE(IF(LEFT(F9:Q9,1)="&lt;", VALUE(MID(F9:Q9,2,99)), F9:Q9))</f>
        <v>5.0622222222222222</v>
      </c>
      <c r="S9" s="222"/>
      <c r="T9" s="222">
        <v>6</v>
      </c>
      <c r="U9" s="10"/>
      <c r="V9" s="10"/>
      <c r="W9" s="10"/>
      <c r="X9" s="10"/>
      <c r="Y9" s="10"/>
      <c r="Z9" s="10"/>
      <c r="AA9" s="10"/>
    </row>
    <row r="10" spans="1:42">
      <c r="A10" s="1353"/>
      <c r="B10" s="1354" t="s">
        <v>6</v>
      </c>
      <c r="C10" s="218">
        <v>1</v>
      </c>
      <c r="D10" s="660" t="s">
        <v>126</v>
      </c>
      <c r="E10" s="300" t="s">
        <v>920</v>
      </c>
      <c r="F10" s="339">
        <v>35</v>
      </c>
      <c r="G10" s="899">
        <v>18</v>
      </c>
      <c r="H10" s="899">
        <v>16</v>
      </c>
      <c r="I10" s="899">
        <v>17</v>
      </c>
      <c r="J10" s="899">
        <v>30</v>
      </c>
      <c r="K10" s="994">
        <v>16</v>
      </c>
      <c r="L10" s="899">
        <v>11</v>
      </c>
      <c r="M10" s="341">
        <v>76</v>
      </c>
      <c r="N10" s="1117">
        <v>159</v>
      </c>
      <c r="O10" s="1117" t="s">
        <v>19</v>
      </c>
      <c r="P10" s="1117" t="s">
        <v>19</v>
      </c>
      <c r="Q10" s="1117" t="s">
        <v>19</v>
      </c>
      <c r="R10" s="339" cm="1">
        <f t="array" ref="R10">AVERAGE(IF(LEFT(F10:Q10,1)="&lt;", VALUE(MID(F10:Q10,2,99)), F10:Q10))</f>
        <v>42</v>
      </c>
      <c r="S10" s="232"/>
      <c r="T10" s="232">
        <v>50</v>
      </c>
      <c r="U10" s="10"/>
      <c r="V10" s="10"/>
      <c r="W10" s="10"/>
      <c r="X10" s="10"/>
      <c r="Y10" s="10"/>
      <c r="Z10" s="10"/>
      <c r="AA10" s="10"/>
    </row>
    <row r="11" spans="1:42">
      <c r="A11" s="1353"/>
      <c r="B11" s="1355"/>
      <c r="C11" s="217">
        <v>2</v>
      </c>
      <c r="D11" s="661" t="s">
        <v>127</v>
      </c>
      <c r="E11" s="223" t="s">
        <v>921</v>
      </c>
      <c r="F11" s="303">
        <v>13</v>
      </c>
      <c r="G11" s="900">
        <v>22</v>
      </c>
      <c r="H11" s="900">
        <v>18</v>
      </c>
      <c r="I11" s="900">
        <v>35</v>
      </c>
      <c r="J11" s="900">
        <v>40</v>
      </c>
      <c r="K11" s="900">
        <v>10</v>
      </c>
      <c r="L11" s="900">
        <v>25</v>
      </c>
      <c r="M11" s="342">
        <v>77</v>
      </c>
      <c r="N11" s="1116">
        <v>84</v>
      </c>
      <c r="O11" s="1116" t="s">
        <v>19</v>
      </c>
      <c r="P11" s="1116" t="s">
        <v>19</v>
      </c>
      <c r="Q11" s="1116" t="s">
        <v>19</v>
      </c>
      <c r="R11" s="339" cm="1">
        <f t="array" ref="R11">AVERAGE(IF(LEFT(F11:Q11,1)="&lt;", VALUE(MID(F11:Q11,2,99)), F11:Q11))</f>
        <v>36</v>
      </c>
      <c r="S11" s="222"/>
      <c r="T11" s="222">
        <v>50</v>
      </c>
      <c r="U11" s="10"/>
      <c r="V11" s="10"/>
      <c r="W11" s="10"/>
      <c r="X11" s="10"/>
      <c r="Y11" s="10"/>
      <c r="Z11" s="10"/>
      <c r="AA11" s="10"/>
    </row>
    <row r="12" spans="1:42">
      <c r="A12" s="1353"/>
      <c r="B12" s="1355"/>
      <c r="C12" s="217">
        <v>3</v>
      </c>
      <c r="D12" s="661" t="s">
        <v>128</v>
      </c>
      <c r="E12" s="223" t="s">
        <v>922</v>
      </c>
      <c r="F12" s="303">
        <v>73</v>
      </c>
      <c r="G12" s="900">
        <v>18</v>
      </c>
      <c r="H12" s="900">
        <v>32</v>
      </c>
      <c r="I12" s="900">
        <v>15</v>
      </c>
      <c r="J12" s="900">
        <v>41</v>
      </c>
      <c r="K12" s="900">
        <v>16</v>
      </c>
      <c r="L12" s="900">
        <v>17</v>
      </c>
      <c r="M12" s="342">
        <v>62</v>
      </c>
      <c r="N12" s="1116">
        <v>254</v>
      </c>
      <c r="O12" s="1116" t="s">
        <v>19</v>
      </c>
      <c r="P12" s="1116" t="s">
        <v>19</v>
      </c>
      <c r="Q12" s="1116" t="s">
        <v>19</v>
      </c>
      <c r="R12" s="339" cm="1">
        <f t="array" ref="R12">AVERAGE(IF(LEFT(F12:Q12,1)="&lt;", VALUE(MID(F12:Q12,2,99)), F12:Q12))</f>
        <v>58.666666666666664</v>
      </c>
      <c r="S12" s="222"/>
      <c r="T12" s="222">
        <v>50</v>
      </c>
      <c r="U12" s="10"/>
      <c r="V12" s="10"/>
      <c r="W12" s="10"/>
      <c r="X12" s="10"/>
      <c r="Y12" s="10"/>
      <c r="Z12" s="10"/>
      <c r="AA12" s="10"/>
    </row>
    <row r="13" spans="1:42">
      <c r="A13" s="1353"/>
      <c r="B13" s="1354" t="s">
        <v>7</v>
      </c>
      <c r="C13" s="218">
        <v>1</v>
      </c>
      <c r="D13" s="660" t="s">
        <v>126</v>
      </c>
      <c r="E13" s="300" t="s">
        <v>920</v>
      </c>
      <c r="F13" s="339">
        <v>7.48</v>
      </c>
      <c r="G13" s="899">
        <v>7.61</v>
      </c>
      <c r="H13" s="232">
        <v>7.57</v>
      </c>
      <c r="I13" s="899">
        <v>7.2</v>
      </c>
      <c r="J13" s="232">
        <v>7.48</v>
      </c>
      <c r="K13" s="340">
        <v>7.01</v>
      </c>
      <c r="L13" s="899">
        <v>7.15</v>
      </c>
      <c r="M13" s="341">
        <v>7.16</v>
      </c>
      <c r="N13" s="1117">
        <v>6.99</v>
      </c>
      <c r="O13" s="1117" t="s">
        <v>19</v>
      </c>
      <c r="P13" s="1117" t="s">
        <v>19</v>
      </c>
      <c r="Q13" s="1117" t="s">
        <v>19</v>
      </c>
      <c r="R13" s="339" cm="1">
        <f t="array" ref="R13">AVERAGE(IF(LEFT(F13:Q13,1)="&lt;", VALUE(MID(F13:Q13,2,99)), F13:Q13))</f>
        <v>7.2944444444444434</v>
      </c>
      <c r="S13" s="232"/>
      <c r="T13" s="232" t="s">
        <v>214</v>
      </c>
      <c r="U13" s="10"/>
      <c r="V13" s="10"/>
      <c r="W13" s="10"/>
      <c r="X13" s="10"/>
      <c r="Y13" s="10"/>
      <c r="Z13" s="10"/>
      <c r="AA13" s="10"/>
    </row>
    <row r="14" spans="1:42">
      <c r="A14" s="1353"/>
      <c r="B14" s="1355"/>
      <c r="C14" s="217">
        <v>2</v>
      </c>
      <c r="D14" s="661" t="s">
        <v>127</v>
      </c>
      <c r="E14" s="223" t="s">
        <v>921</v>
      </c>
      <c r="F14" s="303">
        <v>8.06</v>
      </c>
      <c r="G14" s="900">
        <v>7.55</v>
      </c>
      <c r="H14" s="222">
        <v>7.53</v>
      </c>
      <c r="I14" s="222">
        <v>7.53</v>
      </c>
      <c r="J14" s="222">
        <v>7.44</v>
      </c>
      <c r="K14" s="222">
        <v>7.04</v>
      </c>
      <c r="L14" s="900">
        <v>7.23</v>
      </c>
      <c r="M14" s="1116">
        <v>7.2</v>
      </c>
      <c r="N14" s="1116">
        <v>7.08</v>
      </c>
      <c r="O14" s="1116" t="s">
        <v>19</v>
      </c>
      <c r="P14" s="1116" t="s">
        <v>19</v>
      </c>
      <c r="Q14" s="1116" t="s">
        <v>19</v>
      </c>
      <c r="R14" s="339" cm="1">
        <f t="array" ref="R14">AVERAGE(IF(LEFT(F14:Q14,1)="&lt;", VALUE(MID(F14:Q14,2,99)), F14:Q14))</f>
        <v>7.4066666666666663</v>
      </c>
      <c r="S14" s="222"/>
      <c r="T14" s="222" t="s">
        <v>214</v>
      </c>
      <c r="U14" s="10"/>
      <c r="V14" s="10"/>
      <c r="W14" s="10"/>
      <c r="X14" s="10"/>
      <c r="Y14" s="10"/>
      <c r="Z14" s="10"/>
      <c r="AA14" s="10"/>
    </row>
    <row r="15" spans="1:42">
      <c r="A15" s="1353"/>
      <c r="B15" s="1355"/>
      <c r="C15" s="217">
        <v>3</v>
      </c>
      <c r="D15" s="661" t="s">
        <v>128</v>
      </c>
      <c r="E15" s="223" t="s">
        <v>922</v>
      </c>
      <c r="F15" s="303">
        <v>7.4</v>
      </c>
      <c r="G15" s="900">
        <v>7.51</v>
      </c>
      <c r="H15" s="222">
        <v>7.51</v>
      </c>
      <c r="I15" s="222">
        <v>7.11</v>
      </c>
      <c r="J15" s="222">
        <v>7.41</v>
      </c>
      <c r="K15" s="222">
        <v>6.92</v>
      </c>
      <c r="L15" s="900">
        <v>7.25</v>
      </c>
      <c r="M15" s="342">
        <v>7.21</v>
      </c>
      <c r="N15" s="1116">
        <v>7.01</v>
      </c>
      <c r="O15" s="1116" t="s">
        <v>19</v>
      </c>
      <c r="P15" s="1116" t="s">
        <v>19</v>
      </c>
      <c r="Q15" s="1116" t="s">
        <v>19</v>
      </c>
      <c r="R15" s="339" cm="1">
        <f t="array" ref="R15">AVERAGE(IF(LEFT(F15:Q15,1)="&lt;", VALUE(MID(F15:Q15,2,99)), F15:Q15))</f>
        <v>7.2588888888888885</v>
      </c>
      <c r="S15" s="222"/>
      <c r="T15" s="222" t="s">
        <v>214</v>
      </c>
      <c r="U15" s="10"/>
      <c r="V15" s="10"/>
      <c r="W15" s="10"/>
      <c r="X15" s="10"/>
      <c r="Y15" s="10"/>
      <c r="Z15" s="10"/>
      <c r="AA15" s="10"/>
    </row>
    <row r="16" spans="1:42">
      <c r="A16" s="1353"/>
      <c r="B16" s="1354" t="s">
        <v>329</v>
      </c>
      <c r="C16" s="218">
        <v>1</v>
      </c>
      <c r="D16" s="660" t="s">
        <v>126</v>
      </c>
      <c r="E16" s="300" t="s">
        <v>920</v>
      </c>
      <c r="F16" s="339">
        <v>30.1</v>
      </c>
      <c r="G16" s="899">
        <v>30.1</v>
      </c>
      <c r="H16" s="899">
        <v>31.1</v>
      </c>
      <c r="I16" s="899">
        <v>31.3</v>
      </c>
      <c r="J16" s="899">
        <v>30.8</v>
      </c>
      <c r="K16" s="994">
        <v>32</v>
      </c>
      <c r="L16" s="899">
        <v>33.4</v>
      </c>
      <c r="M16" s="341">
        <v>30.4</v>
      </c>
      <c r="N16" s="1117">
        <v>28.1</v>
      </c>
      <c r="O16" s="1117" t="s">
        <v>19</v>
      </c>
      <c r="P16" s="1117" t="s">
        <v>19</v>
      </c>
      <c r="Q16" s="1117" t="s">
        <v>19</v>
      </c>
      <c r="R16" s="339" cm="1">
        <f t="array" ref="R16">AVERAGE(IF(LEFT(F16:Q16,1)="&lt;", VALUE(MID(F16:Q16,2,99)), F16:Q16))</f>
        <v>30.811111111111114</v>
      </c>
      <c r="S16" s="232"/>
      <c r="T16" s="232" t="s">
        <v>215</v>
      </c>
      <c r="U16" s="10"/>
      <c r="V16" s="10"/>
      <c r="W16" s="10"/>
      <c r="X16" s="10"/>
      <c r="Y16" s="10"/>
      <c r="Z16" s="10"/>
      <c r="AA16" s="10"/>
    </row>
    <row r="17" spans="1:42">
      <c r="A17" s="1353"/>
      <c r="B17" s="1355"/>
      <c r="C17" s="217">
        <v>2</v>
      </c>
      <c r="D17" s="661" t="s">
        <v>127</v>
      </c>
      <c r="E17" s="223" t="s">
        <v>921</v>
      </c>
      <c r="F17" s="303">
        <v>31.3</v>
      </c>
      <c r="G17" s="900">
        <v>30.1</v>
      </c>
      <c r="H17" s="900">
        <v>31.1</v>
      </c>
      <c r="I17" s="900">
        <v>32.1</v>
      </c>
      <c r="J17" s="900">
        <v>31.9</v>
      </c>
      <c r="K17" s="900">
        <v>31.6</v>
      </c>
      <c r="L17" s="900">
        <v>34.700000000000003</v>
      </c>
      <c r="M17" s="342">
        <v>30.7</v>
      </c>
      <c r="N17" s="1116">
        <v>28.2</v>
      </c>
      <c r="O17" s="1116" t="s">
        <v>19</v>
      </c>
      <c r="P17" s="1116" t="s">
        <v>19</v>
      </c>
      <c r="Q17" s="1116" t="s">
        <v>19</v>
      </c>
      <c r="R17" s="339" cm="1">
        <f t="array" ref="R17">AVERAGE(IF(LEFT(F17:Q17,1)="&lt;", VALUE(MID(F17:Q17,2,99)), F17:Q17))</f>
        <v>31.299999999999997</v>
      </c>
      <c r="S17" s="222"/>
      <c r="T17" s="222" t="s">
        <v>215</v>
      </c>
      <c r="U17" s="10"/>
      <c r="V17" s="10"/>
      <c r="W17" s="10"/>
      <c r="X17" s="10"/>
      <c r="Y17" s="10"/>
      <c r="Z17" s="10"/>
      <c r="AA17" s="10"/>
    </row>
    <row r="18" spans="1:42">
      <c r="A18" s="1353"/>
      <c r="B18" s="1355"/>
      <c r="C18" s="217">
        <v>3</v>
      </c>
      <c r="D18" s="661" t="s">
        <v>128</v>
      </c>
      <c r="E18" s="223" t="s">
        <v>922</v>
      </c>
      <c r="F18" s="303">
        <v>30</v>
      </c>
      <c r="G18" s="900">
        <v>30.1</v>
      </c>
      <c r="H18" s="900">
        <v>31.1</v>
      </c>
      <c r="I18" s="900">
        <v>31.2</v>
      </c>
      <c r="J18" s="900">
        <v>30.4</v>
      </c>
      <c r="K18" s="900">
        <v>30.8</v>
      </c>
      <c r="L18" s="900">
        <v>33</v>
      </c>
      <c r="M18" s="342">
        <v>29.9</v>
      </c>
      <c r="N18" s="1116">
        <v>28.1</v>
      </c>
      <c r="O18" s="1116" t="s">
        <v>19</v>
      </c>
      <c r="P18" s="1116" t="s">
        <v>19</v>
      </c>
      <c r="Q18" s="1116" t="s">
        <v>19</v>
      </c>
      <c r="R18" s="339" cm="1">
        <f t="array" ref="R18">AVERAGE(IF(LEFT(F18:Q18,1)="&lt;", VALUE(MID(F18:Q18,2,99)), F18:Q18))</f>
        <v>30.511111111111113</v>
      </c>
      <c r="S18" s="222"/>
      <c r="T18" s="222" t="s">
        <v>215</v>
      </c>
      <c r="U18" s="10"/>
      <c r="V18" s="10"/>
      <c r="W18" s="10"/>
      <c r="X18" s="10"/>
      <c r="Y18" s="10"/>
      <c r="Z18" s="10"/>
      <c r="AA18" s="10"/>
    </row>
    <row r="19" spans="1:42">
      <c r="A19" s="1353"/>
      <c r="B19" s="1354" t="s">
        <v>9</v>
      </c>
      <c r="C19" s="218">
        <v>1</v>
      </c>
      <c r="D19" s="660" t="s">
        <v>126</v>
      </c>
      <c r="E19" s="300" t="s">
        <v>920</v>
      </c>
      <c r="F19" s="339">
        <v>10</v>
      </c>
      <c r="G19" s="899">
        <v>10</v>
      </c>
      <c r="H19" s="899">
        <v>15</v>
      </c>
      <c r="I19" s="899">
        <v>10</v>
      </c>
      <c r="J19" s="899">
        <v>10</v>
      </c>
      <c r="K19" s="994">
        <v>15</v>
      </c>
      <c r="L19" s="899">
        <v>20</v>
      </c>
      <c r="M19" s="341">
        <v>20</v>
      </c>
      <c r="N19" s="1117">
        <v>20</v>
      </c>
      <c r="O19" s="1117" t="s">
        <v>19</v>
      </c>
      <c r="P19" s="1117" t="s">
        <v>19</v>
      </c>
      <c r="Q19" s="1117" t="s">
        <v>19</v>
      </c>
      <c r="R19" s="339" cm="1">
        <f t="array" ref="R19">AVERAGE(IF(LEFT(F19:Q19,1)="&lt;", VALUE(MID(F19:Q19,2,99)), F19:Q19))</f>
        <v>14.444444444444445</v>
      </c>
      <c r="S19" s="232"/>
      <c r="T19" s="232">
        <v>50</v>
      </c>
      <c r="U19" s="10"/>
      <c r="V19" s="10"/>
      <c r="W19" s="10"/>
      <c r="X19" s="10"/>
      <c r="Y19" s="10"/>
      <c r="Z19" s="10"/>
      <c r="AA19" s="10"/>
      <c r="AB19" s="10"/>
      <c r="AC19" s="10"/>
      <c r="AD19" s="10"/>
      <c r="AE19" s="10"/>
      <c r="AF19" s="10"/>
      <c r="AG19" s="10"/>
      <c r="AH19" s="10"/>
      <c r="AI19" s="10"/>
      <c r="AJ19" s="10"/>
      <c r="AK19" s="10"/>
      <c r="AL19" s="10"/>
      <c r="AM19" s="10"/>
      <c r="AN19" s="10"/>
      <c r="AO19" s="10"/>
      <c r="AP19" s="10"/>
    </row>
    <row r="20" spans="1:42">
      <c r="A20" s="1353"/>
      <c r="B20" s="1355"/>
      <c r="C20" s="217">
        <v>2</v>
      </c>
      <c r="D20" s="661" t="s">
        <v>127</v>
      </c>
      <c r="E20" s="223" t="s">
        <v>921</v>
      </c>
      <c r="F20" s="303">
        <v>15</v>
      </c>
      <c r="G20" s="900">
        <v>10</v>
      </c>
      <c r="H20" s="900">
        <v>15</v>
      </c>
      <c r="I20" s="900">
        <v>10</v>
      </c>
      <c r="J20" s="900">
        <v>10</v>
      </c>
      <c r="K20" s="900">
        <v>15</v>
      </c>
      <c r="L20" s="900">
        <v>15</v>
      </c>
      <c r="M20" s="342">
        <v>20</v>
      </c>
      <c r="N20" s="1116">
        <v>20</v>
      </c>
      <c r="O20" s="1116" t="s">
        <v>19</v>
      </c>
      <c r="P20" s="1116" t="s">
        <v>19</v>
      </c>
      <c r="Q20" s="1116" t="s">
        <v>19</v>
      </c>
      <c r="R20" s="339" cm="1">
        <f t="array" ref="R20">AVERAGE(IF(LEFT(F20:Q20,1)="&lt;", VALUE(MID(F20:Q20,2,99)), F20:Q20))</f>
        <v>14.444444444444445</v>
      </c>
      <c r="S20" s="222"/>
      <c r="T20" s="222">
        <v>50</v>
      </c>
      <c r="U20" s="10"/>
      <c r="V20" s="10"/>
      <c r="W20" s="10"/>
      <c r="X20" s="10"/>
      <c r="Y20" s="10"/>
      <c r="Z20" s="10"/>
      <c r="AA20" s="10"/>
      <c r="AB20" s="10"/>
      <c r="AC20" s="10"/>
      <c r="AD20" s="10"/>
      <c r="AE20" s="10"/>
      <c r="AF20" s="10"/>
      <c r="AG20" s="10"/>
      <c r="AH20" s="10"/>
      <c r="AI20" s="10"/>
      <c r="AJ20" s="10"/>
      <c r="AK20" s="10"/>
      <c r="AL20" s="10"/>
      <c r="AM20" s="10"/>
      <c r="AN20" s="10"/>
      <c r="AO20" s="10"/>
      <c r="AP20" s="10"/>
    </row>
    <row r="21" spans="1:42">
      <c r="A21" s="1353"/>
      <c r="B21" s="1355"/>
      <c r="C21" s="217">
        <v>3</v>
      </c>
      <c r="D21" s="661" t="s">
        <v>128</v>
      </c>
      <c r="E21" s="223" t="s">
        <v>922</v>
      </c>
      <c r="F21" s="303">
        <v>20</v>
      </c>
      <c r="G21" s="900">
        <v>10</v>
      </c>
      <c r="H21" s="900">
        <v>10</v>
      </c>
      <c r="I21" s="900">
        <v>10</v>
      </c>
      <c r="J21" s="900">
        <v>10</v>
      </c>
      <c r="K21" s="900">
        <v>10</v>
      </c>
      <c r="L21" s="900">
        <v>15</v>
      </c>
      <c r="M21" s="342">
        <v>15</v>
      </c>
      <c r="N21" s="1116">
        <v>10</v>
      </c>
      <c r="O21" s="1116" t="s">
        <v>19</v>
      </c>
      <c r="P21" s="1116" t="s">
        <v>19</v>
      </c>
      <c r="Q21" s="1116" t="s">
        <v>19</v>
      </c>
      <c r="R21" s="339" cm="1">
        <f t="array" ref="R21">AVERAGE(IF(LEFT(F21:Q21,1)="&lt;", VALUE(MID(F21:Q21,2,99)), F21:Q21))</f>
        <v>12.222222222222221</v>
      </c>
      <c r="S21" s="222"/>
      <c r="T21" s="222">
        <v>50</v>
      </c>
      <c r="U21" s="10"/>
      <c r="V21" s="10"/>
      <c r="W21" s="10"/>
      <c r="X21" s="10"/>
      <c r="Y21" s="10"/>
      <c r="Z21" s="10"/>
      <c r="AA21" s="10"/>
      <c r="AB21" s="10"/>
      <c r="AC21" s="10"/>
      <c r="AD21" s="10"/>
      <c r="AE21" s="10"/>
      <c r="AF21" s="10"/>
      <c r="AG21" s="10"/>
      <c r="AH21" s="10"/>
      <c r="AI21" s="10"/>
      <c r="AJ21" s="10"/>
      <c r="AK21" s="10"/>
      <c r="AL21" s="10"/>
      <c r="AM21" s="10"/>
      <c r="AN21" s="10"/>
      <c r="AO21" s="10"/>
      <c r="AP21" s="10"/>
    </row>
    <row r="22" spans="1:42">
      <c r="A22" s="1353"/>
      <c r="B22" s="1354" t="s">
        <v>10</v>
      </c>
      <c r="C22" s="218">
        <v>1</v>
      </c>
      <c r="D22" s="660" t="s">
        <v>126</v>
      </c>
      <c r="E22" s="300" t="s">
        <v>920</v>
      </c>
      <c r="F22" s="339">
        <v>130</v>
      </c>
      <c r="G22" s="899">
        <v>350</v>
      </c>
      <c r="H22" s="899">
        <v>79</v>
      </c>
      <c r="I22" s="899">
        <v>1100</v>
      </c>
      <c r="J22" s="899">
        <v>33</v>
      </c>
      <c r="K22" s="994">
        <v>33</v>
      </c>
      <c r="L22" s="899">
        <v>790</v>
      </c>
      <c r="M22" s="341">
        <v>1100</v>
      </c>
      <c r="N22" s="1117">
        <v>49</v>
      </c>
      <c r="O22" s="1117" t="s">
        <v>19</v>
      </c>
      <c r="P22" s="1117" t="s">
        <v>19</v>
      </c>
      <c r="Q22" s="1117" t="s">
        <v>19</v>
      </c>
      <c r="R22" s="339" cm="1">
        <f t="array" ref="R22">GEOMEAN(IF(LEFT(F22:Q22,1)="&lt;", VALUE(MID(F22:Q22,2,99)), F22:Q22))</f>
        <v>178.43292299468538</v>
      </c>
      <c r="S22" s="232"/>
      <c r="T22" s="232">
        <v>100</v>
      </c>
      <c r="U22" s="10"/>
      <c r="V22" s="10"/>
      <c r="W22" s="10"/>
      <c r="X22" s="10"/>
      <c r="Y22" s="10"/>
      <c r="Z22" s="10"/>
      <c r="AA22" s="10"/>
      <c r="AB22" s="10"/>
      <c r="AC22" s="10"/>
      <c r="AD22" s="10"/>
      <c r="AE22" s="10"/>
      <c r="AF22" s="10"/>
      <c r="AG22" s="10"/>
      <c r="AH22" s="10"/>
      <c r="AI22" s="10"/>
      <c r="AJ22" s="10"/>
      <c r="AK22" s="10"/>
      <c r="AL22" s="10"/>
      <c r="AM22" s="10"/>
      <c r="AN22" s="10"/>
      <c r="AO22" s="10"/>
      <c r="AP22" s="10"/>
    </row>
    <row r="23" spans="1:42">
      <c r="A23" s="1353"/>
      <c r="B23" s="1355"/>
      <c r="C23" s="217">
        <v>2</v>
      </c>
      <c r="D23" s="661" t="s">
        <v>127</v>
      </c>
      <c r="E23" s="223" t="s">
        <v>921</v>
      </c>
      <c r="F23" s="303">
        <v>49</v>
      </c>
      <c r="G23" s="900">
        <v>540</v>
      </c>
      <c r="H23" s="900">
        <v>79</v>
      </c>
      <c r="I23" s="900">
        <v>1600</v>
      </c>
      <c r="J23" s="900">
        <v>540</v>
      </c>
      <c r="K23" s="900">
        <v>240</v>
      </c>
      <c r="L23" s="1097">
        <v>1700</v>
      </c>
      <c r="M23" s="342">
        <v>1700</v>
      </c>
      <c r="N23" s="1116">
        <v>22</v>
      </c>
      <c r="O23" s="1116" t="s">
        <v>19</v>
      </c>
      <c r="P23" s="1116" t="s">
        <v>19</v>
      </c>
      <c r="Q23" s="1116" t="s">
        <v>19</v>
      </c>
      <c r="R23" s="303" cm="1">
        <f t="array" ref="R23">GEOMEAN(IF(LEFT(F23:Q23,1)="&lt;", VALUE(MID(F23:Q23,2,99)), F23:Q23))</f>
        <v>311.43146821776287</v>
      </c>
      <c r="S23" s="222"/>
      <c r="T23" s="222">
        <v>100</v>
      </c>
      <c r="U23" s="10"/>
      <c r="V23" s="10"/>
      <c r="W23" s="10"/>
      <c r="X23" s="10"/>
      <c r="Y23" s="10"/>
      <c r="Z23" s="10"/>
      <c r="AA23" s="10"/>
      <c r="AB23" s="10"/>
      <c r="AC23" s="10"/>
      <c r="AD23" s="10"/>
      <c r="AE23" s="10"/>
      <c r="AF23" s="10"/>
      <c r="AG23" s="10"/>
      <c r="AH23" s="10"/>
      <c r="AI23" s="10"/>
      <c r="AJ23" s="10"/>
      <c r="AK23" s="10"/>
      <c r="AL23" s="10"/>
      <c r="AM23" s="10"/>
      <c r="AN23" s="10"/>
      <c r="AO23" s="10"/>
      <c r="AP23" s="10"/>
    </row>
    <row r="24" spans="1:42">
      <c r="A24" s="1353"/>
      <c r="B24" s="1355"/>
      <c r="C24" s="217">
        <v>3</v>
      </c>
      <c r="D24" s="661" t="s">
        <v>128</v>
      </c>
      <c r="E24" s="223" t="s">
        <v>922</v>
      </c>
      <c r="F24" s="303">
        <v>23</v>
      </c>
      <c r="G24" s="900">
        <v>240</v>
      </c>
      <c r="H24" s="900">
        <v>110</v>
      </c>
      <c r="I24" s="900">
        <v>7.8</v>
      </c>
      <c r="J24" s="900">
        <v>240</v>
      </c>
      <c r="K24" s="900">
        <v>49</v>
      </c>
      <c r="L24" s="900">
        <v>2400</v>
      </c>
      <c r="M24" s="342">
        <v>2200</v>
      </c>
      <c r="N24" s="1116">
        <v>23</v>
      </c>
      <c r="O24" s="1116" t="s">
        <v>19</v>
      </c>
      <c r="P24" s="1116" t="s">
        <v>19</v>
      </c>
      <c r="Q24" s="1116" t="s">
        <v>19</v>
      </c>
      <c r="R24" s="303" cm="1">
        <f t="array" ref="R24">GEOMEAN(IF(LEFT(F24:Q24,1)="&lt;", VALUE(MID(F24:Q24,2,99)), F24:Q24))</f>
        <v>123.66418465168694</v>
      </c>
      <c r="S24" s="222"/>
      <c r="T24" s="222">
        <v>100</v>
      </c>
      <c r="U24" s="10"/>
      <c r="V24" s="10"/>
      <c r="W24" s="10"/>
      <c r="X24" s="10"/>
      <c r="Y24" s="10"/>
      <c r="Z24" s="10"/>
      <c r="AA24" s="10"/>
      <c r="AB24" s="10"/>
      <c r="AC24" s="10"/>
      <c r="AD24" s="10"/>
      <c r="AE24" s="10"/>
      <c r="AF24" s="10"/>
      <c r="AG24" s="10"/>
      <c r="AH24" s="10"/>
      <c r="AI24" s="10"/>
      <c r="AJ24" s="10"/>
      <c r="AK24" s="10"/>
      <c r="AL24" s="10"/>
      <c r="AM24" s="10"/>
      <c r="AN24" s="10"/>
      <c r="AO24" s="10"/>
      <c r="AP24" s="10"/>
    </row>
    <row r="25" spans="1:42">
      <c r="A25" s="1353"/>
      <c r="B25" s="1354" t="s">
        <v>11</v>
      </c>
      <c r="C25" s="218">
        <v>1</v>
      </c>
      <c r="D25" s="660" t="s">
        <v>126</v>
      </c>
      <c r="E25" s="300" t="s">
        <v>920</v>
      </c>
      <c r="F25" s="251">
        <v>0.23799999999999999</v>
      </c>
      <c r="G25" s="899" t="s">
        <v>218</v>
      </c>
      <c r="H25" s="232">
        <v>0.153</v>
      </c>
      <c r="I25" s="232" t="s">
        <v>218</v>
      </c>
      <c r="J25" s="232" t="s">
        <v>218</v>
      </c>
      <c r="K25" s="340" t="s">
        <v>218</v>
      </c>
      <c r="L25" s="251">
        <v>0.26700000000000002</v>
      </c>
      <c r="M25" s="341">
        <v>0.16500000000000001</v>
      </c>
      <c r="N25" s="341">
        <v>0.254</v>
      </c>
      <c r="O25" s="341" t="s">
        <v>19</v>
      </c>
      <c r="P25" s="341" t="s">
        <v>19</v>
      </c>
      <c r="Q25" s="341" t="s">
        <v>19</v>
      </c>
      <c r="R25" s="339" cm="1">
        <f t="array" ref="R25">AVERAGE(IF(LEFT(F25:Q25,1)="&lt;", VALUE(MID(F25:Q25,2,99)), F25:Q25))</f>
        <v>0.15966666666666665</v>
      </c>
      <c r="S25" s="232"/>
      <c r="T25" s="232">
        <v>10</v>
      </c>
      <c r="U25" s="10"/>
      <c r="V25" s="10"/>
      <c r="W25" s="10"/>
      <c r="X25" s="10"/>
      <c r="Y25" s="10"/>
      <c r="Z25" s="10"/>
      <c r="AA25" s="10"/>
      <c r="AB25" s="10"/>
      <c r="AC25" s="10"/>
      <c r="AD25" s="10"/>
      <c r="AE25" s="10"/>
      <c r="AF25" s="10"/>
      <c r="AG25" s="10"/>
      <c r="AH25" s="10"/>
      <c r="AI25" s="10"/>
      <c r="AJ25" s="10"/>
      <c r="AK25" s="10"/>
      <c r="AL25" s="10"/>
      <c r="AM25" s="10"/>
      <c r="AN25" s="10"/>
      <c r="AO25" s="10"/>
      <c r="AP25" s="10"/>
    </row>
    <row r="26" spans="1:42">
      <c r="A26" s="1353"/>
      <c r="B26" s="1355"/>
      <c r="C26" s="217">
        <v>2</v>
      </c>
      <c r="D26" s="661" t="s">
        <v>127</v>
      </c>
      <c r="E26" s="223" t="s">
        <v>921</v>
      </c>
      <c r="F26" s="226">
        <v>0.109</v>
      </c>
      <c r="G26" s="900" t="s">
        <v>218</v>
      </c>
      <c r="H26" s="222">
        <v>0.158</v>
      </c>
      <c r="I26" s="222">
        <v>0.126</v>
      </c>
      <c r="J26" s="222" t="s">
        <v>218</v>
      </c>
      <c r="K26" s="222" t="s">
        <v>218</v>
      </c>
      <c r="L26" s="226">
        <v>0.22800000000000001</v>
      </c>
      <c r="M26" s="342">
        <v>0.21299999999999999</v>
      </c>
      <c r="N26" s="342">
        <v>0.20699999999999999</v>
      </c>
      <c r="O26" s="342" t="s">
        <v>19</v>
      </c>
      <c r="P26" s="342" t="s">
        <v>19</v>
      </c>
      <c r="Q26" s="342" t="s">
        <v>19</v>
      </c>
      <c r="R26" s="339" cm="1">
        <f t="array" ref="R26">AVERAGE(IF(LEFT(F26:Q26,1)="&lt;", VALUE(MID(F26:Q26,2,99)), F26:Q26))</f>
        <v>0.14566666666666667</v>
      </c>
      <c r="S26" s="222"/>
      <c r="T26" s="222">
        <v>10</v>
      </c>
      <c r="U26" s="10"/>
      <c r="V26" s="10"/>
      <c r="W26" s="10"/>
      <c r="X26" s="10"/>
      <c r="Y26" s="10"/>
      <c r="Z26" s="10"/>
      <c r="AA26" s="10"/>
      <c r="AB26" s="10"/>
      <c r="AC26" s="10"/>
      <c r="AD26" s="10"/>
      <c r="AE26" s="10"/>
      <c r="AF26" s="10"/>
      <c r="AG26" s="10"/>
      <c r="AH26" s="10"/>
      <c r="AI26" s="10"/>
      <c r="AJ26" s="10"/>
      <c r="AK26" s="10"/>
      <c r="AL26" s="10"/>
      <c r="AM26" s="10"/>
      <c r="AN26" s="10"/>
      <c r="AO26" s="10"/>
      <c r="AP26" s="10"/>
    </row>
    <row r="27" spans="1:42">
      <c r="A27" s="1353"/>
      <c r="B27" s="1355"/>
      <c r="C27" s="217">
        <v>3</v>
      </c>
      <c r="D27" s="661" t="s">
        <v>128</v>
      </c>
      <c r="E27" s="223" t="s">
        <v>922</v>
      </c>
      <c r="F27" s="226">
        <v>0.26300000000000001</v>
      </c>
      <c r="G27" s="900" t="s">
        <v>218</v>
      </c>
      <c r="H27" s="222">
        <v>0.19400000000000001</v>
      </c>
      <c r="I27" s="222">
        <v>0.104</v>
      </c>
      <c r="J27" s="222" t="s">
        <v>218</v>
      </c>
      <c r="K27" s="222" t="s">
        <v>218</v>
      </c>
      <c r="L27" s="226">
        <v>0.26700000000000002</v>
      </c>
      <c r="M27" s="342">
        <v>0.45700000000000002</v>
      </c>
      <c r="N27" s="342">
        <v>0.36599999999999999</v>
      </c>
      <c r="O27" s="342" t="s">
        <v>19</v>
      </c>
      <c r="P27" s="342" t="s">
        <v>19</v>
      </c>
      <c r="Q27" s="342" t="s">
        <v>19</v>
      </c>
      <c r="R27" s="339" cm="1">
        <f t="array" ref="R27">AVERAGE(IF(LEFT(F27:Q27,1)="&lt;", VALUE(MID(F27:Q27,2,99)), F27:Q27))</f>
        <v>0.21344444444444444</v>
      </c>
      <c r="S27" s="222"/>
      <c r="T27" s="222">
        <v>10</v>
      </c>
      <c r="U27" s="10"/>
      <c r="V27" s="10"/>
      <c r="W27" s="10"/>
      <c r="X27" s="10"/>
      <c r="Y27" s="10"/>
      <c r="Z27" s="10"/>
      <c r="AA27" s="10"/>
      <c r="AB27" s="10"/>
      <c r="AC27" s="10"/>
      <c r="AD27" s="10"/>
      <c r="AE27" s="10"/>
      <c r="AF27" s="10"/>
      <c r="AG27" s="10"/>
      <c r="AH27" s="10"/>
      <c r="AI27" s="10"/>
      <c r="AJ27" s="10"/>
      <c r="AK27" s="10"/>
      <c r="AL27" s="10"/>
      <c r="AM27" s="10"/>
      <c r="AN27" s="10"/>
      <c r="AO27" s="10"/>
      <c r="AP27" s="10"/>
    </row>
    <row r="28" spans="1:42">
      <c r="A28" s="1353"/>
      <c r="B28" s="1354" t="s">
        <v>12</v>
      </c>
      <c r="C28" s="218">
        <v>1</v>
      </c>
      <c r="D28" s="660" t="s">
        <v>126</v>
      </c>
      <c r="E28" s="300" t="s">
        <v>920</v>
      </c>
      <c r="F28" s="251">
        <v>0.23599999999999999</v>
      </c>
      <c r="G28" s="251">
        <v>0.189</v>
      </c>
      <c r="H28" s="232">
        <v>0.21099999999999999</v>
      </c>
      <c r="I28" s="232">
        <v>0.251</v>
      </c>
      <c r="J28" s="232">
        <v>0.108</v>
      </c>
      <c r="K28" s="340">
        <v>0.313</v>
      </c>
      <c r="L28" s="251">
        <v>0.33300000000000002</v>
      </c>
      <c r="M28" s="1144">
        <v>0.39</v>
      </c>
      <c r="N28" s="341">
        <v>0.309</v>
      </c>
      <c r="O28" s="341" t="s">
        <v>19</v>
      </c>
      <c r="P28" s="341" t="s">
        <v>19</v>
      </c>
      <c r="Q28" s="341" t="s">
        <v>19</v>
      </c>
      <c r="R28" s="339" cm="1">
        <f t="array" ref="R28">AVERAGE(IF(LEFT(F28:Q28,1)="&lt;", VALUE(MID(F28:Q28,2,99)), F28:Q28))</f>
        <v>0.26</v>
      </c>
      <c r="S28" s="232"/>
      <c r="T28" s="232">
        <v>0.2</v>
      </c>
      <c r="U28" s="10"/>
      <c r="V28" s="10"/>
      <c r="W28" s="10"/>
      <c r="X28" s="10"/>
      <c r="Y28" s="10"/>
      <c r="Z28" s="10"/>
      <c r="AA28" s="10"/>
      <c r="AB28" s="10"/>
      <c r="AC28" s="10"/>
      <c r="AD28" s="10"/>
      <c r="AE28" s="10"/>
      <c r="AF28" s="10"/>
      <c r="AG28" s="10"/>
      <c r="AH28" s="10"/>
      <c r="AI28" s="10"/>
      <c r="AJ28" s="10"/>
      <c r="AK28" s="10"/>
      <c r="AL28" s="10"/>
      <c r="AM28" s="10"/>
      <c r="AN28" s="10"/>
      <c r="AO28" s="10"/>
      <c r="AP28" s="10"/>
    </row>
    <row r="29" spans="1:42">
      <c r="A29" s="1353"/>
      <c r="B29" s="1355"/>
      <c r="C29" s="217">
        <v>2</v>
      </c>
      <c r="D29" s="661" t="s">
        <v>127</v>
      </c>
      <c r="E29" s="223" t="s">
        <v>921</v>
      </c>
      <c r="F29" s="226">
        <v>0.18</v>
      </c>
      <c r="G29" s="226">
        <v>0.22700000000000001</v>
      </c>
      <c r="H29" s="222">
        <v>0.184</v>
      </c>
      <c r="I29" s="222">
        <v>0.254</v>
      </c>
      <c r="J29" s="222">
        <v>0.192</v>
      </c>
      <c r="K29" s="222">
        <v>0.28699999999999998</v>
      </c>
      <c r="L29" s="226">
        <v>0.2</v>
      </c>
      <c r="M29" s="342">
        <v>0.33800000000000002</v>
      </c>
      <c r="N29" s="342">
        <v>0.27400000000000002</v>
      </c>
      <c r="O29" s="342" t="s">
        <v>19</v>
      </c>
      <c r="P29" s="342" t="s">
        <v>19</v>
      </c>
      <c r="Q29" s="342" t="s">
        <v>19</v>
      </c>
      <c r="R29" s="339" cm="1">
        <f t="array" ref="R29">AVERAGE(IF(LEFT(F29:Q29,1)="&lt;", VALUE(MID(F29:Q29,2,99)), F29:Q29))</f>
        <v>0.23733333333333334</v>
      </c>
      <c r="S29" s="222"/>
      <c r="T29" s="222">
        <v>0.2</v>
      </c>
      <c r="U29" s="10"/>
      <c r="V29" s="10"/>
      <c r="W29" s="10"/>
      <c r="X29" s="10"/>
      <c r="Y29" s="10"/>
      <c r="Z29" s="10"/>
      <c r="AA29" s="10"/>
      <c r="AB29" s="10"/>
      <c r="AC29" s="10"/>
      <c r="AD29" s="10"/>
      <c r="AE29" s="10"/>
      <c r="AF29" s="10"/>
      <c r="AG29" s="10"/>
      <c r="AH29" s="10"/>
      <c r="AI29" s="10"/>
      <c r="AJ29" s="10"/>
      <c r="AK29" s="10"/>
      <c r="AL29" s="10"/>
      <c r="AM29" s="10"/>
      <c r="AN29" s="10"/>
      <c r="AO29" s="10"/>
      <c r="AP29" s="10"/>
    </row>
    <row r="30" spans="1:42">
      <c r="A30" s="1353"/>
      <c r="B30" s="1355"/>
      <c r="C30" s="217">
        <v>3</v>
      </c>
      <c r="D30" s="661" t="s">
        <v>128</v>
      </c>
      <c r="E30" s="223" t="s">
        <v>922</v>
      </c>
      <c r="F30" s="226">
        <v>0.22</v>
      </c>
      <c r="G30" s="226">
        <v>0.23</v>
      </c>
      <c r="H30" s="921">
        <v>0.21299999999999999</v>
      </c>
      <c r="I30" s="222">
        <v>0.249</v>
      </c>
      <c r="J30" s="222">
        <v>0.16200000000000001</v>
      </c>
      <c r="K30" s="222">
        <v>0.28699999999999998</v>
      </c>
      <c r="L30" s="226">
        <v>0.30199999999999999</v>
      </c>
      <c r="M30" s="342">
        <v>0.30099999999999999</v>
      </c>
      <c r="N30" s="342">
        <v>0.184</v>
      </c>
      <c r="O30" s="342" t="s">
        <v>19</v>
      </c>
      <c r="P30" s="342" t="s">
        <v>19</v>
      </c>
      <c r="Q30" s="342" t="s">
        <v>19</v>
      </c>
      <c r="R30" s="339" cm="1">
        <f t="array" ref="R30">AVERAGE(IF(LEFT(F30:Q30,1)="&lt;", VALUE(MID(F30:Q30,2,99)), F30:Q30))</f>
        <v>0.23866666666666669</v>
      </c>
      <c r="S30" s="222"/>
      <c r="T30" s="222">
        <v>0.2</v>
      </c>
      <c r="U30" s="10"/>
      <c r="V30" s="10"/>
      <c r="W30" s="10"/>
      <c r="X30" s="10"/>
      <c r="Y30" s="10"/>
      <c r="Z30" s="10"/>
      <c r="AA30" s="10"/>
      <c r="AB30" s="10"/>
      <c r="AC30" s="10"/>
      <c r="AD30" s="10"/>
      <c r="AE30" s="10"/>
      <c r="AF30" s="10"/>
      <c r="AG30" s="10"/>
      <c r="AH30" s="10"/>
      <c r="AI30" s="10"/>
      <c r="AJ30" s="10"/>
      <c r="AK30" s="10"/>
      <c r="AL30" s="10"/>
      <c r="AM30" s="10"/>
      <c r="AN30" s="10"/>
      <c r="AO30" s="10"/>
      <c r="AP30" s="10"/>
    </row>
    <row r="31" spans="1:42" s="259" customFormat="1" ht="83.25" customHeight="1">
      <c r="A31" s="1353"/>
      <c r="B31" s="1283" t="s">
        <v>303</v>
      </c>
      <c r="C31" s="284">
        <v>1</v>
      </c>
      <c r="D31" s="664" t="s">
        <v>126</v>
      </c>
      <c r="E31" s="665" t="s">
        <v>920</v>
      </c>
      <c r="F31" s="673" t="s">
        <v>923</v>
      </c>
      <c r="G31" s="918" t="s">
        <v>924</v>
      </c>
      <c r="H31" s="917" t="s">
        <v>925</v>
      </c>
      <c r="I31" s="666" t="s">
        <v>926</v>
      </c>
      <c r="J31" s="666" t="s">
        <v>352</v>
      </c>
      <c r="K31" s="666" t="s">
        <v>927</v>
      </c>
      <c r="L31" s="666" t="s">
        <v>928</v>
      </c>
      <c r="M31" s="666" t="s">
        <v>929</v>
      </c>
      <c r="N31" s="666" t="s">
        <v>930</v>
      </c>
      <c r="O31" s="666"/>
      <c r="P31" s="666"/>
      <c r="Q31" s="666"/>
      <c r="R31" s="438"/>
      <c r="S31" s="438"/>
      <c r="T31" s="672"/>
      <c r="U31" s="258"/>
      <c r="V31" s="258"/>
      <c r="W31" s="258"/>
      <c r="X31" s="258"/>
      <c r="Y31" s="258"/>
      <c r="Z31" s="258"/>
      <c r="AA31" s="258"/>
      <c r="AB31" s="258"/>
      <c r="AC31" s="258"/>
      <c r="AD31" s="258"/>
      <c r="AE31" s="258"/>
      <c r="AF31" s="258"/>
      <c r="AG31" s="258"/>
      <c r="AH31" s="258"/>
      <c r="AI31" s="258"/>
      <c r="AJ31" s="258"/>
      <c r="AK31" s="258"/>
      <c r="AL31" s="258"/>
      <c r="AM31" s="258"/>
      <c r="AN31" s="258"/>
      <c r="AO31" s="258"/>
      <c r="AP31" s="258"/>
    </row>
    <row r="32" spans="1:42" s="259" customFormat="1" ht="93" customHeight="1">
      <c r="A32" s="1353"/>
      <c r="B32" s="1283"/>
      <c r="C32" s="667">
        <v>2</v>
      </c>
      <c r="D32" s="647" t="s">
        <v>127</v>
      </c>
      <c r="E32" s="668" t="s">
        <v>921</v>
      </c>
      <c r="F32" s="674" t="s">
        <v>931</v>
      </c>
      <c r="G32" s="919" t="s">
        <v>932</v>
      </c>
      <c r="H32" s="972" t="s">
        <v>933</v>
      </c>
      <c r="I32" s="669" t="s">
        <v>934</v>
      </c>
      <c r="J32" s="669" t="s">
        <v>935</v>
      </c>
      <c r="K32" s="669" t="s">
        <v>927</v>
      </c>
      <c r="L32" s="669" t="s">
        <v>928</v>
      </c>
      <c r="M32" s="669" t="s">
        <v>929</v>
      </c>
      <c r="N32" s="669" t="s">
        <v>936</v>
      </c>
      <c r="O32" s="669"/>
      <c r="P32" s="669"/>
      <c r="Q32" s="669"/>
      <c r="R32" s="443"/>
      <c r="S32" s="443"/>
      <c r="T32" s="514"/>
      <c r="U32" s="258"/>
      <c r="V32" s="258"/>
      <c r="W32" s="258"/>
      <c r="X32" s="258"/>
      <c r="Y32" s="258"/>
      <c r="Z32" s="258"/>
      <c r="AA32" s="258"/>
      <c r="AB32" s="258"/>
      <c r="AC32" s="258"/>
      <c r="AD32" s="258"/>
      <c r="AE32" s="258"/>
      <c r="AF32" s="258"/>
      <c r="AG32" s="258"/>
      <c r="AH32" s="258"/>
      <c r="AI32" s="258"/>
      <c r="AJ32" s="258"/>
      <c r="AK32" s="258"/>
      <c r="AL32" s="258"/>
      <c r="AM32" s="258"/>
      <c r="AN32" s="258"/>
      <c r="AO32" s="258"/>
      <c r="AP32" s="258"/>
    </row>
    <row r="33" spans="1:42" s="259" customFormat="1" ht="107.25" customHeight="1">
      <c r="A33" s="1353"/>
      <c r="B33" s="1217"/>
      <c r="C33" s="375">
        <v>3</v>
      </c>
      <c r="D33" s="650" t="s">
        <v>128</v>
      </c>
      <c r="E33" s="670" t="s">
        <v>922</v>
      </c>
      <c r="F33" s="675" t="s">
        <v>931</v>
      </c>
      <c r="G33" s="920" t="s">
        <v>924</v>
      </c>
      <c r="H33" s="971" t="s">
        <v>937</v>
      </c>
      <c r="I33" s="671" t="s">
        <v>333</v>
      </c>
      <c r="J33" s="671" t="s">
        <v>352</v>
      </c>
      <c r="K33" s="671" t="s">
        <v>927</v>
      </c>
      <c r="L33" s="671" t="s">
        <v>938</v>
      </c>
      <c r="M33" s="671" t="s">
        <v>929</v>
      </c>
      <c r="N33" s="671" t="s">
        <v>939</v>
      </c>
      <c r="O33" s="671"/>
      <c r="P33" s="671"/>
      <c r="Q33" s="671"/>
      <c r="R33" s="443"/>
      <c r="S33" s="443"/>
      <c r="T33" s="514"/>
      <c r="U33" s="258"/>
      <c r="V33" s="258"/>
      <c r="W33" s="258"/>
      <c r="X33" s="258"/>
      <c r="Y33" s="258"/>
      <c r="Z33" s="258"/>
      <c r="AA33" s="258"/>
      <c r="AB33" s="258"/>
      <c r="AC33" s="258"/>
      <c r="AD33" s="258"/>
      <c r="AE33" s="258"/>
      <c r="AF33" s="258"/>
      <c r="AG33" s="258"/>
      <c r="AH33" s="258"/>
      <c r="AI33" s="258"/>
      <c r="AJ33" s="258"/>
      <c r="AK33" s="258"/>
      <c r="AL33" s="258"/>
      <c r="AM33" s="258"/>
      <c r="AN33" s="258"/>
      <c r="AO33" s="258"/>
      <c r="AP33" s="258"/>
    </row>
    <row r="34" spans="1:42" ht="30" customHeight="1">
      <c r="A34" s="105"/>
      <c r="B34" s="1220" t="s">
        <v>260</v>
      </c>
      <c r="C34" s="1202"/>
      <c r="D34" s="1202"/>
      <c r="E34" s="1202"/>
      <c r="F34" s="676">
        <v>46041</v>
      </c>
      <c r="G34" s="970">
        <v>46069</v>
      </c>
      <c r="H34" s="970">
        <v>46084</v>
      </c>
      <c r="I34" s="970">
        <v>46139</v>
      </c>
      <c r="J34" s="901">
        <v>46160</v>
      </c>
      <c r="K34" s="901">
        <v>46181</v>
      </c>
      <c r="L34" s="901">
        <v>46224</v>
      </c>
      <c r="M34" s="901">
        <v>46259</v>
      </c>
      <c r="N34" s="901">
        <v>46272</v>
      </c>
      <c r="O34" s="399"/>
      <c r="P34" s="399"/>
      <c r="Q34" s="400"/>
      <c r="R34" s="121"/>
      <c r="S34" s="121"/>
      <c r="T34" s="121"/>
      <c r="U34" s="10"/>
      <c r="V34" s="10"/>
      <c r="W34" s="10"/>
      <c r="X34" s="10"/>
      <c r="Y34" s="10"/>
      <c r="Z34" s="10"/>
      <c r="AA34" s="10"/>
      <c r="AB34" s="10"/>
      <c r="AC34" s="10"/>
      <c r="AD34" s="10"/>
      <c r="AE34" s="10"/>
      <c r="AF34" s="10"/>
      <c r="AG34" s="10"/>
      <c r="AH34" s="10"/>
      <c r="AI34" s="10"/>
      <c r="AJ34" s="10"/>
      <c r="AK34" s="10"/>
      <c r="AL34" s="10"/>
      <c r="AM34" s="10"/>
      <c r="AN34" s="10"/>
      <c r="AO34" s="10"/>
      <c r="AP34" s="10"/>
    </row>
    <row r="35" spans="1:42">
      <c r="A35" s="105"/>
      <c r="I35" s="969"/>
      <c r="R35" s="121"/>
      <c r="S35" s="121"/>
      <c r="T35" s="121"/>
      <c r="U35" s="10"/>
      <c r="V35" s="10"/>
      <c r="W35" s="10"/>
      <c r="X35" s="10"/>
      <c r="Y35" s="10"/>
      <c r="Z35" s="10"/>
      <c r="AA35" s="10"/>
      <c r="AB35" s="10"/>
      <c r="AC35" s="10"/>
      <c r="AD35" s="10"/>
      <c r="AE35" s="10"/>
      <c r="AF35" s="10"/>
      <c r="AG35" s="10"/>
      <c r="AH35" s="10"/>
      <c r="AI35" s="10"/>
      <c r="AJ35" s="10"/>
      <c r="AK35" s="10"/>
      <c r="AL35" s="10"/>
      <c r="AM35" s="10"/>
      <c r="AN35" s="10"/>
      <c r="AO35" s="10"/>
      <c r="AP35" s="10"/>
    </row>
    <row r="36" spans="1:42">
      <c r="A36" s="105"/>
      <c r="B36" s="243"/>
      <c r="C36" s="121"/>
      <c r="D36" s="119" t="s">
        <v>284</v>
      </c>
      <c r="E36" s="10"/>
      <c r="F36" s="121"/>
      <c r="G36" s="10"/>
      <c r="H36" s="10"/>
      <c r="I36" s="10"/>
      <c r="J36" s="10"/>
      <c r="K36" s="10"/>
      <c r="L36" s="10"/>
      <c r="M36" s="10"/>
      <c r="N36" s="10"/>
      <c r="O36" s="10"/>
      <c r="P36" s="10"/>
      <c r="Q36" s="10"/>
      <c r="R36" s="121"/>
      <c r="S36" s="121"/>
      <c r="T36" s="121"/>
      <c r="U36" s="10"/>
      <c r="V36" s="10"/>
      <c r="W36" s="10"/>
      <c r="X36" s="10"/>
      <c r="Y36" s="10"/>
      <c r="Z36" s="10"/>
      <c r="AA36" s="10"/>
      <c r="AB36" s="10"/>
      <c r="AC36" s="10"/>
      <c r="AD36" s="10"/>
      <c r="AE36" s="10"/>
      <c r="AF36" s="10"/>
      <c r="AG36" s="10"/>
      <c r="AH36" s="10"/>
      <c r="AI36" s="10"/>
      <c r="AJ36" s="10"/>
      <c r="AK36" s="10"/>
      <c r="AL36" s="10"/>
      <c r="AM36" s="10"/>
      <c r="AN36" s="10"/>
      <c r="AO36" s="10"/>
      <c r="AP36" s="10"/>
    </row>
    <row r="37" spans="1:42">
      <c r="A37" s="105"/>
      <c r="B37" s="243"/>
      <c r="C37" s="121"/>
      <c r="D37" s="1352" t="s">
        <v>940</v>
      </c>
      <c r="E37" s="1273"/>
      <c r="F37" s="1273"/>
      <c r="G37" s="1273"/>
      <c r="H37" s="1273"/>
      <c r="I37" s="1273"/>
      <c r="J37" s="1273"/>
      <c r="K37" s="1273"/>
      <c r="L37" s="1273"/>
      <c r="M37" s="1273"/>
      <c r="N37" s="1273"/>
      <c r="O37" s="1273"/>
      <c r="P37" s="1273"/>
      <c r="Q37" s="1273"/>
      <c r="R37" s="1273"/>
      <c r="S37" s="1273"/>
      <c r="T37" s="121"/>
      <c r="U37" s="10"/>
      <c r="V37" s="10"/>
      <c r="W37" s="10"/>
      <c r="X37" s="10"/>
      <c r="Y37" s="10"/>
      <c r="Z37" s="10"/>
      <c r="AA37" s="10"/>
      <c r="AB37" s="10"/>
      <c r="AC37" s="10"/>
      <c r="AD37" s="10"/>
      <c r="AE37" s="10"/>
      <c r="AF37" s="10"/>
      <c r="AG37" s="10"/>
      <c r="AH37" s="10"/>
      <c r="AI37" s="10"/>
      <c r="AJ37" s="10"/>
      <c r="AK37" s="10"/>
      <c r="AL37" s="10"/>
      <c r="AM37" s="10"/>
      <c r="AN37" s="10"/>
      <c r="AO37" s="10"/>
      <c r="AP37" s="10"/>
    </row>
    <row r="38" spans="1:42">
      <c r="A38" s="105"/>
      <c r="B38" s="243"/>
      <c r="C38" s="121"/>
      <c r="D38" s="1273"/>
      <c r="E38" s="1273"/>
      <c r="F38" s="1273"/>
      <c r="G38" s="1273"/>
      <c r="H38" s="1273"/>
      <c r="I38" s="1273"/>
      <c r="J38" s="1273"/>
      <c r="K38" s="1273"/>
      <c r="L38" s="1273"/>
      <c r="M38" s="1273"/>
      <c r="N38" s="1273"/>
      <c r="O38" s="1273"/>
      <c r="P38" s="1273"/>
      <c r="Q38" s="1273"/>
      <c r="R38" s="1273"/>
      <c r="S38" s="1273"/>
      <c r="T38" s="121"/>
      <c r="U38" s="10"/>
      <c r="V38" s="10"/>
      <c r="W38" s="10"/>
      <c r="X38" s="10"/>
      <c r="Y38" s="10"/>
      <c r="Z38" s="10"/>
      <c r="AA38" s="10"/>
      <c r="AB38" s="10"/>
      <c r="AC38" s="10"/>
      <c r="AD38" s="10"/>
      <c r="AE38" s="10"/>
      <c r="AF38" s="10"/>
      <c r="AG38" s="10"/>
      <c r="AH38" s="10"/>
      <c r="AI38" s="10"/>
      <c r="AJ38" s="10"/>
      <c r="AK38" s="10"/>
      <c r="AL38" s="10"/>
      <c r="AM38" s="10"/>
      <c r="AN38" s="10"/>
      <c r="AO38" s="10"/>
      <c r="AP38" s="10"/>
    </row>
    <row r="39" spans="1:42">
      <c r="A39" s="105"/>
      <c r="B39" s="243"/>
      <c r="C39" s="121"/>
      <c r="D39" s="1273"/>
      <c r="E39" s="1273"/>
      <c r="F39" s="1273"/>
      <c r="G39" s="1273"/>
      <c r="H39" s="1273"/>
      <c r="I39" s="1273"/>
      <c r="J39" s="1273"/>
      <c r="K39" s="1273"/>
      <c r="L39" s="1273"/>
      <c r="M39" s="1273"/>
      <c r="N39" s="1273"/>
      <c r="O39" s="1273"/>
      <c r="P39" s="1273"/>
      <c r="Q39" s="1273"/>
      <c r="R39" s="1273"/>
      <c r="S39" s="1273"/>
      <c r="T39" s="121"/>
      <c r="U39" s="10"/>
      <c r="V39" s="10"/>
      <c r="W39" s="10"/>
      <c r="X39" s="10"/>
      <c r="Y39" s="10"/>
      <c r="Z39" s="10"/>
      <c r="AA39" s="10"/>
      <c r="AB39" s="10"/>
      <c r="AC39" s="10"/>
      <c r="AD39" s="10"/>
      <c r="AE39" s="10"/>
      <c r="AF39" s="10"/>
      <c r="AG39" s="10"/>
      <c r="AH39" s="10"/>
      <c r="AI39" s="10"/>
      <c r="AJ39" s="10"/>
      <c r="AK39" s="10"/>
      <c r="AL39" s="10"/>
      <c r="AM39" s="10"/>
      <c r="AN39" s="10"/>
      <c r="AO39" s="10"/>
      <c r="AP39" s="10"/>
    </row>
    <row r="40" spans="1:42">
      <c r="A40" s="105"/>
      <c r="B40" s="243"/>
      <c r="C40" s="121"/>
      <c r="D40" s="1273"/>
      <c r="E40" s="1273"/>
      <c r="F40" s="1273"/>
      <c r="G40" s="1273"/>
      <c r="H40" s="1273"/>
      <c r="I40" s="1273"/>
      <c r="J40" s="1273"/>
      <c r="K40" s="1273"/>
      <c r="L40" s="1273"/>
      <c r="M40" s="1273"/>
      <c r="N40" s="1273"/>
      <c r="O40" s="1273"/>
      <c r="P40" s="1273"/>
      <c r="Q40" s="1273"/>
      <c r="R40" s="1273"/>
      <c r="S40" s="1273"/>
      <c r="T40" s="121"/>
      <c r="U40" s="10"/>
      <c r="V40" s="10"/>
      <c r="W40" s="10"/>
      <c r="X40" s="10"/>
      <c r="Y40" s="10"/>
      <c r="Z40" s="10"/>
      <c r="AA40" s="10"/>
      <c r="AB40" s="10"/>
      <c r="AC40" s="10"/>
      <c r="AD40" s="10"/>
      <c r="AE40" s="10"/>
      <c r="AF40" s="10"/>
      <c r="AG40" s="10"/>
      <c r="AH40" s="10"/>
      <c r="AI40" s="10"/>
      <c r="AJ40" s="10"/>
      <c r="AK40" s="10"/>
      <c r="AL40" s="10"/>
      <c r="AM40" s="10"/>
      <c r="AN40" s="10"/>
      <c r="AO40" s="10"/>
      <c r="AP40" s="10"/>
    </row>
    <row r="41" spans="1:42">
      <c r="A41" s="105"/>
      <c r="B41" s="243"/>
      <c r="C41" s="121"/>
      <c r="D41" s="1273"/>
      <c r="E41" s="1273"/>
      <c r="F41" s="1273"/>
      <c r="G41" s="1273"/>
      <c r="H41" s="1273"/>
      <c r="I41" s="1273"/>
      <c r="J41" s="1273"/>
      <c r="K41" s="1273"/>
      <c r="L41" s="1273"/>
      <c r="M41" s="1273"/>
      <c r="N41" s="1273"/>
      <c r="O41" s="1273"/>
      <c r="P41" s="1273"/>
      <c r="Q41" s="1273"/>
      <c r="R41" s="1273"/>
      <c r="S41" s="1273"/>
      <c r="T41" s="121"/>
      <c r="U41" s="10"/>
      <c r="V41" s="10"/>
      <c r="W41" s="10"/>
      <c r="X41" s="10"/>
      <c r="Y41" s="10"/>
      <c r="Z41" s="10"/>
      <c r="AA41" s="10"/>
      <c r="AB41" s="10"/>
      <c r="AC41" s="10"/>
      <c r="AD41" s="10"/>
      <c r="AE41" s="10"/>
      <c r="AF41" s="10"/>
      <c r="AG41" s="10"/>
      <c r="AH41" s="10"/>
      <c r="AI41" s="10"/>
      <c r="AJ41" s="10"/>
      <c r="AK41" s="10"/>
      <c r="AL41" s="10"/>
      <c r="AM41" s="10"/>
      <c r="AN41" s="10"/>
      <c r="AO41" s="10"/>
      <c r="AP41" s="10"/>
    </row>
    <row r="42" spans="1:42">
      <c r="A42" s="105"/>
      <c r="B42" s="243"/>
      <c r="C42" s="121"/>
      <c r="D42" s="1273"/>
      <c r="E42" s="1273"/>
      <c r="F42" s="1273"/>
      <c r="G42" s="1273"/>
      <c r="H42" s="1273"/>
      <c r="I42" s="1273"/>
      <c r="J42" s="1273"/>
      <c r="K42" s="1273"/>
      <c r="L42" s="1273"/>
      <c r="M42" s="1273"/>
      <c r="N42" s="1273"/>
      <c r="O42" s="1273"/>
      <c r="P42" s="1273"/>
      <c r="Q42" s="1273"/>
      <c r="R42" s="1273"/>
      <c r="S42" s="1273"/>
      <c r="T42" s="121"/>
      <c r="U42" s="10"/>
      <c r="V42" s="10"/>
      <c r="W42" s="10"/>
      <c r="X42" s="10"/>
      <c r="Y42" s="10"/>
      <c r="Z42" s="10"/>
      <c r="AA42" s="10"/>
      <c r="AB42" s="10"/>
      <c r="AC42" s="10"/>
      <c r="AD42" s="10"/>
      <c r="AE42" s="10"/>
      <c r="AF42" s="10"/>
      <c r="AG42" s="10"/>
      <c r="AH42" s="10"/>
      <c r="AI42" s="10"/>
      <c r="AJ42" s="10"/>
      <c r="AK42" s="10"/>
      <c r="AL42" s="10"/>
      <c r="AM42" s="10"/>
      <c r="AN42" s="10"/>
      <c r="AO42" s="10"/>
      <c r="AP42" s="10"/>
    </row>
    <row r="43" spans="1:42">
      <c r="A43" s="105"/>
      <c r="B43" s="243"/>
      <c r="C43" s="121"/>
      <c r="D43" s="1273"/>
      <c r="E43" s="1273"/>
      <c r="F43" s="1273"/>
      <c r="G43" s="1273"/>
      <c r="H43" s="1273"/>
      <c r="I43" s="1273"/>
      <c r="J43" s="1273"/>
      <c r="K43" s="1273"/>
      <c r="L43" s="1273"/>
      <c r="M43" s="1273"/>
      <c r="N43" s="1273"/>
      <c r="O43" s="1273"/>
      <c r="P43" s="1273"/>
      <c r="Q43" s="1273"/>
      <c r="R43" s="1273"/>
      <c r="S43" s="1273"/>
      <c r="T43" s="121"/>
      <c r="U43" s="10"/>
      <c r="V43" s="10"/>
      <c r="W43" s="10"/>
      <c r="X43" s="10"/>
      <c r="Y43" s="10"/>
      <c r="Z43" s="10"/>
      <c r="AA43" s="10"/>
      <c r="AB43" s="10"/>
      <c r="AC43" s="10"/>
      <c r="AD43" s="10"/>
      <c r="AE43" s="10"/>
      <c r="AF43" s="10"/>
      <c r="AG43" s="10"/>
      <c r="AH43" s="10"/>
      <c r="AI43" s="10"/>
      <c r="AJ43" s="10"/>
      <c r="AK43" s="10"/>
      <c r="AL43" s="10"/>
      <c r="AM43" s="10"/>
      <c r="AN43" s="10"/>
      <c r="AO43" s="10"/>
      <c r="AP43" s="10"/>
    </row>
    <row r="44" spans="1:42">
      <c r="A44" s="105"/>
      <c r="B44" s="243"/>
      <c r="C44" s="121"/>
      <c r="D44" s="1273"/>
      <c r="E44" s="1273"/>
      <c r="F44" s="1273"/>
      <c r="G44" s="1273"/>
      <c r="H44" s="1273"/>
      <c r="I44" s="1273"/>
      <c r="J44" s="1273"/>
      <c r="K44" s="1273"/>
      <c r="L44" s="1273"/>
      <c r="M44" s="1273"/>
      <c r="N44" s="1273"/>
      <c r="O44" s="1273"/>
      <c r="P44" s="1273"/>
      <c r="Q44" s="1273"/>
      <c r="R44" s="1273"/>
      <c r="S44" s="1273"/>
      <c r="T44" s="121"/>
      <c r="U44" s="10"/>
      <c r="V44" s="10"/>
      <c r="W44" s="10"/>
      <c r="X44" s="10"/>
      <c r="Y44" s="10"/>
      <c r="Z44" s="10"/>
      <c r="AA44" s="10"/>
      <c r="AB44" s="10"/>
      <c r="AC44" s="10"/>
      <c r="AD44" s="10"/>
      <c r="AE44" s="10"/>
      <c r="AF44" s="10"/>
      <c r="AG44" s="10"/>
      <c r="AH44" s="10"/>
      <c r="AI44" s="10"/>
      <c r="AJ44" s="10"/>
      <c r="AK44" s="10"/>
      <c r="AL44" s="10"/>
      <c r="AM44" s="10"/>
      <c r="AN44" s="10"/>
      <c r="AO44" s="10"/>
      <c r="AP44" s="10"/>
    </row>
    <row r="45" spans="1:42">
      <c r="A45" s="105"/>
      <c r="B45" s="243"/>
      <c r="C45" s="121"/>
      <c r="D45" s="1273"/>
      <c r="E45" s="1273"/>
      <c r="F45" s="1273"/>
      <c r="G45" s="1273"/>
      <c r="H45" s="1273"/>
      <c r="I45" s="1273"/>
      <c r="J45" s="1273"/>
      <c r="K45" s="1273"/>
      <c r="L45" s="1273"/>
      <c r="M45" s="1273"/>
      <c r="N45" s="1273"/>
      <c r="O45" s="1273"/>
      <c r="P45" s="1273"/>
      <c r="Q45" s="1273"/>
      <c r="R45" s="1273"/>
      <c r="S45" s="1273"/>
      <c r="T45" s="121"/>
      <c r="U45" s="10"/>
      <c r="V45" s="10"/>
      <c r="W45" s="10"/>
      <c r="X45" s="10"/>
      <c r="Y45" s="10"/>
      <c r="Z45" s="10"/>
      <c r="AA45" s="10"/>
      <c r="AB45" s="10"/>
      <c r="AC45" s="10"/>
      <c r="AD45" s="10"/>
      <c r="AE45" s="10"/>
      <c r="AF45" s="10"/>
      <c r="AG45" s="10"/>
      <c r="AH45" s="10"/>
      <c r="AI45" s="10"/>
      <c r="AJ45" s="10"/>
      <c r="AK45" s="10"/>
      <c r="AL45" s="10"/>
      <c r="AM45" s="10"/>
      <c r="AN45" s="10"/>
      <c r="AO45" s="10"/>
      <c r="AP45" s="10"/>
    </row>
    <row r="46" spans="1:42">
      <c r="A46" s="105"/>
      <c r="B46" s="243"/>
      <c r="C46" s="121"/>
      <c r="D46" s="1273"/>
      <c r="E46" s="1273"/>
      <c r="F46" s="1273"/>
      <c r="G46" s="1273"/>
      <c r="H46" s="1273"/>
      <c r="I46" s="1273"/>
      <c r="J46" s="1273"/>
      <c r="K46" s="1273"/>
      <c r="L46" s="1273"/>
      <c r="M46" s="1273"/>
      <c r="N46" s="1273"/>
      <c r="O46" s="1273"/>
      <c r="P46" s="1273"/>
      <c r="Q46" s="1273"/>
      <c r="R46" s="1273"/>
      <c r="S46" s="1273"/>
      <c r="T46" s="121"/>
      <c r="U46" s="10"/>
      <c r="V46" s="10"/>
      <c r="W46" s="10"/>
      <c r="X46" s="10"/>
      <c r="Y46" s="10"/>
      <c r="Z46" s="10"/>
      <c r="AA46" s="10"/>
      <c r="AB46" s="10"/>
      <c r="AC46" s="10"/>
      <c r="AD46" s="10"/>
      <c r="AE46" s="10"/>
      <c r="AF46" s="10"/>
      <c r="AG46" s="10"/>
      <c r="AH46" s="10"/>
      <c r="AI46" s="10"/>
      <c r="AJ46" s="10"/>
      <c r="AK46" s="10"/>
      <c r="AL46" s="10"/>
      <c r="AM46" s="10"/>
      <c r="AN46" s="10"/>
      <c r="AO46" s="10"/>
      <c r="AP46" s="10"/>
    </row>
    <row r="47" spans="1:42">
      <c r="A47" s="105"/>
      <c r="B47" s="243"/>
      <c r="C47" s="121"/>
      <c r="D47" s="1273"/>
      <c r="E47" s="1273"/>
      <c r="F47" s="1273"/>
      <c r="G47" s="1273"/>
      <c r="H47" s="1273"/>
      <c r="I47" s="1273"/>
      <c r="J47" s="1273"/>
      <c r="K47" s="1273"/>
      <c r="L47" s="1273"/>
      <c r="M47" s="1273"/>
      <c r="N47" s="1273"/>
      <c r="O47" s="1273"/>
      <c r="P47" s="1273"/>
      <c r="Q47" s="1273"/>
      <c r="R47" s="1273"/>
      <c r="S47" s="1273"/>
      <c r="T47" s="121"/>
      <c r="U47" s="10"/>
      <c r="V47" s="10"/>
      <c r="W47" s="10"/>
      <c r="X47" s="10"/>
      <c r="Y47" s="10"/>
      <c r="Z47" s="10"/>
      <c r="AA47" s="10"/>
      <c r="AB47" s="10"/>
      <c r="AC47" s="10"/>
      <c r="AD47" s="10"/>
      <c r="AE47" s="10"/>
      <c r="AF47" s="10"/>
      <c r="AG47" s="10"/>
      <c r="AH47" s="10"/>
      <c r="AI47" s="10"/>
      <c r="AJ47" s="10"/>
      <c r="AK47" s="10"/>
      <c r="AL47" s="10"/>
      <c r="AM47" s="10"/>
      <c r="AN47" s="10"/>
      <c r="AO47" s="10"/>
      <c r="AP47" s="10"/>
    </row>
    <row r="48" spans="1:42">
      <c r="A48" s="105"/>
      <c r="B48" s="243"/>
      <c r="C48" s="121"/>
      <c r="D48" s="1273"/>
      <c r="E48" s="1273"/>
      <c r="F48" s="1273"/>
      <c r="G48" s="1273"/>
      <c r="H48" s="1273"/>
      <c r="I48" s="1273"/>
      <c r="J48" s="1273"/>
      <c r="K48" s="1273"/>
      <c r="L48" s="1273"/>
      <c r="M48" s="1273"/>
      <c r="N48" s="1273"/>
      <c r="O48" s="1273"/>
      <c r="P48" s="1273"/>
      <c r="Q48" s="1273"/>
      <c r="R48" s="1273"/>
      <c r="S48" s="1273"/>
      <c r="T48" s="121"/>
      <c r="U48" s="10"/>
      <c r="V48" s="10"/>
      <c r="W48" s="10"/>
      <c r="X48" s="10"/>
      <c r="Y48" s="10"/>
      <c r="Z48" s="10"/>
      <c r="AA48" s="10"/>
      <c r="AB48" s="10"/>
      <c r="AC48" s="10"/>
      <c r="AD48" s="10"/>
      <c r="AE48" s="10"/>
      <c r="AF48" s="10"/>
      <c r="AG48" s="10"/>
      <c r="AH48" s="10"/>
      <c r="AI48" s="10"/>
      <c r="AJ48" s="10"/>
      <c r="AK48" s="10"/>
      <c r="AL48" s="10"/>
      <c r="AM48" s="10"/>
      <c r="AN48" s="10"/>
      <c r="AO48" s="10"/>
      <c r="AP48" s="10"/>
    </row>
    <row r="53" spans="4:18">
      <c r="D53" s="1157" t="s">
        <v>263</v>
      </c>
      <c r="E53" s="1396"/>
      <c r="F53" s="1396"/>
      <c r="G53" s="1396"/>
      <c r="H53" s="1396"/>
      <c r="I53" s="1396"/>
      <c r="J53" s="1396"/>
      <c r="K53" s="1396"/>
      <c r="L53" s="1396"/>
      <c r="M53" s="1396"/>
      <c r="N53" s="1396"/>
      <c r="O53" s="1396"/>
      <c r="P53" s="1396"/>
      <c r="Q53" s="1396"/>
      <c r="R53" s="1397"/>
    </row>
    <row r="54" spans="4:18">
      <c r="D54" s="1157" t="s">
        <v>283</v>
      </c>
      <c r="E54" s="1396"/>
      <c r="F54" s="1396"/>
      <c r="G54" s="1396"/>
      <c r="H54" s="1396"/>
      <c r="I54" s="1396"/>
      <c r="J54" s="1396"/>
      <c r="K54" s="1396"/>
      <c r="L54" s="1396"/>
      <c r="M54" s="1396"/>
      <c r="N54" s="1396"/>
      <c r="O54" s="1396"/>
      <c r="P54" s="1396"/>
      <c r="Q54" s="1396"/>
      <c r="R54" s="1397"/>
    </row>
    <row r="55" spans="4:18">
      <c r="D55" s="61"/>
      <c r="E55" s="803"/>
      <c r="F55" s="849"/>
      <c r="G55" s="803"/>
      <c r="H55" s="803"/>
      <c r="I55" s="1162" t="s">
        <v>265</v>
      </c>
      <c r="J55" s="1396"/>
      <c r="K55" s="1396"/>
      <c r="L55" s="1396"/>
      <c r="M55" s="1396"/>
      <c r="N55" s="1396"/>
      <c r="O55" s="1396"/>
      <c r="P55" s="1396"/>
      <c r="Q55" s="1396"/>
      <c r="R55" s="1397"/>
    </row>
    <row r="56" spans="4:18">
      <c r="D56" s="61" t="s">
        <v>266</v>
      </c>
      <c r="E56" s="61" t="s">
        <v>267</v>
      </c>
      <c r="F56" s="18" t="s">
        <v>1</v>
      </c>
      <c r="G56" s="61" t="s">
        <v>268</v>
      </c>
      <c r="H56" s="61" t="s">
        <v>269</v>
      </c>
      <c r="I56" s="61" t="s">
        <v>171</v>
      </c>
      <c r="J56" s="61" t="s">
        <v>172</v>
      </c>
      <c r="K56" s="61" t="s">
        <v>173</v>
      </c>
      <c r="L56" s="61" t="s">
        <v>7</v>
      </c>
      <c r="M56" s="61" t="s">
        <v>174</v>
      </c>
      <c r="N56" s="61" t="s">
        <v>175</v>
      </c>
      <c r="O56" s="61" t="s">
        <v>176</v>
      </c>
      <c r="P56" s="61" t="s">
        <v>177</v>
      </c>
      <c r="Q56" s="61" t="s">
        <v>178</v>
      </c>
      <c r="R56" s="18" t="s">
        <v>179</v>
      </c>
    </row>
    <row r="57" spans="4:18">
      <c r="D57" s="1398" t="s">
        <v>941</v>
      </c>
      <c r="E57" s="1398" t="s">
        <v>919</v>
      </c>
      <c r="F57" s="1164" t="s">
        <v>27</v>
      </c>
      <c r="G57" s="63">
        <v>1</v>
      </c>
      <c r="H57" s="61" t="s">
        <v>126</v>
      </c>
      <c r="I57" s="21">
        <f>R7</f>
        <v>4.4388888888888891</v>
      </c>
      <c r="J57" s="61" t="s">
        <v>942</v>
      </c>
      <c r="K57" s="21">
        <f>R10</f>
        <v>42</v>
      </c>
      <c r="L57" s="21">
        <f>R13</f>
        <v>7.2944444444444434</v>
      </c>
      <c r="M57" s="21">
        <f>R16</f>
        <v>30.811111111111114</v>
      </c>
      <c r="N57" s="21">
        <f>R19</f>
        <v>14.444444444444445</v>
      </c>
      <c r="O57" s="20">
        <f>R22</f>
        <v>178.43292299468538</v>
      </c>
      <c r="P57" s="21">
        <f t="shared" ref="P57:P59" si="0">R25</f>
        <v>0.15966666666666665</v>
      </c>
      <c r="Q57" s="21">
        <f t="shared" ref="Q57:Q59" si="1">R28</f>
        <v>0.26</v>
      </c>
      <c r="R57" s="18" t="s">
        <v>942</v>
      </c>
    </row>
    <row r="58" spans="4:18">
      <c r="D58" s="1399"/>
      <c r="E58" s="1399"/>
      <c r="F58" s="1193"/>
      <c r="G58" s="63">
        <v>2</v>
      </c>
      <c r="H58" s="61" t="s">
        <v>127</v>
      </c>
      <c r="I58" s="21">
        <f>R8</f>
        <v>5.9966666666666661</v>
      </c>
      <c r="J58" s="61" t="s">
        <v>942</v>
      </c>
      <c r="K58" s="21">
        <f>R11</f>
        <v>36</v>
      </c>
      <c r="L58" s="21">
        <f>R14</f>
        <v>7.4066666666666663</v>
      </c>
      <c r="M58" s="21">
        <f>R17</f>
        <v>31.299999999999997</v>
      </c>
      <c r="N58" s="21">
        <f>R20</f>
        <v>14.444444444444445</v>
      </c>
      <c r="O58" s="20">
        <f>R23</f>
        <v>311.43146821776287</v>
      </c>
      <c r="P58" s="21">
        <f t="shared" si="0"/>
        <v>0.14566666666666667</v>
      </c>
      <c r="Q58" s="21">
        <f t="shared" si="1"/>
        <v>0.23733333333333334</v>
      </c>
      <c r="R58" s="18" t="s">
        <v>942</v>
      </c>
    </row>
    <row r="59" spans="4:18">
      <c r="D59" s="1400"/>
      <c r="E59" s="1400"/>
      <c r="F59" s="1194"/>
      <c r="G59" s="63">
        <v>3</v>
      </c>
      <c r="H59" s="61" t="s">
        <v>128</v>
      </c>
      <c r="I59" s="21">
        <f>R9</f>
        <v>5.0622222222222222</v>
      </c>
      <c r="J59" s="61" t="s">
        <v>942</v>
      </c>
      <c r="K59" s="21">
        <f>R12</f>
        <v>58.666666666666664</v>
      </c>
      <c r="L59" s="21">
        <f>R15</f>
        <v>7.2588888888888885</v>
      </c>
      <c r="M59" s="21">
        <f>R18</f>
        <v>30.511111111111113</v>
      </c>
      <c r="N59" s="21">
        <f>R21</f>
        <v>12.222222222222221</v>
      </c>
      <c r="O59" s="20">
        <f>R24</f>
        <v>123.66418465168694</v>
      </c>
      <c r="P59" s="21">
        <f t="shared" si="0"/>
        <v>0.21344444444444444</v>
      </c>
      <c r="Q59" s="21">
        <f t="shared" si="1"/>
        <v>0.23866666666666669</v>
      </c>
      <c r="R59" s="18" t="s">
        <v>942</v>
      </c>
    </row>
    <row r="60" spans="4:18">
      <c r="D60" s="1162"/>
      <c r="E60" s="1396"/>
      <c r="F60" s="1396"/>
      <c r="G60" s="1396"/>
      <c r="H60" s="1396"/>
      <c r="I60" s="1396"/>
      <c r="J60" s="1396"/>
      <c r="K60" s="1396"/>
      <c r="L60" s="1396"/>
      <c r="M60" s="1396"/>
      <c r="N60" s="1396"/>
      <c r="O60" s="1396"/>
      <c r="P60" s="1396"/>
      <c r="Q60" s="1396"/>
      <c r="R60" s="1397"/>
    </row>
    <row r="61" spans="4:18">
      <c r="D61" s="61" t="s">
        <v>272</v>
      </c>
      <c r="E61" s="1401"/>
      <c r="F61" s="1402"/>
      <c r="G61" s="1402"/>
      <c r="H61" s="1403"/>
      <c r="I61" s="21"/>
      <c r="J61" s="61" t="s">
        <v>942</v>
      </c>
      <c r="K61" s="21"/>
      <c r="L61" s="21"/>
      <c r="M61" s="21"/>
      <c r="N61" s="21"/>
      <c r="O61" s="21"/>
      <c r="P61" s="21"/>
      <c r="Q61" s="21"/>
      <c r="R61" s="18" t="s">
        <v>942</v>
      </c>
    </row>
    <row r="62" spans="4:18">
      <c r="D62" s="61" t="s">
        <v>273</v>
      </c>
      <c r="E62" s="1404"/>
      <c r="F62" s="1405"/>
      <c r="G62" s="1405"/>
      <c r="H62" s="1406"/>
      <c r="I62" s="21"/>
      <c r="J62" s="61" t="s">
        <v>942</v>
      </c>
      <c r="K62" s="21"/>
      <c r="L62" s="21"/>
      <c r="M62" s="21"/>
      <c r="N62" s="21"/>
      <c r="O62" s="21"/>
      <c r="P62" s="21"/>
      <c r="Q62" s="21"/>
      <c r="R62" s="18" t="s">
        <v>942</v>
      </c>
    </row>
    <row r="63" spans="4:18">
      <c r="D63" s="61" t="s">
        <v>274</v>
      </c>
      <c r="E63" s="1404"/>
      <c r="F63" s="1405"/>
      <c r="G63" s="1405"/>
      <c r="H63" s="1406"/>
      <c r="I63" s="21"/>
      <c r="J63" s="61" t="s">
        <v>942</v>
      </c>
      <c r="K63" s="21"/>
      <c r="L63" s="21"/>
      <c r="M63" s="21"/>
      <c r="N63" s="21"/>
      <c r="O63" s="21"/>
      <c r="P63" s="21"/>
      <c r="Q63" s="21"/>
      <c r="R63" s="18" t="s">
        <v>942</v>
      </c>
    </row>
    <row r="64" spans="4:18">
      <c r="D64" s="61" t="s">
        <v>275</v>
      </c>
      <c r="E64" s="1407"/>
      <c r="F64" s="1408"/>
      <c r="G64" s="1408"/>
      <c r="H64" s="1409"/>
      <c r="I64" s="19" t="s">
        <v>296</v>
      </c>
      <c r="J64" s="19" t="s">
        <v>942</v>
      </c>
      <c r="K64" s="19" t="s">
        <v>507</v>
      </c>
      <c r="L64" s="19" t="s">
        <v>295</v>
      </c>
      <c r="M64" s="19" t="s">
        <v>509</v>
      </c>
      <c r="N64" s="19" t="s">
        <v>510</v>
      </c>
      <c r="O64" s="19" t="s">
        <v>511</v>
      </c>
      <c r="P64" s="19" t="s">
        <v>299</v>
      </c>
      <c r="Q64" s="19" t="s">
        <v>300</v>
      </c>
      <c r="R64" s="19" t="s">
        <v>942</v>
      </c>
    </row>
    <row r="67" spans="4:18">
      <c r="D67" s="1157" t="s">
        <v>263</v>
      </c>
      <c r="E67" s="1396"/>
      <c r="F67" s="1396"/>
      <c r="G67" s="1396"/>
      <c r="H67" s="1396"/>
      <c r="I67" s="1396"/>
      <c r="J67" s="1396"/>
      <c r="K67" s="1396"/>
      <c r="L67" s="1396"/>
      <c r="M67" s="1396"/>
      <c r="N67" s="1396"/>
      <c r="O67" s="1396"/>
      <c r="P67" s="1396"/>
      <c r="Q67" s="1396"/>
      <c r="R67" s="1397"/>
    </row>
    <row r="68" spans="4:18">
      <c r="D68" s="1157" t="s">
        <v>264</v>
      </c>
      <c r="E68" s="1396"/>
      <c r="F68" s="1396"/>
      <c r="G68" s="1396"/>
      <c r="H68" s="1396"/>
      <c r="I68" s="1396"/>
      <c r="J68" s="1396"/>
      <c r="K68" s="1396"/>
      <c r="L68" s="1396"/>
      <c r="M68" s="1396"/>
      <c r="N68" s="1396"/>
      <c r="O68" s="1396"/>
      <c r="P68" s="1396"/>
      <c r="Q68" s="1396"/>
      <c r="R68" s="1397"/>
    </row>
    <row r="69" spans="4:18">
      <c r="D69" s="61"/>
      <c r="E69" s="803"/>
      <c r="F69" s="849"/>
      <c r="G69" s="803"/>
      <c r="H69" s="803"/>
      <c r="I69" s="1162" t="s">
        <v>265</v>
      </c>
      <c r="J69" s="1396"/>
      <c r="K69" s="1396"/>
      <c r="L69" s="1396"/>
      <c r="M69" s="1396"/>
      <c r="N69" s="1396"/>
      <c r="O69" s="1396"/>
      <c r="P69" s="1396"/>
      <c r="Q69" s="1396"/>
      <c r="R69" s="1397"/>
    </row>
    <row r="70" spans="4:18">
      <c r="D70" s="61" t="s">
        <v>266</v>
      </c>
      <c r="E70" s="61" t="s">
        <v>267</v>
      </c>
      <c r="F70" s="18" t="s">
        <v>1</v>
      </c>
      <c r="G70" s="61" t="s">
        <v>268</v>
      </c>
      <c r="H70" s="61" t="s">
        <v>269</v>
      </c>
      <c r="I70" s="61" t="s">
        <v>171</v>
      </c>
      <c r="J70" s="61" t="s">
        <v>172</v>
      </c>
      <c r="K70" s="61" t="s">
        <v>173</v>
      </c>
      <c r="L70" s="61" t="s">
        <v>7</v>
      </c>
      <c r="M70" s="61" t="s">
        <v>174</v>
      </c>
      <c r="N70" s="61" t="s">
        <v>175</v>
      </c>
      <c r="O70" s="61" t="s">
        <v>176</v>
      </c>
      <c r="P70" s="61" t="s">
        <v>177</v>
      </c>
      <c r="Q70" s="61" t="s">
        <v>178</v>
      </c>
      <c r="R70" s="18" t="s">
        <v>179</v>
      </c>
    </row>
    <row r="71" spans="4:18">
      <c r="D71" s="1398" t="s">
        <v>941</v>
      </c>
      <c r="E71" s="1398" t="s">
        <v>919</v>
      </c>
      <c r="F71" s="1164" t="s">
        <v>27</v>
      </c>
      <c r="G71" s="63">
        <v>1</v>
      </c>
      <c r="H71" s="61" t="s">
        <v>126</v>
      </c>
      <c r="I71" s="20">
        <f>AVERAGE(F7:K7)</f>
        <v>4.7749999999999995</v>
      </c>
      <c r="J71" s="61" t="s">
        <v>942</v>
      </c>
      <c r="K71" s="20">
        <f>AVERAGE(F10:K10)</f>
        <v>22</v>
      </c>
      <c r="L71" s="20">
        <f>AVERAGE(F13:K13)</f>
        <v>7.3916666666666666</v>
      </c>
      <c r="M71" s="20">
        <f>AVERAGE(F16:K16)</f>
        <v>30.900000000000002</v>
      </c>
      <c r="N71" s="20">
        <f>AVERAGE(F19:K19)</f>
        <v>11.666666666666666</v>
      </c>
      <c r="O71" s="20">
        <f>GEOMEAN(F22:K22)</f>
        <v>127.54883869651948</v>
      </c>
      <c r="P71" s="21">
        <f t="shared" ref="P71:P73" si="2">AVERAGE(R25)</f>
        <v>0.15966666666666665</v>
      </c>
      <c r="Q71" s="27">
        <f t="shared" ref="Q71:Q73" si="3">AVERAGE(F28:K28)</f>
        <v>0.218</v>
      </c>
      <c r="R71" s="18" t="s">
        <v>942</v>
      </c>
    </row>
    <row r="72" spans="4:18">
      <c r="D72" s="1399"/>
      <c r="E72" s="1399"/>
      <c r="F72" s="1193"/>
      <c r="G72" s="63">
        <v>2</v>
      </c>
      <c r="H72" s="61" t="s">
        <v>127</v>
      </c>
      <c r="I72" s="20">
        <f>AVERAGE(F8:K8)</f>
        <v>6.1116666666666655</v>
      </c>
      <c r="J72" s="61" t="s">
        <v>942</v>
      </c>
      <c r="K72" s="20">
        <f>AVERAGE(F11:K11)</f>
        <v>23</v>
      </c>
      <c r="L72" s="20">
        <f>AVERAGE(F14:K14)</f>
        <v>7.5249999999999995</v>
      </c>
      <c r="M72" s="20">
        <f>AVERAGE(F17:K17)</f>
        <v>31.349999999999998</v>
      </c>
      <c r="N72" s="20">
        <f>AVERAGE(F20:K20)</f>
        <v>12.5</v>
      </c>
      <c r="O72" s="20">
        <f>GEOMEAN(F23:K23)</f>
        <v>275.09982823132651</v>
      </c>
      <c r="P72" s="21">
        <f t="shared" si="2"/>
        <v>0.14566666666666667</v>
      </c>
      <c r="Q72" s="27">
        <f t="shared" si="3"/>
        <v>0.22066666666666665</v>
      </c>
      <c r="R72" s="18" t="s">
        <v>942</v>
      </c>
    </row>
    <row r="73" spans="4:18">
      <c r="D73" s="1400"/>
      <c r="E73" s="1400"/>
      <c r="F73" s="1194"/>
      <c r="G73" s="63">
        <v>3</v>
      </c>
      <c r="H73" s="61" t="s">
        <v>128</v>
      </c>
      <c r="I73" s="20">
        <f>AVERAGE(F9:K9)</f>
        <v>4.7266666666666675</v>
      </c>
      <c r="J73" s="61" t="s">
        <v>942</v>
      </c>
      <c r="K73" s="20">
        <f>AVERAGE(F12:K12)</f>
        <v>32.5</v>
      </c>
      <c r="L73" s="20">
        <f>AVERAGE(F15:K15)</f>
        <v>7.31</v>
      </c>
      <c r="M73" s="20">
        <f>AVERAGE(F18:K18)</f>
        <v>30.600000000000005</v>
      </c>
      <c r="N73" s="20">
        <f>AVERAGE(F21:K21)</f>
        <v>11.666666666666666</v>
      </c>
      <c r="O73" s="20">
        <f>GEOMEAN(F24:K24)</f>
        <v>61.79769565928958</v>
      </c>
      <c r="P73" s="21">
        <f t="shared" si="2"/>
        <v>0.21344444444444444</v>
      </c>
      <c r="Q73" s="27">
        <f t="shared" si="3"/>
        <v>0.22683333333333333</v>
      </c>
      <c r="R73" s="18" t="s">
        <v>942</v>
      </c>
    </row>
    <row r="74" spans="4:18">
      <c r="D74" s="1162"/>
      <c r="E74" s="1396"/>
      <c r="F74" s="1396"/>
      <c r="G74" s="1396"/>
      <c r="H74" s="1396"/>
      <c r="I74" s="1396"/>
      <c r="J74" s="1396"/>
      <c r="K74" s="1396"/>
      <c r="L74" s="1396"/>
      <c r="M74" s="1396"/>
      <c r="N74" s="1396"/>
      <c r="O74" s="1396"/>
      <c r="P74" s="1396"/>
      <c r="Q74" s="1396"/>
      <c r="R74" s="1397"/>
    </row>
    <row r="75" spans="4:18">
      <c r="D75" s="61" t="s">
        <v>272</v>
      </c>
      <c r="E75" s="1401"/>
      <c r="F75" s="1402"/>
      <c r="G75" s="1402"/>
      <c r="H75" s="1403"/>
      <c r="I75" s="21"/>
      <c r="J75" s="61" t="s">
        <v>942</v>
      </c>
      <c r="K75" s="21"/>
      <c r="L75" s="21"/>
      <c r="M75" s="21"/>
      <c r="N75" s="21"/>
      <c r="O75" s="21"/>
      <c r="P75" s="21"/>
      <c r="Q75" s="21"/>
      <c r="R75" s="18" t="s">
        <v>942</v>
      </c>
    </row>
    <row r="76" spans="4:18">
      <c r="D76" s="61" t="s">
        <v>273</v>
      </c>
      <c r="E76" s="1404"/>
      <c r="F76" s="1405"/>
      <c r="G76" s="1405"/>
      <c r="H76" s="1406"/>
      <c r="I76" s="21"/>
      <c r="J76" s="61" t="s">
        <v>942</v>
      </c>
      <c r="K76" s="21"/>
      <c r="L76" s="21"/>
      <c r="M76" s="21"/>
      <c r="N76" s="21"/>
      <c r="O76" s="21"/>
      <c r="P76" s="21"/>
      <c r="Q76" s="21"/>
      <c r="R76" s="18" t="s">
        <v>942</v>
      </c>
    </row>
    <row r="77" spans="4:18">
      <c r="D77" s="61" t="s">
        <v>274</v>
      </c>
      <c r="E77" s="1404"/>
      <c r="F77" s="1405"/>
      <c r="G77" s="1405"/>
      <c r="H77" s="1406"/>
      <c r="I77" s="21"/>
      <c r="J77" s="61" t="s">
        <v>942</v>
      </c>
      <c r="K77" s="21"/>
      <c r="L77" s="21"/>
      <c r="M77" s="21"/>
      <c r="N77" s="21"/>
      <c r="O77" s="21"/>
      <c r="P77" s="21"/>
      <c r="Q77" s="21"/>
      <c r="R77" s="18" t="s">
        <v>942</v>
      </c>
    </row>
    <row r="78" spans="4:18">
      <c r="D78" s="61" t="s">
        <v>275</v>
      </c>
      <c r="E78" s="1407"/>
      <c r="F78" s="1408"/>
      <c r="G78" s="1408"/>
      <c r="H78" s="1409"/>
      <c r="I78" s="19" t="s">
        <v>296</v>
      </c>
      <c r="J78" s="19" t="s">
        <v>942</v>
      </c>
      <c r="K78" s="19" t="s">
        <v>507</v>
      </c>
      <c r="L78" s="19" t="s">
        <v>295</v>
      </c>
      <c r="M78" s="19" t="s">
        <v>509</v>
      </c>
      <c r="N78" s="19" t="s">
        <v>510</v>
      </c>
      <c r="O78" s="19" t="s">
        <v>511</v>
      </c>
      <c r="P78" s="19" t="s">
        <v>299</v>
      </c>
      <c r="Q78" s="19" t="s">
        <v>300</v>
      </c>
      <c r="R78" s="19" t="s">
        <v>942</v>
      </c>
    </row>
  </sheetData>
  <mergeCells count="33">
    <mergeCell ref="B31:B33"/>
    <mergeCell ref="A7:A33"/>
    <mergeCell ref="A1:T1"/>
    <mergeCell ref="A2:T2"/>
    <mergeCell ref="A3:T3"/>
    <mergeCell ref="A4:T4"/>
    <mergeCell ref="A5:T5"/>
    <mergeCell ref="B7:B9"/>
    <mergeCell ref="B10:B12"/>
    <mergeCell ref="B13:B15"/>
    <mergeCell ref="B16:B18"/>
    <mergeCell ref="B19:B21"/>
    <mergeCell ref="B22:B24"/>
    <mergeCell ref="B25:B27"/>
    <mergeCell ref="B28:B30"/>
    <mergeCell ref="D37:S48"/>
    <mergeCell ref="D53:R53"/>
    <mergeCell ref="D54:R54"/>
    <mergeCell ref="B34:E34"/>
    <mergeCell ref="I55:R55"/>
    <mergeCell ref="D57:D59"/>
    <mergeCell ref="D71:D73"/>
    <mergeCell ref="E71:E73"/>
    <mergeCell ref="F71:F73"/>
    <mergeCell ref="E75:H78"/>
    <mergeCell ref="E57:E59"/>
    <mergeCell ref="F57:F59"/>
    <mergeCell ref="D60:R60"/>
    <mergeCell ref="E61:H64"/>
    <mergeCell ref="D67:R67"/>
    <mergeCell ref="D68:R68"/>
    <mergeCell ref="I69:R69"/>
    <mergeCell ref="D74:R74"/>
  </mergeCells>
  <dataValidations count="1">
    <dataValidation type="list" allowBlank="1" showInputMessage="1" showErrorMessage="1" sqref="S7:S30" xr:uid="{5E725D94-9E3C-4DB6-AAE4-4C036F3FD6F9}">
      <formula1>"Passed, Failed"</formula1>
    </dataValidation>
  </dataValidation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5" tint="0.59999389629810485"/>
  </sheetPr>
  <dimension ref="A1:AC1000"/>
  <sheetViews>
    <sheetView workbookViewId="0">
      <pane xSplit="2" ySplit="5" topLeftCell="C6" activePane="bottomRight" state="frozen"/>
      <selection pane="bottomRight" activeCell="J7" sqref="J7"/>
      <selection pane="bottomLeft" activeCell="A7" sqref="A7"/>
      <selection pane="topRight" activeCell="C1" sqref="C1"/>
    </sheetView>
  </sheetViews>
  <sheetFormatPr defaultColWidth="14.42578125" defaultRowHeight="15" customHeight="1"/>
  <cols>
    <col min="1" max="1" width="9.140625" customWidth="1"/>
    <col min="2" max="2" width="17" style="257" customWidth="1"/>
    <col min="3" max="3" width="10.28515625" customWidth="1"/>
    <col min="4" max="4" width="32" customWidth="1"/>
    <col min="5" max="5" width="43.28515625" customWidth="1"/>
    <col min="6" max="6" width="15" customWidth="1"/>
    <col min="7" max="7" width="14.42578125" customWidth="1"/>
    <col min="8" max="8" width="19" customWidth="1"/>
    <col min="9" max="9" width="14.85546875" customWidth="1"/>
    <col min="10" max="10" width="14.42578125" style="252" customWidth="1"/>
    <col min="11" max="11" width="27.5703125" style="252" customWidth="1"/>
    <col min="12" max="29" width="8.7109375" customWidth="1"/>
  </cols>
  <sheetData>
    <row r="1" spans="1:29">
      <c r="A1" s="1252" t="s">
        <v>542</v>
      </c>
      <c r="B1" s="1286"/>
      <c r="C1" s="1286"/>
      <c r="D1" s="1286"/>
      <c r="E1" s="1286"/>
      <c r="F1" s="1286"/>
      <c r="G1" s="1286"/>
      <c r="H1" s="1286"/>
      <c r="I1" s="1286"/>
      <c r="J1" s="1286"/>
      <c r="K1" s="1286"/>
      <c r="L1" s="1286"/>
      <c r="M1" s="29"/>
      <c r="N1" s="29"/>
      <c r="O1" s="29"/>
      <c r="P1" s="29"/>
      <c r="Q1" s="29"/>
      <c r="R1" s="29"/>
      <c r="S1" s="29"/>
      <c r="T1" s="29"/>
      <c r="U1" s="29"/>
      <c r="V1" s="29"/>
      <c r="W1" s="29"/>
      <c r="X1" s="29"/>
      <c r="Y1" s="29"/>
      <c r="Z1" s="29"/>
      <c r="AA1" s="29"/>
      <c r="AB1" s="29"/>
      <c r="AC1" s="29"/>
    </row>
    <row r="2" spans="1:29">
      <c r="A2" s="1286" t="s">
        <v>543</v>
      </c>
      <c r="B2" s="1286"/>
      <c r="C2" s="1286"/>
      <c r="D2" s="1286"/>
      <c r="E2" s="1286"/>
      <c r="F2" s="1286"/>
      <c r="G2" s="1286"/>
      <c r="H2" s="1286"/>
      <c r="I2" s="1286"/>
      <c r="J2" s="1286"/>
      <c r="K2" s="1286"/>
      <c r="L2" s="1286"/>
      <c r="M2" s="29"/>
      <c r="N2" s="29"/>
      <c r="O2" s="29"/>
      <c r="P2" s="29"/>
      <c r="Q2" s="29"/>
      <c r="R2" s="29"/>
      <c r="S2" s="29"/>
      <c r="T2" s="29"/>
      <c r="U2" s="29"/>
      <c r="V2" s="29"/>
      <c r="W2" s="29"/>
      <c r="X2" s="29"/>
      <c r="Y2" s="29"/>
      <c r="Z2" s="29"/>
      <c r="AA2" s="29"/>
      <c r="AB2" s="29"/>
      <c r="AC2" s="29"/>
    </row>
    <row r="3" spans="1:29">
      <c r="A3" s="1286" t="s">
        <v>544</v>
      </c>
      <c r="B3" s="1286"/>
      <c r="C3" s="1286"/>
      <c r="D3" s="1286"/>
      <c r="E3" s="1286"/>
      <c r="F3" s="1286"/>
      <c r="G3" s="1286"/>
      <c r="H3" s="1286"/>
      <c r="I3" s="1286"/>
      <c r="J3" s="1286"/>
      <c r="K3" s="1286"/>
      <c r="L3" s="1286"/>
      <c r="M3" s="29"/>
      <c r="N3" s="29"/>
      <c r="O3" s="29"/>
      <c r="P3" s="29"/>
      <c r="Q3" s="29"/>
      <c r="R3" s="29"/>
      <c r="S3" s="29"/>
      <c r="T3" s="29"/>
      <c r="U3" s="29"/>
      <c r="V3" s="29"/>
      <c r="W3" s="29"/>
      <c r="X3" s="29"/>
      <c r="Y3" s="29"/>
      <c r="Z3" s="29"/>
      <c r="AA3" s="29"/>
      <c r="AB3" s="29"/>
      <c r="AC3" s="29"/>
    </row>
    <row r="4" spans="1:29">
      <c r="A4" s="1177" t="s">
        <v>943</v>
      </c>
      <c r="B4" s="1221"/>
      <c r="C4" s="1221"/>
      <c r="D4" s="1221"/>
      <c r="E4" s="1221"/>
      <c r="F4" s="1221"/>
      <c r="G4" s="1221"/>
      <c r="H4" s="1221"/>
      <c r="I4" s="1221"/>
      <c r="J4" s="1221"/>
      <c r="K4" s="1221"/>
      <c r="L4" s="1221"/>
      <c r="M4" s="29"/>
      <c r="N4" s="29"/>
      <c r="O4" s="29"/>
      <c r="P4" s="29"/>
      <c r="Q4" s="29"/>
      <c r="R4" s="29"/>
      <c r="S4" s="29"/>
      <c r="T4" s="29"/>
      <c r="U4" s="29"/>
      <c r="V4" s="29"/>
      <c r="W4" s="29"/>
      <c r="X4" s="29"/>
      <c r="Y4" s="29"/>
      <c r="Z4" s="29"/>
      <c r="AA4" s="29"/>
      <c r="AB4" s="29"/>
      <c r="AC4" s="29"/>
    </row>
    <row r="5" spans="1:29">
      <c r="A5" s="1356" t="s">
        <v>695</v>
      </c>
      <c r="B5" s="1357"/>
      <c r="C5" s="1357"/>
      <c r="D5" s="1357"/>
      <c r="E5" s="1357"/>
      <c r="F5" s="1357"/>
      <c r="G5" s="1357"/>
      <c r="H5" s="1357"/>
      <c r="I5" s="1357"/>
      <c r="J5" s="1357"/>
      <c r="K5" s="1357"/>
      <c r="L5" s="1357"/>
      <c r="M5" s="29"/>
      <c r="N5" s="29"/>
      <c r="O5" s="29"/>
      <c r="P5" s="29"/>
      <c r="Q5" s="29"/>
      <c r="R5" s="29"/>
      <c r="S5" s="29"/>
      <c r="T5" s="29"/>
      <c r="U5" s="29"/>
      <c r="V5" s="29"/>
      <c r="W5" s="29"/>
      <c r="X5" s="29"/>
      <c r="Y5" s="29"/>
      <c r="Z5" s="29"/>
      <c r="AA5" s="29"/>
      <c r="AB5" s="29"/>
      <c r="AC5" s="29"/>
    </row>
    <row r="6" spans="1:29" ht="28.5" customHeight="1">
      <c r="A6" s="850" t="s">
        <v>185</v>
      </c>
      <c r="B6" s="831" t="s">
        <v>186</v>
      </c>
      <c r="C6" s="831" t="s">
        <v>187</v>
      </c>
      <c r="D6" s="831" t="s">
        <v>188</v>
      </c>
      <c r="E6" s="831" t="s">
        <v>189</v>
      </c>
      <c r="F6" s="831" t="s">
        <v>285</v>
      </c>
      <c r="G6" s="831" t="s">
        <v>286</v>
      </c>
      <c r="H6" s="831" t="s">
        <v>287</v>
      </c>
      <c r="I6" s="831" t="s">
        <v>288</v>
      </c>
      <c r="J6" s="851" t="s">
        <v>203</v>
      </c>
      <c r="K6" s="852" t="s">
        <v>944</v>
      </c>
      <c r="L6" s="321" t="s">
        <v>205</v>
      </c>
      <c r="M6" s="29"/>
      <c r="N6" s="29"/>
      <c r="O6" s="29"/>
      <c r="P6" s="29"/>
      <c r="Q6" s="29"/>
      <c r="R6" s="29"/>
      <c r="S6" s="29"/>
      <c r="T6" s="29"/>
      <c r="U6" s="29"/>
      <c r="V6" s="29"/>
      <c r="W6" s="29"/>
      <c r="X6" s="29"/>
      <c r="Y6" s="29"/>
      <c r="Z6" s="29"/>
      <c r="AA6" s="29"/>
      <c r="AB6" s="29"/>
      <c r="AC6" s="29"/>
    </row>
    <row r="7" spans="1:29">
      <c r="A7" s="1003" t="s">
        <v>208</v>
      </c>
      <c r="B7" s="1238" t="s">
        <v>3</v>
      </c>
      <c r="C7" s="15">
        <v>1</v>
      </c>
      <c r="D7" s="800" t="s">
        <v>89</v>
      </c>
      <c r="E7" s="805" t="s">
        <v>945</v>
      </c>
      <c r="F7" s="16">
        <v>5.19</v>
      </c>
      <c r="G7" s="16">
        <v>4.21</v>
      </c>
      <c r="H7" s="16">
        <v>4.2</v>
      </c>
      <c r="I7" s="16" t="s">
        <v>19</v>
      </c>
      <c r="J7" s="612" cm="1">
        <f t="array" ref="J7">AVERAGE(IF(LEFT(F7:I7,1)="&lt;", VALUE(MID(F7:I7,2,99)), F7:I7))</f>
        <v>4.5333333333333341</v>
      </c>
      <c r="K7" s="254" t="s">
        <v>212</v>
      </c>
      <c r="L7" s="459">
        <v>5</v>
      </c>
      <c r="O7" s="1195" t="s">
        <v>263</v>
      </c>
      <c r="P7" s="1396"/>
      <c r="Q7" s="1396"/>
      <c r="R7" s="1396"/>
      <c r="S7" s="1396"/>
      <c r="T7" s="1396"/>
      <c r="U7" s="1396"/>
      <c r="V7" s="1396"/>
      <c r="W7" s="1396"/>
      <c r="X7" s="1396"/>
      <c r="Y7" s="1396"/>
      <c r="Z7" s="1396"/>
      <c r="AA7" s="1396"/>
      <c r="AB7" s="1396"/>
      <c r="AC7" s="1397"/>
    </row>
    <row r="8" spans="1:29">
      <c r="A8" s="997"/>
      <c r="B8" s="1239"/>
      <c r="C8" s="19">
        <v>2</v>
      </c>
      <c r="D8" s="796" t="s">
        <v>129</v>
      </c>
      <c r="E8" s="804" t="s">
        <v>946</v>
      </c>
      <c r="F8" s="20">
        <v>5.1100000000000003</v>
      </c>
      <c r="G8" s="20">
        <v>3.74</v>
      </c>
      <c r="H8" s="20">
        <v>5.0999999999999996</v>
      </c>
      <c r="I8" s="20" t="s">
        <v>19</v>
      </c>
      <c r="J8" s="612" cm="1">
        <f t="array" ref="J8">AVERAGE(IF(LEFT(F8:I8,1)="&lt;", VALUE(MID(F8:I8,2,99)), F8:I8))</f>
        <v>4.6500000000000004</v>
      </c>
      <c r="K8" s="18" t="s">
        <v>212</v>
      </c>
      <c r="L8" s="21">
        <v>5</v>
      </c>
      <c r="O8" s="1195" t="s">
        <v>283</v>
      </c>
      <c r="P8" s="1396"/>
      <c r="Q8" s="1396"/>
      <c r="R8" s="1396"/>
      <c r="S8" s="1396"/>
      <c r="T8" s="1396"/>
      <c r="U8" s="1396"/>
      <c r="V8" s="1396"/>
      <c r="W8" s="1396"/>
      <c r="X8" s="1396"/>
      <c r="Y8" s="1396"/>
      <c r="Z8" s="1396"/>
      <c r="AA8" s="1396"/>
      <c r="AB8" s="1396"/>
      <c r="AC8" s="1397"/>
    </row>
    <row r="9" spans="1:29">
      <c r="A9" s="997"/>
      <c r="B9" s="1239"/>
      <c r="C9" s="19">
        <v>3</v>
      </c>
      <c r="D9" s="796" t="s">
        <v>130</v>
      </c>
      <c r="E9" s="804" t="s">
        <v>947</v>
      </c>
      <c r="F9" s="20">
        <v>4.9800000000000004</v>
      </c>
      <c r="G9" s="20">
        <v>3.61</v>
      </c>
      <c r="H9" s="20">
        <v>2.2999999999999998</v>
      </c>
      <c r="I9" s="20" t="s">
        <v>19</v>
      </c>
      <c r="J9" s="612" cm="1">
        <f t="array" ref="J9">AVERAGE(IF(LEFT(F9:I9,1)="&lt;", VALUE(MID(F9:I9,2,99)), F9:I9))</f>
        <v>3.6300000000000003</v>
      </c>
      <c r="K9" s="18" t="s">
        <v>212</v>
      </c>
      <c r="L9" s="21">
        <v>5</v>
      </c>
      <c r="O9" s="1412"/>
      <c r="P9" s="1396"/>
      <c r="Q9" s="1396"/>
      <c r="R9" s="1396"/>
      <c r="S9" s="1397"/>
      <c r="T9" s="1196" t="s">
        <v>265</v>
      </c>
      <c r="U9" s="1396"/>
      <c r="V9" s="1396"/>
      <c r="W9" s="1396"/>
      <c r="X9" s="1396"/>
      <c r="Y9" s="1396"/>
      <c r="Z9" s="1396"/>
      <c r="AA9" s="1396"/>
      <c r="AB9" s="1396"/>
      <c r="AC9" s="1397"/>
    </row>
    <row r="10" spans="1:29">
      <c r="A10" s="997"/>
      <c r="B10" s="1239"/>
      <c r="C10" s="19">
        <v>4</v>
      </c>
      <c r="D10" s="796" t="s">
        <v>131</v>
      </c>
      <c r="E10" s="804" t="s">
        <v>948</v>
      </c>
      <c r="F10" s="20">
        <v>5.09</v>
      </c>
      <c r="G10" s="20">
        <v>4.07</v>
      </c>
      <c r="H10" s="20">
        <v>3.9</v>
      </c>
      <c r="I10" s="20" t="s">
        <v>19</v>
      </c>
      <c r="J10" s="612" cm="1">
        <f t="array" ref="J10">AVERAGE(IF(LEFT(F10:I10,1)="&lt;", VALUE(MID(F10:I10,2,99)), F10:I10))</f>
        <v>4.3533333333333335</v>
      </c>
      <c r="K10" s="18" t="s">
        <v>212</v>
      </c>
      <c r="L10" s="21">
        <v>5</v>
      </c>
      <c r="O10" s="2" t="s">
        <v>266</v>
      </c>
      <c r="P10" s="2" t="s">
        <v>267</v>
      </c>
      <c r="Q10" s="2" t="s">
        <v>1</v>
      </c>
      <c r="R10" s="2" t="s">
        <v>268</v>
      </c>
      <c r="S10" s="2" t="s">
        <v>269</v>
      </c>
      <c r="T10" s="2" t="s">
        <v>171</v>
      </c>
      <c r="U10" s="2" t="s">
        <v>172</v>
      </c>
      <c r="V10" s="2" t="s">
        <v>173</v>
      </c>
      <c r="W10" s="2" t="s">
        <v>7</v>
      </c>
      <c r="X10" s="2" t="s">
        <v>174</v>
      </c>
      <c r="Y10" s="2" t="s">
        <v>175</v>
      </c>
      <c r="Z10" s="2" t="s">
        <v>176</v>
      </c>
      <c r="AA10" s="2" t="s">
        <v>177</v>
      </c>
      <c r="AB10" s="2" t="s">
        <v>178</v>
      </c>
      <c r="AC10" s="2" t="s">
        <v>179</v>
      </c>
    </row>
    <row r="11" spans="1:29">
      <c r="A11" s="997"/>
      <c r="B11" s="1240"/>
      <c r="C11" s="19">
        <v>5</v>
      </c>
      <c r="D11" s="796" t="s">
        <v>132</v>
      </c>
      <c r="E11" s="804" t="s">
        <v>949</v>
      </c>
      <c r="F11" s="20">
        <v>5.1100000000000003</v>
      </c>
      <c r="G11" s="20">
        <v>4.05</v>
      </c>
      <c r="H11" s="20">
        <v>3.8</v>
      </c>
      <c r="I11" s="20" t="s">
        <v>19</v>
      </c>
      <c r="J11" s="612" cm="1">
        <f t="array" ref="J11">AVERAGE(IF(LEFT(F11:I11,1)="&lt;", VALUE(MID(F11:I11,2,99)), F11:I11))</f>
        <v>4.32</v>
      </c>
      <c r="K11" s="18" t="s">
        <v>212</v>
      </c>
      <c r="L11" s="21">
        <v>5</v>
      </c>
      <c r="O11" s="1191" t="s">
        <v>950</v>
      </c>
      <c r="P11" s="1191" t="s">
        <v>943</v>
      </c>
      <c r="Q11" s="1192" t="s">
        <v>27</v>
      </c>
      <c r="R11" s="30">
        <v>1</v>
      </c>
      <c r="S11" s="2" t="s">
        <v>114</v>
      </c>
      <c r="T11" s="32">
        <f t="shared" ref="T11:T15" si="0">J7</f>
        <v>4.5333333333333341</v>
      </c>
      <c r="U11" s="32">
        <f t="shared" ref="U11:U15" si="1">J12</f>
        <v>4.666666666666667</v>
      </c>
      <c r="V11" s="32">
        <f t="shared" ref="V11:V15" si="2">J17</f>
        <v>40.666666666666664</v>
      </c>
      <c r="W11" s="32">
        <f t="shared" ref="W11:W15" si="3">J22</f>
        <v>7.0633333333333335</v>
      </c>
      <c r="X11" s="32">
        <f t="shared" ref="X11:X15" si="4">J27</f>
        <v>30.299999999999997</v>
      </c>
      <c r="Y11" s="32">
        <f t="shared" ref="Y11:Y15" si="5">J32</f>
        <v>16.666666666666668</v>
      </c>
      <c r="Z11" s="32">
        <f t="shared" ref="Z11:Z15" si="6">J37</f>
        <v>19205.525030324112</v>
      </c>
      <c r="AA11" s="48">
        <f t="shared" ref="AA11:AA15" si="7">J42</f>
        <v>0.39333333333333337</v>
      </c>
      <c r="AB11" s="48">
        <f t="shared" ref="AB11:AB15" si="8">J47</f>
        <v>0.13233333333333333</v>
      </c>
      <c r="AC11" s="48">
        <f t="shared" ref="AC11:AC15" si="9">J52</f>
        <v>26.666666666666668</v>
      </c>
    </row>
    <row r="12" spans="1:29">
      <c r="A12" s="997"/>
      <c r="B12" s="1238" t="s">
        <v>5</v>
      </c>
      <c r="C12" s="15">
        <v>1</v>
      </c>
      <c r="D12" s="800" t="s">
        <v>89</v>
      </c>
      <c r="E12" s="853" t="s">
        <v>945</v>
      </c>
      <c r="F12" s="16">
        <v>5</v>
      </c>
      <c r="G12" s="16">
        <v>3</v>
      </c>
      <c r="H12" s="16">
        <v>6</v>
      </c>
      <c r="I12" s="16" t="s">
        <v>19</v>
      </c>
      <c r="J12" s="612" cm="1">
        <f t="array" ref="J12">AVERAGE(IF(LEFT(F12:I12,1)="&lt;", VALUE(MID(F12:I12,2,99)), F12:I12))</f>
        <v>4.666666666666667</v>
      </c>
      <c r="K12" s="108" t="s">
        <v>211</v>
      </c>
      <c r="L12" s="17">
        <v>7</v>
      </c>
      <c r="O12" s="1399"/>
      <c r="P12" s="1399"/>
      <c r="Q12" s="1399"/>
      <c r="R12" s="30">
        <v>2</v>
      </c>
      <c r="S12" s="2" t="s">
        <v>113</v>
      </c>
      <c r="T12" s="32">
        <f t="shared" si="0"/>
        <v>4.6500000000000004</v>
      </c>
      <c r="U12" s="32">
        <f t="shared" si="1"/>
        <v>5</v>
      </c>
      <c r="V12" s="32">
        <f t="shared" si="2"/>
        <v>25</v>
      </c>
      <c r="W12" s="32">
        <f t="shared" si="3"/>
        <v>7.080000000000001</v>
      </c>
      <c r="X12" s="32">
        <f t="shared" si="4"/>
        <v>30.533333333333331</v>
      </c>
      <c r="Y12" s="32">
        <f t="shared" si="5"/>
        <v>16.666666666666668</v>
      </c>
      <c r="Z12" s="32">
        <f t="shared" si="6"/>
        <v>3608.954048156962</v>
      </c>
      <c r="AA12" s="48">
        <f t="shared" si="7"/>
        <v>0.49733333333333335</v>
      </c>
      <c r="AB12" s="48">
        <f t="shared" si="8"/>
        <v>0.14333333333333334</v>
      </c>
      <c r="AC12" s="48">
        <f t="shared" si="9"/>
        <v>35.333333333333336</v>
      </c>
    </row>
    <row r="13" spans="1:29">
      <c r="A13" s="997"/>
      <c r="B13" s="1239"/>
      <c r="C13" s="19">
        <v>2</v>
      </c>
      <c r="D13" s="796" t="s">
        <v>129</v>
      </c>
      <c r="E13" s="854" t="s">
        <v>946</v>
      </c>
      <c r="F13" s="20">
        <v>6</v>
      </c>
      <c r="G13" s="20">
        <v>3</v>
      </c>
      <c r="H13" s="20">
        <v>6</v>
      </c>
      <c r="I13" s="20" t="s">
        <v>19</v>
      </c>
      <c r="J13" s="612" cm="1">
        <f t="array" ref="J13">AVERAGE(IF(LEFT(F13:I13,1)="&lt;", VALUE(MID(F13:I13,2,99)), F13:I13))</f>
        <v>5</v>
      </c>
      <c r="K13" s="18" t="s">
        <v>211</v>
      </c>
      <c r="L13" s="21">
        <v>7</v>
      </c>
      <c r="O13" s="1399"/>
      <c r="P13" s="1399"/>
      <c r="Q13" s="1399"/>
      <c r="R13" s="30">
        <v>3</v>
      </c>
      <c r="S13" s="2" t="s">
        <v>112</v>
      </c>
      <c r="T13" s="32">
        <f t="shared" si="0"/>
        <v>3.6300000000000003</v>
      </c>
      <c r="U13" s="32">
        <f t="shared" si="1"/>
        <v>6</v>
      </c>
      <c r="V13" s="32">
        <f t="shared" si="2"/>
        <v>15</v>
      </c>
      <c r="W13" s="32">
        <f t="shared" si="3"/>
        <v>6.9366666666666674</v>
      </c>
      <c r="X13" s="32">
        <f t="shared" si="4"/>
        <v>30.833333333333332</v>
      </c>
      <c r="Y13" s="32">
        <f t="shared" si="5"/>
        <v>25</v>
      </c>
      <c r="Z13" s="32">
        <f t="shared" si="6"/>
        <v>5365.2084220447641</v>
      </c>
      <c r="AA13" s="48">
        <f t="shared" si="7"/>
        <v>0.31466666666666665</v>
      </c>
      <c r="AB13" s="48">
        <f t="shared" si="8"/>
        <v>0.15033333333333335</v>
      </c>
      <c r="AC13" s="48">
        <f t="shared" si="9"/>
        <v>97.333333333333329</v>
      </c>
    </row>
    <row r="14" spans="1:29">
      <c r="A14" s="997"/>
      <c r="B14" s="1239"/>
      <c r="C14" s="19">
        <v>3</v>
      </c>
      <c r="D14" s="796" t="s">
        <v>130</v>
      </c>
      <c r="E14" s="854" t="s">
        <v>947</v>
      </c>
      <c r="F14" s="20">
        <v>7</v>
      </c>
      <c r="G14" s="20">
        <v>3</v>
      </c>
      <c r="H14" s="20">
        <v>8</v>
      </c>
      <c r="I14" s="20" t="s">
        <v>19</v>
      </c>
      <c r="J14" s="612" cm="1">
        <f t="array" ref="J14">AVERAGE(IF(LEFT(F14:I14,1)="&lt;", VALUE(MID(F14:I14,2,99)), F14:I14))</f>
        <v>6</v>
      </c>
      <c r="K14" s="18" t="s">
        <v>211</v>
      </c>
      <c r="L14" s="21">
        <v>7</v>
      </c>
      <c r="O14" s="1399"/>
      <c r="P14" s="1399"/>
      <c r="Q14" s="1399"/>
      <c r="R14" s="30">
        <v>4</v>
      </c>
      <c r="S14" s="2" t="s">
        <v>89</v>
      </c>
      <c r="T14" s="32">
        <f t="shared" si="0"/>
        <v>4.3533333333333335</v>
      </c>
      <c r="U14" s="32">
        <f t="shared" si="1"/>
        <v>5.666666666666667</v>
      </c>
      <c r="V14" s="32">
        <f t="shared" si="2"/>
        <v>16</v>
      </c>
      <c r="W14" s="32">
        <f t="shared" si="3"/>
        <v>6.956666666666667</v>
      </c>
      <c r="X14" s="32">
        <f t="shared" si="4"/>
        <v>31.033333333333331</v>
      </c>
      <c r="Y14" s="32">
        <f t="shared" si="5"/>
        <v>31.666666666666668</v>
      </c>
      <c r="Z14" s="32">
        <f t="shared" si="6"/>
        <v>11260.976940329117</v>
      </c>
      <c r="AA14" s="48">
        <f t="shared" si="7"/>
        <v>0.36233333333333334</v>
      </c>
      <c r="AB14" s="48">
        <f t="shared" si="8"/>
        <v>0.13599999999999998</v>
      </c>
      <c r="AC14" s="48">
        <f t="shared" si="9"/>
        <v>84</v>
      </c>
    </row>
    <row r="15" spans="1:29">
      <c r="A15" s="997"/>
      <c r="B15" s="1239"/>
      <c r="C15" s="19">
        <v>4</v>
      </c>
      <c r="D15" s="796" t="s">
        <v>131</v>
      </c>
      <c r="E15" s="854" t="s">
        <v>948</v>
      </c>
      <c r="F15" s="20">
        <v>7</v>
      </c>
      <c r="G15" s="20">
        <v>2</v>
      </c>
      <c r="H15" s="20">
        <v>8</v>
      </c>
      <c r="I15" s="20" t="s">
        <v>19</v>
      </c>
      <c r="J15" s="612" cm="1">
        <f t="array" ref="J15">AVERAGE(IF(LEFT(F15:I15,1)="&lt;", VALUE(MID(F15:I15,2,99)), F15:I15))</f>
        <v>5.666666666666667</v>
      </c>
      <c r="K15" s="18" t="s">
        <v>211</v>
      </c>
      <c r="L15" s="21">
        <v>7</v>
      </c>
      <c r="O15" s="1400"/>
      <c r="P15" s="1400"/>
      <c r="Q15" s="1400"/>
      <c r="R15" s="30">
        <v>5</v>
      </c>
      <c r="S15" s="2" t="s">
        <v>111</v>
      </c>
      <c r="T15" s="32">
        <f t="shared" si="0"/>
        <v>4.32</v>
      </c>
      <c r="U15" s="32">
        <f t="shared" si="1"/>
        <v>6.333333333333333</v>
      </c>
      <c r="V15" s="32">
        <f t="shared" si="2"/>
        <v>13.666666666666666</v>
      </c>
      <c r="W15" s="32">
        <f t="shared" si="3"/>
        <v>6.996666666666667</v>
      </c>
      <c r="X15" s="32">
        <f t="shared" si="4"/>
        <v>30.366666666666664</v>
      </c>
      <c r="Y15" s="32">
        <f t="shared" si="5"/>
        <v>30</v>
      </c>
      <c r="Z15" s="32">
        <f t="shared" si="6"/>
        <v>20364.64464318001</v>
      </c>
      <c r="AA15" s="48">
        <f t="shared" si="7"/>
        <v>0.34733333333333333</v>
      </c>
      <c r="AB15" s="48">
        <f t="shared" si="8"/>
        <v>0.18299999999999997</v>
      </c>
      <c r="AC15" s="48">
        <f t="shared" si="9"/>
        <v>83</v>
      </c>
    </row>
    <row r="16" spans="1:29">
      <c r="A16" s="997"/>
      <c r="B16" s="1240"/>
      <c r="C16" s="19">
        <v>5</v>
      </c>
      <c r="D16" s="796" t="s">
        <v>132</v>
      </c>
      <c r="E16" s="854" t="s">
        <v>949</v>
      </c>
      <c r="F16" s="20">
        <v>7</v>
      </c>
      <c r="G16" s="20">
        <v>4</v>
      </c>
      <c r="H16" s="20">
        <v>8</v>
      </c>
      <c r="I16" s="20" t="s">
        <v>19</v>
      </c>
      <c r="J16" s="612" cm="1">
        <f t="array" ref="J16">AVERAGE(IF(LEFT(F16:I16,1)="&lt;", VALUE(MID(F16:I16,2,99)), F16:I16))</f>
        <v>6.333333333333333</v>
      </c>
      <c r="K16" s="18" t="s">
        <v>211</v>
      </c>
      <c r="L16" s="21">
        <v>7</v>
      </c>
      <c r="O16" s="1412"/>
      <c r="P16" s="1396"/>
      <c r="Q16" s="1396"/>
      <c r="R16" s="1396"/>
      <c r="S16" s="1396"/>
      <c r="T16" s="1396"/>
      <c r="U16" s="1396"/>
      <c r="V16" s="1396"/>
      <c r="W16" s="1396"/>
      <c r="X16" s="1396"/>
      <c r="Y16" s="1396"/>
      <c r="Z16" s="1396"/>
      <c r="AA16" s="1396"/>
      <c r="AB16" s="1396"/>
      <c r="AC16" s="1397"/>
    </row>
    <row r="17" spans="1:29">
      <c r="A17" s="997"/>
      <c r="B17" s="1238" t="s">
        <v>6</v>
      </c>
      <c r="C17" s="15">
        <v>1</v>
      </c>
      <c r="D17" s="800" t="s">
        <v>89</v>
      </c>
      <c r="E17" s="853" t="s">
        <v>945</v>
      </c>
      <c r="F17" s="16">
        <v>61</v>
      </c>
      <c r="G17" s="16">
        <v>17</v>
      </c>
      <c r="H17" s="16">
        <v>44</v>
      </c>
      <c r="I17" s="16" t="s">
        <v>19</v>
      </c>
      <c r="J17" s="612" cm="1">
        <f t="array" ref="J17">AVERAGE(IF(LEFT(F17:I17,1)="&lt;", VALUE(MID(F17:I17,2,99)), F17:I17))</f>
        <v>40.666666666666664</v>
      </c>
      <c r="K17" s="108" t="s">
        <v>211</v>
      </c>
      <c r="L17" s="17">
        <v>80</v>
      </c>
      <c r="O17" s="2" t="s">
        <v>272</v>
      </c>
      <c r="P17" s="1413"/>
      <c r="Q17" s="1402"/>
      <c r="R17" s="1402"/>
      <c r="S17" s="1403"/>
      <c r="T17" s="32">
        <f t="shared" ref="T17:AC17" si="10">AVERAGE(T11:T15)</f>
        <v>4.2973333333333334</v>
      </c>
      <c r="U17" s="32">
        <f t="shared" si="10"/>
        <v>5.5333333333333332</v>
      </c>
      <c r="V17" s="32">
        <f t="shared" si="10"/>
        <v>22.066666666666666</v>
      </c>
      <c r="W17" s="32">
        <f t="shared" si="10"/>
        <v>7.0066666666666677</v>
      </c>
      <c r="X17" s="32">
        <f t="shared" si="10"/>
        <v>30.613333333333333</v>
      </c>
      <c r="Y17" s="32">
        <f t="shared" si="10"/>
        <v>24</v>
      </c>
      <c r="Z17" s="32">
        <f t="shared" si="10"/>
        <v>11961.061816806996</v>
      </c>
      <c r="AA17" s="48">
        <f t="shared" si="10"/>
        <v>0.38300000000000001</v>
      </c>
      <c r="AB17" s="48">
        <f t="shared" si="10"/>
        <v>0.14899999999999999</v>
      </c>
      <c r="AC17" s="48">
        <f t="shared" si="10"/>
        <v>65.266666666666666</v>
      </c>
    </row>
    <row r="18" spans="1:29">
      <c r="A18" s="997"/>
      <c r="B18" s="1239"/>
      <c r="C18" s="19">
        <v>2</v>
      </c>
      <c r="D18" s="796" t="s">
        <v>129</v>
      </c>
      <c r="E18" s="854" t="s">
        <v>946</v>
      </c>
      <c r="F18" s="20">
        <v>26</v>
      </c>
      <c r="G18" s="20">
        <v>17</v>
      </c>
      <c r="H18" s="20">
        <v>32</v>
      </c>
      <c r="I18" s="20" t="s">
        <v>19</v>
      </c>
      <c r="J18" s="612" cm="1">
        <f t="array" ref="J18">AVERAGE(IF(LEFT(F18:I18,1)="&lt;", VALUE(MID(F18:I18,2,99)), F18:I18))</f>
        <v>25</v>
      </c>
      <c r="K18" s="18" t="s">
        <v>211</v>
      </c>
      <c r="L18" s="21">
        <v>80</v>
      </c>
      <c r="O18" s="2" t="s">
        <v>273</v>
      </c>
      <c r="P18" s="1404"/>
      <c r="Q18" s="1405"/>
      <c r="R18" s="1405"/>
      <c r="S18" s="1406"/>
      <c r="T18" s="32">
        <f t="shared" ref="T18:AC18" si="11">MIN(T11:T15)</f>
        <v>3.6300000000000003</v>
      </c>
      <c r="U18" s="32">
        <f t="shared" si="11"/>
        <v>4.666666666666667</v>
      </c>
      <c r="V18" s="32">
        <f t="shared" si="11"/>
        <v>13.666666666666666</v>
      </c>
      <c r="W18" s="32">
        <f t="shared" si="11"/>
        <v>6.9366666666666674</v>
      </c>
      <c r="X18" s="32">
        <f t="shared" si="11"/>
        <v>30.299999999999997</v>
      </c>
      <c r="Y18" s="32">
        <f t="shared" si="11"/>
        <v>16.666666666666668</v>
      </c>
      <c r="Z18" s="32">
        <f t="shared" si="11"/>
        <v>3608.954048156962</v>
      </c>
      <c r="AA18" s="48">
        <f t="shared" si="11"/>
        <v>0.31466666666666665</v>
      </c>
      <c r="AB18" s="48">
        <f t="shared" si="11"/>
        <v>0.13233333333333333</v>
      </c>
      <c r="AC18" s="48">
        <f t="shared" si="11"/>
        <v>26.666666666666668</v>
      </c>
    </row>
    <row r="19" spans="1:29">
      <c r="A19" s="997"/>
      <c r="B19" s="1239"/>
      <c r="C19" s="19">
        <v>3</v>
      </c>
      <c r="D19" s="796" t="s">
        <v>130</v>
      </c>
      <c r="E19" s="854" t="s">
        <v>947</v>
      </c>
      <c r="F19" s="20">
        <v>20</v>
      </c>
      <c r="G19" s="20">
        <v>9</v>
      </c>
      <c r="H19" s="20">
        <v>16</v>
      </c>
      <c r="I19" s="20" t="s">
        <v>19</v>
      </c>
      <c r="J19" s="612" cm="1">
        <f t="array" ref="J19">AVERAGE(IF(LEFT(F19:I19,1)="&lt;", VALUE(MID(F19:I19,2,99)), F19:I19))</f>
        <v>15</v>
      </c>
      <c r="K19" s="18" t="s">
        <v>211</v>
      </c>
      <c r="L19" s="21">
        <v>80</v>
      </c>
      <c r="O19" s="2" t="s">
        <v>274</v>
      </c>
      <c r="P19" s="1404"/>
      <c r="Q19" s="1405"/>
      <c r="R19" s="1405"/>
      <c r="S19" s="1406"/>
      <c r="T19" s="32">
        <f t="shared" ref="T19:AC19" si="12">MAX(T11:T15)</f>
        <v>4.6500000000000004</v>
      </c>
      <c r="U19" s="32">
        <f t="shared" si="12"/>
        <v>6.333333333333333</v>
      </c>
      <c r="V19" s="32">
        <f t="shared" si="12"/>
        <v>40.666666666666664</v>
      </c>
      <c r="W19" s="32">
        <f t="shared" si="12"/>
        <v>7.080000000000001</v>
      </c>
      <c r="X19" s="32">
        <f t="shared" si="12"/>
        <v>31.033333333333331</v>
      </c>
      <c r="Y19" s="32">
        <f t="shared" si="12"/>
        <v>31.666666666666668</v>
      </c>
      <c r="Z19" s="32">
        <f t="shared" si="12"/>
        <v>20364.64464318001</v>
      </c>
      <c r="AA19" s="48">
        <f t="shared" si="12"/>
        <v>0.49733333333333335</v>
      </c>
      <c r="AB19" s="48">
        <f t="shared" si="12"/>
        <v>0.18299999999999997</v>
      </c>
      <c r="AC19" s="48">
        <f t="shared" si="12"/>
        <v>97.333333333333329</v>
      </c>
    </row>
    <row r="20" spans="1:29">
      <c r="A20" s="997"/>
      <c r="B20" s="1239"/>
      <c r="C20" s="19">
        <v>4</v>
      </c>
      <c r="D20" s="796" t="s">
        <v>131</v>
      </c>
      <c r="E20" s="854" t="s">
        <v>948</v>
      </c>
      <c r="F20" s="20">
        <v>18</v>
      </c>
      <c r="G20" s="20">
        <v>10</v>
      </c>
      <c r="H20" s="20">
        <v>20</v>
      </c>
      <c r="I20" s="20" t="s">
        <v>19</v>
      </c>
      <c r="J20" s="612" cm="1">
        <f t="array" ref="J20">AVERAGE(IF(LEFT(F20:I20,1)="&lt;", VALUE(MID(F20:I20,2,99)), F20:I20))</f>
        <v>16</v>
      </c>
      <c r="K20" s="18" t="s">
        <v>211</v>
      </c>
      <c r="L20" s="21">
        <v>80</v>
      </c>
      <c r="O20" s="2" t="s">
        <v>275</v>
      </c>
      <c r="P20" s="1407"/>
      <c r="Q20" s="1408"/>
      <c r="R20" s="1408"/>
      <c r="S20" s="1409"/>
      <c r="T20" s="46" t="s">
        <v>296</v>
      </c>
      <c r="U20" s="46" t="s">
        <v>299</v>
      </c>
      <c r="V20" s="46" t="s">
        <v>507</v>
      </c>
      <c r="W20" s="46" t="s">
        <v>508</v>
      </c>
      <c r="X20" s="46" t="s">
        <v>509</v>
      </c>
      <c r="Y20" s="46" t="s">
        <v>510</v>
      </c>
      <c r="Z20" s="46" t="s">
        <v>511</v>
      </c>
      <c r="AA20" s="46" t="s">
        <v>299</v>
      </c>
      <c r="AB20" s="46" t="s">
        <v>300</v>
      </c>
      <c r="AC20" s="46" t="s">
        <v>319</v>
      </c>
    </row>
    <row r="21" spans="1:29" ht="15.75" customHeight="1">
      <c r="A21" s="997"/>
      <c r="B21" s="1240"/>
      <c r="C21" s="19">
        <v>5</v>
      </c>
      <c r="D21" s="796" t="s">
        <v>132</v>
      </c>
      <c r="E21" s="854" t="s">
        <v>949</v>
      </c>
      <c r="F21" s="20">
        <v>19</v>
      </c>
      <c r="G21" s="20">
        <v>9</v>
      </c>
      <c r="H21" s="20">
        <v>13</v>
      </c>
      <c r="I21" s="20" t="s">
        <v>19</v>
      </c>
      <c r="J21" s="612" cm="1">
        <f t="array" ref="J21">AVERAGE(IF(LEFT(F21:I21,1)="&lt;", VALUE(MID(F21:I21,2,99)), F21:I21))</f>
        <v>13.666666666666666</v>
      </c>
      <c r="K21" s="18" t="s">
        <v>211</v>
      </c>
      <c r="L21" s="21">
        <v>80</v>
      </c>
      <c r="O21" s="29"/>
      <c r="P21" s="29"/>
      <c r="Q21" s="29"/>
      <c r="R21" s="29"/>
      <c r="S21" s="29"/>
      <c r="T21" s="29"/>
      <c r="U21" s="29"/>
      <c r="V21" s="29"/>
      <c r="W21" s="29"/>
      <c r="X21" s="29"/>
      <c r="Y21" s="29"/>
      <c r="Z21" s="29"/>
      <c r="AA21" s="29"/>
      <c r="AB21" s="29"/>
      <c r="AC21" s="29"/>
    </row>
    <row r="22" spans="1:29" ht="15.75" customHeight="1">
      <c r="A22" s="997"/>
      <c r="B22" s="1238" t="s">
        <v>7</v>
      </c>
      <c r="C22" s="15">
        <v>1</v>
      </c>
      <c r="D22" s="800" t="s">
        <v>89</v>
      </c>
      <c r="E22" s="805" t="s">
        <v>945</v>
      </c>
      <c r="F22" s="16">
        <v>7.32</v>
      </c>
      <c r="G22" s="16">
        <v>7.28</v>
      </c>
      <c r="H22" s="16">
        <v>6.59</v>
      </c>
      <c r="I22" s="16" t="s">
        <v>19</v>
      </c>
      <c r="J22" s="612" cm="1">
        <f t="array" ref="J22">AVERAGE(IF(LEFT(F22:I22,1)="&lt;", VALUE(MID(F22:I22,2,99)), F22:I22))</f>
        <v>7.0633333333333335</v>
      </c>
      <c r="K22" s="108" t="s">
        <v>211</v>
      </c>
      <c r="L22" s="17" t="s">
        <v>295</v>
      </c>
      <c r="O22" s="29"/>
      <c r="P22" s="29"/>
      <c r="Q22" s="29"/>
      <c r="R22" s="29"/>
      <c r="S22" s="29"/>
      <c r="T22" s="29"/>
      <c r="U22" s="29"/>
      <c r="V22" s="29"/>
      <c r="W22" s="29"/>
      <c r="X22" s="29"/>
      <c r="Y22" s="29"/>
      <c r="Z22" s="29"/>
      <c r="AA22" s="29"/>
      <c r="AB22" s="29"/>
      <c r="AC22" s="29"/>
    </row>
    <row r="23" spans="1:29" ht="15.75" customHeight="1">
      <c r="A23" s="997"/>
      <c r="B23" s="1239"/>
      <c r="C23" s="19">
        <v>2</v>
      </c>
      <c r="D23" s="796" t="s">
        <v>129</v>
      </c>
      <c r="E23" s="804" t="s">
        <v>946</v>
      </c>
      <c r="F23" s="20">
        <v>7.21</v>
      </c>
      <c r="G23" s="20">
        <v>7.41</v>
      </c>
      <c r="H23" s="20">
        <v>6.62</v>
      </c>
      <c r="I23" s="20" t="s">
        <v>19</v>
      </c>
      <c r="J23" s="612" cm="1">
        <f t="array" ref="J23">AVERAGE(IF(LEFT(F23:I23,1)="&lt;", VALUE(MID(F23:I23,2,99)), F23:I23))</f>
        <v>7.080000000000001</v>
      </c>
      <c r="K23" s="18" t="s">
        <v>211</v>
      </c>
      <c r="L23" s="21" t="s">
        <v>295</v>
      </c>
      <c r="O23" s="1223" t="s">
        <v>263</v>
      </c>
      <c r="P23" s="1396"/>
      <c r="Q23" s="1396"/>
      <c r="R23" s="1396"/>
      <c r="S23" s="1396"/>
      <c r="T23" s="1396"/>
      <c r="U23" s="1396"/>
      <c r="V23" s="1396"/>
      <c r="W23" s="1396"/>
      <c r="X23" s="1396"/>
      <c r="Y23" s="1396"/>
      <c r="Z23" s="1396"/>
      <c r="AA23" s="1396"/>
      <c r="AB23" s="1396"/>
      <c r="AC23" s="1397"/>
    </row>
    <row r="24" spans="1:29" ht="15.75" customHeight="1">
      <c r="A24" s="997"/>
      <c r="B24" s="1239"/>
      <c r="C24" s="19">
        <v>3</v>
      </c>
      <c r="D24" s="796" t="s">
        <v>130</v>
      </c>
      <c r="E24" s="804" t="s">
        <v>947</v>
      </c>
      <c r="F24" s="20">
        <v>7.35</v>
      </c>
      <c r="G24" s="20">
        <v>7.13</v>
      </c>
      <c r="H24" s="20">
        <v>6.33</v>
      </c>
      <c r="I24" s="20" t="s">
        <v>19</v>
      </c>
      <c r="J24" s="612" cm="1">
        <f t="array" ref="J24">AVERAGE(IF(LEFT(F24:I24,1)="&lt;", VALUE(MID(F24:I24,2,99)), F24:I24))</f>
        <v>6.9366666666666674</v>
      </c>
      <c r="K24" s="18" t="s">
        <v>211</v>
      </c>
      <c r="L24" s="21" t="s">
        <v>295</v>
      </c>
      <c r="O24" s="1223" t="s">
        <v>264</v>
      </c>
      <c r="P24" s="1396"/>
      <c r="Q24" s="1396"/>
      <c r="R24" s="1396"/>
      <c r="S24" s="1396"/>
      <c r="T24" s="1396"/>
      <c r="U24" s="1396"/>
      <c r="V24" s="1396"/>
      <c r="W24" s="1396"/>
      <c r="X24" s="1396"/>
      <c r="Y24" s="1396"/>
      <c r="Z24" s="1396"/>
      <c r="AA24" s="1396"/>
      <c r="AB24" s="1396"/>
      <c r="AC24" s="1397"/>
    </row>
    <row r="25" spans="1:29" ht="15.75" customHeight="1">
      <c r="A25" s="997"/>
      <c r="B25" s="1239"/>
      <c r="C25" s="19">
        <v>4</v>
      </c>
      <c r="D25" s="796" t="s">
        <v>131</v>
      </c>
      <c r="E25" s="804" t="s">
        <v>948</v>
      </c>
      <c r="F25" s="20">
        <v>7.19</v>
      </c>
      <c r="G25" s="20">
        <v>7.05</v>
      </c>
      <c r="H25" s="20">
        <v>6.63</v>
      </c>
      <c r="I25" s="20" t="s">
        <v>19</v>
      </c>
      <c r="J25" s="612" cm="1">
        <f t="array" ref="J25">AVERAGE(IF(LEFT(F25:I25,1)="&lt;", VALUE(MID(F25:I25,2,99)), F25:I25))</f>
        <v>6.956666666666667</v>
      </c>
      <c r="K25" s="18" t="s">
        <v>211</v>
      </c>
      <c r="L25" s="21" t="s">
        <v>295</v>
      </c>
      <c r="O25" s="1412"/>
      <c r="P25" s="1396"/>
      <c r="Q25" s="1396"/>
      <c r="R25" s="1396"/>
      <c r="S25" s="1397"/>
      <c r="T25" s="1196" t="s">
        <v>265</v>
      </c>
      <c r="U25" s="1396"/>
      <c r="V25" s="1396"/>
      <c r="W25" s="1396"/>
      <c r="X25" s="1396"/>
      <c r="Y25" s="1396"/>
      <c r="Z25" s="1396"/>
      <c r="AA25" s="1396"/>
      <c r="AB25" s="1396"/>
      <c r="AC25" s="1397"/>
    </row>
    <row r="26" spans="1:29" ht="15.75" customHeight="1">
      <c r="A26" s="997"/>
      <c r="B26" s="1240"/>
      <c r="C26" s="19">
        <v>5</v>
      </c>
      <c r="D26" s="796" t="s">
        <v>132</v>
      </c>
      <c r="E26" s="804" t="s">
        <v>949</v>
      </c>
      <c r="F26" s="20">
        <v>7.23</v>
      </c>
      <c r="G26" s="20">
        <v>7.26</v>
      </c>
      <c r="H26" s="20">
        <v>6.5</v>
      </c>
      <c r="I26" s="20" t="s">
        <v>19</v>
      </c>
      <c r="J26" s="612" cm="1">
        <f t="array" ref="J26">AVERAGE(IF(LEFT(F26:I26,1)="&lt;", VALUE(MID(F26:I26,2,99)), F26:I26))</f>
        <v>6.996666666666667</v>
      </c>
      <c r="K26" s="18" t="s">
        <v>211</v>
      </c>
      <c r="L26" s="21" t="s">
        <v>295</v>
      </c>
      <c r="O26" s="2" t="s">
        <v>266</v>
      </c>
      <c r="P26" s="2" t="s">
        <v>267</v>
      </c>
      <c r="Q26" s="2" t="s">
        <v>1</v>
      </c>
      <c r="R26" s="2" t="s">
        <v>268</v>
      </c>
      <c r="S26" s="2" t="s">
        <v>269</v>
      </c>
      <c r="T26" s="2" t="s">
        <v>171</v>
      </c>
      <c r="U26" s="2" t="s">
        <v>172</v>
      </c>
      <c r="V26" s="2" t="s">
        <v>173</v>
      </c>
      <c r="W26" s="2" t="s">
        <v>7</v>
      </c>
      <c r="X26" s="2" t="s">
        <v>174</v>
      </c>
      <c r="Y26" s="2" t="s">
        <v>175</v>
      </c>
      <c r="Z26" s="2" t="s">
        <v>176</v>
      </c>
      <c r="AA26" s="2" t="s">
        <v>177</v>
      </c>
      <c r="AB26" s="2" t="s">
        <v>178</v>
      </c>
      <c r="AC26" s="2" t="s">
        <v>179</v>
      </c>
    </row>
    <row r="27" spans="1:29" ht="15.75" customHeight="1">
      <c r="A27" s="997"/>
      <c r="B27" s="1238" t="s">
        <v>8</v>
      </c>
      <c r="C27" s="15">
        <v>1</v>
      </c>
      <c r="D27" s="800" t="s">
        <v>89</v>
      </c>
      <c r="E27" s="805" t="s">
        <v>945</v>
      </c>
      <c r="F27" s="16">
        <v>29.7</v>
      </c>
      <c r="G27" s="16">
        <v>31.4</v>
      </c>
      <c r="H27" s="16">
        <v>29.8</v>
      </c>
      <c r="I27" s="16" t="s">
        <v>19</v>
      </c>
      <c r="J27" s="612" cm="1">
        <f t="array" ref="J27">AVERAGE(IF(LEFT(F27:I27,1)="&lt;", VALUE(MID(F27:I27,2,99)), F27:I27))</f>
        <v>30.299999999999997</v>
      </c>
      <c r="K27" s="108" t="s">
        <v>212</v>
      </c>
      <c r="L27" s="17" t="s">
        <v>302</v>
      </c>
      <c r="O27" s="1191" t="s">
        <v>950</v>
      </c>
      <c r="P27" s="1191" t="s">
        <v>943</v>
      </c>
      <c r="Q27" s="1192" t="s">
        <v>27</v>
      </c>
      <c r="R27" s="30">
        <v>1</v>
      </c>
      <c r="S27" s="2" t="s">
        <v>114</v>
      </c>
      <c r="T27" s="34">
        <f t="shared" ref="T27:T31" si="13">AVERAGE(F7:G7)</f>
        <v>4.7</v>
      </c>
      <c r="U27" s="34">
        <f t="shared" ref="U27:U31" si="14">AVERAGE(F12:G12)</f>
        <v>4</v>
      </c>
      <c r="V27" s="34">
        <f t="shared" ref="V27:V31" si="15">AVERAGE(F17:G17)</f>
        <v>39</v>
      </c>
      <c r="W27" s="34">
        <f t="shared" ref="W27:W31" si="16">AVERAGE(F22:G22)</f>
        <v>7.3000000000000007</v>
      </c>
      <c r="X27" s="34">
        <f t="shared" ref="X27:X31" si="17">AVERAGE(F27:G27)</f>
        <v>30.549999999999997</v>
      </c>
      <c r="Y27" s="34">
        <f t="shared" ref="Y27:Y31" si="18">AVERAGE(F32:G32)</f>
        <v>12.5</v>
      </c>
      <c r="Z27" s="32">
        <f t="shared" ref="Z27:Z31" si="19">AVERAGE(F37:G37)</f>
        <v>28500</v>
      </c>
      <c r="AA27" s="48">
        <f t="shared" ref="AA27:AA31" si="20">AVERAGE(F42:G42)</f>
        <v>0.32300000000000001</v>
      </c>
      <c r="AB27" s="48">
        <f t="shared" ref="AB27:AB31" si="21">AVERAGE(F47:G47)</f>
        <v>8.3000000000000004E-2</v>
      </c>
      <c r="AC27" s="34">
        <f t="shared" ref="AC27:AC31" si="22">AVERAGE(F52:G52)</f>
        <v>30.5</v>
      </c>
    </row>
    <row r="28" spans="1:29" ht="15.75" customHeight="1">
      <c r="A28" s="997"/>
      <c r="B28" s="1239"/>
      <c r="C28" s="19">
        <v>2</v>
      </c>
      <c r="D28" s="796" t="s">
        <v>129</v>
      </c>
      <c r="E28" s="804" t="s">
        <v>946</v>
      </c>
      <c r="F28" s="20">
        <v>29.7</v>
      </c>
      <c r="G28" s="20">
        <v>31.2</v>
      </c>
      <c r="H28" s="20">
        <v>30.7</v>
      </c>
      <c r="I28" s="20" t="s">
        <v>19</v>
      </c>
      <c r="J28" s="612" cm="1">
        <f t="array" ref="J28">AVERAGE(IF(LEFT(F28:I28,1)="&lt;", VALUE(MID(F28:I28,2,99)), F28:I28))</f>
        <v>30.533333333333331</v>
      </c>
      <c r="K28" s="18" t="s">
        <v>212</v>
      </c>
      <c r="L28" s="21" t="s">
        <v>302</v>
      </c>
      <c r="O28" s="1399"/>
      <c r="P28" s="1399"/>
      <c r="Q28" s="1399"/>
      <c r="R28" s="30">
        <v>2</v>
      </c>
      <c r="S28" s="2" t="s">
        <v>113</v>
      </c>
      <c r="T28" s="34">
        <f t="shared" si="13"/>
        <v>4.4250000000000007</v>
      </c>
      <c r="U28" s="34">
        <f t="shared" si="14"/>
        <v>4.5</v>
      </c>
      <c r="V28" s="34">
        <f t="shared" si="15"/>
        <v>21.5</v>
      </c>
      <c r="W28" s="34">
        <f t="shared" si="16"/>
        <v>7.3100000000000005</v>
      </c>
      <c r="X28" s="34">
        <f t="shared" si="17"/>
        <v>30.45</v>
      </c>
      <c r="Y28" s="34">
        <f t="shared" si="18"/>
        <v>12.5</v>
      </c>
      <c r="Z28" s="32">
        <f t="shared" si="19"/>
        <v>5700</v>
      </c>
      <c r="AA28" s="48">
        <f t="shared" si="20"/>
        <v>0.36199999999999999</v>
      </c>
      <c r="AB28" s="48">
        <f t="shared" si="21"/>
        <v>8.7499999999999994E-2</v>
      </c>
      <c r="AC28" s="34">
        <f t="shared" si="22"/>
        <v>43.5</v>
      </c>
    </row>
    <row r="29" spans="1:29" ht="15.75" customHeight="1">
      <c r="A29" s="997"/>
      <c r="B29" s="1239"/>
      <c r="C29" s="19">
        <v>3</v>
      </c>
      <c r="D29" s="796" t="s">
        <v>130</v>
      </c>
      <c r="E29" s="804" t="s">
        <v>947</v>
      </c>
      <c r="F29" s="20">
        <v>30.1</v>
      </c>
      <c r="G29" s="20">
        <v>31.8</v>
      </c>
      <c r="H29" s="20">
        <v>30.6</v>
      </c>
      <c r="I29" s="20" t="s">
        <v>19</v>
      </c>
      <c r="J29" s="612" cm="1">
        <f t="array" ref="J29">AVERAGE(IF(LEFT(F29:I29,1)="&lt;", VALUE(MID(F29:I29,2,99)), F29:I29))</f>
        <v>30.833333333333332</v>
      </c>
      <c r="K29" s="18" t="s">
        <v>212</v>
      </c>
      <c r="L29" s="21" t="s">
        <v>302</v>
      </c>
      <c r="O29" s="1399"/>
      <c r="P29" s="1399"/>
      <c r="Q29" s="1399"/>
      <c r="R29" s="30">
        <v>3</v>
      </c>
      <c r="S29" s="2" t="s">
        <v>112</v>
      </c>
      <c r="T29" s="34">
        <f t="shared" si="13"/>
        <v>4.2949999999999999</v>
      </c>
      <c r="U29" s="34">
        <f t="shared" si="14"/>
        <v>5</v>
      </c>
      <c r="V29" s="34">
        <f t="shared" si="15"/>
        <v>14.5</v>
      </c>
      <c r="W29" s="34">
        <f t="shared" si="16"/>
        <v>7.24</v>
      </c>
      <c r="X29" s="34">
        <f t="shared" si="17"/>
        <v>30.950000000000003</v>
      </c>
      <c r="Y29" s="34">
        <f t="shared" si="18"/>
        <v>22.5</v>
      </c>
      <c r="Z29" s="32">
        <f t="shared" si="19"/>
        <v>7600</v>
      </c>
      <c r="AA29" s="48">
        <f t="shared" si="20"/>
        <v>0.14199999999999999</v>
      </c>
      <c r="AB29" s="48">
        <f t="shared" si="21"/>
        <v>9.5000000000000001E-2</v>
      </c>
      <c r="AC29" s="34">
        <f t="shared" si="22"/>
        <v>92</v>
      </c>
    </row>
    <row r="30" spans="1:29" ht="15.75" customHeight="1">
      <c r="A30" s="997"/>
      <c r="B30" s="1239"/>
      <c r="C30" s="19">
        <v>4</v>
      </c>
      <c r="D30" s="796" t="s">
        <v>131</v>
      </c>
      <c r="E30" s="804" t="s">
        <v>948</v>
      </c>
      <c r="F30" s="20">
        <v>30.1</v>
      </c>
      <c r="G30" s="20">
        <v>31.9</v>
      </c>
      <c r="H30" s="20">
        <v>31.1</v>
      </c>
      <c r="I30" s="20" t="s">
        <v>19</v>
      </c>
      <c r="J30" s="612" cm="1">
        <f t="array" ref="J30">AVERAGE(IF(LEFT(F30:I30,1)="&lt;", VALUE(MID(F30:I30,2,99)), F30:I30))</f>
        <v>31.033333333333331</v>
      </c>
      <c r="K30" s="18" t="s">
        <v>212</v>
      </c>
      <c r="L30" s="21" t="s">
        <v>302</v>
      </c>
      <c r="O30" s="1399"/>
      <c r="P30" s="1399"/>
      <c r="Q30" s="1399"/>
      <c r="R30" s="30">
        <v>4</v>
      </c>
      <c r="S30" s="2" t="s">
        <v>89</v>
      </c>
      <c r="T30" s="34">
        <f t="shared" si="13"/>
        <v>4.58</v>
      </c>
      <c r="U30" s="34">
        <f t="shared" si="14"/>
        <v>4.5</v>
      </c>
      <c r="V30" s="34">
        <f t="shared" si="15"/>
        <v>14</v>
      </c>
      <c r="W30" s="34">
        <f t="shared" si="16"/>
        <v>7.12</v>
      </c>
      <c r="X30" s="34">
        <f t="shared" si="17"/>
        <v>31</v>
      </c>
      <c r="Y30" s="34">
        <f t="shared" si="18"/>
        <v>27.5</v>
      </c>
      <c r="Z30" s="32">
        <f t="shared" si="19"/>
        <v>29500</v>
      </c>
      <c r="AA30" s="48">
        <f t="shared" si="20"/>
        <v>0.21299999999999999</v>
      </c>
      <c r="AB30" s="48">
        <f t="shared" si="21"/>
        <v>8.5499999999999993E-2</v>
      </c>
      <c r="AC30" s="34">
        <f t="shared" si="22"/>
        <v>107</v>
      </c>
    </row>
    <row r="31" spans="1:29" ht="15.75" customHeight="1">
      <c r="A31" s="997"/>
      <c r="B31" s="1240"/>
      <c r="C31" s="19">
        <v>5</v>
      </c>
      <c r="D31" s="796" t="s">
        <v>132</v>
      </c>
      <c r="E31" s="804" t="s">
        <v>949</v>
      </c>
      <c r="F31" s="20">
        <v>30.1</v>
      </c>
      <c r="G31" s="20">
        <v>30.1</v>
      </c>
      <c r="H31" s="20">
        <v>30.9</v>
      </c>
      <c r="I31" s="20" t="s">
        <v>19</v>
      </c>
      <c r="J31" s="612" cm="1">
        <f t="array" ref="J31">AVERAGE(IF(LEFT(F31:I31,1)="&lt;", VALUE(MID(F31:I31,2,99)), F31:I31))</f>
        <v>30.366666666666664</v>
      </c>
      <c r="K31" s="18" t="s">
        <v>212</v>
      </c>
      <c r="L31" s="21" t="s">
        <v>302</v>
      </c>
      <c r="O31" s="1400"/>
      <c r="P31" s="1400"/>
      <c r="Q31" s="1400"/>
      <c r="R31" s="30">
        <v>5</v>
      </c>
      <c r="S31" s="2" t="s">
        <v>111</v>
      </c>
      <c r="T31" s="34">
        <f t="shared" si="13"/>
        <v>4.58</v>
      </c>
      <c r="U31" s="34">
        <f t="shared" si="14"/>
        <v>5.5</v>
      </c>
      <c r="V31" s="34">
        <f t="shared" si="15"/>
        <v>14</v>
      </c>
      <c r="W31" s="34">
        <f t="shared" si="16"/>
        <v>7.2450000000000001</v>
      </c>
      <c r="X31" s="34">
        <f t="shared" si="17"/>
        <v>30.1</v>
      </c>
      <c r="Y31" s="34">
        <f t="shared" si="18"/>
        <v>25</v>
      </c>
      <c r="Z31" s="32">
        <f t="shared" si="19"/>
        <v>35500</v>
      </c>
      <c r="AA31" s="48">
        <f t="shared" si="20"/>
        <v>0.27600000000000002</v>
      </c>
      <c r="AB31" s="48">
        <f t="shared" si="21"/>
        <v>0.153</v>
      </c>
      <c r="AC31" s="34">
        <f t="shared" si="22"/>
        <v>106</v>
      </c>
    </row>
    <row r="32" spans="1:29" ht="15.75" customHeight="1">
      <c r="A32" s="997"/>
      <c r="B32" s="1238" t="s">
        <v>9</v>
      </c>
      <c r="C32" s="15">
        <v>1</v>
      </c>
      <c r="D32" s="800" t="s">
        <v>89</v>
      </c>
      <c r="E32" s="853" t="s">
        <v>945</v>
      </c>
      <c r="F32" s="16">
        <v>10</v>
      </c>
      <c r="G32" s="16">
        <v>15</v>
      </c>
      <c r="H32" s="16">
        <v>25</v>
      </c>
      <c r="I32" s="16" t="s">
        <v>19</v>
      </c>
      <c r="J32" s="612" cm="1">
        <f t="array" ref="J32">AVERAGE(IF(LEFT(F32:I32,1)="&lt;", VALUE(MID(F32:I32,2,99)), F32:I32))</f>
        <v>16.666666666666668</v>
      </c>
      <c r="K32" s="108" t="s">
        <v>211</v>
      </c>
      <c r="L32" s="17">
        <v>75</v>
      </c>
      <c r="O32" s="1412"/>
      <c r="P32" s="1396"/>
      <c r="Q32" s="1396"/>
      <c r="R32" s="1396"/>
      <c r="S32" s="1396"/>
      <c r="T32" s="1396"/>
      <c r="U32" s="1396"/>
      <c r="V32" s="1396"/>
      <c r="W32" s="1396"/>
      <c r="X32" s="1396"/>
      <c r="Y32" s="1396"/>
      <c r="Z32" s="1396"/>
      <c r="AA32" s="1396"/>
      <c r="AB32" s="1396"/>
      <c r="AC32" s="1397"/>
    </row>
    <row r="33" spans="1:29" ht="15.75" customHeight="1">
      <c r="A33" s="997"/>
      <c r="B33" s="1239"/>
      <c r="C33" s="19">
        <v>2</v>
      </c>
      <c r="D33" s="796" t="s">
        <v>129</v>
      </c>
      <c r="E33" s="854" t="s">
        <v>946</v>
      </c>
      <c r="F33" s="20">
        <v>10</v>
      </c>
      <c r="G33" s="20">
        <v>15</v>
      </c>
      <c r="H33" s="20">
        <v>25</v>
      </c>
      <c r="I33" s="20" t="s">
        <v>19</v>
      </c>
      <c r="J33" s="612" cm="1">
        <f t="array" ref="J33">AVERAGE(IF(LEFT(F33:I33,1)="&lt;", VALUE(MID(F33:I33,2,99)), F33:I33))</f>
        <v>16.666666666666668</v>
      </c>
      <c r="K33" s="18" t="s">
        <v>211</v>
      </c>
      <c r="L33" s="21">
        <v>75</v>
      </c>
      <c r="O33" s="2" t="s">
        <v>272</v>
      </c>
      <c r="P33" s="1413"/>
      <c r="Q33" s="1402"/>
      <c r="R33" s="1402"/>
      <c r="S33" s="1403"/>
      <c r="T33" s="2">
        <f t="shared" ref="T33:AC33" si="23">AVERAGE(T27:T31)</f>
        <v>4.516</v>
      </c>
      <c r="U33" s="2">
        <f t="shared" si="23"/>
        <v>4.7</v>
      </c>
      <c r="V33" s="2">
        <f t="shared" si="23"/>
        <v>20.6</v>
      </c>
      <c r="W33" s="2">
        <f t="shared" si="23"/>
        <v>7.2430000000000003</v>
      </c>
      <c r="X33" s="2">
        <f t="shared" si="23"/>
        <v>30.610000000000003</v>
      </c>
      <c r="Y33" s="2">
        <f t="shared" si="23"/>
        <v>20</v>
      </c>
      <c r="Z33" s="2">
        <f t="shared" si="23"/>
        <v>21360</v>
      </c>
      <c r="AA33" s="2">
        <f t="shared" si="23"/>
        <v>0.26319999999999999</v>
      </c>
      <c r="AB33" s="2">
        <f t="shared" si="23"/>
        <v>0.1008</v>
      </c>
      <c r="AC33" s="2">
        <f t="shared" si="23"/>
        <v>75.8</v>
      </c>
    </row>
    <row r="34" spans="1:29" ht="15.75" customHeight="1">
      <c r="A34" s="997"/>
      <c r="B34" s="1239"/>
      <c r="C34" s="19">
        <v>3</v>
      </c>
      <c r="D34" s="796" t="s">
        <v>130</v>
      </c>
      <c r="E34" s="854" t="s">
        <v>947</v>
      </c>
      <c r="F34" s="20">
        <v>15</v>
      </c>
      <c r="G34" s="20">
        <v>30</v>
      </c>
      <c r="H34" s="20">
        <v>30</v>
      </c>
      <c r="I34" s="20" t="s">
        <v>19</v>
      </c>
      <c r="J34" s="612" cm="1">
        <f t="array" ref="J34">AVERAGE(IF(LEFT(F34:I34,1)="&lt;", VALUE(MID(F34:I34,2,99)), F34:I34))</f>
        <v>25</v>
      </c>
      <c r="K34" s="18" t="s">
        <v>211</v>
      </c>
      <c r="L34" s="21">
        <v>75</v>
      </c>
      <c r="O34" s="2" t="s">
        <v>273</v>
      </c>
      <c r="P34" s="1404"/>
      <c r="Q34" s="1405"/>
      <c r="R34" s="1405"/>
      <c r="S34" s="1406"/>
      <c r="T34" s="34">
        <f t="shared" ref="T34:AC34" si="24">MIN(T27:T31)</f>
        <v>4.2949999999999999</v>
      </c>
      <c r="U34" s="34">
        <f t="shared" si="24"/>
        <v>4</v>
      </c>
      <c r="V34" s="34">
        <f t="shared" si="24"/>
        <v>14</v>
      </c>
      <c r="W34" s="34">
        <f t="shared" si="24"/>
        <v>7.12</v>
      </c>
      <c r="X34" s="34">
        <f t="shared" si="24"/>
        <v>30.1</v>
      </c>
      <c r="Y34" s="34">
        <f t="shared" si="24"/>
        <v>12.5</v>
      </c>
      <c r="Z34" s="32">
        <f t="shared" si="24"/>
        <v>5700</v>
      </c>
      <c r="AA34" s="48">
        <f t="shared" si="24"/>
        <v>0.14199999999999999</v>
      </c>
      <c r="AB34" s="48">
        <f t="shared" si="24"/>
        <v>8.3000000000000004E-2</v>
      </c>
      <c r="AC34" s="34">
        <f t="shared" si="24"/>
        <v>30.5</v>
      </c>
    </row>
    <row r="35" spans="1:29" ht="15.75" customHeight="1">
      <c r="A35" s="997"/>
      <c r="B35" s="1239"/>
      <c r="C35" s="19">
        <v>4</v>
      </c>
      <c r="D35" s="796" t="s">
        <v>131</v>
      </c>
      <c r="E35" s="854" t="s">
        <v>948</v>
      </c>
      <c r="F35" s="20">
        <v>25</v>
      </c>
      <c r="G35" s="20">
        <v>30</v>
      </c>
      <c r="H35" s="20">
        <v>40</v>
      </c>
      <c r="I35" s="20" t="s">
        <v>19</v>
      </c>
      <c r="J35" s="612" cm="1">
        <f t="array" ref="J35">AVERAGE(IF(LEFT(F35:I35,1)="&lt;", VALUE(MID(F35:I35,2,99)), F35:I35))</f>
        <v>31.666666666666668</v>
      </c>
      <c r="K35" s="18" t="s">
        <v>211</v>
      </c>
      <c r="L35" s="21">
        <v>75</v>
      </c>
      <c r="O35" s="2" t="s">
        <v>274</v>
      </c>
      <c r="P35" s="1404"/>
      <c r="Q35" s="1405"/>
      <c r="R35" s="1405"/>
      <c r="S35" s="1406"/>
      <c r="T35" s="34">
        <f t="shared" ref="T35:AC35" si="25">MAX(T27:T31)</f>
        <v>4.7</v>
      </c>
      <c r="U35" s="34">
        <f t="shared" si="25"/>
        <v>5.5</v>
      </c>
      <c r="V35" s="34">
        <f t="shared" si="25"/>
        <v>39</v>
      </c>
      <c r="W35" s="34">
        <f t="shared" si="25"/>
        <v>7.3100000000000005</v>
      </c>
      <c r="X35" s="34">
        <f t="shared" si="25"/>
        <v>31</v>
      </c>
      <c r="Y35" s="34">
        <f t="shared" si="25"/>
        <v>27.5</v>
      </c>
      <c r="Z35" s="32">
        <f t="shared" si="25"/>
        <v>35500</v>
      </c>
      <c r="AA35" s="48">
        <f t="shared" si="25"/>
        <v>0.36199999999999999</v>
      </c>
      <c r="AB35" s="48">
        <f t="shared" si="25"/>
        <v>0.153</v>
      </c>
      <c r="AC35" s="34">
        <f t="shared" si="25"/>
        <v>107</v>
      </c>
    </row>
    <row r="36" spans="1:29" ht="15.75" customHeight="1">
      <c r="A36" s="997"/>
      <c r="B36" s="1240"/>
      <c r="C36" s="19">
        <v>5</v>
      </c>
      <c r="D36" s="796" t="s">
        <v>132</v>
      </c>
      <c r="E36" s="854" t="s">
        <v>949</v>
      </c>
      <c r="F36" s="20">
        <v>25</v>
      </c>
      <c r="G36" s="20">
        <v>25</v>
      </c>
      <c r="H36" s="20">
        <v>40</v>
      </c>
      <c r="I36" s="20" t="s">
        <v>19</v>
      </c>
      <c r="J36" s="612" cm="1">
        <f t="array" ref="J36">AVERAGE(IF(LEFT(F36:I36,1)="&lt;", VALUE(MID(F36:I36,2,99)), F36:I36))</f>
        <v>30</v>
      </c>
      <c r="K36" s="18" t="s">
        <v>211</v>
      </c>
      <c r="L36" s="21">
        <v>75</v>
      </c>
      <c r="O36" s="2" t="s">
        <v>275</v>
      </c>
      <c r="P36" s="1407"/>
      <c r="Q36" s="1408"/>
      <c r="R36" s="1408"/>
      <c r="S36" s="1409"/>
      <c r="T36" s="46" t="s">
        <v>296</v>
      </c>
      <c r="U36" s="46" t="s">
        <v>299</v>
      </c>
      <c r="V36" s="46" t="s">
        <v>507</v>
      </c>
      <c r="W36" s="46" t="s">
        <v>508</v>
      </c>
      <c r="X36" s="46" t="s">
        <v>509</v>
      </c>
      <c r="Y36" s="46" t="s">
        <v>510</v>
      </c>
      <c r="Z36" s="46" t="s">
        <v>511</v>
      </c>
      <c r="AA36" s="46" t="s">
        <v>299</v>
      </c>
      <c r="AB36" s="46" t="s">
        <v>300</v>
      </c>
      <c r="AC36" s="46" t="s">
        <v>319</v>
      </c>
    </row>
    <row r="37" spans="1:29" ht="15.75" customHeight="1">
      <c r="A37" s="997"/>
      <c r="B37" s="1238" t="s">
        <v>10</v>
      </c>
      <c r="C37" s="15">
        <v>1</v>
      </c>
      <c r="D37" s="800" t="s">
        <v>89</v>
      </c>
      <c r="E37" s="853" t="s">
        <v>945</v>
      </c>
      <c r="F37" s="16">
        <v>22000</v>
      </c>
      <c r="G37" s="16">
        <v>35000</v>
      </c>
      <c r="H37" s="16">
        <v>9200</v>
      </c>
      <c r="I37" s="16" t="s">
        <v>19</v>
      </c>
      <c r="J37" s="612" cm="1">
        <f t="array" ref="J37">GEOMEAN(IF(LEFT(F37:I37,1)="&lt;", VALUE(MID(F37:I37,2,99)), F37:I37))</f>
        <v>19205.525030324112</v>
      </c>
      <c r="K37" s="108" t="s">
        <v>212</v>
      </c>
      <c r="L37" s="17">
        <v>200</v>
      </c>
      <c r="M37" s="29"/>
      <c r="N37" s="29"/>
      <c r="O37" s="29"/>
      <c r="P37" s="29"/>
      <c r="Q37" s="29"/>
      <c r="R37" s="29"/>
      <c r="S37" s="29"/>
      <c r="T37" s="29"/>
      <c r="U37" s="29"/>
      <c r="V37" s="29"/>
      <c r="W37" s="29"/>
      <c r="X37" s="29"/>
      <c r="Y37" s="29"/>
      <c r="Z37" s="29"/>
      <c r="AA37" s="29"/>
      <c r="AB37" s="29"/>
      <c r="AC37" s="29"/>
    </row>
    <row r="38" spans="1:29" ht="15.75" customHeight="1">
      <c r="A38" s="997"/>
      <c r="B38" s="1239"/>
      <c r="C38" s="19">
        <v>2</v>
      </c>
      <c r="D38" s="796" t="s">
        <v>129</v>
      </c>
      <c r="E38" s="854" t="s">
        <v>946</v>
      </c>
      <c r="F38" s="20">
        <v>7900</v>
      </c>
      <c r="G38" s="20">
        <v>3500</v>
      </c>
      <c r="H38" s="20">
        <v>1700</v>
      </c>
      <c r="I38" s="20" t="s">
        <v>19</v>
      </c>
      <c r="J38" s="1132" cm="1">
        <f t="array" ref="J38">GEOMEAN(IF(LEFT(F38:I38,1)="&lt;", VALUE(MID(F38:I38,2,99)), F38:I38))</f>
        <v>3608.954048156962</v>
      </c>
      <c r="K38" s="18" t="s">
        <v>212</v>
      </c>
      <c r="L38" s="21">
        <v>200</v>
      </c>
      <c r="M38" s="29"/>
      <c r="N38" s="29"/>
      <c r="O38" s="29"/>
      <c r="P38" s="29"/>
      <c r="Q38" s="29"/>
      <c r="R38" s="29"/>
      <c r="S38" s="29"/>
      <c r="T38" s="29"/>
      <c r="U38" s="29"/>
      <c r="V38" s="29"/>
      <c r="W38" s="29"/>
      <c r="X38" s="29"/>
      <c r="Y38" s="29"/>
      <c r="Z38" s="29"/>
      <c r="AA38" s="29"/>
      <c r="AB38" s="29"/>
      <c r="AC38" s="29"/>
    </row>
    <row r="39" spans="1:29" ht="15.75" customHeight="1">
      <c r="A39" s="997"/>
      <c r="B39" s="1239"/>
      <c r="C39" s="19">
        <v>3</v>
      </c>
      <c r="D39" s="796" t="s">
        <v>130</v>
      </c>
      <c r="E39" s="854" t="s">
        <v>947</v>
      </c>
      <c r="F39" s="20">
        <v>13000</v>
      </c>
      <c r="G39" s="20">
        <v>2200</v>
      </c>
      <c r="H39" s="20">
        <v>5400</v>
      </c>
      <c r="I39" s="20" t="s">
        <v>19</v>
      </c>
      <c r="J39" s="1132" cm="1">
        <f t="array" ref="J39">GEOMEAN(IF(LEFT(F39:I39,1)="&lt;", VALUE(MID(F39:I39,2,99)), F39:I39))</f>
        <v>5365.2084220447641</v>
      </c>
      <c r="K39" s="18" t="s">
        <v>212</v>
      </c>
      <c r="L39" s="21">
        <v>200</v>
      </c>
      <c r="M39" s="29"/>
      <c r="N39" s="29"/>
      <c r="O39" s="29"/>
      <c r="P39" s="29"/>
      <c r="Q39" s="29"/>
      <c r="R39" s="29"/>
      <c r="S39" s="29"/>
      <c r="T39" s="29"/>
      <c r="U39" s="29"/>
      <c r="V39" s="29"/>
      <c r="W39" s="29"/>
      <c r="X39" s="29"/>
      <c r="Y39" s="29"/>
      <c r="Z39" s="29"/>
      <c r="AA39" s="29"/>
      <c r="AB39" s="29"/>
      <c r="AC39" s="29"/>
    </row>
    <row r="40" spans="1:29" ht="15.75" customHeight="1">
      <c r="A40" s="997"/>
      <c r="B40" s="1239"/>
      <c r="C40" s="19">
        <v>4</v>
      </c>
      <c r="D40" s="796" t="s">
        <v>131</v>
      </c>
      <c r="E40" s="854" t="s">
        <v>948</v>
      </c>
      <c r="F40" s="20">
        <v>35000</v>
      </c>
      <c r="G40" s="20">
        <v>24000</v>
      </c>
      <c r="H40" s="20">
        <v>1700</v>
      </c>
      <c r="I40" s="20" t="s">
        <v>19</v>
      </c>
      <c r="J40" s="1132" cm="1">
        <f t="array" ref="J40">GEOMEAN(IF(LEFT(F40:I40,1)="&lt;", VALUE(MID(F40:I40,2,99)), F40:I40))</f>
        <v>11260.976940329117</v>
      </c>
      <c r="K40" s="18" t="s">
        <v>212</v>
      </c>
      <c r="L40" s="21">
        <v>200</v>
      </c>
      <c r="M40" s="29"/>
      <c r="N40" s="29"/>
      <c r="O40" s="29"/>
      <c r="P40" s="29"/>
      <c r="Q40" s="29"/>
      <c r="R40" s="29"/>
      <c r="S40" s="29"/>
      <c r="T40" s="29"/>
      <c r="U40" s="29"/>
      <c r="V40" s="29"/>
      <c r="W40" s="29"/>
      <c r="X40" s="29"/>
      <c r="Y40" s="29"/>
      <c r="Z40" s="29"/>
      <c r="AA40" s="29"/>
      <c r="AB40" s="29"/>
      <c r="AC40" s="29"/>
    </row>
    <row r="41" spans="1:29" ht="15.75" customHeight="1">
      <c r="A41" s="997"/>
      <c r="B41" s="1240"/>
      <c r="C41" s="19">
        <v>5</v>
      </c>
      <c r="D41" s="796" t="s">
        <v>132</v>
      </c>
      <c r="E41" s="854" t="s">
        <v>949</v>
      </c>
      <c r="F41" s="20">
        <v>54000</v>
      </c>
      <c r="G41" s="20">
        <v>17000</v>
      </c>
      <c r="H41" s="20">
        <v>9200</v>
      </c>
      <c r="I41" s="20" t="s">
        <v>19</v>
      </c>
      <c r="J41" s="1132" cm="1">
        <f t="array" ref="J41">GEOMEAN(IF(LEFT(F41:I41,1)="&lt;", VALUE(MID(F41:I41,2,99)), F41:I41))</f>
        <v>20364.64464318001</v>
      </c>
      <c r="K41" s="18" t="s">
        <v>212</v>
      </c>
      <c r="L41" s="21">
        <v>200</v>
      </c>
      <c r="M41" s="29"/>
      <c r="N41" s="29"/>
      <c r="O41" s="29"/>
      <c r="P41" s="29"/>
      <c r="Q41" s="29"/>
      <c r="R41" s="29"/>
      <c r="S41" s="29"/>
      <c r="T41" s="29"/>
      <c r="U41" s="29"/>
      <c r="V41" s="29"/>
      <c r="W41" s="29"/>
      <c r="X41" s="29"/>
      <c r="Y41" s="29"/>
      <c r="Z41" s="29"/>
      <c r="AA41" s="29"/>
      <c r="AB41" s="29"/>
      <c r="AC41" s="29"/>
    </row>
    <row r="42" spans="1:29" ht="15.75" customHeight="1">
      <c r="A42" s="997"/>
      <c r="B42" s="1299" t="s">
        <v>11</v>
      </c>
      <c r="C42" s="23">
        <v>1</v>
      </c>
      <c r="D42" s="801" t="s">
        <v>89</v>
      </c>
      <c r="E42" s="806" t="s">
        <v>945</v>
      </c>
      <c r="F42" s="148">
        <v>0.32300000000000001</v>
      </c>
      <c r="G42" s="16" t="s">
        <v>218</v>
      </c>
      <c r="H42" s="16">
        <v>0.76700000000000002</v>
      </c>
      <c r="I42" s="16" t="s">
        <v>19</v>
      </c>
      <c r="J42" s="612" cm="1">
        <f t="array" ref="J42">AVERAGE(IF(LEFT(F42:I42,1)="&lt;", VALUE(MID(F42:I42,2,99)), F42:I42))</f>
        <v>0.39333333333333337</v>
      </c>
      <c r="K42" s="445" t="s">
        <v>211</v>
      </c>
      <c r="L42" s="24">
        <v>7</v>
      </c>
      <c r="M42" s="83"/>
      <c r="N42" s="83"/>
      <c r="O42" s="83"/>
      <c r="P42" s="83"/>
      <c r="Q42" s="83"/>
      <c r="R42" s="83"/>
      <c r="S42" s="83"/>
      <c r="T42" s="83"/>
      <c r="U42" s="83"/>
      <c r="V42" s="83"/>
      <c r="W42" s="83"/>
      <c r="X42" s="83"/>
      <c r="Y42" s="83"/>
      <c r="Z42" s="83"/>
      <c r="AA42" s="83"/>
      <c r="AB42" s="83"/>
      <c r="AC42" s="83"/>
    </row>
    <row r="43" spans="1:29" ht="15.75" customHeight="1">
      <c r="A43" s="997"/>
      <c r="B43" s="1300"/>
      <c r="C43" s="26">
        <v>2</v>
      </c>
      <c r="D43" s="802" t="s">
        <v>129</v>
      </c>
      <c r="E43" s="807" t="s">
        <v>946</v>
      </c>
      <c r="F43" s="74">
        <v>0.36199999999999999</v>
      </c>
      <c r="G43" s="20" t="s">
        <v>218</v>
      </c>
      <c r="H43" s="20">
        <v>1.04</v>
      </c>
      <c r="I43" s="20" t="s">
        <v>19</v>
      </c>
      <c r="J43" s="612" cm="1">
        <f t="array" ref="J43">AVERAGE(IF(LEFT(F43:I43,1)="&lt;", VALUE(MID(F43:I43,2,99)), F43:I43))</f>
        <v>0.49733333333333335</v>
      </c>
      <c r="K43" s="22" t="s">
        <v>211</v>
      </c>
      <c r="L43" s="27">
        <v>7</v>
      </c>
      <c r="M43" s="83"/>
      <c r="N43" s="83"/>
      <c r="O43" s="83"/>
      <c r="P43" s="83"/>
      <c r="Q43" s="83"/>
      <c r="R43" s="83"/>
      <c r="S43" s="83"/>
      <c r="T43" s="83"/>
      <c r="U43" s="83"/>
      <c r="V43" s="83"/>
      <c r="W43" s="83"/>
      <c r="X43" s="83"/>
      <c r="Y43" s="83"/>
      <c r="Z43" s="83"/>
      <c r="AA43" s="83"/>
      <c r="AB43" s="83"/>
      <c r="AC43" s="83"/>
    </row>
    <row r="44" spans="1:29" ht="15.75" customHeight="1">
      <c r="A44" s="997"/>
      <c r="B44" s="1300"/>
      <c r="C44" s="26">
        <v>3</v>
      </c>
      <c r="D44" s="802" t="s">
        <v>130</v>
      </c>
      <c r="E44" s="807" t="s">
        <v>947</v>
      </c>
      <c r="F44" s="74">
        <v>0.14199999999999999</v>
      </c>
      <c r="G44" s="20" t="s">
        <v>218</v>
      </c>
      <c r="H44" s="20">
        <v>0.71199999999999997</v>
      </c>
      <c r="I44" s="20" t="s">
        <v>19</v>
      </c>
      <c r="J44" s="612" cm="1">
        <f t="array" ref="J44">AVERAGE(IF(LEFT(F44:I44,1)="&lt;", VALUE(MID(F44:I44,2,99)), F44:I44))</f>
        <v>0.31466666666666665</v>
      </c>
      <c r="K44" s="22" t="s">
        <v>211</v>
      </c>
      <c r="L44" s="27">
        <v>7</v>
      </c>
      <c r="M44" s="83"/>
      <c r="N44" s="83"/>
      <c r="O44" s="83"/>
      <c r="P44" s="83"/>
      <c r="Q44" s="83"/>
      <c r="R44" s="83"/>
      <c r="S44" s="83"/>
      <c r="T44" s="83"/>
      <c r="U44" s="83"/>
      <c r="V44" s="83"/>
      <c r="W44" s="83"/>
      <c r="X44" s="83"/>
      <c r="Y44" s="83"/>
      <c r="Z44" s="83"/>
      <c r="AA44" s="83"/>
      <c r="AB44" s="83"/>
      <c r="AC44" s="83"/>
    </row>
    <row r="45" spans="1:29" ht="15.75" customHeight="1">
      <c r="A45" s="997"/>
      <c r="B45" s="1300"/>
      <c r="C45" s="26">
        <v>4</v>
      </c>
      <c r="D45" s="802" t="s">
        <v>131</v>
      </c>
      <c r="E45" s="807" t="s">
        <v>948</v>
      </c>
      <c r="F45" s="74">
        <v>0.21299999999999999</v>
      </c>
      <c r="G45" s="20" t="s">
        <v>218</v>
      </c>
      <c r="H45" s="20">
        <v>0.78400000000000003</v>
      </c>
      <c r="I45" s="20" t="s">
        <v>19</v>
      </c>
      <c r="J45" s="612" cm="1">
        <f t="array" ref="J45">AVERAGE(IF(LEFT(F45:I45,1)="&lt;", VALUE(MID(F45:I45,2,99)), F45:I45))</f>
        <v>0.36233333333333334</v>
      </c>
      <c r="K45" s="22" t="s">
        <v>211</v>
      </c>
      <c r="L45" s="27">
        <v>7</v>
      </c>
      <c r="M45" s="83"/>
      <c r="N45" s="83"/>
      <c r="O45" s="83"/>
      <c r="P45" s="83"/>
      <c r="Q45" s="83"/>
      <c r="R45" s="83"/>
      <c r="S45" s="83"/>
      <c r="T45" s="83"/>
      <c r="U45" s="83"/>
      <c r="V45" s="83"/>
      <c r="W45" s="83"/>
      <c r="X45" s="83"/>
      <c r="Y45" s="83"/>
      <c r="Z45" s="83"/>
      <c r="AA45" s="83"/>
      <c r="AB45" s="83"/>
      <c r="AC45" s="83"/>
    </row>
    <row r="46" spans="1:29" ht="15.75" customHeight="1">
      <c r="A46" s="997"/>
      <c r="B46" s="1301"/>
      <c r="C46" s="26">
        <v>5</v>
      </c>
      <c r="D46" s="802" t="s">
        <v>132</v>
      </c>
      <c r="E46" s="807" t="s">
        <v>949</v>
      </c>
      <c r="F46" s="74">
        <v>0.27600000000000002</v>
      </c>
      <c r="G46" s="20" t="s">
        <v>218</v>
      </c>
      <c r="H46" s="20">
        <v>0.67600000000000005</v>
      </c>
      <c r="I46" s="20" t="s">
        <v>19</v>
      </c>
      <c r="J46" s="612" cm="1">
        <f t="array" ref="J46">AVERAGE(IF(LEFT(F46:I46,1)="&lt;", VALUE(MID(F46:I46,2,99)), F46:I46))</f>
        <v>0.34733333333333333</v>
      </c>
      <c r="K46" s="22" t="s">
        <v>211</v>
      </c>
      <c r="L46" s="27">
        <v>7</v>
      </c>
      <c r="M46" s="83"/>
      <c r="N46" s="83"/>
      <c r="O46" s="83"/>
      <c r="P46" s="83"/>
      <c r="Q46" s="83"/>
      <c r="R46" s="83"/>
      <c r="S46" s="83"/>
      <c r="T46" s="83"/>
      <c r="U46" s="83"/>
      <c r="V46" s="83"/>
      <c r="W46" s="83"/>
      <c r="X46" s="83"/>
      <c r="Y46" s="83"/>
      <c r="Z46" s="83"/>
      <c r="AA46" s="83"/>
      <c r="AB46" s="83"/>
      <c r="AC46" s="83"/>
    </row>
    <row r="47" spans="1:29" ht="15.75" customHeight="1">
      <c r="A47" s="997"/>
      <c r="B47" s="1299" t="s">
        <v>12</v>
      </c>
      <c r="C47" s="23">
        <v>1</v>
      </c>
      <c r="D47" s="801" t="s">
        <v>89</v>
      </c>
      <c r="E47" s="82" t="s">
        <v>945</v>
      </c>
      <c r="F47" s="148">
        <v>9.9000000000000005E-2</v>
      </c>
      <c r="G47" s="148">
        <v>6.7000000000000004E-2</v>
      </c>
      <c r="H47" s="16">
        <v>0.23100000000000001</v>
      </c>
      <c r="I47" s="16" t="s">
        <v>19</v>
      </c>
      <c r="J47" s="612" cm="1">
        <f t="array" ref="J47">AVERAGE(IF(LEFT(F47:I47,1)="&lt;", VALUE(MID(F47:I47,2,99)), F47:I47))</f>
        <v>0.13233333333333333</v>
      </c>
      <c r="K47" s="445" t="s">
        <v>212</v>
      </c>
      <c r="L47" s="24">
        <v>2.5000000000000001E-2</v>
      </c>
      <c r="M47" s="83"/>
      <c r="N47" s="83"/>
      <c r="O47" s="83"/>
      <c r="P47" s="83"/>
      <c r="Q47" s="83"/>
      <c r="R47" s="83"/>
      <c r="S47" s="83"/>
      <c r="T47" s="83"/>
      <c r="U47" s="83"/>
      <c r="V47" s="83"/>
      <c r="W47" s="83"/>
      <c r="X47" s="83"/>
      <c r="Y47" s="83"/>
      <c r="Z47" s="83"/>
      <c r="AA47" s="83"/>
      <c r="AB47" s="83"/>
      <c r="AC47" s="83"/>
    </row>
    <row r="48" spans="1:29" ht="15.75" customHeight="1">
      <c r="A48" s="997"/>
      <c r="B48" s="1300"/>
      <c r="C48" s="26">
        <v>2</v>
      </c>
      <c r="D48" s="802" t="s">
        <v>129</v>
      </c>
      <c r="E48" s="807" t="s">
        <v>946</v>
      </c>
      <c r="F48" s="74">
        <v>8.8999999999999996E-2</v>
      </c>
      <c r="G48" s="74">
        <v>8.5999999999999993E-2</v>
      </c>
      <c r="H48" s="20">
        <v>0.255</v>
      </c>
      <c r="I48" s="20" t="s">
        <v>19</v>
      </c>
      <c r="J48" s="612" cm="1">
        <f t="array" ref="J48">AVERAGE(IF(LEFT(F48:I48,1)="&lt;", VALUE(MID(F48:I48,2,99)), F48:I48))</f>
        <v>0.14333333333333334</v>
      </c>
      <c r="K48" s="22" t="s">
        <v>212</v>
      </c>
      <c r="L48" s="27">
        <v>2.5000000000000001E-2</v>
      </c>
      <c r="M48" s="83"/>
      <c r="N48" s="83"/>
      <c r="O48" s="83"/>
      <c r="P48" s="83"/>
      <c r="Q48" s="83"/>
      <c r="R48" s="83"/>
      <c r="S48" s="83"/>
      <c r="T48" s="83"/>
      <c r="U48" s="83"/>
      <c r="V48" s="83"/>
      <c r="W48" s="83"/>
      <c r="X48" s="83"/>
      <c r="Y48" s="83"/>
      <c r="Z48" s="83"/>
      <c r="AA48" s="83"/>
      <c r="AB48" s="83"/>
      <c r="AC48" s="83"/>
    </row>
    <row r="49" spans="1:29" ht="15.75" customHeight="1">
      <c r="A49" s="997"/>
      <c r="B49" s="1300"/>
      <c r="C49" s="26">
        <v>3</v>
      </c>
      <c r="D49" s="802" t="s">
        <v>130</v>
      </c>
      <c r="E49" s="807" t="s">
        <v>947</v>
      </c>
      <c r="F49" s="74">
        <v>0.115</v>
      </c>
      <c r="G49" s="74">
        <v>7.4999999999999997E-2</v>
      </c>
      <c r="H49" s="20">
        <v>0.26100000000000001</v>
      </c>
      <c r="I49" s="20" t="s">
        <v>19</v>
      </c>
      <c r="J49" s="612" cm="1">
        <f t="array" ref="J49">AVERAGE(IF(LEFT(F49:I49,1)="&lt;", VALUE(MID(F49:I49,2,99)), F49:I49))</f>
        <v>0.15033333333333335</v>
      </c>
      <c r="K49" s="22" t="s">
        <v>212</v>
      </c>
      <c r="L49" s="27">
        <v>2.5000000000000001E-2</v>
      </c>
      <c r="M49" s="83"/>
      <c r="N49" s="83"/>
      <c r="O49" s="83"/>
      <c r="P49" s="83"/>
      <c r="Q49" s="83"/>
      <c r="R49" s="83"/>
      <c r="S49" s="83"/>
      <c r="T49" s="83"/>
      <c r="U49" s="83"/>
      <c r="V49" s="83"/>
      <c r="W49" s="83"/>
      <c r="X49" s="83"/>
      <c r="Y49" s="83"/>
      <c r="Z49" s="83"/>
      <c r="AA49" s="83"/>
      <c r="AB49" s="83"/>
      <c r="AC49" s="83"/>
    </row>
    <row r="50" spans="1:29" ht="15.75" customHeight="1">
      <c r="A50" s="997"/>
      <c r="B50" s="1300"/>
      <c r="C50" s="26">
        <v>4</v>
      </c>
      <c r="D50" s="802" t="s">
        <v>131</v>
      </c>
      <c r="E50" s="807" t="s">
        <v>948</v>
      </c>
      <c r="F50" s="74">
        <v>9.2999999999999999E-2</v>
      </c>
      <c r="G50" s="74">
        <v>7.8E-2</v>
      </c>
      <c r="H50" s="20">
        <v>0.23699999999999999</v>
      </c>
      <c r="I50" s="20" t="s">
        <v>19</v>
      </c>
      <c r="J50" s="612" cm="1">
        <f t="array" ref="J50">AVERAGE(IF(LEFT(F50:I50,1)="&lt;", VALUE(MID(F50:I50,2,99)), F50:I50))</f>
        <v>0.13599999999999998</v>
      </c>
      <c r="K50" s="22" t="s">
        <v>212</v>
      </c>
      <c r="L50" s="27">
        <v>2.5000000000000001E-2</v>
      </c>
      <c r="M50" s="83"/>
      <c r="N50" s="83"/>
      <c r="O50" s="83"/>
      <c r="P50" s="83"/>
      <c r="Q50" s="83"/>
      <c r="R50" s="83"/>
      <c r="S50" s="83"/>
      <c r="T50" s="83"/>
      <c r="U50" s="83"/>
      <c r="V50" s="83"/>
      <c r="W50" s="83"/>
      <c r="X50" s="83"/>
      <c r="Y50" s="83"/>
      <c r="Z50" s="83"/>
      <c r="AA50" s="83"/>
      <c r="AB50" s="83"/>
      <c r="AC50" s="83"/>
    </row>
    <row r="51" spans="1:29" ht="15.75" customHeight="1">
      <c r="A51" s="997"/>
      <c r="B51" s="1301"/>
      <c r="C51" s="26">
        <v>5</v>
      </c>
      <c r="D51" s="802" t="s">
        <v>132</v>
      </c>
      <c r="E51" s="807" t="s">
        <v>949</v>
      </c>
      <c r="F51" s="74">
        <v>0.10299999999999999</v>
      </c>
      <c r="G51" s="74">
        <v>0.20300000000000001</v>
      </c>
      <c r="H51" s="20">
        <v>0.24299999999999999</v>
      </c>
      <c r="I51" s="20" t="s">
        <v>19</v>
      </c>
      <c r="J51" s="612" cm="1">
        <f t="array" ref="J51">AVERAGE(IF(LEFT(F51:I51,1)="&lt;", VALUE(MID(F51:I51,2,99)), F51:I51))</f>
        <v>0.18299999999999997</v>
      </c>
      <c r="K51" s="22" t="s">
        <v>212</v>
      </c>
      <c r="L51" s="27">
        <v>2.5000000000000001E-2</v>
      </c>
      <c r="M51" s="83"/>
      <c r="N51" s="83"/>
      <c r="O51" s="83"/>
      <c r="P51" s="83"/>
      <c r="Q51" s="83"/>
      <c r="R51" s="83"/>
      <c r="S51" s="83"/>
      <c r="T51" s="83"/>
      <c r="U51" s="83"/>
      <c r="V51" s="83"/>
      <c r="W51" s="83"/>
      <c r="X51" s="83"/>
      <c r="Y51" s="83"/>
      <c r="Z51" s="83"/>
      <c r="AA51" s="83"/>
      <c r="AB51" s="83"/>
      <c r="AC51" s="83"/>
    </row>
    <row r="52" spans="1:29" ht="15.75" customHeight="1">
      <c r="A52" s="997"/>
      <c r="B52" s="1238" t="s">
        <v>13</v>
      </c>
      <c r="C52" s="15">
        <v>1</v>
      </c>
      <c r="D52" s="800" t="s">
        <v>89</v>
      </c>
      <c r="E52" s="853" t="s">
        <v>945</v>
      </c>
      <c r="F52" s="16">
        <v>12</v>
      </c>
      <c r="G52" s="16">
        <v>49</v>
      </c>
      <c r="H52" s="16">
        <v>19</v>
      </c>
      <c r="I52" s="16" t="s">
        <v>19</v>
      </c>
      <c r="J52" s="612" cm="1">
        <f t="array" ref="J52">AVERAGE(IF(LEFT(F52:I52,1)="&lt;", VALUE(MID(F52:I52,2,99)), F52:I52))</f>
        <v>26.666666666666668</v>
      </c>
      <c r="K52" s="108" t="s">
        <v>211</v>
      </c>
      <c r="L52" s="17">
        <v>350</v>
      </c>
      <c r="M52" s="29"/>
      <c r="N52" s="29"/>
      <c r="O52" s="29"/>
      <c r="P52" s="29"/>
      <c r="Q52" s="29"/>
      <c r="R52" s="29"/>
      <c r="S52" s="29"/>
      <c r="T52" s="29"/>
      <c r="U52" s="29"/>
      <c r="V52" s="29"/>
      <c r="W52" s="29"/>
      <c r="X52" s="29"/>
      <c r="Y52" s="29"/>
      <c r="Z52" s="29"/>
      <c r="AA52" s="29"/>
      <c r="AB52" s="29"/>
      <c r="AC52" s="29"/>
    </row>
    <row r="53" spans="1:29" ht="15.75" customHeight="1">
      <c r="A53" s="997"/>
      <c r="B53" s="1239"/>
      <c r="C53" s="19">
        <v>2</v>
      </c>
      <c r="D53" s="796" t="s">
        <v>129</v>
      </c>
      <c r="E53" s="854" t="s">
        <v>946</v>
      </c>
      <c r="F53" s="20">
        <v>21</v>
      </c>
      <c r="G53" s="20">
        <v>66</v>
      </c>
      <c r="H53" s="20">
        <v>19</v>
      </c>
      <c r="I53" s="20" t="s">
        <v>19</v>
      </c>
      <c r="J53" s="612" cm="1">
        <f t="array" ref="J53">AVERAGE(IF(LEFT(F53:I53,1)="&lt;", VALUE(MID(F53:I53,2,99)), F53:I53))</f>
        <v>35.333333333333336</v>
      </c>
      <c r="K53" s="18" t="s">
        <v>211</v>
      </c>
      <c r="L53" s="21">
        <v>350</v>
      </c>
      <c r="M53" s="29"/>
      <c r="N53" s="29"/>
      <c r="O53" s="29"/>
      <c r="P53" s="29"/>
      <c r="Q53" s="29"/>
      <c r="R53" s="29"/>
      <c r="S53" s="29"/>
      <c r="T53" s="29"/>
      <c r="U53" s="29"/>
      <c r="V53" s="29"/>
      <c r="W53" s="29"/>
      <c r="X53" s="29"/>
      <c r="Y53" s="29"/>
      <c r="Z53" s="29"/>
      <c r="AA53" s="29"/>
      <c r="AB53" s="29"/>
      <c r="AC53" s="29"/>
    </row>
    <row r="54" spans="1:29" ht="15.75" customHeight="1">
      <c r="A54" s="997"/>
      <c r="B54" s="1239"/>
      <c r="C54" s="19">
        <v>3</v>
      </c>
      <c r="D54" s="796" t="s">
        <v>130</v>
      </c>
      <c r="E54" s="854" t="s">
        <v>947</v>
      </c>
      <c r="F54" s="20">
        <v>120</v>
      </c>
      <c r="G54" s="20">
        <v>64</v>
      </c>
      <c r="H54" s="20">
        <v>108</v>
      </c>
      <c r="I54" s="20" t="s">
        <v>19</v>
      </c>
      <c r="J54" s="612" cm="1">
        <f t="array" ref="J54">AVERAGE(IF(LEFT(F54:I54,1)="&lt;", VALUE(MID(F54:I54,2,99)), F54:I54))</f>
        <v>97.333333333333329</v>
      </c>
      <c r="K54" s="18" t="s">
        <v>211</v>
      </c>
      <c r="L54" s="21">
        <v>350</v>
      </c>
      <c r="M54" s="29"/>
      <c r="N54" s="29"/>
      <c r="O54" s="29"/>
      <c r="P54" s="29"/>
      <c r="Q54" s="29"/>
      <c r="R54" s="29"/>
      <c r="S54" s="29"/>
      <c r="T54" s="29"/>
      <c r="U54" s="29"/>
      <c r="V54" s="29"/>
      <c r="W54" s="29"/>
      <c r="X54" s="29"/>
      <c r="Y54" s="29"/>
      <c r="Z54" s="29"/>
      <c r="AA54" s="29"/>
      <c r="AB54" s="29"/>
      <c r="AC54" s="29"/>
    </row>
    <row r="55" spans="1:29" ht="15.75" customHeight="1">
      <c r="A55" s="997"/>
      <c r="B55" s="1239"/>
      <c r="C55" s="19">
        <v>4</v>
      </c>
      <c r="D55" s="796" t="s">
        <v>131</v>
      </c>
      <c r="E55" s="854" t="s">
        <v>948</v>
      </c>
      <c r="F55" s="20">
        <v>126</v>
      </c>
      <c r="G55" s="20">
        <v>88</v>
      </c>
      <c r="H55" s="20">
        <v>38</v>
      </c>
      <c r="I55" s="20" t="s">
        <v>19</v>
      </c>
      <c r="J55" s="612" cm="1">
        <f t="array" ref="J55">AVERAGE(IF(LEFT(F55:I55,1)="&lt;", VALUE(MID(F55:I55,2,99)), F55:I55))</f>
        <v>84</v>
      </c>
      <c r="K55" s="18" t="s">
        <v>211</v>
      </c>
      <c r="L55" s="21">
        <v>350</v>
      </c>
      <c r="M55" s="29"/>
      <c r="N55" s="29"/>
      <c r="O55" s="29"/>
      <c r="P55" s="29"/>
      <c r="Q55" s="29"/>
      <c r="R55" s="29"/>
      <c r="S55" s="29"/>
      <c r="T55" s="29"/>
      <c r="U55" s="29"/>
      <c r="V55" s="29"/>
      <c r="W55" s="29"/>
      <c r="X55" s="29"/>
      <c r="Y55" s="29"/>
      <c r="Z55" s="29"/>
      <c r="AA55" s="29"/>
      <c r="AB55" s="29"/>
      <c r="AC55" s="29"/>
    </row>
    <row r="56" spans="1:29" ht="15.75" customHeight="1">
      <c r="A56" s="997"/>
      <c r="B56" s="1240"/>
      <c r="C56" s="19">
        <v>5</v>
      </c>
      <c r="D56" s="796" t="s">
        <v>132</v>
      </c>
      <c r="E56" s="854" t="s">
        <v>949</v>
      </c>
      <c r="F56" s="20">
        <v>122</v>
      </c>
      <c r="G56" s="20">
        <v>90</v>
      </c>
      <c r="H56" s="20">
        <v>37</v>
      </c>
      <c r="I56" s="20" t="s">
        <v>19</v>
      </c>
      <c r="J56" s="612" cm="1">
        <f t="array" ref="J56">AVERAGE(IF(LEFT(F56:I56,1)="&lt;", VALUE(MID(F56:I56,2,99)), F56:I56))</f>
        <v>83</v>
      </c>
      <c r="K56" s="18" t="s">
        <v>211</v>
      </c>
      <c r="L56" s="21">
        <v>350</v>
      </c>
      <c r="M56" s="29"/>
      <c r="N56" s="29"/>
      <c r="O56" s="29"/>
      <c r="P56" s="29"/>
      <c r="Q56" s="29"/>
      <c r="R56" s="29"/>
      <c r="S56" s="29"/>
      <c r="T56" s="29"/>
      <c r="U56" s="29"/>
      <c r="V56" s="29"/>
      <c r="W56" s="29"/>
      <c r="X56" s="29"/>
      <c r="Y56" s="29"/>
      <c r="Z56" s="29"/>
      <c r="AA56" s="29"/>
      <c r="AB56" s="29"/>
      <c r="AC56" s="29"/>
    </row>
    <row r="57" spans="1:29" ht="55.5" customHeight="1">
      <c r="A57" s="997"/>
      <c r="B57" s="1238" t="s">
        <v>303</v>
      </c>
      <c r="C57" s="327">
        <v>1</v>
      </c>
      <c r="D57" s="124" t="s">
        <v>89</v>
      </c>
      <c r="E57" s="816" t="s">
        <v>945</v>
      </c>
      <c r="F57" s="328" t="s">
        <v>951</v>
      </c>
      <c r="G57" s="328" t="s">
        <v>952</v>
      </c>
      <c r="H57" s="328" t="s">
        <v>953</v>
      </c>
      <c r="I57" s="328" t="s">
        <v>19</v>
      </c>
      <c r="J57" s="677"/>
      <c r="K57" s="677"/>
      <c r="L57" s="29"/>
      <c r="M57" s="29"/>
      <c r="N57" s="29"/>
      <c r="O57" s="29"/>
      <c r="P57" s="29"/>
      <c r="Q57" s="29"/>
      <c r="R57" s="29"/>
      <c r="S57" s="29"/>
      <c r="T57" s="29"/>
      <c r="U57" s="29"/>
      <c r="V57" s="29"/>
      <c r="W57" s="29"/>
      <c r="X57" s="29"/>
      <c r="Y57" s="29"/>
      <c r="Z57" s="29"/>
      <c r="AA57" s="29"/>
      <c r="AB57" s="29"/>
      <c r="AC57" s="29"/>
    </row>
    <row r="58" spans="1:29" ht="51.75" customHeight="1">
      <c r="A58" s="997"/>
      <c r="B58" s="1239"/>
      <c r="C58" s="311">
        <v>2</v>
      </c>
      <c r="D58" s="814" t="s">
        <v>129</v>
      </c>
      <c r="E58" s="815" t="s">
        <v>946</v>
      </c>
      <c r="F58" s="283" t="s">
        <v>954</v>
      </c>
      <c r="G58" s="283" t="s">
        <v>955</v>
      </c>
      <c r="H58" s="283" t="s">
        <v>956</v>
      </c>
      <c r="I58" s="283" t="s">
        <v>19</v>
      </c>
      <c r="J58" s="677"/>
      <c r="K58" s="677"/>
      <c r="L58" s="29"/>
      <c r="M58" s="29"/>
      <c r="N58" s="29"/>
      <c r="O58" s="29"/>
      <c r="P58" s="29"/>
      <c r="Q58" s="29"/>
      <c r="R58" s="29"/>
      <c r="S58" s="29"/>
      <c r="T58" s="29"/>
      <c r="U58" s="29"/>
      <c r="V58" s="29"/>
      <c r="W58" s="29"/>
      <c r="X58" s="29"/>
      <c r="Y58" s="29"/>
      <c r="Z58" s="29"/>
      <c r="AA58" s="29"/>
      <c r="AB58" s="29"/>
      <c r="AC58" s="29"/>
    </row>
    <row r="59" spans="1:29" ht="57.75" customHeight="1">
      <c r="A59" s="997"/>
      <c r="B59" s="1239"/>
      <c r="C59" s="311">
        <v>3</v>
      </c>
      <c r="D59" s="814" t="s">
        <v>130</v>
      </c>
      <c r="E59" s="815" t="s">
        <v>947</v>
      </c>
      <c r="F59" s="283" t="s">
        <v>957</v>
      </c>
      <c r="G59" s="283" t="s">
        <v>958</v>
      </c>
      <c r="H59" s="283" t="s">
        <v>959</v>
      </c>
      <c r="I59" s="283" t="s">
        <v>19</v>
      </c>
      <c r="J59" s="677"/>
      <c r="K59" s="677"/>
      <c r="L59" s="29"/>
      <c r="M59" s="29"/>
      <c r="N59" s="29"/>
      <c r="O59" s="29"/>
      <c r="P59" s="29"/>
      <c r="Q59" s="29"/>
      <c r="R59" s="29"/>
      <c r="S59" s="29"/>
      <c r="T59" s="29"/>
      <c r="U59" s="29"/>
      <c r="V59" s="29"/>
      <c r="W59" s="29"/>
      <c r="X59" s="29"/>
      <c r="Y59" s="29"/>
      <c r="Z59" s="29"/>
      <c r="AA59" s="29"/>
      <c r="AB59" s="29"/>
      <c r="AC59" s="29"/>
    </row>
    <row r="60" spans="1:29" ht="53.25" customHeight="1">
      <c r="A60" s="997"/>
      <c r="B60" s="1239"/>
      <c r="C60" s="311">
        <v>4</v>
      </c>
      <c r="D60" s="814" t="s">
        <v>131</v>
      </c>
      <c r="E60" s="815" t="s">
        <v>948</v>
      </c>
      <c r="F60" s="283" t="s">
        <v>960</v>
      </c>
      <c r="G60" s="283" t="s">
        <v>961</v>
      </c>
      <c r="H60" s="283" t="s">
        <v>962</v>
      </c>
      <c r="I60" s="283" t="s">
        <v>19</v>
      </c>
      <c r="J60" s="677"/>
      <c r="K60" s="677"/>
      <c r="L60" s="29"/>
      <c r="M60" s="29"/>
      <c r="N60" s="29"/>
      <c r="O60" s="29"/>
      <c r="P60" s="29"/>
      <c r="Q60" s="29"/>
      <c r="R60" s="29"/>
      <c r="S60" s="29"/>
      <c r="T60" s="29"/>
      <c r="U60" s="29"/>
      <c r="V60" s="29"/>
      <c r="W60" s="29"/>
      <c r="X60" s="29"/>
      <c r="Y60" s="29"/>
      <c r="Z60" s="29"/>
      <c r="AA60" s="29"/>
      <c r="AB60" s="29"/>
      <c r="AC60" s="29"/>
    </row>
    <row r="61" spans="1:29" ht="57" customHeight="1">
      <c r="A61" s="998"/>
      <c r="B61" s="1239"/>
      <c r="C61" s="447">
        <v>5</v>
      </c>
      <c r="D61" s="541" t="s">
        <v>132</v>
      </c>
      <c r="E61" s="448" t="s">
        <v>949</v>
      </c>
      <c r="F61" s="527" t="s">
        <v>960</v>
      </c>
      <c r="G61" s="527" t="s">
        <v>963</v>
      </c>
      <c r="H61" s="527" t="s">
        <v>964</v>
      </c>
      <c r="I61" s="527" t="s">
        <v>19</v>
      </c>
      <c r="J61" s="677"/>
      <c r="K61" s="677"/>
      <c r="L61" s="29"/>
      <c r="M61" s="29"/>
      <c r="N61" s="29"/>
      <c r="O61" s="29"/>
      <c r="P61" s="29"/>
      <c r="Q61" s="29"/>
      <c r="R61" s="29"/>
      <c r="S61" s="29"/>
      <c r="T61" s="29"/>
      <c r="U61" s="29"/>
      <c r="V61" s="29"/>
      <c r="W61" s="29"/>
      <c r="X61" s="29"/>
      <c r="Y61" s="29"/>
      <c r="Z61" s="29"/>
      <c r="AA61" s="29"/>
      <c r="AB61" s="29"/>
      <c r="AC61" s="29"/>
    </row>
    <row r="62" spans="1:29" ht="31.5" customHeight="1">
      <c r="A62" s="28"/>
      <c r="B62" s="1323" t="s">
        <v>260</v>
      </c>
      <c r="C62" s="1324"/>
      <c r="D62" s="1324"/>
      <c r="E62" s="1324"/>
      <c r="F62" s="370">
        <v>46085</v>
      </c>
      <c r="G62" s="370">
        <v>46127</v>
      </c>
      <c r="H62" s="370">
        <v>46233</v>
      </c>
      <c r="I62" s="534"/>
      <c r="J62" s="677"/>
      <c r="K62" s="677"/>
      <c r="L62" s="29"/>
      <c r="M62" s="29"/>
      <c r="N62" s="29"/>
      <c r="O62" s="29"/>
      <c r="P62" s="29"/>
      <c r="Q62" s="29"/>
      <c r="R62" s="29"/>
      <c r="S62" s="29"/>
      <c r="T62" s="29"/>
      <c r="U62" s="29"/>
      <c r="V62" s="29"/>
      <c r="W62" s="29"/>
      <c r="X62" s="29"/>
      <c r="Y62" s="29"/>
      <c r="Z62" s="29"/>
      <c r="AA62" s="29"/>
      <c r="AB62" s="29"/>
      <c r="AC62" s="29"/>
    </row>
    <row r="63" spans="1:29" ht="15.75" customHeight="1">
      <c r="A63" s="29"/>
      <c r="B63" s="75"/>
      <c r="C63" s="29"/>
      <c r="D63" s="29"/>
      <c r="E63" s="29"/>
      <c r="F63" s="29"/>
      <c r="G63" s="29"/>
      <c r="H63" s="29"/>
      <c r="I63" s="29"/>
      <c r="J63" s="325"/>
      <c r="K63" s="325"/>
      <c r="L63" s="29"/>
      <c r="M63" s="29"/>
      <c r="N63" s="29"/>
      <c r="O63" s="29"/>
      <c r="P63" s="29"/>
      <c r="Q63" s="29"/>
      <c r="R63" s="29"/>
      <c r="S63" s="29"/>
      <c r="T63" s="29"/>
      <c r="U63" s="29"/>
      <c r="V63" s="29"/>
      <c r="W63" s="29"/>
      <c r="X63" s="29"/>
      <c r="Y63" s="29"/>
      <c r="Z63" s="29"/>
      <c r="AA63" s="29"/>
      <c r="AB63" s="29"/>
      <c r="AC63" s="29"/>
    </row>
    <row r="64" spans="1:29" ht="15.75" customHeight="1">
      <c r="A64" s="29"/>
      <c r="B64" s="75"/>
      <c r="C64" s="29"/>
      <c r="K64" s="325"/>
      <c r="L64" s="29"/>
      <c r="M64" s="29"/>
      <c r="N64" s="29"/>
      <c r="O64" s="29"/>
      <c r="P64" s="29"/>
      <c r="Q64" s="29"/>
      <c r="R64" s="29"/>
      <c r="S64" s="29"/>
      <c r="T64" s="29"/>
      <c r="U64" s="29"/>
      <c r="V64" s="29"/>
      <c r="W64" s="29"/>
      <c r="X64" s="29"/>
      <c r="Y64" s="29"/>
      <c r="Z64" s="29"/>
      <c r="AA64" s="29"/>
      <c r="AB64" s="29"/>
      <c r="AC64" s="29"/>
    </row>
    <row r="65" spans="1:29" ht="15.75" customHeight="1">
      <c r="A65" s="29"/>
      <c r="B65" s="75"/>
      <c r="C65" s="29"/>
      <c r="D65" t="s">
        <v>965</v>
      </c>
      <c r="K65" s="325"/>
      <c r="L65" s="29"/>
      <c r="M65" s="29"/>
      <c r="N65" s="29"/>
      <c r="O65" s="29"/>
      <c r="P65" s="29"/>
      <c r="Q65" s="29"/>
      <c r="R65" s="29"/>
      <c r="S65" s="29"/>
      <c r="T65" s="29"/>
      <c r="U65" s="29"/>
      <c r="V65" s="29"/>
      <c r="W65" s="29"/>
      <c r="X65" s="29"/>
      <c r="Y65" s="29"/>
      <c r="Z65" s="29"/>
      <c r="AA65" s="29"/>
      <c r="AB65" s="29"/>
      <c r="AC65" s="29"/>
    </row>
    <row r="66" spans="1:29" ht="15.75" customHeight="1">
      <c r="A66" s="29"/>
      <c r="B66" s="75"/>
      <c r="C66" s="29"/>
      <c r="D66" s="1337" t="s">
        <v>966</v>
      </c>
      <c r="E66" s="1337"/>
      <c r="F66" s="1337"/>
      <c r="G66" s="1337"/>
      <c r="H66" s="1337"/>
      <c r="I66" s="1337"/>
      <c r="J66" s="1337"/>
      <c r="K66" s="1337"/>
      <c r="S66" s="29"/>
      <c r="T66" s="29"/>
      <c r="U66" s="29"/>
      <c r="V66" s="29"/>
      <c r="W66" s="29"/>
      <c r="X66" s="29"/>
      <c r="Y66" s="29"/>
      <c r="Z66" s="29"/>
      <c r="AA66" s="29"/>
      <c r="AB66" s="29"/>
      <c r="AC66" s="29"/>
    </row>
    <row r="67" spans="1:29" ht="15.75" customHeight="1">
      <c r="A67" s="29"/>
      <c r="B67" s="75"/>
      <c r="C67" s="29"/>
      <c r="D67" s="1337"/>
      <c r="E67" s="1337"/>
      <c r="F67" s="1337"/>
      <c r="G67" s="1337"/>
      <c r="H67" s="1337"/>
      <c r="I67" s="1337"/>
      <c r="J67" s="1337"/>
      <c r="K67" s="1337"/>
      <c r="S67" s="29"/>
      <c r="T67" s="29"/>
      <c r="U67" s="29"/>
      <c r="V67" s="29"/>
      <c r="W67" s="29"/>
      <c r="X67" s="29"/>
      <c r="Y67" s="29"/>
      <c r="Z67" s="29"/>
      <c r="AA67" s="29"/>
      <c r="AB67" s="29"/>
      <c r="AC67" s="29"/>
    </row>
    <row r="68" spans="1:29" ht="15.75" customHeight="1">
      <c r="A68" s="29"/>
      <c r="B68" s="75"/>
      <c r="C68" s="29"/>
      <c r="D68" s="1337"/>
      <c r="E68" s="1337"/>
      <c r="F68" s="1337"/>
      <c r="G68" s="1337"/>
      <c r="H68" s="1337"/>
      <c r="I68" s="1337"/>
      <c r="J68" s="1337"/>
      <c r="K68" s="1337"/>
      <c r="S68" s="29"/>
      <c r="T68" s="29"/>
      <c r="U68" s="29"/>
      <c r="V68" s="29"/>
      <c r="W68" s="29"/>
      <c r="X68" s="29"/>
      <c r="Y68" s="29"/>
      <c r="Z68" s="29"/>
      <c r="AA68" s="29"/>
      <c r="AB68" s="29"/>
      <c r="AC68" s="29"/>
    </row>
    <row r="69" spans="1:29" ht="15.75" customHeight="1">
      <c r="A69" s="29"/>
      <c r="B69" s="75"/>
      <c r="C69" s="29"/>
      <c r="D69" s="1337"/>
      <c r="E69" s="1337"/>
      <c r="F69" s="1337"/>
      <c r="G69" s="1337"/>
      <c r="H69" s="1337"/>
      <c r="I69" s="1337"/>
      <c r="J69" s="1337"/>
      <c r="K69" s="1337"/>
      <c r="S69" s="29"/>
      <c r="T69" s="29"/>
      <c r="U69" s="29"/>
      <c r="V69" s="29"/>
      <c r="W69" s="29"/>
      <c r="X69" s="29"/>
      <c r="Y69" s="29"/>
      <c r="Z69" s="29"/>
      <c r="AA69" s="29"/>
      <c r="AB69" s="29"/>
      <c r="AC69" s="29"/>
    </row>
    <row r="70" spans="1:29" ht="15.75" customHeight="1">
      <c r="A70" s="29"/>
      <c r="B70" s="75"/>
      <c r="C70" s="29"/>
      <c r="D70" s="1337"/>
      <c r="E70" s="1337"/>
      <c r="F70" s="1337"/>
      <c r="G70" s="1337"/>
      <c r="H70" s="1337"/>
      <c r="I70" s="1337"/>
      <c r="J70" s="1337"/>
      <c r="K70" s="1337"/>
      <c r="S70" s="29"/>
      <c r="T70" s="29"/>
      <c r="U70" s="29"/>
      <c r="V70" s="29"/>
      <c r="W70" s="29"/>
      <c r="X70" s="29"/>
      <c r="Y70" s="29"/>
      <c r="Z70" s="29"/>
      <c r="AA70" s="29"/>
      <c r="AB70" s="29"/>
      <c r="AC70" s="29"/>
    </row>
    <row r="71" spans="1:29" ht="15.75" customHeight="1">
      <c r="A71" s="29"/>
      <c r="B71" s="75"/>
      <c r="C71" s="29"/>
      <c r="D71" s="1337"/>
      <c r="E71" s="1337"/>
      <c r="F71" s="1337"/>
      <c r="G71" s="1337"/>
      <c r="H71" s="1337"/>
      <c r="I71" s="1337"/>
      <c r="J71" s="1337"/>
      <c r="K71" s="1337"/>
      <c r="S71" s="29"/>
      <c r="T71" s="29"/>
      <c r="U71" s="29"/>
      <c r="V71" s="29"/>
      <c r="W71" s="29"/>
      <c r="X71" s="29"/>
      <c r="Y71" s="29"/>
      <c r="Z71" s="29"/>
      <c r="AA71" s="29"/>
      <c r="AB71" s="29"/>
      <c r="AC71" s="29"/>
    </row>
    <row r="72" spans="1:29" ht="15.75" customHeight="1">
      <c r="A72" s="29"/>
      <c r="B72" s="75"/>
      <c r="C72" s="29"/>
      <c r="D72" s="1337"/>
      <c r="E72" s="1337"/>
      <c r="F72" s="1337"/>
      <c r="G72" s="1337"/>
      <c r="H72" s="1337"/>
      <c r="I72" s="1337"/>
      <c r="J72" s="1337"/>
      <c r="K72" s="1337"/>
      <c r="S72" s="29"/>
      <c r="T72" s="29"/>
      <c r="U72" s="29"/>
      <c r="V72" s="29"/>
      <c r="W72" s="29"/>
      <c r="X72" s="29"/>
      <c r="Y72" s="29"/>
      <c r="Z72" s="29"/>
      <c r="AA72" s="29"/>
      <c r="AB72" s="29"/>
      <c r="AC72" s="29"/>
    </row>
    <row r="73" spans="1:29" ht="15.75" customHeight="1">
      <c r="A73" s="29"/>
      <c r="B73" s="75"/>
      <c r="C73" s="29"/>
      <c r="D73" s="1337"/>
      <c r="E73" s="1337"/>
      <c r="F73" s="1337"/>
      <c r="G73" s="1337"/>
      <c r="H73" s="1337"/>
      <c r="I73" s="1337"/>
      <c r="J73" s="1337"/>
      <c r="K73" s="1337"/>
      <c r="S73" s="29"/>
      <c r="T73" s="29"/>
      <c r="U73" s="29"/>
      <c r="V73" s="29"/>
      <c r="W73" s="29"/>
      <c r="X73" s="29"/>
      <c r="Y73" s="29"/>
      <c r="Z73" s="29"/>
      <c r="AA73" s="29"/>
      <c r="AB73" s="29"/>
      <c r="AC73" s="29"/>
    </row>
    <row r="74" spans="1:29" ht="15.75" customHeight="1">
      <c r="A74" s="29"/>
      <c r="B74" s="75"/>
      <c r="C74" s="29"/>
      <c r="D74" s="1337"/>
      <c r="E74" s="1337"/>
      <c r="F74" s="1337"/>
      <c r="G74" s="1337"/>
      <c r="H74" s="1337"/>
      <c r="I74" s="1337"/>
      <c r="J74" s="1337"/>
      <c r="K74" s="1337"/>
      <c r="S74" s="29"/>
      <c r="T74" s="29"/>
      <c r="U74" s="29"/>
      <c r="V74" s="29"/>
      <c r="W74" s="29"/>
      <c r="X74" s="29"/>
      <c r="Y74" s="29"/>
      <c r="Z74" s="29"/>
      <c r="AA74" s="29"/>
      <c r="AB74" s="29"/>
      <c r="AC74" s="29"/>
    </row>
    <row r="75" spans="1:29" ht="15.75" customHeight="1">
      <c r="A75" s="29"/>
      <c r="B75" s="75"/>
      <c r="C75" s="29"/>
      <c r="D75" s="1337"/>
      <c r="E75" s="1337"/>
      <c r="F75" s="1337"/>
      <c r="G75" s="1337"/>
      <c r="H75" s="1337"/>
      <c r="I75" s="1337"/>
      <c r="J75" s="1337"/>
      <c r="K75" s="1337"/>
      <c r="S75" s="29"/>
      <c r="T75" s="29"/>
      <c r="U75" s="29"/>
      <c r="V75" s="29"/>
      <c r="W75" s="29"/>
      <c r="X75" s="29"/>
      <c r="Y75" s="29"/>
      <c r="Z75" s="29"/>
      <c r="AA75" s="29"/>
      <c r="AB75" s="29"/>
      <c r="AC75" s="29"/>
    </row>
    <row r="76" spans="1:29" ht="15.75" customHeight="1">
      <c r="A76" s="29"/>
      <c r="B76" s="75"/>
      <c r="C76" s="29"/>
      <c r="D76" s="1337"/>
      <c r="E76" s="1337"/>
      <c r="F76" s="1337"/>
      <c r="G76" s="1337"/>
      <c r="H76" s="1337"/>
      <c r="I76" s="1337"/>
      <c r="J76" s="1337"/>
      <c r="K76" s="1337"/>
      <c r="S76" s="29"/>
      <c r="T76" s="29"/>
      <c r="U76" s="29"/>
      <c r="V76" s="29"/>
      <c r="W76" s="29"/>
      <c r="X76" s="29"/>
      <c r="Y76" s="29"/>
      <c r="Z76" s="29"/>
      <c r="AA76" s="29"/>
      <c r="AB76" s="29"/>
      <c r="AC76" s="29"/>
    </row>
    <row r="77" spans="1:29" ht="15.75" customHeight="1">
      <c r="A77" s="29"/>
      <c r="B77" s="75"/>
      <c r="C77" s="29"/>
      <c r="D77" s="1337"/>
      <c r="E77" s="1337"/>
      <c r="F77" s="1337"/>
      <c r="G77" s="1337"/>
      <c r="H77" s="1337"/>
      <c r="I77" s="1337"/>
      <c r="J77" s="1337"/>
      <c r="K77" s="1337"/>
      <c r="S77" s="29"/>
      <c r="T77" s="29"/>
      <c r="U77" s="29"/>
      <c r="V77" s="29"/>
      <c r="W77" s="29"/>
      <c r="X77" s="29"/>
      <c r="Y77" s="29"/>
      <c r="Z77" s="29"/>
      <c r="AA77" s="29"/>
      <c r="AB77" s="29"/>
      <c r="AC77" s="29"/>
    </row>
    <row r="78" spans="1:29" ht="15.75" customHeight="1">
      <c r="A78" s="29"/>
      <c r="B78" s="75"/>
      <c r="C78" s="29"/>
      <c r="D78" s="1337"/>
      <c r="E78" s="1337"/>
      <c r="F78" s="1337"/>
      <c r="G78" s="1337"/>
      <c r="H78" s="1337"/>
      <c r="I78" s="1337"/>
      <c r="J78" s="1337"/>
      <c r="K78" s="1337"/>
      <c r="S78" s="29"/>
      <c r="T78" s="29"/>
      <c r="U78" s="29"/>
      <c r="V78" s="29"/>
      <c r="W78" s="29"/>
      <c r="X78" s="29"/>
      <c r="Y78" s="29"/>
      <c r="Z78" s="29"/>
      <c r="AA78" s="29"/>
      <c r="AB78" s="29"/>
      <c r="AC78" s="29"/>
    </row>
    <row r="79" spans="1:29" ht="15.75" customHeight="1">
      <c r="A79" s="29"/>
      <c r="B79" s="75"/>
      <c r="C79" s="29"/>
      <c r="D79" s="1337"/>
      <c r="E79" s="1337"/>
      <c r="F79" s="1337"/>
      <c r="G79" s="1337"/>
      <c r="H79" s="1337"/>
      <c r="I79" s="1337"/>
      <c r="J79" s="1337"/>
      <c r="K79" s="1337"/>
      <c r="S79" s="29"/>
      <c r="T79" s="29"/>
      <c r="U79" s="29"/>
      <c r="V79" s="29"/>
      <c r="W79" s="29"/>
      <c r="X79" s="29"/>
      <c r="Y79" s="29"/>
      <c r="Z79" s="29"/>
      <c r="AA79" s="29"/>
      <c r="AB79" s="29"/>
      <c r="AC79" s="29"/>
    </row>
    <row r="80" spans="1:29" ht="15.75" customHeight="1">
      <c r="A80" s="29"/>
      <c r="B80" s="75"/>
      <c r="C80" s="29"/>
      <c r="D80" s="1337"/>
      <c r="E80" s="1337"/>
      <c r="F80" s="1337"/>
      <c r="G80" s="1337"/>
      <c r="H80" s="1337"/>
      <c r="I80" s="1337"/>
      <c r="J80" s="1337"/>
      <c r="K80" s="1337"/>
      <c r="S80" s="29"/>
      <c r="T80" s="29"/>
      <c r="U80" s="29"/>
      <c r="V80" s="29"/>
      <c r="W80" s="29"/>
      <c r="X80" s="29"/>
      <c r="Y80" s="29"/>
      <c r="Z80" s="29"/>
      <c r="AA80" s="29"/>
      <c r="AB80" s="29"/>
      <c r="AC80" s="29"/>
    </row>
    <row r="81" spans="1:29" ht="15.75" customHeight="1">
      <c r="A81" s="29"/>
      <c r="B81" s="75"/>
      <c r="C81" s="29"/>
      <c r="S81" s="29"/>
      <c r="T81" s="29"/>
      <c r="U81" s="29"/>
      <c r="V81" s="29"/>
      <c r="W81" s="29"/>
      <c r="X81" s="29"/>
      <c r="Y81" s="29"/>
      <c r="Z81" s="29"/>
      <c r="AA81" s="29"/>
      <c r="AB81" s="29"/>
      <c r="AC81" s="29"/>
    </row>
    <row r="82" spans="1:29" ht="15.75" customHeight="1">
      <c r="A82" s="29"/>
      <c r="B82" s="75"/>
      <c r="C82" s="29"/>
      <c r="S82" s="29"/>
      <c r="T82" s="29"/>
      <c r="U82" s="29"/>
      <c r="V82" s="29"/>
      <c r="W82" s="29"/>
      <c r="X82" s="29"/>
      <c r="Y82" s="29"/>
      <c r="Z82" s="29"/>
      <c r="AA82" s="29"/>
      <c r="AB82" s="29"/>
      <c r="AC82" s="29"/>
    </row>
    <row r="83" spans="1:29" ht="15.75" customHeight="1">
      <c r="A83" s="29"/>
      <c r="B83" s="75"/>
      <c r="C83" s="29"/>
      <c r="S83" s="29"/>
      <c r="T83" s="29"/>
      <c r="U83" s="29"/>
      <c r="V83" s="29"/>
      <c r="W83" s="29"/>
      <c r="X83" s="29"/>
      <c r="Y83" s="29"/>
      <c r="Z83" s="29"/>
      <c r="AA83" s="29"/>
      <c r="AB83" s="29"/>
      <c r="AC83" s="29"/>
    </row>
    <row r="84" spans="1:29" ht="15.75" customHeight="1">
      <c r="A84" s="29"/>
      <c r="B84" s="75"/>
      <c r="C84" s="29"/>
      <c r="S84" s="29"/>
      <c r="T84" s="29"/>
      <c r="U84" s="29"/>
      <c r="V84" s="29"/>
      <c r="W84" s="29"/>
      <c r="X84" s="29"/>
      <c r="Y84" s="29"/>
      <c r="Z84" s="29"/>
      <c r="AA84" s="29"/>
      <c r="AB84" s="29"/>
      <c r="AC84" s="29"/>
    </row>
    <row r="85" spans="1:29" ht="15.75" customHeight="1">
      <c r="A85" s="29"/>
      <c r="B85" s="75"/>
      <c r="C85" s="29"/>
      <c r="S85" s="29"/>
      <c r="T85" s="29"/>
      <c r="U85" s="29"/>
      <c r="V85" s="29"/>
      <c r="W85" s="29"/>
      <c r="X85" s="29"/>
      <c r="Y85" s="29"/>
      <c r="Z85" s="29"/>
      <c r="AA85" s="29"/>
      <c r="AB85" s="29"/>
      <c r="AC85" s="29"/>
    </row>
    <row r="86" spans="1:29" ht="15.75" customHeight="1">
      <c r="A86" s="29"/>
      <c r="B86" s="75"/>
      <c r="C86" s="29"/>
      <c r="S86" s="29"/>
      <c r="T86" s="29"/>
      <c r="U86" s="29"/>
      <c r="V86" s="29"/>
      <c r="W86" s="29"/>
      <c r="X86" s="29"/>
      <c r="Y86" s="29"/>
      <c r="Z86" s="29"/>
      <c r="AA86" s="29"/>
      <c r="AB86" s="29"/>
      <c r="AC86" s="29"/>
    </row>
    <row r="87" spans="1:29" ht="15.75" customHeight="1">
      <c r="A87" s="29"/>
      <c r="B87" s="75"/>
      <c r="C87" s="29"/>
      <c r="S87" s="29"/>
      <c r="T87" s="29"/>
      <c r="U87" s="29"/>
      <c r="V87" s="29"/>
      <c r="W87" s="29"/>
      <c r="X87" s="29"/>
      <c r="Y87" s="29"/>
      <c r="Z87" s="29"/>
      <c r="AA87" s="29"/>
      <c r="AB87" s="29"/>
      <c r="AC87" s="29"/>
    </row>
    <row r="88" spans="1:29" ht="15.75" customHeight="1">
      <c r="A88" s="29"/>
      <c r="B88" s="75"/>
      <c r="C88" s="29"/>
      <c r="S88" s="29"/>
      <c r="T88" s="29"/>
      <c r="U88" s="29"/>
      <c r="V88" s="29"/>
      <c r="W88" s="29"/>
      <c r="X88" s="29"/>
      <c r="Y88" s="29"/>
      <c r="Z88" s="29"/>
      <c r="AA88" s="29"/>
      <c r="AB88" s="29"/>
      <c r="AC88" s="29"/>
    </row>
    <row r="89" spans="1:29" ht="15.75" customHeight="1">
      <c r="A89" s="29"/>
      <c r="B89" s="75"/>
      <c r="C89" s="29"/>
      <c r="S89" s="29"/>
      <c r="T89" s="29"/>
      <c r="U89" s="29"/>
      <c r="V89" s="29"/>
      <c r="W89" s="29"/>
      <c r="X89" s="29"/>
      <c r="Y89" s="29"/>
      <c r="Z89" s="29"/>
      <c r="AA89" s="29"/>
      <c r="AB89" s="29"/>
      <c r="AC89" s="29"/>
    </row>
    <row r="90" spans="1:29" ht="15.75" customHeight="1">
      <c r="A90" s="29"/>
      <c r="B90" s="75"/>
      <c r="C90" s="29"/>
      <c r="S90" s="29"/>
      <c r="T90" s="29"/>
      <c r="U90" s="29"/>
      <c r="V90" s="29"/>
      <c r="W90" s="29"/>
      <c r="X90" s="29"/>
      <c r="Y90" s="29"/>
      <c r="Z90" s="29"/>
      <c r="AA90" s="29"/>
      <c r="AB90" s="29"/>
      <c r="AC90" s="29"/>
    </row>
    <row r="91" spans="1:29" ht="15.75" customHeight="1">
      <c r="A91" s="29"/>
      <c r="B91" s="75"/>
      <c r="C91" s="29"/>
      <c r="S91" s="29"/>
      <c r="T91" s="29"/>
      <c r="U91" s="29"/>
      <c r="V91" s="29"/>
      <c r="W91" s="29"/>
      <c r="X91" s="29"/>
      <c r="Y91" s="29"/>
      <c r="Z91" s="29"/>
      <c r="AA91" s="29"/>
      <c r="AB91" s="29"/>
      <c r="AC91" s="29"/>
    </row>
    <row r="92" spans="1:29" ht="15.75" customHeight="1">
      <c r="A92" s="29"/>
      <c r="B92" s="75"/>
      <c r="C92" s="29"/>
      <c r="S92" s="29"/>
      <c r="T92" s="29"/>
      <c r="U92" s="29"/>
      <c r="V92" s="29"/>
      <c r="W92" s="29"/>
      <c r="X92" s="29"/>
      <c r="Y92" s="29"/>
      <c r="Z92" s="29"/>
      <c r="AA92" s="29"/>
      <c r="AB92" s="29"/>
      <c r="AC92" s="29"/>
    </row>
    <row r="93" spans="1:29" ht="15.75" customHeight="1">
      <c r="A93" s="29"/>
      <c r="B93" s="75"/>
      <c r="C93" s="29"/>
      <c r="S93" s="29"/>
      <c r="T93" s="29"/>
      <c r="U93" s="29"/>
      <c r="V93" s="29"/>
      <c r="W93" s="29"/>
      <c r="X93" s="29"/>
      <c r="Y93" s="29"/>
      <c r="Z93" s="29"/>
      <c r="AA93" s="29"/>
      <c r="AB93" s="29"/>
      <c r="AC93" s="29"/>
    </row>
    <row r="94" spans="1:29" ht="15.75" customHeight="1">
      <c r="A94" s="29"/>
      <c r="B94" s="75"/>
      <c r="C94" s="29"/>
      <c r="S94" s="29"/>
      <c r="T94" s="29"/>
      <c r="U94" s="29"/>
      <c r="V94" s="29"/>
      <c r="W94" s="29"/>
      <c r="X94" s="29"/>
      <c r="Y94" s="29"/>
      <c r="Z94" s="29"/>
      <c r="AA94" s="29"/>
      <c r="AB94" s="29"/>
      <c r="AC94" s="29"/>
    </row>
    <row r="95" spans="1:29" ht="15.75" customHeight="1">
      <c r="A95" s="29"/>
      <c r="B95" s="75"/>
      <c r="C95" s="29"/>
      <c r="S95" s="29"/>
      <c r="T95" s="29"/>
      <c r="U95" s="29"/>
      <c r="V95" s="29"/>
      <c r="W95" s="29"/>
      <c r="X95" s="29"/>
      <c r="Y95" s="29"/>
      <c r="Z95" s="29"/>
      <c r="AA95" s="29"/>
      <c r="AB95" s="29"/>
      <c r="AC95" s="29"/>
    </row>
    <row r="96" spans="1:29" ht="15.75" customHeight="1">
      <c r="A96" s="29"/>
      <c r="B96" s="75"/>
      <c r="C96" s="29"/>
      <c r="D96" s="29"/>
      <c r="E96" s="29"/>
      <c r="F96" s="29"/>
      <c r="G96" s="29"/>
      <c r="H96" s="29"/>
      <c r="I96" s="29"/>
      <c r="J96" s="325"/>
      <c r="K96" s="325"/>
      <c r="L96" s="29"/>
      <c r="M96" s="29"/>
      <c r="N96" s="29"/>
      <c r="O96" s="29"/>
      <c r="P96" s="29"/>
      <c r="Q96" s="29"/>
      <c r="R96" s="29"/>
      <c r="S96" s="29"/>
      <c r="T96" s="29"/>
      <c r="U96" s="29"/>
      <c r="V96" s="29"/>
      <c r="W96" s="29"/>
      <c r="X96" s="29"/>
      <c r="Y96" s="29"/>
      <c r="Z96" s="29"/>
      <c r="AA96" s="29"/>
      <c r="AB96" s="29"/>
      <c r="AC96" s="29"/>
    </row>
    <row r="97" spans="1:29" ht="15.75" customHeight="1">
      <c r="A97" s="29"/>
      <c r="B97" s="75"/>
      <c r="C97" s="29"/>
      <c r="D97" s="29"/>
      <c r="E97" s="29"/>
      <c r="F97" s="29"/>
      <c r="G97" s="29"/>
      <c r="H97" s="29"/>
      <c r="I97" s="29"/>
      <c r="J97" s="325"/>
      <c r="K97" s="325"/>
      <c r="L97" s="29"/>
      <c r="M97" s="29"/>
      <c r="N97" s="29"/>
      <c r="O97" s="29"/>
      <c r="P97" s="29"/>
      <c r="Q97" s="29"/>
      <c r="R97" s="29"/>
      <c r="S97" s="29"/>
      <c r="T97" s="29"/>
      <c r="U97" s="29"/>
      <c r="V97" s="29"/>
      <c r="W97" s="29"/>
      <c r="X97" s="29"/>
      <c r="Y97" s="29"/>
      <c r="Z97" s="29"/>
      <c r="AA97" s="29"/>
      <c r="AB97" s="29"/>
      <c r="AC97" s="29"/>
    </row>
    <row r="98" spans="1:29" ht="15.75" customHeight="1">
      <c r="A98" s="29"/>
      <c r="B98" s="75"/>
      <c r="C98" s="29"/>
      <c r="D98" s="29"/>
      <c r="E98" s="29"/>
      <c r="F98" s="29"/>
      <c r="G98" s="29"/>
      <c r="H98" s="29"/>
      <c r="I98" s="29"/>
      <c r="J98" s="325"/>
      <c r="K98" s="325"/>
      <c r="L98" s="29"/>
      <c r="M98" s="29"/>
      <c r="N98" s="29"/>
      <c r="O98" s="29"/>
      <c r="P98" s="29"/>
      <c r="Q98" s="29"/>
      <c r="R98" s="29"/>
      <c r="S98" s="29"/>
      <c r="T98" s="29"/>
      <c r="U98" s="29"/>
      <c r="V98" s="29"/>
      <c r="W98" s="29"/>
      <c r="X98" s="29"/>
      <c r="Y98" s="29"/>
      <c r="Z98" s="29"/>
      <c r="AA98" s="29"/>
      <c r="AB98" s="29"/>
      <c r="AC98" s="29"/>
    </row>
    <row r="99" spans="1:29" ht="15.75" customHeight="1">
      <c r="A99" s="29"/>
      <c r="B99" s="75"/>
      <c r="C99" s="29"/>
      <c r="D99" s="29"/>
      <c r="E99" s="29"/>
      <c r="F99" s="29"/>
      <c r="G99" s="29"/>
      <c r="H99" s="29"/>
      <c r="I99" s="29"/>
      <c r="J99" s="325"/>
      <c r="K99" s="325"/>
      <c r="L99" s="29"/>
      <c r="M99" s="29"/>
      <c r="N99" s="29"/>
      <c r="O99" s="29"/>
      <c r="P99" s="29"/>
      <c r="Q99" s="29"/>
      <c r="R99" s="29"/>
      <c r="S99" s="29"/>
      <c r="T99" s="29"/>
      <c r="U99" s="29"/>
      <c r="V99" s="29"/>
      <c r="W99" s="29"/>
      <c r="X99" s="29"/>
      <c r="Y99" s="29"/>
      <c r="Z99" s="29"/>
      <c r="AA99" s="29"/>
      <c r="AB99" s="29"/>
      <c r="AC99" s="29"/>
    </row>
    <row r="100" spans="1:29" ht="15.75" customHeight="1">
      <c r="A100" s="29"/>
      <c r="B100" s="75"/>
      <c r="C100" s="29"/>
      <c r="D100" s="29"/>
      <c r="E100" s="29"/>
      <c r="F100" s="29"/>
      <c r="G100" s="29"/>
      <c r="H100" s="29"/>
      <c r="I100" s="29"/>
      <c r="J100" s="325"/>
      <c r="K100" s="325"/>
      <c r="L100" s="29"/>
      <c r="M100" s="29"/>
      <c r="N100" s="29"/>
      <c r="O100" s="29"/>
      <c r="P100" s="29"/>
      <c r="Q100" s="29"/>
      <c r="R100" s="29"/>
      <c r="S100" s="29"/>
      <c r="T100" s="29"/>
      <c r="U100" s="29"/>
      <c r="V100" s="29"/>
      <c r="W100" s="29"/>
      <c r="X100" s="29"/>
      <c r="Y100" s="29"/>
      <c r="Z100" s="29"/>
      <c r="AA100" s="29"/>
      <c r="AB100" s="29"/>
      <c r="AC100" s="29"/>
    </row>
    <row r="101" spans="1:29" ht="15.75" customHeight="1">
      <c r="A101" s="29"/>
      <c r="B101" s="75"/>
      <c r="C101" s="29"/>
      <c r="D101" s="29"/>
      <c r="E101" s="29"/>
      <c r="F101" s="29"/>
      <c r="G101" s="29"/>
      <c r="H101" s="29"/>
      <c r="I101" s="29"/>
      <c r="J101" s="325"/>
      <c r="K101" s="325"/>
      <c r="L101" s="29"/>
      <c r="M101" s="29"/>
      <c r="N101" s="29"/>
      <c r="O101" s="29"/>
      <c r="P101" s="29"/>
      <c r="Q101" s="29"/>
      <c r="R101" s="29"/>
      <c r="S101" s="29"/>
      <c r="T101" s="29"/>
      <c r="U101" s="29"/>
      <c r="V101" s="29"/>
      <c r="W101" s="29"/>
      <c r="X101" s="29"/>
      <c r="Y101" s="29"/>
      <c r="Z101" s="29"/>
      <c r="AA101" s="29"/>
      <c r="AB101" s="29"/>
      <c r="AC101" s="29"/>
    </row>
    <row r="102" spans="1:29" ht="15.75" customHeight="1">
      <c r="A102" s="29"/>
      <c r="B102" s="75"/>
      <c r="C102" s="29"/>
      <c r="D102" s="29"/>
      <c r="E102" s="29"/>
      <c r="F102" s="29"/>
      <c r="G102" s="29"/>
      <c r="H102" s="29"/>
      <c r="I102" s="29"/>
      <c r="J102" s="325"/>
      <c r="K102" s="325"/>
      <c r="L102" s="29"/>
      <c r="M102" s="29"/>
      <c r="N102" s="29"/>
      <c r="O102" s="29"/>
      <c r="P102" s="29"/>
      <c r="Q102" s="29"/>
      <c r="R102" s="29"/>
      <c r="S102" s="29"/>
      <c r="T102" s="29"/>
      <c r="U102" s="29"/>
      <c r="V102" s="29"/>
      <c r="W102" s="29"/>
      <c r="X102" s="29"/>
      <c r="Y102" s="29"/>
      <c r="Z102" s="29"/>
      <c r="AA102" s="29"/>
      <c r="AB102" s="29"/>
      <c r="AC102" s="29"/>
    </row>
    <row r="103" spans="1:29" ht="15.75" customHeight="1">
      <c r="A103" s="29"/>
      <c r="B103" s="75"/>
      <c r="C103" s="29"/>
      <c r="D103" s="29"/>
      <c r="E103" s="29"/>
      <c r="F103" s="29"/>
      <c r="G103" s="29"/>
      <c r="H103" s="29"/>
      <c r="I103" s="29"/>
      <c r="J103" s="325"/>
      <c r="K103" s="325"/>
      <c r="L103" s="29"/>
      <c r="M103" s="29"/>
      <c r="N103" s="29"/>
      <c r="O103" s="29"/>
      <c r="P103" s="29"/>
      <c r="Q103" s="29"/>
      <c r="R103" s="29"/>
      <c r="S103" s="29"/>
      <c r="T103" s="29"/>
      <c r="U103" s="29"/>
      <c r="V103" s="29"/>
      <c r="W103" s="29"/>
      <c r="X103" s="29"/>
      <c r="Y103" s="29"/>
      <c r="Z103" s="29"/>
      <c r="AA103" s="29"/>
      <c r="AB103" s="29"/>
      <c r="AC103" s="29"/>
    </row>
    <row r="104" spans="1:29" ht="15.75" customHeight="1">
      <c r="A104" s="29"/>
      <c r="B104" s="75"/>
      <c r="C104" s="29"/>
      <c r="D104" s="29"/>
      <c r="E104" s="29"/>
      <c r="F104" s="29"/>
      <c r="G104" s="29"/>
      <c r="H104" s="29"/>
      <c r="I104" s="29"/>
      <c r="J104" s="325"/>
      <c r="K104" s="325"/>
      <c r="L104" s="29"/>
      <c r="M104" s="29"/>
      <c r="N104" s="29"/>
      <c r="O104" s="29"/>
      <c r="P104" s="29"/>
      <c r="Q104" s="29"/>
      <c r="R104" s="29"/>
      <c r="S104" s="29"/>
      <c r="T104" s="29"/>
      <c r="U104" s="29"/>
      <c r="V104" s="29"/>
      <c r="W104" s="29"/>
      <c r="X104" s="29"/>
      <c r="Y104" s="29"/>
      <c r="Z104" s="29"/>
      <c r="AA104" s="29"/>
      <c r="AB104" s="29"/>
      <c r="AC104" s="29"/>
    </row>
    <row r="105" spans="1:29" ht="15.75" customHeight="1">
      <c r="A105" s="29"/>
      <c r="B105" s="75"/>
      <c r="C105" s="29"/>
      <c r="D105" s="29"/>
      <c r="E105" s="29"/>
      <c r="F105" s="29"/>
      <c r="G105" s="29"/>
      <c r="H105" s="29"/>
      <c r="I105" s="29"/>
      <c r="J105" s="325"/>
      <c r="K105" s="325"/>
      <c r="L105" s="29"/>
      <c r="M105" s="29"/>
      <c r="N105" s="29"/>
      <c r="O105" s="29"/>
      <c r="P105" s="29"/>
      <c r="Q105" s="29"/>
      <c r="R105" s="29"/>
      <c r="S105" s="29"/>
      <c r="T105" s="29"/>
      <c r="U105" s="29"/>
      <c r="V105" s="29"/>
      <c r="W105" s="29"/>
      <c r="X105" s="29"/>
      <c r="Y105" s="29"/>
      <c r="Z105" s="29"/>
      <c r="AA105" s="29"/>
      <c r="AB105" s="29"/>
      <c r="AC105" s="29"/>
    </row>
    <row r="106" spans="1:29" ht="15.75" customHeight="1">
      <c r="A106" s="29"/>
      <c r="B106" s="75"/>
      <c r="C106" s="29"/>
      <c r="D106" s="29"/>
      <c r="E106" s="29"/>
      <c r="F106" s="29"/>
      <c r="G106" s="29"/>
      <c r="H106" s="29"/>
      <c r="I106" s="29"/>
      <c r="J106" s="325"/>
      <c r="K106" s="325"/>
      <c r="L106" s="29"/>
      <c r="M106" s="29"/>
      <c r="N106" s="29"/>
      <c r="O106" s="29"/>
      <c r="P106" s="29"/>
      <c r="Q106" s="29"/>
      <c r="R106" s="29"/>
      <c r="S106" s="29"/>
      <c r="T106" s="29"/>
      <c r="U106" s="29"/>
      <c r="V106" s="29"/>
      <c r="W106" s="29"/>
      <c r="X106" s="29"/>
      <c r="Y106" s="29"/>
      <c r="Z106" s="29"/>
      <c r="AA106" s="29"/>
      <c r="AB106" s="29"/>
      <c r="AC106" s="29"/>
    </row>
    <row r="107" spans="1:29" ht="15.75" customHeight="1">
      <c r="A107" s="29"/>
      <c r="B107" s="75"/>
      <c r="C107" s="29"/>
      <c r="D107" s="29"/>
      <c r="E107" s="29"/>
      <c r="F107" s="29"/>
      <c r="G107" s="29"/>
      <c r="H107" s="29"/>
      <c r="I107" s="29"/>
      <c r="J107" s="325"/>
      <c r="K107" s="325"/>
      <c r="L107" s="29"/>
      <c r="M107" s="29"/>
      <c r="N107" s="29"/>
      <c r="O107" s="29"/>
      <c r="P107" s="29"/>
      <c r="Q107" s="29"/>
      <c r="R107" s="29"/>
      <c r="S107" s="29"/>
      <c r="T107" s="29"/>
      <c r="U107" s="29"/>
      <c r="V107" s="29"/>
      <c r="W107" s="29"/>
      <c r="X107" s="29"/>
      <c r="Y107" s="29"/>
      <c r="Z107" s="29"/>
      <c r="AA107" s="29"/>
      <c r="AB107" s="29"/>
      <c r="AC107" s="29"/>
    </row>
    <row r="108" spans="1:29" ht="15.75" customHeight="1">
      <c r="A108" s="29"/>
      <c r="B108" s="75"/>
      <c r="C108" s="29"/>
      <c r="D108" s="29"/>
      <c r="E108" s="29"/>
      <c r="F108" s="29"/>
      <c r="G108" s="29"/>
      <c r="H108" s="29"/>
      <c r="I108" s="29"/>
      <c r="J108" s="325"/>
      <c r="K108" s="325"/>
      <c r="L108" s="29"/>
      <c r="M108" s="29"/>
      <c r="N108" s="29"/>
      <c r="O108" s="29"/>
      <c r="P108" s="29"/>
      <c r="Q108" s="29"/>
      <c r="R108" s="29"/>
      <c r="S108" s="29"/>
      <c r="T108" s="29"/>
      <c r="U108" s="29"/>
      <c r="V108" s="29"/>
      <c r="W108" s="29"/>
      <c r="X108" s="29"/>
      <c r="Y108" s="29"/>
      <c r="Z108" s="29"/>
      <c r="AA108" s="29"/>
      <c r="AB108" s="29"/>
      <c r="AC108" s="29"/>
    </row>
    <row r="109" spans="1:29" ht="15.75" customHeight="1">
      <c r="A109" s="29"/>
      <c r="B109" s="75"/>
      <c r="C109" s="29"/>
      <c r="D109" s="29"/>
      <c r="E109" s="29"/>
      <c r="F109" s="29"/>
      <c r="G109" s="29"/>
      <c r="H109" s="29"/>
      <c r="I109" s="29"/>
      <c r="J109" s="325"/>
      <c r="K109" s="325"/>
      <c r="L109" s="29"/>
      <c r="M109" s="29"/>
      <c r="N109" s="29"/>
      <c r="O109" s="29"/>
      <c r="P109" s="29"/>
      <c r="Q109" s="29"/>
      <c r="R109" s="29"/>
      <c r="S109" s="29"/>
      <c r="T109" s="29"/>
      <c r="U109" s="29"/>
      <c r="V109" s="29"/>
      <c r="W109" s="29"/>
      <c r="X109" s="29"/>
      <c r="Y109" s="29"/>
      <c r="Z109" s="29"/>
      <c r="AA109" s="29"/>
      <c r="AB109" s="29"/>
      <c r="AC109" s="29"/>
    </row>
    <row r="110" spans="1:29" ht="15.75" customHeight="1">
      <c r="A110" s="29"/>
      <c r="B110" s="75"/>
      <c r="C110" s="29"/>
      <c r="D110" s="29"/>
      <c r="E110" s="29"/>
      <c r="F110" s="29"/>
      <c r="G110" s="29"/>
      <c r="H110" s="29"/>
      <c r="I110" s="29"/>
      <c r="J110" s="325"/>
      <c r="K110" s="325"/>
      <c r="L110" s="29"/>
      <c r="M110" s="29"/>
      <c r="N110" s="29"/>
      <c r="O110" s="29"/>
      <c r="P110" s="29"/>
      <c r="Q110" s="29"/>
      <c r="R110" s="29"/>
      <c r="S110" s="29"/>
      <c r="T110" s="29"/>
      <c r="U110" s="29"/>
      <c r="V110" s="29"/>
      <c r="W110" s="29"/>
      <c r="X110" s="29"/>
      <c r="Y110" s="29"/>
      <c r="Z110" s="29"/>
      <c r="AA110" s="29"/>
      <c r="AB110" s="29"/>
      <c r="AC110" s="29"/>
    </row>
    <row r="111" spans="1:29" ht="15.75" customHeight="1">
      <c r="A111" s="29"/>
      <c r="B111" s="75"/>
      <c r="C111" s="29"/>
      <c r="D111" s="29"/>
      <c r="E111" s="29"/>
      <c r="F111" s="29"/>
      <c r="G111" s="29"/>
      <c r="H111" s="29"/>
      <c r="I111" s="29"/>
      <c r="J111" s="325"/>
      <c r="K111" s="325"/>
      <c r="L111" s="29"/>
      <c r="M111" s="29"/>
      <c r="N111" s="29"/>
      <c r="O111" s="29"/>
      <c r="P111" s="29"/>
      <c r="Q111" s="29"/>
      <c r="R111" s="29"/>
      <c r="S111" s="29"/>
      <c r="T111" s="29"/>
      <c r="U111" s="29"/>
      <c r="V111" s="29"/>
      <c r="W111" s="29"/>
      <c r="X111" s="29"/>
      <c r="Y111" s="29"/>
      <c r="Z111" s="29"/>
      <c r="AA111" s="29"/>
      <c r="AB111" s="29"/>
      <c r="AC111" s="29"/>
    </row>
    <row r="112" spans="1:29" ht="15.75" customHeight="1">
      <c r="A112" s="29"/>
      <c r="B112" s="75"/>
      <c r="C112" s="29"/>
      <c r="D112" s="29"/>
      <c r="E112" s="29"/>
      <c r="F112" s="29"/>
      <c r="G112" s="29"/>
      <c r="H112" s="29"/>
      <c r="I112" s="29"/>
      <c r="J112" s="325"/>
      <c r="K112" s="325"/>
      <c r="L112" s="29"/>
      <c r="M112" s="29"/>
      <c r="N112" s="29"/>
      <c r="O112" s="29"/>
      <c r="P112" s="29"/>
      <c r="Q112" s="29"/>
      <c r="R112" s="29"/>
      <c r="S112" s="29"/>
      <c r="T112" s="29"/>
      <c r="U112" s="29"/>
      <c r="V112" s="29"/>
      <c r="W112" s="29"/>
      <c r="X112" s="29"/>
      <c r="Y112" s="29"/>
      <c r="Z112" s="29"/>
      <c r="AA112" s="29"/>
      <c r="AB112" s="29"/>
      <c r="AC112" s="29"/>
    </row>
    <row r="113" spans="1:29" ht="15.75" customHeight="1">
      <c r="A113" s="29"/>
      <c r="B113" s="75"/>
      <c r="C113" s="29"/>
      <c r="D113" s="29"/>
      <c r="E113" s="29"/>
      <c r="F113" s="29"/>
      <c r="G113" s="29"/>
      <c r="H113" s="29"/>
      <c r="I113" s="29"/>
      <c r="J113" s="325"/>
      <c r="K113" s="325"/>
      <c r="L113" s="29"/>
      <c r="M113" s="29"/>
      <c r="N113" s="29"/>
      <c r="O113" s="29"/>
      <c r="P113" s="29"/>
      <c r="Q113" s="29"/>
      <c r="R113" s="29"/>
      <c r="S113" s="29"/>
      <c r="T113" s="29"/>
      <c r="U113" s="29"/>
      <c r="V113" s="29"/>
      <c r="W113" s="29"/>
      <c r="X113" s="29"/>
      <c r="Y113" s="29"/>
      <c r="Z113" s="29"/>
      <c r="AA113" s="29"/>
      <c r="AB113" s="29"/>
      <c r="AC113" s="29"/>
    </row>
    <row r="114" spans="1:29" ht="15.75" customHeight="1">
      <c r="A114" s="29"/>
      <c r="B114" s="75"/>
      <c r="C114" s="29"/>
      <c r="D114" s="29"/>
      <c r="E114" s="29"/>
      <c r="F114" s="29"/>
      <c r="G114" s="29"/>
      <c r="H114" s="29"/>
      <c r="I114" s="29"/>
      <c r="J114" s="325"/>
      <c r="K114" s="325"/>
      <c r="L114" s="29"/>
      <c r="M114" s="29"/>
      <c r="N114" s="29"/>
      <c r="O114" s="29"/>
      <c r="P114" s="29"/>
      <c r="Q114" s="29"/>
      <c r="R114" s="29"/>
      <c r="S114" s="29"/>
      <c r="T114" s="29"/>
      <c r="U114" s="29"/>
      <c r="V114" s="29"/>
      <c r="W114" s="29"/>
      <c r="X114" s="29"/>
      <c r="Y114" s="29"/>
      <c r="Z114" s="29"/>
      <c r="AA114" s="29"/>
      <c r="AB114" s="29"/>
      <c r="AC114" s="29"/>
    </row>
    <row r="115" spans="1:29" ht="15.75" customHeight="1">
      <c r="A115" s="29"/>
      <c r="B115" s="75"/>
      <c r="C115" s="29"/>
      <c r="D115" s="29"/>
      <c r="E115" s="29"/>
      <c r="F115" s="29"/>
      <c r="G115" s="29"/>
      <c r="H115" s="29"/>
      <c r="I115" s="29"/>
      <c r="J115" s="325"/>
      <c r="K115" s="325"/>
      <c r="L115" s="29"/>
      <c r="M115" s="29"/>
      <c r="N115" s="29"/>
      <c r="O115" s="29"/>
      <c r="P115" s="29"/>
      <c r="Q115" s="29"/>
      <c r="R115" s="29"/>
      <c r="S115" s="29"/>
      <c r="T115" s="29"/>
      <c r="U115" s="29"/>
      <c r="V115" s="29"/>
      <c r="W115" s="29"/>
      <c r="X115" s="29"/>
      <c r="Y115" s="29"/>
      <c r="Z115" s="29"/>
      <c r="AA115" s="29"/>
      <c r="AB115" s="29"/>
      <c r="AC115" s="29"/>
    </row>
    <row r="116" spans="1:29" ht="15.75" customHeight="1">
      <c r="A116" s="29"/>
      <c r="B116" s="75"/>
      <c r="C116" s="29"/>
      <c r="D116" s="29"/>
      <c r="E116" s="29"/>
      <c r="F116" s="29"/>
      <c r="G116" s="29"/>
      <c r="H116" s="29"/>
      <c r="I116" s="29"/>
      <c r="J116" s="325"/>
      <c r="K116" s="325"/>
      <c r="L116" s="29"/>
      <c r="M116" s="29"/>
      <c r="N116" s="29"/>
      <c r="O116" s="29"/>
      <c r="P116" s="29"/>
      <c r="Q116" s="29"/>
      <c r="R116" s="29"/>
      <c r="S116" s="29"/>
      <c r="T116" s="29"/>
      <c r="U116" s="29"/>
      <c r="V116" s="29"/>
      <c r="W116" s="29"/>
      <c r="X116" s="29"/>
      <c r="Y116" s="29"/>
      <c r="Z116" s="29"/>
      <c r="AA116" s="29"/>
      <c r="AB116" s="29"/>
      <c r="AC116" s="29"/>
    </row>
    <row r="117" spans="1:29" ht="15.75" customHeight="1">
      <c r="A117" s="29"/>
      <c r="B117" s="75"/>
      <c r="C117" s="29"/>
      <c r="D117" s="29"/>
      <c r="E117" s="29"/>
      <c r="F117" s="29"/>
      <c r="G117" s="29"/>
      <c r="H117" s="29"/>
      <c r="I117" s="29"/>
      <c r="J117" s="325"/>
      <c r="K117" s="325"/>
      <c r="L117" s="29"/>
      <c r="M117" s="29"/>
      <c r="N117" s="29"/>
      <c r="O117" s="29"/>
      <c r="P117" s="29"/>
      <c r="Q117" s="29"/>
      <c r="R117" s="29"/>
      <c r="S117" s="29"/>
      <c r="T117" s="29"/>
      <c r="U117" s="29"/>
      <c r="V117" s="29"/>
      <c r="W117" s="29"/>
      <c r="X117" s="29"/>
      <c r="Y117" s="29"/>
      <c r="Z117" s="29"/>
      <c r="AA117" s="29"/>
      <c r="AB117" s="29"/>
      <c r="AC117" s="29"/>
    </row>
    <row r="118" spans="1:29" ht="15.75" customHeight="1">
      <c r="A118" s="29"/>
      <c r="B118" s="75"/>
      <c r="C118" s="29"/>
      <c r="D118" s="29"/>
      <c r="E118" s="29"/>
      <c r="F118" s="29"/>
      <c r="G118" s="29"/>
      <c r="H118" s="29"/>
      <c r="I118" s="29"/>
      <c r="J118" s="325"/>
      <c r="K118" s="325"/>
      <c r="L118" s="29"/>
      <c r="M118" s="29"/>
      <c r="N118" s="29"/>
      <c r="O118" s="29"/>
      <c r="P118" s="29"/>
      <c r="Q118" s="29"/>
      <c r="R118" s="29"/>
      <c r="S118" s="29"/>
      <c r="T118" s="29"/>
      <c r="U118" s="29"/>
      <c r="V118" s="29"/>
      <c r="W118" s="29"/>
      <c r="X118" s="29"/>
      <c r="Y118" s="29"/>
      <c r="Z118" s="29"/>
      <c r="AA118" s="29"/>
      <c r="AB118" s="29"/>
      <c r="AC118" s="29"/>
    </row>
    <row r="119" spans="1:29" ht="15.75" customHeight="1">
      <c r="A119" s="29"/>
      <c r="B119" s="75"/>
      <c r="C119" s="29"/>
      <c r="D119" s="29"/>
      <c r="E119" s="29"/>
      <c r="F119" s="29"/>
      <c r="G119" s="29"/>
      <c r="H119" s="29"/>
      <c r="I119" s="29"/>
      <c r="J119" s="325"/>
      <c r="K119" s="325"/>
      <c r="L119" s="29"/>
      <c r="M119" s="29"/>
      <c r="N119" s="29"/>
      <c r="O119" s="29"/>
      <c r="P119" s="29"/>
      <c r="Q119" s="29"/>
      <c r="R119" s="29"/>
      <c r="S119" s="29"/>
      <c r="T119" s="29"/>
      <c r="U119" s="29"/>
      <c r="V119" s="29"/>
      <c r="W119" s="29"/>
      <c r="X119" s="29"/>
      <c r="Y119" s="29"/>
      <c r="Z119" s="29"/>
      <c r="AA119" s="29"/>
      <c r="AB119" s="29"/>
      <c r="AC119" s="29"/>
    </row>
    <row r="120" spans="1:29" ht="15.75" customHeight="1">
      <c r="A120" s="29"/>
      <c r="B120" s="75"/>
      <c r="C120" s="29"/>
      <c r="D120" s="29"/>
      <c r="E120" s="29"/>
      <c r="F120" s="29"/>
      <c r="G120" s="29"/>
      <c r="H120" s="29"/>
      <c r="I120" s="29"/>
      <c r="J120" s="325"/>
      <c r="K120" s="325"/>
      <c r="L120" s="29"/>
      <c r="M120" s="29"/>
      <c r="N120" s="29"/>
      <c r="O120" s="29"/>
      <c r="P120" s="29"/>
      <c r="Q120" s="29"/>
      <c r="R120" s="29"/>
      <c r="S120" s="29"/>
      <c r="T120" s="29"/>
      <c r="U120" s="29"/>
      <c r="V120" s="29"/>
      <c r="W120" s="29"/>
      <c r="X120" s="29"/>
      <c r="Y120" s="29"/>
      <c r="Z120" s="29"/>
      <c r="AA120" s="29"/>
      <c r="AB120" s="29"/>
      <c r="AC120" s="29"/>
    </row>
    <row r="121" spans="1:29" ht="15.75" customHeight="1">
      <c r="A121" s="29"/>
      <c r="B121" s="75"/>
      <c r="C121" s="29"/>
      <c r="D121" s="29"/>
      <c r="E121" s="29"/>
      <c r="F121" s="29"/>
      <c r="G121" s="29"/>
      <c r="H121" s="29"/>
      <c r="I121" s="29"/>
      <c r="J121" s="325"/>
      <c r="K121" s="325"/>
      <c r="L121" s="29"/>
      <c r="M121" s="29"/>
      <c r="N121" s="29"/>
      <c r="O121" s="29"/>
      <c r="P121" s="29"/>
      <c r="Q121" s="29"/>
      <c r="R121" s="29"/>
      <c r="S121" s="29"/>
      <c r="T121" s="29"/>
      <c r="U121" s="29"/>
      <c r="V121" s="29"/>
      <c r="W121" s="29"/>
      <c r="X121" s="29"/>
      <c r="Y121" s="29"/>
      <c r="Z121" s="29"/>
      <c r="AA121" s="29"/>
      <c r="AB121" s="29"/>
      <c r="AC121" s="29"/>
    </row>
    <row r="122" spans="1:29" ht="15.75" customHeight="1">
      <c r="A122" s="29"/>
      <c r="B122" s="75"/>
      <c r="C122" s="29"/>
      <c r="D122" s="29"/>
      <c r="E122" s="29"/>
      <c r="F122" s="29"/>
      <c r="G122" s="29"/>
      <c r="H122" s="29"/>
      <c r="I122" s="29"/>
      <c r="J122" s="325"/>
      <c r="K122" s="325"/>
      <c r="L122" s="29"/>
      <c r="M122" s="29"/>
      <c r="N122" s="29"/>
      <c r="O122" s="29"/>
      <c r="P122" s="29"/>
      <c r="Q122" s="29"/>
      <c r="R122" s="29"/>
      <c r="S122" s="29"/>
      <c r="T122" s="29"/>
      <c r="U122" s="29"/>
      <c r="V122" s="29"/>
      <c r="W122" s="29"/>
      <c r="X122" s="29"/>
      <c r="Y122" s="29"/>
      <c r="Z122" s="29"/>
      <c r="AA122" s="29"/>
      <c r="AB122" s="29"/>
      <c r="AC122" s="29"/>
    </row>
    <row r="123" spans="1:29" ht="15.75" customHeight="1">
      <c r="A123" s="29"/>
      <c r="B123" s="75"/>
      <c r="C123" s="29"/>
      <c r="D123" s="29"/>
      <c r="E123" s="29"/>
      <c r="F123" s="29"/>
      <c r="G123" s="29"/>
      <c r="H123" s="29"/>
      <c r="I123" s="29"/>
      <c r="J123" s="325"/>
      <c r="K123" s="325"/>
      <c r="L123" s="29"/>
      <c r="M123" s="29"/>
      <c r="N123" s="29"/>
      <c r="O123" s="29"/>
      <c r="P123" s="29"/>
      <c r="Q123" s="29"/>
      <c r="R123" s="29"/>
      <c r="S123" s="29"/>
      <c r="T123" s="29"/>
      <c r="U123" s="29"/>
      <c r="V123" s="29"/>
      <c r="W123" s="29"/>
      <c r="X123" s="29"/>
      <c r="Y123" s="29"/>
      <c r="Z123" s="29"/>
      <c r="AA123" s="29"/>
      <c r="AB123" s="29"/>
      <c r="AC123" s="29"/>
    </row>
    <row r="124" spans="1:29" ht="15.75" customHeight="1">
      <c r="A124" s="29"/>
      <c r="B124" s="75"/>
      <c r="C124" s="29"/>
      <c r="D124" s="29"/>
      <c r="E124" s="29"/>
      <c r="F124" s="29"/>
      <c r="G124" s="29"/>
      <c r="H124" s="29"/>
      <c r="I124" s="29"/>
      <c r="J124" s="325"/>
      <c r="K124" s="325"/>
      <c r="L124" s="29"/>
      <c r="M124" s="29"/>
      <c r="N124" s="29"/>
      <c r="O124" s="29"/>
      <c r="P124" s="29"/>
      <c r="Q124" s="29"/>
      <c r="R124" s="29"/>
      <c r="S124" s="29"/>
      <c r="T124" s="29"/>
      <c r="U124" s="29"/>
      <c r="V124" s="29"/>
      <c r="W124" s="29"/>
      <c r="X124" s="29"/>
      <c r="Y124" s="29"/>
      <c r="Z124" s="29"/>
      <c r="AA124" s="29"/>
      <c r="AB124" s="29"/>
      <c r="AC124" s="29"/>
    </row>
    <row r="125" spans="1:29" ht="15.75" customHeight="1">
      <c r="A125" s="29"/>
      <c r="B125" s="75"/>
      <c r="C125" s="29"/>
      <c r="D125" s="29"/>
      <c r="E125" s="29"/>
      <c r="F125" s="29"/>
      <c r="G125" s="29"/>
      <c r="H125" s="29"/>
      <c r="I125" s="29"/>
      <c r="J125" s="325"/>
      <c r="K125" s="325"/>
      <c r="L125" s="29"/>
      <c r="M125" s="29"/>
      <c r="N125" s="29"/>
      <c r="O125" s="29"/>
      <c r="P125" s="29"/>
      <c r="Q125" s="29"/>
      <c r="R125" s="29"/>
      <c r="S125" s="29"/>
      <c r="T125" s="29"/>
      <c r="U125" s="29"/>
      <c r="V125" s="29"/>
      <c r="W125" s="29"/>
      <c r="X125" s="29"/>
      <c r="Y125" s="29"/>
      <c r="Z125" s="29"/>
      <c r="AA125" s="29"/>
      <c r="AB125" s="29"/>
      <c r="AC125" s="29"/>
    </row>
    <row r="126" spans="1:29" ht="15.75" customHeight="1">
      <c r="A126" s="29"/>
      <c r="B126" s="75"/>
      <c r="C126" s="29"/>
      <c r="D126" s="29"/>
      <c r="E126" s="29"/>
      <c r="F126" s="29"/>
      <c r="G126" s="29"/>
      <c r="H126" s="29"/>
      <c r="I126" s="29"/>
      <c r="J126" s="325"/>
      <c r="K126" s="325"/>
      <c r="L126" s="29"/>
      <c r="M126" s="29"/>
      <c r="N126" s="29"/>
      <c r="O126" s="29"/>
      <c r="P126" s="29"/>
      <c r="Q126" s="29"/>
      <c r="R126" s="29"/>
      <c r="S126" s="29"/>
      <c r="T126" s="29"/>
      <c r="U126" s="29"/>
      <c r="V126" s="29"/>
      <c r="W126" s="29"/>
      <c r="X126" s="29"/>
      <c r="Y126" s="29"/>
      <c r="Z126" s="29"/>
      <c r="AA126" s="29"/>
      <c r="AB126" s="29"/>
      <c r="AC126" s="29"/>
    </row>
    <row r="127" spans="1:29" ht="15.75" customHeight="1">
      <c r="A127" s="29"/>
      <c r="B127" s="75"/>
      <c r="C127" s="29"/>
      <c r="D127" s="29"/>
      <c r="E127" s="29"/>
      <c r="F127" s="29"/>
      <c r="G127" s="29"/>
      <c r="H127" s="29"/>
      <c r="I127" s="29"/>
      <c r="J127" s="325"/>
      <c r="K127" s="325"/>
      <c r="L127" s="29"/>
      <c r="M127" s="29"/>
      <c r="N127" s="29"/>
      <c r="O127" s="29"/>
      <c r="P127" s="29"/>
      <c r="Q127" s="29"/>
      <c r="R127" s="29"/>
      <c r="S127" s="29"/>
      <c r="T127" s="29"/>
      <c r="U127" s="29"/>
      <c r="V127" s="29"/>
      <c r="W127" s="29"/>
      <c r="X127" s="29"/>
      <c r="Y127" s="29"/>
      <c r="Z127" s="29"/>
      <c r="AA127" s="29"/>
      <c r="AB127" s="29"/>
      <c r="AC127" s="29"/>
    </row>
    <row r="128" spans="1:29" ht="15.75" customHeight="1">
      <c r="A128" s="29"/>
      <c r="B128" s="75"/>
      <c r="C128" s="29"/>
      <c r="D128" s="29"/>
      <c r="E128" s="29"/>
      <c r="F128" s="29"/>
      <c r="G128" s="29"/>
      <c r="H128" s="29"/>
      <c r="I128" s="29"/>
      <c r="J128" s="325"/>
      <c r="K128" s="325"/>
      <c r="L128" s="29"/>
      <c r="M128" s="29"/>
      <c r="N128" s="29"/>
      <c r="O128" s="29"/>
      <c r="P128" s="29"/>
      <c r="Q128" s="29"/>
      <c r="R128" s="29"/>
      <c r="S128" s="29"/>
      <c r="T128" s="29"/>
      <c r="U128" s="29"/>
      <c r="V128" s="29"/>
      <c r="W128" s="29"/>
      <c r="X128" s="29"/>
      <c r="Y128" s="29"/>
      <c r="Z128" s="29"/>
      <c r="AA128" s="29"/>
      <c r="AB128" s="29"/>
      <c r="AC128" s="29"/>
    </row>
    <row r="129" spans="1:29" ht="15.75" customHeight="1">
      <c r="A129" s="29"/>
      <c r="B129" s="75"/>
      <c r="C129" s="29"/>
      <c r="D129" s="29"/>
      <c r="E129" s="29"/>
      <c r="F129" s="29"/>
      <c r="G129" s="29"/>
      <c r="H129" s="29"/>
      <c r="I129" s="29"/>
      <c r="J129" s="325"/>
      <c r="K129" s="325"/>
      <c r="L129" s="29"/>
      <c r="M129" s="29"/>
      <c r="N129" s="29"/>
      <c r="O129" s="29"/>
      <c r="P129" s="29"/>
      <c r="Q129" s="29"/>
      <c r="R129" s="29"/>
      <c r="S129" s="29"/>
      <c r="T129" s="29"/>
      <c r="U129" s="29"/>
      <c r="V129" s="29"/>
      <c r="W129" s="29"/>
      <c r="X129" s="29"/>
      <c r="Y129" s="29"/>
      <c r="Z129" s="29"/>
      <c r="AA129" s="29"/>
      <c r="AB129" s="29"/>
      <c r="AC129" s="29"/>
    </row>
    <row r="130" spans="1:29" ht="15.75" customHeight="1">
      <c r="A130" s="29"/>
      <c r="B130" s="75"/>
      <c r="C130" s="29"/>
      <c r="D130" s="29"/>
      <c r="E130" s="29"/>
      <c r="F130" s="29"/>
      <c r="G130" s="29"/>
      <c r="H130" s="29"/>
      <c r="I130" s="29"/>
      <c r="J130" s="325"/>
      <c r="K130" s="325"/>
      <c r="L130" s="29"/>
      <c r="M130" s="29"/>
      <c r="N130" s="29"/>
      <c r="O130" s="29"/>
      <c r="P130" s="29"/>
      <c r="Q130" s="29"/>
      <c r="R130" s="29"/>
      <c r="S130" s="29"/>
      <c r="T130" s="29"/>
      <c r="U130" s="29"/>
      <c r="V130" s="29"/>
      <c r="W130" s="29"/>
      <c r="X130" s="29"/>
      <c r="Y130" s="29"/>
      <c r="Z130" s="29"/>
      <c r="AA130" s="29"/>
      <c r="AB130" s="29"/>
      <c r="AC130" s="29"/>
    </row>
    <row r="131" spans="1:29" ht="15.75" customHeight="1">
      <c r="A131" s="29"/>
      <c r="B131" s="75"/>
      <c r="C131" s="29"/>
      <c r="D131" s="29"/>
      <c r="E131" s="29"/>
      <c r="F131" s="29"/>
      <c r="G131" s="29"/>
      <c r="H131" s="29"/>
      <c r="I131" s="29"/>
      <c r="J131" s="325"/>
      <c r="K131" s="325"/>
      <c r="L131" s="29"/>
      <c r="M131" s="29"/>
      <c r="N131" s="29"/>
      <c r="O131" s="29"/>
      <c r="P131" s="29"/>
      <c r="Q131" s="29"/>
      <c r="R131" s="29"/>
      <c r="S131" s="29"/>
      <c r="T131" s="29"/>
      <c r="U131" s="29"/>
      <c r="V131" s="29"/>
      <c r="W131" s="29"/>
      <c r="X131" s="29"/>
      <c r="Y131" s="29"/>
      <c r="Z131" s="29"/>
      <c r="AA131" s="29"/>
      <c r="AB131" s="29"/>
      <c r="AC131" s="29"/>
    </row>
    <row r="132" spans="1:29" ht="15.75" customHeight="1">
      <c r="A132" s="29"/>
      <c r="B132" s="75"/>
      <c r="C132" s="29"/>
      <c r="D132" s="29"/>
      <c r="E132" s="29"/>
      <c r="F132" s="29"/>
      <c r="G132" s="29"/>
      <c r="H132" s="29"/>
      <c r="I132" s="29"/>
      <c r="J132" s="325"/>
      <c r="K132" s="325"/>
      <c r="L132" s="29"/>
      <c r="M132" s="29"/>
      <c r="N132" s="29"/>
      <c r="O132" s="29"/>
      <c r="P132" s="29"/>
      <c r="Q132" s="29"/>
      <c r="R132" s="29"/>
      <c r="S132" s="29"/>
      <c r="T132" s="29"/>
      <c r="U132" s="29"/>
      <c r="V132" s="29"/>
      <c r="W132" s="29"/>
      <c r="X132" s="29"/>
      <c r="Y132" s="29"/>
      <c r="Z132" s="29"/>
      <c r="AA132" s="29"/>
      <c r="AB132" s="29"/>
      <c r="AC132" s="29"/>
    </row>
    <row r="133" spans="1:29" ht="15.75" customHeight="1">
      <c r="A133" s="29"/>
      <c r="B133" s="75"/>
      <c r="C133" s="29"/>
      <c r="D133" s="29"/>
      <c r="E133" s="29"/>
      <c r="F133" s="29"/>
      <c r="G133" s="29"/>
      <c r="H133" s="29"/>
      <c r="I133" s="29"/>
      <c r="J133" s="325"/>
      <c r="K133" s="325"/>
      <c r="L133" s="29"/>
      <c r="M133" s="29"/>
      <c r="N133" s="29"/>
      <c r="O133" s="29"/>
      <c r="P133" s="29"/>
      <c r="Q133" s="29"/>
      <c r="R133" s="29"/>
      <c r="S133" s="29"/>
      <c r="T133" s="29"/>
      <c r="U133" s="29"/>
      <c r="V133" s="29"/>
      <c r="W133" s="29"/>
      <c r="X133" s="29"/>
      <c r="Y133" s="29"/>
      <c r="Z133" s="29"/>
      <c r="AA133" s="29"/>
      <c r="AB133" s="29"/>
      <c r="AC133" s="29"/>
    </row>
    <row r="134" spans="1:29" ht="15.75" customHeight="1">
      <c r="A134" s="29"/>
      <c r="B134" s="75"/>
      <c r="C134" s="29"/>
      <c r="D134" s="29"/>
      <c r="E134" s="29"/>
      <c r="F134" s="29"/>
      <c r="G134" s="29"/>
      <c r="H134" s="29"/>
      <c r="I134" s="29"/>
      <c r="J134" s="325"/>
      <c r="K134" s="325"/>
      <c r="L134" s="29"/>
      <c r="M134" s="29"/>
      <c r="N134" s="29"/>
      <c r="O134" s="29"/>
      <c r="P134" s="29"/>
      <c r="Q134" s="29"/>
      <c r="R134" s="29"/>
      <c r="S134" s="29"/>
      <c r="T134" s="29"/>
      <c r="U134" s="29"/>
      <c r="V134" s="29"/>
      <c r="W134" s="29"/>
      <c r="X134" s="29"/>
      <c r="Y134" s="29"/>
      <c r="Z134" s="29"/>
      <c r="AA134" s="29"/>
      <c r="AB134" s="29"/>
      <c r="AC134" s="29"/>
    </row>
    <row r="135" spans="1:29" ht="15.75" customHeight="1">
      <c r="A135" s="29"/>
      <c r="B135" s="75"/>
      <c r="C135" s="29"/>
      <c r="D135" s="29"/>
      <c r="E135" s="29"/>
      <c r="F135" s="29"/>
      <c r="G135" s="29"/>
      <c r="H135" s="29"/>
      <c r="I135" s="29"/>
      <c r="J135" s="325"/>
      <c r="K135" s="325"/>
      <c r="L135" s="29"/>
      <c r="M135" s="29"/>
      <c r="N135" s="29"/>
      <c r="O135" s="29"/>
      <c r="P135" s="29"/>
      <c r="Q135" s="29"/>
      <c r="R135" s="29"/>
      <c r="S135" s="29"/>
      <c r="T135" s="29"/>
      <c r="U135" s="29"/>
      <c r="V135" s="29"/>
      <c r="W135" s="29"/>
      <c r="X135" s="29"/>
      <c r="Y135" s="29"/>
      <c r="Z135" s="29"/>
      <c r="AA135" s="29"/>
      <c r="AB135" s="29"/>
      <c r="AC135" s="29"/>
    </row>
    <row r="136" spans="1:29" ht="15.75" customHeight="1">
      <c r="A136" s="29"/>
      <c r="B136" s="75"/>
      <c r="C136" s="29"/>
      <c r="D136" s="29"/>
      <c r="E136" s="29"/>
      <c r="F136" s="29"/>
      <c r="G136" s="29"/>
      <c r="H136" s="29"/>
      <c r="I136" s="29"/>
      <c r="J136" s="325"/>
      <c r="K136" s="325"/>
      <c r="L136" s="29"/>
      <c r="M136" s="29"/>
      <c r="N136" s="29"/>
      <c r="O136" s="29"/>
      <c r="P136" s="29"/>
      <c r="Q136" s="29"/>
      <c r="R136" s="29"/>
      <c r="S136" s="29"/>
      <c r="T136" s="29"/>
      <c r="U136" s="29"/>
      <c r="V136" s="29"/>
      <c r="W136" s="29"/>
      <c r="X136" s="29"/>
      <c r="Y136" s="29"/>
      <c r="Z136" s="29"/>
      <c r="AA136" s="29"/>
      <c r="AB136" s="29"/>
      <c r="AC136" s="29"/>
    </row>
    <row r="137" spans="1:29" ht="15.75" customHeight="1">
      <c r="A137" s="29"/>
      <c r="B137" s="75"/>
      <c r="C137" s="29"/>
      <c r="D137" s="29"/>
      <c r="E137" s="29"/>
      <c r="F137" s="29"/>
      <c r="G137" s="29"/>
      <c r="H137" s="29"/>
      <c r="I137" s="29"/>
      <c r="J137" s="325"/>
      <c r="K137" s="325"/>
      <c r="L137" s="29"/>
      <c r="M137" s="29"/>
      <c r="N137" s="29"/>
      <c r="O137" s="29"/>
      <c r="P137" s="29"/>
      <c r="Q137" s="29"/>
      <c r="R137" s="29"/>
      <c r="S137" s="29"/>
      <c r="T137" s="29"/>
      <c r="U137" s="29"/>
      <c r="V137" s="29"/>
      <c r="W137" s="29"/>
      <c r="X137" s="29"/>
      <c r="Y137" s="29"/>
      <c r="Z137" s="29"/>
      <c r="AA137" s="29"/>
      <c r="AB137" s="29"/>
      <c r="AC137" s="29"/>
    </row>
    <row r="138" spans="1:29" ht="15.75" customHeight="1">
      <c r="A138" s="29"/>
      <c r="B138" s="75"/>
      <c r="C138" s="29"/>
      <c r="D138" s="29"/>
      <c r="E138" s="29"/>
      <c r="F138" s="29"/>
      <c r="G138" s="29"/>
      <c r="H138" s="29"/>
      <c r="I138" s="29"/>
      <c r="J138" s="325"/>
      <c r="K138" s="325"/>
      <c r="L138" s="29"/>
      <c r="M138" s="29"/>
      <c r="N138" s="29"/>
      <c r="O138" s="29"/>
      <c r="P138" s="29"/>
      <c r="Q138" s="29"/>
      <c r="R138" s="29"/>
      <c r="S138" s="29"/>
      <c r="T138" s="29"/>
      <c r="U138" s="29"/>
      <c r="V138" s="29"/>
      <c r="W138" s="29"/>
      <c r="X138" s="29"/>
      <c r="Y138" s="29"/>
      <c r="Z138" s="29"/>
      <c r="AA138" s="29"/>
      <c r="AB138" s="29"/>
      <c r="AC138" s="29"/>
    </row>
    <row r="139" spans="1:29" ht="15.75" customHeight="1">
      <c r="A139" s="29"/>
      <c r="B139" s="75"/>
      <c r="C139" s="29"/>
      <c r="D139" s="29"/>
      <c r="E139" s="29"/>
      <c r="F139" s="29"/>
      <c r="G139" s="29"/>
      <c r="H139" s="29"/>
      <c r="I139" s="29"/>
      <c r="J139" s="325"/>
      <c r="K139" s="325"/>
      <c r="L139" s="29"/>
      <c r="M139" s="29"/>
      <c r="N139" s="29"/>
      <c r="O139" s="29"/>
      <c r="P139" s="29"/>
      <c r="Q139" s="29"/>
      <c r="R139" s="29"/>
      <c r="S139" s="29"/>
      <c r="T139" s="29"/>
      <c r="U139" s="29"/>
      <c r="V139" s="29"/>
      <c r="W139" s="29"/>
      <c r="X139" s="29"/>
      <c r="Y139" s="29"/>
      <c r="Z139" s="29"/>
      <c r="AA139" s="29"/>
      <c r="AB139" s="29"/>
      <c r="AC139" s="29"/>
    </row>
    <row r="140" spans="1:29" ht="15.75" customHeight="1">
      <c r="A140" s="29"/>
      <c r="B140" s="75"/>
      <c r="C140" s="29"/>
      <c r="D140" s="29"/>
      <c r="E140" s="29"/>
      <c r="F140" s="29"/>
      <c r="G140" s="29"/>
      <c r="H140" s="29"/>
      <c r="I140" s="29"/>
      <c r="J140" s="325"/>
      <c r="K140" s="325"/>
      <c r="L140" s="29"/>
      <c r="M140" s="29"/>
      <c r="N140" s="29"/>
      <c r="O140" s="29"/>
      <c r="P140" s="29"/>
      <c r="Q140" s="29"/>
      <c r="R140" s="29"/>
      <c r="S140" s="29"/>
      <c r="T140" s="29"/>
      <c r="U140" s="29"/>
      <c r="V140" s="29"/>
      <c r="W140" s="29"/>
      <c r="X140" s="29"/>
      <c r="Y140" s="29"/>
      <c r="Z140" s="29"/>
      <c r="AA140" s="29"/>
      <c r="AB140" s="29"/>
      <c r="AC140" s="29"/>
    </row>
    <row r="141" spans="1:29" ht="15.75" customHeight="1">
      <c r="A141" s="29"/>
      <c r="B141" s="75"/>
      <c r="C141" s="29"/>
      <c r="D141" s="29"/>
      <c r="E141" s="29"/>
      <c r="F141" s="29"/>
      <c r="G141" s="29"/>
      <c r="H141" s="29"/>
      <c r="I141" s="29"/>
      <c r="J141" s="325"/>
      <c r="K141" s="325"/>
      <c r="L141" s="29"/>
      <c r="M141" s="29"/>
      <c r="N141" s="29"/>
      <c r="O141" s="29"/>
      <c r="P141" s="29"/>
      <c r="Q141" s="29"/>
      <c r="R141" s="29"/>
      <c r="S141" s="29"/>
      <c r="T141" s="29"/>
      <c r="U141" s="29"/>
      <c r="V141" s="29"/>
      <c r="W141" s="29"/>
      <c r="X141" s="29"/>
      <c r="Y141" s="29"/>
      <c r="Z141" s="29"/>
      <c r="AA141" s="29"/>
      <c r="AB141" s="29"/>
      <c r="AC141" s="29"/>
    </row>
    <row r="142" spans="1:29" ht="15.75" customHeight="1">
      <c r="A142" s="29"/>
      <c r="B142" s="75"/>
      <c r="C142" s="29"/>
      <c r="D142" s="29"/>
      <c r="E142" s="29"/>
      <c r="F142" s="29"/>
      <c r="G142" s="29"/>
      <c r="H142" s="29"/>
      <c r="I142" s="29"/>
      <c r="J142" s="325"/>
      <c r="K142" s="325"/>
      <c r="L142" s="29"/>
      <c r="M142" s="29"/>
      <c r="N142" s="29"/>
      <c r="O142" s="29"/>
      <c r="P142" s="29"/>
      <c r="Q142" s="29"/>
      <c r="R142" s="29"/>
      <c r="S142" s="29"/>
      <c r="T142" s="29"/>
      <c r="U142" s="29"/>
      <c r="V142" s="29"/>
      <c r="W142" s="29"/>
      <c r="X142" s="29"/>
      <c r="Y142" s="29"/>
      <c r="Z142" s="29"/>
      <c r="AA142" s="29"/>
      <c r="AB142" s="29"/>
      <c r="AC142" s="29"/>
    </row>
    <row r="143" spans="1:29" ht="15.75" customHeight="1">
      <c r="A143" s="29"/>
      <c r="B143" s="75"/>
      <c r="C143" s="29"/>
      <c r="D143" s="29"/>
      <c r="E143" s="29"/>
      <c r="F143" s="29"/>
      <c r="G143" s="29"/>
      <c r="H143" s="29"/>
      <c r="I143" s="29"/>
      <c r="J143" s="325"/>
      <c r="K143" s="325"/>
      <c r="L143" s="29"/>
      <c r="M143" s="29"/>
      <c r="N143" s="29"/>
      <c r="O143" s="29"/>
      <c r="P143" s="29"/>
      <c r="Q143" s="29"/>
      <c r="R143" s="29"/>
      <c r="S143" s="29"/>
      <c r="T143" s="29"/>
      <c r="U143" s="29"/>
      <c r="V143" s="29"/>
      <c r="W143" s="29"/>
      <c r="X143" s="29"/>
      <c r="Y143" s="29"/>
      <c r="Z143" s="29"/>
      <c r="AA143" s="29"/>
      <c r="AB143" s="29"/>
      <c r="AC143" s="29"/>
    </row>
    <row r="144" spans="1:29" ht="15.75" customHeight="1">
      <c r="A144" s="29"/>
      <c r="B144" s="75"/>
      <c r="C144" s="29"/>
      <c r="D144" s="29"/>
      <c r="E144" s="29"/>
      <c r="F144" s="29"/>
      <c r="G144" s="29"/>
      <c r="H144" s="29"/>
      <c r="I144" s="29"/>
      <c r="J144" s="325"/>
      <c r="K144" s="325"/>
      <c r="L144" s="29"/>
      <c r="M144" s="29"/>
      <c r="N144" s="29"/>
      <c r="O144" s="29"/>
      <c r="P144" s="29"/>
      <c r="Q144" s="29"/>
      <c r="R144" s="29"/>
      <c r="S144" s="29"/>
      <c r="T144" s="29"/>
      <c r="U144" s="29"/>
      <c r="V144" s="29"/>
      <c r="W144" s="29"/>
      <c r="X144" s="29"/>
      <c r="Y144" s="29"/>
      <c r="Z144" s="29"/>
      <c r="AA144" s="29"/>
      <c r="AB144" s="29"/>
      <c r="AC144" s="29"/>
    </row>
    <row r="145" spans="1:29" ht="15.75" customHeight="1">
      <c r="A145" s="29"/>
      <c r="B145" s="75"/>
      <c r="C145" s="29"/>
      <c r="D145" s="29"/>
      <c r="E145" s="29"/>
      <c r="F145" s="29"/>
      <c r="G145" s="29"/>
      <c r="H145" s="29"/>
      <c r="I145" s="29"/>
      <c r="J145" s="325"/>
      <c r="K145" s="325"/>
      <c r="L145" s="29"/>
      <c r="M145" s="29"/>
      <c r="N145" s="29"/>
      <c r="O145" s="29"/>
      <c r="P145" s="29"/>
      <c r="Q145" s="29"/>
      <c r="R145" s="29"/>
      <c r="S145" s="29"/>
      <c r="T145" s="29"/>
      <c r="U145" s="29"/>
      <c r="V145" s="29"/>
      <c r="W145" s="29"/>
      <c r="X145" s="29"/>
      <c r="Y145" s="29"/>
      <c r="Z145" s="29"/>
      <c r="AA145" s="29"/>
      <c r="AB145" s="29"/>
      <c r="AC145" s="29"/>
    </row>
    <row r="146" spans="1:29" ht="15.75" customHeight="1">
      <c r="A146" s="29"/>
      <c r="B146" s="75"/>
      <c r="C146" s="29"/>
      <c r="D146" s="29"/>
      <c r="E146" s="29"/>
      <c r="F146" s="29"/>
      <c r="G146" s="29"/>
      <c r="H146" s="29"/>
      <c r="I146" s="29"/>
      <c r="J146" s="325"/>
      <c r="K146" s="325"/>
      <c r="L146" s="29"/>
      <c r="M146" s="29"/>
      <c r="N146" s="29"/>
      <c r="O146" s="29"/>
      <c r="P146" s="29"/>
      <c r="Q146" s="29"/>
      <c r="R146" s="29"/>
      <c r="S146" s="29"/>
      <c r="T146" s="29"/>
      <c r="U146" s="29"/>
      <c r="V146" s="29"/>
      <c r="W146" s="29"/>
      <c r="X146" s="29"/>
      <c r="Y146" s="29"/>
      <c r="Z146" s="29"/>
      <c r="AA146" s="29"/>
      <c r="AB146" s="29"/>
      <c r="AC146" s="29"/>
    </row>
    <row r="147" spans="1:29" ht="15.75" customHeight="1">
      <c r="A147" s="29"/>
      <c r="B147" s="75"/>
      <c r="C147" s="29"/>
      <c r="D147" s="29"/>
      <c r="E147" s="29"/>
      <c r="F147" s="29"/>
      <c r="G147" s="29"/>
      <c r="H147" s="29"/>
      <c r="I147" s="29"/>
      <c r="J147" s="325"/>
      <c r="K147" s="325"/>
      <c r="L147" s="29"/>
      <c r="M147" s="29"/>
      <c r="N147" s="29"/>
      <c r="O147" s="29"/>
      <c r="P147" s="29"/>
      <c r="Q147" s="29"/>
      <c r="R147" s="29"/>
      <c r="S147" s="29"/>
      <c r="T147" s="29"/>
      <c r="U147" s="29"/>
      <c r="V147" s="29"/>
      <c r="W147" s="29"/>
      <c r="X147" s="29"/>
      <c r="Y147" s="29"/>
      <c r="Z147" s="29"/>
      <c r="AA147" s="29"/>
      <c r="AB147" s="29"/>
      <c r="AC147" s="29"/>
    </row>
    <row r="148" spans="1:29" ht="15.75" customHeight="1">
      <c r="A148" s="29"/>
      <c r="B148" s="75"/>
      <c r="C148" s="29"/>
      <c r="D148" s="29"/>
      <c r="E148" s="29"/>
      <c r="F148" s="29"/>
      <c r="G148" s="29"/>
      <c r="H148" s="29"/>
      <c r="I148" s="29"/>
      <c r="J148" s="325"/>
      <c r="K148" s="325"/>
      <c r="L148" s="29"/>
      <c r="M148" s="29"/>
      <c r="N148" s="29"/>
      <c r="O148" s="29"/>
      <c r="P148" s="29"/>
      <c r="Q148" s="29"/>
      <c r="R148" s="29"/>
      <c r="S148" s="29"/>
      <c r="T148" s="29"/>
      <c r="U148" s="29"/>
      <c r="V148" s="29"/>
      <c r="W148" s="29"/>
      <c r="X148" s="29"/>
      <c r="Y148" s="29"/>
      <c r="Z148" s="29"/>
      <c r="AA148" s="29"/>
      <c r="AB148" s="29"/>
      <c r="AC148" s="29"/>
    </row>
    <row r="149" spans="1:29" ht="15.75" customHeight="1">
      <c r="A149" s="29"/>
      <c r="B149" s="75"/>
      <c r="C149" s="29"/>
      <c r="D149" s="29"/>
      <c r="E149" s="29"/>
      <c r="F149" s="29"/>
      <c r="G149" s="29"/>
      <c r="H149" s="29"/>
      <c r="I149" s="29"/>
      <c r="J149" s="325"/>
      <c r="K149" s="325"/>
      <c r="L149" s="29"/>
      <c r="M149" s="29"/>
      <c r="N149" s="29"/>
      <c r="O149" s="29"/>
      <c r="P149" s="29"/>
      <c r="Q149" s="29"/>
      <c r="R149" s="29"/>
      <c r="S149" s="29"/>
      <c r="T149" s="29"/>
      <c r="U149" s="29"/>
      <c r="V149" s="29"/>
      <c r="W149" s="29"/>
      <c r="X149" s="29"/>
      <c r="Y149" s="29"/>
      <c r="Z149" s="29"/>
      <c r="AA149" s="29"/>
      <c r="AB149" s="29"/>
      <c r="AC149" s="29"/>
    </row>
    <row r="150" spans="1:29" ht="15.75" customHeight="1">
      <c r="A150" s="29"/>
      <c r="B150" s="75"/>
      <c r="C150" s="29"/>
      <c r="D150" s="29"/>
      <c r="E150" s="29"/>
      <c r="F150" s="29"/>
      <c r="G150" s="29"/>
      <c r="H150" s="29"/>
      <c r="I150" s="29"/>
      <c r="J150" s="325"/>
      <c r="K150" s="325"/>
      <c r="L150" s="29"/>
      <c r="M150" s="29"/>
      <c r="N150" s="29"/>
      <c r="O150" s="29"/>
      <c r="P150" s="29"/>
      <c r="Q150" s="29"/>
      <c r="R150" s="29"/>
      <c r="S150" s="29"/>
      <c r="T150" s="29"/>
      <c r="U150" s="29"/>
      <c r="V150" s="29"/>
      <c r="W150" s="29"/>
      <c r="X150" s="29"/>
      <c r="Y150" s="29"/>
      <c r="Z150" s="29"/>
      <c r="AA150" s="29"/>
      <c r="AB150" s="29"/>
      <c r="AC150" s="29"/>
    </row>
    <row r="151" spans="1:29" ht="15.75" customHeight="1">
      <c r="A151" s="29"/>
      <c r="B151" s="75"/>
      <c r="C151" s="29"/>
      <c r="D151" s="29"/>
      <c r="E151" s="29"/>
      <c r="F151" s="29"/>
      <c r="G151" s="29"/>
      <c r="H151" s="29"/>
      <c r="I151" s="29"/>
      <c r="J151" s="325"/>
      <c r="K151" s="325"/>
      <c r="L151" s="29"/>
      <c r="M151" s="29"/>
      <c r="N151" s="29"/>
      <c r="O151" s="29"/>
      <c r="P151" s="29"/>
      <c r="Q151" s="29"/>
      <c r="R151" s="29"/>
      <c r="S151" s="29"/>
      <c r="T151" s="29"/>
      <c r="U151" s="29"/>
      <c r="V151" s="29"/>
      <c r="W151" s="29"/>
      <c r="X151" s="29"/>
      <c r="Y151" s="29"/>
      <c r="Z151" s="29"/>
      <c r="AA151" s="29"/>
      <c r="AB151" s="29"/>
      <c r="AC151" s="29"/>
    </row>
    <row r="152" spans="1:29" ht="15.75" customHeight="1">
      <c r="A152" s="29"/>
      <c r="B152" s="75"/>
      <c r="C152" s="29"/>
      <c r="D152" s="29"/>
      <c r="E152" s="29"/>
      <c r="F152" s="29"/>
      <c r="G152" s="29"/>
      <c r="H152" s="29"/>
      <c r="I152" s="29"/>
      <c r="J152" s="325"/>
      <c r="K152" s="325"/>
      <c r="L152" s="29"/>
      <c r="M152" s="29"/>
      <c r="N152" s="29"/>
      <c r="O152" s="29"/>
      <c r="P152" s="29"/>
      <c r="Q152" s="29"/>
      <c r="R152" s="29"/>
      <c r="S152" s="29"/>
      <c r="T152" s="29"/>
      <c r="U152" s="29"/>
      <c r="V152" s="29"/>
      <c r="W152" s="29"/>
      <c r="X152" s="29"/>
      <c r="Y152" s="29"/>
      <c r="Z152" s="29"/>
      <c r="AA152" s="29"/>
      <c r="AB152" s="29"/>
      <c r="AC152" s="29"/>
    </row>
    <row r="153" spans="1:29" ht="15.75" customHeight="1">
      <c r="A153" s="29"/>
      <c r="B153" s="75"/>
      <c r="C153" s="29"/>
      <c r="D153" s="29"/>
      <c r="E153" s="29"/>
      <c r="F153" s="29"/>
      <c r="G153" s="29"/>
      <c r="H153" s="29"/>
      <c r="I153" s="29"/>
      <c r="J153" s="325"/>
      <c r="K153" s="325"/>
      <c r="L153" s="29"/>
      <c r="M153" s="29"/>
      <c r="N153" s="29"/>
      <c r="O153" s="29"/>
      <c r="P153" s="29"/>
      <c r="Q153" s="29"/>
      <c r="R153" s="29"/>
      <c r="S153" s="29"/>
      <c r="T153" s="29"/>
      <c r="U153" s="29"/>
      <c r="V153" s="29"/>
      <c r="W153" s="29"/>
      <c r="X153" s="29"/>
      <c r="Y153" s="29"/>
      <c r="Z153" s="29"/>
      <c r="AA153" s="29"/>
      <c r="AB153" s="29"/>
      <c r="AC153" s="29"/>
    </row>
    <row r="154" spans="1:29" ht="15.75" customHeight="1">
      <c r="A154" s="29"/>
      <c r="B154" s="75"/>
      <c r="C154" s="29"/>
      <c r="D154" s="29"/>
      <c r="E154" s="29"/>
      <c r="F154" s="29"/>
      <c r="G154" s="29"/>
      <c r="H154" s="29"/>
      <c r="I154" s="29"/>
      <c r="J154" s="325"/>
      <c r="K154" s="325"/>
      <c r="L154" s="29"/>
      <c r="M154" s="29"/>
      <c r="N154" s="29"/>
      <c r="O154" s="29"/>
      <c r="P154" s="29"/>
      <c r="Q154" s="29"/>
      <c r="R154" s="29"/>
      <c r="S154" s="29"/>
      <c r="T154" s="29"/>
      <c r="U154" s="29"/>
      <c r="V154" s="29"/>
      <c r="W154" s="29"/>
      <c r="X154" s="29"/>
      <c r="Y154" s="29"/>
      <c r="Z154" s="29"/>
      <c r="AA154" s="29"/>
      <c r="AB154" s="29"/>
      <c r="AC154" s="29"/>
    </row>
    <row r="155" spans="1:29" ht="15.75" customHeight="1">
      <c r="A155" s="29"/>
      <c r="B155" s="75"/>
      <c r="C155" s="29"/>
      <c r="D155" s="29"/>
      <c r="E155" s="29"/>
      <c r="F155" s="29"/>
      <c r="G155" s="29"/>
      <c r="H155" s="29"/>
      <c r="I155" s="29"/>
      <c r="J155" s="325"/>
      <c r="K155" s="325"/>
      <c r="L155" s="29"/>
      <c r="M155" s="29"/>
      <c r="N155" s="29"/>
      <c r="O155" s="29"/>
      <c r="P155" s="29"/>
      <c r="Q155" s="29"/>
      <c r="R155" s="29"/>
      <c r="S155" s="29"/>
      <c r="T155" s="29"/>
      <c r="U155" s="29"/>
      <c r="V155" s="29"/>
      <c r="W155" s="29"/>
      <c r="X155" s="29"/>
      <c r="Y155" s="29"/>
      <c r="Z155" s="29"/>
      <c r="AA155" s="29"/>
      <c r="AB155" s="29"/>
      <c r="AC155" s="29"/>
    </row>
    <row r="156" spans="1:29" ht="15.75" customHeight="1">
      <c r="A156" s="29"/>
      <c r="B156" s="75"/>
      <c r="C156" s="29"/>
      <c r="D156" s="29"/>
      <c r="E156" s="29"/>
      <c r="F156" s="29"/>
      <c r="G156" s="29"/>
      <c r="H156" s="29"/>
      <c r="I156" s="29"/>
      <c r="J156" s="325"/>
      <c r="K156" s="325"/>
      <c r="L156" s="29"/>
      <c r="M156" s="29"/>
      <c r="N156" s="29"/>
      <c r="O156" s="29"/>
      <c r="P156" s="29"/>
      <c r="Q156" s="29"/>
      <c r="R156" s="29"/>
      <c r="S156" s="29"/>
      <c r="T156" s="29"/>
      <c r="U156" s="29"/>
      <c r="V156" s="29"/>
      <c r="W156" s="29"/>
      <c r="X156" s="29"/>
      <c r="Y156" s="29"/>
      <c r="Z156" s="29"/>
      <c r="AA156" s="29"/>
      <c r="AB156" s="29"/>
      <c r="AC156" s="29"/>
    </row>
    <row r="157" spans="1:29" ht="15.75" customHeight="1">
      <c r="A157" s="29"/>
      <c r="B157" s="75"/>
      <c r="C157" s="29"/>
      <c r="D157" s="29"/>
      <c r="E157" s="29"/>
      <c r="F157" s="29"/>
      <c r="G157" s="29"/>
      <c r="H157" s="29"/>
      <c r="I157" s="29"/>
      <c r="J157" s="325"/>
      <c r="K157" s="325"/>
      <c r="L157" s="29"/>
      <c r="M157" s="29"/>
      <c r="N157" s="29"/>
      <c r="O157" s="29"/>
      <c r="P157" s="29"/>
      <c r="Q157" s="29"/>
      <c r="R157" s="29"/>
      <c r="S157" s="29"/>
      <c r="T157" s="29"/>
      <c r="U157" s="29"/>
      <c r="V157" s="29"/>
      <c r="W157" s="29"/>
      <c r="X157" s="29"/>
      <c r="Y157" s="29"/>
      <c r="Z157" s="29"/>
      <c r="AA157" s="29"/>
      <c r="AB157" s="29"/>
      <c r="AC157" s="29"/>
    </row>
    <row r="158" spans="1:29" ht="15.75" customHeight="1">
      <c r="A158" s="29"/>
      <c r="B158" s="75"/>
      <c r="C158" s="29"/>
      <c r="D158" s="29"/>
      <c r="E158" s="29"/>
      <c r="F158" s="29"/>
      <c r="G158" s="29"/>
      <c r="H158" s="29"/>
      <c r="I158" s="29"/>
      <c r="J158" s="325"/>
      <c r="K158" s="325"/>
      <c r="L158" s="29"/>
      <c r="M158" s="29"/>
      <c r="N158" s="29"/>
      <c r="O158" s="29"/>
      <c r="P158" s="29"/>
      <c r="Q158" s="29"/>
      <c r="R158" s="29"/>
      <c r="S158" s="29"/>
      <c r="T158" s="29"/>
      <c r="U158" s="29"/>
      <c r="V158" s="29"/>
      <c r="W158" s="29"/>
      <c r="X158" s="29"/>
      <c r="Y158" s="29"/>
      <c r="Z158" s="29"/>
      <c r="AA158" s="29"/>
      <c r="AB158" s="29"/>
      <c r="AC158" s="29"/>
    </row>
    <row r="159" spans="1:29" ht="15.75" customHeight="1">
      <c r="A159" s="29"/>
      <c r="B159" s="75"/>
      <c r="C159" s="29"/>
      <c r="D159" s="29"/>
      <c r="E159" s="29"/>
      <c r="F159" s="29"/>
      <c r="G159" s="29"/>
      <c r="H159" s="29"/>
      <c r="I159" s="29"/>
      <c r="J159" s="325"/>
      <c r="K159" s="325"/>
      <c r="L159" s="29"/>
      <c r="M159" s="29"/>
      <c r="N159" s="29"/>
      <c r="O159" s="29"/>
      <c r="P159" s="29"/>
      <c r="Q159" s="29"/>
      <c r="R159" s="29"/>
      <c r="S159" s="29"/>
      <c r="T159" s="29"/>
      <c r="U159" s="29"/>
      <c r="V159" s="29"/>
      <c r="W159" s="29"/>
      <c r="X159" s="29"/>
      <c r="Y159" s="29"/>
      <c r="Z159" s="29"/>
      <c r="AA159" s="29"/>
      <c r="AB159" s="29"/>
      <c r="AC159" s="29"/>
    </row>
    <row r="160" spans="1:29" ht="15.75" customHeight="1">
      <c r="A160" s="29"/>
      <c r="B160" s="75"/>
      <c r="C160" s="29"/>
      <c r="D160" s="29"/>
      <c r="E160" s="29"/>
      <c r="F160" s="29"/>
      <c r="G160" s="29"/>
      <c r="H160" s="29"/>
      <c r="I160" s="29"/>
      <c r="J160" s="325"/>
      <c r="K160" s="325"/>
      <c r="L160" s="29"/>
      <c r="M160" s="29"/>
      <c r="N160" s="29"/>
      <c r="O160" s="29"/>
      <c r="P160" s="29"/>
      <c r="Q160" s="29"/>
      <c r="R160" s="29"/>
      <c r="S160" s="29"/>
      <c r="T160" s="29"/>
      <c r="U160" s="29"/>
      <c r="V160" s="29"/>
      <c r="W160" s="29"/>
      <c r="X160" s="29"/>
      <c r="Y160" s="29"/>
      <c r="Z160" s="29"/>
      <c r="AA160" s="29"/>
      <c r="AB160" s="29"/>
      <c r="AC160" s="29"/>
    </row>
    <row r="161" spans="1:29" ht="15.75" customHeight="1">
      <c r="A161" s="29"/>
      <c r="B161" s="75"/>
      <c r="C161" s="29"/>
      <c r="D161" s="29"/>
      <c r="E161" s="29"/>
      <c r="F161" s="29"/>
      <c r="G161" s="29"/>
      <c r="H161" s="29"/>
      <c r="I161" s="29"/>
      <c r="J161" s="325"/>
      <c r="K161" s="325"/>
      <c r="L161" s="29"/>
      <c r="M161" s="29"/>
      <c r="N161" s="29"/>
      <c r="O161" s="29"/>
      <c r="P161" s="29"/>
      <c r="Q161" s="29"/>
      <c r="R161" s="29"/>
      <c r="S161" s="29"/>
      <c r="T161" s="29"/>
      <c r="U161" s="29"/>
      <c r="V161" s="29"/>
      <c r="W161" s="29"/>
      <c r="X161" s="29"/>
      <c r="Y161" s="29"/>
      <c r="Z161" s="29"/>
      <c r="AA161" s="29"/>
      <c r="AB161" s="29"/>
      <c r="AC161" s="29"/>
    </row>
    <row r="162" spans="1:29" ht="15.75" customHeight="1">
      <c r="A162" s="29"/>
      <c r="B162" s="75"/>
      <c r="C162" s="29"/>
      <c r="D162" s="29"/>
      <c r="E162" s="29"/>
      <c r="F162" s="29"/>
      <c r="G162" s="29"/>
      <c r="H162" s="29"/>
      <c r="I162" s="29"/>
      <c r="J162" s="325"/>
      <c r="K162" s="325"/>
      <c r="L162" s="29"/>
      <c r="M162" s="29"/>
      <c r="N162" s="29"/>
      <c r="O162" s="29"/>
      <c r="P162" s="29"/>
      <c r="Q162" s="29"/>
      <c r="R162" s="29"/>
      <c r="S162" s="29"/>
      <c r="T162" s="29"/>
      <c r="U162" s="29"/>
      <c r="V162" s="29"/>
      <c r="W162" s="29"/>
      <c r="X162" s="29"/>
      <c r="Y162" s="29"/>
      <c r="Z162" s="29"/>
      <c r="AA162" s="29"/>
      <c r="AB162" s="29"/>
      <c r="AC162" s="29"/>
    </row>
    <row r="163" spans="1:29" ht="15.75" customHeight="1">
      <c r="A163" s="29"/>
      <c r="B163" s="75"/>
      <c r="C163" s="29"/>
      <c r="D163" s="29"/>
      <c r="E163" s="29"/>
      <c r="F163" s="29"/>
      <c r="G163" s="29"/>
      <c r="H163" s="29"/>
      <c r="I163" s="29"/>
      <c r="J163" s="325"/>
      <c r="K163" s="325"/>
      <c r="L163" s="29"/>
      <c r="M163" s="29"/>
      <c r="N163" s="29"/>
      <c r="O163" s="29"/>
      <c r="P163" s="29"/>
      <c r="Q163" s="29"/>
      <c r="R163" s="29"/>
      <c r="S163" s="29"/>
      <c r="T163" s="29"/>
      <c r="U163" s="29"/>
      <c r="V163" s="29"/>
      <c r="W163" s="29"/>
      <c r="X163" s="29"/>
      <c r="Y163" s="29"/>
      <c r="Z163" s="29"/>
      <c r="AA163" s="29"/>
      <c r="AB163" s="29"/>
      <c r="AC163" s="29"/>
    </row>
    <row r="164" spans="1:29" ht="15.75" customHeight="1">
      <c r="A164" s="29"/>
      <c r="B164" s="75"/>
      <c r="C164" s="29"/>
      <c r="D164" s="29"/>
      <c r="E164" s="29"/>
      <c r="F164" s="29"/>
      <c r="G164" s="29"/>
      <c r="H164" s="29"/>
      <c r="I164" s="29"/>
      <c r="J164" s="325"/>
      <c r="K164" s="325"/>
      <c r="L164" s="29"/>
      <c r="M164" s="29"/>
      <c r="N164" s="29"/>
      <c r="O164" s="29"/>
      <c r="P164" s="29"/>
      <c r="Q164" s="29"/>
      <c r="R164" s="29"/>
      <c r="S164" s="29"/>
      <c r="T164" s="29"/>
      <c r="U164" s="29"/>
      <c r="V164" s="29"/>
      <c r="W164" s="29"/>
      <c r="X164" s="29"/>
      <c r="Y164" s="29"/>
      <c r="Z164" s="29"/>
      <c r="AA164" s="29"/>
      <c r="AB164" s="29"/>
      <c r="AC164" s="29"/>
    </row>
    <row r="165" spans="1:29" ht="15.75" customHeight="1">
      <c r="A165" s="29"/>
      <c r="B165" s="75"/>
      <c r="C165" s="29"/>
      <c r="D165" s="29"/>
      <c r="E165" s="29"/>
      <c r="F165" s="29"/>
      <c r="G165" s="29"/>
      <c r="H165" s="29"/>
      <c r="I165" s="29"/>
      <c r="J165" s="325"/>
      <c r="K165" s="325"/>
      <c r="L165" s="29"/>
      <c r="M165" s="29"/>
      <c r="N165" s="29"/>
      <c r="O165" s="29"/>
      <c r="P165" s="29"/>
      <c r="Q165" s="29"/>
      <c r="R165" s="29"/>
      <c r="S165" s="29"/>
      <c r="T165" s="29"/>
      <c r="U165" s="29"/>
      <c r="V165" s="29"/>
      <c r="W165" s="29"/>
      <c r="X165" s="29"/>
      <c r="Y165" s="29"/>
      <c r="Z165" s="29"/>
      <c r="AA165" s="29"/>
      <c r="AB165" s="29"/>
      <c r="AC165" s="29"/>
    </row>
    <row r="166" spans="1:29" ht="15.75" customHeight="1">
      <c r="A166" s="29"/>
      <c r="B166" s="75"/>
      <c r="C166" s="29"/>
      <c r="D166" s="29"/>
      <c r="E166" s="29"/>
      <c r="F166" s="29"/>
      <c r="G166" s="29"/>
      <c r="H166" s="29"/>
      <c r="I166" s="29"/>
      <c r="J166" s="325"/>
      <c r="K166" s="325"/>
      <c r="L166" s="29"/>
      <c r="M166" s="29"/>
      <c r="N166" s="29"/>
      <c r="O166" s="29"/>
      <c r="P166" s="29"/>
      <c r="Q166" s="29"/>
      <c r="R166" s="29"/>
      <c r="S166" s="29"/>
      <c r="T166" s="29"/>
      <c r="U166" s="29"/>
      <c r="V166" s="29"/>
      <c r="W166" s="29"/>
      <c r="X166" s="29"/>
      <c r="Y166" s="29"/>
      <c r="Z166" s="29"/>
      <c r="AA166" s="29"/>
      <c r="AB166" s="29"/>
      <c r="AC166" s="29"/>
    </row>
    <row r="167" spans="1:29" ht="15.75" customHeight="1">
      <c r="A167" s="29"/>
      <c r="B167" s="75"/>
      <c r="C167" s="29"/>
      <c r="D167" s="29"/>
      <c r="E167" s="29"/>
      <c r="F167" s="29"/>
      <c r="G167" s="29"/>
      <c r="H167" s="29"/>
      <c r="I167" s="29"/>
      <c r="J167" s="325"/>
      <c r="K167" s="325"/>
      <c r="L167" s="29"/>
      <c r="M167" s="29"/>
      <c r="N167" s="29"/>
      <c r="O167" s="29"/>
      <c r="P167" s="29"/>
      <c r="Q167" s="29"/>
      <c r="R167" s="29"/>
      <c r="S167" s="29"/>
      <c r="T167" s="29"/>
      <c r="U167" s="29"/>
      <c r="V167" s="29"/>
      <c r="W167" s="29"/>
      <c r="X167" s="29"/>
      <c r="Y167" s="29"/>
      <c r="Z167" s="29"/>
      <c r="AA167" s="29"/>
      <c r="AB167" s="29"/>
      <c r="AC167" s="29"/>
    </row>
    <row r="168" spans="1:29" ht="15.75" customHeight="1">
      <c r="A168" s="29"/>
      <c r="B168" s="75"/>
      <c r="C168" s="29"/>
      <c r="D168" s="29"/>
      <c r="E168" s="29"/>
      <c r="F168" s="29"/>
      <c r="G168" s="29"/>
      <c r="H168" s="29"/>
      <c r="I168" s="29"/>
      <c r="J168" s="325"/>
      <c r="K168" s="325"/>
      <c r="L168" s="29"/>
      <c r="M168" s="29"/>
      <c r="N168" s="29"/>
      <c r="O168" s="29"/>
      <c r="P168" s="29"/>
      <c r="Q168" s="29"/>
      <c r="R168" s="29"/>
      <c r="S168" s="29"/>
      <c r="T168" s="29"/>
      <c r="U168" s="29"/>
      <c r="V168" s="29"/>
      <c r="W168" s="29"/>
      <c r="X168" s="29"/>
      <c r="Y168" s="29"/>
      <c r="Z168" s="29"/>
      <c r="AA168" s="29"/>
      <c r="AB168" s="29"/>
      <c r="AC168" s="29"/>
    </row>
    <row r="169" spans="1:29" ht="15.75" customHeight="1">
      <c r="A169" s="29"/>
      <c r="B169" s="75"/>
      <c r="C169" s="29"/>
      <c r="D169" s="29"/>
      <c r="E169" s="29"/>
      <c r="F169" s="29"/>
      <c r="G169" s="29"/>
      <c r="H169" s="29"/>
      <c r="I169" s="29"/>
      <c r="J169" s="325"/>
      <c r="K169" s="325"/>
      <c r="L169" s="29"/>
      <c r="M169" s="29"/>
      <c r="N169" s="29"/>
      <c r="O169" s="29"/>
      <c r="P169" s="29"/>
      <c r="Q169" s="29"/>
      <c r="R169" s="29"/>
      <c r="S169" s="29"/>
      <c r="T169" s="29"/>
      <c r="U169" s="29"/>
      <c r="V169" s="29"/>
      <c r="W169" s="29"/>
      <c r="X169" s="29"/>
      <c r="Y169" s="29"/>
      <c r="Z169" s="29"/>
      <c r="AA169" s="29"/>
      <c r="AB169" s="29"/>
      <c r="AC169" s="29"/>
    </row>
    <row r="170" spans="1:29" ht="15.75" customHeight="1">
      <c r="A170" s="29"/>
      <c r="B170" s="75"/>
      <c r="C170" s="29"/>
      <c r="D170" s="29"/>
      <c r="E170" s="29"/>
      <c r="F170" s="29"/>
      <c r="G170" s="29"/>
      <c r="H170" s="29"/>
      <c r="I170" s="29"/>
      <c r="J170" s="325"/>
      <c r="K170" s="325"/>
      <c r="L170" s="29"/>
      <c r="M170" s="29"/>
      <c r="N170" s="29"/>
      <c r="O170" s="29"/>
      <c r="P170" s="29"/>
      <c r="Q170" s="29"/>
      <c r="R170" s="29"/>
      <c r="S170" s="29"/>
      <c r="T170" s="29"/>
      <c r="U170" s="29"/>
      <c r="V170" s="29"/>
      <c r="W170" s="29"/>
      <c r="X170" s="29"/>
      <c r="Y170" s="29"/>
      <c r="Z170" s="29"/>
      <c r="AA170" s="29"/>
      <c r="AB170" s="29"/>
      <c r="AC170" s="29"/>
    </row>
    <row r="171" spans="1:29" ht="15.75" customHeight="1">
      <c r="A171" s="29"/>
      <c r="B171" s="75"/>
      <c r="C171" s="29"/>
      <c r="D171" s="29"/>
      <c r="E171" s="29"/>
      <c r="F171" s="29"/>
      <c r="G171" s="29"/>
      <c r="H171" s="29"/>
      <c r="I171" s="29"/>
      <c r="J171" s="325"/>
      <c r="K171" s="325"/>
      <c r="L171" s="29"/>
      <c r="M171" s="29"/>
      <c r="N171" s="29"/>
      <c r="O171" s="29"/>
      <c r="P171" s="29"/>
      <c r="Q171" s="29"/>
      <c r="R171" s="29"/>
      <c r="S171" s="29"/>
      <c r="T171" s="29"/>
      <c r="U171" s="29"/>
      <c r="V171" s="29"/>
      <c r="W171" s="29"/>
      <c r="X171" s="29"/>
      <c r="Y171" s="29"/>
      <c r="Z171" s="29"/>
      <c r="AA171" s="29"/>
      <c r="AB171" s="29"/>
      <c r="AC171" s="29"/>
    </row>
    <row r="172" spans="1:29" ht="15.75" customHeight="1">
      <c r="A172" s="29"/>
      <c r="B172" s="75"/>
      <c r="C172" s="29"/>
      <c r="D172" s="29"/>
      <c r="E172" s="29"/>
      <c r="F172" s="29"/>
      <c r="G172" s="29"/>
      <c r="H172" s="29"/>
      <c r="I172" s="29"/>
      <c r="J172" s="325"/>
      <c r="K172" s="325"/>
      <c r="L172" s="29"/>
      <c r="M172" s="29"/>
      <c r="N172" s="29"/>
      <c r="O172" s="29"/>
      <c r="P172" s="29"/>
      <c r="Q172" s="29"/>
      <c r="R172" s="29"/>
      <c r="S172" s="29"/>
      <c r="T172" s="29"/>
      <c r="U172" s="29"/>
      <c r="V172" s="29"/>
      <c r="W172" s="29"/>
      <c r="X172" s="29"/>
      <c r="Y172" s="29"/>
      <c r="Z172" s="29"/>
      <c r="AA172" s="29"/>
      <c r="AB172" s="29"/>
      <c r="AC172" s="29"/>
    </row>
    <row r="173" spans="1:29" ht="15.75" customHeight="1">
      <c r="A173" s="29"/>
      <c r="B173" s="75"/>
      <c r="C173" s="29"/>
      <c r="D173" s="29"/>
      <c r="E173" s="29"/>
      <c r="F173" s="29"/>
      <c r="G173" s="29"/>
      <c r="H173" s="29"/>
      <c r="I173" s="29"/>
      <c r="J173" s="325"/>
      <c r="K173" s="325"/>
      <c r="L173" s="29"/>
      <c r="M173" s="29"/>
      <c r="N173" s="29"/>
      <c r="O173" s="29"/>
      <c r="P173" s="29"/>
      <c r="Q173" s="29"/>
      <c r="R173" s="29"/>
      <c r="S173" s="29"/>
      <c r="T173" s="29"/>
      <c r="U173" s="29"/>
      <c r="V173" s="29"/>
      <c r="W173" s="29"/>
      <c r="X173" s="29"/>
      <c r="Y173" s="29"/>
      <c r="Z173" s="29"/>
      <c r="AA173" s="29"/>
      <c r="AB173" s="29"/>
      <c r="AC173" s="29"/>
    </row>
    <row r="174" spans="1:29" ht="15.75" customHeight="1">
      <c r="A174" s="29"/>
      <c r="B174" s="75"/>
      <c r="C174" s="29"/>
      <c r="D174" s="29"/>
      <c r="E174" s="29"/>
      <c r="F174" s="29"/>
      <c r="G174" s="29"/>
      <c r="H174" s="29"/>
      <c r="I174" s="29"/>
      <c r="J174" s="325"/>
      <c r="K174" s="325"/>
      <c r="L174" s="29"/>
      <c r="M174" s="29"/>
      <c r="N174" s="29"/>
      <c r="O174" s="29"/>
      <c r="P174" s="29"/>
      <c r="Q174" s="29"/>
      <c r="R174" s="29"/>
      <c r="S174" s="29"/>
      <c r="T174" s="29"/>
      <c r="U174" s="29"/>
      <c r="V174" s="29"/>
      <c r="W174" s="29"/>
      <c r="X174" s="29"/>
      <c r="Y174" s="29"/>
      <c r="Z174" s="29"/>
      <c r="AA174" s="29"/>
      <c r="AB174" s="29"/>
      <c r="AC174" s="29"/>
    </row>
    <row r="175" spans="1:29" ht="15.75" customHeight="1">
      <c r="A175" s="29"/>
      <c r="B175" s="75"/>
      <c r="C175" s="29"/>
      <c r="D175" s="29"/>
      <c r="E175" s="29"/>
      <c r="F175" s="29"/>
      <c r="G175" s="29"/>
      <c r="H175" s="29"/>
      <c r="I175" s="29"/>
      <c r="J175" s="325"/>
      <c r="K175" s="325"/>
      <c r="L175" s="29"/>
      <c r="M175" s="29"/>
      <c r="N175" s="29"/>
      <c r="O175" s="29"/>
      <c r="P175" s="29"/>
      <c r="Q175" s="29"/>
      <c r="R175" s="29"/>
      <c r="S175" s="29"/>
      <c r="T175" s="29"/>
      <c r="U175" s="29"/>
      <c r="V175" s="29"/>
      <c r="W175" s="29"/>
      <c r="X175" s="29"/>
      <c r="Y175" s="29"/>
      <c r="Z175" s="29"/>
      <c r="AA175" s="29"/>
      <c r="AB175" s="29"/>
      <c r="AC175" s="29"/>
    </row>
    <row r="176" spans="1:29" ht="15.75" customHeight="1">
      <c r="A176" s="29"/>
      <c r="B176" s="75"/>
      <c r="C176" s="29"/>
      <c r="D176" s="29"/>
      <c r="E176" s="29"/>
      <c r="F176" s="29"/>
      <c r="G176" s="29"/>
      <c r="H176" s="29"/>
      <c r="I176" s="29"/>
      <c r="J176" s="325"/>
      <c r="K176" s="325"/>
      <c r="L176" s="29"/>
      <c r="M176" s="29"/>
      <c r="N176" s="29"/>
      <c r="O176" s="29"/>
      <c r="P176" s="29"/>
      <c r="Q176" s="29"/>
      <c r="R176" s="29"/>
      <c r="S176" s="29"/>
      <c r="T176" s="29"/>
      <c r="U176" s="29"/>
      <c r="V176" s="29"/>
      <c r="W176" s="29"/>
      <c r="X176" s="29"/>
      <c r="Y176" s="29"/>
      <c r="Z176" s="29"/>
      <c r="AA176" s="29"/>
      <c r="AB176" s="29"/>
      <c r="AC176" s="29"/>
    </row>
    <row r="177" spans="1:29" ht="15.75" customHeight="1">
      <c r="A177" s="29"/>
      <c r="B177" s="75"/>
      <c r="C177" s="29"/>
      <c r="D177" s="29"/>
      <c r="E177" s="29"/>
      <c r="F177" s="29"/>
      <c r="G177" s="29"/>
      <c r="H177" s="29"/>
      <c r="I177" s="29"/>
      <c r="J177" s="325"/>
      <c r="K177" s="325"/>
      <c r="L177" s="29"/>
      <c r="M177" s="29"/>
      <c r="N177" s="29"/>
      <c r="O177" s="29"/>
      <c r="P177" s="29"/>
      <c r="Q177" s="29"/>
      <c r="R177" s="29"/>
      <c r="S177" s="29"/>
      <c r="T177" s="29"/>
      <c r="U177" s="29"/>
      <c r="V177" s="29"/>
      <c r="W177" s="29"/>
      <c r="X177" s="29"/>
      <c r="Y177" s="29"/>
      <c r="Z177" s="29"/>
      <c r="AA177" s="29"/>
      <c r="AB177" s="29"/>
      <c r="AC177" s="29"/>
    </row>
    <row r="178" spans="1:29" ht="15.75" customHeight="1">
      <c r="A178" s="29"/>
      <c r="B178" s="75"/>
      <c r="C178" s="29"/>
      <c r="D178" s="29"/>
      <c r="E178" s="29"/>
      <c r="F178" s="29"/>
      <c r="G178" s="29"/>
      <c r="H178" s="29"/>
      <c r="I178" s="29"/>
      <c r="J178" s="325"/>
      <c r="K178" s="325"/>
      <c r="L178" s="29"/>
      <c r="M178" s="29"/>
      <c r="N178" s="29"/>
      <c r="O178" s="29"/>
      <c r="P178" s="29"/>
      <c r="Q178" s="29"/>
      <c r="R178" s="29"/>
      <c r="S178" s="29"/>
      <c r="T178" s="29"/>
      <c r="U178" s="29"/>
      <c r="V178" s="29"/>
      <c r="W178" s="29"/>
      <c r="X178" s="29"/>
      <c r="Y178" s="29"/>
      <c r="Z178" s="29"/>
      <c r="AA178" s="29"/>
      <c r="AB178" s="29"/>
      <c r="AC178" s="29"/>
    </row>
    <row r="179" spans="1:29" ht="15.75" customHeight="1">
      <c r="A179" s="29"/>
      <c r="B179" s="75"/>
      <c r="C179" s="29"/>
      <c r="D179" s="29"/>
      <c r="E179" s="29"/>
      <c r="F179" s="29"/>
      <c r="G179" s="29"/>
      <c r="H179" s="29"/>
      <c r="I179" s="29"/>
      <c r="J179" s="325"/>
      <c r="K179" s="325"/>
      <c r="L179" s="29"/>
      <c r="M179" s="29"/>
      <c r="N179" s="29"/>
      <c r="O179" s="29"/>
      <c r="P179" s="29"/>
      <c r="Q179" s="29"/>
      <c r="R179" s="29"/>
      <c r="S179" s="29"/>
      <c r="T179" s="29"/>
      <c r="U179" s="29"/>
      <c r="V179" s="29"/>
      <c r="W179" s="29"/>
      <c r="X179" s="29"/>
      <c r="Y179" s="29"/>
      <c r="Z179" s="29"/>
      <c r="AA179" s="29"/>
      <c r="AB179" s="29"/>
      <c r="AC179" s="29"/>
    </row>
    <row r="180" spans="1:29" ht="15.75" customHeight="1">
      <c r="A180" s="29"/>
      <c r="B180" s="75"/>
      <c r="C180" s="29"/>
      <c r="D180" s="29"/>
      <c r="E180" s="29"/>
      <c r="F180" s="29"/>
      <c r="G180" s="29"/>
      <c r="H180" s="29"/>
      <c r="I180" s="29"/>
      <c r="J180" s="325"/>
      <c r="K180" s="325"/>
      <c r="L180" s="29"/>
      <c r="M180" s="29"/>
      <c r="N180" s="29"/>
      <c r="O180" s="29"/>
      <c r="P180" s="29"/>
      <c r="Q180" s="29"/>
      <c r="R180" s="29"/>
      <c r="S180" s="29"/>
      <c r="T180" s="29"/>
      <c r="U180" s="29"/>
      <c r="V180" s="29"/>
      <c r="W180" s="29"/>
      <c r="X180" s="29"/>
      <c r="Y180" s="29"/>
      <c r="Z180" s="29"/>
      <c r="AA180" s="29"/>
      <c r="AB180" s="29"/>
      <c r="AC180" s="29"/>
    </row>
    <row r="181" spans="1:29" ht="15.75" customHeight="1">
      <c r="A181" s="29"/>
      <c r="B181" s="75"/>
      <c r="C181" s="29"/>
      <c r="D181" s="29"/>
      <c r="E181" s="29"/>
      <c r="F181" s="29"/>
      <c r="G181" s="29"/>
      <c r="H181" s="29"/>
      <c r="I181" s="29"/>
      <c r="J181" s="325"/>
      <c r="K181" s="325"/>
      <c r="L181" s="29"/>
      <c r="M181" s="29"/>
      <c r="N181" s="29"/>
      <c r="O181" s="29"/>
      <c r="P181" s="29"/>
      <c r="Q181" s="29"/>
      <c r="R181" s="29"/>
      <c r="S181" s="29"/>
      <c r="T181" s="29"/>
      <c r="U181" s="29"/>
      <c r="V181" s="29"/>
      <c r="W181" s="29"/>
      <c r="X181" s="29"/>
      <c r="Y181" s="29"/>
      <c r="Z181" s="29"/>
      <c r="AA181" s="29"/>
      <c r="AB181" s="29"/>
      <c r="AC181" s="29"/>
    </row>
    <row r="182" spans="1:29" ht="15.75" customHeight="1">
      <c r="A182" s="29"/>
      <c r="B182" s="75"/>
      <c r="C182" s="29"/>
      <c r="D182" s="29"/>
      <c r="E182" s="29"/>
      <c r="F182" s="29"/>
      <c r="G182" s="29"/>
      <c r="H182" s="29"/>
      <c r="I182" s="29"/>
      <c r="J182" s="325"/>
      <c r="K182" s="325"/>
      <c r="L182" s="29"/>
      <c r="M182" s="29"/>
      <c r="N182" s="29"/>
      <c r="O182" s="29"/>
      <c r="P182" s="29"/>
      <c r="Q182" s="29"/>
      <c r="R182" s="29"/>
      <c r="S182" s="29"/>
      <c r="T182" s="29"/>
      <c r="U182" s="29"/>
      <c r="V182" s="29"/>
      <c r="W182" s="29"/>
      <c r="X182" s="29"/>
      <c r="Y182" s="29"/>
      <c r="Z182" s="29"/>
      <c r="AA182" s="29"/>
      <c r="AB182" s="29"/>
      <c r="AC182" s="29"/>
    </row>
    <row r="183" spans="1:29" ht="15.75" customHeight="1">
      <c r="A183" s="29"/>
      <c r="B183" s="75"/>
      <c r="C183" s="29"/>
      <c r="D183" s="29"/>
      <c r="E183" s="29"/>
      <c r="F183" s="29"/>
      <c r="G183" s="29"/>
      <c r="H183" s="29"/>
      <c r="I183" s="29"/>
      <c r="J183" s="325"/>
      <c r="K183" s="325"/>
      <c r="L183" s="29"/>
      <c r="M183" s="29"/>
      <c r="N183" s="29"/>
      <c r="O183" s="29"/>
      <c r="P183" s="29"/>
      <c r="Q183" s="29"/>
      <c r="R183" s="29"/>
      <c r="S183" s="29"/>
      <c r="T183" s="29"/>
      <c r="U183" s="29"/>
      <c r="V183" s="29"/>
      <c r="W183" s="29"/>
      <c r="X183" s="29"/>
      <c r="Y183" s="29"/>
      <c r="Z183" s="29"/>
      <c r="AA183" s="29"/>
      <c r="AB183" s="29"/>
      <c r="AC183" s="29"/>
    </row>
    <row r="184" spans="1:29" ht="15.75" customHeight="1">
      <c r="A184" s="29"/>
      <c r="B184" s="75"/>
      <c r="C184" s="29"/>
      <c r="D184" s="29"/>
      <c r="E184" s="29"/>
      <c r="F184" s="29"/>
      <c r="G184" s="29"/>
      <c r="H184" s="29"/>
      <c r="I184" s="29"/>
      <c r="J184" s="325"/>
      <c r="K184" s="325"/>
      <c r="L184" s="29"/>
      <c r="M184" s="29"/>
      <c r="N184" s="29"/>
      <c r="O184" s="29"/>
      <c r="P184" s="29"/>
      <c r="Q184" s="29"/>
      <c r="R184" s="29"/>
      <c r="S184" s="29"/>
      <c r="T184" s="29"/>
      <c r="U184" s="29"/>
      <c r="V184" s="29"/>
      <c r="W184" s="29"/>
      <c r="X184" s="29"/>
      <c r="Y184" s="29"/>
      <c r="Z184" s="29"/>
      <c r="AA184" s="29"/>
      <c r="AB184" s="29"/>
      <c r="AC184" s="29"/>
    </row>
    <row r="185" spans="1:29" ht="15.75" customHeight="1">
      <c r="A185" s="29"/>
      <c r="B185" s="75"/>
      <c r="C185" s="29"/>
      <c r="D185" s="29"/>
      <c r="E185" s="29"/>
      <c r="F185" s="29"/>
      <c r="G185" s="29"/>
      <c r="H185" s="29"/>
      <c r="I185" s="29"/>
      <c r="J185" s="325"/>
      <c r="K185" s="325"/>
      <c r="L185" s="29"/>
      <c r="M185" s="29"/>
      <c r="N185" s="29"/>
      <c r="O185" s="29"/>
      <c r="P185" s="29"/>
      <c r="Q185" s="29"/>
      <c r="R185" s="29"/>
      <c r="S185" s="29"/>
      <c r="T185" s="29"/>
      <c r="U185" s="29"/>
      <c r="V185" s="29"/>
      <c r="W185" s="29"/>
      <c r="X185" s="29"/>
      <c r="Y185" s="29"/>
      <c r="Z185" s="29"/>
      <c r="AA185" s="29"/>
      <c r="AB185" s="29"/>
      <c r="AC185" s="29"/>
    </row>
    <row r="186" spans="1:29" ht="15.75" customHeight="1">
      <c r="A186" s="29"/>
      <c r="B186" s="75"/>
      <c r="C186" s="29"/>
      <c r="D186" s="29"/>
      <c r="E186" s="29"/>
      <c r="F186" s="29"/>
      <c r="G186" s="29"/>
      <c r="H186" s="29"/>
      <c r="I186" s="29"/>
      <c r="J186" s="325"/>
      <c r="K186" s="325"/>
      <c r="L186" s="29"/>
      <c r="M186" s="29"/>
      <c r="N186" s="29"/>
      <c r="O186" s="29"/>
      <c r="P186" s="29"/>
      <c r="Q186" s="29"/>
      <c r="R186" s="29"/>
      <c r="S186" s="29"/>
      <c r="T186" s="29"/>
      <c r="U186" s="29"/>
      <c r="V186" s="29"/>
      <c r="W186" s="29"/>
      <c r="X186" s="29"/>
      <c r="Y186" s="29"/>
      <c r="Z186" s="29"/>
      <c r="AA186" s="29"/>
      <c r="AB186" s="29"/>
      <c r="AC186" s="29"/>
    </row>
    <row r="187" spans="1:29" ht="15.75" customHeight="1">
      <c r="A187" s="29"/>
      <c r="B187" s="75"/>
      <c r="C187" s="29"/>
      <c r="D187" s="29"/>
      <c r="E187" s="29"/>
      <c r="F187" s="29"/>
      <c r="G187" s="29"/>
      <c r="H187" s="29"/>
      <c r="I187" s="29"/>
      <c r="J187" s="325"/>
      <c r="K187" s="325"/>
      <c r="L187" s="29"/>
      <c r="M187" s="29"/>
      <c r="N187" s="29"/>
      <c r="O187" s="29"/>
      <c r="P187" s="29"/>
      <c r="Q187" s="29"/>
      <c r="R187" s="29"/>
      <c r="S187" s="29"/>
      <c r="T187" s="29"/>
      <c r="U187" s="29"/>
      <c r="V187" s="29"/>
      <c r="W187" s="29"/>
      <c r="X187" s="29"/>
      <c r="Y187" s="29"/>
      <c r="Z187" s="29"/>
      <c r="AA187" s="29"/>
      <c r="AB187" s="29"/>
      <c r="AC187" s="29"/>
    </row>
    <row r="188" spans="1:29" ht="15.75" customHeight="1">
      <c r="A188" s="29"/>
      <c r="B188" s="75"/>
      <c r="C188" s="29"/>
      <c r="D188" s="29"/>
      <c r="E188" s="29"/>
      <c r="F188" s="29"/>
      <c r="G188" s="29"/>
      <c r="H188" s="29"/>
      <c r="I188" s="29"/>
      <c r="J188" s="325"/>
      <c r="K188" s="325"/>
      <c r="L188" s="29"/>
      <c r="M188" s="29"/>
      <c r="N188" s="29"/>
      <c r="O188" s="29"/>
      <c r="P188" s="29"/>
      <c r="Q188" s="29"/>
      <c r="R188" s="29"/>
      <c r="S188" s="29"/>
      <c r="T188" s="29"/>
      <c r="U188" s="29"/>
      <c r="V188" s="29"/>
      <c r="W188" s="29"/>
      <c r="X188" s="29"/>
      <c r="Y188" s="29"/>
      <c r="Z188" s="29"/>
      <c r="AA188" s="29"/>
      <c r="AB188" s="29"/>
      <c r="AC188" s="29"/>
    </row>
    <row r="189" spans="1:29" ht="15.75" customHeight="1">
      <c r="A189" s="29"/>
      <c r="B189" s="75"/>
      <c r="C189" s="29"/>
      <c r="D189" s="29"/>
      <c r="E189" s="29"/>
      <c r="F189" s="29"/>
      <c r="G189" s="29"/>
      <c r="H189" s="29"/>
      <c r="I189" s="29"/>
      <c r="J189" s="325"/>
      <c r="K189" s="325"/>
      <c r="L189" s="29"/>
      <c r="M189" s="29"/>
      <c r="N189" s="29"/>
      <c r="O189" s="29"/>
      <c r="P189" s="29"/>
      <c r="Q189" s="29"/>
      <c r="R189" s="29"/>
      <c r="S189" s="29"/>
      <c r="T189" s="29"/>
      <c r="U189" s="29"/>
      <c r="V189" s="29"/>
      <c r="W189" s="29"/>
      <c r="X189" s="29"/>
      <c r="Y189" s="29"/>
      <c r="Z189" s="29"/>
      <c r="AA189" s="29"/>
      <c r="AB189" s="29"/>
      <c r="AC189" s="29"/>
    </row>
    <row r="190" spans="1:29" ht="15.75" customHeight="1">
      <c r="A190" s="29"/>
      <c r="B190" s="75"/>
      <c r="C190" s="29"/>
      <c r="D190" s="29"/>
      <c r="E190" s="29"/>
      <c r="F190" s="29"/>
      <c r="G190" s="29"/>
      <c r="H190" s="29"/>
      <c r="I190" s="29"/>
      <c r="J190" s="325"/>
      <c r="K190" s="325"/>
      <c r="L190" s="29"/>
      <c r="M190" s="29"/>
      <c r="N190" s="29"/>
      <c r="O190" s="29"/>
      <c r="P190" s="29"/>
      <c r="Q190" s="29"/>
      <c r="R190" s="29"/>
      <c r="S190" s="29"/>
      <c r="T190" s="29"/>
      <c r="U190" s="29"/>
      <c r="V190" s="29"/>
      <c r="W190" s="29"/>
      <c r="X190" s="29"/>
      <c r="Y190" s="29"/>
      <c r="Z190" s="29"/>
      <c r="AA190" s="29"/>
      <c r="AB190" s="29"/>
      <c r="AC190" s="29"/>
    </row>
    <row r="191" spans="1:29" ht="15.75" customHeight="1">
      <c r="A191" s="29"/>
      <c r="B191" s="75"/>
      <c r="C191" s="29"/>
      <c r="D191" s="29"/>
      <c r="E191" s="29"/>
      <c r="F191" s="29"/>
      <c r="G191" s="29"/>
      <c r="H191" s="29"/>
      <c r="I191" s="29"/>
      <c r="J191" s="325"/>
      <c r="K191" s="325"/>
      <c r="L191" s="29"/>
      <c r="M191" s="29"/>
      <c r="N191" s="29"/>
      <c r="O191" s="29"/>
      <c r="P191" s="29"/>
      <c r="Q191" s="29"/>
      <c r="R191" s="29"/>
      <c r="S191" s="29"/>
      <c r="T191" s="29"/>
      <c r="U191" s="29"/>
      <c r="V191" s="29"/>
      <c r="W191" s="29"/>
      <c r="X191" s="29"/>
      <c r="Y191" s="29"/>
      <c r="Z191" s="29"/>
      <c r="AA191" s="29"/>
      <c r="AB191" s="29"/>
      <c r="AC191" s="29"/>
    </row>
    <row r="192" spans="1:29" ht="15.75" customHeight="1">
      <c r="A192" s="29"/>
      <c r="B192" s="75"/>
      <c r="C192" s="29"/>
      <c r="D192" s="29"/>
      <c r="E192" s="29"/>
      <c r="F192" s="29"/>
      <c r="G192" s="29"/>
      <c r="H192" s="29"/>
      <c r="I192" s="29"/>
      <c r="J192" s="325"/>
      <c r="K192" s="325"/>
      <c r="L192" s="29"/>
      <c r="M192" s="29"/>
      <c r="N192" s="29"/>
      <c r="O192" s="29"/>
      <c r="P192" s="29"/>
      <c r="Q192" s="29"/>
      <c r="R192" s="29"/>
      <c r="S192" s="29"/>
      <c r="T192" s="29"/>
      <c r="U192" s="29"/>
      <c r="V192" s="29"/>
      <c r="W192" s="29"/>
      <c r="X192" s="29"/>
      <c r="Y192" s="29"/>
      <c r="Z192" s="29"/>
      <c r="AA192" s="29"/>
      <c r="AB192" s="29"/>
      <c r="AC192" s="29"/>
    </row>
    <row r="193" spans="1:29" ht="15.75" customHeight="1">
      <c r="A193" s="29"/>
      <c r="B193" s="75"/>
      <c r="C193" s="29"/>
      <c r="D193" s="29"/>
      <c r="E193" s="29"/>
      <c r="F193" s="29"/>
      <c r="G193" s="29"/>
      <c r="H193" s="29"/>
      <c r="I193" s="29"/>
      <c r="J193" s="325"/>
      <c r="K193" s="325"/>
      <c r="L193" s="29"/>
      <c r="M193" s="29"/>
      <c r="N193" s="29"/>
      <c r="O193" s="29"/>
      <c r="P193" s="29"/>
      <c r="Q193" s="29"/>
      <c r="R193" s="29"/>
      <c r="S193" s="29"/>
      <c r="T193" s="29"/>
      <c r="U193" s="29"/>
      <c r="V193" s="29"/>
      <c r="W193" s="29"/>
      <c r="X193" s="29"/>
      <c r="Y193" s="29"/>
      <c r="Z193" s="29"/>
      <c r="AA193" s="29"/>
      <c r="AB193" s="29"/>
      <c r="AC193" s="29"/>
    </row>
    <row r="194" spans="1:29" ht="15.75" customHeight="1">
      <c r="A194" s="29"/>
      <c r="B194" s="75"/>
      <c r="C194" s="29"/>
      <c r="D194" s="29"/>
      <c r="E194" s="29"/>
      <c r="F194" s="29"/>
      <c r="G194" s="29"/>
      <c r="H194" s="29"/>
      <c r="I194" s="29"/>
      <c r="J194" s="325"/>
      <c r="K194" s="325"/>
      <c r="L194" s="29"/>
      <c r="M194" s="29"/>
      <c r="N194" s="29"/>
      <c r="O194" s="29"/>
      <c r="P194" s="29"/>
      <c r="Q194" s="29"/>
      <c r="R194" s="29"/>
      <c r="S194" s="29"/>
      <c r="T194" s="29"/>
      <c r="U194" s="29"/>
      <c r="V194" s="29"/>
      <c r="W194" s="29"/>
      <c r="X194" s="29"/>
      <c r="Y194" s="29"/>
      <c r="Z194" s="29"/>
      <c r="AA194" s="29"/>
      <c r="AB194" s="29"/>
      <c r="AC194" s="29"/>
    </row>
    <row r="195" spans="1:29" ht="15.75" customHeight="1">
      <c r="A195" s="29"/>
      <c r="B195" s="75"/>
      <c r="C195" s="29"/>
      <c r="D195" s="29"/>
      <c r="E195" s="29"/>
      <c r="F195" s="29"/>
      <c r="G195" s="29"/>
      <c r="H195" s="29"/>
      <c r="I195" s="29"/>
      <c r="J195" s="325"/>
      <c r="K195" s="325"/>
      <c r="L195" s="29"/>
      <c r="M195" s="29"/>
      <c r="N195" s="29"/>
      <c r="O195" s="29"/>
      <c r="P195" s="29"/>
      <c r="Q195" s="29"/>
      <c r="R195" s="29"/>
      <c r="S195" s="29"/>
      <c r="T195" s="29"/>
      <c r="U195" s="29"/>
      <c r="V195" s="29"/>
      <c r="W195" s="29"/>
      <c r="X195" s="29"/>
      <c r="Y195" s="29"/>
      <c r="Z195" s="29"/>
      <c r="AA195" s="29"/>
      <c r="AB195" s="29"/>
      <c r="AC195" s="29"/>
    </row>
    <row r="196" spans="1:29" ht="15.75" customHeight="1">
      <c r="A196" s="29"/>
      <c r="B196" s="75"/>
      <c r="C196" s="29"/>
      <c r="D196" s="29"/>
      <c r="E196" s="29"/>
      <c r="F196" s="29"/>
      <c r="G196" s="29"/>
      <c r="H196" s="29"/>
      <c r="I196" s="29"/>
      <c r="J196" s="325"/>
      <c r="K196" s="325"/>
      <c r="L196" s="29"/>
      <c r="M196" s="29"/>
      <c r="N196" s="29"/>
      <c r="O196" s="29"/>
      <c r="P196" s="29"/>
      <c r="Q196" s="29"/>
      <c r="R196" s="29"/>
      <c r="S196" s="29"/>
      <c r="T196" s="29"/>
      <c r="U196" s="29"/>
      <c r="V196" s="29"/>
      <c r="W196" s="29"/>
      <c r="X196" s="29"/>
      <c r="Y196" s="29"/>
      <c r="Z196" s="29"/>
      <c r="AA196" s="29"/>
      <c r="AB196" s="29"/>
      <c r="AC196" s="29"/>
    </row>
    <row r="197" spans="1:29" ht="15.75" customHeight="1">
      <c r="A197" s="29"/>
      <c r="B197" s="75"/>
      <c r="C197" s="29"/>
      <c r="D197" s="29"/>
      <c r="E197" s="29"/>
      <c r="F197" s="29"/>
      <c r="G197" s="29"/>
      <c r="H197" s="29"/>
      <c r="I197" s="29"/>
      <c r="J197" s="325"/>
      <c r="K197" s="325"/>
      <c r="L197" s="29"/>
      <c r="M197" s="29"/>
      <c r="N197" s="29"/>
      <c r="O197" s="29"/>
      <c r="P197" s="29"/>
      <c r="Q197" s="29"/>
      <c r="R197" s="29"/>
      <c r="S197" s="29"/>
      <c r="T197" s="29"/>
      <c r="U197" s="29"/>
      <c r="V197" s="29"/>
      <c r="W197" s="29"/>
      <c r="X197" s="29"/>
      <c r="Y197" s="29"/>
      <c r="Z197" s="29"/>
      <c r="AA197" s="29"/>
      <c r="AB197" s="29"/>
      <c r="AC197" s="29"/>
    </row>
    <row r="198" spans="1:29" ht="15.75" customHeight="1">
      <c r="A198" s="29"/>
      <c r="B198" s="75"/>
      <c r="C198" s="29"/>
      <c r="D198" s="29"/>
      <c r="E198" s="29"/>
      <c r="F198" s="29"/>
      <c r="G198" s="29"/>
      <c r="H198" s="29"/>
      <c r="I198" s="29"/>
      <c r="J198" s="325"/>
      <c r="K198" s="325"/>
      <c r="L198" s="29"/>
      <c r="M198" s="29"/>
      <c r="N198" s="29"/>
      <c r="O198" s="29"/>
      <c r="P198" s="29"/>
      <c r="Q198" s="29"/>
      <c r="R198" s="29"/>
      <c r="S198" s="29"/>
      <c r="T198" s="29"/>
      <c r="U198" s="29"/>
      <c r="V198" s="29"/>
      <c r="W198" s="29"/>
      <c r="X198" s="29"/>
      <c r="Y198" s="29"/>
      <c r="Z198" s="29"/>
      <c r="AA198" s="29"/>
      <c r="AB198" s="29"/>
      <c r="AC198" s="29"/>
    </row>
    <row r="199" spans="1:29" ht="15.75" customHeight="1">
      <c r="A199" s="29"/>
      <c r="B199" s="75"/>
      <c r="C199" s="29"/>
      <c r="D199" s="29"/>
      <c r="E199" s="29"/>
      <c r="F199" s="29"/>
      <c r="G199" s="29"/>
      <c r="H199" s="29"/>
      <c r="I199" s="29"/>
      <c r="J199" s="325"/>
      <c r="K199" s="325"/>
      <c r="L199" s="29"/>
      <c r="M199" s="29"/>
      <c r="N199" s="29"/>
      <c r="O199" s="29"/>
      <c r="P199" s="29"/>
      <c r="Q199" s="29"/>
      <c r="R199" s="29"/>
      <c r="S199" s="29"/>
      <c r="T199" s="29"/>
      <c r="U199" s="29"/>
      <c r="V199" s="29"/>
      <c r="W199" s="29"/>
      <c r="X199" s="29"/>
      <c r="Y199" s="29"/>
      <c r="Z199" s="29"/>
      <c r="AA199" s="29"/>
      <c r="AB199" s="29"/>
      <c r="AC199" s="29"/>
    </row>
    <row r="200" spans="1:29" ht="15.75" customHeight="1">
      <c r="A200" s="29"/>
      <c r="B200" s="75"/>
      <c r="C200" s="29"/>
      <c r="D200" s="29"/>
      <c r="E200" s="29"/>
      <c r="F200" s="29"/>
      <c r="G200" s="29"/>
      <c r="H200" s="29"/>
      <c r="I200" s="29"/>
      <c r="J200" s="325"/>
      <c r="K200" s="325"/>
      <c r="L200" s="29"/>
      <c r="M200" s="29"/>
      <c r="N200" s="29"/>
      <c r="O200" s="29"/>
      <c r="P200" s="29"/>
      <c r="Q200" s="29"/>
      <c r="R200" s="29"/>
      <c r="S200" s="29"/>
      <c r="T200" s="29"/>
      <c r="U200" s="29"/>
      <c r="V200" s="29"/>
      <c r="W200" s="29"/>
      <c r="X200" s="29"/>
      <c r="Y200" s="29"/>
      <c r="Z200" s="29"/>
      <c r="AA200" s="29"/>
      <c r="AB200" s="29"/>
      <c r="AC200" s="29"/>
    </row>
    <row r="201" spans="1:29" ht="15.75" customHeight="1">
      <c r="A201" s="29"/>
      <c r="B201" s="75"/>
      <c r="C201" s="29"/>
      <c r="D201" s="29"/>
      <c r="E201" s="29"/>
      <c r="F201" s="29"/>
      <c r="G201" s="29"/>
      <c r="H201" s="29"/>
      <c r="I201" s="29"/>
      <c r="J201" s="325"/>
      <c r="K201" s="325"/>
      <c r="L201" s="29"/>
      <c r="M201" s="29"/>
      <c r="N201" s="29"/>
      <c r="O201" s="29"/>
      <c r="P201" s="29"/>
      <c r="Q201" s="29"/>
      <c r="R201" s="29"/>
      <c r="S201" s="29"/>
      <c r="T201" s="29"/>
      <c r="U201" s="29"/>
      <c r="V201" s="29"/>
      <c r="W201" s="29"/>
      <c r="X201" s="29"/>
      <c r="Y201" s="29"/>
      <c r="Z201" s="29"/>
      <c r="AA201" s="29"/>
      <c r="AB201" s="29"/>
      <c r="AC201" s="29"/>
    </row>
    <row r="202" spans="1:29" ht="15.75" customHeight="1">
      <c r="A202" s="29"/>
      <c r="B202" s="75"/>
      <c r="C202" s="29"/>
      <c r="D202" s="29"/>
      <c r="E202" s="29"/>
      <c r="F202" s="29"/>
      <c r="G202" s="29"/>
      <c r="H202" s="29"/>
      <c r="I202" s="29"/>
      <c r="J202" s="325"/>
      <c r="K202" s="325"/>
      <c r="L202" s="29"/>
      <c r="M202" s="29"/>
      <c r="N202" s="29"/>
      <c r="O202" s="29"/>
      <c r="P202" s="29"/>
      <c r="Q202" s="29"/>
      <c r="R202" s="29"/>
      <c r="S202" s="29"/>
      <c r="T202" s="29"/>
      <c r="U202" s="29"/>
      <c r="V202" s="29"/>
      <c r="W202" s="29"/>
      <c r="X202" s="29"/>
      <c r="Y202" s="29"/>
      <c r="Z202" s="29"/>
      <c r="AA202" s="29"/>
      <c r="AB202" s="29"/>
      <c r="AC202" s="29"/>
    </row>
    <row r="203" spans="1:29" ht="15.75" customHeight="1">
      <c r="A203" s="29"/>
      <c r="B203" s="75"/>
      <c r="C203" s="29"/>
      <c r="D203" s="29"/>
      <c r="E203" s="29"/>
      <c r="F203" s="29"/>
      <c r="G203" s="29"/>
      <c r="H203" s="29"/>
      <c r="I203" s="29"/>
      <c r="J203" s="325"/>
      <c r="K203" s="325"/>
      <c r="L203" s="29"/>
      <c r="M203" s="29"/>
      <c r="N203" s="29"/>
      <c r="O203" s="29"/>
      <c r="P203" s="29"/>
      <c r="Q203" s="29"/>
      <c r="R203" s="29"/>
      <c r="S203" s="29"/>
      <c r="T203" s="29"/>
      <c r="U203" s="29"/>
      <c r="V203" s="29"/>
      <c r="W203" s="29"/>
      <c r="X203" s="29"/>
      <c r="Y203" s="29"/>
      <c r="Z203" s="29"/>
      <c r="AA203" s="29"/>
      <c r="AB203" s="29"/>
      <c r="AC203" s="29"/>
    </row>
    <row r="204" spans="1:29" ht="15.75" customHeight="1">
      <c r="A204" s="29"/>
      <c r="B204" s="75"/>
      <c r="C204" s="29"/>
      <c r="D204" s="29"/>
      <c r="E204" s="29"/>
      <c r="F204" s="29"/>
      <c r="G204" s="29"/>
      <c r="H204" s="29"/>
      <c r="I204" s="29"/>
      <c r="J204" s="325"/>
      <c r="K204" s="325"/>
      <c r="L204" s="29"/>
      <c r="M204" s="29"/>
      <c r="N204" s="29"/>
      <c r="O204" s="29"/>
      <c r="P204" s="29"/>
      <c r="Q204" s="29"/>
      <c r="R204" s="29"/>
      <c r="S204" s="29"/>
      <c r="T204" s="29"/>
      <c r="U204" s="29"/>
      <c r="V204" s="29"/>
      <c r="W204" s="29"/>
      <c r="X204" s="29"/>
      <c r="Y204" s="29"/>
      <c r="Z204" s="29"/>
      <c r="AA204" s="29"/>
      <c r="AB204" s="29"/>
      <c r="AC204" s="29"/>
    </row>
    <row r="205" spans="1:29" ht="15.75" customHeight="1">
      <c r="A205" s="29"/>
      <c r="B205" s="75"/>
      <c r="C205" s="29"/>
      <c r="D205" s="29"/>
      <c r="E205" s="29"/>
      <c r="F205" s="29"/>
      <c r="G205" s="29"/>
      <c r="H205" s="29"/>
      <c r="I205" s="29"/>
      <c r="J205" s="325"/>
      <c r="K205" s="325"/>
      <c r="L205" s="29"/>
      <c r="M205" s="29"/>
      <c r="N205" s="29"/>
      <c r="O205" s="29"/>
      <c r="P205" s="29"/>
      <c r="Q205" s="29"/>
      <c r="R205" s="29"/>
      <c r="S205" s="29"/>
      <c r="T205" s="29"/>
      <c r="U205" s="29"/>
      <c r="V205" s="29"/>
      <c r="W205" s="29"/>
      <c r="X205" s="29"/>
      <c r="Y205" s="29"/>
      <c r="Z205" s="29"/>
      <c r="AA205" s="29"/>
      <c r="AB205" s="29"/>
      <c r="AC205" s="29"/>
    </row>
    <row r="206" spans="1:29" ht="15.75" customHeight="1">
      <c r="A206" s="29"/>
      <c r="B206" s="75"/>
      <c r="C206" s="29"/>
      <c r="D206" s="29"/>
      <c r="E206" s="29"/>
      <c r="F206" s="29"/>
      <c r="G206" s="29"/>
      <c r="H206" s="29"/>
      <c r="I206" s="29"/>
      <c r="J206" s="325"/>
      <c r="K206" s="325"/>
      <c r="L206" s="29"/>
      <c r="M206" s="29"/>
      <c r="N206" s="29"/>
      <c r="O206" s="29"/>
      <c r="P206" s="29"/>
      <c r="Q206" s="29"/>
      <c r="R206" s="29"/>
      <c r="S206" s="29"/>
      <c r="T206" s="29"/>
      <c r="U206" s="29"/>
      <c r="V206" s="29"/>
      <c r="W206" s="29"/>
      <c r="X206" s="29"/>
      <c r="Y206" s="29"/>
      <c r="Z206" s="29"/>
      <c r="AA206" s="29"/>
      <c r="AB206" s="29"/>
      <c r="AC206" s="29"/>
    </row>
    <row r="207" spans="1:29" ht="15.75" customHeight="1">
      <c r="A207" s="29"/>
      <c r="B207" s="75"/>
      <c r="C207" s="29"/>
      <c r="D207" s="29"/>
      <c r="E207" s="29"/>
      <c r="F207" s="29"/>
      <c r="G207" s="29"/>
      <c r="H207" s="29"/>
      <c r="I207" s="29"/>
      <c r="J207" s="325"/>
      <c r="K207" s="325"/>
      <c r="L207" s="29"/>
      <c r="M207" s="29"/>
      <c r="N207" s="29"/>
      <c r="O207" s="29"/>
      <c r="P207" s="29"/>
      <c r="Q207" s="29"/>
      <c r="R207" s="29"/>
      <c r="S207" s="29"/>
      <c r="T207" s="29"/>
      <c r="U207" s="29"/>
      <c r="V207" s="29"/>
      <c r="W207" s="29"/>
      <c r="X207" s="29"/>
      <c r="Y207" s="29"/>
      <c r="Z207" s="29"/>
      <c r="AA207" s="29"/>
      <c r="AB207" s="29"/>
      <c r="AC207" s="29"/>
    </row>
    <row r="208" spans="1:29" ht="15.75" customHeight="1">
      <c r="A208" s="29"/>
      <c r="B208" s="75"/>
      <c r="C208" s="29"/>
      <c r="D208" s="29"/>
      <c r="E208" s="29"/>
      <c r="F208" s="29"/>
      <c r="G208" s="29"/>
      <c r="H208" s="29"/>
      <c r="I208" s="29"/>
      <c r="J208" s="325"/>
      <c r="K208" s="325"/>
      <c r="L208" s="29"/>
      <c r="M208" s="29"/>
      <c r="N208" s="29"/>
      <c r="O208" s="29"/>
      <c r="P208" s="29"/>
      <c r="Q208" s="29"/>
      <c r="R208" s="29"/>
      <c r="S208" s="29"/>
      <c r="T208" s="29"/>
      <c r="U208" s="29"/>
      <c r="V208" s="29"/>
      <c r="W208" s="29"/>
      <c r="X208" s="29"/>
      <c r="Y208" s="29"/>
      <c r="Z208" s="29"/>
      <c r="AA208" s="29"/>
      <c r="AB208" s="29"/>
      <c r="AC208" s="29"/>
    </row>
    <row r="209" spans="1:29" ht="15.75" customHeight="1">
      <c r="A209" s="29"/>
      <c r="B209" s="75"/>
      <c r="C209" s="29"/>
      <c r="D209" s="29"/>
      <c r="E209" s="29"/>
      <c r="F209" s="29"/>
      <c r="G209" s="29"/>
      <c r="H209" s="29"/>
      <c r="I209" s="29"/>
      <c r="J209" s="325"/>
      <c r="K209" s="325"/>
      <c r="L209" s="29"/>
      <c r="M209" s="29"/>
      <c r="N209" s="29"/>
      <c r="O209" s="29"/>
      <c r="P209" s="29"/>
      <c r="Q209" s="29"/>
      <c r="R209" s="29"/>
      <c r="S209" s="29"/>
      <c r="T209" s="29"/>
      <c r="U209" s="29"/>
      <c r="V209" s="29"/>
      <c r="W209" s="29"/>
      <c r="X209" s="29"/>
      <c r="Y209" s="29"/>
      <c r="Z209" s="29"/>
      <c r="AA209" s="29"/>
      <c r="AB209" s="29"/>
      <c r="AC209" s="29"/>
    </row>
    <row r="210" spans="1:29" ht="15.75" customHeight="1">
      <c r="A210" s="29"/>
      <c r="B210" s="75"/>
      <c r="C210" s="29"/>
      <c r="D210" s="29"/>
      <c r="E210" s="29"/>
      <c r="F210" s="29"/>
      <c r="G210" s="29"/>
      <c r="H210" s="29"/>
      <c r="I210" s="29"/>
      <c r="J210" s="325"/>
      <c r="K210" s="325"/>
      <c r="L210" s="29"/>
      <c r="M210" s="29"/>
      <c r="N210" s="29"/>
      <c r="O210" s="29"/>
      <c r="P210" s="29"/>
      <c r="Q210" s="29"/>
      <c r="R210" s="29"/>
      <c r="S210" s="29"/>
      <c r="T210" s="29"/>
      <c r="U210" s="29"/>
      <c r="V210" s="29"/>
      <c r="W210" s="29"/>
      <c r="X210" s="29"/>
      <c r="Y210" s="29"/>
      <c r="Z210" s="29"/>
      <c r="AA210" s="29"/>
      <c r="AB210" s="29"/>
      <c r="AC210" s="29"/>
    </row>
    <row r="211" spans="1:29" ht="15.75" customHeight="1">
      <c r="A211" s="29"/>
      <c r="B211" s="75"/>
      <c r="C211" s="29"/>
      <c r="D211" s="29"/>
      <c r="E211" s="29"/>
      <c r="F211" s="29"/>
      <c r="G211" s="29"/>
      <c r="H211" s="29"/>
      <c r="I211" s="29"/>
      <c r="J211" s="325"/>
      <c r="K211" s="325"/>
      <c r="L211" s="29"/>
      <c r="M211" s="29"/>
      <c r="N211" s="29"/>
      <c r="O211" s="29"/>
      <c r="P211" s="29"/>
      <c r="Q211" s="29"/>
      <c r="R211" s="29"/>
      <c r="S211" s="29"/>
      <c r="T211" s="29"/>
      <c r="U211" s="29"/>
      <c r="V211" s="29"/>
      <c r="W211" s="29"/>
      <c r="X211" s="29"/>
      <c r="Y211" s="29"/>
      <c r="Z211" s="29"/>
      <c r="AA211" s="29"/>
      <c r="AB211" s="29"/>
      <c r="AC211" s="29"/>
    </row>
    <row r="212" spans="1:29" ht="15.75" customHeight="1">
      <c r="A212" s="29"/>
      <c r="B212" s="75"/>
      <c r="C212" s="29"/>
      <c r="D212" s="29"/>
      <c r="E212" s="29"/>
      <c r="F212" s="29"/>
      <c r="G212" s="29"/>
      <c r="H212" s="29"/>
      <c r="I212" s="29"/>
      <c r="J212" s="325"/>
      <c r="K212" s="325"/>
      <c r="L212" s="29"/>
      <c r="M212" s="29"/>
      <c r="N212" s="29"/>
      <c r="O212" s="29"/>
      <c r="P212" s="29"/>
      <c r="Q212" s="29"/>
      <c r="R212" s="29"/>
      <c r="S212" s="29"/>
      <c r="T212" s="29"/>
      <c r="U212" s="29"/>
      <c r="V212" s="29"/>
      <c r="W212" s="29"/>
      <c r="X212" s="29"/>
      <c r="Y212" s="29"/>
      <c r="Z212" s="29"/>
      <c r="AA212" s="29"/>
      <c r="AB212" s="29"/>
      <c r="AC212" s="29"/>
    </row>
    <row r="213" spans="1:29" ht="15.75" customHeight="1">
      <c r="A213" s="29"/>
      <c r="B213" s="75"/>
      <c r="C213" s="29"/>
      <c r="D213" s="29"/>
      <c r="E213" s="29"/>
      <c r="F213" s="29"/>
      <c r="G213" s="29"/>
      <c r="H213" s="29"/>
      <c r="I213" s="29"/>
      <c r="J213" s="325"/>
      <c r="K213" s="325"/>
      <c r="L213" s="29"/>
      <c r="M213" s="29"/>
      <c r="N213" s="29"/>
      <c r="O213" s="29"/>
      <c r="P213" s="29"/>
      <c r="Q213" s="29"/>
      <c r="R213" s="29"/>
      <c r="S213" s="29"/>
      <c r="T213" s="29"/>
      <c r="U213" s="29"/>
      <c r="V213" s="29"/>
      <c r="W213" s="29"/>
      <c r="X213" s="29"/>
      <c r="Y213" s="29"/>
      <c r="Z213" s="29"/>
      <c r="AA213" s="29"/>
      <c r="AB213" s="29"/>
      <c r="AC213" s="29"/>
    </row>
    <row r="214" spans="1:29" ht="15.75" customHeight="1">
      <c r="A214" s="29"/>
      <c r="B214" s="75"/>
      <c r="C214" s="29"/>
      <c r="D214" s="29"/>
      <c r="E214" s="29"/>
      <c r="F214" s="29"/>
      <c r="G214" s="29"/>
      <c r="H214" s="29"/>
      <c r="I214" s="29"/>
      <c r="J214" s="325"/>
      <c r="K214" s="325"/>
      <c r="L214" s="29"/>
      <c r="M214" s="29"/>
      <c r="N214" s="29"/>
      <c r="O214" s="29"/>
      <c r="P214" s="29"/>
      <c r="Q214" s="29"/>
      <c r="R214" s="29"/>
      <c r="S214" s="29"/>
      <c r="T214" s="29"/>
      <c r="U214" s="29"/>
      <c r="V214" s="29"/>
      <c r="W214" s="29"/>
      <c r="X214" s="29"/>
      <c r="Y214" s="29"/>
      <c r="Z214" s="29"/>
      <c r="AA214" s="29"/>
      <c r="AB214" s="29"/>
      <c r="AC214" s="29"/>
    </row>
    <row r="215" spans="1:29" ht="15.75" customHeight="1">
      <c r="A215" s="29"/>
      <c r="B215" s="75"/>
      <c r="C215" s="29"/>
      <c r="D215" s="29"/>
      <c r="E215" s="29"/>
      <c r="F215" s="29"/>
      <c r="G215" s="29"/>
      <c r="H215" s="29"/>
      <c r="I215" s="29"/>
      <c r="J215" s="325"/>
      <c r="K215" s="325"/>
      <c r="L215" s="29"/>
      <c r="M215" s="29"/>
      <c r="N215" s="29"/>
      <c r="O215" s="29"/>
      <c r="P215" s="29"/>
      <c r="Q215" s="29"/>
      <c r="R215" s="29"/>
      <c r="S215" s="29"/>
      <c r="T215" s="29"/>
      <c r="U215" s="29"/>
      <c r="V215" s="29"/>
      <c r="W215" s="29"/>
      <c r="X215" s="29"/>
      <c r="Y215" s="29"/>
      <c r="Z215" s="29"/>
      <c r="AA215" s="29"/>
      <c r="AB215" s="29"/>
      <c r="AC215" s="29"/>
    </row>
    <row r="216" spans="1:29" ht="15.75" customHeight="1">
      <c r="A216" s="29"/>
      <c r="B216" s="75"/>
      <c r="C216" s="29"/>
      <c r="D216" s="29"/>
      <c r="E216" s="29"/>
      <c r="F216" s="29"/>
      <c r="G216" s="29"/>
      <c r="H216" s="29"/>
      <c r="I216" s="29"/>
      <c r="J216" s="325"/>
      <c r="K216" s="325"/>
      <c r="L216" s="29"/>
      <c r="M216" s="29"/>
      <c r="N216" s="29"/>
      <c r="O216" s="29"/>
      <c r="P216" s="29"/>
      <c r="Q216" s="29"/>
      <c r="R216" s="29"/>
      <c r="S216" s="29"/>
      <c r="T216" s="29"/>
      <c r="U216" s="29"/>
      <c r="V216" s="29"/>
      <c r="W216" s="29"/>
      <c r="X216" s="29"/>
      <c r="Y216" s="29"/>
      <c r="Z216" s="29"/>
      <c r="AA216" s="29"/>
      <c r="AB216" s="29"/>
      <c r="AC216" s="29"/>
    </row>
    <row r="217" spans="1:29" ht="15.75" customHeight="1">
      <c r="A217" s="29"/>
      <c r="B217" s="75"/>
      <c r="C217" s="29"/>
      <c r="D217" s="29"/>
      <c r="E217" s="29"/>
      <c r="F217" s="29"/>
      <c r="G217" s="29"/>
      <c r="H217" s="29"/>
      <c r="I217" s="29"/>
      <c r="J217" s="325"/>
      <c r="K217" s="325"/>
      <c r="L217" s="29"/>
      <c r="M217" s="29"/>
      <c r="N217" s="29"/>
      <c r="O217" s="29"/>
      <c r="P217" s="29"/>
      <c r="Q217" s="29"/>
      <c r="R217" s="29"/>
      <c r="S217" s="29"/>
      <c r="T217" s="29"/>
      <c r="U217" s="29"/>
      <c r="V217" s="29"/>
      <c r="W217" s="29"/>
      <c r="X217" s="29"/>
      <c r="Y217" s="29"/>
      <c r="Z217" s="29"/>
      <c r="AA217" s="29"/>
      <c r="AB217" s="29"/>
      <c r="AC217" s="29"/>
    </row>
    <row r="218" spans="1:29" ht="15.75" customHeight="1">
      <c r="A218" s="29"/>
      <c r="B218" s="75"/>
      <c r="C218" s="29"/>
      <c r="D218" s="29"/>
      <c r="E218" s="29"/>
      <c r="F218" s="29"/>
      <c r="G218" s="29"/>
      <c r="H218" s="29"/>
      <c r="I218" s="29"/>
      <c r="J218" s="325"/>
      <c r="K218" s="325"/>
      <c r="L218" s="29"/>
      <c r="M218" s="29"/>
      <c r="N218" s="29"/>
      <c r="O218" s="29"/>
      <c r="P218" s="29"/>
      <c r="Q218" s="29"/>
      <c r="R218" s="29"/>
      <c r="S218" s="29"/>
      <c r="T218" s="29"/>
      <c r="U218" s="29"/>
      <c r="V218" s="29"/>
      <c r="W218" s="29"/>
      <c r="X218" s="29"/>
      <c r="Y218" s="29"/>
      <c r="Z218" s="29"/>
      <c r="AA218" s="29"/>
      <c r="AB218" s="29"/>
      <c r="AC218" s="29"/>
    </row>
    <row r="219" spans="1:29" ht="15.75" customHeight="1">
      <c r="A219" s="29"/>
      <c r="B219" s="75"/>
      <c r="C219" s="29"/>
      <c r="D219" s="29"/>
      <c r="E219" s="29"/>
      <c r="F219" s="29"/>
      <c r="G219" s="29"/>
      <c r="H219" s="29"/>
      <c r="I219" s="29"/>
      <c r="J219" s="325"/>
      <c r="K219" s="325"/>
      <c r="L219" s="29"/>
      <c r="M219" s="29"/>
      <c r="N219" s="29"/>
      <c r="O219" s="29"/>
      <c r="P219" s="29"/>
      <c r="Q219" s="29"/>
      <c r="R219" s="29"/>
      <c r="S219" s="29"/>
      <c r="T219" s="29"/>
      <c r="U219" s="29"/>
      <c r="V219" s="29"/>
      <c r="W219" s="29"/>
      <c r="X219" s="29"/>
      <c r="Y219" s="29"/>
      <c r="Z219" s="29"/>
      <c r="AA219" s="29"/>
      <c r="AB219" s="29"/>
      <c r="AC219" s="29"/>
    </row>
    <row r="220" spans="1:29" ht="15.75" customHeight="1">
      <c r="A220" s="29"/>
      <c r="B220" s="75"/>
      <c r="C220" s="29"/>
      <c r="D220" s="29"/>
      <c r="E220" s="29"/>
      <c r="F220" s="29"/>
      <c r="G220" s="29"/>
      <c r="H220" s="29"/>
      <c r="I220" s="29"/>
      <c r="J220" s="325"/>
      <c r="K220" s="325"/>
      <c r="L220" s="29"/>
      <c r="M220" s="29"/>
      <c r="N220" s="29"/>
      <c r="O220" s="29"/>
      <c r="P220" s="29"/>
      <c r="Q220" s="29"/>
      <c r="R220" s="29"/>
      <c r="S220" s="29"/>
      <c r="T220" s="29"/>
      <c r="U220" s="29"/>
      <c r="V220" s="29"/>
      <c r="W220" s="29"/>
      <c r="X220" s="29"/>
      <c r="Y220" s="29"/>
      <c r="Z220" s="29"/>
      <c r="AA220" s="29"/>
      <c r="AB220" s="29"/>
      <c r="AC220" s="29"/>
    </row>
    <row r="221" spans="1:29" ht="15.75" customHeight="1">
      <c r="A221" s="29"/>
      <c r="B221" s="75"/>
      <c r="C221" s="29"/>
      <c r="D221" s="29"/>
      <c r="E221" s="29"/>
      <c r="F221" s="29"/>
      <c r="G221" s="29"/>
      <c r="H221" s="29"/>
      <c r="I221" s="29"/>
      <c r="J221" s="325"/>
      <c r="K221" s="325"/>
      <c r="L221" s="29"/>
      <c r="M221" s="29"/>
      <c r="N221" s="29"/>
      <c r="O221" s="29"/>
      <c r="P221" s="29"/>
      <c r="Q221" s="29"/>
      <c r="R221" s="29"/>
      <c r="S221" s="29"/>
      <c r="T221" s="29"/>
      <c r="U221" s="29"/>
      <c r="V221" s="29"/>
      <c r="W221" s="29"/>
      <c r="X221" s="29"/>
      <c r="Y221" s="29"/>
      <c r="Z221" s="29"/>
      <c r="AA221" s="29"/>
      <c r="AB221" s="29"/>
      <c r="AC221" s="29"/>
    </row>
    <row r="222" spans="1:29" ht="15.75" customHeight="1">
      <c r="A222" s="29"/>
      <c r="B222" s="75"/>
      <c r="C222" s="29"/>
      <c r="D222" s="29"/>
      <c r="E222" s="29"/>
      <c r="F222" s="29"/>
      <c r="G222" s="29"/>
      <c r="H222" s="29"/>
      <c r="I222" s="29"/>
      <c r="J222" s="325"/>
      <c r="K222" s="325"/>
      <c r="L222" s="29"/>
      <c r="M222" s="29"/>
      <c r="N222" s="29"/>
      <c r="O222" s="29"/>
      <c r="P222" s="29"/>
      <c r="Q222" s="29"/>
      <c r="R222" s="29"/>
      <c r="S222" s="29"/>
      <c r="T222" s="29"/>
      <c r="U222" s="29"/>
      <c r="V222" s="29"/>
      <c r="W222" s="29"/>
      <c r="X222" s="29"/>
      <c r="Y222" s="29"/>
      <c r="Z222" s="29"/>
      <c r="AA222" s="29"/>
      <c r="AB222" s="29"/>
      <c r="AC222" s="29"/>
    </row>
    <row r="223" spans="1:29" ht="15.75" customHeight="1">
      <c r="A223" s="29"/>
      <c r="B223" s="75"/>
      <c r="C223" s="29"/>
      <c r="D223" s="29"/>
      <c r="E223" s="29"/>
      <c r="F223" s="29"/>
      <c r="G223" s="29"/>
      <c r="H223" s="29"/>
      <c r="I223" s="29"/>
      <c r="J223" s="325"/>
      <c r="K223" s="325"/>
      <c r="L223" s="29"/>
      <c r="M223" s="29"/>
      <c r="N223" s="29"/>
      <c r="O223" s="29"/>
      <c r="P223" s="29"/>
      <c r="Q223" s="29"/>
      <c r="R223" s="29"/>
      <c r="S223" s="29"/>
      <c r="T223" s="29"/>
      <c r="U223" s="29"/>
      <c r="V223" s="29"/>
      <c r="W223" s="29"/>
      <c r="X223" s="29"/>
      <c r="Y223" s="29"/>
      <c r="Z223" s="29"/>
      <c r="AA223" s="29"/>
      <c r="AB223" s="29"/>
      <c r="AC223" s="29"/>
    </row>
    <row r="224" spans="1:29" ht="15.75" customHeight="1">
      <c r="A224" s="29"/>
      <c r="B224" s="75"/>
      <c r="C224" s="29"/>
      <c r="D224" s="29"/>
      <c r="E224" s="29"/>
      <c r="F224" s="29"/>
      <c r="G224" s="29"/>
      <c r="H224" s="29"/>
      <c r="I224" s="29"/>
      <c r="J224" s="325"/>
      <c r="K224" s="325"/>
      <c r="L224" s="29"/>
      <c r="M224" s="29"/>
      <c r="N224" s="29"/>
      <c r="O224" s="29"/>
      <c r="P224" s="29"/>
      <c r="Q224" s="29"/>
      <c r="R224" s="29"/>
      <c r="S224" s="29"/>
      <c r="T224" s="29"/>
      <c r="U224" s="29"/>
      <c r="V224" s="29"/>
      <c r="W224" s="29"/>
      <c r="X224" s="29"/>
      <c r="Y224" s="29"/>
      <c r="Z224" s="29"/>
      <c r="AA224" s="29"/>
      <c r="AB224" s="29"/>
      <c r="AC224" s="29"/>
    </row>
    <row r="225" spans="1:29" ht="15.75" customHeight="1">
      <c r="A225" s="29"/>
      <c r="B225" s="75"/>
      <c r="C225" s="29"/>
      <c r="D225" s="29"/>
      <c r="E225" s="29"/>
      <c r="F225" s="29"/>
      <c r="G225" s="29"/>
      <c r="H225" s="29"/>
      <c r="I225" s="29"/>
      <c r="J225" s="325"/>
      <c r="K225" s="325"/>
      <c r="L225" s="29"/>
      <c r="M225" s="29"/>
      <c r="N225" s="29"/>
      <c r="O225" s="29"/>
      <c r="P225" s="29"/>
      <c r="Q225" s="29"/>
      <c r="R225" s="29"/>
      <c r="S225" s="29"/>
      <c r="T225" s="29"/>
      <c r="U225" s="29"/>
      <c r="V225" s="29"/>
      <c r="W225" s="29"/>
      <c r="X225" s="29"/>
      <c r="Y225" s="29"/>
      <c r="Z225" s="29"/>
      <c r="AA225" s="29"/>
      <c r="AB225" s="29"/>
      <c r="AC225" s="29"/>
    </row>
    <row r="226" spans="1:29" ht="15.75" customHeight="1">
      <c r="A226" s="29"/>
      <c r="B226" s="75"/>
      <c r="C226" s="29"/>
      <c r="D226" s="29"/>
      <c r="E226" s="29"/>
      <c r="F226" s="29"/>
      <c r="G226" s="29"/>
      <c r="H226" s="29"/>
      <c r="I226" s="29"/>
      <c r="J226" s="325"/>
      <c r="K226" s="325"/>
      <c r="L226" s="29"/>
      <c r="M226" s="29"/>
      <c r="N226" s="29"/>
      <c r="O226" s="29"/>
      <c r="P226" s="29"/>
      <c r="Q226" s="29"/>
      <c r="R226" s="29"/>
      <c r="S226" s="29"/>
      <c r="T226" s="29"/>
      <c r="U226" s="29"/>
      <c r="V226" s="29"/>
      <c r="W226" s="29"/>
      <c r="X226" s="29"/>
      <c r="Y226" s="29"/>
      <c r="Z226" s="29"/>
      <c r="AA226" s="29"/>
      <c r="AB226" s="29"/>
      <c r="AC226" s="29"/>
    </row>
    <row r="227" spans="1:29" ht="15.75" customHeight="1">
      <c r="A227" s="29"/>
      <c r="B227" s="75"/>
      <c r="C227" s="29"/>
      <c r="D227" s="29"/>
      <c r="E227" s="29"/>
      <c r="F227" s="29"/>
      <c r="G227" s="29"/>
      <c r="H227" s="29"/>
      <c r="I227" s="29"/>
      <c r="J227" s="325"/>
      <c r="K227" s="325"/>
      <c r="L227" s="29"/>
      <c r="M227" s="29"/>
      <c r="N227" s="29"/>
      <c r="O227" s="29"/>
      <c r="P227" s="29"/>
      <c r="Q227" s="29"/>
      <c r="R227" s="29"/>
      <c r="S227" s="29"/>
      <c r="T227" s="29"/>
      <c r="U227" s="29"/>
      <c r="V227" s="29"/>
      <c r="W227" s="29"/>
      <c r="X227" s="29"/>
      <c r="Y227" s="29"/>
      <c r="Z227" s="29"/>
      <c r="AA227" s="29"/>
      <c r="AB227" s="29"/>
      <c r="AC227" s="29"/>
    </row>
    <row r="228" spans="1:29" ht="15.75" customHeight="1">
      <c r="A228" s="29"/>
      <c r="B228" s="75"/>
      <c r="C228" s="29"/>
      <c r="D228" s="29"/>
      <c r="E228" s="29"/>
      <c r="F228" s="29"/>
      <c r="G228" s="29"/>
      <c r="H228" s="29"/>
      <c r="I228" s="29"/>
      <c r="J228" s="325"/>
      <c r="K228" s="325"/>
      <c r="L228" s="29"/>
      <c r="M228" s="29"/>
      <c r="N228" s="29"/>
      <c r="O228" s="29"/>
      <c r="P228" s="29"/>
      <c r="Q228" s="29"/>
      <c r="R228" s="29"/>
      <c r="S228" s="29"/>
      <c r="T228" s="29"/>
      <c r="U228" s="29"/>
      <c r="V228" s="29"/>
      <c r="W228" s="29"/>
      <c r="X228" s="29"/>
      <c r="Y228" s="29"/>
      <c r="Z228" s="29"/>
      <c r="AA228" s="29"/>
      <c r="AB228" s="29"/>
      <c r="AC228" s="29"/>
    </row>
    <row r="229" spans="1:29" ht="15.75" customHeight="1">
      <c r="A229" s="29"/>
      <c r="B229" s="75"/>
      <c r="C229" s="29"/>
      <c r="D229" s="29"/>
      <c r="E229" s="29"/>
      <c r="F229" s="29"/>
      <c r="G229" s="29"/>
      <c r="H229" s="29"/>
      <c r="I229" s="29"/>
      <c r="J229" s="325"/>
      <c r="K229" s="325"/>
      <c r="L229" s="29"/>
      <c r="M229" s="29"/>
      <c r="N229" s="29"/>
      <c r="O229" s="29"/>
      <c r="P229" s="29"/>
      <c r="Q229" s="29"/>
      <c r="R229" s="29"/>
      <c r="S229" s="29"/>
      <c r="T229" s="29"/>
      <c r="U229" s="29"/>
      <c r="V229" s="29"/>
      <c r="W229" s="29"/>
      <c r="X229" s="29"/>
      <c r="Y229" s="29"/>
      <c r="Z229" s="29"/>
      <c r="AA229" s="29"/>
      <c r="AB229" s="29"/>
      <c r="AC229" s="29"/>
    </row>
    <row r="230" spans="1:29" ht="15.75" customHeight="1">
      <c r="A230" s="29"/>
      <c r="B230" s="75"/>
      <c r="C230" s="29"/>
      <c r="D230" s="29"/>
      <c r="E230" s="29"/>
      <c r="F230" s="29"/>
      <c r="G230" s="29"/>
      <c r="H230" s="29"/>
      <c r="I230" s="29"/>
      <c r="J230" s="325"/>
      <c r="K230" s="325"/>
      <c r="L230" s="29"/>
      <c r="M230" s="29"/>
      <c r="N230" s="29"/>
      <c r="O230" s="29"/>
      <c r="P230" s="29"/>
      <c r="Q230" s="29"/>
      <c r="R230" s="29"/>
      <c r="S230" s="29"/>
      <c r="T230" s="29"/>
      <c r="U230" s="29"/>
      <c r="V230" s="29"/>
      <c r="W230" s="29"/>
      <c r="X230" s="29"/>
      <c r="Y230" s="29"/>
      <c r="Z230" s="29"/>
      <c r="AA230" s="29"/>
      <c r="AB230" s="29"/>
      <c r="AC230" s="29"/>
    </row>
    <row r="231" spans="1:29" ht="15.75" customHeight="1">
      <c r="A231" s="29"/>
      <c r="B231" s="75"/>
      <c r="C231" s="29"/>
      <c r="D231" s="29"/>
      <c r="E231" s="29"/>
      <c r="F231" s="29"/>
      <c r="G231" s="29"/>
      <c r="H231" s="29"/>
      <c r="I231" s="29"/>
      <c r="J231" s="325"/>
      <c r="K231" s="325"/>
      <c r="L231" s="29"/>
      <c r="M231" s="29"/>
      <c r="N231" s="29"/>
      <c r="O231" s="29"/>
      <c r="P231" s="29"/>
      <c r="Q231" s="29"/>
      <c r="R231" s="29"/>
      <c r="S231" s="29"/>
      <c r="T231" s="29"/>
      <c r="U231" s="29"/>
      <c r="V231" s="29"/>
      <c r="W231" s="29"/>
      <c r="X231" s="29"/>
      <c r="Y231" s="29"/>
      <c r="Z231" s="29"/>
      <c r="AA231" s="29"/>
      <c r="AB231" s="29"/>
      <c r="AC231" s="29"/>
    </row>
    <row r="232" spans="1:29" ht="15.75" customHeight="1">
      <c r="A232" s="29"/>
      <c r="B232" s="75"/>
      <c r="C232" s="29"/>
      <c r="D232" s="29"/>
      <c r="E232" s="29"/>
      <c r="F232" s="29"/>
      <c r="G232" s="29"/>
      <c r="H232" s="29"/>
      <c r="I232" s="29"/>
      <c r="J232" s="325"/>
      <c r="K232" s="325"/>
      <c r="L232" s="29"/>
      <c r="M232" s="29"/>
      <c r="N232" s="29"/>
      <c r="O232" s="29"/>
      <c r="P232" s="29"/>
      <c r="Q232" s="29"/>
      <c r="R232" s="29"/>
      <c r="S232" s="29"/>
      <c r="T232" s="29"/>
      <c r="U232" s="29"/>
      <c r="V232" s="29"/>
      <c r="W232" s="29"/>
      <c r="X232" s="29"/>
      <c r="Y232" s="29"/>
      <c r="Z232" s="29"/>
      <c r="AA232" s="29"/>
      <c r="AB232" s="29"/>
      <c r="AC232" s="29"/>
    </row>
    <row r="233" spans="1:29" ht="15.75" customHeight="1">
      <c r="A233" s="29"/>
      <c r="B233" s="75"/>
      <c r="C233" s="29"/>
      <c r="D233" s="29"/>
      <c r="E233" s="29"/>
      <c r="F233" s="29"/>
      <c r="G233" s="29"/>
      <c r="H233" s="29"/>
      <c r="I233" s="29"/>
      <c r="J233" s="325"/>
      <c r="K233" s="325"/>
      <c r="L233" s="29"/>
      <c r="M233" s="29"/>
      <c r="N233" s="29"/>
      <c r="O233" s="29"/>
      <c r="P233" s="29"/>
      <c r="Q233" s="29"/>
      <c r="R233" s="29"/>
      <c r="S233" s="29"/>
      <c r="T233" s="29"/>
      <c r="U233" s="29"/>
      <c r="V233" s="29"/>
      <c r="W233" s="29"/>
      <c r="X233" s="29"/>
      <c r="Y233" s="29"/>
      <c r="Z233" s="29"/>
      <c r="AA233" s="29"/>
      <c r="AB233" s="29"/>
      <c r="AC233" s="29"/>
    </row>
    <row r="234" spans="1:29" ht="15.75" customHeight="1">
      <c r="A234" s="29"/>
      <c r="B234" s="75"/>
      <c r="C234" s="29"/>
      <c r="D234" s="29"/>
      <c r="E234" s="29"/>
      <c r="F234" s="29"/>
      <c r="G234" s="29"/>
      <c r="H234" s="29"/>
      <c r="I234" s="29"/>
      <c r="J234" s="325"/>
      <c r="K234" s="325"/>
      <c r="L234" s="29"/>
      <c r="M234" s="29"/>
      <c r="N234" s="29"/>
      <c r="O234" s="29"/>
      <c r="P234" s="29"/>
      <c r="Q234" s="29"/>
      <c r="R234" s="29"/>
      <c r="S234" s="29"/>
      <c r="T234" s="29"/>
      <c r="U234" s="29"/>
      <c r="V234" s="29"/>
      <c r="W234" s="29"/>
      <c r="X234" s="29"/>
      <c r="Y234" s="29"/>
      <c r="Z234" s="29"/>
      <c r="AA234" s="29"/>
      <c r="AB234" s="29"/>
      <c r="AC234" s="29"/>
    </row>
    <row r="235" spans="1:29" ht="15.75" customHeight="1">
      <c r="A235" s="29"/>
      <c r="B235" s="75"/>
      <c r="C235" s="29"/>
      <c r="D235" s="29"/>
      <c r="E235" s="29"/>
      <c r="F235" s="29"/>
      <c r="G235" s="29"/>
      <c r="H235" s="29"/>
      <c r="I235" s="29"/>
      <c r="J235" s="325"/>
      <c r="K235" s="325"/>
      <c r="L235" s="29"/>
      <c r="M235" s="29"/>
      <c r="N235" s="29"/>
      <c r="O235" s="29"/>
      <c r="P235" s="29"/>
      <c r="Q235" s="29"/>
      <c r="R235" s="29"/>
      <c r="S235" s="29"/>
      <c r="T235" s="29"/>
      <c r="U235" s="29"/>
      <c r="V235" s="29"/>
      <c r="W235" s="29"/>
      <c r="X235" s="29"/>
      <c r="Y235" s="29"/>
      <c r="Z235" s="29"/>
      <c r="AA235" s="29"/>
      <c r="AB235" s="29"/>
      <c r="AC235" s="29"/>
    </row>
    <row r="236" spans="1:29" ht="15.75" customHeight="1">
      <c r="A236" s="29"/>
      <c r="B236" s="75"/>
      <c r="C236" s="29"/>
      <c r="D236" s="29"/>
      <c r="E236" s="29"/>
      <c r="F236" s="29"/>
      <c r="G236" s="29"/>
      <c r="H236" s="29"/>
      <c r="I236" s="29"/>
      <c r="J236" s="325"/>
      <c r="K236" s="325"/>
      <c r="L236" s="29"/>
      <c r="M236" s="29"/>
      <c r="N236" s="29"/>
      <c r="O236" s="29"/>
      <c r="P236" s="29"/>
      <c r="Q236" s="29"/>
      <c r="R236" s="29"/>
      <c r="S236" s="29"/>
      <c r="T236" s="29"/>
      <c r="U236" s="29"/>
      <c r="V236" s="29"/>
      <c r="W236" s="29"/>
      <c r="X236" s="29"/>
      <c r="Y236" s="29"/>
      <c r="Z236" s="29"/>
      <c r="AA236" s="29"/>
      <c r="AB236" s="29"/>
      <c r="AC236" s="29"/>
    </row>
    <row r="237" spans="1:29" ht="15.75" customHeight="1">
      <c r="A237" s="29"/>
      <c r="B237" s="75"/>
      <c r="C237" s="29"/>
      <c r="D237" s="29"/>
      <c r="E237" s="29"/>
      <c r="F237" s="29"/>
      <c r="G237" s="29"/>
      <c r="H237" s="29"/>
      <c r="I237" s="29"/>
      <c r="J237" s="325"/>
      <c r="K237" s="325"/>
      <c r="L237" s="29"/>
      <c r="M237" s="29"/>
      <c r="N237" s="29"/>
      <c r="O237" s="29"/>
      <c r="P237" s="29"/>
      <c r="Q237" s="29"/>
      <c r="R237" s="29"/>
      <c r="S237" s="29"/>
      <c r="T237" s="29"/>
      <c r="U237" s="29"/>
      <c r="V237" s="29"/>
      <c r="W237" s="29"/>
      <c r="X237" s="29"/>
      <c r="Y237" s="29"/>
      <c r="Z237" s="29"/>
      <c r="AA237" s="29"/>
      <c r="AB237" s="29"/>
      <c r="AC237" s="29"/>
    </row>
    <row r="238" spans="1:29" ht="15.75" customHeight="1">
      <c r="A238" s="29"/>
      <c r="B238" s="75"/>
      <c r="C238" s="29"/>
      <c r="D238" s="29"/>
      <c r="E238" s="29"/>
      <c r="F238" s="29"/>
      <c r="G238" s="29"/>
      <c r="H238" s="29"/>
      <c r="I238" s="29"/>
      <c r="J238" s="325"/>
      <c r="K238" s="325"/>
      <c r="L238" s="29"/>
      <c r="M238" s="29"/>
      <c r="N238" s="29"/>
      <c r="O238" s="29"/>
      <c r="P238" s="29"/>
      <c r="Q238" s="29"/>
      <c r="R238" s="29"/>
      <c r="S238" s="29"/>
      <c r="T238" s="29"/>
      <c r="U238" s="29"/>
      <c r="V238" s="29"/>
      <c r="W238" s="29"/>
      <c r="X238" s="29"/>
      <c r="Y238" s="29"/>
      <c r="Z238" s="29"/>
      <c r="AA238" s="29"/>
      <c r="AB238" s="29"/>
      <c r="AC238" s="29"/>
    </row>
    <row r="239" spans="1:29" ht="15.75" customHeight="1">
      <c r="A239" s="29"/>
      <c r="B239" s="75"/>
      <c r="C239" s="29"/>
      <c r="D239" s="29"/>
      <c r="E239" s="29"/>
      <c r="F239" s="29"/>
      <c r="G239" s="29"/>
      <c r="H239" s="29"/>
      <c r="I239" s="29"/>
      <c r="J239" s="325"/>
      <c r="K239" s="325"/>
      <c r="L239" s="29"/>
      <c r="M239" s="29"/>
      <c r="N239" s="29"/>
      <c r="O239" s="29"/>
      <c r="P239" s="29"/>
      <c r="Q239" s="29"/>
      <c r="R239" s="29"/>
      <c r="S239" s="29"/>
      <c r="T239" s="29"/>
      <c r="U239" s="29"/>
      <c r="V239" s="29"/>
      <c r="W239" s="29"/>
      <c r="X239" s="29"/>
      <c r="Y239" s="29"/>
      <c r="Z239" s="29"/>
      <c r="AA239" s="29"/>
      <c r="AB239" s="29"/>
      <c r="AC239" s="29"/>
    </row>
    <row r="240" spans="1:29" ht="15.75" customHeight="1">
      <c r="A240" s="29"/>
      <c r="B240" s="75"/>
      <c r="C240" s="29"/>
      <c r="D240" s="29"/>
      <c r="E240" s="29"/>
      <c r="F240" s="29"/>
      <c r="G240" s="29"/>
      <c r="H240" s="29"/>
      <c r="I240" s="29"/>
      <c r="J240" s="325"/>
      <c r="K240" s="325"/>
      <c r="L240" s="29"/>
      <c r="M240" s="29"/>
      <c r="N240" s="29"/>
      <c r="O240" s="29"/>
      <c r="P240" s="29"/>
      <c r="Q240" s="29"/>
      <c r="R240" s="29"/>
      <c r="S240" s="29"/>
      <c r="T240" s="29"/>
      <c r="U240" s="29"/>
      <c r="V240" s="29"/>
      <c r="W240" s="29"/>
      <c r="X240" s="29"/>
      <c r="Y240" s="29"/>
      <c r="Z240" s="29"/>
      <c r="AA240" s="29"/>
      <c r="AB240" s="29"/>
      <c r="AC240" s="29"/>
    </row>
    <row r="241" spans="1:29" ht="15.75" customHeight="1">
      <c r="A241" s="29"/>
      <c r="B241" s="75"/>
      <c r="C241" s="29"/>
      <c r="D241" s="29"/>
      <c r="E241" s="29"/>
      <c r="F241" s="29"/>
      <c r="G241" s="29"/>
      <c r="H241" s="29"/>
      <c r="I241" s="29"/>
      <c r="J241" s="325"/>
      <c r="K241" s="325"/>
      <c r="L241" s="29"/>
      <c r="M241" s="29"/>
      <c r="N241" s="29"/>
      <c r="O241" s="29"/>
      <c r="P241" s="29"/>
      <c r="Q241" s="29"/>
      <c r="R241" s="29"/>
      <c r="S241" s="29"/>
      <c r="T241" s="29"/>
      <c r="U241" s="29"/>
      <c r="V241" s="29"/>
      <c r="W241" s="29"/>
      <c r="X241" s="29"/>
      <c r="Y241" s="29"/>
      <c r="Z241" s="29"/>
      <c r="AA241" s="29"/>
      <c r="AB241" s="29"/>
      <c r="AC241" s="29"/>
    </row>
    <row r="242" spans="1:29" ht="15.75" customHeight="1">
      <c r="A242" s="29"/>
      <c r="B242" s="75"/>
      <c r="C242" s="29"/>
      <c r="D242" s="29"/>
      <c r="E242" s="29"/>
      <c r="F242" s="29"/>
      <c r="G242" s="29"/>
      <c r="H242" s="29"/>
      <c r="I242" s="29"/>
      <c r="J242" s="325"/>
      <c r="K242" s="325"/>
      <c r="L242" s="29"/>
      <c r="M242" s="29"/>
      <c r="N242" s="29"/>
      <c r="O242" s="29"/>
      <c r="P242" s="29"/>
      <c r="Q242" s="29"/>
      <c r="R242" s="29"/>
      <c r="S242" s="29"/>
      <c r="T242" s="29"/>
      <c r="U242" s="29"/>
      <c r="V242" s="29"/>
      <c r="W242" s="29"/>
      <c r="X242" s="29"/>
      <c r="Y242" s="29"/>
      <c r="Z242" s="29"/>
      <c r="AA242" s="29"/>
      <c r="AB242" s="29"/>
      <c r="AC242" s="29"/>
    </row>
    <row r="243" spans="1:29" ht="15.75" customHeight="1">
      <c r="A243" s="29"/>
      <c r="B243" s="75"/>
      <c r="C243" s="29"/>
      <c r="D243" s="29"/>
      <c r="E243" s="29"/>
      <c r="F243" s="29"/>
      <c r="G243" s="29"/>
      <c r="H243" s="29"/>
      <c r="I243" s="29"/>
      <c r="J243" s="325"/>
      <c r="K243" s="325"/>
      <c r="L243" s="29"/>
      <c r="M243" s="29"/>
      <c r="N243" s="29"/>
      <c r="O243" s="29"/>
      <c r="P243" s="29"/>
      <c r="Q243" s="29"/>
      <c r="R243" s="29"/>
      <c r="S243" s="29"/>
      <c r="T243" s="29"/>
      <c r="U243" s="29"/>
      <c r="V243" s="29"/>
      <c r="W243" s="29"/>
      <c r="X243" s="29"/>
      <c r="Y243" s="29"/>
      <c r="Z243" s="29"/>
      <c r="AA243" s="29"/>
      <c r="AB243" s="29"/>
      <c r="AC243" s="29"/>
    </row>
    <row r="244" spans="1:29" ht="15.75" customHeight="1">
      <c r="A244" s="29"/>
      <c r="B244" s="75"/>
      <c r="C244" s="29"/>
      <c r="D244" s="29"/>
      <c r="E244" s="29"/>
      <c r="F244" s="29"/>
      <c r="G244" s="29"/>
      <c r="H244" s="29"/>
      <c r="I244" s="29"/>
      <c r="J244" s="325"/>
      <c r="K244" s="325"/>
      <c r="L244" s="29"/>
      <c r="M244" s="29"/>
      <c r="N244" s="29"/>
      <c r="O244" s="29"/>
      <c r="P244" s="29"/>
      <c r="Q244" s="29"/>
      <c r="R244" s="29"/>
      <c r="S244" s="29"/>
      <c r="T244" s="29"/>
      <c r="U244" s="29"/>
      <c r="V244" s="29"/>
      <c r="W244" s="29"/>
      <c r="X244" s="29"/>
      <c r="Y244" s="29"/>
      <c r="Z244" s="29"/>
      <c r="AA244" s="29"/>
      <c r="AB244" s="29"/>
      <c r="AC244" s="29"/>
    </row>
    <row r="245" spans="1:29" ht="15.75" customHeight="1">
      <c r="A245" s="29"/>
      <c r="B245" s="75"/>
      <c r="C245" s="29"/>
      <c r="D245" s="29"/>
      <c r="E245" s="29"/>
      <c r="F245" s="29"/>
      <c r="G245" s="29"/>
      <c r="H245" s="29"/>
      <c r="I245" s="29"/>
      <c r="J245" s="325"/>
      <c r="K245" s="325"/>
      <c r="L245" s="29"/>
      <c r="M245" s="29"/>
      <c r="N245" s="29"/>
      <c r="O245" s="29"/>
      <c r="P245" s="29"/>
      <c r="Q245" s="29"/>
      <c r="R245" s="29"/>
      <c r="S245" s="29"/>
      <c r="T245" s="29"/>
      <c r="U245" s="29"/>
      <c r="V245" s="29"/>
      <c r="W245" s="29"/>
      <c r="X245" s="29"/>
      <c r="Y245" s="29"/>
      <c r="Z245" s="29"/>
      <c r="AA245" s="29"/>
      <c r="AB245" s="29"/>
      <c r="AC245" s="29"/>
    </row>
    <row r="246" spans="1:29" ht="15.75" customHeight="1">
      <c r="A246" s="29"/>
      <c r="B246" s="75"/>
      <c r="C246" s="29"/>
      <c r="D246" s="29"/>
      <c r="E246" s="29"/>
      <c r="F246" s="29"/>
      <c r="G246" s="29"/>
      <c r="H246" s="29"/>
      <c r="I246" s="29"/>
      <c r="J246" s="325"/>
      <c r="K246" s="325"/>
      <c r="L246" s="29"/>
      <c r="M246" s="29"/>
      <c r="N246" s="29"/>
      <c r="O246" s="29"/>
      <c r="P246" s="29"/>
      <c r="Q246" s="29"/>
      <c r="R246" s="29"/>
      <c r="S246" s="29"/>
      <c r="T246" s="29"/>
      <c r="U246" s="29"/>
      <c r="V246" s="29"/>
      <c r="W246" s="29"/>
      <c r="X246" s="29"/>
      <c r="Y246" s="29"/>
      <c r="Z246" s="29"/>
      <c r="AA246" s="29"/>
      <c r="AB246" s="29"/>
      <c r="AC246" s="29"/>
    </row>
    <row r="247" spans="1:29" ht="15.75" customHeight="1">
      <c r="A247" s="29"/>
      <c r="B247" s="75"/>
      <c r="C247" s="29"/>
      <c r="D247" s="29"/>
      <c r="E247" s="29"/>
      <c r="F247" s="29"/>
      <c r="G247" s="29"/>
      <c r="H247" s="29"/>
      <c r="I247" s="29"/>
      <c r="J247" s="325"/>
      <c r="K247" s="325"/>
      <c r="L247" s="29"/>
      <c r="M247" s="29"/>
      <c r="N247" s="29"/>
      <c r="O247" s="29"/>
      <c r="P247" s="29"/>
      <c r="Q247" s="29"/>
      <c r="R247" s="29"/>
      <c r="S247" s="29"/>
      <c r="T247" s="29"/>
      <c r="U247" s="29"/>
      <c r="V247" s="29"/>
      <c r="W247" s="29"/>
      <c r="X247" s="29"/>
      <c r="Y247" s="29"/>
      <c r="Z247" s="29"/>
      <c r="AA247" s="29"/>
      <c r="AB247" s="29"/>
      <c r="AC247" s="29"/>
    </row>
    <row r="248" spans="1:29" ht="15.75" customHeight="1">
      <c r="A248" s="29"/>
      <c r="B248" s="75"/>
      <c r="C248" s="29"/>
      <c r="D248" s="29"/>
      <c r="E248" s="29"/>
      <c r="F248" s="29"/>
      <c r="G248" s="29"/>
      <c r="H248" s="29"/>
      <c r="I248" s="29"/>
      <c r="J248" s="325"/>
      <c r="K248" s="325"/>
      <c r="L248" s="29"/>
      <c r="M248" s="29"/>
      <c r="N248" s="29"/>
      <c r="O248" s="29"/>
      <c r="P248" s="29"/>
      <c r="Q248" s="29"/>
      <c r="R248" s="29"/>
      <c r="S248" s="29"/>
      <c r="T248" s="29"/>
      <c r="U248" s="29"/>
      <c r="V248" s="29"/>
      <c r="W248" s="29"/>
      <c r="X248" s="29"/>
      <c r="Y248" s="29"/>
      <c r="Z248" s="29"/>
      <c r="AA248" s="29"/>
      <c r="AB248" s="29"/>
      <c r="AC248" s="29"/>
    </row>
    <row r="249" spans="1:29" ht="15.75" customHeight="1">
      <c r="A249" s="29"/>
      <c r="B249" s="75"/>
      <c r="C249" s="29"/>
      <c r="D249" s="29"/>
      <c r="E249" s="29"/>
      <c r="F249" s="29"/>
      <c r="G249" s="29"/>
      <c r="H249" s="29"/>
      <c r="I249" s="29"/>
      <c r="J249" s="325"/>
      <c r="K249" s="325"/>
      <c r="L249" s="29"/>
      <c r="M249" s="29"/>
      <c r="N249" s="29"/>
      <c r="O249" s="29"/>
      <c r="P249" s="29"/>
      <c r="Q249" s="29"/>
      <c r="R249" s="29"/>
      <c r="S249" s="29"/>
      <c r="T249" s="29"/>
      <c r="U249" s="29"/>
      <c r="V249" s="29"/>
      <c r="W249" s="29"/>
      <c r="X249" s="29"/>
      <c r="Y249" s="29"/>
      <c r="Z249" s="29"/>
      <c r="AA249" s="29"/>
      <c r="AB249" s="29"/>
      <c r="AC249" s="29"/>
    </row>
    <row r="250" spans="1:29" ht="15.75" customHeight="1">
      <c r="A250" s="29"/>
      <c r="B250" s="75"/>
      <c r="C250" s="29"/>
      <c r="D250" s="29"/>
      <c r="E250" s="29"/>
      <c r="F250" s="29"/>
      <c r="G250" s="29"/>
      <c r="H250" s="29"/>
      <c r="I250" s="29"/>
      <c r="J250" s="325"/>
      <c r="K250" s="325"/>
      <c r="L250" s="29"/>
      <c r="M250" s="29"/>
      <c r="N250" s="29"/>
      <c r="O250" s="29"/>
      <c r="P250" s="29"/>
      <c r="Q250" s="29"/>
      <c r="R250" s="29"/>
      <c r="S250" s="29"/>
      <c r="T250" s="29"/>
      <c r="U250" s="29"/>
      <c r="V250" s="29"/>
      <c r="W250" s="29"/>
      <c r="X250" s="29"/>
      <c r="Y250" s="29"/>
      <c r="Z250" s="29"/>
      <c r="AA250" s="29"/>
      <c r="AB250" s="29"/>
      <c r="AC250" s="29"/>
    </row>
    <row r="251" spans="1:29" ht="15.75" customHeight="1">
      <c r="A251" s="29"/>
      <c r="B251" s="75"/>
      <c r="C251" s="29"/>
      <c r="D251" s="29"/>
      <c r="E251" s="29"/>
      <c r="F251" s="29"/>
      <c r="G251" s="29"/>
      <c r="H251" s="29"/>
      <c r="I251" s="29"/>
      <c r="J251" s="325"/>
      <c r="K251" s="325"/>
      <c r="L251" s="29"/>
      <c r="M251" s="29"/>
      <c r="N251" s="29"/>
      <c r="O251" s="29"/>
      <c r="P251" s="29"/>
      <c r="Q251" s="29"/>
      <c r="R251" s="29"/>
      <c r="S251" s="29"/>
      <c r="T251" s="29"/>
      <c r="U251" s="29"/>
      <c r="V251" s="29"/>
      <c r="W251" s="29"/>
      <c r="X251" s="29"/>
      <c r="Y251" s="29"/>
      <c r="Z251" s="29"/>
      <c r="AA251" s="29"/>
      <c r="AB251" s="29"/>
      <c r="AC251" s="29"/>
    </row>
    <row r="252" spans="1:29" ht="15.75" customHeight="1">
      <c r="A252" s="29"/>
      <c r="B252" s="75"/>
      <c r="C252" s="29"/>
      <c r="D252" s="29"/>
      <c r="E252" s="29"/>
      <c r="F252" s="29"/>
      <c r="G252" s="29"/>
      <c r="H252" s="29"/>
      <c r="I252" s="29"/>
      <c r="J252" s="325"/>
      <c r="K252" s="325"/>
      <c r="L252" s="29"/>
      <c r="M252" s="29"/>
      <c r="N252" s="29"/>
      <c r="O252" s="29"/>
      <c r="P252" s="29"/>
      <c r="Q252" s="29"/>
      <c r="R252" s="29"/>
      <c r="S252" s="29"/>
      <c r="T252" s="29"/>
      <c r="U252" s="29"/>
      <c r="V252" s="29"/>
      <c r="W252" s="29"/>
      <c r="X252" s="29"/>
      <c r="Y252" s="29"/>
      <c r="Z252" s="29"/>
      <c r="AA252" s="29"/>
      <c r="AB252" s="29"/>
      <c r="AC252" s="29"/>
    </row>
    <row r="253" spans="1:29" ht="15.75" customHeight="1">
      <c r="A253" s="29"/>
      <c r="B253" s="75"/>
      <c r="C253" s="29"/>
      <c r="D253" s="29"/>
      <c r="E253" s="29"/>
      <c r="F253" s="29"/>
      <c r="G253" s="29"/>
      <c r="H253" s="29"/>
      <c r="I253" s="29"/>
      <c r="J253" s="325"/>
      <c r="K253" s="325"/>
      <c r="L253" s="29"/>
      <c r="M253" s="29"/>
      <c r="N253" s="29"/>
      <c r="O253" s="29"/>
      <c r="P253" s="29"/>
      <c r="Q253" s="29"/>
      <c r="R253" s="29"/>
      <c r="S253" s="29"/>
      <c r="T253" s="29"/>
      <c r="U253" s="29"/>
      <c r="V253" s="29"/>
      <c r="W253" s="29"/>
      <c r="X253" s="29"/>
      <c r="Y253" s="29"/>
      <c r="Z253" s="29"/>
      <c r="AA253" s="29"/>
      <c r="AB253" s="29"/>
      <c r="AC253" s="29"/>
    </row>
    <row r="254" spans="1:29" ht="15.75" customHeight="1">
      <c r="A254" s="29"/>
      <c r="B254" s="75"/>
      <c r="C254" s="29"/>
      <c r="D254" s="29"/>
      <c r="E254" s="29"/>
      <c r="F254" s="29"/>
      <c r="G254" s="29"/>
      <c r="H254" s="29"/>
      <c r="I254" s="29"/>
      <c r="J254" s="325"/>
      <c r="K254" s="325"/>
      <c r="L254" s="29"/>
      <c r="M254" s="29"/>
      <c r="N254" s="29"/>
      <c r="O254" s="29"/>
      <c r="P254" s="29"/>
      <c r="Q254" s="29"/>
      <c r="R254" s="29"/>
      <c r="S254" s="29"/>
      <c r="T254" s="29"/>
      <c r="U254" s="29"/>
      <c r="V254" s="29"/>
      <c r="W254" s="29"/>
      <c r="X254" s="29"/>
      <c r="Y254" s="29"/>
      <c r="Z254" s="29"/>
      <c r="AA254" s="29"/>
      <c r="AB254" s="29"/>
      <c r="AC254" s="29"/>
    </row>
    <row r="255" spans="1:29" ht="15.75" customHeight="1">
      <c r="A255" s="29"/>
      <c r="B255" s="75"/>
      <c r="C255" s="29"/>
      <c r="D255" s="29"/>
      <c r="E255" s="29"/>
      <c r="F255" s="29"/>
      <c r="G255" s="29"/>
      <c r="H255" s="29"/>
      <c r="I255" s="29"/>
      <c r="J255" s="325"/>
      <c r="K255" s="325"/>
      <c r="L255" s="29"/>
      <c r="M255" s="29"/>
      <c r="N255" s="29"/>
      <c r="O255" s="29"/>
      <c r="P255" s="29"/>
      <c r="Q255" s="29"/>
      <c r="R255" s="29"/>
      <c r="S255" s="29"/>
      <c r="T255" s="29"/>
      <c r="U255" s="29"/>
      <c r="V255" s="29"/>
      <c r="W255" s="29"/>
      <c r="X255" s="29"/>
      <c r="Y255" s="29"/>
      <c r="Z255" s="29"/>
      <c r="AA255" s="29"/>
      <c r="AB255" s="29"/>
      <c r="AC255" s="29"/>
    </row>
    <row r="256" spans="1:29" ht="15.75" customHeight="1">
      <c r="A256" s="29"/>
      <c r="B256" s="75"/>
      <c r="C256" s="29"/>
      <c r="D256" s="29"/>
      <c r="E256" s="29"/>
      <c r="F256" s="29"/>
      <c r="G256" s="29"/>
      <c r="H256" s="29"/>
      <c r="I256" s="29"/>
      <c r="J256" s="325"/>
      <c r="K256" s="325"/>
      <c r="L256" s="29"/>
      <c r="M256" s="29"/>
      <c r="N256" s="29"/>
      <c r="O256" s="29"/>
      <c r="P256" s="29"/>
      <c r="Q256" s="29"/>
      <c r="R256" s="29"/>
      <c r="S256" s="29"/>
      <c r="T256" s="29"/>
      <c r="U256" s="29"/>
      <c r="V256" s="29"/>
      <c r="W256" s="29"/>
      <c r="X256" s="29"/>
      <c r="Y256" s="29"/>
      <c r="Z256" s="29"/>
      <c r="AA256" s="29"/>
      <c r="AB256" s="29"/>
      <c r="AC256" s="29"/>
    </row>
    <row r="257" spans="1:29" ht="15.75" customHeight="1">
      <c r="A257" s="29"/>
      <c r="B257" s="75"/>
      <c r="C257" s="29"/>
      <c r="D257" s="29"/>
      <c r="E257" s="29"/>
      <c r="F257" s="29"/>
      <c r="G257" s="29"/>
      <c r="H257" s="29"/>
      <c r="I257" s="29"/>
      <c r="J257" s="325"/>
      <c r="K257" s="325"/>
      <c r="L257" s="29"/>
      <c r="M257" s="29"/>
      <c r="N257" s="29"/>
      <c r="O257" s="29"/>
      <c r="P257" s="29"/>
      <c r="Q257" s="29"/>
      <c r="R257" s="29"/>
      <c r="S257" s="29"/>
      <c r="T257" s="29"/>
      <c r="U257" s="29"/>
      <c r="V257" s="29"/>
      <c r="W257" s="29"/>
      <c r="X257" s="29"/>
      <c r="Y257" s="29"/>
      <c r="Z257" s="29"/>
      <c r="AA257" s="29"/>
      <c r="AB257" s="29"/>
      <c r="AC257" s="29"/>
    </row>
    <row r="258" spans="1:29" ht="15.75" customHeight="1">
      <c r="A258" s="29"/>
      <c r="B258" s="75"/>
      <c r="C258" s="29"/>
      <c r="D258" s="29"/>
      <c r="E258" s="29"/>
      <c r="F258" s="29"/>
      <c r="G258" s="29"/>
      <c r="H258" s="29"/>
      <c r="I258" s="29"/>
      <c r="J258" s="325"/>
      <c r="K258" s="325"/>
      <c r="L258" s="29"/>
      <c r="M258" s="29"/>
      <c r="N258" s="29"/>
      <c r="O258" s="29"/>
      <c r="P258" s="29"/>
      <c r="Q258" s="29"/>
      <c r="R258" s="29"/>
      <c r="S258" s="29"/>
      <c r="T258" s="29"/>
      <c r="U258" s="29"/>
      <c r="V258" s="29"/>
      <c r="W258" s="29"/>
      <c r="X258" s="29"/>
      <c r="Y258" s="29"/>
      <c r="Z258" s="29"/>
      <c r="AA258" s="29"/>
      <c r="AB258" s="29"/>
      <c r="AC258" s="29"/>
    </row>
    <row r="259" spans="1:29" ht="15.75" customHeight="1">
      <c r="A259" s="29"/>
      <c r="B259" s="75"/>
      <c r="C259" s="29"/>
      <c r="D259" s="29"/>
      <c r="E259" s="29"/>
      <c r="F259" s="29"/>
      <c r="G259" s="29"/>
      <c r="H259" s="29"/>
      <c r="I259" s="29"/>
      <c r="J259" s="325"/>
      <c r="K259" s="325"/>
      <c r="L259" s="29"/>
      <c r="M259" s="29"/>
      <c r="N259" s="29"/>
      <c r="O259" s="29"/>
      <c r="P259" s="29"/>
      <c r="Q259" s="29"/>
      <c r="R259" s="29"/>
      <c r="S259" s="29"/>
      <c r="T259" s="29"/>
      <c r="U259" s="29"/>
      <c r="V259" s="29"/>
      <c r="W259" s="29"/>
      <c r="X259" s="29"/>
      <c r="Y259" s="29"/>
      <c r="Z259" s="29"/>
      <c r="AA259" s="29"/>
      <c r="AB259" s="29"/>
      <c r="AC259" s="29"/>
    </row>
    <row r="260" spans="1:29" ht="15.75" customHeight="1">
      <c r="A260" s="29"/>
      <c r="B260" s="75"/>
      <c r="C260" s="29"/>
      <c r="D260" s="29"/>
      <c r="E260" s="29"/>
      <c r="F260" s="29"/>
      <c r="G260" s="29"/>
      <c r="H260" s="29"/>
      <c r="I260" s="29"/>
      <c r="J260" s="325"/>
      <c r="K260" s="325"/>
      <c r="L260" s="29"/>
      <c r="M260" s="29"/>
      <c r="N260" s="29"/>
      <c r="O260" s="29"/>
      <c r="P260" s="29"/>
      <c r="Q260" s="29"/>
      <c r="R260" s="29"/>
      <c r="S260" s="29"/>
      <c r="T260" s="29"/>
      <c r="U260" s="29"/>
      <c r="V260" s="29"/>
      <c r="W260" s="29"/>
      <c r="X260" s="29"/>
      <c r="Y260" s="29"/>
      <c r="Z260" s="29"/>
      <c r="AA260" s="29"/>
      <c r="AB260" s="29"/>
      <c r="AC260" s="29"/>
    </row>
    <row r="261" spans="1:29" ht="15.75" customHeight="1">
      <c r="A261" s="29"/>
      <c r="B261" s="75"/>
      <c r="C261" s="29"/>
      <c r="D261" s="29"/>
      <c r="E261" s="29"/>
      <c r="F261" s="29"/>
      <c r="G261" s="29"/>
      <c r="H261" s="29"/>
      <c r="I261" s="29"/>
      <c r="J261" s="325"/>
      <c r="K261" s="325"/>
      <c r="L261" s="29"/>
      <c r="M261" s="29"/>
      <c r="N261" s="29"/>
      <c r="O261" s="29"/>
      <c r="P261" s="29"/>
      <c r="Q261" s="29"/>
      <c r="R261" s="29"/>
      <c r="S261" s="29"/>
      <c r="T261" s="29"/>
      <c r="U261" s="29"/>
      <c r="V261" s="29"/>
      <c r="W261" s="29"/>
      <c r="X261" s="29"/>
      <c r="Y261" s="29"/>
      <c r="Z261" s="29"/>
      <c r="AA261" s="29"/>
      <c r="AB261" s="29"/>
      <c r="AC261" s="29"/>
    </row>
    <row r="262" spans="1:29" ht="15.75" customHeight="1">
      <c r="A262" s="29"/>
      <c r="B262" s="75"/>
      <c r="C262" s="29"/>
      <c r="D262" s="29"/>
      <c r="E262" s="29"/>
      <c r="F262" s="29"/>
      <c r="G262" s="29"/>
      <c r="H262" s="29"/>
      <c r="I262" s="29"/>
      <c r="J262" s="325"/>
      <c r="K262" s="325"/>
      <c r="L262" s="29"/>
      <c r="M262" s="29"/>
      <c r="N262" s="29"/>
      <c r="O262" s="29"/>
      <c r="P262" s="29"/>
      <c r="Q262" s="29"/>
      <c r="R262" s="29"/>
      <c r="S262" s="29"/>
      <c r="T262" s="29"/>
      <c r="U262" s="29"/>
      <c r="V262" s="29"/>
      <c r="W262" s="29"/>
      <c r="X262" s="29"/>
      <c r="Y262" s="29"/>
      <c r="Z262" s="29"/>
      <c r="AA262" s="29"/>
      <c r="AB262" s="29"/>
      <c r="AC262" s="29"/>
    </row>
    <row r="263" spans="1:29" ht="15.75" customHeight="1">
      <c r="A263" s="29"/>
      <c r="B263" s="75"/>
      <c r="C263" s="29"/>
      <c r="D263" s="29"/>
      <c r="E263" s="29"/>
      <c r="F263" s="29"/>
      <c r="G263" s="29"/>
      <c r="H263" s="29"/>
      <c r="I263" s="29"/>
      <c r="J263" s="325"/>
      <c r="K263" s="325"/>
      <c r="L263" s="29"/>
      <c r="M263" s="29"/>
      <c r="N263" s="29"/>
      <c r="O263" s="29"/>
      <c r="P263" s="29"/>
      <c r="Q263" s="29"/>
      <c r="R263" s="29"/>
      <c r="S263" s="29"/>
      <c r="T263" s="29"/>
      <c r="U263" s="29"/>
      <c r="V263" s="29"/>
      <c r="W263" s="29"/>
      <c r="X263" s="29"/>
      <c r="Y263" s="29"/>
      <c r="Z263" s="29"/>
      <c r="AA263" s="29"/>
      <c r="AB263" s="29"/>
      <c r="AC263" s="29"/>
    </row>
    <row r="264" spans="1:29" ht="15.75" customHeight="1">
      <c r="A264" s="29"/>
      <c r="B264" s="75"/>
      <c r="C264" s="29"/>
      <c r="D264" s="29"/>
      <c r="E264" s="29"/>
      <c r="F264" s="29"/>
      <c r="G264" s="29"/>
      <c r="H264" s="29"/>
      <c r="I264" s="29"/>
      <c r="J264" s="325"/>
      <c r="K264" s="325"/>
      <c r="L264" s="29"/>
      <c r="M264" s="29"/>
      <c r="N264" s="29"/>
      <c r="O264" s="29"/>
      <c r="P264" s="29"/>
      <c r="Q264" s="29"/>
      <c r="R264" s="29"/>
      <c r="S264" s="29"/>
      <c r="T264" s="29"/>
      <c r="U264" s="29"/>
      <c r="V264" s="29"/>
      <c r="W264" s="29"/>
      <c r="X264" s="29"/>
      <c r="Y264" s="29"/>
      <c r="Z264" s="29"/>
      <c r="AA264" s="29"/>
      <c r="AB264" s="29"/>
      <c r="AC264" s="29"/>
    </row>
    <row r="265" spans="1:29" ht="15.75" customHeight="1">
      <c r="A265" s="29"/>
      <c r="B265" s="75"/>
      <c r="C265" s="29"/>
      <c r="D265" s="29"/>
      <c r="E265" s="29"/>
      <c r="F265" s="29"/>
      <c r="G265" s="29"/>
      <c r="H265" s="29"/>
      <c r="I265" s="29"/>
      <c r="J265" s="325"/>
      <c r="K265" s="325"/>
      <c r="L265" s="29"/>
      <c r="M265" s="29"/>
      <c r="N265" s="29"/>
      <c r="O265" s="29"/>
      <c r="P265" s="29"/>
      <c r="Q265" s="29"/>
      <c r="R265" s="29"/>
      <c r="S265" s="29"/>
      <c r="T265" s="29"/>
      <c r="U265" s="29"/>
      <c r="V265" s="29"/>
      <c r="W265" s="29"/>
      <c r="X265" s="29"/>
      <c r="Y265" s="29"/>
      <c r="Z265" s="29"/>
      <c r="AA265" s="29"/>
      <c r="AB265" s="29"/>
      <c r="AC265" s="29"/>
    </row>
    <row r="266" spans="1:29" ht="15.75" customHeight="1">
      <c r="A266" s="29"/>
      <c r="B266" s="75"/>
      <c r="C266" s="29"/>
      <c r="D266" s="29"/>
      <c r="E266" s="29"/>
      <c r="F266" s="29"/>
      <c r="G266" s="29"/>
      <c r="H266" s="29"/>
      <c r="I266" s="29"/>
      <c r="J266" s="325"/>
      <c r="K266" s="325"/>
      <c r="L266" s="29"/>
      <c r="M266" s="29"/>
      <c r="N266" s="29"/>
      <c r="O266" s="29"/>
      <c r="P266" s="29"/>
      <c r="Q266" s="29"/>
      <c r="R266" s="29"/>
      <c r="S266" s="29"/>
      <c r="T266" s="29"/>
      <c r="U266" s="29"/>
      <c r="V266" s="29"/>
      <c r="W266" s="29"/>
      <c r="X266" s="29"/>
      <c r="Y266" s="29"/>
      <c r="Z266" s="29"/>
      <c r="AA266" s="29"/>
      <c r="AB266" s="29"/>
      <c r="AC266" s="29"/>
    </row>
    <row r="267" spans="1:29" ht="15.75" customHeight="1">
      <c r="A267" s="29"/>
      <c r="B267" s="75"/>
      <c r="C267" s="29"/>
      <c r="D267" s="29"/>
      <c r="E267" s="29"/>
      <c r="F267" s="29"/>
      <c r="G267" s="29"/>
      <c r="H267" s="29"/>
      <c r="I267" s="29"/>
      <c r="J267" s="325"/>
      <c r="K267" s="325"/>
      <c r="L267" s="29"/>
      <c r="M267" s="29"/>
      <c r="N267" s="29"/>
      <c r="O267" s="29"/>
      <c r="P267" s="29"/>
      <c r="Q267" s="29"/>
      <c r="R267" s="29"/>
      <c r="S267" s="29"/>
      <c r="T267" s="29"/>
      <c r="U267" s="29"/>
      <c r="V267" s="29"/>
      <c r="W267" s="29"/>
      <c r="X267" s="29"/>
      <c r="Y267" s="29"/>
      <c r="Z267" s="29"/>
      <c r="AA267" s="29"/>
      <c r="AB267" s="29"/>
      <c r="AC267" s="29"/>
    </row>
    <row r="268" spans="1:29" ht="15.75" customHeight="1">
      <c r="A268" s="29"/>
      <c r="B268" s="75"/>
      <c r="C268" s="29"/>
      <c r="D268" s="29"/>
      <c r="E268" s="29"/>
      <c r="F268" s="29"/>
      <c r="G268" s="29"/>
      <c r="H268" s="29"/>
      <c r="I268" s="29"/>
      <c r="J268" s="325"/>
      <c r="K268" s="325"/>
      <c r="L268" s="29"/>
      <c r="M268" s="29"/>
      <c r="N268" s="29"/>
      <c r="O268" s="29"/>
      <c r="P268" s="29"/>
      <c r="Q268" s="29"/>
      <c r="R268" s="29"/>
      <c r="S268" s="29"/>
      <c r="T268" s="29"/>
      <c r="U268" s="29"/>
      <c r="V268" s="29"/>
      <c r="W268" s="29"/>
      <c r="X268" s="29"/>
      <c r="Y268" s="29"/>
      <c r="Z268" s="29"/>
      <c r="AA268" s="29"/>
      <c r="AB268" s="29"/>
      <c r="AC268" s="29"/>
    </row>
    <row r="269" spans="1:29" ht="15.75" customHeight="1">
      <c r="A269" s="29"/>
      <c r="B269" s="75"/>
      <c r="C269" s="29"/>
      <c r="D269" s="29"/>
      <c r="E269" s="29"/>
      <c r="F269" s="29"/>
      <c r="G269" s="29"/>
      <c r="H269" s="29"/>
      <c r="I269" s="29"/>
      <c r="J269" s="325"/>
      <c r="K269" s="325"/>
      <c r="L269" s="29"/>
      <c r="M269" s="29"/>
      <c r="N269" s="29"/>
      <c r="O269" s="29"/>
      <c r="P269" s="29"/>
      <c r="Q269" s="29"/>
      <c r="R269" s="29"/>
      <c r="S269" s="29"/>
      <c r="T269" s="29"/>
      <c r="U269" s="29"/>
      <c r="V269" s="29"/>
      <c r="W269" s="29"/>
      <c r="X269" s="29"/>
      <c r="Y269" s="29"/>
      <c r="Z269" s="29"/>
      <c r="AA269" s="29"/>
      <c r="AB269" s="29"/>
      <c r="AC269" s="29"/>
    </row>
    <row r="270" spans="1:29" ht="15.75" customHeight="1">
      <c r="A270" s="29"/>
      <c r="B270" s="75"/>
      <c r="C270" s="29"/>
      <c r="D270" s="29"/>
      <c r="E270" s="29"/>
      <c r="F270" s="29"/>
      <c r="G270" s="29"/>
      <c r="H270" s="29"/>
      <c r="I270" s="29"/>
      <c r="J270" s="325"/>
      <c r="K270" s="325"/>
      <c r="L270" s="29"/>
      <c r="M270" s="29"/>
      <c r="N270" s="29"/>
      <c r="O270" s="29"/>
      <c r="P270" s="29"/>
      <c r="Q270" s="29"/>
      <c r="R270" s="29"/>
      <c r="S270" s="29"/>
      <c r="T270" s="29"/>
      <c r="U270" s="29"/>
      <c r="V270" s="29"/>
      <c r="W270" s="29"/>
      <c r="X270" s="29"/>
      <c r="Y270" s="29"/>
      <c r="Z270" s="29"/>
      <c r="AA270" s="29"/>
      <c r="AB270" s="29"/>
      <c r="AC270" s="29"/>
    </row>
    <row r="271" spans="1:29" ht="15.75" customHeight="1">
      <c r="A271" s="29"/>
      <c r="B271" s="75"/>
      <c r="C271" s="29"/>
      <c r="D271" s="29"/>
      <c r="E271" s="29"/>
      <c r="F271" s="29"/>
      <c r="G271" s="29"/>
      <c r="H271" s="29"/>
      <c r="I271" s="29"/>
      <c r="J271" s="325"/>
      <c r="K271" s="325"/>
      <c r="L271" s="29"/>
      <c r="M271" s="29"/>
      <c r="N271" s="29"/>
      <c r="O271" s="29"/>
      <c r="P271" s="29"/>
      <c r="Q271" s="29"/>
      <c r="R271" s="29"/>
      <c r="S271" s="29"/>
      <c r="T271" s="29"/>
      <c r="U271" s="29"/>
      <c r="V271" s="29"/>
      <c r="W271" s="29"/>
      <c r="X271" s="29"/>
      <c r="Y271" s="29"/>
      <c r="Z271" s="29"/>
      <c r="AA271" s="29"/>
      <c r="AB271" s="29"/>
      <c r="AC271" s="29"/>
    </row>
    <row r="272" spans="1:29" ht="15.75" customHeight="1">
      <c r="A272" s="29"/>
      <c r="B272" s="75"/>
      <c r="C272" s="29"/>
      <c r="D272" s="29"/>
      <c r="E272" s="29"/>
      <c r="F272" s="29"/>
      <c r="G272" s="29"/>
      <c r="H272" s="29"/>
      <c r="I272" s="29"/>
      <c r="J272" s="325"/>
      <c r="K272" s="325"/>
      <c r="L272" s="29"/>
      <c r="M272" s="29"/>
      <c r="N272" s="29"/>
      <c r="O272" s="29"/>
      <c r="P272" s="29"/>
      <c r="Q272" s="29"/>
      <c r="R272" s="29"/>
      <c r="S272" s="29"/>
      <c r="T272" s="29"/>
      <c r="U272" s="29"/>
      <c r="V272" s="29"/>
      <c r="W272" s="29"/>
      <c r="X272" s="29"/>
      <c r="Y272" s="29"/>
      <c r="Z272" s="29"/>
      <c r="AA272" s="29"/>
      <c r="AB272" s="29"/>
      <c r="AC272" s="29"/>
    </row>
    <row r="273" spans="1:29" ht="15.75" customHeight="1">
      <c r="A273" s="29"/>
      <c r="B273" s="75"/>
      <c r="C273" s="29"/>
      <c r="D273" s="29"/>
      <c r="E273" s="29"/>
      <c r="F273" s="29"/>
      <c r="G273" s="29"/>
      <c r="H273" s="29"/>
      <c r="I273" s="29"/>
      <c r="J273" s="325"/>
      <c r="K273" s="325"/>
      <c r="L273" s="29"/>
      <c r="M273" s="29"/>
      <c r="N273" s="29"/>
      <c r="O273" s="29"/>
      <c r="P273" s="29"/>
      <c r="Q273" s="29"/>
      <c r="R273" s="29"/>
      <c r="S273" s="29"/>
      <c r="T273" s="29"/>
      <c r="U273" s="29"/>
      <c r="V273" s="29"/>
      <c r="W273" s="29"/>
      <c r="X273" s="29"/>
      <c r="Y273" s="29"/>
      <c r="Z273" s="29"/>
      <c r="AA273" s="29"/>
      <c r="AB273" s="29"/>
      <c r="AC273" s="29"/>
    </row>
    <row r="274" spans="1:29" ht="15.75" customHeight="1">
      <c r="A274" s="29"/>
      <c r="B274" s="75"/>
      <c r="C274" s="29"/>
      <c r="D274" s="29"/>
      <c r="E274" s="29"/>
      <c r="F274" s="29"/>
      <c r="G274" s="29"/>
      <c r="H274" s="29"/>
      <c r="I274" s="29"/>
      <c r="J274" s="325"/>
      <c r="K274" s="325"/>
      <c r="L274" s="29"/>
      <c r="M274" s="29"/>
      <c r="N274" s="29"/>
      <c r="O274" s="29"/>
      <c r="P274" s="29"/>
      <c r="Q274" s="29"/>
      <c r="R274" s="29"/>
      <c r="S274" s="29"/>
      <c r="T274" s="29"/>
      <c r="U274" s="29"/>
      <c r="V274" s="29"/>
      <c r="W274" s="29"/>
      <c r="X274" s="29"/>
      <c r="Y274" s="29"/>
      <c r="Z274" s="29"/>
      <c r="AA274" s="29"/>
      <c r="AB274" s="29"/>
      <c r="AC274" s="29"/>
    </row>
    <row r="275" spans="1:29" ht="15.75" customHeight="1">
      <c r="A275" s="29"/>
      <c r="B275" s="75"/>
      <c r="C275" s="29"/>
      <c r="D275" s="29"/>
      <c r="E275" s="29"/>
      <c r="F275" s="29"/>
      <c r="G275" s="29"/>
      <c r="H275" s="29"/>
      <c r="I275" s="29"/>
      <c r="J275" s="325"/>
      <c r="K275" s="325"/>
      <c r="L275" s="29"/>
      <c r="M275" s="29"/>
      <c r="N275" s="29"/>
      <c r="O275" s="29"/>
      <c r="P275" s="29"/>
      <c r="Q275" s="29"/>
      <c r="R275" s="29"/>
      <c r="S275" s="29"/>
      <c r="T275" s="29"/>
      <c r="U275" s="29"/>
      <c r="V275" s="29"/>
      <c r="W275" s="29"/>
      <c r="X275" s="29"/>
      <c r="Y275" s="29"/>
      <c r="Z275" s="29"/>
      <c r="AA275" s="29"/>
      <c r="AB275" s="29"/>
      <c r="AC275" s="29"/>
    </row>
    <row r="276" spans="1:29" ht="15.75" customHeight="1">
      <c r="A276" s="29"/>
      <c r="B276" s="75"/>
      <c r="C276" s="29"/>
      <c r="D276" s="29"/>
      <c r="E276" s="29"/>
      <c r="F276" s="29"/>
      <c r="G276" s="29"/>
      <c r="H276" s="29"/>
      <c r="I276" s="29"/>
      <c r="J276" s="325"/>
      <c r="K276" s="325"/>
      <c r="L276" s="29"/>
      <c r="M276" s="29"/>
      <c r="N276" s="29"/>
      <c r="O276" s="29"/>
      <c r="P276" s="29"/>
      <c r="Q276" s="29"/>
      <c r="R276" s="29"/>
      <c r="S276" s="29"/>
      <c r="T276" s="29"/>
      <c r="U276" s="29"/>
      <c r="V276" s="29"/>
      <c r="W276" s="29"/>
      <c r="X276" s="29"/>
      <c r="Y276" s="29"/>
      <c r="Z276" s="29"/>
      <c r="AA276" s="29"/>
      <c r="AB276" s="29"/>
      <c r="AC276" s="29"/>
    </row>
    <row r="277" spans="1:29" ht="15.75" customHeight="1">
      <c r="A277" s="29"/>
      <c r="B277" s="75"/>
      <c r="C277" s="29"/>
      <c r="D277" s="29"/>
      <c r="E277" s="29"/>
      <c r="F277" s="29"/>
      <c r="G277" s="29"/>
      <c r="H277" s="29"/>
      <c r="I277" s="29"/>
      <c r="J277" s="325"/>
      <c r="K277" s="325"/>
      <c r="L277" s="29"/>
      <c r="M277" s="29"/>
      <c r="N277" s="29"/>
      <c r="O277" s="29"/>
      <c r="P277" s="29"/>
      <c r="Q277" s="29"/>
      <c r="R277" s="29"/>
      <c r="S277" s="29"/>
      <c r="T277" s="29"/>
      <c r="U277" s="29"/>
      <c r="V277" s="29"/>
      <c r="W277" s="29"/>
      <c r="X277" s="29"/>
      <c r="Y277" s="29"/>
      <c r="Z277" s="29"/>
      <c r="AA277" s="29"/>
      <c r="AB277" s="29"/>
      <c r="AC277" s="29"/>
    </row>
    <row r="278" spans="1:29" ht="15.75" customHeight="1">
      <c r="A278" s="29"/>
      <c r="B278" s="75"/>
      <c r="C278" s="29"/>
      <c r="D278" s="29"/>
      <c r="E278" s="29"/>
      <c r="F278" s="29"/>
      <c r="G278" s="29"/>
      <c r="H278" s="29"/>
      <c r="I278" s="29"/>
      <c r="J278" s="325"/>
      <c r="K278" s="325"/>
      <c r="L278" s="29"/>
      <c r="M278" s="29"/>
      <c r="N278" s="29"/>
      <c r="O278" s="29"/>
      <c r="P278" s="29"/>
      <c r="Q278" s="29"/>
      <c r="R278" s="29"/>
      <c r="S278" s="29"/>
      <c r="T278" s="29"/>
      <c r="U278" s="29"/>
      <c r="V278" s="29"/>
      <c r="W278" s="29"/>
      <c r="X278" s="29"/>
      <c r="Y278" s="29"/>
      <c r="Z278" s="29"/>
      <c r="AA278" s="29"/>
      <c r="AB278" s="29"/>
      <c r="AC278" s="29"/>
    </row>
    <row r="279" spans="1:29" ht="15.75" customHeight="1">
      <c r="A279" s="29"/>
      <c r="B279" s="75"/>
      <c r="C279" s="29"/>
      <c r="D279" s="29"/>
      <c r="E279" s="29"/>
      <c r="F279" s="29"/>
      <c r="G279" s="29"/>
      <c r="H279" s="29"/>
      <c r="I279" s="29"/>
      <c r="J279" s="325"/>
      <c r="K279" s="325"/>
      <c r="L279" s="29"/>
      <c r="M279" s="29"/>
      <c r="N279" s="29"/>
      <c r="O279" s="29"/>
      <c r="P279" s="29"/>
      <c r="Q279" s="29"/>
      <c r="R279" s="29"/>
      <c r="S279" s="29"/>
      <c r="T279" s="29"/>
      <c r="U279" s="29"/>
      <c r="V279" s="29"/>
      <c r="W279" s="29"/>
      <c r="X279" s="29"/>
      <c r="Y279" s="29"/>
      <c r="Z279" s="29"/>
      <c r="AA279" s="29"/>
      <c r="AB279" s="29"/>
      <c r="AC279" s="29"/>
    </row>
    <row r="280" spans="1:29" ht="15.75" customHeight="1">
      <c r="A280" s="29"/>
      <c r="B280" s="75"/>
      <c r="C280" s="29"/>
      <c r="D280" s="29"/>
      <c r="E280" s="29"/>
      <c r="F280" s="29"/>
      <c r="G280" s="29"/>
      <c r="H280" s="29"/>
      <c r="I280" s="29"/>
      <c r="J280" s="325"/>
      <c r="K280" s="325"/>
      <c r="L280" s="29"/>
      <c r="M280" s="29"/>
      <c r="N280" s="29"/>
      <c r="O280" s="29"/>
      <c r="P280" s="29"/>
      <c r="Q280" s="29"/>
      <c r="R280" s="29"/>
      <c r="S280" s="29"/>
      <c r="T280" s="29"/>
      <c r="U280" s="29"/>
      <c r="V280" s="29"/>
      <c r="W280" s="29"/>
      <c r="X280" s="29"/>
      <c r="Y280" s="29"/>
      <c r="Z280" s="29"/>
      <c r="AA280" s="29"/>
      <c r="AB280" s="29"/>
      <c r="AC280" s="29"/>
    </row>
    <row r="281" spans="1:29" ht="15.75" customHeight="1">
      <c r="A281" s="29"/>
      <c r="B281" s="75"/>
      <c r="C281" s="29"/>
      <c r="D281" s="29"/>
      <c r="E281" s="29"/>
      <c r="F281" s="29"/>
      <c r="G281" s="29"/>
      <c r="H281" s="29"/>
      <c r="I281" s="29"/>
      <c r="J281" s="325"/>
      <c r="K281" s="325"/>
      <c r="L281" s="29"/>
      <c r="M281" s="29"/>
      <c r="N281" s="29"/>
      <c r="O281" s="29"/>
      <c r="P281" s="29"/>
      <c r="Q281" s="29"/>
      <c r="R281" s="29"/>
      <c r="S281" s="29"/>
      <c r="T281" s="29"/>
      <c r="U281" s="29"/>
      <c r="V281" s="29"/>
      <c r="W281" s="29"/>
      <c r="X281" s="29"/>
      <c r="Y281" s="29"/>
      <c r="Z281" s="29"/>
      <c r="AA281" s="29"/>
      <c r="AB281" s="29"/>
      <c r="AC281" s="29"/>
    </row>
    <row r="282" spans="1:29" ht="15.75" customHeight="1">
      <c r="A282" s="29"/>
      <c r="B282" s="75"/>
      <c r="C282" s="29"/>
      <c r="D282" s="29"/>
      <c r="E282" s="29"/>
      <c r="F282" s="29"/>
      <c r="G282" s="29"/>
      <c r="H282" s="29"/>
      <c r="I282" s="29"/>
      <c r="J282" s="325"/>
      <c r="K282" s="325"/>
      <c r="L282" s="29"/>
      <c r="M282" s="29"/>
      <c r="N282" s="29"/>
      <c r="O282" s="29"/>
      <c r="P282" s="29"/>
      <c r="Q282" s="29"/>
      <c r="R282" s="29"/>
      <c r="S282" s="29"/>
      <c r="T282" s="29"/>
      <c r="U282" s="29"/>
      <c r="V282" s="29"/>
      <c r="W282" s="29"/>
      <c r="X282" s="29"/>
      <c r="Y282" s="29"/>
      <c r="Z282" s="29"/>
      <c r="AA282" s="29"/>
      <c r="AB282" s="29"/>
      <c r="AC282" s="29"/>
    </row>
    <row r="283" spans="1:29" ht="15.75" customHeight="1">
      <c r="A283" s="29"/>
      <c r="B283" s="75"/>
      <c r="C283" s="29"/>
      <c r="D283" s="29"/>
      <c r="E283" s="29"/>
      <c r="F283" s="29"/>
      <c r="G283" s="29"/>
      <c r="H283" s="29"/>
      <c r="I283" s="29"/>
      <c r="J283" s="325"/>
      <c r="K283" s="325"/>
      <c r="L283" s="29"/>
      <c r="M283" s="29"/>
      <c r="N283" s="29"/>
      <c r="O283" s="29"/>
      <c r="P283" s="29"/>
      <c r="Q283" s="29"/>
      <c r="R283" s="29"/>
      <c r="S283" s="29"/>
      <c r="T283" s="29"/>
      <c r="U283" s="29"/>
      <c r="V283" s="29"/>
      <c r="W283" s="29"/>
      <c r="X283" s="29"/>
      <c r="Y283" s="29"/>
      <c r="Z283" s="29"/>
      <c r="AA283" s="29"/>
      <c r="AB283" s="29"/>
      <c r="AC283" s="29"/>
    </row>
    <row r="284" spans="1:29" ht="15.75" customHeight="1">
      <c r="A284" s="29"/>
      <c r="B284" s="75"/>
      <c r="C284" s="29"/>
      <c r="D284" s="29"/>
      <c r="E284" s="29"/>
      <c r="F284" s="29"/>
      <c r="G284" s="29"/>
      <c r="H284" s="29"/>
      <c r="I284" s="29"/>
      <c r="J284" s="325"/>
      <c r="K284" s="325"/>
      <c r="L284" s="29"/>
      <c r="M284" s="29"/>
      <c r="N284" s="29"/>
      <c r="O284" s="29"/>
      <c r="P284" s="29"/>
      <c r="Q284" s="29"/>
      <c r="R284" s="29"/>
      <c r="S284" s="29"/>
      <c r="T284" s="29"/>
      <c r="U284" s="29"/>
      <c r="V284" s="29"/>
      <c r="W284" s="29"/>
      <c r="X284" s="29"/>
      <c r="Y284" s="29"/>
      <c r="Z284" s="29"/>
      <c r="AA284" s="29"/>
      <c r="AB284" s="29"/>
      <c r="AC284" s="29"/>
    </row>
    <row r="285" spans="1:29" ht="15.75" customHeight="1">
      <c r="A285" s="29"/>
      <c r="B285" s="75"/>
      <c r="C285" s="29"/>
      <c r="D285" s="29"/>
      <c r="E285" s="29"/>
      <c r="F285" s="29"/>
      <c r="G285" s="29"/>
      <c r="H285" s="29"/>
      <c r="I285" s="29"/>
      <c r="J285" s="325"/>
      <c r="K285" s="325"/>
      <c r="L285" s="29"/>
      <c r="M285" s="29"/>
      <c r="N285" s="29"/>
      <c r="O285" s="29"/>
      <c r="P285" s="29"/>
      <c r="Q285" s="29"/>
      <c r="R285" s="29"/>
      <c r="S285" s="29"/>
      <c r="T285" s="29"/>
      <c r="U285" s="29"/>
      <c r="V285" s="29"/>
      <c r="W285" s="29"/>
      <c r="X285" s="29"/>
      <c r="Y285" s="29"/>
      <c r="Z285" s="29"/>
      <c r="AA285" s="29"/>
      <c r="AB285" s="29"/>
      <c r="AC285" s="29"/>
    </row>
    <row r="286" spans="1:29" ht="15.75" customHeight="1">
      <c r="A286" s="29"/>
      <c r="B286" s="75"/>
      <c r="C286" s="29"/>
      <c r="D286" s="29"/>
      <c r="E286" s="29"/>
      <c r="F286" s="29"/>
      <c r="G286" s="29"/>
      <c r="H286" s="29"/>
      <c r="I286" s="29"/>
      <c r="J286" s="325"/>
      <c r="K286" s="325"/>
      <c r="L286" s="29"/>
      <c r="M286" s="29"/>
      <c r="N286" s="29"/>
      <c r="O286" s="29"/>
      <c r="P286" s="29"/>
      <c r="Q286" s="29"/>
      <c r="R286" s="29"/>
      <c r="S286" s="29"/>
      <c r="T286" s="29"/>
      <c r="U286" s="29"/>
      <c r="V286" s="29"/>
      <c r="W286" s="29"/>
      <c r="X286" s="29"/>
      <c r="Y286" s="29"/>
      <c r="Z286" s="29"/>
      <c r="AA286" s="29"/>
      <c r="AB286" s="29"/>
      <c r="AC286" s="29"/>
    </row>
    <row r="287" spans="1:29" ht="15.75" customHeight="1">
      <c r="A287" s="29"/>
      <c r="B287" s="75"/>
      <c r="C287" s="29"/>
      <c r="D287" s="29"/>
      <c r="E287" s="29"/>
      <c r="F287" s="29"/>
      <c r="G287" s="29"/>
      <c r="H287" s="29"/>
      <c r="I287" s="29"/>
      <c r="J287" s="325"/>
      <c r="K287" s="325"/>
      <c r="L287" s="29"/>
      <c r="M287" s="29"/>
      <c r="N287" s="29"/>
      <c r="O287" s="29"/>
      <c r="P287" s="29"/>
      <c r="Q287" s="29"/>
      <c r="R287" s="29"/>
      <c r="S287" s="29"/>
      <c r="T287" s="29"/>
      <c r="U287" s="29"/>
      <c r="V287" s="29"/>
      <c r="W287" s="29"/>
      <c r="X287" s="29"/>
      <c r="Y287" s="29"/>
      <c r="Z287" s="29"/>
      <c r="AA287" s="29"/>
      <c r="AB287" s="29"/>
      <c r="AC287" s="29"/>
    </row>
    <row r="288" spans="1:29" ht="15.75" customHeight="1">
      <c r="A288" s="29"/>
      <c r="B288" s="75"/>
      <c r="C288" s="29"/>
      <c r="D288" s="29"/>
      <c r="E288" s="29"/>
      <c r="F288" s="29"/>
      <c r="G288" s="29"/>
      <c r="H288" s="29"/>
      <c r="I288" s="29"/>
      <c r="J288" s="325"/>
      <c r="K288" s="325"/>
      <c r="L288" s="29"/>
      <c r="M288" s="29"/>
      <c r="N288" s="29"/>
      <c r="O288" s="29"/>
      <c r="P288" s="29"/>
      <c r="Q288" s="29"/>
      <c r="R288" s="29"/>
      <c r="S288" s="29"/>
      <c r="T288" s="29"/>
      <c r="U288" s="29"/>
      <c r="V288" s="29"/>
      <c r="W288" s="29"/>
      <c r="X288" s="29"/>
      <c r="Y288" s="29"/>
      <c r="Z288" s="29"/>
      <c r="AA288" s="29"/>
      <c r="AB288" s="29"/>
      <c r="AC288" s="29"/>
    </row>
    <row r="289" spans="1:29" ht="15.75" customHeight="1">
      <c r="A289" s="29"/>
      <c r="B289" s="75"/>
      <c r="C289" s="29"/>
      <c r="D289" s="29"/>
      <c r="E289" s="29"/>
      <c r="F289" s="29"/>
      <c r="G289" s="29"/>
      <c r="H289" s="29"/>
      <c r="I289" s="29"/>
      <c r="J289" s="325"/>
      <c r="K289" s="325"/>
      <c r="L289" s="29"/>
      <c r="M289" s="29"/>
      <c r="N289" s="29"/>
      <c r="O289" s="29"/>
      <c r="P289" s="29"/>
      <c r="Q289" s="29"/>
      <c r="R289" s="29"/>
      <c r="S289" s="29"/>
      <c r="T289" s="29"/>
      <c r="U289" s="29"/>
      <c r="V289" s="29"/>
      <c r="W289" s="29"/>
      <c r="X289" s="29"/>
      <c r="Y289" s="29"/>
      <c r="Z289" s="29"/>
      <c r="AA289" s="29"/>
      <c r="AB289" s="29"/>
      <c r="AC289" s="29"/>
    </row>
    <row r="290" spans="1:29" ht="15.75" customHeight="1">
      <c r="A290" s="29"/>
      <c r="B290" s="75"/>
      <c r="C290" s="29"/>
      <c r="D290" s="29"/>
      <c r="E290" s="29"/>
      <c r="F290" s="29"/>
      <c r="G290" s="29"/>
      <c r="H290" s="29"/>
      <c r="I290" s="29"/>
      <c r="J290" s="325"/>
      <c r="K290" s="325"/>
      <c r="L290" s="29"/>
      <c r="M290" s="29"/>
      <c r="N290" s="29"/>
      <c r="O290" s="29"/>
      <c r="P290" s="29"/>
      <c r="Q290" s="29"/>
      <c r="R290" s="29"/>
      <c r="S290" s="29"/>
      <c r="T290" s="29"/>
      <c r="U290" s="29"/>
      <c r="V290" s="29"/>
      <c r="W290" s="29"/>
      <c r="X290" s="29"/>
      <c r="Y290" s="29"/>
      <c r="Z290" s="29"/>
      <c r="AA290" s="29"/>
      <c r="AB290" s="29"/>
      <c r="AC290" s="29"/>
    </row>
    <row r="291" spans="1:29" ht="15.75" customHeight="1">
      <c r="A291" s="29"/>
      <c r="B291" s="75"/>
      <c r="C291" s="29"/>
      <c r="D291" s="29"/>
      <c r="E291" s="29"/>
      <c r="F291" s="29"/>
      <c r="G291" s="29"/>
      <c r="H291" s="29"/>
      <c r="I291" s="29"/>
      <c r="J291" s="325"/>
      <c r="K291" s="325"/>
      <c r="L291" s="29"/>
      <c r="M291" s="29"/>
      <c r="N291" s="29"/>
      <c r="O291" s="29"/>
      <c r="P291" s="29"/>
      <c r="Q291" s="29"/>
      <c r="R291" s="29"/>
      <c r="S291" s="29"/>
      <c r="T291" s="29"/>
      <c r="U291" s="29"/>
      <c r="V291" s="29"/>
      <c r="W291" s="29"/>
      <c r="X291" s="29"/>
      <c r="Y291" s="29"/>
      <c r="Z291" s="29"/>
      <c r="AA291" s="29"/>
      <c r="AB291" s="29"/>
      <c r="AC291" s="29"/>
    </row>
    <row r="292" spans="1:29" ht="15.75" customHeight="1">
      <c r="A292" s="29"/>
      <c r="B292" s="75"/>
      <c r="C292" s="29"/>
      <c r="D292" s="29"/>
      <c r="E292" s="29"/>
      <c r="F292" s="29"/>
      <c r="G292" s="29"/>
      <c r="H292" s="29"/>
      <c r="I292" s="29"/>
      <c r="J292" s="325"/>
      <c r="K292" s="325"/>
      <c r="L292" s="29"/>
      <c r="M292" s="29"/>
      <c r="N292" s="29"/>
      <c r="O292" s="29"/>
      <c r="P292" s="29"/>
      <c r="Q292" s="29"/>
      <c r="R292" s="29"/>
      <c r="S292" s="29"/>
      <c r="T292" s="29"/>
      <c r="U292" s="29"/>
      <c r="V292" s="29"/>
      <c r="W292" s="29"/>
      <c r="X292" s="29"/>
      <c r="Y292" s="29"/>
      <c r="Z292" s="29"/>
      <c r="AA292" s="29"/>
      <c r="AB292" s="29"/>
      <c r="AC292" s="29"/>
    </row>
    <row r="293" spans="1:29" ht="15.75" customHeight="1">
      <c r="A293" s="29"/>
      <c r="B293" s="75"/>
      <c r="C293" s="29"/>
      <c r="D293" s="29"/>
      <c r="E293" s="29"/>
      <c r="F293" s="29"/>
      <c r="G293" s="29"/>
      <c r="H293" s="29"/>
      <c r="I293" s="29"/>
      <c r="J293" s="325"/>
      <c r="K293" s="325"/>
      <c r="L293" s="29"/>
      <c r="M293" s="29"/>
      <c r="N293" s="29"/>
      <c r="O293" s="29"/>
      <c r="P293" s="29"/>
      <c r="Q293" s="29"/>
      <c r="R293" s="29"/>
      <c r="S293" s="29"/>
      <c r="T293" s="29"/>
      <c r="U293" s="29"/>
      <c r="V293" s="29"/>
      <c r="W293" s="29"/>
      <c r="X293" s="29"/>
      <c r="Y293" s="29"/>
      <c r="Z293" s="29"/>
      <c r="AA293" s="29"/>
      <c r="AB293" s="29"/>
      <c r="AC293" s="29"/>
    </row>
    <row r="294" spans="1:29" ht="15.75" customHeight="1">
      <c r="A294" s="29"/>
      <c r="B294" s="75"/>
      <c r="C294" s="29"/>
      <c r="D294" s="29"/>
      <c r="E294" s="29"/>
      <c r="F294" s="29"/>
      <c r="G294" s="29"/>
      <c r="H294" s="29"/>
      <c r="I294" s="29"/>
      <c r="J294" s="325"/>
      <c r="K294" s="325"/>
      <c r="L294" s="29"/>
      <c r="M294" s="29"/>
      <c r="N294" s="29"/>
      <c r="O294" s="29"/>
      <c r="P294" s="29"/>
      <c r="Q294" s="29"/>
      <c r="R294" s="29"/>
      <c r="S294" s="29"/>
      <c r="T294" s="29"/>
      <c r="U294" s="29"/>
      <c r="V294" s="29"/>
      <c r="W294" s="29"/>
      <c r="X294" s="29"/>
      <c r="Y294" s="29"/>
      <c r="Z294" s="29"/>
      <c r="AA294" s="29"/>
      <c r="AB294" s="29"/>
      <c r="AC294" s="29"/>
    </row>
    <row r="295" spans="1:29" ht="15.75" customHeight="1">
      <c r="A295" s="29"/>
      <c r="B295" s="75"/>
      <c r="C295" s="29"/>
      <c r="D295" s="29"/>
      <c r="E295" s="29"/>
      <c r="F295" s="29"/>
      <c r="G295" s="29"/>
      <c r="H295" s="29"/>
      <c r="I295" s="29"/>
      <c r="J295" s="325"/>
      <c r="K295" s="325"/>
      <c r="L295" s="29"/>
      <c r="M295" s="29"/>
      <c r="N295" s="29"/>
      <c r="O295" s="29"/>
      <c r="P295" s="29"/>
      <c r="Q295" s="29"/>
      <c r="R295" s="29"/>
      <c r="S295" s="29"/>
      <c r="T295" s="29"/>
      <c r="U295" s="29"/>
      <c r="V295" s="29"/>
      <c r="W295" s="29"/>
      <c r="X295" s="29"/>
      <c r="Y295" s="29"/>
      <c r="Z295" s="29"/>
      <c r="AA295" s="29"/>
      <c r="AB295" s="29"/>
      <c r="AC295" s="29"/>
    </row>
    <row r="296" spans="1:29" ht="15.75" customHeight="1">
      <c r="A296" s="29"/>
      <c r="B296" s="75"/>
      <c r="C296" s="29"/>
      <c r="D296" s="29"/>
      <c r="E296" s="29"/>
      <c r="F296" s="29"/>
      <c r="G296" s="29"/>
      <c r="H296" s="29"/>
      <c r="I296" s="29"/>
      <c r="J296" s="325"/>
      <c r="K296" s="325"/>
      <c r="L296" s="29"/>
      <c r="M296" s="29"/>
      <c r="N296" s="29"/>
      <c r="O296" s="29"/>
      <c r="P296" s="29"/>
      <c r="Q296" s="29"/>
      <c r="R296" s="29"/>
      <c r="S296" s="29"/>
      <c r="T296" s="29"/>
      <c r="U296" s="29"/>
      <c r="V296" s="29"/>
      <c r="W296" s="29"/>
      <c r="X296" s="29"/>
      <c r="Y296" s="29"/>
      <c r="Z296" s="29"/>
      <c r="AA296" s="29"/>
      <c r="AB296" s="29"/>
      <c r="AC296" s="29"/>
    </row>
    <row r="297" spans="1:29" ht="15.75" customHeight="1">
      <c r="A297" s="29"/>
      <c r="B297" s="75"/>
      <c r="C297" s="29"/>
      <c r="D297" s="29"/>
      <c r="E297" s="29"/>
      <c r="F297" s="29"/>
      <c r="G297" s="29"/>
      <c r="H297" s="29"/>
      <c r="I297" s="29"/>
      <c r="J297" s="325"/>
      <c r="K297" s="325"/>
      <c r="L297" s="29"/>
      <c r="M297" s="29"/>
      <c r="N297" s="29"/>
      <c r="O297" s="29"/>
      <c r="P297" s="29"/>
      <c r="Q297" s="29"/>
      <c r="R297" s="29"/>
      <c r="S297" s="29"/>
      <c r="T297" s="29"/>
      <c r="U297" s="29"/>
      <c r="V297" s="29"/>
      <c r="W297" s="29"/>
      <c r="X297" s="29"/>
      <c r="Y297" s="29"/>
      <c r="Z297" s="29"/>
      <c r="AA297" s="29"/>
      <c r="AB297" s="29"/>
      <c r="AC297" s="29"/>
    </row>
    <row r="298" spans="1:29" ht="15.75" customHeight="1">
      <c r="A298" s="29"/>
      <c r="B298" s="75"/>
      <c r="C298" s="29"/>
      <c r="D298" s="29"/>
      <c r="E298" s="29"/>
      <c r="F298" s="29"/>
      <c r="G298" s="29"/>
      <c r="H298" s="29"/>
      <c r="I298" s="29"/>
      <c r="J298" s="325"/>
      <c r="K298" s="325"/>
      <c r="L298" s="29"/>
      <c r="M298" s="29"/>
      <c r="N298" s="29"/>
      <c r="O298" s="29"/>
      <c r="P298" s="29"/>
      <c r="Q298" s="29"/>
      <c r="R298" s="29"/>
      <c r="S298" s="29"/>
      <c r="T298" s="29"/>
      <c r="U298" s="29"/>
      <c r="V298" s="29"/>
      <c r="W298" s="29"/>
      <c r="X298" s="29"/>
      <c r="Y298" s="29"/>
      <c r="Z298" s="29"/>
      <c r="AA298" s="29"/>
      <c r="AB298" s="29"/>
      <c r="AC298" s="29"/>
    </row>
    <row r="299" spans="1:29" ht="15.75" customHeight="1">
      <c r="A299" s="29"/>
      <c r="B299" s="75"/>
      <c r="C299" s="29"/>
      <c r="D299" s="29"/>
      <c r="E299" s="29"/>
      <c r="F299" s="29"/>
      <c r="G299" s="29"/>
      <c r="H299" s="29"/>
      <c r="I299" s="29"/>
      <c r="J299" s="325"/>
      <c r="K299" s="325"/>
      <c r="L299" s="29"/>
      <c r="M299" s="29"/>
      <c r="N299" s="29"/>
      <c r="O299" s="29"/>
      <c r="P299" s="29"/>
      <c r="Q299" s="29"/>
      <c r="R299" s="29"/>
      <c r="S299" s="29"/>
      <c r="T299" s="29"/>
      <c r="U299" s="29"/>
      <c r="V299" s="29"/>
      <c r="W299" s="29"/>
      <c r="X299" s="29"/>
      <c r="Y299" s="29"/>
      <c r="Z299" s="29"/>
      <c r="AA299" s="29"/>
      <c r="AB299" s="29"/>
      <c r="AC299" s="29"/>
    </row>
    <row r="300" spans="1:29" ht="15.75" customHeight="1">
      <c r="A300" s="29"/>
      <c r="B300" s="75"/>
      <c r="C300" s="29"/>
      <c r="D300" s="29"/>
      <c r="E300" s="29"/>
      <c r="F300" s="29"/>
      <c r="G300" s="29"/>
      <c r="H300" s="29"/>
      <c r="I300" s="29"/>
      <c r="J300" s="325"/>
      <c r="K300" s="325"/>
      <c r="L300" s="29"/>
      <c r="M300" s="29"/>
      <c r="N300" s="29"/>
      <c r="O300" s="29"/>
      <c r="P300" s="29"/>
      <c r="Q300" s="29"/>
      <c r="R300" s="29"/>
      <c r="S300" s="29"/>
      <c r="T300" s="29"/>
      <c r="U300" s="29"/>
      <c r="V300" s="29"/>
      <c r="W300" s="29"/>
      <c r="X300" s="29"/>
      <c r="Y300" s="29"/>
      <c r="Z300" s="29"/>
      <c r="AA300" s="29"/>
      <c r="AB300" s="29"/>
      <c r="AC300" s="29"/>
    </row>
    <row r="301" spans="1:29" ht="15.75" customHeight="1">
      <c r="A301" s="29"/>
      <c r="B301" s="75"/>
      <c r="C301" s="29"/>
      <c r="D301" s="29"/>
      <c r="E301" s="29"/>
      <c r="F301" s="29"/>
      <c r="G301" s="29"/>
      <c r="H301" s="29"/>
      <c r="I301" s="29"/>
      <c r="J301" s="325"/>
      <c r="K301" s="325"/>
      <c r="L301" s="29"/>
      <c r="M301" s="29"/>
      <c r="N301" s="29"/>
      <c r="O301" s="29"/>
      <c r="P301" s="29"/>
      <c r="Q301" s="29"/>
      <c r="R301" s="29"/>
      <c r="S301" s="29"/>
      <c r="T301" s="29"/>
      <c r="U301" s="29"/>
      <c r="V301" s="29"/>
      <c r="W301" s="29"/>
      <c r="X301" s="29"/>
      <c r="Y301" s="29"/>
      <c r="Z301" s="29"/>
      <c r="AA301" s="29"/>
      <c r="AB301" s="29"/>
      <c r="AC301" s="29"/>
    </row>
    <row r="302" spans="1:29" ht="15.75" customHeight="1">
      <c r="A302" s="29"/>
      <c r="B302" s="75"/>
      <c r="C302" s="29"/>
      <c r="D302" s="29"/>
      <c r="E302" s="29"/>
      <c r="F302" s="29"/>
      <c r="G302" s="29"/>
      <c r="H302" s="29"/>
      <c r="I302" s="29"/>
      <c r="J302" s="325"/>
      <c r="K302" s="325"/>
      <c r="L302" s="29"/>
      <c r="M302" s="29"/>
      <c r="N302" s="29"/>
      <c r="O302" s="29"/>
      <c r="P302" s="29"/>
      <c r="Q302" s="29"/>
      <c r="R302" s="29"/>
      <c r="S302" s="29"/>
      <c r="T302" s="29"/>
      <c r="U302" s="29"/>
      <c r="V302" s="29"/>
      <c r="W302" s="29"/>
      <c r="X302" s="29"/>
      <c r="Y302" s="29"/>
      <c r="Z302" s="29"/>
      <c r="AA302" s="29"/>
      <c r="AB302" s="29"/>
      <c r="AC302" s="29"/>
    </row>
    <row r="303" spans="1:29" ht="15.75" customHeight="1">
      <c r="A303" s="29"/>
      <c r="B303" s="75"/>
      <c r="C303" s="29"/>
      <c r="D303" s="29"/>
      <c r="E303" s="29"/>
      <c r="F303" s="29"/>
      <c r="G303" s="29"/>
      <c r="H303" s="29"/>
      <c r="I303" s="29"/>
      <c r="J303" s="325"/>
      <c r="K303" s="325"/>
      <c r="L303" s="29"/>
      <c r="M303" s="29"/>
      <c r="N303" s="29"/>
      <c r="O303" s="29"/>
      <c r="P303" s="29"/>
      <c r="Q303" s="29"/>
      <c r="R303" s="29"/>
      <c r="S303" s="29"/>
      <c r="T303" s="29"/>
      <c r="U303" s="29"/>
      <c r="V303" s="29"/>
      <c r="W303" s="29"/>
      <c r="X303" s="29"/>
      <c r="Y303" s="29"/>
      <c r="Z303" s="29"/>
      <c r="AA303" s="29"/>
      <c r="AB303" s="29"/>
      <c r="AC303" s="29"/>
    </row>
    <row r="304" spans="1:29" ht="15.75" customHeight="1">
      <c r="A304" s="29"/>
      <c r="B304" s="75"/>
      <c r="C304" s="29"/>
      <c r="D304" s="29"/>
      <c r="E304" s="29"/>
      <c r="F304" s="29"/>
      <c r="G304" s="29"/>
      <c r="H304" s="29"/>
      <c r="I304" s="29"/>
      <c r="J304" s="325"/>
      <c r="K304" s="325"/>
      <c r="L304" s="29"/>
      <c r="M304" s="29"/>
      <c r="N304" s="29"/>
      <c r="O304" s="29"/>
      <c r="P304" s="29"/>
      <c r="Q304" s="29"/>
      <c r="R304" s="29"/>
      <c r="S304" s="29"/>
      <c r="T304" s="29"/>
      <c r="U304" s="29"/>
      <c r="V304" s="29"/>
      <c r="W304" s="29"/>
      <c r="X304" s="29"/>
      <c r="Y304" s="29"/>
      <c r="Z304" s="29"/>
      <c r="AA304" s="29"/>
      <c r="AB304" s="29"/>
      <c r="AC304" s="29"/>
    </row>
    <row r="305" spans="1:29" ht="15.75" customHeight="1">
      <c r="A305" s="29"/>
      <c r="B305" s="75"/>
      <c r="C305" s="29"/>
      <c r="D305" s="29"/>
      <c r="E305" s="29"/>
      <c r="F305" s="29"/>
      <c r="G305" s="29"/>
      <c r="H305" s="29"/>
      <c r="I305" s="29"/>
      <c r="J305" s="325"/>
      <c r="K305" s="325"/>
      <c r="L305" s="29"/>
      <c r="M305" s="29"/>
      <c r="N305" s="29"/>
      <c r="O305" s="29"/>
      <c r="P305" s="29"/>
      <c r="Q305" s="29"/>
      <c r="R305" s="29"/>
      <c r="S305" s="29"/>
      <c r="T305" s="29"/>
      <c r="U305" s="29"/>
      <c r="V305" s="29"/>
      <c r="W305" s="29"/>
      <c r="X305" s="29"/>
      <c r="Y305" s="29"/>
      <c r="Z305" s="29"/>
      <c r="AA305" s="29"/>
      <c r="AB305" s="29"/>
      <c r="AC305" s="29"/>
    </row>
    <row r="306" spans="1:29" ht="15.75" customHeight="1">
      <c r="A306" s="29"/>
      <c r="B306" s="75"/>
      <c r="C306" s="29"/>
      <c r="D306" s="29"/>
      <c r="E306" s="29"/>
      <c r="F306" s="29"/>
      <c r="G306" s="29"/>
      <c r="H306" s="29"/>
      <c r="I306" s="29"/>
      <c r="J306" s="325"/>
      <c r="K306" s="325"/>
      <c r="L306" s="29"/>
      <c r="M306" s="29"/>
      <c r="N306" s="29"/>
      <c r="O306" s="29"/>
      <c r="P306" s="29"/>
      <c r="Q306" s="29"/>
      <c r="R306" s="29"/>
      <c r="S306" s="29"/>
      <c r="T306" s="29"/>
      <c r="U306" s="29"/>
      <c r="V306" s="29"/>
      <c r="W306" s="29"/>
      <c r="X306" s="29"/>
      <c r="Y306" s="29"/>
      <c r="Z306" s="29"/>
      <c r="AA306" s="29"/>
      <c r="AB306" s="29"/>
      <c r="AC306" s="29"/>
    </row>
    <row r="307" spans="1:29" ht="15.75" customHeight="1">
      <c r="A307" s="29"/>
      <c r="B307" s="75"/>
      <c r="C307" s="29"/>
      <c r="D307" s="29"/>
      <c r="E307" s="29"/>
      <c r="F307" s="29"/>
      <c r="G307" s="29"/>
      <c r="H307" s="29"/>
      <c r="I307" s="29"/>
      <c r="J307" s="325"/>
      <c r="K307" s="325"/>
      <c r="L307" s="29"/>
      <c r="M307" s="29"/>
      <c r="N307" s="29"/>
      <c r="O307" s="29"/>
      <c r="P307" s="29"/>
      <c r="Q307" s="29"/>
      <c r="R307" s="29"/>
      <c r="S307" s="29"/>
      <c r="T307" s="29"/>
      <c r="U307" s="29"/>
      <c r="V307" s="29"/>
      <c r="W307" s="29"/>
      <c r="X307" s="29"/>
      <c r="Y307" s="29"/>
      <c r="Z307" s="29"/>
      <c r="AA307" s="29"/>
      <c r="AB307" s="29"/>
      <c r="AC307" s="29"/>
    </row>
    <row r="308" spans="1:29" ht="15.75" customHeight="1">
      <c r="A308" s="29"/>
      <c r="B308" s="75"/>
      <c r="C308" s="29"/>
      <c r="D308" s="29"/>
      <c r="E308" s="29"/>
      <c r="F308" s="29"/>
      <c r="G308" s="29"/>
      <c r="H308" s="29"/>
      <c r="I308" s="29"/>
      <c r="J308" s="325"/>
      <c r="K308" s="325"/>
      <c r="L308" s="29"/>
      <c r="M308" s="29"/>
      <c r="N308" s="29"/>
      <c r="O308" s="29"/>
      <c r="P308" s="29"/>
      <c r="Q308" s="29"/>
      <c r="R308" s="29"/>
      <c r="S308" s="29"/>
      <c r="T308" s="29"/>
      <c r="U308" s="29"/>
      <c r="V308" s="29"/>
      <c r="W308" s="29"/>
      <c r="X308" s="29"/>
      <c r="Y308" s="29"/>
      <c r="Z308" s="29"/>
      <c r="AA308" s="29"/>
      <c r="AB308" s="29"/>
      <c r="AC308" s="29"/>
    </row>
    <row r="309" spans="1:29" ht="15.75" customHeight="1">
      <c r="A309" s="29"/>
      <c r="B309" s="75"/>
      <c r="C309" s="29"/>
      <c r="D309" s="29"/>
      <c r="E309" s="29"/>
      <c r="F309" s="29"/>
      <c r="G309" s="29"/>
      <c r="H309" s="29"/>
      <c r="I309" s="29"/>
      <c r="J309" s="325"/>
      <c r="K309" s="325"/>
      <c r="L309" s="29"/>
      <c r="M309" s="29"/>
      <c r="N309" s="29"/>
      <c r="O309" s="29"/>
      <c r="P309" s="29"/>
      <c r="Q309" s="29"/>
      <c r="R309" s="29"/>
      <c r="S309" s="29"/>
      <c r="T309" s="29"/>
      <c r="U309" s="29"/>
      <c r="V309" s="29"/>
      <c r="W309" s="29"/>
      <c r="X309" s="29"/>
      <c r="Y309" s="29"/>
      <c r="Z309" s="29"/>
      <c r="AA309" s="29"/>
      <c r="AB309" s="29"/>
      <c r="AC309" s="29"/>
    </row>
    <row r="310" spans="1:29" ht="15.75" customHeight="1">
      <c r="A310" s="29"/>
      <c r="B310" s="75"/>
      <c r="C310" s="29"/>
      <c r="D310" s="29"/>
      <c r="E310" s="29"/>
      <c r="F310" s="29"/>
      <c r="G310" s="29"/>
      <c r="H310" s="29"/>
      <c r="I310" s="29"/>
      <c r="J310" s="325"/>
      <c r="K310" s="325"/>
      <c r="L310" s="29"/>
      <c r="M310" s="29"/>
      <c r="N310" s="29"/>
      <c r="O310" s="29"/>
      <c r="P310" s="29"/>
      <c r="Q310" s="29"/>
      <c r="R310" s="29"/>
      <c r="S310" s="29"/>
      <c r="T310" s="29"/>
      <c r="U310" s="29"/>
      <c r="V310" s="29"/>
      <c r="W310" s="29"/>
      <c r="X310" s="29"/>
      <c r="Y310" s="29"/>
      <c r="Z310" s="29"/>
      <c r="AA310" s="29"/>
      <c r="AB310" s="29"/>
      <c r="AC310" s="29"/>
    </row>
    <row r="311" spans="1:29" ht="15.75" customHeight="1">
      <c r="A311" s="29"/>
      <c r="B311" s="75"/>
      <c r="C311" s="29"/>
      <c r="D311" s="29"/>
      <c r="E311" s="29"/>
      <c r="F311" s="29"/>
      <c r="G311" s="29"/>
      <c r="H311" s="29"/>
      <c r="I311" s="29"/>
      <c r="J311" s="325"/>
      <c r="K311" s="325"/>
      <c r="L311" s="29"/>
      <c r="M311" s="29"/>
      <c r="N311" s="29"/>
      <c r="O311" s="29"/>
      <c r="P311" s="29"/>
      <c r="Q311" s="29"/>
      <c r="R311" s="29"/>
      <c r="S311" s="29"/>
      <c r="T311" s="29"/>
      <c r="U311" s="29"/>
      <c r="V311" s="29"/>
      <c r="W311" s="29"/>
      <c r="X311" s="29"/>
      <c r="Y311" s="29"/>
      <c r="Z311" s="29"/>
      <c r="AA311" s="29"/>
      <c r="AB311" s="29"/>
      <c r="AC311" s="29"/>
    </row>
    <row r="312" spans="1:29" ht="15.75" customHeight="1">
      <c r="A312" s="29"/>
      <c r="B312" s="75"/>
      <c r="C312" s="29"/>
      <c r="D312" s="29"/>
      <c r="E312" s="29"/>
      <c r="F312" s="29"/>
      <c r="G312" s="29"/>
      <c r="H312" s="29"/>
      <c r="I312" s="29"/>
      <c r="J312" s="325"/>
      <c r="K312" s="325"/>
      <c r="L312" s="29"/>
      <c r="M312" s="29"/>
      <c r="N312" s="29"/>
      <c r="O312" s="29"/>
      <c r="P312" s="29"/>
      <c r="Q312" s="29"/>
      <c r="R312" s="29"/>
      <c r="S312" s="29"/>
      <c r="T312" s="29"/>
      <c r="U312" s="29"/>
      <c r="V312" s="29"/>
      <c r="W312" s="29"/>
      <c r="X312" s="29"/>
      <c r="Y312" s="29"/>
      <c r="Z312" s="29"/>
      <c r="AA312" s="29"/>
      <c r="AB312" s="29"/>
      <c r="AC312" s="29"/>
    </row>
    <row r="313" spans="1:29" ht="15.75" customHeight="1">
      <c r="A313" s="29"/>
      <c r="B313" s="75"/>
      <c r="C313" s="29"/>
      <c r="D313" s="29"/>
      <c r="E313" s="29"/>
      <c r="F313" s="29"/>
      <c r="G313" s="29"/>
      <c r="H313" s="29"/>
      <c r="I313" s="29"/>
      <c r="J313" s="325"/>
      <c r="K313" s="325"/>
      <c r="L313" s="29"/>
      <c r="M313" s="29"/>
      <c r="N313" s="29"/>
      <c r="O313" s="29"/>
      <c r="P313" s="29"/>
      <c r="Q313" s="29"/>
      <c r="R313" s="29"/>
      <c r="S313" s="29"/>
      <c r="T313" s="29"/>
      <c r="U313" s="29"/>
      <c r="V313" s="29"/>
      <c r="W313" s="29"/>
      <c r="X313" s="29"/>
      <c r="Y313" s="29"/>
      <c r="Z313" s="29"/>
      <c r="AA313" s="29"/>
      <c r="AB313" s="29"/>
      <c r="AC313" s="29"/>
    </row>
    <row r="314" spans="1:29" ht="15.75" customHeight="1">
      <c r="A314" s="29"/>
      <c r="B314" s="75"/>
      <c r="C314" s="29"/>
      <c r="D314" s="29"/>
      <c r="E314" s="29"/>
      <c r="F314" s="29"/>
      <c r="G314" s="29"/>
      <c r="H314" s="29"/>
      <c r="I314" s="29"/>
      <c r="J314" s="325"/>
      <c r="K314" s="325"/>
      <c r="L314" s="29"/>
      <c r="M314" s="29"/>
      <c r="N314" s="29"/>
      <c r="O314" s="29"/>
      <c r="P314" s="29"/>
      <c r="Q314" s="29"/>
      <c r="R314" s="29"/>
      <c r="S314" s="29"/>
      <c r="T314" s="29"/>
      <c r="U314" s="29"/>
      <c r="V314" s="29"/>
      <c r="W314" s="29"/>
      <c r="X314" s="29"/>
      <c r="Y314" s="29"/>
      <c r="Z314" s="29"/>
      <c r="AA314" s="29"/>
      <c r="AB314" s="29"/>
      <c r="AC314" s="29"/>
    </row>
    <row r="315" spans="1:29" ht="15.75" customHeight="1">
      <c r="A315" s="29"/>
      <c r="B315" s="75"/>
      <c r="C315" s="29"/>
      <c r="D315" s="29"/>
      <c r="E315" s="29"/>
      <c r="F315" s="29"/>
      <c r="G315" s="29"/>
      <c r="H315" s="29"/>
      <c r="I315" s="29"/>
      <c r="J315" s="325"/>
      <c r="K315" s="325"/>
      <c r="L315" s="29"/>
      <c r="M315" s="29"/>
      <c r="N315" s="29"/>
      <c r="O315" s="29"/>
      <c r="P315" s="29"/>
      <c r="Q315" s="29"/>
      <c r="R315" s="29"/>
      <c r="S315" s="29"/>
      <c r="T315" s="29"/>
      <c r="U315" s="29"/>
      <c r="V315" s="29"/>
      <c r="W315" s="29"/>
      <c r="X315" s="29"/>
      <c r="Y315" s="29"/>
      <c r="Z315" s="29"/>
      <c r="AA315" s="29"/>
      <c r="AB315" s="29"/>
      <c r="AC315" s="29"/>
    </row>
    <row r="316" spans="1:29" ht="15.75" customHeight="1">
      <c r="A316" s="29"/>
      <c r="B316" s="75"/>
      <c r="C316" s="29"/>
      <c r="D316" s="29"/>
      <c r="E316" s="29"/>
      <c r="F316" s="29"/>
      <c r="G316" s="29"/>
      <c r="H316" s="29"/>
      <c r="I316" s="29"/>
      <c r="J316" s="325"/>
      <c r="K316" s="325"/>
      <c r="L316" s="29"/>
      <c r="M316" s="29"/>
      <c r="N316" s="29"/>
      <c r="O316" s="29"/>
      <c r="P316" s="29"/>
      <c r="Q316" s="29"/>
      <c r="R316" s="29"/>
      <c r="S316" s="29"/>
      <c r="T316" s="29"/>
      <c r="U316" s="29"/>
      <c r="V316" s="29"/>
      <c r="W316" s="29"/>
      <c r="X316" s="29"/>
      <c r="Y316" s="29"/>
      <c r="Z316" s="29"/>
      <c r="AA316" s="29"/>
      <c r="AB316" s="29"/>
      <c r="AC316" s="29"/>
    </row>
    <row r="317" spans="1:29" ht="15.75" customHeight="1">
      <c r="A317" s="29"/>
      <c r="B317" s="75"/>
      <c r="C317" s="29"/>
      <c r="D317" s="29"/>
      <c r="E317" s="29"/>
      <c r="F317" s="29"/>
      <c r="G317" s="29"/>
      <c r="H317" s="29"/>
      <c r="I317" s="29"/>
      <c r="J317" s="325"/>
      <c r="K317" s="325"/>
      <c r="L317" s="29"/>
      <c r="M317" s="29"/>
      <c r="N317" s="29"/>
      <c r="O317" s="29"/>
      <c r="P317" s="29"/>
      <c r="Q317" s="29"/>
      <c r="R317" s="29"/>
      <c r="S317" s="29"/>
      <c r="T317" s="29"/>
      <c r="U317" s="29"/>
      <c r="V317" s="29"/>
      <c r="W317" s="29"/>
      <c r="X317" s="29"/>
      <c r="Y317" s="29"/>
      <c r="Z317" s="29"/>
      <c r="AA317" s="29"/>
      <c r="AB317" s="29"/>
      <c r="AC317" s="29"/>
    </row>
    <row r="318" spans="1:29" ht="15.75" customHeight="1">
      <c r="A318" s="29"/>
      <c r="B318" s="75"/>
      <c r="C318" s="29"/>
      <c r="D318" s="29"/>
      <c r="E318" s="29"/>
      <c r="F318" s="29"/>
      <c r="G318" s="29"/>
      <c r="H318" s="29"/>
      <c r="I318" s="29"/>
      <c r="J318" s="325"/>
      <c r="K318" s="325"/>
      <c r="L318" s="29"/>
      <c r="M318" s="29"/>
      <c r="N318" s="29"/>
      <c r="O318" s="29"/>
      <c r="P318" s="29"/>
      <c r="Q318" s="29"/>
      <c r="R318" s="29"/>
      <c r="S318" s="29"/>
      <c r="T318" s="29"/>
      <c r="U318" s="29"/>
      <c r="V318" s="29"/>
      <c r="W318" s="29"/>
      <c r="X318" s="29"/>
      <c r="Y318" s="29"/>
      <c r="Z318" s="29"/>
      <c r="AA318" s="29"/>
      <c r="AB318" s="29"/>
      <c r="AC318" s="29"/>
    </row>
    <row r="319" spans="1:29" ht="15.75" customHeight="1">
      <c r="A319" s="29"/>
      <c r="B319" s="75"/>
      <c r="C319" s="29"/>
      <c r="D319" s="29"/>
      <c r="E319" s="29"/>
      <c r="F319" s="29"/>
      <c r="G319" s="29"/>
      <c r="H319" s="29"/>
      <c r="I319" s="29"/>
      <c r="J319" s="325"/>
      <c r="K319" s="325"/>
      <c r="L319" s="29"/>
      <c r="M319" s="29"/>
      <c r="N319" s="29"/>
      <c r="O319" s="29"/>
      <c r="P319" s="29"/>
      <c r="Q319" s="29"/>
      <c r="R319" s="29"/>
      <c r="S319" s="29"/>
      <c r="T319" s="29"/>
      <c r="U319" s="29"/>
      <c r="V319" s="29"/>
      <c r="W319" s="29"/>
      <c r="X319" s="29"/>
      <c r="Y319" s="29"/>
      <c r="Z319" s="29"/>
      <c r="AA319" s="29"/>
      <c r="AB319" s="29"/>
      <c r="AC319" s="29"/>
    </row>
    <row r="320" spans="1:29" ht="15.75" customHeight="1">
      <c r="A320" s="29"/>
      <c r="B320" s="75"/>
      <c r="C320" s="29"/>
      <c r="D320" s="29"/>
      <c r="E320" s="29"/>
      <c r="F320" s="29"/>
      <c r="G320" s="29"/>
      <c r="H320" s="29"/>
      <c r="I320" s="29"/>
      <c r="J320" s="325"/>
      <c r="K320" s="325"/>
      <c r="L320" s="29"/>
      <c r="M320" s="29"/>
      <c r="N320" s="29"/>
      <c r="O320" s="29"/>
      <c r="P320" s="29"/>
      <c r="Q320" s="29"/>
      <c r="R320" s="29"/>
      <c r="S320" s="29"/>
      <c r="T320" s="29"/>
      <c r="U320" s="29"/>
      <c r="V320" s="29"/>
      <c r="W320" s="29"/>
      <c r="X320" s="29"/>
      <c r="Y320" s="29"/>
      <c r="Z320" s="29"/>
      <c r="AA320" s="29"/>
      <c r="AB320" s="29"/>
      <c r="AC320" s="29"/>
    </row>
    <row r="321" spans="1:29" ht="15.75" customHeight="1">
      <c r="A321" s="29"/>
      <c r="B321" s="75"/>
      <c r="C321" s="29"/>
      <c r="D321" s="29"/>
      <c r="E321" s="29"/>
      <c r="F321" s="29"/>
      <c r="G321" s="29"/>
      <c r="H321" s="29"/>
      <c r="I321" s="29"/>
      <c r="J321" s="325"/>
      <c r="K321" s="325"/>
      <c r="L321" s="29"/>
      <c r="M321" s="29"/>
      <c r="N321" s="29"/>
      <c r="O321" s="29"/>
      <c r="P321" s="29"/>
      <c r="Q321" s="29"/>
      <c r="R321" s="29"/>
      <c r="S321" s="29"/>
      <c r="T321" s="29"/>
      <c r="U321" s="29"/>
      <c r="V321" s="29"/>
      <c r="W321" s="29"/>
      <c r="X321" s="29"/>
      <c r="Y321" s="29"/>
      <c r="Z321" s="29"/>
      <c r="AA321" s="29"/>
      <c r="AB321" s="29"/>
      <c r="AC321" s="29"/>
    </row>
    <row r="322" spans="1:29" ht="15.75" customHeight="1">
      <c r="A322" s="29"/>
      <c r="B322" s="75"/>
      <c r="C322" s="29"/>
      <c r="D322" s="29"/>
      <c r="E322" s="29"/>
      <c r="F322" s="29"/>
      <c r="G322" s="29"/>
      <c r="H322" s="29"/>
      <c r="I322" s="29"/>
      <c r="J322" s="325"/>
      <c r="K322" s="325"/>
      <c r="L322" s="29"/>
      <c r="M322" s="29"/>
      <c r="N322" s="29"/>
      <c r="O322" s="29"/>
      <c r="P322" s="29"/>
      <c r="Q322" s="29"/>
      <c r="R322" s="29"/>
      <c r="S322" s="29"/>
      <c r="T322" s="29"/>
      <c r="U322" s="29"/>
      <c r="V322" s="29"/>
      <c r="W322" s="29"/>
      <c r="X322" s="29"/>
      <c r="Y322" s="29"/>
      <c r="Z322" s="29"/>
      <c r="AA322" s="29"/>
      <c r="AB322" s="29"/>
      <c r="AC322" s="29"/>
    </row>
    <row r="323" spans="1:29" ht="15.75" customHeight="1">
      <c r="A323" s="29"/>
      <c r="B323" s="75"/>
      <c r="C323" s="29"/>
      <c r="D323" s="29"/>
      <c r="E323" s="29"/>
      <c r="F323" s="29"/>
      <c r="G323" s="29"/>
      <c r="H323" s="29"/>
      <c r="I323" s="29"/>
      <c r="J323" s="325"/>
      <c r="K323" s="325"/>
      <c r="L323" s="29"/>
      <c r="M323" s="29"/>
      <c r="N323" s="29"/>
      <c r="O323" s="29"/>
      <c r="P323" s="29"/>
      <c r="Q323" s="29"/>
      <c r="R323" s="29"/>
      <c r="S323" s="29"/>
      <c r="T323" s="29"/>
      <c r="U323" s="29"/>
      <c r="V323" s="29"/>
      <c r="W323" s="29"/>
      <c r="X323" s="29"/>
      <c r="Y323" s="29"/>
      <c r="Z323" s="29"/>
      <c r="AA323" s="29"/>
      <c r="AB323" s="29"/>
      <c r="AC323" s="29"/>
    </row>
    <row r="324" spans="1:29" ht="15.75" customHeight="1">
      <c r="A324" s="29"/>
      <c r="B324" s="75"/>
      <c r="C324" s="29"/>
      <c r="D324" s="29"/>
      <c r="E324" s="29"/>
      <c r="F324" s="29"/>
      <c r="G324" s="29"/>
      <c r="H324" s="29"/>
      <c r="I324" s="29"/>
      <c r="J324" s="325"/>
      <c r="K324" s="325"/>
      <c r="L324" s="29"/>
      <c r="M324" s="29"/>
      <c r="N324" s="29"/>
      <c r="O324" s="29"/>
      <c r="P324" s="29"/>
      <c r="Q324" s="29"/>
      <c r="R324" s="29"/>
      <c r="S324" s="29"/>
      <c r="T324" s="29"/>
      <c r="U324" s="29"/>
      <c r="V324" s="29"/>
      <c r="W324" s="29"/>
      <c r="X324" s="29"/>
      <c r="Y324" s="29"/>
      <c r="Z324" s="29"/>
      <c r="AA324" s="29"/>
      <c r="AB324" s="29"/>
      <c r="AC324" s="29"/>
    </row>
    <row r="325" spans="1:29" ht="15.75" customHeight="1">
      <c r="A325" s="29"/>
      <c r="B325" s="75"/>
      <c r="C325" s="29"/>
      <c r="D325" s="29"/>
      <c r="E325" s="29"/>
      <c r="F325" s="29"/>
      <c r="G325" s="29"/>
      <c r="H325" s="29"/>
      <c r="I325" s="29"/>
      <c r="J325" s="325"/>
      <c r="K325" s="325"/>
      <c r="L325" s="29"/>
      <c r="M325" s="29"/>
      <c r="N325" s="29"/>
      <c r="O325" s="29"/>
      <c r="P325" s="29"/>
      <c r="Q325" s="29"/>
      <c r="R325" s="29"/>
      <c r="S325" s="29"/>
      <c r="T325" s="29"/>
      <c r="U325" s="29"/>
      <c r="V325" s="29"/>
      <c r="W325" s="29"/>
      <c r="X325" s="29"/>
      <c r="Y325" s="29"/>
      <c r="Z325" s="29"/>
      <c r="AA325" s="29"/>
      <c r="AB325" s="29"/>
      <c r="AC325" s="29"/>
    </row>
    <row r="326" spans="1:29" ht="15.75" customHeight="1">
      <c r="A326" s="29"/>
      <c r="B326" s="75"/>
      <c r="C326" s="29"/>
      <c r="D326" s="29"/>
      <c r="E326" s="29"/>
      <c r="F326" s="29"/>
      <c r="G326" s="29"/>
      <c r="H326" s="29"/>
      <c r="I326" s="29"/>
      <c r="J326" s="325"/>
      <c r="K326" s="325"/>
      <c r="L326" s="29"/>
      <c r="M326" s="29"/>
      <c r="N326" s="29"/>
      <c r="O326" s="29"/>
      <c r="P326" s="29"/>
      <c r="Q326" s="29"/>
      <c r="R326" s="29"/>
      <c r="S326" s="29"/>
      <c r="T326" s="29"/>
      <c r="U326" s="29"/>
      <c r="V326" s="29"/>
      <c r="W326" s="29"/>
      <c r="X326" s="29"/>
      <c r="Y326" s="29"/>
      <c r="Z326" s="29"/>
      <c r="AA326" s="29"/>
      <c r="AB326" s="29"/>
      <c r="AC326" s="29"/>
    </row>
    <row r="327" spans="1:29" ht="15.75" customHeight="1">
      <c r="A327" s="29"/>
      <c r="B327" s="75"/>
      <c r="C327" s="29"/>
      <c r="D327" s="29"/>
      <c r="E327" s="29"/>
      <c r="F327" s="29"/>
      <c r="G327" s="29"/>
      <c r="H327" s="29"/>
      <c r="I327" s="29"/>
      <c r="J327" s="325"/>
      <c r="K327" s="325"/>
      <c r="L327" s="29"/>
      <c r="M327" s="29"/>
      <c r="N327" s="29"/>
      <c r="O327" s="29"/>
      <c r="P327" s="29"/>
      <c r="Q327" s="29"/>
      <c r="R327" s="29"/>
      <c r="S327" s="29"/>
      <c r="T327" s="29"/>
      <c r="U327" s="29"/>
      <c r="V327" s="29"/>
      <c r="W327" s="29"/>
      <c r="X327" s="29"/>
      <c r="Y327" s="29"/>
      <c r="Z327" s="29"/>
      <c r="AA327" s="29"/>
      <c r="AB327" s="29"/>
      <c r="AC327" s="29"/>
    </row>
    <row r="328" spans="1:29" ht="15.75" customHeight="1">
      <c r="A328" s="29"/>
      <c r="B328" s="75"/>
      <c r="C328" s="29"/>
      <c r="D328" s="29"/>
      <c r="E328" s="29"/>
      <c r="F328" s="29"/>
      <c r="G328" s="29"/>
      <c r="H328" s="29"/>
      <c r="I328" s="29"/>
      <c r="J328" s="325"/>
      <c r="K328" s="325"/>
      <c r="L328" s="29"/>
      <c r="M328" s="29"/>
      <c r="N328" s="29"/>
      <c r="O328" s="29"/>
      <c r="P328" s="29"/>
      <c r="Q328" s="29"/>
      <c r="R328" s="29"/>
      <c r="S328" s="29"/>
      <c r="T328" s="29"/>
      <c r="U328" s="29"/>
      <c r="V328" s="29"/>
      <c r="W328" s="29"/>
      <c r="X328" s="29"/>
      <c r="Y328" s="29"/>
      <c r="Z328" s="29"/>
      <c r="AA328" s="29"/>
      <c r="AB328" s="29"/>
      <c r="AC328" s="29"/>
    </row>
    <row r="329" spans="1:29" ht="15.75" customHeight="1">
      <c r="A329" s="29"/>
      <c r="B329" s="75"/>
      <c r="C329" s="29"/>
      <c r="D329" s="29"/>
      <c r="E329" s="29"/>
      <c r="F329" s="29"/>
      <c r="G329" s="29"/>
      <c r="H329" s="29"/>
      <c r="I329" s="29"/>
      <c r="J329" s="325"/>
      <c r="K329" s="325"/>
      <c r="L329" s="29"/>
      <c r="M329" s="29"/>
      <c r="N329" s="29"/>
      <c r="O329" s="29"/>
      <c r="P329" s="29"/>
      <c r="Q329" s="29"/>
      <c r="R329" s="29"/>
      <c r="S329" s="29"/>
      <c r="T329" s="29"/>
      <c r="U329" s="29"/>
      <c r="V329" s="29"/>
      <c r="W329" s="29"/>
      <c r="X329" s="29"/>
      <c r="Y329" s="29"/>
      <c r="Z329" s="29"/>
      <c r="AA329" s="29"/>
      <c r="AB329" s="29"/>
      <c r="AC329" s="29"/>
    </row>
    <row r="330" spans="1:29" ht="15.75" customHeight="1">
      <c r="A330" s="29"/>
      <c r="B330" s="75"/>
      <c r="C330" s="29"/>
      <c r="D330" s="29"/>
      <c r="E330" s="29"/>
      <c r="F330" s="29"/>
      <c r="G330" s="29"/>
      <c r="H330" s="29"/>
      <c r="I330" s="29"/>
      <c r="J330" s="325"/>
      <c r="K330" s="325"/>
      <c r="L330" s="29"/>
      <c r="M330" s="29"/>
      <c r="N330" s="29"/>
      <c r="O330" s="29"/>
      <c r="P330" s="29"/>
      <c r="Q330" s="29"/>
      <c r="R330" s="29"/>
      <c r="S330" s="29"/>
      <c r="T330" s="29"/>
      <c r="U330" s="29"/>
      <c r="V330" s="29"/>
      <c r="W330" s="29"/>
      <c r="X330" s="29"/>
      <c r="Y330" s="29"/>
      <c r="Z330" s="29"/>
      <c r="AA330" s="29"/>
      <c r="AB330" s="29"/>
      <c r="AC330" s="29"/>
    </row>
    <row r="331" spans="1:29" ht="15.75" customHeight="1">
      <c r="A331" s="29"/>
      <c r="B331" s="75"/>
      <c r="C331" s="29"/>
      <c r="D331" s="29"/>
      <c r="E331" s="29"/>
      <c r="F331" s="29"/>
      <c r="G331" s="29"/>
      <c r="H331" s="29"/>
      <c r="I331" s="29"/>
      <c r="J331" s="325"/>
      <c r="K331" s="325"/>
      <c r="L331" s="29"/>
      <c r="M331" s="29"/>
      <c r="N331" s="29"/>
      <c r="O331" s="29"/>
      <c r="P331" s="29"/>
      <c r="Q331" s="29"/>
      <c r="R331" s="29"/>
      <c r="S331" s="29"/>
      <c r="T331" s="29"/>
      <c r="U331" s="29"/>
      <c r="V331" s="29"/>
      <c r="W331" s="29"/>
      <c r="X331" s="29"/>
      <c r="Y331" s="29"/>
      <c r="Z331" s="29"/>
      <c r="AA331" s="29"/>
      <c r="AB331" s="29"/>
      <c r="AC331" s="29"/>
    </row>
    <row r="332" spans="1:29" ht="15.75" customHeight="1">
      <c r="A332" s="29"/>
      <c r="B332" s="75"/>
      <c r="C332" s="29"/>
      <c r="D332" s="29"/>
      <c r="E332" s="29"/>
      <c r="F332" s="29"/>
      <c r="G332" s="29"/>
      <c r="H332" s="29"/>
      <c r="I332" s="29"/>
      <c r="J332" s="325"/>
      <c r="K332" s="325"/>
      <c r="L332" s="29"/>
      <c r="M332" s="29"/>
      <c r="N332" s="29"/>
      <c r="O332" s="29"/>
      <c r="P332" s="29"/>
      <c r="Q332" s="29"/>
      <c r="R332" s="29"/>
      <c r="S332" s="29"/>
      <c r="T332" s="29"/>
      <c r="U332" s="29"/>
      <c r="V332" s="29"/>
      <c r="W332" s="29"/>
      <c r="X332" s="29"/>
      <c r="Y332" s="29"/>
      <c r="Z332" s="29"/>
      <c r="AA332" s="29"/>
      <c r="AB332" s="29"/>
      <c r="AC332" s="29"/>
    </row>
    <row r="333" spans="1:29" ht="15.75" customHeight="1">
      <c r="A333" s="29"/>
      <c r="B333" s="75"/>
      <c r="C333" s="29"/>
      <c r="D333" s="29"/>
      <c r="E333" s="29"/>
      <c r="F333" s="29"/>
      <c r="G333" s="29"/>
      <c r="H333" s="29"/>
      <c r="I333" s="29"/>
      <c r="J333" s="325"/>
      <c r="K333" s="325"/>
      <c r="L333" s="29"/>
      <c r="M333" s="29"/>
      <c r="N333" s="29"/>
      <c r="O333" s="29"/>
      <c r="P333" s="29"/>
      <c r="Q333" s="29"/>
      <c r="R333" s="29"/>
      <c r="S333" s="29"/>
      <c r="T333" s="29"/>
      <c r="U333" s="29"/>
      <c r="V333" s="29"/>
      <c r="W333" s="29"/>
      <c r="X333" s="29"/>
      <c r="Y333" s="29"/>
      <c r="Z333" s="29"/>
      <c r="AA333" s="29"/>
      <c r="AB333" s="29"/>
      <c r="AC333" s="29"/>
    </row>
    <row r="334" spans="1:29" ht="15.75" customHeight="1">
      <c r="A334" s="29"/>
      <c r="B334" s="75"/>
      <c r="C334" s="29"/>
      <c r="D334" s="29"/>
      <c r="E334" s="29"/>
      <c r="F334" s="29"/>
      <c r="G334" s="29"/>
      <c r="H334" s="29"/>
      <c r="I334" s="29"/>
      <c r="J334" s="325"/>
      <c r="K334" s="325"/>
      <c r="L334" s="29"/>
      <c r="M334" s="29"/>
      <c r="N334" s="29"/>
      <c r="O334" s="29"/>
      <c r="P334" s="29"/>
      <c r="Q334" s="29"/>
      <c r="R334" s="29"/>
      <c r="S334" s="29"/>
      <c r="T334" s="29"/>
      <c r="U334" s="29"/>
      <c r="V334" s="29"/>
      <c r="W334" s="29"/>
      <c r="X334" s="29"/>
      <c r="Y334" s="29"/>
      <c r="Z334" s="29"/>
      <c r="AA334" s="29"/>
      <c r="AB334" s="29"/>
      <c r="AC334" s="29"/>
    </row>
    <row r="335" spans="1:29" ht="15.75" customHeight="1">
      <c r="A335" s="29"/>
      <c r="B335" s="75"/>
      <c r="C335" s="29"/>
      <c r="D335" s="29"/>
      <c r="E335" s="29"/>
      <c r="F335" s="29"/>
      <c r="G335" s="29"/>
      <c r="H335" s="29"/>
      <c r="I335" s="29"/>
      <c r="J335" s="325"/>
      <c r="K335" s="325"/>
      <c r="L335" s="29"/>
      <c r="M335" s="29"/>
      <c r="N335" s="29"/>
      <c r="O335" s="29"/>
      <c r="P335" s="29"/>
      <c r="Q335" s="29"/>
      <c r="R335" s="29"/>
      <c r="S335" s="29"/>
      <c r="T335" s="29"/>
      <c r="U335" s="29"/>
      <c r="V335" s="29"/>
      <c r="W335" s="29"/>
      <c r="X335" s="29"/>
      <c r="Y335" s="29"/>
      <c r="Z335" s="29"/>
      <c r="AA335" s="29"/>
      <c r="AB335" s="29"/>
      <c r="AC335" s="29"/>
    </row>
    <row r="336" spans="1:29" ht="15.75" customHeight="1">
      <c r="A336" s="29"/>
      <c r="B336" s="75"/>
      <c r="C336" s="29"/>
      <c r="D336" s="29"/>
      <c r="E336" s="29"/>
      <c r="F336" s="29"/>
      <c r="G336" s="29"/>
      <c r="H336" s="29"/>
      <c r="I336" s="29"/>
      <c r="J336" s="325"/>
      <c r="K336" s="325"/>
      <c r="L336" s="29"/>
      <c r="M336" s="29"/>
      <c r="N336" s="29"/>
      <c r="O336" s="29"/>
      <c r="P336" s="29"/>
      <c r="Q336" s="29"/>
      <c r="R336" s="29"/>
      <c r="S336" s="29"/>
      <c r="T336" s="29"/>
      <c r="U336" s="29"/>
      <c r="V336" s="29"/>
      <c r="W336" s="29"/>
      <c r="X336" s="29"/>
      <c r="Y336" s="29"/>
      <c r="Z336" s="29"/>
      <c r="AA336" s="29"/>
      <c r="AB336" s="29"/>
      <c r="AC336" s="29"/>
    </row>
    <row r="337" spans="1:29" ht="15.75" customHeight="1">
      <c r="A337" s="29"/>
      <c r="B337" s="75"/>
      <c r="C337" s="29"/>
      <c r="D337" s="29"/>
      <c r="E337" s="29"/>
      <c r="F337" s="29"/>
      <c r="G337" s="29"/>
      <c r="H337" s="29"/>
      <c r="I337" s="29"/>
      <c r="J337" s="325"/>
      <c r="K337" s="325"/>
      <c r="L337" s="29"/>
      <c r="M337" s="29"/>
      <c r="N337" s="29"/>
      <c r="O337" s="29"/>
      <c r="P337" s="29"/>
      <c r="Q337" s="29"/>
      <c r="R337" s="29"/>
      <c r="S337" s="29"/>
      <c r="T337" s="29"/>
      <c r="U337" s="29"/>
      <c r="V337" s="29"/>
      <c r="W337" s="29"/>
      <c r="X337" s="29"/>
      <c r="Y337" s="29"/>
      <c r="Z337" s="29"/>
      <c r="AA337" s="29"/>
      <c r="AB337" s="29"/>
      <c r="AC337" s="29"/>
    </row>
    <row r="338" spans="1:29" ht="15.75" customHeight="1">
      <c r="A338" s="29"/>
      <c r="B338" s="75"/>
      <c r="C338" s="29"/>
      <c r="D338" s="29"/>
      <c r="E338" s="29"/>
      <c r="F338" s="29"/>
      <c r="G338" s="29"/>
      <c r="H338" s="29"/>
      <c r="I338" s="29"/>
      <c r="J338" s="325"/>
      <c r="K338" s="325"/>
      <c r="L338" s="29"/>
      <c r="M338" s="29"/>
      <c r="N338" s="29"/>
      <c r="O338" s="29"/>
      <c r="P338" s="29"/>
      <c r="Q338" s="29"/>
      <c r="R338" s="29"/>
      <c r="S338" s="29"/>
      <c r="T338" s="29"/>
      <c r="U338" s="29"/>
      <c r="V338" s="29"/>
      <c r="W338" s="29"/>
      <c r="X338" s="29"/>
      <c r="Y338" s="29"/>
      <c r="Z338" s="29"/>
      <c r="AA338" s="29"/>
      <c r="AB338" s="29"/>
      <c r="AC338" s="29"/>
    </row>
    <row r="339" spans="1:29" ht="15.75" customHeight="1">
      <c r="A339" s="29"/>
      <c r="B339" s="75"/>
      <c r="C339" s="29"/>
      <c r="D339" s="29"/>
      <c r="E339" s="29"/>
      <c r="F339" s="29"/>
      <c r="G339" s="29"/>
      <c r="H339" s="29"/>
      <c r="I339" s="29"/>
      <c r="J339" s="325"/>
      <c r="K339" s="325"/>
      <c r="L339" s="29"/>
      <c r="M339" s="29"/>
      <c r="N339" s="29"/>
      <c r="O339" s="29"/>
      <c r="P339" s="29"/>
      <c r="Q339" s="29"/>
      <c r="R339" s="29"/>
      <c r="S339" s="29"/>
      <c r="T339" s="29"/>
      <c r="U339" s="29"/>
      <c r="V339" s="29"/>
      <c r="W339" s="29"/>
      <c r="X339" s="29"/>
      <c r="Y339" s="29"/>
      <c r="Z339" s="29"/>
      <c r="AA339" s="29"/>
      <c r="AB339" s="29"/>
      <c r="AC339" s="29"/>
    </row>
    <row r="340" spans="1:29" ht="15.75" customHeight="1">
      <c r="A340" s="29"/>
      <c r="B340" s="75"/>
      <c r="C340" s="29"/>
      <c r="D340" s="29"/>
      <c r="E340" s="29"/>
      <c r="F340" s="29"/>
      <c r="G340" s="29"/>
      <c r="H340" s="29"/>
      <c r="I340" s="29"/>
      <c r="J340" s="325"/>
      <c r="K340" s="325"/>
      <c r="L340" s="29"/>
      <c r="M340" s="29"/>
      <c r="N340" s="29"/>
      <c r="O340" s="29"/>
      <c r="P340" s="29"/>
      <c r="Q340" s="29"/>
      <c r="R340" s="29"/>
      <c r="S340" s="29"/>
      <c r="T340" s="29"/>
      <c r="U340" s="29"/>
      <c r="V340" s="29"/>
      <c r="W340" s="29"/>
      <c r="X340" s="29"/>
      <c r="Y340" s="29"/>
      <c r="Z340" s="29"/>
      <c r="AA340" s="29"/>
      <c r="AB340" s="29"/>
      <c r="AC340" s="29"/>
    </row>
    <row r="341" spans="1:29" ht="15.75" customHeight="1">
      <c r="A341" s="29"/>
      <c r="B341" s="75"/>
      <c r="C341" s="29"/>
      <c r="D341" s="29"/>
      <c r="E341" s="29"/>
      <c r="F341" s="29"/>
      <c r="G341" s="29"/>
      <c r="H341" s="29"/>
      <c r="I341" s="29"/>
      <c r="J341" s="325"/>
      <c r="K341" s="325"/>
      <c r="L341" s="29"/>
      <c r="M341" s="29"/>
      <c r="N341" s="29"/>
      <c r="O341" s="29"/>
      <c r="P341" s="29"/>
      <c r="Q341" s="29"/>
      <c r="R341" s="29"/>
      <c r="S341" s="29"/>
      <c r="T341" s="29"/>
      <c r="U341" s="29"/>
      <c r="V341" s="29"/>
      <c r="W341" s="29"/>
      <c r="X341" s="29"/>
      <c r="Y341" s="29"/>
      <c r="Z341" s="29"/>
      <c r="AA341" s="29"/>
      <c r="AB341" s="29"/>
      <c r="AC341" s="29"/>
    </row>
    <row r="342" spans="1:29" ht="15.75" customHeight="1">
      <c r="A342" s="29"/>
      <c r="B342" s="75"/>
      <c r="C342" s="29"/>
      <c r="D342" s="29"/>
      <c r="E342" s="29"/>
      <c r="F342" s="29"/>
      <c r="G342" s="29"/>
      <c r="H342" s="29"/>
      <c r="I342" s="29"/>
      <c r="J342" s="325"/>
      <c r="K342" s="325"/>
      <c r="L342" s="29"/>
      <c r="M342" s="29"/>
      <c r="N342" s="29"/>
      <c r="O342" s="29"/>
      <c r="P342" s="29"/>
      <c r="Q342" s="29"/>
      <c r="R342" s="29"/>
      <c r="S342" s="29"/>
      <c r="T342" s="29"/>
      <c r="U342" s="29"/>
      <c r="V342" s="29"/>
      <c r="W342" s="29"/>
      <c r="X342" s="29"/>
      <c r="Y342" s="29"/>
      <c r="Z342" s="29"/>
      <c r="AA342" s="29"/>
      <c r="AB342" s="29"/>
      <c r="AC342" s="29"/>
    </row>
    <row r="343" spans="1:29" ht="15.75" customHeight="1">
      <c r="A343" s="29"/>
      <c r="B343" s="75"/>
      <c r="C343" s="29"/>
      <c r="D343" s="29"/>
      <c r="E343" s="29"/>
      <c r="F343" s="29"/>
      <c r="G343" s="29"/>
      <c r="H343" s="29"/>
      <c r="I343" s="29"/>
      <c r="J343" s="325"/>
      <c r="K343" s="325"/>
      <c r="L343" s="29"/>
      <c r="M343" s="29"/>
      <c r="N343" s="29"/>
      <c r="O343" s="29"/>
      <c r="P343" s="29"/>
      <c r="Q343" s="29"/>
      <c r="R343" s="29"/>
      <c r="S343" s="29"/>
      <c r="T343" s="29"/>
      <c r="U343" s="29"/>
      <c r="V343" s="29"/>
      <c r="W343" s="29"/>
      <c r="X343" s="29"/>
      <c r="Y343" s="29"/>
      <c r="Z343" s="29"/>
      <c r="AA343" s="29"/>
      <c r="AB343" s="29"/>
      <c r="AC343" s="29"/>
    </row>
    <row r="344" spans="1:29" ht="15.75" customHeight="1">
      <c r="A344" s="29"/>
      <c r="B344" s="75"/>
      <c r="C344" s="29"/>
      <c r="D344" s="29"/>
      <c r="E344" s="29"/>
      <c r="F344" s="29"/>
      <c r="G344" s="29"/>
      <c r="H344" s="29"/>
      <c r="I344" s="29"/>
      <c r="J344" s="325"/>
      <c r="K344" s="325"/>
      <c r="L344" s="29"/>
      <c r="M344" s="29"/>
      <c r="N344" s="29"/>
      <c r="O344" s="29"/>
      <c r="P344" s="29"/>
      <c r="Q344" s="29"/>
      <c r="R344" s="29"/>
      <c r="S344" s="29"/>
      <c r="T344" s="29"/>
      <c r="U344" s="29"/>
      <c r="V344" s="29"/>
      <c r="W344" s="29"/>
      <c r="X344" s="29"/>
      <c r="Y344" s="29"/>
      <c r="Z344" s="29"/>
      <c r="AA344" s="29"/>
      <c r="AB344" s="29"/>
      <c r="AC344" s="29"/>
    </row>
    <row r="345" spans="1:29" ht="15.75" customHeight="1">
      <c r="A345" s="29"/>
      <c r="B345" s="75"/>
      <c r="C345" s="29"/>
      <c r="D345" s="29"/>
      <c r="E345" s="29"/>
      <c r="F345" s="29"/>
      <c r="G345" s="29"/>
      <c r="H345" s="29"/>
      <c r="I345" s="29"/>
      <c r="J345" s="325"/>
      <c r="K345" s="325"/>
      <c r="L345" s="29"/>
      <c r="M345" s="29"/>
      <c r="N345" s="29"/>
      <c r="O345" s="29"/>
      <c r="P345" s="29"/>
      <c r="Q345" s="29"/>
      <c r="R345" s="29"/>
      <c r="S345" s="29"/>
      <c r="T345" s="29"/>
      <c r="U345" s="29"/>
      <c r="V345" s="29"/>
      <c r="W345" s="29"/>
      <c r="X345" s="29"/>
      <c r="Y345" s="29"/>
      <c r="Z345" s="29"/>
      <c r="AA345" s="29"/>
      <c r="AB345" s="29"/>
      <c r="AC345" s="29"/>
    </row>
    <row r="346" spans="1:29" ht="15.75" customHeight="1">
      <c r="A346" s="29"/>
      <c r="B346" s="75"/>
      <c r="C346" s="29"/>
      <c r="D346" s="29"/>
      <c r="E346" s="29"/>
      <c r="F346" s="29"/>
      <c r="G346" s="29"/>
      <c r="H346" s="29"/>
      <c r="I346" s="29"/>
      <c r="J346" s="325"/>
      <c r="K346" s="325"/>
      <c r="L346" s="29"/>
      <c r="M346" s="29"/>
      <c r="N346" s="29"/>
      <c r="O346" s="29"/>
      <c r="P346" s="29"/>
      <c r="Q346" s="29"/>
      <c r="R346" s="29"/>
      <c r="S346" s="29"/>
      <c r="T346" s="29"/>
      <c r="U346" s="29"/>
      <c r="V346" s="29"/>
      <c r="W346" s="29"/>
      <c r="X346" s="29"/>
      <c r="Y346" s="29"/>
      <c r="Z346" s="29"/>
      <c r="AA346" s="29"/>
      <c r="AB346" s="29"/>
      <c r="AC346" s="29"/>
    </row>
    <row r="347" spans="1:29" ht="15.75" customHeight="1">
      <c r="A347" s="29"/>
      <c r="B347" s="75"/>
      <c r="C347" s="29"/>
      <c r="D347" s="29"/>
      <c r="E347" s="29"/>
      <c r="F347" s="29"/>
      <c r="G347" s="29"/>
      <c r="H347" s="29"/>
      <c r="I347" s="29"/>
      <c r="J347" s="325"/>
      <c r="K347" s="325"/>
      <c r="L347" s="29"/>
      <c r="M347" s="29"/>
      <c r="N347" s="29"/>
      <c r="O347" s="29"/>
      <c r="P347" s="29"/>
      <c r="Q347" s="29"/>
      <c r="R347" s="29"/>
      <c r="S347" s="29"/>
      <c r="T347" s="29"/>
      <c r="U347" s="29"/>
      <c r="V347" s="29"/>
      <c r="W347" s="29"/>
      <c r="X347" s="29"/>
      <c r="Y347" s="29"/>
      <c r="Z347" s="29"/>
      <c r="AA347" s="29"/>
      <c r="AB347" s="29"/>
      <c r="AC347" s="29"/>
    </row>
    <row r="348" spans="1:29" ht="15.75" customHeight="1">
      <c r="A348" s="29"/>
      <c r="B348" s="75"/>
      <c r="C348" s="29"/>
      <c r="D348" s="29"/>
      <c r="E348" s="29"/>
      <c r="F348" s="29"/>
      <c r="G348" s="29"/>
      <c r="H348" s="29"/>
      <c r="I348" s="29"/>
      <c r="J348" s="325"/>
      <c r="K348" s="325"/>
      <c r="L348" s="29"/>
      <c r="M348" s="29"/>
      <c r="N348" s="29"/>
      <c r="O348" s="29"/>
      <c r="P348" s="29"/>
      <c r="Q348" s="29"/>
      <c r="R348" s="29"/>
      <c r="S348" s="29"/>
      <c r="T348" s="29"/>
      <c r="U348" s="29"/>
      <c r="V348" s="29"/>
      <c r="W348" s="29"/>
      <c r="X348" s="29"/>
      <c r="Y348" s="29"/>
      <c r="Z348" s="29"/>
      <c r="AA348" s="29"/>
      <c r="AB348" s="29"/>
      <c r="AC348" s="29"/>
    </row>
    <row r="349" spans="1:29" ht="15.75" customHeight="1">
      <c r="A349" s="29"/>
      <c r="B349" s="75"/>
      <c r="C349" s="29"/>
      <c r="D349" s="29"/>
      <c r="E349" s="29"/>
      <c r="F349" s="29"/>
      <c r="G349" s="29"/>
      <c r="H349" s="29"/>
      <c r="I349" s="29"/>
      <c r="J349" s="325"/>
      <c r="K349" s="325"/>
      <c r="L349" s="29"/>
      <c r="M349" s="29"/>
      <c r="N349" s="29"/>
      <c r="O349" s="29"/>
      <c r="P349" s="29"/>
      <c r="Q349" s="29"/>
      <c r="R349" s="29"/>
      <c r="S349" s="29"/>
      <c r="T349" s="29"/>
      <c r="U349" s="29"/>
      <c r="V349" s="29"/>
      <c r="W349" s="29"/>
      <c r="X349" s="29"/>
      <c r="Y349" s="29"/>
      <c r="Z349" s="29"/>
      <c r="AA349" s="29"/>
      <c r="AB349" s="29"/>
      <c r="AC349" s="29"/>
    </row>
    <row r="350" spans="1:29" ht="15.75" customHeight="1">
      <c r="A350" s="29"/>
      <c r="B350" s="75"/>
      <c r="C350" s="29"/>
      <c r="D350" s="29"/>
      <c r="E350" s="29"/>
      <c r="F350" s="29"/>
      <c r="G350" s="29"/>
      <c r="H350" s="29"/>
      <c r="I350" s="29"/>
      <c r="J350" s="325"/>
      <c r="K350" s="325"/>
      <c r="L350" s="29"/>
      <c r="M350" s="29"/>
      <c r="N350" s="29"/>
      <c r="O350" s="29"/>
      <c r="P350" s="29"/>
      <c r="Q350" s="29"/>
      <c r="R350" s="29"/>
      <c r="S350" s="29"/>
      <c r="T350" s="29"/>
      <c r="U350" s="29"/>
      <c r="V350" s="29"/>
      <c r="W350" s="29"/>
      <c r="X350" s="29"/>
      <c r="Y350" s="29"/>
      <c r="Z350" s="29"/>
      <c r="AA350" s="29"/>
      <c r="AB350" s="29"/>
      <c r="AC350" s="29"/>
    </row>
    <row r="351" spans="1:29" ht="15.75" customHeight="1">
      <c r="A351" s="29"/>
      <c r="B351" s="75"/>
      <c r="C351" s="29"/>
      <c r="D351" s="29"/>
      <c r="E351" s="29"/>
      <c r="F351" s="29"/>
      <c r="G351" s="29"/>
      <c r="H351" s="29"/>
      <c r="I351" s="29"/>
      <c r="J351" s="325"/>
      <c r="K351" s="325"/>
      <c r="L351" s="29"/>
      <c r="M351" s="29"/>
      <c r="N351" s="29"/>
      <c r="O351" s="29"/>
      <c r="P351" s="29"/>
      <c r="Q351" s="29"/>
      <c r="R351" s="29"/>
      <c r="S351" s="29"/>
      <c r="T351" s="29"/>
      <c r="U351" s="29"/>
      <c r="V351" s="29"/>
      <c r="W351" s="29"/>
      <c r="X351" s="29"/>
      <c r="Y351" s="29"/>
      <c r="Z351" s="29"/>
      <c r="AA351" s="29"/>
      <c r="AB351" s="29"/>
      <c r="AC351" s="29"/>
    </row>
    <row r="352" spans="1:29" ht="15.75" customHeight="1">
      <c r="A352" s="29"/>
      <c r="B352" s="75"/>
      <c r="C352" s="29"/>
      <c r="D352" s="29"/>
      <c r="E352" s="29"/>
      <c r="F352" s="29"/>
      <c r="G352" s="29"/>
      <c r="H352" s="29"/>
      <c r="I352" s="29"/>
      <c r="J352" s="325"/>
      <c r="K352" s="325"/>
      <c r="L352" s="29"/>
      <c r="M352" s="29"/>
      <c r="N352" s="29"/>
      <c r="O352" s="29"/>
      <c r="P352" s="29"/>
      <c r="Q352" s="29"/>
      <c r="R352" s="29"/>
      <c r="S352" s="29"/>
      <c r="T352" s="29"/>
      <c r="U352" s="29"/>
      <c r="V352" s="29"/>
      <c r="W352" s="29"/>
      <c r="X352" s="29"/>
      <c r="Y352" s="29"/>
      <c r="Z352" s="29"/>
      <c r="AA352" s="29"/>
      <c r="AB352" s="29"/>
      <c r="AC352" s="29"/>
    </row>
    <row r="353" spans="1:29" ht="15.75" customHeight="1">
      <c r="A353" s="29"/>
      <c r="B353" s="75"/>
      <c r="C353" s="29"/>
      <c r="D353" s="29"/>
      <c r="E353" s="29"/>
      <c r="F353" s="29"/>
      <c r="G353" s="29"/>
      <c r="H353" s="29"/>
      <c r="I353" s="29"/>
      <c r="J353" s="325"/>
      <c r="K353" s="325"/>
      <c r="L353" s="29"/>
      <c r="M353" s="29"/>
      <c r="N353" s="29"/>
      <c r="O353" s="29"/>
      <c r="P353" s="29"/>
      <c r="Q353" s="29"/>
      <c r="R353" s="29"/>
      <c r="S353" s="29"/>
      <c r="T353" s="29"/>
      <c r="U353" s="29"/>
      <c r="V353" s="29"/>
      <c r="W353" s="29"/>
      <c r="X353" s="29"/>
      <c r="Y353" s="29"/>
      <c r="Z353" s="29"/>
      <c r="AA353" s="29"/>
      <c r="AB353" s="29"/>
      <c r="AC353" s="29"/>
    </row>
    <row r="354" spans="1:29" ht="15.75" customHeight="1">
      <c r="A354" s="29"/>
      <c r="B354" s="75"/>
      <c r="C354" s="29"/>
      <c r="D354" s="29"/>
      <c r="E354" s="29"/>
      <c r="F354" s="29"/>
      <c r="G354" s="29"/>
      <c r="H354" s="29"/>
      <c r="I354" s="29"/>
      <c r="J354" s="325"/>
      <c r="K354" s="325"/>
      <c r="L354" s="29"/>
      <c r="M354" s="29"/>
      <c r="N354" s="29"/>
      <c r="O354" s="29"/>
      <c r="P354" s="29"/>
      <c r="Q354" s="29"/>
      <c r="R354" s="29"/>
      <c r="S354" s="29"/>
      <c r="T354" s="29"/>
      <c r="U354" s="29"/>
      <c r="V354" s="29"/>
      <c r="W354" s="29"/>
      <c r="X354" s="29"/>
      <c r="Y354" s="29"/>
      <c r="Z354" s="29"/>
      <c r="AA354" s="29"/>
      <c r="AB354" s="29"/>
      <c r="AC354" s="29"/>
    </row>
    <row r="355" spans="1:29" ht="15.75" customHeight="1">
      <c r="A355" s="29"/>
      <c r="B355" s="75"/>
      <c r="C355" s="29"/>
      <c r="D355" s="29"/>
      <c r="E355" s="29"/>
      <c r="F355" s="29"/>
      <c r="G355" s="29"/>
      <c r="H355" s="29"/>
      <c r="I355" s="29"/>
      <c r="J355" s="325"/>
      <c r="K355" s="325"/>
      <c r="L355" s="29"/>
      <c r="M355" s="29"/>
      <c r="N355" s="29"/>
      <c r="O355" s="29"/>
      <c r="P355" s="29"/>
      <c r="Q355" s="29"/>
      <c r="R355" s="29"/>
      <c r="S355" s="29"/>
      <c r="T355" s="29"/>
      <c r="U355" s="29"/>
      <c r="V355" s="29"/>
      <c r="W355" s="29"/>
      <c r="X355" s="29"/>
      <c r="Y355" s="29"/>
      <c r="Z355" s="29"/>
      <c r="AA355" s="29"/>
      <c r="AB355" s="29"/>
      <c r="AC355" s="29"/>
    </row>
    <row r="356" spans="1:29" ht="15.75" customHeight="1">
      <c r="A356" s="29"/>
      <c r="B356" s="75"/>
      <c r="C356" s="29"/>
      <c r="D356" s="29"/>
      <c r="E356" s="29"/>
      <c r="F356" s="29"/>
      <c r="G356" s="29"/>
      <c r="H356" s="29"/>
      <c r="I356" s="29"/>
      <c r="J356" s="325"/>
      <c r="K356" s="325"/>
      <c r="L356" s="29"/>
      <c r="M356" s="29"/>
      <c r="N356" s="29"/>
      <c r="O356" s="29"/>
      <c r="P356" s="29"/>
      <c r="Q356" s="29"/>
      <c r="R356" s="29"/>
      <c r="S356" s="29"/>
      <c r="T356" s="29"/>
      <c r="U356" s="29"/>
      <c r="V356" s="29"/>
      <c r="W356" s="29"/>
      <c r="X356" s="29"/>
      <c r="Y356" s="29"/>
      <c r="Z356" s="29"/>
      <c r="AA356" s="29"/>
      <c r="AB356" s="29"/>
      <c r="AC356" s="29"/>
    </row>
    <row r="357" spans="1:29" ht="15.75" customHeight="1">
      <c r="A357" s="29"/>
      <c r="B357" s="75"/>
      <c r="C357" s="29"/>
      <c r="D357" s="29"/>
      <c r="E357" s="29"/>
      <c r="F357" s="29"/>
      <c r="G357" s="29"/>
      <c r="H357" s="29"/>
      <c r="I357" s="29"/>
      <c r="J357" s="325"/>
      <c r="K357" s="325"/>
      <c r="L357" s="29"/>
      <c r="M357" s="29"/>
      <c r="N357" s="29"/>
      <c r="O357" s="29"/>
      <c r="P357" s="29"/>
      <c r="Q357" s="29"/>
      <c r="R357" s="29"/>
      <c r="S357" s="29"/>
      <c r="T357" s="29"/>
      <c r="U357" s="29"/>
      <c r="V357" s="29"/>
      <c r="W357" s="29"/>
      <c r="X357" s="29"/>
      <c r="Y357" s="29"/>
      <c r="Z357" s="29"/>
      <c r="AA357" s="29"/>
      <c r="AB357" s="29"/>
      <c r="AC357" s="29"/>
    </row>
    <row r="358" spans="1:29" ht="15.75" customHeight="1">
      <c r="A358" s="29"/>
      <c r="B358" s="75"/>
      <c r="C358" s="29"/>
      <c r="D358" s="29"/>
      <c r="E358" s="29"/>
      <c r="F358" s="29"/>
      <c r="G358" s="29"/>
      <c r="H358" s="29"/>
      <c r="I358" s="29"/>
      <c r="J358" s="325"/>
      <c r="K358" s="325"/>
      <c r="L358" s="29"/>
      <c r="M358" s="29"/>
      <c r="N358" s="29"/>
      <c r="O358" s="29"/>
      <c r="P358" s="29"/>
      <c r="Q358" s="29"/>
      <c r="R358" s="29"/>
      <c r="S358" s="29"/>
      <c r="T358" s="29"/>
      <c r="U358" s="29"/>
      <c r="V358" s="29"/>
      <c r="W358" s="29"/>
      <c r="X358" s="29"/>
      <c r="Y358" s="29"/>
      <c r="Z358" s="29"/>
      <c r="AA358" s="29"/>
      <c r="AB358" s="29"/>
      <c r="AC358" s="29"/>
    </row>
    <row r="359" spans="1:29" ht="15.75" customHeight="1">
      <c r="A359" s="29"/>
      <c r="B359" s="75"/>
      <c r="C359" s="29"/>
      <c r="D359" s="29"/>
      <c r="E359" s="29"/>
      <c r="F359" s="29"/>
      <c r="G359" s="29"/>
      <c r="H359" s="29"/>
      <c r="I359" s="29"/>
      <c r="J359" s="325"/>
      <c r="K359" s="325"/>
      <c r="L359" s="29"/>
      <c r="M359" s="29"/>
      <c r="N359" s="29"/>
      <c r="O359" s="29"/>
      <c r="P359" s="29"/>
      <c r="Q359" s="29"/>
      <c r="R359" s="29"/>
      <c r="S359" s="29"/>
      <c r="T359" s="29"/>
      <c r="U359" s="29"/>
      <c r="V359" s="29"/>
      <c r="W359" s="29"/>
      <c r="X359" s="29"/>
      <c r="Y359" s="29"/>
      <c r="Z359" s="29"/>
      <c r="AA359" s="29"/>
      <c r="AB359" s="29"/>
      <c r="AC359" s="29"/>
    </row>
    <row r="360" spans="1:29" ht="15.75" customHeight="1">
      <c r="A360" s="29"/>
      <c r="B360" s="75"/>
      <c r="C360" s="29"/>
      <c r="D360" s="29"/>
      <c r="E360" s="29"/>
      <c r="F360" s="29"/>
      <c r="G360" s="29"/>
      <c r="H360" s="29"/>
      <c r="I360" s="29"/>
      <c r="J360" s="325"/>
      <c r="K360" s="325"/>
      <c r="L360" s="29"/>
      <c r="M360" s="29"/>
      <c r="N360" s="29"/>
      <c r="O360" s="29"/>
      <c r="P360" s="29"/>
      <c r="Q360" s="29"/>
      <c r="R360" s="29"/>
      <c r="S360" s="29"/>
      <c r="T360" s="29"/>
      <c r="U360" s="29"/>
      <c r="V360" s="29"/>
      <c r="W360" s="29"/>
      <c r="X360" s="29"/>
      <c r="Y360" s="29"/>
      <c r="Z360" s="29"/>
      <c r="AA360" s="29"/>
      <c r="AB360" s="29"/>
      <c r="AC360" s="29"/>
    </row>
    <row r="361" spans="1:29" ht="15.75" customHeight="1">
      <c r="A361" s="29"/>
      <c r="B361" s="75"/>
      <c r="C361" s="29"/>
      <c r="D361" s="29"/>
      <c r="E361" s="29"/>
      <c r="F361" s="29"/>
      <c r="G361" s="29"/>
      <c r="H361" s="29"/>
      <c r="I361" s="29"/>
      <c r="J361" s="325"/>
      <c r="K361" s="325"/>
      <c r="L361" s="29"/>
      <c r="M361" s="29"/>
      <c r="N361" s="29"/>
      <c r="O361" s="29"/>
      <c r="P361" s="29"/>
      <c r="Q361" s="29"/>
      <c r="R361" s="29"/>
      <c r="S361" s="29"/>
      <c r="T361" s="29"/>
      <c r="U361" s="29"/>
      <c r="V361" s="29"/>
      <c r="W361" s="29"/>
      <c r="X361" s="29"/>
      <c r="Y361" s="29"/>
      <c r="Z361" s="29"/>
      <c r="AA361" s="29"/>
      <c r="AB361" s="29"/>
      <c r="AC361" s="29"/>
    </row>
    <row r="362" spans="1:29" ht="15.75" customHeight="1">
      <c r="A362" s="29"/>
      <c r="B362" s="75"/>
      <c r="C362" s="29"/>
      <c r="D362" s="29"/>
      <c r="E362" s="29"/>
      <c r="F362" s="29"/>
      <c r="G362" s="29"/>
      <c r="H362" s="29"/>
      <c r="I362" s="29"/>
      <c r="J362" s="325"/>
      <c r="K362" s="325"/>
      <c r="L362" s="29"/>
      <c r="M362" s="29"/>
      <c r="N362" s="29"/>
      <c r="O362" s="29"/>
      <c r="P362" s="29"/>
      <c r="Q362" s="29"/>
      <c r="R362" s="29"/>
      <c r="S362" s="29"/>
      <c r="T362" s="29"/>
      <c r="U362" s="29"/>
      <c r="V362" s="29"/>
      <c r="W362" s="29"/>
      <c r="X362" s="29"/>
      <c r="Y362" s="29"/>
      <c r="Z362" s="29"/>
      <c r="AA362" s="29"/>
      <c r="AB362" s="29"/>
      <c r="AC362" s="29"/>
    </row>
    <row r="363" spans="1:29" ht="15.75" customHeight="1">
      <c r="A363" s="29"/>
      <c r="B363" s="75"/>
      <c r="C363" s="29"/>
      <c r="D363" s="29"/>
      <c r="E363" s="29"/>
      <c r="F363" s="29"/>
      <c r="G363" s="29"/>
      <c r="H363" s="29"/>
      <c r="I363" s="29"/>
      <c r="J363" s="325"/>
      <c r="K363" s="325"/>
      <c r="L363" s="29"/>
      <c r="M363" s="29"/>
      <c r="N363" s="29"/>
      <c r="O363" s="29"/>
      <c r="P363" s="29"/>
      <c r="Q363" s="29"/>
      <c r="R363" s="29"/>
      <c r="S363" s="29"/>
      <c r="T363" s="29"/>
      <c r="U363" s="29"/>
      <c r="V363" s="29"/>
      <c r="W363" s="29"/>
      <c r="X363" s="29"/>
      <c r="Y363" s="29"/>
      <c r="Z363" s="29"/>
      <c r="AA363" s="29"/>
      <c r="AB363" s="29"/>
      <c r="AC363" s="29"/>
    </row>
    <row r="364" spans="1:29" ht="15.75" customHeight="1">
      <c r="A364" s="29"/>
      <c r="B364" s="75"/>
      <c r="C364" s="29"/>
      <c r="D364" s="29"/>
      <c r="E364" s="29"/>
      <c r="F364" s="29"/>
      <c r="G364" s="29"/>
      <c r="H364" s="29"/>
      <c r="I364" s="29"/>
      <c r="J364" s="325"/>
      <c r="K364" s="325"/>
      <c r="L364" s="29"/>
      <c r="M364" s="29"/>
      <c r="N364" s="29"/>
      <c r="O364" s="29"/>
      <c r="P364" s="29"/>
      <c r="Q364" s="29"/>
      <c r="R364" s="29"/>
      <c r="S364" s="29"/>
      <c r="T364" s="29"/>
      <c r="U364" s="29"/>
      <c r="V364" s="29"/>
      <c r="W364" s="29"/>
      <c r="X364" s="29"/>
      <c r="Y364" s="29"/>
      <c r="Z364" s="29"/>
      <c r="AA364" s="29"/>
      <c r="AB364" s="29"/>
      <c r="AC364" s="29"/>
    </row>
    <row r="365" spans="1:29" ht="15.75" customHeight="1">
      <c r="A365" s="29"/>
      <c r="B365" s="75"/>
      <c r="C365" s="29"/>
      <c r="D365" s="29"/>
      <c r="E365" s="29"/>
      <c r="F365" s="29"/>
      <c r="G365" s="29"/>
      <c r="H365" s="29"/>
      <c r="I365" s="29"/>
      <c r="J365" s="325"/>
      <c r="K365" s="325"/>
      <c r="L365" s="29"/>
      <c r="M365" s="29"/>
      <c r="N365" s="29"/>
      <c r="O365" s="29"/>
      <c r="P365" s="29"/>
      <c r="Q365" s="29"/>
      <c r="R365" s="29"/>
      <c r="S365" s="29"/>
      <c r="T365" s="29"/>
      <c r="U365" s="29"/>
      <c r="V365" s="29"/>
      <c r="W365" s="29"/>
      <c r="X365" s="29"/>
      <c r="Y365" s="29"/>
      <c r="Z365" s="29"/>
      <c r="AA365" s="29"/>
      <c r="AB365" s="29"/>
      <c r="AC365" s="29"/>
    </row>
    <row r="366" spans="1:29" ht="15.75" customHeight="1">
      <c r="A366" s="29"/>
      <c r="B366" s="75"/>
      <c r="C366" s="29"/>
      <c r="D366" s="29"/>
      <c r="E366" s="29"/>
      <c r="F366" s="29"/>
      <c r="G366" s="29"/>
      <c r="H366" s="29"/>
      <c r="I366" s="29"/>
      <c r="J366" s="325"/>
      <c r="K366" s="325"/>
      <c r="L366" s="29"/>
      <c r="M366" s="29"/>
      <c r="N366" s="29"/>
      <c r="O366" s="29"/>
      <c r="P366" s="29"/>
      <c r="Q366" s="29"/>
      <c r="R366" s="29"/>
      <c r="S366" s="29"/>
      <c r="T366" s="29"/>
      <c r="U366" s="29"/>
      <c r="V366" s="29"/>
      <c r="W366" s="29"/>
      <c r="X366" s="29"/>
      <c r="Y366" s="29"/>
      <c r="Z366" s="29"/>
      <c r="AA366" s="29"/>
      <c r="AB366" s="29"/>
      <c r="AC366" s="29"/>
    </row>
    <row r="367" spans="1:29" ht="15.75" customHeight="1">
      <c r="A367" s="29"/>
      <c r="B367" s="75"/>
      <c r="C367" s="29"/>
      <c r="D367" s="29"/>
      <c r="E367" s="29"/>
      <c r="F367" s="29"/>
      <c r="G367" s="29"/>
      <c r="H367" s="29"/>
      <c r="I367" s="29"/>
      <c r="J367" s="325"/>
      <c r="K367" s="325"/>
      <c r="L367" s="29"/>
      <c r="M367" s="29"/>
      <c r="N367" s="29"/>
      <c r="O367" s="29"/>
      <c r="P367" s="29"/>
      <c r="Q367" s="29"/>
      <c r="R367" s="29"/>
      <c r="S367" s="29"/>
      <c r="T367" s="29"/>
      <c r="U367" s="29"/>
      <c r="V367" s="29"/>
      <c r="W367" s="29"/>
      <c r="X367" s="29"/>
      <c r="Y367" s="29"/>
      <c r="Z367" s="29"/>
      <c r="AA367" s="29"/>
      <c r="AB367" s="29"/>
      <c r="AC367" s="29"/>
    </row>
    <row r="368" spans="1:29" ht="15.75" customHeight="1">
      <c r="A368" s="29"/>
      <c r="B368" s="75"/>
      <c r="C368" s="29"/>
      <c r="D368" s="29"/>
      <c r="E368" s="29"/>
      <c r="F368" s="29"/>
      <c r="G368" s="29"/>
      <c r="H368" s="29"/>
      <c r="I368" s="29"/>
      <c r="J368" s="325"/>
      <c r="K368" s="325"/>
      <c r="L368" s="29"/>
      <c r="M368" s="29"/>
      <c r="N368" s="29"/>
      <c r="O368" s="29"/>
      <c r="P368" s="29"/>
      <c r="Q368" s="29"/>
      <c r="R368" s="29"/>
      <c r="S368" s="29"/>
      <c r="T368" s="29"/>
      <c r="U368" s="29"/>
      <c r="V368" s="29"/>
      <c r="W368" s="29"/>
      <c r="X368" s="29"/>
      <c r="Y368" s="29"/>
      <c r="Z368" s="29"/>
      <c r="AA368" s="29"/>
      <c r="AB368" s="29"/>
      <c r="AC368" s="29"/>
    </row>
    <row r="369" spans="1:29" ht="15.75" customHeight="1">
      <c r="A369" s="29"/>
      <c r="B369" s="75"/>
      <c r="C369" s="29"/>
      <c r="D369" s="29"/>
      <c r="E369" s="29"/>
      <c r="F369" s="29"/>
      <c r="G369" s="29"/>
      <c r="H369" s="29"/>
      <c r="I369" s="29"/>
      <c r="J369" s="325"/>
      <c r="K369" s="325"/>
      <c r="L369" s="29"/>
      <c r="M369" s="29"/>
      <c r="N369" s="29"/>
      <c r="O369" s="29"/>
      <c r="P369" s="29"/>
      <c r="Q369" s="29"/>
      <c r="R369" s="29"/>
      <c r="S369" s="29"/>
      <c r="T369" s="29"/>
      <c r="U369" s="29"/>
      <c r="V369" s="29"/>
      <c r="W369" s="29"/>
      <c r="X369" s="29"/>
      <c r="Y369" s="29"/>
      <c r="Z369" s="29"/>
      <c r="AA369" s="29"/>
      <c r="AB369" s="29"/>
      <c r="AC369" s="29"/>
    </row>
    <row r="370" spans="1:29" ht="15.75" customHeight="1">
      <c r="A370" s="29"/>
      <c r="B370" s="75"/>
      <c r="C370" s="29"/>
      <c r="D370" s="29"/>
      <c r="E370" s="29"/>
      <c r="F370" s="29"/>
      <c r="G370" s="29"/>
      <c r="H370" s="29"/>
      <c r="I370" s="29"/>
      <c r="J370" s="325"/>
      <c r="K370" s="325"/>
      <c r="L370" s="29"/>
      <c r="M370" s="29"/>
      <c r="N370" s="29"/>
      <c r="O370" s="29"/>
      <c r="P370" s="29"/>
      <c r="Q370" s="29"/>
      <c r="R370" s="29"/>
      <c r="S370" s="29"/>
      <c r="T370" s="29"/>
      <c r="U370" s="29"/>
      <c r="V370" s="29"/>
      <c r="W370" s="29"/>
      <c r="X370" s="29"/>
      <c r="Y370" s="29"/>
      <c r="Z370" s="29"/>
      <c r="AA370" s="29"/>
      <c r="AB370" s="29"/>
      <c r="AC370" s="29"/>
    </row>
    <row r="371" spans="1:29" ht="15.75" customHeight="1">
      <c r="A371" s="29"/>
      <c r="B371" s="75"/>
      <c r="C371" s="29"/>
      <c r="D371" s="29"/>
      <c r="E371" s="29"/>
      <c r="F371" s="29"/>
      <c r="G371" s="29"/>
      <c r="H371" s="29"/>
      <c r="I371" s="29"/>
      <c r="J371" s="325"/>
      <c r="K371" s="325"/>
      <c r="L371" s="29"/>
      <c r="M371" s="29"/>
      <c r="N371" s="29"/>
      <c r="O371" s="29"/>
      <c r="P371" s="29"/>
      <c r="Q371" s="29"/>
      <c r="R371" s="29"/>
      <c r="S371" s="29"/>
      <c r="T371" s="29"/>
      <c r="U371" s="29"/>
      <c r="V371" s="29"/>
      <c r="W371" s="29"/>
      <c r="X371" s="29"/>
      <c r="Y371" s="29"/>
      <c r="Z371" s="29"/>
      <c r="AA371" s="29"/>
      <c r="AB371" s="29"/>
      <c r="AC371" s="29"/>
    </row>
    <row r="372" spans="1:29" ht="15.75" customHeight="1">
      <c r="A372" s="29"/>
      <c r="B372" s="75"/>
      <c r="C372" s="29"/>
      <c r="D372" s="29"/>
      <c r="E372" s="29"/>
      <c r="F372" s="29"/>
      <c r="G372" s="29"/>
      <c r="H372" s="29"/>
      <c r="I372" s="29"/>
      <c r="J372" s="325"/>
      <c r="K372" s="325"/>
      <c r="L372" s="29"/>
      <c r="M372" s="29"/>
      <c r="N372" s="29"/>
      <c r="O372" s="29"/>
      <c r="P372" s="29"/>
      <c r="Q372" s="29"/>
      <c r="R372" s="29"/>
      <c r="S372" s="29"/>
      <c r="T372" s="29"/>
      <c r="U372" s="29"/>
      <c r="V372" s="29"/>
      <c r="W372" s="29"/>
      <c r="X372" s="29"/>
      <c r="Y372" s="29"/>
      <c r="Z372" s="29"/>
      <c r="AA372" s="29"/>
      <c r="AB372" s="29"/>
      <c r="AC372" s="29"/>
    </row>
    <row r="373" spans="1:29" ht="15.75" customHeight="1">
      <c r="A373" s="29"/>
      <c r="B373" s="75"/>
      <c r="C373" s="29"/>
      <c r="D373" s="29"/>
      <c r="E373" s="29"/>
      <c r="F373" s="29"/>
      <c r="G373" s="29"/>
      <c r="H373" s="29"/>
      <c r="I373" s="29"/>
      <c r="J373" s="325"/>
      <c r="K373" s="325"/>
      <c r="L373" s="29"/>
      <c r="M373" s="29"/>
      <c r="N373" s="29"/>
      <c r="O373" s="29"/>
      <c r="P373" s="29"/>
      <c r="Q373" s="29"/>
      <c r="R373" s="29"/>
      <c r="S373" s="29"/>
      <c r="T373" s="29"/>
      <c r="U373" s="29"/>
      <c r="V373" s="29"/>
      <c r="W373" s="29"/>
      <c r="X373" s="29"/>
      <c r="Y373" s="29"/>
      <c r="Z373" s="29"/>
      <c r="AA373" s="29"/>
      <c r="AB373" s="29"/>
      <c r="AC373" s="29"/>
    </row>
    <row r="374" spans="1:29" ht="15.75" customHeight="1">
      <c r="A374" s="29"/>
      <c r="B374" s="75"/>
      <c r="C374" s="29"/>
      <c r="D374" s="29"/>
      <c r="E374" s="29"/>
      <c r="F374" s="29"/>
      <c r="G374" s="29"/>
      <c r="H374" s="29"/>
      <c r="I374" s="29"/>
      <c r="J374" s="325"/>
      <c r="K374" s="325"/>
      <c r="L374" s="29"/>
      <c r="M374" s="29"/>
      <c r="N374" s="29"/>
      <c r="O374" s="29"/>
      <c r="P374" s="29"/>
      <c r="Q374" s="29"/>
      <c r="R374" s="29"/>
      <c r="S374" s="29"/>
      <c r="T374" s="29"/>
      <c r="U374" s="29"/>
      <c r="V374" s="29"/>
      <c r="W374" s="29"/>
      <c r="X374" s="29"/>
      <c r="Y374" s="29"/>
      <c r="Z374" s="29"/>
      <c r="AA374" s="29"/>
      <c r="AB374" s="29"/>
      <c r="AC374" s="29"/>
    </row>
    <row r="375" spans="1:29" ht="15.75" customHeight="1">
      <c r="A375" s="29"/>
      <c r="B375" s="75"/>
      <c r="C375" s="29"/>
      <c r="D375" s="29"/>
      <c r="E375" s="29"/>
      <c r="F375" s="29"/>
      <c r="G375" s="29"/>
      <c r="H375" s="29"/>
      <c r="I375" s="29"/>
      <c r="J375" s="325"/>
      <c r="K375" s="325"/>
      <c r="L375" s="29"/>
      <c r="M375" s="29"/>
      <c r="N375" s="29"/>
      <c r="O375" s="29"/>
      <c r="P375" s="29"/>
      <c r="Q375" s="29"/>
      <c r="R375" s="29"/>
      <c r="S375" s="29"/>
      <c r="T375" s="29"/>
      <c r="U375" s="29"/>
      <c r="V375" s="29"/>
      <c r="W375" s="29"/>
      <c r="X375" s="29"/>
      <c r="Y375" s="29"/>
      <c r="Z375" s="29"/>
      <c r="AA375" s="29"/>
      <c r="AB375" s="29"/>
      <c r="AC375" s="29"/>
    </row>
    <row r="376" spans="1:29" ht="15.75" customHeight="1">
      <c r="A376" s="29"/>
      <c r="B376" s="75"/>
      <c r="C376" s="29"/>
      <c r="D376" s="29"/>
      <c r="E376" s="29"/>
      <c r="F376" s="29"/>
      <c r="G376" s="29"/>
      <c r="H376" s="29"/>
      <c r="I376" s="29"/>
      <c r="J376" s="325"/>
      <c r="K376" s="325"/>
      <c r="L376" s="29"/>
      <c r="M376" s="29"/>
      <c r="N376" s="29"/>
      <c r="O376" s="29"/>
      <c r="P376" s="29"/>
      <c r="Q376" s="29"/>
      <c r="R376" s="29"/>
      <c r="S376" s="29"/>
      <c r="T376" s="29"/>
      <c r="U376" s="29"/>
      <c r="V376" s="29"/>
      <c r="W376" s="29"/>
      <c r="X376" s="29"/>
      <c r="Y376" s="29"/>
      <c r="Z376" s="29"/>
      <c r="AA376" s="29"/>
      <c r="AB376" s="29"/>
      <c r="AC376" s="29"/>
    </row>
    <row r="377" spans="1:29" ht="15.75" customHeight="1">
      <c r="A377" s="29"/>
      <c r="B377" s="75"/>
      <c r="C377" s="29"/>
      <c r="D377" s="29"/>
      <c r="E377" s="29"/>
      <c r="F377" s="29"/>
      <c r="G377" s="29"/>
      <c r="H377" s="29"/>
      <c r="I377" s="29"/>
      <c r="J377" s="325"/>
      <c r="K377" s="325"/>
      <c r="L377" s="29"/>
      <c r="M377" s="29"/>
      <c r="N377" s="29"/>
      <c r="O377" s="29"/>
      <c r="P377" s="29"/>
      <c r="Q377" s="29"/>
      <c r="R377" s="29"/>
      <c r="S377" s="29"/>
      <c r="T377" s="29"/>
      <c r="U377" s="29"/>
      <c r="V377" s="29"/>
      <c r="W377" s="29"/>
      <c r="X377" s="29"/>
      <c r="Y377" s="29"/>
      <c r="Z377" s="29"/>
      <c r="AA377" s="29"/>
      <c r="AB377" s="29"/>
      <c r="AC377" s="29"/>
    </row>
    <row r="378" spans="1:29" ht="15.75" customHeight="1">
      <c r="A378" s="29"/>
      <c r="B378" s="75"/>
      <c r="C378" s="29"/>
      <c r="D378" s="29"/>
      <c r="E378" s="29"/>
      <c r="F378" s="29"/>
      <c r="G378" s="29"/>
      <c r="H378" s="29"/>
      <c r="I378" s="29"/>
      <c r="J378" s="325"/>
      <c r="K378" s="325"/>
      <c r="L378" s="29"/>
      <c r="M378" s="29"/>
      <c r="N378" s="29"/>
      <c r="O378" s="29"/>
      <c r="P378" s="29"/>
      <c r="Q378" s="29"/>
      <c r="R378" s="29"/>
      <c r="S378" s="29"/>
      <c r="T378" s="29"/>
      <c r="U378" s="29"/>
      <c r="V378" s="29"/>
      <c r="W378" s="29"/>
      <c r="X378" s="29"/>
      <c r="Y378" s="29"/>
      <c r="Z378" s="29"/>
      <c r="AA378" s="29"/>
      <c r="AB378" s="29"/>
      <c r="AC378" s="29"/>
    </row>
    <row r="379" spans="1:29" ht="15.75" customHeight="1">
      <c r="A379" s="29"/>
      <c r="B379" s="75"/>
      <c r="C379" s="29"/>
      <c r="D379" s="29"/>
      <c r="E379" s="29"/>
      <c r="F379" s="29"/>
      <c r="G379" s="29"/>
      <c r="H379" s="29"/>
      <c r="I379" s="29"/>
      <c r="J379" s="325"/>
      <c r="K379" s="325"/>
      <c r="L379" s="29"/>
      <c r="M379" s="29"/>
      <c r="N379" s="29"/>
      <c r="O379" s="29"/>
      <c r="P379" s="29"/>
      <c r="Q379" s="29"/>
      <c r="R379" s="29"/>
      <c r="S379" s="29"/>
      <c r="T379" s="29"/>
      <c r="U379" s="29"/>
      <c r="V379" s="29"/>
      <c r="W379" s="29"/>
      <c r="X379" s="29"/>
      <c r="Y379" s="29"/>
      <c r="Z379" s="29"/>
      <c r="AA379" s="29"/>
      <c r="AB379" s="29"/>
      <c r="AC379" s="29"/>
    </row>
    <row r="380" spans="1:29" ht="15.75" customHeight="1">
      <c r="A380" s="29"/>
      <c r="B380" s="75"/>
      <c r="C380" s="29"/>
      <c r="D380" s="29"/>
      <c r="E380" s="29"/>
      <c r="F380" s="29"/>
      <c r="G380" s="29"/>
      <c r="H380" s="29"/>
      <c r="I380" s="29"/>
      <c r="J380" s="325"/>
      <c r="K380" s="325"/>
      <c r="L380" s="29"/>
      <c r="M380" s="29"/>
      <c r="N380" s="29"/>
      <c r="O380" s="29"/>
      <c r="P380" s="29"/>
      <c r="Q380" s="29"/>
      <c r="R380" s="29"/>
      <c r="S380" s="29"/>
      <c r="T380" s="29"/>
      <c r="U380" s="29"/>
      <c r="V380" s="29"/>
      <c r="W380" s="29"/>
      <c r="X380" s="29"/>
      <c r="Y380" s="29"/>
      <c r="Z380" s="29"/>
      <c r="AA380" s="29"/>
      <c r="AB380" s="29"/>
      <c r="AC380" s="29"/>
    </row>
    <row r="381" spans="1:29" ht="15.75" customHeight="1">
      <c r="A381" s="29"/>
      <c r="B381" s="75"/>
      <c r="C381" s="29"/>
      <c r="D381" s="29"/>
      <c r="E381" s="29"/>
      <c r="F381" s="29"/>
      <c r="G381" s="29"/>
      <c r="H381" s="29"/>
      <c r="I381" s="29"/>
      <c r="J381" s="325"/>
      <c r="K381" s="325"/>
      <c r="L381" s="29"/>
      <c r="M381" s="29"/>
      <c r="N381" s="29"/>
      <c r="O381" s="29"/>
      <c r="P381" s="29"/>
      <c r="Q381" s="29"/>
      <c r="R381" s="29"/>
      <c r="S381" s="29"/>
      <c r="T381" s="29"/>
      <c r="U381" s="29"/>
      <c r="V381" s="29"/>
      <c r="W381" s="29"/>
      <c r="X381" s="29"/>
      <c r="Y381" s="29"/>
      <c r="Z381" s="29"/>
      <c r="AA381" s="29"/>
      <c r="AB381" s="29"/>
      <c r="AC381" s="29"/>
    </row>
    <row r="382" spans="1:29" ht="15.75" customHeight="1">
      <c r="A382" s="29"/>
      <c r="B382" s="75"/>
      <c r="C382" s="29"/>
      <c r="D382" s="29"/>
      <c r="E382" s="29"/>
      <c r="F382" s="29"/>
      <c r="G382" s="29"/>
      <c r="H382" s="29"/>
      <c r="I382" s="29"/>
      <c r="J382" s="325"/>
      <c r="K382" s="325"/>
      <c r="L382" s="29"/>
      <c r="M382" s="29"/>
      <c r="N382" s="29"/>
      <c r="O382" s="29"/>
      <c r="P382" s="29"/>
      <c r="Q382" s="29"/>
      <c r="R382" s="29"/>
      <c r="S382" s="29"/>
      <c r="T382" s="29"/>
      <c r="U382" s="29"/>
      <c r="V382" s="29"/>
      <c r="W382" s="29"/>
      <c r="X382" s="29"/>
      <c r="Y382" s="29"/>
      <c r="Z382" s="29"/>
      <c r="AA382" s="29"/>
      <c r="AB382" s="29"/>
      <c r="AC382" s="29"/>
    </row>
    <row r="383" spans="1:29" ht="15.75" customHeight="1">
      <c r="A383" s="29"/>
      <c r="B383" s="75"/>
      <c r="C383" s="29"/>
      <c r="D383" s="29"/>
      <c r="E383" s="29"/>
      <c r="F383" s="29"/>
      <c r="G383" s="29"/>
      <c r="H383" s="29"/>
      <c r="I383" s="29"/>
      <c r="J383" s="325"/>
      <c r="K383" s="325"/>
      <c r="L383" s="29"/>
      <c r="M383" s="29"/>
      <c r="N383" s="29"/>
      <c r="O383" s="29"/>
      <c r="P383" s="29"/>
      <c r="Q383" s="29"/>
      <c r="R383" s="29"/>
      <c r="S383" s="29"/>
      <c r="T383" s="29"/>
      <c r="U383" s="29"/>
      <c r="V383" s="29"/>
      <c r="W383" s="29"/>
      <c r="X383" s="29"/>
      <c r="Y383" s="29"/>
      <c r="Z383" s="29"/>
      <c r="AA383" s="29"/>
      <c r="AB383" s="29"/>
      <c r="AC383" s="29"/>
    </row>
    <row r="384" spans="1:29" ht="15.75" customHeight="1">
      <c r="A384" s="29"/>
      <c r="B384" s="75"/>
      <c r="C384" s="29"/>
      <c r="D384" s="29"/>
      <c r="E384" s="29"/>
      <c r="F384" s="29"/>
      <c r="G384" s="29"/>
      <c r="H384" s="29"/>
      <c r="I384" s="29"/>
      <c r="J384" s="325"/>
      <c r="K384" s="325"/>
      <c r="L384" s="29"/>
      <c r="M384" s="29"/>
      <c r="N384" s="29"/>
      <c r="O384" s="29"/>
      <c r="P384" s="29"/>
      <c r="Q384" s="29"/>
      <c r="R384" s="29"/>
      <c r="S384" s="29"/>
      <c r="T384" s="29"/>
      <c r="U384" s="29"/>
      <c r="V384" s="29"/>
      <c r="W384" s="29"/>
      <c r="X384" s="29"/>
      <c r="Y384" s="29"/>
      <c r="Z384" s="29"/>
      <c r="AA384" s="29"/>
      <c r="AB384" s="29"/>
      <c r="AC384" s="29"/>
    </row>
    <row r="385" spans="1:29" ht="15.75" customHeight="1">
      <c r="A385" s="29"/>
      <c r="B385" s="75"/>
      <c r="C385" s="29"/>
      <c r="D385" s="29"/>
      <c r="E385" s="29"/>
      <c r="F385" s="29"/>
      <c r="G385" s="29"/>
      <c r="H385" s="29"/>
      <c r="I385" s="29"/>
      <c r="J385" s="325"/>
      <c r="K385" s="325"/>
      <c r="L385" s="29"/>
      <c r="M385" s="29"/>
      <c r="N385" s="29"/>
      <c r="O385" s="29"/>
      <c r="P385" s="29"/>
      <c r="Q385" s="29"/>
      <c r="R385" s="29"/>
      <c r="S385" s="29"/>
      <c r="T385" s="29"/>
      <c r="U385" s="29"/>
      <c r="V385" s="29"/>
      <c r="W385" s="29"/>
      <c r="X385" s="29"/>
      <c r="Y385" s="29"/>
      <c r="Z385" s="29"/>
      <c r="AA385" s="29"/>
      <c r="AB385" s="29"/>
      <c r="AC385" s="29"/>
    </row>
    <row r="386" spans="1:29" ht="15.75" customHeight="1">
      <c r="A386" s="29"/>
      <c r="B386" s="75"/>
      <c r="C386" s="29"/>
      <c r="D386" s="29"/>
      <c r="E386" s="29"/>
      <c r="F386" s="29"/>
      <c r="G386" s="29"/>
      <c r="H386" s="29"/>
      <c r="I386" s="29"/>
      <c r="J386" s="325"/>
      <c r="K386" s="325"/>
      <c r="L386" s="29"/>
      <c r="M386" s="29"/>
      <c r="N386" s="29"/>
      <c r="O386" s="29"/>
      <c r="P386" s="29"/>
      <c r="Q386" s="29"/>
      <c r="R386" s="29"/>
      <c r="S386" s="29"/>
      <c r="T386" s="29"/>
      <c r="U386" s="29"/>
      <c r="V386" s="29"/>
      <c r="W386" s="29"/>
      <c r="X386" s="29"/>
      <c r="Y386" s="29"/>
      <c r="Z386" s="29"/>
      <c r="AA386" s="29"/>
      <c r="AB386" s="29"/>
      <c r="AC386" s="29"/>
    </row>
    <row r="387" spans="1:29" ht="15.75" customHeight="1">
      <c r="A387" s="29"/>
      <c r="B387" s="75"/>
      <c r="C387" s="29"/>
      <c r="D387" s="29"/>
      <c r="E387" s="29"/>
      <c r="F387" s="29"/>
      <c r="G387" s="29"/>
      <c r="H387" s="29"/>
      <c r="I387" s="29"/>
      <c r="J387" s="325"/>
      <c r="K387" s="325"/>
      <c r="L387" s="29"/>
      <c r="M387" s="29"/>
      <c r="N387" s="29"/>
      <c r="O387" s="29"/>
      <c r="P387" s="29"/>
      <c r="Q387" s="29"/>
      <c r="R387" s="29"/>
      <c r="S387" s="29"/>
      <c r="T387" s="29"/>
      <c r="U387" s="29"/>
      <c r="V387" s="29"/>
      <c r="W387" s="29"/>
      <c r="X387" s="29"/>
      <c r="Y387" s="29"/>
      <c r="Z387" s="29"/>
      <c r="AA387" s="29"/>
      <c r="AB387" s="29"/>
      <c r="AC387" s="29"/>
    </row>
    <row r="388" spans="1:29" ht="15.75" customHeight="1">
      <c r="A388" s="29"/>
      <c r="B388" s="75"/>
      <c r="C388" s="29"/>
      <c r="D388" s="29"/>
      <c r="E388" s="29"/>
      <c r="F388" s="29"/>
      <c r="G388" s="29"/>
      <c r="H388" s="29"/>
      <c r="I388" s="29"/>
      <c r="J388" s="325"/>
      <c r="K388" s="325"/>
      <c r="L388" s="29"/>
      <c r="M388" s="29"/>
      <c r="N388" s="29"/>
      <c r="O388" s="29"/>
      <c r="P388" s="29"/>
      <c r="Q388" s="29"/>
      <c r="R388" s="29"/>
      <c r="S388" s="29"/>
      <c r="T388" s="29"/>
      <c r="U388" s="29"/>
      <c r="V388" s="29"/>
      <c r="W388" s="29"/>
      <c r="X388" s="29"/>
      <c r="Y388" s="29"/>
      <c r="Z388" s="29"/>
      <c r="AA388" s="29"/>
      <c r="AB388" s="29"/>
      <c r="AC388" s="29"/>
    </row>
    <row r="389" spans="1:29" ht="15.75" customHeight="1">
      <c r="A389" s="29"/>
      <c r="B389" s="75"/>
      <c r="C389" s="29"/>
      <c r="D389" s="29"/>
      <c r="E389" s="29"/>
      <c r="F389" s="29"/>
      <c r="G389" s="29"/>
      <c r="H389" s="29"/>
      <c r="I389" s="29"/>
      <c r="J389" s="325"/>
      <c r="K389" s="325"/>
      <c r="L389" s="29"/>
      <c r="M389" s="29"/>
      <c r="N389" s="29"/>
      <c r="O389" s="29"/>
      <c r="P389" s="29"/>
      <c r="Q389" s="29"/>
      <c r="R389" s="29"/>
      <c r="S389" s="29"/>
      <c r="T389" s="29"/>
      <c r="U389" s="29"/>
      <c r="V389" s="29"/>
      <c r="W389" s="29"/>
      <c r="X389" s="29"/>
      <c r="Y389" s="29"/>
      <c r="Z389" s="29"/>
      <c r="AA389" s="29"/>
      <c r="AB389" s="29"/>
      <c r="AC389" s="29"/>
    </row>
    <row r="390" spans="1:29" ht="15.75" customHeight="1">
      <c r="A390" s="29"/>
      <c r="B390" s="75"/>
      <c r="C390" s="29"/>
      <c r="D390" s="29"/>
      <c r="E390" s="29"/>
      <c r="F390" s="29"/>
      <c r="G390" s="29"/>
      <c r="H390" s="29"/>
      <c r="I390" s="29"/>
      <c r="J390" s="325"/>
      <c r="K390" s="325"/>
      <c r="L390" s="29"/>
      <c r="M390" s="29"/>
      <c r="N390" s="29"/>
      <c r="O390" s="29"/>
      <c r="P390" s="29"/>
      <c r="Q390" s="29"/>
      <c r="R390" s="29"/>
      <c r="S390" s="29"/>
      <c r="T390" s="29"/>
      <c r="U390" s="29"/>
      <c r="V390" s="29"/>
      <c r="W390" s="29"/>
      <c r="X390" s="29"/>
      <c r="Y390" s="29"/>
      <c r="Z390" s="29"/>
      <c r="AA390" s="29"/>
      <c r="AB390" s="29"/>
      <c r="AC390" s="29"/>
    </row>
    <row r="391" spans="1:29" ht="15.75" customHeight="1">
      <c r="A391" s="29"/>
      <c r="B391" s="75"/>
      <c r="C391" s="29"/>
      <c r="D391" s="29"/>
      <c r="E391" s="29"/>
      <c r="F391" s="29"/>
      <c r="G391" s="29"/>
      <c r="H391" s="29"/>
      <c r="I391" s="29"/>
      <c r="J391" s="325"/>
      <c r="K391" s="325"/>
      <c r="L391" s="29"/>
      <c r="M391" s="29"/>
      <c r="N391" s="29"/>
      <c r="O391" s="29"/>
      <c r="P391" s="29"/>
      <c r="Q391" s="29"/>
      <c r="R391" s="29"/>
      <c r="S391" s="29"/>
      <c r="T391" s="29"/>
      <c r="U391" s="29"/>
      <c r="V391" s="29"/>
      <c r="W391" s="29"/>
      <c r="X391" s="29"/>
      <c r="Y391" s="29"/>
      <c r="Z391" s="29"/>
      <c r="AA391" s="29"/>
      <c r="AB391" s="29"/>
      <c r="AC391" s="29"/>
    </row>
    <row r="392" spans="1:29" ht="15.75" customHeight="1">
      <c r="A392" s="29"/>
      <c r="B392" s="75"/>
      <c r="C392" s="29"/>
      <c r="D392" s="29"/>
      <c r="E392" s="29"/>
      <c r="F392" s="29"/>
      <c r="G392" s="29"/>
      <c r="H392" s="29"/>
      <c r="I392" s="29"/>
      <c r="J392" s="325"/>
      <c r="K392" s="325"/>
      <c r="L392" s="29"/>
      <c r="M392" s="29"/>
      <c r="N392" s="29"/>
      <c r="O392" s="29"/>
      <c r="P392" s="29"/>
      <c r="Q392" s="29"/>
      <c r="R392" s="29"/>
      <c r="S392" s="29"/>
      <c r="T392" s="29"/>
      <c r="U392" s="29"/>
      <c r="V392" s="29"/>
      <c r="W392" s="29"/>
      <c r="X392" s="29"/>
      <c r="Y392" s="29"/>
      <c r="Z392" s="29"/>
      <c r="AA392" s="29"/>
      <c r="AB392" s="29"/>
      <c r="AC392" s="29"/>
    </row>
    <row r="393" spans="1:29" ht="15.75" customHeight="1">
      <c r="A393" s="29"/>
      <c r="B393" s="75"/>
      <c r="C393" s="29"/>
      <c r="D393" s="29"/>
      <c r="E393" s="29"/>
      <c r="F393" s="29"/>
      <c r="G393" s="29"/>
      <c r="H393" s="29"/>
      <c r="I393" s="29"/>
      <c r="J393" s="325"/>
      <c r="K393" s="325"/>
      <c r="L393" s="29"/>
      <c r="M393" s="29"/>
      <c r="N393" s="29"/>
      <c r="O393" s="29"/>
      <c r="P393" s="29"/>
      <c r="Q393" s="29"/>
      <c r="R393" s="29"/>
      <c r="S393" s="29"/>
      <c r="T393" s="29"/>
      <c r="U393" s="29"/>
      <c r="V393" s="29"/>
      <c r="W393" s="29"/>
      <c r="X393" s="29"/>
      <c r="Y393" s="29"/>
      <c r="Z393" s="29"/>
      <c r="AA393" s="29"/>
      <c r="AB393" s="29"/>
      <c r="AC393" s="29"/>
    </row>
    <row r="394" spans="1:29" ht="15.75" customHeight="1">
      <c r="A394" s="29"/>
      <c r="B394" s="75"/>
      <c r="C394" s="29"/>
      <c r="D394" s="29"/>
      <c r="E394" s="29"/>
      <c r="F394" s="29"/>
      <c r="G394" s="29"/>
      <c r="H394" s="29"/>
      <c r="I394" s="29"/>
      <c r="J394" s="325"/>
      <c r="K394" s="325"/>
      <c r="L394" s="29"/>
      <c r="M394" s="29"/>
      <c r="N394" s="29"/>
      <c r="O394" s="29"/>
      <c r="P394" s="29"/>
      <c r="Q394" s="29"/>
      <c r="R394" s="29"/>
      <c r="S394" s="29"/>
      <c r="T394" s="29"/>
      <c r="U394" s="29"/>
      <c r="V394" s="29"/>
      <c r="W394" s="29"/>
      <c r="X394" s="29"/>
      <c r="Y394" s="29"/>
      <c r="Z394" s="29"/>
      <c r="AA394" s="29"/>
      <c r="AB394" s="29"/>
      <c r="AC394" s="29"/>
    </row>
    <row r="395" spans="1:29" ht="15.75" customHeight="1">
      <c r="A395" s="29"/>
      <c r="B395" s="75"/>
      <c r="C395" s="29"/>
      <c r="D395" s="29"/>
      <c r="E395" s="29"/>
      <c r="F395" s="29"/>
      <c r="G395" s="29"/>
      <c r="H395" s="29"/>
      <c r="I395" s="29"/>
      <c r="J395" s="325"/>
      <c r="K395" s="325"/>
      <c r="L395" s="29"/>
      <c r="M395" s="29"/>
      <c r="N395" s="29"/>
      <c r="O395" s="29"/>
      <c r="P395" s="29"/>
      <c r="Q395" s="29"/>
      <c r="R395" s="29"/>
      <c r="S395" s="29"/>
      <c r="T395" s="29"/>
      <c r="U395" s="29"/>
      <c r="V395" s="29"/>
      <c r="W395" s="29"/>
      <c r="X395" s="29"/>
      <c r="Y395" s="29"/>
      <c r="Z395" s="29"/>
      <c r="AA395" s="29"/>
      <c r="AB395" s="29"/>
      <c r="AC395" s="29"/>
    </row>
    <row r="396" spans="1:29" ht="15.75" customHeight="1">
      <c r="A396" s="29"/>
      <c r="B396" s="75"/>
      <c r="C396" s="29"/>
      <c r="D396" s="29"/>
      <c r="E396" s="29"/>
      <c r="F396" s="29"/>
      <c r="G396" s="29"/>
      <c r="H396" s="29"/>
      <c r="I396" s="29"/>
      <c r="J396" s="325"/>
      <c r="K396" s="325"/>
      <c r="L396" s="29"/>
      <c r="M396" s="29"/>
      <c r="N396" s="29"/>
      <c r="O396" s="29"/>
      <c r="P396" s="29"/>
      <c r="Q396" s="29"/>
      <c r="R396" s="29"/>
      <c r="S396" s="29"/>
      <c r="T396" s="29"/>
      <c r="U396" s="29"/>
      <c r="V396" s="29"/>
      <c r="W396" s="29"/>
      <c r="X396" s="29"/>
      <c r="Y396" s="29"/>
      <c r="Z396" s="29"/>
      <c r="AA396" s="29"/>
      <c r="AB396" s="29"/>
      <c r="AC396" s="29"/>
    </row>
    <row r="397" spans="1:29" ht="15.75" customHeight="1">
      <c r="A397" s="29"/>
      <c r="B397" s="75"/>
      <c r="C397" s="29"/>
      <c r="D397" s="29"/>
      <c r="E397" s="29"/>
      <c r="F397" s="29"/>
      <c r="G397" s="29"/>
      <c r="H397" s="29"/>
      <c r="I397" s="29"/>
      <c r="J397" s="325"/>
      <c r="K397" s="325"/>
      <c r="L397" s="29"/>
      <c r="M397" s="29"/>
      <c r="N397" s="29"/>
      <c r="O397" s="29"/>
      <c r="P397" s="29"/>
      <c r="Q397" s="29"/>
      <c r="R397" s="29"/>
      <c r="S397" s="29"/>
      <c r="T397" s="29"/>
      <c r="U397" s="29"/>
      <c r="V397" s="29"/>
      <c r="W397" s="29"/>
      <c r="X397" s="29"/>
      <c r="Y397" s="29"/>
      <c r="Z397" s="29"/>
      <c r="AA397" s="29"/>
      <c r="AB397" s="29"/>
      <c r="AC397" s="29"/>
    </row>
    <row r="398" spans="1:29" ht="15.75" customHeight="1">
      <c r="A398" s="29"/>
      <c r="B398" s="75"/>
      <c r="C398" s="29"/>
      <c r="D398" s="29"/>
      <c r="E398" s="29"/>
      <c r="F398" s="29"/>
      <c r="G398" s="29"/>
      <c r="H398" s="29"/>
      <c r="I398" s="29"/>
      <c r="J398" s="325"/>
      <c r="K398" s="325"/>
      <c r="L398" s="29"/>
      <c r="M398" s="29"/>
      <c r="N398" s="29"/>
      <c r="O398" s="29"/>
      <c r="P398" s="29"/>
      <c r="Q398" s="29"/>
      <c r="R398" s="29"/>
      <c r="S398" s="29"/>
      <c r="T398" s="29"/>
      <c r="U398" s="29"/>
      <c r="V398" s="29"/>
      <c r="W398" s="29"/>
      <c r="X398" s="29"/>
      <c r="Y398" s="29"/>
      <c r="Z398" s="29"/>
      <c r="AA398" s="29"/>
      <c r="AB398" s="29"/>
      <c r="AC398" s="29"/>
    </row>
    <row r="399" spans="1:29" ht="15.75" customHeight="1">
      <c r="A399" s="29"/>
      <c r="B399" s="75"/>
      <c r="C399" s="29"/>
      <c r="D399" s="29"/>
      <c r="E399" s="29"/>
      <c r="F399" s="29"/>
      <c r="G399" s="29"/>
      <c r="H399" s="29"/>
      <c r="I399" s="29"/>
      <c r="J399" s="325"/>
      <c r="K399" s="325"/>
      <c r="L399" s="29"/>
      <c r="M399" s="29"/>
      <c r="N399" s="29"/>
      <c r="O399" s="29"/>
      <c r="P399" s="29"/>
      <c r="Q399" s="29"/>
      <c r="R399" s="29"/>
      <c r="S399" s="29"/>
      <c r="T399" s="29"/>
      <c r="U399" s="29"/>
      <c r="V399" s="29"/>
      <c r="W399" s="29"/>
      <c r="X399" s="29"/>
      <c r="Y399" s="29"/>
      <c r="Z399" s="29"/>
      <c r="AA399" s="29"/>
      <c r="AB399" s="29"/>
      <c r="AC399" s="29"/>
    </row>
    <row r="400" spans="1:29" ht="15.75" customHeight="1">
      <c r="A400" s="29"/>
      <c r="B400" s="75"/>
      <c r="C400" s="29"/>
      <c r="D400" s="29"/>
      <c r="E400" s="29"/>
      <c r="F400" s="29"/>
      <c r="G400" s="29"/>
      <c r="H400" s="29"/>
      <c r="I400" s="29"/>
      <c r="J400" s="325"/>
      <c r="K400" s="325"/>
      <c r="L400" s="29"/>
      <c r="M400" s="29"/>
      <c r="N400" s="29"/>
      <c r="O400" s="29"/>
      <c r="P400" s="29"/>
      <c r="Q400" s="29"/>
      <c r="R400" s="29"/>
      <c r="S400" s="29"/>
      <c r="T400" s="29"/>
      <c r="U400" s="29"/>
      <c r="V400" s="29"/>
      <c r="W400" s="29"/>
      <c r="X400" s="29"/>
      <c r="Y400" s="29"/>
      <c r="Z400" s="29"/>
      <c r="AA400" s="29"/>
      <c r="AB400" s="29"/>
      <c r="AC400" s="29"/>
    </row>
    <row r="401" spans="1:29" ht="15.75" customHeight="1">
      <c r="A401" s="29"/>
      <c r="B401" s="75"/>
      <c r="C401" s="29"/>
      <c r="D401" s="29"/>
      <c r="E401" s="29"/>
      <c r="F401" s="29"/>
      <c r="G401" s="29"/>
      <c r="H401" s="29"/>
      <c r="I401" s="29"/>
      <c r="J401" s="325"/>
      <c r="K401" s="325"/>
      <c r="L401" s="29"/>
      <c r="M401" s="29"/>
      <c r="N401" s="29"/>
      <c r="O401" s="29"/>
      <c r="P401" s="29"/>
      <c r="Q401" s="29"/>
      <c r="R401" s="29"/>
      <c r="S401" s="29"/>
      <c r="T401" s="29"/>
      <c r="U401" s="29"/>
      <c r="V401" s="29"/>
      <c r="W401" s="29"/>
      <c r="X401" s="29"/>
      <c r="Y401" s="29"/>
      <c r="Z401" s="29"/>
      <c r="AA401" s="29"/>
      <c r="AB401" s="29"/>
      <c r="AC401" s="29"/>
    </row>
    <row r="402" spans="1:29" ht="15.75" customHeight="1">
      <c r="A402" s="29"/>
      <c r="B402" s="75"/>
      <c r="C402" s="29"/>
      <c r="D402" s="29"/>
      <c r="E402" s="29"/>
      <c r="F402" s="29"/>
      <c r="G402" s="29"/>
      <c r="H402" s="29"/>
      <c r="I402" s="29"/>
      <c r="J402" s="325"/>
      <c r="K402" s="325"/>
      <c r="L402" s="29"/>
      <c r="M402" s="29"/>
      <c r="N402" s="29"/>
      <c r="O402" s="29"/>
      <c r="P402" s="29"/>
      <c r="Q402" s="29"/>
      <c r="R402" s="29"/>
      <c r="S402" s="29"/>
      <c r="T402" s="29"/>
      <c r="U402" s="29"/>
      <c r="V402" s="29"/>
      <c r="W402" s="29"/>
      <c r="X402" s="29"/>
      <c r="Y402" s="29"/>
      <c r="Z402" s="29"/>
      <c r="AA402" s="29"/>
      <c r="AB402" s="29"/>
      <c r="AC402" s="29"/>
    </row>
    <row r="403" spans="1:29" ht="15.75" customHeight="1">
      <c r="A403" s="29"/>
      <c r="B403" s="75"/>
      <c r="C403" s="29"/>
      <c r="D403" s="29"/>
      <c r="E403" s="29"/>
      <c r="F403" s="29"/>
      <c r="G403" s="29"/>
      <c r="H403" s="29"/>
      <c r="I403" s="29"/>
      <c r="J403" s="325"/>
      <c r="K403" s="325"/>
      <c r="L403" s="29"/>
      <c r="M403" s="29"/>
      <c r="N403" s="29"/>
      <c r="O403" s="29"/>
      <c r="P403" s="29"/>
      <c r="Q403" s="29"/>
      <c r="R403" s="29"/>
      <c r="S403" s="29"/>
      <c r="T403" s="29"/>
      <c r="U403" s="29"/>
      <c r="V403" s="29"/>
      <c r="W403" s="29"/>
      <c r="X403" s="29"/>
      <c r="Y403" s="29"/>
      <c r="Z403" s="29"/>
      <c r="AA403" s="29"/>
      <c r="AB403" s="29"/>
      <c r="AC403" s="29"/>
    </row>
    <row r="404" spans="1:29" ht="15.75" customHeight="1">
      <c r="A404" s="29"/>
      <c r="B404" s="75"/>
      <c r="C404" s="29"/>
      <c r="D404" s="29"/>
      <c r="E404" s="29"/>
      <c r="F404" s="29"/>
      <c r="G404" s="29"/>
      <c r="H404" s="29"/>
      <c r="I404" s="29"/>
      <c r="J404" s="325"/>
      <c r="K404" s="325"/>
      <c r="L404" s="29"/>
      <c r="M404" s="29"/>
      <c r="N404" s="29"/>
      <c r="O404" s="29"/>
      <c r="P404" s="29"/>
      <c r="Q404" s="29"/>
      <c r="R404" s="29"/>
      <c r="S404" s="29"/>
      <c r="T404" s="29"/>
      <c r="U404" s="29"/>
      <c r="V404" s="29"/>
      <c r="W404" s="29"/>
      <c r="X404" s="29"/>
      <c r="Y404" s="29"/>
      <c r="Z404" s="29"/>
      <c r="AA404" s="29"/>
      <c r="AB404" s="29"/>
      <c r="AC404" s="29"/>
    </row>
    <row r="405" spans="1:29" ht="15.75" customHeight="1">
      <c r="A405" s="29"/>
      <c r="B405" s="75"/>
      <c r="C405" s="29"/>
      <c r="D405" s="29"/>
      <c r="E405" s="29"/>
      <c r="F405" s="29"/>
      <c r="G405" s="29"/>
      <c r="H405" s="29"/>
      <c r="I405" s="29"/>
      <c r="J405" s="325"/>
      <c r="K405" s="325"/>
      <c r="L405" s="29"/>
      <c r="M405" s="29"/>
      <c r="N405" s="29"/>
      <c r="O405" s="29"/>
      <c r="P405" s="29"/>
      <c r="Q405" s="29"/>
      <c r="R405" s="29"/>
      <c r="S405" s="29"/>
      <c r="T405" s="29"/>
      <c r="U405" s="29"/>
      <c r="V405" s="29"/>
      <c r="W405" s="29"/>
      <c r="X405" s="29"/>
      <c r="Y405" s="29"/>
      <c r="Z405" s="29"/>
      <c r="AA405" s="29"/>
      <c r="AB405" s="29"/>
      <c r="AC405" s="29"/>
    </row>
    <row r="406" spans="1:29" ht="15.75" customHeight="1">
      <c r="A406" s="29"/>
      <c r="B406" s="75"/>
      <c r="C406" s="29"/>
      <c r="D406" s="29"/>
      <c r="E406" s="29"/>
      <c r="F406" s="29"/>
      <c r="G406" s="29"/>
      <c r="H406" s="29"/>
      <c r="I406" s="29"/>
      <c r="J406" s="325"/>
      <c r="K406" s="325"/>
      <c r="L406" s="29"/>
      <c r="M406" s="29"/>
      <c r="N406" s="29"/>
      <c r="O406" s="29"/>
      <c r="P406" s="29"/>
      <c r="Q406" s="29"/>
      <c r="R406" s="29"/>
      <c r="S406" s="29"/>
      <c r="T406" s="29"/>
      <c r="U406" s="29"/>
      <c r="V406" s="29"/>
      <c r="W406" s="29"/>
      <c r="X406" s="29"/>
      <c r="Y406" s="29"/>
      <c r="Z406" s="29"/>
      <c r="AA406" s="29"/>
      <c r="AB406" s="29"/>
      <c r="AC406" s="29"/>
    </row>
    <row r="407" spans="1:29" ht="15.75" customHeight="1">
      <c r="A407" s="29"/>
      <c r="B407" s="75"/>
      <c r="C407" s="29"/>
      <c r="D407" s="29"/>
      <c r="E407" s="29"/>
      <c r="F407" s="29"/>
      <c r="G407" s="29"/>
      <c r="H407" s="29"/>
      <c r="I407" s="29"/>
      <c r="J407" s="325"/>
      <c r="K407" s="325"/>
      <c r="L407" s="29"/>
      <c r="M407" s="29"/>
      <c r="N407" s="29"/>
      <c r="O407" s="29"/>
      <c r="P407" s="29"/>
      <c r="Q407" s="29"/>
      <c r="R407" s="29"/>
      <c r="S407" s="29"/>
      <c r="T407" s="29"/>
      <c r="U407" s="29"/>
      <c r="V407" s="29"/>
      <c r="W407" s="29"/>
      <c r="X407" s="29"/>
      <c r="Y407" s="29"/>
      <c r="Z407" s="29"/>
      <c r="AA407" s="29"/>
      <c r="AB407" s="29"/>
      <c r="AC407" s="29"/>
    </row>
    <row r="408" spans="1:29" ht="15.75" customHeight="1">
      <c r="A408" s="29"/>
      <c r="B408" s="75"/>
      <c r="C408" s="29"/>
      <c r="D408" s="29"/>
      <c r="E408" s="29"/>
      <c r="F408" s="29"/>
      <c r="G408" s="29"/>
      <c r="H408" s="29"/>
      <c r="I408" s="29"/>
      <c r="J408" s="325"/>
      <c r="K408" s="325"/>
      <c r="L408" s="29"/>
      <c r="M408" s="29"/>
      <c r="N408" s="29"/>
      <c r="O408" s="29"/>
      <c r="P408" s="29"/>
      <c r="Q408" s="29"/>
      <c r="R408" s="29"/>
      <c r="S408" s="29"/>
      <c r="T408" s="29"/>
      <c r="U408" s="29"/>
      <c r="V408" s="29"/>
      <c r="W408" s="29"/>
      <c r="X408" s="29"/>
      <c r="Y408" s="29"/>
      <c r="Z408" s="29"/>
      <c r="AA408" s="29"/>
      <c r="AB408" s="29"/>
      <c r="AC408" s="29"/>
    </row>
    <row r="409" spans="1:29" ht="15.75" customHeight="1">
      <c r="A409" s="29"/>
      <c r="B409" s="75"/>
      <c r="C409" s="29"/>
      <c r="D409" s="29"/>
      <c r="E409" s="29"/>
      <c r="F409" s="29"/>
      <c r="G409" s="29"/>
      <c r="H409" s="29"/>
      <c r="I409" s="29"/>
      <c r="J409" s="325"/>
      <c r="K409" s="325"/>
      <c r="L409" s="29"/>
      <c r="M409" s="29"/>
      <c r="N409" s="29"/>
      <c r="O409" s="29"/>
      <c r="P409" s="29"/>
      <c r="Q409" s="29"/>
      <c r="R409" s="29"/>
      <c r="S409" s="29"/>
      <c r="T409" s="29"/>
      <c r="U409" s="29"/>
      <c r="V409" s="29"/>
      <c r="W409" s="29"/>
      <c r="X409" s="29"/>
      <c r="Y409" s="29"/>
      <c r="Z409" s="29"/>
      <c r="AA409" s="29"/>
      <c r="AB409" s="29"/>
      <c r="AC409" s="29"/>
    </row>
    <row r="410" spans="1:29" ht="15.75" customHeight="1">
      <c r="A410" s="29"/>
      <c r="B410" s="75"/>
      <c r="C410" s="29"/>
      <c r="D410" s="29"/>
      <c r="E410" s="29"/>
      <c r="F410" s="29"/>
      <c r="G410" s="29"/>
      <c r="H410" s="29"/>
      <c r="I410" s="29"/>
      <c r="J410" s="325"/>
      <c r="K410" s="325"/>
      <c r="L410" s="29"/>
      <c r="M410" s="29"/>
      <c r="N410" s="29"/>
      <c r="O410" s="29"/>
      <c r="P410" s="29"/>
      <c r="Q410" s="29"/>
      <c r="R410" s="29"/>
      <c r="S410" s="29"/>
      <c r="T410" s="29"/>
      <c r="U410" s="29"/>
      <c r="V410" s="29"/>
      <c r="W410" s="29"/>
      <c r="X410" s="29"/>
      <c r="Y410" s="29"/>
      <c r="Z410" s="29"/>
      <c r="AA410" s="29"/>
      <c r="AB410" s="29"/>
      <c r="AC410" s="29"/>
    </row>
    <row r="411" spans="1:29" ht="15.75" customHeight="1">
      <c r="A411" s="29"/>
      <c r="B411" s="75"/>
      <c r="C411" s="29"/>
      <c r="D411" s="29"/>
      <c r="E411" s="29"/>
      <c r="F411" s="29"/>
      <c r="G411" s="29"/>
      <c r="H411" s="29"/>
      <c r="I411" s="29"/>
      <c r="J411" s="325"/>
      <c r="K411" s="325"/>
      <c r="L411" s="29"/>
      <c r="M411" s="29"/>
      <c r="N411" s="29"/>
      <c r="O411" s="29"/>
      <c r="P411" s="29"/>
      <c r="Q411" s="29"/>
      <c r="R411" s="29"/>
      <c r="S411" s="29"/>
      <c r="T411" s="29"/>
      <c r="U411" s="29"/>
      <c r="V411" s="29"/>
      <c r="W411" s="29"/>
      <c r="X411" s="29"/>
      <c r="Y411" s="29"/>
      <c r="Z411" s="29"/>
      <c r="AA411" s="29"/>
      <c r="AB411" s="29"/>
      <c r="AC411" s="29"/>
    </row>
    <row r="412" spans="1:29" ht="15.75" customHeight="1">
      <c r="A412" s="29"/>
      <c r="B412" s="75"/>
      <c r="C412" s="29"/>
      <c r="D412" s="29"/>
      <c r="E412" s="29"/>
      <c r="F412" s="29"/>
      <c r="G412" s="29"/>
      <c r="H412" s="29"/>
      <c r="I412" s="29"/>
      <c r="J412" s="325"/>
      <c r="K412" s="325"/>
      <c r="L412" s="29"/>
      <c r="M412" s="29"/>
      <c r="N412" s="29"/>
      <c r="O412" s="29"/>
      <c r="P412" s="29"/>
      <c r="Q412" s="29"/>
      <c r="R412" s="29"/>
      <c r="S412" s="29"/>
      <c r="T412" s="29"/>
      <c r="U412" s="29"/>
      <c r="V412" s="29"/>
      <c r="W412" s="29"/>
      <c r="X412" s="29"/>
      <c r="Y412" s="29"/>
      <c r="Z412" s="29"/>
      <c r="AA412" s="29"/>
      <c r="AB412" s="29"/>
      <c r="AC412" s="29"/>
    </row>
    <row r="413" spans="1:29" ht="15.75" customHeight="1">
      <c r="A413" s="29"/>
      <c r="B413" s="75"/>
      <c r="C413" s="29"/>
      <c r="D413" s="29"/>
      <c r="E413" s="29"/>
      <c r="F413" s="29"/>
      <c r="G413" s="29"/>
      <c r="H413" s="29"/>
      <c r="I413" s="29"/>
      <c r="J413" s="325"/>
      <c r="K413" s="325"/>
      <c r="L413" s="29"/>
      <c r="M413" s="29"/>
      <c r="N413" s="29"/>
      <c r="O413" s="29"/>
      <c r="P413" s="29"/>
      <c r="Q413" s="29"/>
      <c r="R413" s="29"/>
      <c r="S413" s="29"/>
      <c r="T413" s="29"/>
      <c r="U413" s="29"/>
      <c r="V413" s="29"/>
      <c r="W413" s="29"/>
      <c r="X413" s="29"/>
      <c r="Y413" s="29"/>
      <c r="Z413" s="29"/>
      <c r="AA413" s="29"/>
      <c r="AB413" s="29"/>
      <c r="AC413" s="29"/>
    </row>
    <row r="414" spans="1:29" ht="15.75" customHeight="1">
      <c r="A414" s="29"/>
      <c r="B414" s="75"/>
      <c r="C414" s="29"/>
      <c r="D414" s="29"/>
      <c r="E414" s="29"/>
      <c r="F414" s="29"/>
      <c r="G414" s="29"/>
      <c r="H414" s="29"/>
      <c r="I414" s="29"/>
      <c r="J414" s="325"/>
      <c r="K414" s="325"/>
      <c r="L414" s="29"/>
      <c r="M414" s="29"/>
      <c r="N414" s="29"/>
      <c r="O414" s="29"/>
      <c r="P414" s="29"/>
      <c r="Q414" s="29"/>
      <c r="R414" s="29"/>
      <c r="S414" s="29"/>
      <c r="T414" s="29"/>
      <c r="U414" s="29"/>
      <c r="V414" s="29"/>
      <c r="W414" s="29"/>
      <c r="X414" s="29"/>
      <c r="Y414" s="29"/>
      <c r="Z414" s="29"/>
      <c r="AA414" s="29"/>
      <c r="AB414" s="29"/>
      <c r="AC414" s="29"/>
    </row>
    <row r="415" spans="1:29" ht="15.75" customHeight="1">
      <c r="A415" s="29"/>
      <c r="B415" s="75"/>
      <c r="C415" s="29"/>
      <c r="D415" s="29"/>
      <c r="E415" s="29"/>
      <c r="F415" s="29"/>
      <c r="G415" s="29"/>
      <c r="H415" s="29"/>
      <c r="I415" s="29"/>
      <c r="J415" s="325"/>
      <c r="K415" s="325"/>
      <c r="L415" s="29"/>
      <c r="M415" s="29"/>
      <c r="N415" s="29"/>
      <c r="O415" s="29"/>
      <c r="P415" s="29"/>
      <c r="Q415" s="29"/>
      <c r="R415" s="29"/>
      <c r="S415" s="29"/>
      <c r="T415" s="29"/>
      <c r="U415" s="29"/>
      <c r="V415" s="29"/>
      <c r="W415" s="29"/>
      <c r="X415" s="29"/>
      <c r="Y415" s="29"/>
      <c r="Z415" s="29"/>
      <c r="AA415" s="29"/>
      <c r="AB415" s="29"/>
      <c r="AC415" s="29"/>
    </row>
    <row r="416" spans="1:29" ht="15.75" customHeight="1">
      <c r="A416" s="29"/>
      <c r="B416" s="75"/>
      <c r="C416" s="29"/>
      <c r="D416" s="29"/>
      <c r="E416" s="29"/>
      <c r="F416" s="29"/>
      <c r="G416" s="29"/>
      <c r="H416" s="29"/>
      <c r="I416" s="29"/>
      <c r="J416" s="325"/>
      <c r="K416" s="325"/>
      <c r="L416" s="29"/>
      <c r="M416" s="29"/>
      <c r="N416" s="29"/>
      <c r="O416" s="29"/>
      <c r="P416" s="29"/>
      <c r="Q416" s="29"/>
      <c r="R416" s="29"/>
      <c r="S416" s="29"/>
      <c r="T416" s="29"/>
      <c r="U416" s="29"/>
      <c r="V416" s="29"/>
      <c r="W416" s="29"/>
      <c r="X416" s="29"/>
      <c r="Y416" s="29"/>
      <c r="Z416" s="29"/>
      <c r="AA416" s="29"/>
      <c r="AB416" s="29"/>
      <c r="AC416" s="29"/>
    </row>
    <row r="417" spans="1:29" ht="15.75" customHeight="1">
      <c r="A417" s="29"/>
      <c r="B417" s="75"/>
      <c r="C417" s="29"/>
      <c r="D417" s="29"/>
      <c r="E417" s="29"/>
      <c r="F417" s="29"/>
      <c r="G417" s="29"/>
      <c r="H417" s="29"/>
      <c r="I417" s="29"/>
      <c r="J417" s="325"/>
      <c r="K417" s="325"/>
      <c r="L417" s="29"/>
      <c r="M417" s="29"/>
      <c r="N417" s="29"/>
      <c r="O417" s="29"/>
      <c r="P417" s="29"/>
      <c r="Q417" s="29"/>
      <c r="R417" s="29"/>
      <c r="S417" s="29"/>
      <c r="T417" s="29"/>
      <c r="U417" s="29"/>
      <c r="V417" s="29"/>
      <c r="W417" s="29"/>
      <c r="X417" s="29"/>
      <c r="Y417" s="29"/>
      <c r="Z417" s="29"/>
      <c r="AA417" s="29"/>
      <c r="AB417" s="29"/>
      <c r="AC417" s="29"/>
    </row>
    <row r="418" spans="1:29" ht="15.75" customHeight="1">
      <c r="A418" s="29"/>
      <c r="B418" s="75"/>
      <c r="C418" s="29"/>
      <c r="D418" s="29"/>
      <c r="E418" s="29"/>
      <c r="F418" s="29"/>
      <c r="G418" s="29"/>
      <c r="H418" s="29"/>
      <c r="I418" s="29"/>
      <c r="J418" s="325"/>
      <c r="K418" s="325"/>
      <c r="L418" s="29"/>
      <c r="M418" s="29"/>
      <c r="N418" s="29"/>
      <c r="O418" s="29"/>
      <c r="P418" s="29"/>
      <c r="Q418" s="29"/>
      <c r="R418" s="29"/>
      <c r="S418" s="29"/>
      <c r="T418" s="29"/>
      <c r="U418" s="29"/>
      <c r="V418" s="29"/>
      <c r="W418" s="29"/>
      <c r="X418" s="29"/>
      <c r="Y418" s="29"/>
      <c r="Z418" s="29"/>
      <c r="AA418" s="29"/>
      <c r="AB418" s="29"/>
      <c r="AC418" s="29"/>
    </row>
    <row r="419" spans="1:29" ht="15.75" customHeight="1">
      <c r="A419" s="29"/>
      <c r="B419" s="75"/>
      <c r="C419" s="29"/>
      <c r="D419" s="29"/>
      <c r="E419" s="29"/>
      <c r="F419" s="29"/>
      <c r="G419" s="29"/>
      <c r="H419" s="29"/>
      <c r="I419" s="29"/>
      <c r="J419" s="325"/>
      <c r="K419" s="325"/>
      <c r="L419" s="29"/>
      <c r="M419" s="29"/>
      <c r="N419" s="29"/>
      <c r="O419" s="29"/>
      <c r="P419" s="29"/>
      <c r="Q419" s="29"/>
      <c r="R419" s="29"/>
      <c r="S419" s="29"/>
      <c r="T419" s="29"/>
      <c r="U419" s="29"/>
      <c r="V419" s="29"/>
      <c r="W419" s="29"/>
      <c r="X419" s="29"/>
      <c r="Y419" s="29"/>
      <c r="Z419" s="29"/>
      <c r="AA419" s="29"/>
      <c r="AB419" s="29"/>
      <c r="AC419" s="29"/>
    </row>
    <row r="420" spans="1:29" ht="15.75" customHeight="1">
      <c r="A420" s="29"/>
      <c r="B420" s="75"/>
      <c r="C420" s="29"/>
      <c r="D420" s="29"/>
      <c r="E420" s="29"/>
      <c r="F420" s="29"/>
      <c r="G420" s="29"/>
      <c r="H420" s="29"/>
      <c r="I420" s="29"/>
      <c r="J420" s="325"/>
      <c r="K420" s="325"/>
      <c r="L420" s="29"/>
      <c r="M420" s="29"/>
      <c r="N420" s="29"/>
      <c r="O420" s="29"/>
      <c r="P420" s="29"/>
      <c r="Q420" s="29"/>
      <c r="R420" s="29"/>
      <c r="S420" s="29"/>
      <c r="T420" s="29"/>
      <c r="U420" s="29"/>
      <c r="V420" s="29"/>
      <c r="W420" s="29"/>
      <c r="X420" s="29"/>
      <c r="Y420" s="29"/>
      <c r="Z420" s="29"/>
      <c r="AA420" s="29"/>
      <c r="AB420" s="29"/>
      <c r="AC420" s="29"/>
    </row>
    <row r="421" spans="1:29" ht="15.75" customHeight="1">
      <c r="A421" s="29"/>
      <c r="B421" s="75"/>
      <c r="C421" s="29"/>
      <c r="D421" s="29"/>
      <c r="E421" s="29"/>
      <c r="F421" s="29"/>
      <c r="G421" s="29"/>
      <c r="H421" s="29"/>
      <c r="I421" s="29"/>
      <c r="J421" s="325"/>
      <c r="K421" s="325"/>
      <c r="L421" s="29"/>
      <c r="M421" s="29"/>
      <c r="N421" s="29"/>
      <c r="O421" s="29"/>
      <c r="P421" s="29"/>
      <c r="Q421" s="29"/>
      <c r="R421" s="29"/>
      <c r="S421" s="29"/>
      <c r="T421" s="29"/>
      <c r="U421" s="29"/>
      <c r="V421" s="29"/>
      <c r="W421" s="29"/>
      <c r="X421" s="29"/>
      <c r="Y421" s="29"/>
      <c r="Z421" s="29"/>
      <c r="AA421" s="29"/>
      <c r="AB421" s="29"/>
      <c r="AC421" s="29"/>
    </row>
    <row r="422" spans="1:29" ht="15.75" customHeight="1">
      <c r="A422" s="29"/>
      <c r="B422" s="75"/>
      <c r="C422" s="29"/>
      <c r="D422" s="29"/>
      <c r="E422" s="29"/>
      <c r="F422" s="29"/>
      <c r="G422" s="29"/>
      <c r="H422" s="29"/>
      <c r="I422" s="29"/>
      <c r="J422" s="325"/>
      <c r="K422" s="325"/>
      <c r="L422" s="29"/>
      <c r="M422" s="29"/>
      <c r="N422" s="29"/>
      <c r="O422" s="29"/>
      <c r="P422" s="29"/>
      <c r="Q422" s="29"/>
      <c r="R422" s="29"/>
      <c r="S422" s="29"/>
      <c r="T422" s="29"/>
      <c r="U422" s="29"/>
      <c r="V422" s="29"/>
      <c r="W422" s="29"/>
      <c r="X422" s="29"/>
      <c r="Y422" s="29"/>
      <c r="Z422" s="29"/>
      <c r="AA422" s="29"/>
      <c r="AB422" s="29"/>
      <c r="AC422" s="29"/>
    </row>
    <row r="423" spans="1:29" ht="15.75" customHeight="1">
      <c r="A423" s="29"/>
      <c r="B423" s="75"/>
      <c r="C423" s="29"/>
      <c r="D423" s="29"/>
      <c r="E423" s="29"/>
      <c r="F423" s="29"/>
      <c r="G423" s="29"/>
      <c r="H423" s="29"/>
      <c r="I423" s="29"/>
      <c r="J423" s="325"/>
      <c r="K423" s="325"/>
      <c r="L423" s="29"/>
      <c r="M423" s="29"/>
      <c r="N423" s="29"/>
      <c r="O423" s="29"/>
      <c r="P423" s="29"/>
      <c r="Q423" s="29"/>
      <c r="R423" s="29"/>
      <c r="S423" s="29"/>
      <c r="T423" s="29"/>
      <c r="U423" s="29"/>
      <c r="V423" s="29"/>
      <c r="W423" s="29"/>
      <c r="X423" s="29"/>
      <c r="Y423" s="29"/>
      <c r="Z423" s="29"/>
      <c r="AA423" s="29"/>
      <c r="AB423" s="29"/>
      <c r="AC423" s="29"/>
    </row>
    <row r="424" spans="1:29" ht="15.75" customHeight="1">
      <c r="A424" s="29"/>
      <c r="B424" s="75"/>
      <c r="C424" s="29"/>
      <c r="D424" s="29"/>
      <c r="E424" s="29"/>
      <c r="F424" s="29"/>
      <c r="G424" s="29"/>
      <c r="H424" s="29"/>
      <c r="I424" s="29"/>
      <c r="J424" s="325"/>
      <c r="K424" s="325"/>
      <c r="L424" s="29"/>
      <c r="M424" s="29"/>
      <c r="N424" s="29"/>
      <c r="O424" s="29"/>
      <c r="P424" s="29"/>
      <c r="Q424" s="29"/>
      <c r="R424" s="29"/>
      <c r="S424" s="29"/>
      <c r="T424" s="29"/>
      <c r="U424" s="29"/>
      <c r="V424" s="29"/>
      <c r="W424" s="29"/>
      <c r="X424" s="29"/>
      <c r="Y424" s="29"/>
      <c r="Z424" s="29"/>
      <c r="AA424" s="29"/>
      <c r="AB424" s="29"/>
      <c r="AC424" s="29"/>
    </row>
    <row r="425" spans="1:29" ht="15.75" customHeight="1">
      <c r="A425" s="29"/>
      <c r="B425" s="75"/>
      <c r="C425" s="29"/>
      <c r="D425" s="29"/>
      <c r="E425" s="29"/>
      <c r="F425" s="29"/>
      <c r="G425" s="29"/>
      <c r="H425" s="29"/>
      <c r="I425" s="29"/>
      <c r="J425" s="325"/>
      <c r="K425" s="325"/>
      <c r="L425" s="29"/>
      <c r="M425" s="29"/>
      <c r="N425" s="29"/>
      <c r="O425" s="29"/>
      <c r="P425" s="29"/>
      <c r="Q425" s="29"/>
      <c r="R425" s="29"/>
      <c r="S425" s="29"/>
      <c r="T425" s="29"/>
      <c r="U425" s="29"/>
      <c r="V425" s="29"/>
      <c r="W425" s="29"/>
      <c r="X425" s="29"/>
      <c r="Y425" s="29"/>
      <c r="Z425" s="29"/>
      <c r="AA425" s="29"/>
      <c r="AB425" s="29"/>
      <c r="AC425" s="29"/>
    </row>
    <row r="426" spans="1:29" ht="15.75" customHeight="1">
      <c r="A426" s="29"/>
      <c r="B426" s="75"/>
      <c r="C426" s="29"/>
      <c r="D426" s="29"/>
      <c r="E426" s="29"/>
      <c r="F426" s="29"/>
      <c r="G426" s="29"/>
      <c r="H426" s="29"/>
      <c r="I426" s="29"/>
      <c r="J426" s="325"/>
      <c r="K426" s="325"/>
      <c r="L426" s="29"/>
      <c r="M426" s="29"/>
      <c r="N426" s="29"/>
      <c r="O426" s="29"/>
      <c r="P426" s="29"/>
      <c r="Q426" s="29"/>
      <c r="R426" s="29"/>
      <c r="S426" s="29"/>
      <c r="T426" s="29"/>
      <c r="U426" s="29"/>
      <c r="V426" s="29"/>
      <c r="W426" s="29"/>
      <c r="X426" s="29"/>
      <c r="Y426" s="29"/>
      <c r="Z426" s="29"/>
      <c r="AA426" s="29"/>
      <c r="AB426" s="29"/>
      <c r="AC426" s="29"/>
    </row>
    <row r="427" spans="1:29" ht="15.75" customHeight="1">
      <c r="A427" s="29"/>
      <c r="B427" s="75"/>
      <c r="C427" s="29"/>
      <c r="D427" s="29"/>
      <c r="E427" s="29"/>
      <c r="F427" s="29"/>
      <c r="G427" s="29"/>
      <c r="H427" s="29"/>
      <c r="I427" s="29"/>
      <c r="J427" s="325"/>
      <c r="K427" s="325"/>
      <c r="L427" s="29"/>
      <c r="M427" s="29"/>
      <c r="N427" s="29"/>
      <c r="O427" s="29"/>
      <c r="P427" s="29"/>
      <c r="Q427" s="29"/>
      <c r="R427" s="29"/>
      <c r="S427" s="29"/>
      <c r="T427" s="29"/>
      <c r="U427" s="29"/>
      <c r="V427" s="29"/>
      <c r="W427" s="29"/>
      <c r="X427" s="29"/>
      <c r="Y427" s="29"/>
      <c r="Z427" s="29"/>
      <c r="AA427" s="29"/>
      <c r="AB427" s="29"/>
      <c r="AC427" s="29"/>
    </row>
    <row r="428" spans="1:29" ht="15.75" customHeight="1">
      <c r="A428" s="29"/>
      <c r="B428" s="75"/>
      <c r="C428" s="29"/>
      <c r="D428" s="29"/>
      <c r="E428" s="29"/>
      <c r="F428" s="29"/>
      <c r="G428" s="29"/>
      <c r="H428" s="29"/>
      <c r="I428" s="29"/>
      <c r="J428" s="325"/>
      <c r="K428" s="325"/>
      <c r="L428" s="29"/>
      <c r="M428" s="29"/>
      <c r="N428" s="29"/>
      <c r="O428" s="29"/>
      <c r="P428" s="29"/>
      <c r="Q428" s="29"/>
      <c r="R428" s="29"/>
      <c r="S428" s="29"/>
      <c r="T428" s="29"/>
      <c r="U428" s="29"/>
      <c r="V428" s="29"/>
      <c r="W428" s="29"/>
      <c r="X428" s="29"/>
      <c r="Y428" s="29"/>
      <c r="Z428" s="29"/>
      <c r="AA428" s="29"/>
      <c r="AB428" s="29"/>
      <c r="AC428" s="29"/>
    </row>
    <row r="429" spans="1:29" ht="15.75" customHeight="1">
      <c r="A429" s="29"/>
      <c r="B429" s="75"/>
      <c r="C429" s="29"/>
      <c r="D429" s="29"/>
      <c r="E429" s="29"/>
      <c r="F429" s="29"/>
      <c r="G429" s="29"/>
      <c r="H429" s="29"/>
      <c r="I429" s="29"/>
      <c r="J429" s="325"/>
      <c r="K429" s="325"/>
      <c r="L429" s="29"/>
      <c r="M429" s="29"/>
      <c r="N429" s="29"/>
      <c r="O429" s="29"/>
      <c r="P429" s="29"/>
      <c r="Q429" s="29"/>
      <c r="R429" s="29"/>
      <c r="S429" s="29"/>
      <c r="T429" s="29"/>
      <c r="U429" s="29"/>
      <c r="V429" s="29"/>
      <c r="W429" s="29"/>
      <c r="X429" s="29"/>
      <c r="Y429" s="29"/>
      <c r="Z429" s="29"/>
      <c r="AA429" s="29"/>
      <c r="AB429" s="29"/>
      <c r="AC429" s="29"/>
    </row>
    <row r="430" spans="1:29" ht="15.75" customHeight="1">
      <c r="A430" s="29"/>
      <c r="B430" s="75"/>
      <c r="C430" s="29"/>
      <c r="D430" s="29"/>
      <c r="E430" s="29"/>
      <c r="F430" s="29"/>
      <c r="G430" s="29"/>
      <c r="H430" s="29"/>
      <c r="I430" s="29"/>
      <c r="J430" s="325"/>
      <c r="K430" s="325"/>
      <c r="L430" s="29"/>
      <c r="M430" s="29"/>
      <c r="N430" s="29"/>
      <c r="O430" s="29"/>
      <c r="P430" s="29"/>
      <c r="Q430" s="29"/>
      <c r="R430" s="29"/>
      <c r="S430" s="29"/>
      <c r="T430" s="29"/>
      <c r="U430" s="29"/>
      <c r="V430" s="29"/>
      <c r="W430" s="29"/>
      <c r="X430" s="29"/>
      <c r="Y430" s="29"/>
      <c r="Z430" s="29"/>
      <c r="AA430" s="29"/>
      <c r="AB430" s="29"/>
      <c r="AC430" s="29"/>
    </row>
    <row r="431" spans="1:29" ht="15.75" customHeight="1">
      <c r="A431" s="29"/>
      <c r="B431" s="75"/>
      <c r="C431" s="29"/>
      <c r="D431" s="29"/>
      <c r="E431" s="29"/>
      <c r="F431" s="29"/>
      <c r="G431" s="29"/>
      <c r="H431" s="29"/>
      <c r="I431" s="29"/>
      <c r="J431" s="325"/>
      <c r="K431" s="325"/>
      <c r="L431" s="29"/>
      <c r="M431" s="29"/>
      <c r="N431" s="29"/>
      <c r="O431" s="29"/>
      <c r="P431" s="29"/>
      <c r="Q431" s="29"/>
      <c r="R431" s="29"/>
      <c r="S431" s="29"/>
      <c r="T431" s="29"/>
      <c r="U431" s="29"/>
      <c r="V431" s="29"/>
      <c r="W431" s="29"/>
      <c r="X431" s="29"/>
      <c r="Y431" s="29"/>
      <c r="Z431" s="29"/>
      <c r="AA431" s="29"/>
      <c r="AB431" s="29"/>
      <c r="AC431" s="29"/>
    </row>
    <row r="432" spans="1:29" ht="15.75" customHeight="1">
      <c r="A432" s="29"/>
      <c r="B432" s="75"/>
      <c r="C432" s="29"/>
      <c r="D432" s="29"/>
      <c r="E432" s="29"/>
      <c r="F432" s="29"/>
      <c r="G432" s="29"/>
      <c r="H432" s="29"/>
      <c r="I432" s="29"/>
      <c r="J432" s="325"/>
      <c r="K432" s="325"/>
      <c r="L432" s="29"/>
      <c r="M432" s="29"/>
      <c r="N432" s="29"/>
      <c r="O432" s="29"/>
      <c r="P432" s="29"/>
      <c r="Q432" s="29"/>
      <c r="R432" s="29"/>
      <c r="S432" s="29"/>
      <c r="T432" s="29"/>
      <c r="U432" s="29"/>
      <c r="V432" s="29"/>
      <c r="W432" s="29"/>
      <c r="X432" s="29"/>
      <c r="Y432" s="29"/>
      <c r="Z432" s="29"/>
      <c r="AA432" s="29"/>
      <c r="AB432" s="29"/>
      <c r="AC432" s="29"/>
    </row>
    <row r="433" spans="1:29" ht="15.75" customHeight="1">
      <c r="A433" s="29"/>
      <c r="B433" s="75"/>
      <c r="C433" s="29"/>
      <c r="D433" s="29"/>
      <c r="E433" s="29"/>
      <c r="F433" s="29"/>
      <c r="G433" s="29"/>
      <c r="H433" s="29"/>
      <c r="I433" s="29"/>
      <c r="J433" s="325"/>
      <c r="K433" s="325"/>
      <c r="L433" s="29"/>
      <c r="M433" s="29"/>
      <c r="N433" s="29"/>
      <c r="O433" s="29"/>
      <c r="P433" s="29"/>
      <c r="Q433" s="29"/>
      <c r="R433" s="29"/>
      <c r="S433" s="29"/>
      <c r="T433" s="29"/>
      <c r="U433" s="29"/>
      <c r="V433" s="29"/>
      <c r="W433" s="29"/>
      <c r="X433" s="29"/>
      <c r="Y433" s="29"/>
      <c r="Z433" s="29"/>
      <c r="AA433" s="29"/>
      <c r="AB433" s="29"/>
      <c r="AC433" s="29"/>
    </row>
    <row r="434" spans="1:29" ht="15.75" customHeight="1">
      <c r="A434" s="29"/>
      <c r="B434" s="75"/>
      <c r="C434" s="29"/>
      <c r="D434" s="29"/>
      <c r="E434" s="29"/>
      <c r="F434" s="29"/>
      <c r="G434" s="29"/>
      <c r="H434" s="29"/>
      <c r="I434" s="29"/>
      <c r="J434" s="325"/>
      <c r="K434" s="325"/>
      <c r="L434" s="29"/>
      <c r="M434" s="29"/>
      <c r="N434" s="29"/>
      <c r="O434" s="29"/>
      <c r="P434" s="29"/>
      <c r="Q434" s="29"/>
      <c r="R434" s="29"/>
      <c r="S434" s="29"/>
      <c r="T434" s="29"/>
      <c r="U434" s="29"/>
      <c r="V434" s="29"/>
      <c r="W434" s="29"/>
      <c r="X434" s="29"/>
      <c r="Y434" s="29"/>
      <c r="Z434" s="29"/>
      <c r="AA434" s="29"/>
      <c r="AB434" s="29"/>
      <c r="AC434" s="29"/>
    </row>
    <row r="435" spans="1:29" ht="15.75" customHeight="1">
      <c r="A435" s="29"/>
      <c r="B435" s="75"/>
      <c r="C435" s="29"/>
      <c r="D435" s="29"/>
      <c r="E435" s="29"/>
      <c r="F435" s="29"/>
      <c r="G435" s="29"/>
      <c r="H435" s="29"/>
      <c r="I435" s="29"/>
      <c r="J435" s="325"/>
      <c r="K435" s="325"/>
      <c r="L435" s="29"/>
      <c r="M435" s="29"/>
      <c r="N435" s="29"/>
      <c r="O435" s="29"/>
      <c r="P435" s="29"/>
      <c r="Q435" s="29"/>
      <c r="R435" s="29"/>
      <c r="S435" s="29"/>
      <c r="T435" s="29"/>
      <c r="U435" s="29"/>
      <c r="V435" s="29"/>
      <c r="W435" s="29"/>
      <c r="X435" s="29"/>
      <c r="Y435" s="29"/>
      <c r="Z435" s="29"/>
      <c r="AA435" s="29"/>
      <c r="AB435" s="29"/>
      <c r="AC435" s="29"/>
    </row>
    <row r="436" spans="1:29" ht="15.75" customHeight="1">
      <c r="A436" s="29"/>
      <c r="B436" s="75"/>
      <c r="C436" s="29"/>
      <c r="D436" s="29"/>
      <c r="E436" s="29"/>
      <c r="F436" s="29"/>
      <c r="G436" s="29"/>
      <c r="H436" s="29"/>
      <c r="I436" s="29"/>
      <c r="J436" s="325"/>
      <c r="K436" s="325"/>
      <c r="L436" s="29"/>
      <c r="M436" s="29"/>
      <c r="N436" s="29"/>
      <c r="O436" s="29"/>
      <c r="P436" s="29"/>
      <c r="Q436" s="29"/>
      <c r="R436" s="29"/>
      <c r="S436" s="29"/>
      <c r="T436" s="29"/>
      <c r="U436" s="29"/>
      <c r="V436" s="29"/>
      <c r="W436" s="29"/>
      <c r="X436" s="29"/>
      <c r="Y436" s="29"/>
      <c r="Z436" s="29"/>
      <c r="AA436" s="29"/>
      <c r="AB436" s="29"/>
      <c r="AC436" s="29"/>
    </row>
    <row r="437" spans="1:29" ht="15.75" customHeight="1">
      <c r="A437" s="29"/>
      <c r="B437" s="75"/>
      <c r="C437" s="29"/>
      <c r="D437" s="29"/>
      <c r="E437" s="29"/>
      <c r="F437" s="29"/>
      <c r="G437" s="29"/>
      <c r="H437" s="29"/>
      <c r="I437" s="29"/>
      <c r="J437" s="325"/>
      <c r="K437" s="325"/>
      <c r="L437" s="29"/>
      <c r="M437" s="29"/>
      <c r="N437" s="29"/>
      <c r="O437" s="29"/>
      <c r="P437" s="29"/>
      <c r="Q437" s="29"/>
      <c r="R437" s="29"/>
      <c r="S437" s="29"/>
      <c r="T437" s="29"/>
      <c r="U437" s="29"/>
      <c r="V437" s="29"/>
      <c r="W437" s="29"/>
      <c r="X437" s="29"/>
      <c r="Y437" s="29"/>
      <c r="Z437" s="29"/>
      <c r="AA437" s="29"/>
      <c r="AB437" s="29"/>
      <c r="AC437" s="29"/>
    </row>
    <row r="438" spans="1:29" ht="15.75" customHeight="1">
      <c r="A438" s="29"/>
      <c r="B438" s="75"/>
      <c r="C438" s="29"/>
      <c r="D438" s="29"/>
      <c r="E438" s="29"/>
      <c r="F438" s="29"/>
      <c r="G438" s="29"/>
      <c r="H438" s="29"/>
      <c r="I438" s="29"/>
      <c r="J438" s="325"/>
      <c r="K438" s="325"/>
      <c r="L438" s="29"/>
      <c r="M438" s="29"/>
      <c r="N438" s="29"/>
      <c r="O438" s="29"/>
      <c r="P438" s="29"/>
      <c r="Q438" s="29"/>
      <c r="R438" s="29"/>
      <c r="S438" s="29"/>
      <c r="T438" s="29"/>
      <c r="U438" s="29"/>
      <c r="V438" s="29"/>
      <c r="W438" s="29"/>
      <c r="X438" s="29"/>
      <c r="Y438" s="29"/>
      <c r="Z438" s="29"/>
      <c r="AA438" s="29"/>
      <c r="AB438" s="29"/>
      <c r="AC438" s="29"/>
    </row>
    <row r="439" spans="1:29" ht="15.75" customHeight="1">
      <c r="A439" s="29"/>
      <c r="B439" s="75"/>
      <c r="C439" s="29"/>
      <c r="D439" s="29"/>
      <c r="E439" s="29"/>
      <c r="F439" s="29"/>
      <c r="G439" s="29"/>
      <c r="H439" s="29"/>
      <c r="I439" s="29"/>
      <c r="J439" s="325"/>
      <c r="K439" s="325"/>
      <c r="L439" s="29"/>
      <c r="M439" s="29"/>
      <c r="N439" s="29"/>
      <c r="O439" s="29"/>
      <c r="P439" s="29"/>
      <c r="Q439" s="29"/>
      <c r="R439" s="29"/>
      <c r="S439" s="29"/>
      <c r="T439" s="29"/>
      <c r="U439" s="29"/>
      <c r="V439" s="29"/>
      <c r="W439" s="29"/>
      <c r="X439" s="29"/>
      <c r="Y439" s="29"/>
      <c r="Z439" s="29"/>
      <c r="AA439" s="29"/>
      <c r="AB439" s="29"/>
      <c r="AC439" s="29"/>
    </row>
    <row r="440" spans="1:29" ht="15.75" customHeight="1">
      <c r="A440" s="29"/>
      <c r="B440" s="75"/>
      <c r="C440" s="29"/>
      <c r="D440" s="29"/>
      <c r="E440" s="29"/>
      <c r="F440" s="29"/>
      <c r="G440" s="29"/>
      <c r="H440" s="29"/>
      <c r="I440" s="29"/>
      <c r="J440" s="325"/>
      <c r="K440" s="325"/>
      <c r="L440" s="29"/>
      <c r="M440" s="29"/>
      <c r="N440" s="29"/>
      <c r="O440" s="29"/>
      <c r="P440" s="29"/>
      <c r="Q440" s="29"/>
      <c r="R440" s="29"/>
      <c r="S440" s="29"/>
      <c r="T440" s="29"/>
      <c r="U440" s="29"/>
      <c r="V440" s="29"/>
      <c r="W440" s="29"/>
      <c r="X440" s="29"/>
      <c r="Y440" s="29"/>
      <c r="Z440" s="29"/>
      <c r="AA440" s="29"/>
      <c r="AB440" s="29"/>
      <c r="AC440" s="29"/>
    </row>
    <row r="441" spans="1:29" ht="15.75" customHeight="1">
      <c r="A441" s="29"/>
      <c r="B441" s="75"/>
      <c r="C441" s="29"/>
      <c r="D441" s="29"/>
      <c r="E441" s="29"/>
      <c r="F441" s="29"/>
      <c r="G441" s="29"/>
      <c r="H441" s="29"/>
      <c r="I441" s="29"/>
      <c r="J441" s="325"/>
      <c r="K441" s="325"/>
      <c r="L441" s="29"/>
      <c r="M441" s="29"/>
      <c r="N441" s="29"/>
      <c r="O441" s="29"/>
      <c r="P441" s="29"/>
      <c r="Q441" s="29"/>
      <c r="R441" s="29"/>
      <c r="S441" s="29"/>
      <c r="T441" s="29"/>
      <c r="U441" s="29"/>
      <c r="V441" s="29"/>
      <c r="W441" s="29"/>
      <c r="X441" s="29"/>
      <c r="Y441" s="29"/>
      <c r="Z441" s="29"/>
      <c r="AA441" s="29"/>
      <c r="AB441" s="29"/>
      <c r="AC441" s="29"/>
    </row>
    <row r="442" spans="1:29" ht="15.75" customHeight="1">
      <c r="A442" s="29"/>
      <c r="B442" s="75"/>
      <c r="C442" s="29"/>
      <c r="D442" s="29"/>
      <c r="E442" s="29"/>
      <c r="F442" s="29"/>
      <c r="G442" s="29"/>
      <c r="H442" s="29"/>
      <c r="I442" s="29"/>
      <c r="J442" s="325"/>
      <c r="K442" s="325"/>
      <c r="L442" s="29"/>
      <c r="M442" s="29"/>
      <c r="N442" s="29"/>
      <c r="O442" s="29"/>
      <c r="P442" s="29"/>
      <c r="Q442" s="29"/>
      <c r="R442" s="29"/>
      <c r="S442" s="29"/>
      <c r="T442" s="29"/>
      <c r="U442" s="29"/>
      <c r="V442" s="29"/>
      <c r="W442" s="29"/>
      <c r="X442" s="29"/>
      <c r="Y442" s="29"/>
      <c r="Z442" s="29"/>
      <c r="AA442" s="29"/>
      <c r="AB442" s="29"/>
      <c r="AC442" s="29"/>
    </row>
    <row r="443" spans="1:29" ht="15.75" customHeight="1">
      <c r="A443" s="29"/>
      <c r="B443" s="75"/>
      <c r="C443" s="29"/>
      <c r="D443" s="29"/>
      <c r="E443" s="29"/>
      <c r="F443" s="29"/>
      <c r="G443" s="29"/>
      <c r="H443" s="29"/>
      <c r="I443" s="29"/>
      <c r="J443" s="325"/>
      <c r="K443" s="325"/>
      <c r="L443" s="29"/>
      <c r="M443" s="29"/>
      <c r="N443" s="29"/>
      <c r="O443" s="29"/>
      <c r="P443" s="29"/>
      <c r="Q443" s="29"/>
      <c r="R443" s="29"/>
      <c r="S443" s="29"/>
      <c r="T443" s="29"/>
      <c r="U443" s="29"/>
      <c r="V443" s="29"/>
      <c r="W443" s="29"/>
      <c r="X443" s="29"/>
      <c r="Y443" s="29"/>
      <c r="Z443" s="29"/>
      <c r="AA443" s="29"/>
      <c r="AB443" s="29"/>
      <c r="AC443" s="29"/>
    </row>
    <row r="444" spans="1:29" ht="15.75" customHeight="1">
      <c r="A444" s="29"/>
      <c r="B444" s="75"/>
      <c r="C444" s="29"/>
      <c r="D444" s="29"/>
      <c r="E444" s="29"/>
      <c r="F444" s="29"/>
      <c r="G444" s="29"/>
      <c r="H444" s="29"/>
      <c r="I444" s="29"/>
      <c r="J444" s="325"/>
      <c r="K444" s="325"/>
      <c r="L444" s="29"/>
      <c r="M444" s="29"/>
      <c r="N444" s="29"/>
      <c r="O444" s="29"/>
      <c r="P444" s="29"/>
      <c r="Q444" s="29"/>
      <c r="R444" s="29"/>
      <c r="S444" s="29"/>
      <c r="T444" s="29"/>
      <c r="U444" s="29"/>
      <c r="V444" s="29"/>
      <c r="W444" s="29"/>
      <c r="X444" s="29"/>
      <c r="Y444" s="29"/>
      <c r="Z444" s="29"/>
      <c r="AA444" s="29"/>
      <c r="AB444" s="29"/>
      <c r="AC444" s="29"/>
    </row>
    <row r="445" spans="1:29" ht="15.75" customHeight="1">
      <c r="A445" s="29"/>
      <c r="B445" s="75"/>
      <c r="C445" s="29"/>
      <c r="D445" s="29"/>
      <c r="E445" s="29"/>
      <c r="F445" s="29"/>
      <c r="G445" s="29"/>
      <c r="H445" s="29"/>
      <c r="I445" s="29"/>
      <c r="J445" s="325"/>
      <c r="K445" s="325"/>
      <c r="L445" s="29"/>
      <c r="M445" s="29"/>
      <c r="N445" s="29"/>
      <c r="O445" s="29"/>
      <c r="P445" s="29"/>
      <c r="Q445" s="29"/>
      <c r="R445" s="29"/>
      <c r="S445" s="29"/>
      <c r="T445" s="29"/>
      <c r="U445" s="29"/>
      <c r="V445" s="29"/>
      <c r="W445" s="29"/>
      <c r="X445" s="29"/>
      <c r="Y445" s="29"/>
      <c r="Z445" s="29"/>
      <c r="AA445" s="29"/>
      <c r="AB445" s="29"/>
      <c r="AC445" s="29"/>
    </row>
    <row r="446" spans="1:29" ht="15.75" customHeight="1">
      <c r="A446" s="29"/>
      <c r="B446" s="75"/>
      <c r="C446" s="29"/>
      <c r="D446" s="29"/>
      <c r="E446" s="29"/>
      <c r="F446" s="29"/>
      <c r="G446" s="29"/>
      <c r="H446" s="29"/>
      <c r="I446" s="29"/>
      <c r="J446" s="325"/>
      <c r="K446" s="325"/>
      <c r="L446" s="29"/>
      <c r="M446" s="29"/>
      <c r="N446" s="29"/>
      <c r="O446" s="29"/>
      <c r="P446" s="29"/>
      <c r="Q446" s="29"/>
      <c r="R446" s="29"/>
      <c r="S446" s="29"/>
      <c r="T446" s="29"/>
      <c r="U446" s="29"/>
      <c r="V446" s="29"/>
      <c r="W446" s="29"/>
      <c r="X446" s="29"/>
      <c r="Y446" s="29"/>
      <c r="Z446" s="29"/>
      <c r="AA446" s="29"/>
      <c r="AB446" s="29"/>
      <c r="AC446" s="29"/>
    </row>
    <row r="447" spans="1:29" ht="15.75" customHeight="1">
      <c r="A447" s="29"/>
      <c r="B447" s="75"/>
      <c r="C447" s="29"/>
      <c r="D447" s="29"/>
      <c r="E447" s="29"/>
      <c r="F447" s="29"/>
      <c r="G447" s="29"/>
      <c r="H447" s="29"/>
      <c r="I447" s="29"/>
      <c r="J447" s="325"/>
      <c r="K447" s="325"/>
      <c r="L447" s="29"/>
      <c r="M447" s="29"/>
      <c r="N447" s="29"/>
      <c r="O447" s="29"/>
      <c r="P447" s="29"/>
      <c r="Q447" s="29"/>
      <c r="R447" s="29"/>
      <c r="S447" s="29"/>
      <c r="T447" s="29"/>
      <c r="U447" s="29"/>
      <c r="V447" s="29"/>
      <c r="W447" s="29"/>
      <c r="X447" s="29"/>
      <c r="Y447" s="29"/>
      <c r="Z447" s="29"/>
      <c r="AA447" s="29"/>
      <c r="AB447" s="29"/>
      <c r="AC447" s="29"/>
    </row>
    <row r="448" spans="1:29" ht="15.75" customHeight="1">
      <c r="A448" s="29"/>
      <c r="B448" s="75"/>
      <c r="C448" s="29"/>
      <c r="D448" s="29"/>
      <c r="E448" s="29"/>
      <c r="F448" s="29"/>
      <c r="G448" s="29"/>
      <c r="H448" s="29"/>
      <c r="I448" s="29"/>
      <c r="J448" s="325"/>
      <c r="K448" s="325"/>
      <c r="L448" s="29"/>
      <c r="M448" s="29"/>
      <c r="N448" s="29"/>
      <c r="O448" s="29"/>
      <c r="P448" s="29"/>
      <c r="Q448" s="29"/>
      <c r="R448" s="29"/>
      <c r="S448" s="29"/>
      <c r="T448" s="29"/>
      <c r="U448" s="29"/>
      <c r="V448" s="29"/>
      <c r="W448" s="29"/>
      <c r="X448" s="29"/>
      <c r="Y448" s="29"/>
      <c r="Z448" s="29"/>
      <c r="AA448" s="29"/>
      <c r="AB448" s="29"/>
      <c r="AC448" s="29"/>
    </row>
    <row r="449" spans="1:29" ht="15.75" customHeight="1">
      <c r="A449" s="29"/>
      <c r="B449" s="75"/>
      <c r="C449" s="29"/>
      <c r="D449" s="29"/>
      <c r="E449" s="29"/>
      <c r="F449" s="29"/>
      <c r="G449" s="29"/>
      <c r="H449" s="29"/>
      <c r="I449" s="29"/>
      <c r="J449" s="325"/>
      <c r="K449" s="325"/>
      <c r="L449" s="29"/>
      <c r="M449" s="29"/>
      <c r="N449" s="29"/>
      <c r="O449" s="29"/>
      <c r="P449" s="29"/>
      <c r="Q449" s="29"/>
      <c r="R449" s="29"/>
      <c r="S449" s="29"/>
      <c r="T449" s="29"/>
      <c r="U449" s="29"/>
      <c r="V449" s="29"/>
      <c r="W449" s="29"/>
      <c r="X449" s="29"/>
      <c r="Y449" s="29"/>
      <c r="Z449" s="29"/>
      <c r="AA449" s="29"/>
      <c r="AB449" s="29"/>
      <c r="AC449" s="29"/>
    </row>
    <row r="450" spans="1:29" ht="15.75" customHeight="1">
      <c r="A450" s="29"/>
      <c r="B450" s="75"/>
      <c r="C450" s="29"/>
      <c r="D450" s="29"/>
      <c r="E450" s="29"/>
      <c r="F450" s="29"/>
      <c r="G450" s="29"/>
      <c r="H450" s="29"/>
      <c r="I450" s="29"/>
      <c r="J450" s="325"/>
      <c r="K450" s="325"/>
      <c r="L450" s="29"/>
      <c r="M450" s="29"/>
      <c r="N450" s="29"/>
      <c r="O450" s="29"/>
      <c r="P450" s="29"/>
      <c r="Q450" s="29"/>
      <c r="R450" s="29"/>
      <c r="S450" s="29"/>
      <c r="T450" s="29"/>
      <c r="U450" s="29"/>
      <c r="V450" s="29"/>
      <c r="W450" s="29"/>
      <c r="X450" s="29"/>
      <c r="Y450" s="29"/>
      <c r="Z450" s="29"/>
      <c r="AA450" s="29"/>
      <c r="AB450" s="29"/>
      <c r="AC450" s="29"/>
    </row>
    <row r="451" spans="1:29" ht="15.75" customHeight="1">
      <c r="A451" s="29"/>
      <c r="B451" s="75"/>
      <c r="C451" s="29"/>
      <c r="D451" s="29"/>
      <c r="E451" s="29"/>
      <c r="F451" s="29"/>
      <c r="G451" s="29"/>
      <c r="H451" s="29"/>
      <c r="I451" s="29"/>
      <c r="J451" s="325"/>
      <c r="K451" s="325"/>
      <c r="L451" s="29"/>
      <c r="M451" s="29"/>
      <c r="N451" s="29"/>
      <c r="O451" s="29"/>
      <c r="P451" s="29"/>
      <c r="Q451" s="29"/>
      <c r="R451" s="29"/>
      <c r="S451" s="29"/>
      <c r="T451" s="29"/>
      <c r="U451" s="29"/>
      <c r="V451" s="29"/>
      <c r="W451" s="29"/>
      <c r="X451" s="29"/>
      <c r="Y451" s="29"/>
      <c r="Z451" s="29"/>
      <c r="AA451" s="29"/>
      <c r="AB451" s="29"/>
      <c r="AC451" s="29"/>
    </row>
    <row r="452" spans="1:29" ht="15.75" customHeight="1">
      <c r="A452" s="29"/>
      <c r="B452" s="75"/>
      <c r="C452" s="29"/>
      <c r="D452" s="29"/>
      <c r="E452" s="29"/>
      <c r="F452" s="29"/>
      <c r="G452" s="29"/>
      <c r="H452" s="29"/>
      <c r="I452" s="29"/>
      <c r="J452" s="325"/>
      <c r="K452" s="325"/>
      <c r="L452" s="29"/>
      <c r="M452" s="29"/>
      <c r="N452" s="29"/>
      <c r="O452" s="29"/>
      <c r="P452" s="29"/>
      <c r="Q452" s="29"/>
      <c r="R452" s="29"/>
      <c r="S452" s="29"/>
      <c r="T452" s="29"/>
      <c r="U452" s="29"/>
      <c r="V452" s="29"/>
      <c r="W452" s="29"/>
      <c r="X452" s="29"/>
      <c r="Y452" s="29"/>
      <c r="Z452" s="29"/>
      <c r="AA452" s="29"/>
      <c r="AB452" s="29"/>
      <c r="AC452" s="29"/>
    </row>
    <row r="453" spans="1:29" ht="15.75" customHeight="1">
      <c r="A453" s="29"/>
      <c r="B453" s="75"/>
      <c r="C453" s="29"/>
      <c r="D453" s="29"/>
      <c r="E453" s="29"/>
      <c r="F453" s="29"/>
      <c r="G453" s="29"/>
      <c r="H453" s="29"/>
      <c r="I453" s="29"/>
      <c r="J453" s="325"/>
      <c r="K453" s="325"/>
      <c r="L453" s="29"/>
      <c r="M453" s="29"/>
      <c r="N453" s="29"/>
      <c r="O453" s="29"/>
      <c r="P453" s="29"/>
      <c r="Q453" s="29"/>
      <c r="R453" s="29"/>
      <c r="S453" s="29"/>
      <c r="T453" s="29"/>
      <c r="U453" s="29"/>
      <c r="V453" s="29"/>
      <c r="W453" s="29"/>
      <c r="X453" s="29"/>
      <c r="Y453" s="29"/>
      <c r="Z453" s="29"/>
      <c r="AA453" s="29"/>
      <c r="AB453" s="29"/>
      <c r="AC453" s="29"/>
    </row>
    <row r="454" spans="1:29" ht="15.75" customHeight="1">
      <c r="A454" s="29"/>
      <c r="B454" s="75"/>
      <c r="C454" s="29"/>
      <c r="D454" s="29"/>
      <c r="E454" s="29"/>
      <c r="F454" s="29"/>
      <c r="G454" s="29"/>
      <c r="H454" s="29"/>
      <c r="I454" s="29"/>
      <c r="J454" s="325"/>
      <c r="K454" s="325"/>
      <c r="L454" s="29"/>
      <c r="M454" s="29"/>
      <c r="N454" s="29"/>
      <c r="O454" s="29"/>
      <c r="P454" s="29"/>
      <c r="Q454" s="29"/>
      <c r="R454" s="29"/>
      <c r="S454" s="29"/>
      <c r="T454" s="29"/>
      <c r="U454" s="29"/>
      <c r="V454" s="29"/>
      <c r="W454" s="29"/>
      <c r="X454" s="29"/>
      <c r="Y454" s="29"/>
      <c r="Z454" s="29"/>
      <c r="AA454" s="29"/>
      <c r="AB454" s="29"/>
      <c r="AC454" s="29"/>
    </row>
    <row r="455" spans="1:29" ht="15.75" customHeight="1">
      <c r="A455" s="29"/>
      <c r="B455" s="75"/>
      <c r="C455" s="29"/>
      <c r="D455" s="29"/>
      <c r="E455" s="29"/>
      <c r="F455" s="29"/>
      <c r="G455" s="29"/>
      <c r="H455" s="29"/>
      <c r="I455" s="29"/>
      <c r="J455" s="325"/>
      <c r="K455" s="325"/>
      <c r="L455" s="29"/>
      <c r="M455" s="29"/>
      <c r="N455" s="29"/>
      <c r="O455" s="29"/>
      <c r="P455" s="29"/>
      <c r="Q455" s="29"/>
      <c r="R455" s="29"/>
      <c r="S455" s="29"/>
      <c r="T455" s="29"/>
      <c r="U455" s="29"/>
      <c r="V455" s="29"/>
      <c r="W455" s="29"/>
      <c r="X455" s="29"/>
      <c r="Y455" s="29"/>
      <c r="Z455" s="29"/>
      <c r="AA455" s="29"/>
      <c r="AB455" s="29"/>
      <c r="AC455" s="29"/>
    </row>
    <row r="456" spans="1:29" ht="15.75" customHeight="1">
      <c r="A456" s="29"/>
      <c r="B456" s="75"/>
      <c r="C456" s="29"/>
      <c r="D456" s="29"/>
      <c r="E456" s="29"/>
      <c r="F456" s="29"/>
      <c r="G456" s="29"/>
      <c r="H456" s="29"/>
      <c r="I456" s="29"/>
      <c r="J456" s="325"/>
      <c r="K456" s="325"/>
      <c r="L456" s="29"/>
      <c r="M456" s="29"/>
      <c r="N456" s="29"/>
      <c r="O456" s="29"/>
      <c r="P456" s="29"/>
      <c r="Q456" s="29"/>
      <c r="R456" s="29"/>
      <c r="S456" s="29"/>
      <c r="T456" s="29"/>
      <c r="U456" s="29"/>
      <c r="V456" s="29"/>
      <c r="W456" s="29"/>
      <c r="X456" s="29"/>
      <c r="Y456" s="29"/>
      <c r="Z456" s="29"/>
      <c r="AA456" s="29"/>
      <c r="AB456" s="29"/>
      <c r="AC456" s="29"/>
    </row>
    <row r="457" spans="1:29" ht="15.75" customHeight="1">
      <c r="A457" s="29"/>
      <c r="B457" s="75"/>
      <c r="C457" s="29"/>
      <c r="D457" s="29"/>
      <c r="E457" s="29"/>
      <c r="F457" s="29"/>
      <c r="G457" s="29"/>
      <c r="H457" s="29"/>
      <c r="I457" s="29"/>
      <c r="J457" s="325"/>
      <c r="K457" s="325"/>
      <c r="L457" s="29"/>
      <c r="M457" s="29"/>
      <c r="N457" s="29"/>
      <c r="O457" s="29"/>
      <c r="P457" s="29"/>
      <c r="Q457" s="29"/>
      <c r="R457" s="29"/>
      <c r="S457" s="29"/>
      <c r="T457" s="29"/>
      <c r="U457" s="29"/>
      <c r="V457" s="29"/>
      <c r="W457" s="29"/>
      <c r="X457" s="29"/>
      <c r="Y457" s="29"/>
      <c r="Z457" s="29"/>
      <c r="AA457" s="29"/>
      <c r="AB457" s="29"/>
      <c r="AC457" s="29"/>
    </row>
    <row r="458" spans="1:29" ht="15.75" customHeight="1">
      <c r="A458" s="29"/>
      <c r="B458" s="75"/>
      <c r="C458" s="29"/>
      <c r="D458" s="29"/>
      <c r="E458" s="29"/>
      <c r="F458" s="29"/>
      <c r="G458" s="29"/>
      <c r="H458" s="29"/>
      <c r="I458" s="29"/>
      <c r="J458" s="325"/>
      <c r="K458" s="325"/>
      <c r="L458" s="29"/>
      <c r="M458" s="29"/>
      <c r="N458" s="29"/>
      <c r="O458" s="29"/>
      <c r="P458" s="29"/>
      <c r="Q458" s="29"/>
      <c r="R458" s="29"/>
      <c r="S458" s="29"/>
      <c r="T458" s="29"/>
      <c r="U458" s="29"/>
      <c r="V458" s="29"/>
      <c r="W458" s="29"/>
      <c r="X458" s="29"/>
      <c r="Y458" s="29"/>
      <c r="Z458" s="29"/>
      <c r="AA458" s="29"/>
      <c r="AB458" s="29"/>
      <c r="AC458" s="29"/>
    </row>
    <row r="459" spans="1:29" ht="15.75" customHeight="1">
      <c r="A459" s="29"/>
      <c r="B459" s="75"/>
      <c r="C459" s="29"/>
      <c r="D459" s="29"/>
      <c r="E459" s="29"/>
      <c r="F459" s="29"/>
      <c r="G459" s="29"/>
      <c r="H459" s="29"/>
      <c r="I459" s="29"/>
      <c r="J459" s="325"/>
      <c r="K459" s="325"/>
      <c r="L459" s="29"/>
      <c r="M459" s="29"/>
      <c r="N459" s="29"/>
      <c r="O459" s="29"/>
      <c r="P459" s="29"/>
      <c r="Q459" s="29"/>
      <c r="R459" s="29"/>
      <c r="S459" s="29"/>
      <c r="T459" s="29"/>
      <c r="U459" s="29"/>
      <c r="V459" s="29"/>
      <c r="W459" s="29"/>
      <c r="X459" s="29"/>
      <c r="Y459" s="29"/>
      <c r="Z459" s="29"/>
      <c r="AA459" s="29"/>
      <c r="AB459" s="29"/>
      <c r="AC459" s="29"/>
    </row>
    <row r="460" spans="1:29" ht="15.75" customHeight="1">
      <c r="A460" s="29"/>
      <c r="B460" s="75"/>
      <c r="C460" s="29"/>
      <c r="D460" s="29"/>
      <c r="E460" s="29"/>
      <c r="F460" s="29"/>
      <c r="G460" s="29"/>
      <c r="H460" s="29"/>
      <c r="I460" s="29"/>
      <c r="J460" s="325"/>
      <c r="K460" s="325"/>
      <c r="L460" s="29"/>
      <c r="M460" s="29"/>
      <c r="N460" s="29"/>
      <c r="O460" s="29"/>
      <c r="P460" s="29"/>
      <c r="Q460" s="29"/>
      <c r="R460" s="29"/>
      <c r="S460" s="29"/>
      <c r="T460" s="29"/>
      <c r="U460" s="29"/>
      <c r="V460" s="29"/>
      <c r="W460" s="29"/>
      <c r="X460" s="29"/>
      <c r="Y460" s="29"/>
      <c r="Z460" s="29"/>
      <c r="AA460" s="29"/>
      <c r="AB460" s="29"/>
      <c r="AC460" s="29"/>
    </row>
    <row r="461" spans="1:29" ht="15.75" customHeight="1">
      <c r="A461" s="29"/>
      <c r="B461" s="75"/>
      <c r="C461" s="29"/>
      <c r="D461" s="29"/>
      <c r="E461" s="29"/>
      <c r="F461" s="29"/>
      <c r="G461" s="29"/>
      <c r="H461" s="29"/>
      <c r="I461" s="29"/>
      <c r="J461" s="325"/>
      <c r="K461" s="325"/>
      <c r="L461" s="29"/>
      <c r="M461" s="29"/>
      <c r="N461" s="29"/>
      <c r="O461" s="29"/>
      <c r="P461" s="29"/>
      <c r="Q461" s="29"/>
      <c r="R461" s="29"/>
      <c r="S461" s="29"/>
      <c r="T461" s="29"/>
      <c r="U461" s="29"/>
      <c r="V461" s="29"/>
      <c r="W461" s="29"/>
      <c r="X461" s="29"/>
      <c r="Y461" s="29"/>
      <c r="Z461" s="29"/>
      <c r="AA461" s="29"/>
      <c r="AB461" s="29"/>
      <c r="AC461" s="29"/>
    </row>
    <row r="462" spans="1:29" ht="15.75" customHeight="1">
      <c r="A462" s="29"/>
      <c r="B462" s="75"/>
      <c r="C462" s="29"/>
      <c r="D462" s="29"/>
      <c r="E462" s="29"/>
      <c r="F462" s="29"/>
      <c r="G462" s="29"/>
      <c r="H462" s="29"/>
      <c r="I462" s="29"/>
      <c r="J462" s="325"/>
      <c r="K462" s="325"/>
      <c r="L462" s="29"/>
      <c r="M462" s="29"/>
      <c r="N462" s="29"/>
      <c r="O462" s="29"/>
      <c r="P462" s="29"/>
      <c r="Q462" s="29"/>
      <c r="R462" s="29"/>
      <c r="S462" s="29"/>
      <c r="T462" s="29"/>
      <c r="U462" s="29"/>
      <c r="V462" s="29"/>
      <c r="W462" s="29"/>
      <c r="X462" s="29"/>
      <c r="Y462" s="29"/>
      <c r="Z462" s="29"/>
      <c r="AA462" s="29"/>
      <c r="AB462" s="29"/>
      <c r="AC462" s="29"/>
    </row>
    <row r="463" spans="1:29" ht="15.75" customHeight="1">
      <c r="A463" s="29"/>
      <c r="B463" s="75"/>
      <c r="C463" s="29"/>
      <c r="D463" s="29"/>
      <c r="E463" s="29"/>
      <c r="F463" s="29"/>
      <c r="G463" s="29"/>
      <c r="H463" s="29"/>
      <c r="I463" s="29"/>
      <c r="J463" s="325"/>
      <c r="K463" s="325"/>
      <c r="L463" s="29"/>
      <c r="M463" s="29"/>
      <c r="N463" s="29"/>
      <c r="O463" s="29"/>
      <c r="P463" s="29"/>
      <c r="Q463" s="29"/>
      <c r="R463" s="29"/>
      <c r="S463" s="29"/>
      <c r="T463" s="29"/>
      <c r="U463" s="29"/>
      <c r="V463" s="29"/>
      <c r="W463" s="29"/>
      <c r="X463" s="29"/>
      <c r="Y463" s="29"/>
      <c r="Z463" s="29"/>
      <c r="AA463" s="29"/>
      <c r="AB463" s="29"/>
      <c r="AC463" s="29"/>
    </row>
    <row r="464" spans="1:29" ht="15.75" customHeight="1">
      <c r="A464" s="29"/>
      <c r="B464" s="75"/>
      <c r="C464" s="29"/>
      <c r="D464" s="29"/>
      <c r="E464" s="29"/>
      <c r="F464" s="29"/>
      <c r="G464" s="29"/>
      <c r="H464" s="29"/>
      <c r="I464" s="29"/>
      <c r="J464" s="325"/>
      <c r="K464" s="325"/>
      <c r="L464" s="29"/>
      <c r="M464" s="29"/>
      <c r="N464" s="29"/>
      <c r="O464" s="29"/>
      <c r="P464" s="29"/>
      <c r="Q464" s="29"/>
      <c r="R464" s="29"/>
      <c r="S464" s="29"/>
      <c r="T464" s="29"/>
      <c r="U464" s="29"/>
      <c r="V464" s="29"/>
      <c r="W464" s="29"/>
      <c r="X464" s="29"/>
      <c r="Y464" s="29"/>
      <c r="Z464" s="29"/>
      <c r="AA464" s="29"/>
      <c r="AB464" s="29"/>
      <c r="AC464" s="29"/>
    </row>
    <row r="465" spans="1:29" ht="15.75" customHeight="1">
      <c r="A465" s="29"/>
      <c r="B465" s="75"/>
      <c r="C465" s="29"/>
      <c r="D465" s="29"/>
      <c r="E465" s="29"/>
      <c r="F465" s="29"/>
      <c r="G465" s="29"/>
      <c r="H465" s="29"/>
      <c r="I465" s="29"/>
      <c r="J465" s="325"/>
      <c r="K465" s="325"/>
      <c r="L465" s="29"/>
      <c r="M465" s="29"/>
      <c r="N465" s="29"/>
      <c r="O465" s="29"/>
      <c r="P465" s="29"/>
      <c r="Q465" s="29"/>
      <c r="R465" s="29"/>
      <c r="S465" s="29"/>
      <c r="T465" s="29"/>
      <c r="U465" s="29"/>
      <c r="V465" s="29"/>
      <c r="W465" s="29"/>
      <c r="X465" s="29"/>
      <c r="Y465" s="29"/>
      <c r="Z465" s="29"/>
      <c r="AA465" s="29"/>
      <c r="AB465" s="29"/>
      <c r="AC465" s="29"/>
    </row>
    <row r="466" spans="1:29" ht="15.75" customHeight="1">
      <c r="A466" s="29"/>
      <c r="B466" s="75"/>
      <c r="C466" s="29"/>
      <c r="D466" s="29"/>
      <c r="E466" s="29"/>
      <c r="F466" s="29"/>
      <c r="G466" s="29"/>
      <c r="H466" s="29"/>
      <c r="I466" s="29"/>
      <c r="J466" s="325"/>
      <c r="K466" s="325"/>
      <c r="L466" s="29"/>
      <c r="M466" s="29"/>
      <c r="N466" s="29"/>
      <c r="O466" s="29"/>
      <c r="P466" s="29"/>
      <c r="Q466" s="29"/>
      <c r="R466" s="29"/>
      <c r="S466" s="29"/>
      <c r="T466" s="29"/>
      <c r="U466" s="29"/>
      <c r="V466" s="29"/>
      <c r="W466" s="29"/>
      <c r="X466" s="29"/>
      <c r="Y466" s="29"/>
      <c r="Z466" s="29"/>
      <c r="AA466" s="29"/>
      <c r="AB466" s="29"/>
      <c r="AC466" s="29"/>
    </row>
    <row r="467" spans="1:29" ht="15.75" customHeight="1">
      <c r="A467" s="29"/>
      <c r="B467" s="75"/>
      <c r="C467" s="29"/>
      <c r="D467" s="29"/>
      <c r="E467" s="29"/>
      <c r="F467" s="29"/>
      <c r="G467" s="29"/>
      <c r="H467" s="29"/>
      <c r="I467" s="29"/>
      <c r="J467" s="325"/>
      <c r="K467" s="325"/>
      <c r="L467" s="29"/>
      <c r="M467" s="29"/>
      <c r="N467" s="29"/>
      <c r="O467" s="29"/>
      <c r="P467" s="29"/>
      <c r="Q467" s="29"/>
      <c r="R467" s="29"/>
      <c r="S467" s="29"/>
      <c r="T467" s="29"/>
      <c r="U467" s="29"/>
      <c r="V467" s="29"/>
      <c r="W467" s="29"/>
      <c r="X467" s="29"/>
      <c r="Y467" s="29"/>
      <c r="Z467" s="29"/>
      <c r="AA467" s="29"/>
      <c r="AB467" s="29"/>
      <c r="AC467" s="29"/>
    </row>
    <row r="468" spans="1:29" ht="15.75" customHeight="1">
      <c r="A468" s="29"/>
      <c r="B468" s="75"/>
      <c r="C468" s="29"/>
      <c r="D468" s="29"/>
      <c r="E468" s="29"/>
      <c r="F468" s="29"/>
      <c r="G468" s="29"/>
      <c r="H468" s="29"/>
      <c r="I468" s="29"/>
      <c r="J468" s="325"/>
      <c r="K468" s="325"/>
      <c r="L468" s="29"/>
      <c r="M468" s="29"/>
      <c r="N468" s="29"/>
      <c r="O468" s="29"/>
      <c r="P468" s="29"/>
      <c r="Q468" s="29"/>
      <c r="R468" s="29"/>
      <c r="S468" s="29"/>
      <c r="T468" s="29"/>
      <c r="U468" s="29"/>
      <c r="V468" s="29"/>
      <c r="W468" s="29"/>
      <c r="X468" s="29"/>
      <c r="Y468" s="29"/>
      <c r="Z468" s="29"/>
      <c r="AA468" s="29"/>
      <c r="AB468" s="29"/>
      <c r="AC468" s="29"/>
    </row>
    <row r="469" spans="1:29" ht="15.75" customHeight="1">
      <c r="A469" s="29"/>
      <c r="B469" s="75"/>
      <c r="C469" s="29"/>
      <c r="D469" s="29"/>
      <c r="E469" s="29"/>
      <c r="F469" s="29"/>
      <c r="G469" s="29"/>
      <c r="H469" s="29"/>
      <c r="I469" s="29"/>
      <c r="J469" s="325"/>
      <c r="K469" s="325"/>
      <c r="L469" s="29"/>
      <c r="M469" s="29"/>
      <c r="N469" s="29"/>
      <c r="O469" s="29"/>
      <c r="P469" s="29"/>
      <c r="Q469" s="29"/>
      <c r="R469" s="29"/>
      <c r="S469" s="29"/>
      <c r="T469" s="29"/>
      <c r="U469" s="29"/>
      <c r="V469" s="29"/>
      <c r="W469" s="29"/>
      <c r="X469" s="29"/>
      <c r="Y469" s="29"/>
      <c r="Z469" s="29"/>
      <c r="AA469" s="29"/>
      <c r="AB469" s="29"/>
      <c r="AC469" s="29"/>
    </row>
    <row r="470" spans="1:29" ht="15.75" customHeight="1">
      <c r="A470" s="29"/>
      <c r="B470" s="75"/>
      <c r="C470" s="29"/>
      <c r="D470" s="29"/>
      <c r="E470" s="29"/>
      <c r="F470" s="29"/>
      <c r="G470" s="29"/>
      <c r="H470" s="29"/>
      <c r="I470" s="29"/>
      <c r="J470" s="325"/>
      <c r="K470" s="325"/>
      <c r="L470" s="29"/>
      <c r="M470" s="29"/>
      <c r="N470" s="29"/>
      <c r="O470" s="29"/>
      <c r="P470" s="29"/>
      <c r="Q470" s="29"/>
      <c r="R470" s="29"/>
      <c r="S470" s="29"/>
      <c r="T470" s="29"/>
      <c r="U470" s="29"/>
      <c r="V470" s="29"/>
      <c r="W470" s="29"/>
      <c r="X470" s="29"/>
      <c r="Y470" s="29"/>
      <c r="Z470" s="29"/>
      <c r="AA470" s="29"/>
      <c r="AB470" s="29"/>
      <c r="AC470" s="29"/>
    </row>
    <row r="471" spans="1:29" ht="15.75" customHeight="1">
      <c r="A471" s="29"/>
      <c r="B471" s="75"/>
      <c r="C471" s="29"/>
      <c r="D471" s="29"/>
      <c r="E471" s="29"/>
      <c r="F471" s="29"/>
      <c r="G471" s="29"/>
      <c r="H471" s="29"/>
      <c r="I471" s="29"/>
      <c r="J471" s="325"/>
      <c r="K471" s="325"/>
      <c r="L471" s="29"/>
      <c r="M471" s="29"/>
      <c r="N471" s="29"/>
      <c r="O471" s="29"/>
      <c r="P471" s="29"/>
      <c r="Q471" s="29"/>
      <c r="R471" s="29"/>
      <c r="S471" s="29"/>
      <c r="T471" s="29"/>
      <c r="U471" s="29"/>
      <c r="V471" s="29"/>
      <c r="W471" s="29"/>
      <c r="X471" s="29"/>
      <c r="Y471" s="29"/>
      <c r="Z471" s="29"/>
      <c r="AA471" s="29"/>
      <c r="AB471" s="29"/>
      <c r="AC471" s="29"/>
    </row>
    <row r="472" spans="1:29" ht="15.75" customHeight="1">
      <c r="A472" s="29"/>
      <c r="B472" s="75"/>
      <c r="C472" s="29"/>
      <c r="D472" s="29"/>
      <c r="E472" s="29"/>
      <c r="F472" s="29"/>
      <c r="G472" s="29"/>
      <c r="H472" s="29"/>
      <c r="I472" s="29"/>
      <c r="J472" s="325"/>
      <c r="K472" s="325"/>
      <c r="L472" s="29"/>
      <c r="M472" s="29"/>
      <c r="N472" s="29"/>
      <c r="O472" s="29"/>
      <c r="P472" s="29"/>
      <c r="Q472" s="29"/>
      <c r="R472" s="29"/>
      <c r="S472" s="29"/>
      <c r="T472" s="29"/>
      <c r="U472" s="29"/>
      <c r="V472" s="29"/>
      <c r="W472" s="29"/>
      <c r="X472" s="29"/>
      <c r="Y472" s="29"/>
      <c r="Z472" s="29"/>
      <c r="AA472" s="29"/>
      <c r="AB472" s="29"/>
      <c r="AC472" s="29"/>
    </row>
    <row r="473" spans="1:29" ht="15.75" customHeight="1">
      <c r="A473" s="29"/>
      <c r="B473" s="75"/>
      <c r="C473" s="29"/>
      <c r="D473" s="29"/>
      <c r="E473" s="29"/>
      <c r="F473" s="29"/>
      <c r="G473" s="29"/>
      <c r="H473" s="29"/>
      <c r="I473" s="29"/>
      <c r="J473" s="325"/>
      <c r="K473" s="325"/>
      <c r="L473" s="29"/>
      <c r="M473" s="29"/>
      <c r="N473" s="29"/>
      <c r="O473" s="29"/>
      <c r="P473" s="29"/>
      <c r="Q473" s="29"/>
      <c r="R473" s="29"/>
      <c r="S473" s="29"/>
      <c r="T473" s="29"/>
      <c r="U473" s="29"/>
      <c r="V473" s="29"/>
      <c r="W473" s="29"/>
      <c r="X473" s="29"/>
      <c r="Y473" s="29"/>
      <c r="Z473" s="29"/>
      <c r="AA473" s="29"/>
      <c r="AB473" s="29"/>
      <c r="AC473" s="29"/>
    </row>
    <row r="474" spans="1:29" ht="15.75" customHeight="1">
      <c r="A474" s="29"/>
      <c r="B474" s="75"/>
      <c r="C474" s="29"/>
      <c r="D474" s="29"/>
      <c r="E474" s="29"/>
      <c r="F474" s="29"/>
      <c r="G474" s="29"/>
      <c r="H474" s="29"/>
      <c r="I474" s="29"/>
      <c r="J474" s="325"/>
      <c r="K474" s="325"/>
      <c r="L474" s="29"/>
      <c r="M474" s="29"/>
      <c r="N474" s="29"/>
      <c r="O474" s="29"/>
      <c r="P474" s="29"/>
      <c r="Q474" s="29"/>
      <c r="R474" s="29"/>
      <c r="S474" s="29"/>
      <c r="T474" s="29"/>
      <c r="U474" s="29"/>
      <c r="V474" s="29"/>
      <c r="W474" s="29"/>
      <c r="X474" s="29"/>
      <c r="Y474" s="29"/>
      <c r="Z474" s="29"/>
      <c r="AA474" s="29"/>
      <c r="AB474" s="29"/>
      <c r="AC474" s="29"/>
    </row>
    <row r="475" spans="1:29" ht="15.75" customHeight="1">
      <c r="A475" s="29"/>
      <c r="B475" s="75"/>
      <c r="C475" s="29"/>
      <c r="D475" s="29"/>
      <c r="E475" s="29"/>
      <c r="F475" s="29"/>
      <c r="G475" s="29"/>
      <c r="H475" s="29"/>
      <c r="I475" s="29"/>
      <c r="J475" s="325"/>
      <c r="K475" s="325"/>
      <c r="L475" s="29"/>
      <c r="M475" s="29"/>
      <c r="N475" s="29"/>
      <c r="O475" s="29"/>
      <c r="P475" s="29"/>
      <c r="Q475" s="29"/>
      <c r="R475" s="29"/>
      <c r="S475" s="29"/>
      <c r="T475" s="29"/>
      <c r="U475" s="29"/>
      <c r="V475" s="29"/>
      <c r="W475" s="29"/>
      <c r="X475" s="29"/>
      <c r="Y475" s="29"/>
      <c r="Z475" s="29"/>
      <c r="AA475" s="29"/>
      <c r="AB475" s="29"/>
      <c r="AC475" s="29"/>
    </row>
    <row r="476" spans="1:29" ht="15.75" customHeight="1">
      <c r="A476" s="29"/>
      <c r="B476" s="75"/>
      <c r="C476" s="29"/>
      <c r="D476" s="29"/>
      <c r="E476" s="29"/>
      <c r="F476" s="29"/>
      <c r="G476" s="29"/>
      <c r="H476" s="29"/>
      <c r="I476" s="29"/>
      <c r="J476" s="325"/>
      <c r="K476" s="325"/>
      <c r="L476" s="29"/>
      <c r="M476" s="29"/>
      <c r="N476" s="29"/>
      <c r="O476" s="29"/>
      <c r="P476" s="29"/>
      <c r="Q476" s="29"/>
      <c r="R476" s="29"/>
      <c r="S476" s="29"/>
      <c r="T476" s="29"/>
      <c r="U476" s="29"/>
      <c r="V476" s="29"/>
      <c r="W476" s="29"/>
      <c r="X476" s="29"/>
      <c r="Y476" s="29"/>
      <c r="Z476" s="29"/>
      <c r="AA476" s="29"/>
      <c r="AB476" s="29"/>
      <c r="AC476" s="29"/>
    </row>
    <row r="477" spans="1:29" ht="15.75" customHeight="1">
      <c r="A477" s="29"/>
      <c r="B477" s="75"/>
      <c r="C477" s="29"/>
      <c r="D477" s="29"/>
      <c r="E477" s="29"/>
      <c r="F477" s="29"/>
      <c r="G477" s="29"/>
      <c r="H477" s="29"/>
      <c r="I477" s="29"/>
      <c r="J477" s="325"/>
      <c r="K477" s="325"/>
      <c r="L477" s="29"/>
      <c r="M477" s="29"/>
      <c r="N477" s="29"/>
      <c r="O477" s="29"/>
      <c r="P477" s="29"/>
      <c r="Q477" s="29"/>
      <c r="R477" s="29"/>
      <c r="S477" s="29"/>
      <c r="T477" s="29"/>
      <c r="U477" s="29"/>
      <c r="V477" s="29"/>
      <c r="W477" s="29"/>
      <c r="X477" s="29"/>
      <c r="Y477" s="29"/>
      <c r="Z477" s="29"/>
      <c r="AA477" s="29"/>
      <c r="AB477" s="29"/>
      <c r="AC477" s="29"/>
    </row>
    <row r="478" spans="1:29" ht="15.75" customHeight="1">
      <c r="A478" s="29"/>
      <c r="B478" s="75"/>
      <c r="C478" s="29"/>
      <c r="D478" s="29"/>
      <c r="E478" s="29"/>
      <c r="F478" s="29"/>
      <c r="G478" s="29"/>
      <c r="H478" s="29"/>
      <c r="I478" s="29"/>
      <c r="J478" s="325"/>
      <c r="K478" s="325"/>
      <c r="L478" s="29"/>
      <c r="M478" s="29"/>
      <c r="N478" s="29"/>
      <c r="O478" s="29"/>
      <c r="P478" s="29"/>
      <c r="Q478" s="29"/>
      <c r="R478" s="29"/>
      <c r="S478" s="29"/>
      <c r="T478" s="29"/>
      <c r="U478" s="29"/>
      <c r="V478" s="29"/>
      <c r="W478" s="29"/>
      <c r="X478" s="29"/>
      <c r="Y478" s="29"/>
      <c r="Z478" s="29"/>
      <c r="AA478" s="29"/>
      <c r="AB478" s="29"/>
      <c r="AC478" s="29"/>
    </row>
    <row r="479" spans="1:29" ht="15.75" customHeight="1">
      <c r="A479" s="29"/>
      <c r="B479" s="75"/>
      <c r="C479" s="29"/>
      <c r="D479" s="29"/>
      <c r="E479" s="29"/>
      <c r="F479" s="29"/>
      <c r="G479" s="29"/>
      <c r="H479" s="29"/>
      <c r="I479" s="29"/>
      <c r="J479" s="325"/>
      <c r="K479" s="325"/>
      <c r="L479" s="29"/>
      <c r="M479" s="29"/>
      <c r="N479" s="29"/>
      <c r="O479" s="29"/>
      <c r="P479" s="29"/>
      <c r="Q479" s="29"/>
      <c r="R479" s="29"/>
      <c r="S479" s="29"/>
      <c r="T479" s="29"/>
      <c r="U479" s="29"/>
      <c r="V479" s="29"/>
      <c r="W479" s="29"/>
      <c r="X479" s="29"/>
      <c r="Y479" s="29"/>
      <c r="Z479" s="29"/>
      <c r="AA479" s="29"/>
      <c r="AB479" s="29"/>
      <c r="AC479" s="29"/>
    </row>
    <row r="480" spans="1:29" ht="15.75" customHeight="1">
      <c r="A480" s="29"/>
      <c r="B480" s="75"/>
      <c r="C480" s="29"/>
      <c r="D480" s="29"/>
      <c r="E480" s="29"/>
      <c r="F480" s="29"/>
      <c r="G480" s="29"/>
      <c r="H480" s="29"/>
      <c r="I480" s="29"/>
      <c r="J480" s="325"/>
      <c r="K480" s="325"/>
      <c r="L480" s="29"/>
      <c r="M480" s="29"/>
      <c r="N480" s="29"/>
      <c r="O480" s="29"/>
      <c r="P480" s="29"/>
      <c r="Q480" s="29"/>
      <c r="R480" s="29"/>
      <c r="S480" s="29"/>
      <c r="T480" s="29"/>
      <c r="U480" s="29"/>
      <c r="V480" s="29"/>
      <c r="W480" s="29"/>
      <c r="X480" s="29"/>
      <c r="Y480" s="29"/>
      <c r="Z480" s="29"/>
      <c r="AA480" s="29"/>
      <c r="AB480" s="29"/>
      <c r="AC480" s="29"/>
    </row>
    <row r="481" spans="1:29" ht="15.75" customHeight="1">
      <c r="A481" s="29"/>
      <c r="B481" s="75"/>
      <c r="C481" s="29"/>
      <c r="D481" s="29"/>
      <c r="E481" s="29"/>
      <c r="F481" s="29"/>
      <c r="G481" s="29"/>
      <c r="H481" s="29"/>
      <c r="I481" s="29"/>
      <c r="J481" s="325"/>
      <c r="K481" s="325"/>
      <c r="L481" s="29"/>
      <c r="M481" s="29"/>
      <c r="N481" s="29"/>
      <c r="O481" s="29"/>
      <c r="P481" s="29"/>
      <c r="Q481" s="29"/>
      <c r="R481" s="29"/>
      <c r="S481" s="29"/>
      <c r="T481" s="29"/>
      <c r="U481" s="29"/>
      <c r="V481" s="29"/>
      <c r="W481" s="29"/>
      <c r="X481" s="29"/>
      <c r="Y481" s="29"/>
      <c r="Z481" s="29"/>
      <c r="AA481" s="29"/>
      <c r="AB481" s="29"/>
      <c r="AC481" s="29"/>
    </row>
    <row r="482" spans="1:29" ht="15.75" customHeight="1">
      <c r="A482" s="29"/>
      <c r="B482" s="75"/>
      <c r="C482" s="29"/>
      <c r="D482" s="29"/>
      <c r="E482" s="29"/>
      <c r="F482" s="29"/>
      <c r="G482" s="29"/>
      <c r="H482" s="29"/>
      <c r="I482" s="29"/>
      <c r="J482" s="325"/>
      <c r="K482" s="325"/>
      <c r="L482" s="29"/>
      <c r="M482" s="29"/>
      <c r="N482" s="29"/>
      <c r="O482" s="29"/>
      <c r="P482" s="29"/>
      <c r="Q482" s="29"/>
      <c r="R482" s="29"/>
      <c r="S482" s="29"/>
      <c r="T482" s="29"/>
      <c r="U482" s="29"/>
      <c r="V482" s="29"/>
      <c r="W482" s="29"/>
      <c r="X482" s="29"/>
      <c r="Y482" s="29"/>
      <c r="Z482" s="29"/>
      <c r="AA482" s="29"/>
      <c r="AB482" s="29"/>
      <c r="AC482" s="29"/>
    </row>
    <row r="483" spans="1:29" ht="15.75" customHeight="1">
      <c r="A483" s="29"/>
      <c r="B483" s="75"/>
      <c r="C483" s="29"/>
      <c r="D483" s="29"/>
      <c r="E483" s="29"/>
      <c r="F483" s="29"/>
      <c r="G483" s="29"/>
      <c r="H483" s="29"/>
      <c r="I483" s="29"/>
      <c r="J483" s="325"/>
      <c r="K483" s="325"/>
      <c r="L483" s="29"/>
      <c r="M483" s="29"/>
      <c r="N483" s="29"/>
      <c r="O483" s="29"/>
      <c r="P483" s="29"/>
      <c r="Q483" s="29"/>
      <c r="R483" s="29"/>
      <c r="S483" s="29"/>
      <c r="T483" s="29"/>
      <c r="U483" s="29"/>
      <c r="V483" s="29"/>
      <c r="W483" s="29"/>
      <c r="X483" s="29"/>
      <c r="Y483" s="29"/>
      <c r="Z483" s="29"/>
      <c r="AA483" s="29"/>
      <c r="AB483" s="29"/>
      <c r="AC483" s="29"/>
    </row>
    <row r="484" spans="1:29" ht="15.75" customHeight="1">
      <c r="A484" s="29"/>
      <c r="B484" s="75"/>
      <c r="C484" s="29"/>
      <c r="D484" s="29"/>
      <c r="E484" s="29"/>
      <c r="F484" s="29"/>
      <c r="G484" s="29"/>
      <c r="H484" s="29"/>
      <c r="I484" s="29"/>
      <c r="J484" s="325"/>
      <c r="K484" s="325"/>
      <c r="L484" s="29"/>
      <c r="M484" s="29"/>
      <c r="N484" s="29"/>
      <c r="O484" s="29"/>
      <c r="P484" s="29"/>
      <c r="Q484" s="29"/>
      <c r="R484" s="29"/>
      <c r="S484" s="29"/>
      <c r="T484" s="29"/>
      <c r="U484" s="29"/>
      <c r="V484" s="29"/>
      <c r="W484" s="29"/>
      <c r="X484" s="29"/>
      <c r="Y484" s="29"/>
      <c r="Z484" s="29"/>
      <c r="AA484" s="29"/>
      <c r="AB484" s="29"/>
      <c r="AC484" s="29"/>
    </row>
    <row r="485" spans="1:29" ht="15.75" customHeight="1">
      <c r="A485" s="29"/>
      <c r="B485" s="75"/>
      <c r="C485" s="29"/>
      <c r="D485" s="29"/>
      <c r="E485" s="29"/>
      <c r="F485" s="29"/>
      <c r="G485" s="29"/>
      <c r="H485" s="29"/>
      <c r="I485" s="29"/>
      <c r="J485" s="325"/>
      <c r="K485" s="325"/>
      <c r="L485" s="29"/>
      <c r="M485" s="29"/>
      <c r="N485" s="29"/>
      <c r="O485" s="29"/>
      <c r="P485" s="29"/>
      <c r="Q485" s="29"/>
      <c r="R485" s="29"/>
      <c r="S485" s="29"/>
      <c r="T485" s="29"/>
      <c r="U485" s="29"/>
      <c r="V485" s="29"/>
      <c r="W485" s="29"/>
      <c r="X485" s="29"/>
      <c r="Y485" s="29"/>
      <c r="Z485" s="29"/>
      <c r="AA485" s="29"/>
      <c r="AB485" s="29"/>
      <c r="AC485" s="29"/>
    </row>
    <row r="486" spans="1:29" ht="15.75" customHeight="1">
      <c r="A486" s="29"/>
      <c r="B486" s="75"/>
      <c r="C486" s="29"/>
      <c r="D486" s="29"/>
      <c r="E486" s="29"/>
      <c r="F486" s="29"/>
      <c r="G486" s="29"/>
      <c r="H486" s="29"/>
      <c r="I486" s="29"/>
      <c r="J486" s="325"/>
      <c r="K486" s="325"/>
      <c r="L486" s="29"/>
      <c r="M486" s="29"/>
      <c r="N486" s="29"/>
      <c r="O486" s="29"/>
      <c r="P486" s="29"/>
      <c r="Q486" s="29"/>
      <c r="R486" s="29"/>
      <c r="S486" s="29"/>
      <c r="T486" s="29"/>
      <c r="U486" s="29"/>
      <c r="V486" s="29"/>
      <c r="W486" s="29"/>
      <c r="X486" s="29"/>
      <c r="Y486" s="29"/>
      <c r="Z486" s="29"/>
      <c r="AA486" s="29"/>
      <c r="AB486" s="29"/>
      <c r="AC486" s="29"/>
    </row>
    <row r="487" spans="1:29" ht="15.75" customHeight="1">
      <c r="A487" s="29"/>
      <c r="B487" s="75"/>
      <c r="C487" s="29"/>
      <c r="D487" s="29"/>
      <c r="E487" s="29"/>
      <c r="F487" s="29"/>
      <c r="G487" s="29"/>
      <c r="H487" s="29"/>
      <c r="I487" s="29"/>
      <c r="J487" s="325"/>
      <c r="K487" s="325"/>
      <c r="L487" s="29"/>
      <c r="M487" s="29"/>
      <c r="N487" s="29"/>
      <c r="O487" s="29"/>
      <c r="P487" s="29"/>
      <c r="Q487" s="29"/>
      <c r="R487" s="29"/>
      <c r="S487" s="29"/>
      <c r="T487" s="29"/>
      <c r="U487" s="29"/>
      <c r="V487" s="29"/>
      <c r="W487" s="29"/>
      <c r="X487" s="29"/>
      <c r="Y487" s="29"/>
      <c r="Z487" s="29"/>
      <c r="AA487" s="29"/>
      <c r="AB487" s="29"/>
      <c r="AC487" s="29"/>
    </row>
    <row r="488" spans="1:29" ht="15.75" customHeight="1">
      <c r="A488" s="29"/>
      <c r="B488" s="75"/>
      <c r="C488" s="29"/>
      <c r="D488" s="29"/>
      <c r="E488" s="29"/>
      <c r="F488" s="29"/>
      <c r="G488" s="29"/>
      <c r="H488" s="29"/>
      <c r="I488" s="29"/>
      <c r="J488" s="325"/>
      <c r="K488" s="325"/>
      <c r="L488" s="29"/>
      <c r="M488" s="29"/>
      <c r="N488" s="29"/>
      <c r="O488" s="29"/>
      <c r="P488" s="29"/>
      <c r="Q488" s="29"/>
      <c r="R488" s="29"/>
      <c r="S488" s="29"/>
      <c r="T488" s="29"/>
      <c r="U488" s="29"/>
      <c r="V488" s="29"/>
      <c r="W488" s="29"/>
      <c r="X488" s="29"/>
      <c r="Y488" s="29"/>
      <c r="Z488" s="29"/>
      <c r="AA488" s="29"/>
      <c r="AB488" s="29"/>
      <c r="AC488" s="29"/>
    </row>
    <row r="489" spans="1:29" ht="15.75" customHeight="1">
      <c r="A489" s="29"/>
      <c r="B489" s="75"/>
      <c r="C489" s="29"/>
      <c r="D489" s="29"/>
      <c r="E489" s="29"/>
      <c r="F489" s="29"/>
      <c r="G489" s="29"/>
      <c r="H489" s="29"/>
      <c r="I489" s="29"/>
      <c r="J489" s="325"/>
      <c r="K489" s="325"/>
      <c r="L489" s="29"/>
      <c r="M489" s="29"/>
      <c r="N489" s="29"/>
      <c r="O489" s="29"/>
      <c r="P489" s="29"/>
      <c r="Q489" s="29"/>
      <c r="R489" s="29"/>
      <c r="S489" s="29"/>
      <c r="T489" s="29"/>
      <c r="U489" s="29"/>
      <c r="V489" s="29"/>
      <c r="W489" s="29"/>
      <c r="X489" s="29"/>
      <c r="Y489" s="29"/>
      <c r="Z489" s="29"/>
      <c r="AA489" s="29"/>
      <c r="AB489" s="29"/>
      <c r="AC489" s="29"/>
    </row>
    <row r="490" spans="1:29" ht="15.75" customHeight="1">
      <c r="A490" s="29"/>
      <c r="B490" s="75"/>
      <c r="C490" s="29"/>
      <c r="D490" s="29"/>
      <c r="E490" s="29"/>
      <c r="F490" s="29"/>
      <c r="G490" s="29"/>
      <c r="H490" s="29"/>
      <c r="I490" s="29"/>
      <c r="J490" s="325"/>
      <c r="K490" s="325"/>
      <c r="L490" s="29"/>
      <c r="M490" s="29"/>
      <c r="N490" s="29"/>
      <c r="O490" s="29"/>
      <c r="P490" s="29"/>
      <c r="Q490" s="29"/>
      <c r="R490" s="29"/>
      <c r="S490" s="29"/>
      <c r="T490" s="29"/>
      <c r="U490" s="29"/>
      <c r="V490" s="29"/>
      <c r="W490" s="29"/>
      <c r="X490" s="29"/>
      <c r="Y490" s="29"/>
      <c r="Z490" s="29"/>
      <c r="AA490" s="29"/>
      <c r="AB490" s="29"/>
      <c r="AC490" s="29"/>
    </row>
    <row r="491" spans="1:29" ht="15.75" customHeight="1">
      <c r="A491" s="29"/>
      <c r="B491" s="75"/>
      <c r="C491" s="29"/>
      <c r="D491" s="29"/>
      <c r="E491" s="29"/>
      <c r="F491" s="29"/>
      <c r="G491" s="29"/>
      <c r="H491" s="29"/>
      <c r="I491" s="29"/>
      <c r="J491" s="325"/>
      <c r="K491" s="325"/>
      <c r="L491" s="29"/>
      <c r="M491" s="29"/>
      <c r="N491" s="29"/>
      <c r="O491" s="29"/>
      <c r="P491" s="29"/>
      <c r="Q491" s="29"/>
      <c r="R491" s="29"/>
      <c r="S491" s="29"/>
      <c r="T491" s="29"/>
      <c r="U491" s="29"/>
      <c r="V491" s="29"/>
      <c r="W491" s="29"/>
      <c r="X491" s="29"/>
      <c r="Y491" s="29"/>
      <c r="Z491" s="29"/>
      <c r="AA491" s="29"/>
      <c r="AB491" s="29"/>
      <c r="AC491" s="29"/>
    </row>
    <row r="492" spans="1:29" ht="15.75" customHeight="1">
      <c r="A492" s="29"/>
      <c r="B492" s="75"/>
      <c r="C492" s="29"/>
      <c r="D492" s="29"/>
      <c r="E492" s="29"/>
      <c r="F492" s="29"/>
      <c r="G492" s="29"/>
      <c r="H492" s="29"/>
      <c r="I492" s="29"/>
      <c r="J492" s="325"/>
      <c r="K492" s="325"/>
      <c r="L492" s="29"/>
      <c r="M492" s="29"/>
      <c r="N492" s="29"/>
      <c r="O492" s="29"/>
      <c r="P492" s="29"/>
      <c r="Q492" s="29"/>
      <c r="R492" s="29"/>
      <c r="S492" s="29"/>
      <c r="T492" s="29"/>
      <c r="U492" s="29"/>
      <c r="V492" s="29"/>
      <c r="W492" s="29"/>
      <c r="X492" s="29"/>
      <c r="Y492" s="29"/>
      <c r="Z492" s="29"/>
      <c r="AA492" s="29"/>
      <c r="AB492" s="29"/>
      <c r="AC492" s="29"/>
    </row>
    <row r="493" spans="1:29" ht="15.75" customHeight="1">
      <c r="A493" s="29"/>
      <c r="B493" s="75"/>
      <c r="C493" s="29"/>
      <c r="D493" s="29"/>
      <c r="E493" s="29"/>
      <c r="F493" s="29"/>
      <c r="G493" s="29"/>
      <c r="H493" s="29"/>
      <c r="I493" s="29"/>
      <c r="J493" s="325"/>
      <c r="K493" s="325"/>
      <c r="L493" s="29"/>
      <c r="M493" s="29"/>
      <c r="N493" s="29"/>
      <c r="O493" s="29"/>
      <c r="P493" s="29"/>
      <c r="Q493" s="29"/>
      <c r="R493" s="29"/>
      <c r="S493" s="29"/>
      <c r="T493" s="29"/>
      <c r="U493" s="29"/>
      <c r="V493" s="29"/>
      <c r="W493" s="29"/>
      <c r="X493" s="29"/>
      <c r="Y493" s="29"/>
      <c r="Z493" s="29"/>
      <c r="AA493" s="29"/>
      <c r="AB493" s="29"/>
      <c r="AC493" s="29"/>
    </row>
    <row r="494" spans="1:29" ht="15.75" customHeight="1">
      <c r="A494" s="29"/>
      <c r="B494" s="75"/>
      <c r="C494" s="29"/>
      <c r="D494" s="29"/>
      <c r="E494" s="29"/>
      <c r="F494" s="29"/>
      <c r="G494" s="29"/>
      <c r="H494" s="29"/>
      <c r="I494" s="29"/>
      <c r="J494" s="325"/>
      <c r="K494" s="325"/>
      <c r="L494" s="29"/>
      <c r="M494" s="29"/>
      <c r="N494" s="29"/>
      <c r="O494" s="29"/>
      <c r="P494" s="29"/>
      <c r="Q494" s="29"/>
      <c r="R494" s="29"/>
      <c r="S494" s="29"/>
      <c r="T494" s="29"/>
      <c r="U494" s="29"/>
      <c r="V494" s="29"/>
      <c r="W494" s="29"/>
      <c r="X494" s="29"/>
      <c r="Y494" s="29"/>
      <c r="Z494" s="29"/>
      <c r="AA494" s="29"/>
      <c r="AB494" s="29"/>
      <c r="AC494" s="29"/>
    </row>
    <row r="495" spans="1:29" ht="15.75" customHeight="1">
      <c r="A495" s="29"/>
      <c r="B495" s="75"/>
      <c r="C495" s="29"/>
      <c r="D495" s="29"/>
      <c r="E495" s="29"/>
      <c r="F495" s="29"/>
      <c r="G495" s="29"/>
      <c r="H495" s="29"/>
      <c r="I495" s="29"/>
      <c r="J495" s="325"/>
      <c r="K495" s="325"/>
      <c r="L495" s="29"/>
      <c r="M495" s="29"/>
      <c r="N495" s="29"/>
      <c r="O495" s="29"/>
      <c r="P495" s="29"/>
      <c r="Q495" s="29"/>
      <c r="R495" s="29"/>
      <c r="S495" s="29"/>
      <c r="T495" s="29"/>
      <c r="U495" s="29"/>
      <c r="V495" s="29"/>
      <c r="W495" s="29"/>
      <c r="X495" s="29"/>
      <c r="Y495" s="29"/>
      <c r="Z495" s="29"/>
      <c r="AA495" s="29"/>
      <c r="AB495" s="29"/>
      <c r="AC495" s="29"/>
    </row>
    <row r="496" spans="1:29" ht="15.75" customHeight="1">
      <c r="A496" s="29"/>
      <c r="B496" s="75"/>
      <c r="C496" s="29"/>
      <c r="D496" s="29"/>
      <c r="E496" s="29"/>
      <c r="F496" s="29"/>
      <c r="G496" s="29"/>
      <c r="H496" s="29"/>
      <c r="I496" s="29"/>
      <c r="J496" s="325"/>
      <c r="K496" s="325"/>
      <c r="L496" s="29"/>
      <c r="M496" s="29"/>
      <c r="N496" s="29"/>
      <c r="O496" s="29"/>
      <c r="P496" s="29"/>
      <c r="Q496" s="29"/>
      <c r="R496" s="29"/>
      <c r="S496" s="29"/>
      <c r="T496" s="29"/>
      <c r="U496" s="29"/>
      <c r="V496" s="29"/>
      <c r="W496" s="29"/>
      <c r="X496" s="29"/>
      <c r="Y496" s="29"/>
      <c r="Z496" s="29"/>
      <c r="AA496" s="29"/>
      <c r="AB496" s="29"/>
      <c r="AC496" s="29"/>
    </row>
    <row r="497" spans="1:29" ht="15.75" customHeight="1">
      <c r="A497" s="29"/>
      <c r="B497" s="75"/>
      <c r="C497" s="29"/>
      <c r="D497" s="29"/>
      <c r="E497" s="29"/>
      <c r="F497" s="29"/>
      <c r="G497" s="29"/>
      <c r="H497" s="29"/>
      <c r="I497" s="29"/>
      <c r="J497" s="325"/>
      <c r="K497" s="325"/>
      <c r="L497" s="29"/>
      <c r="M497" s="29"/>
      <c r="N497" s="29"/>
      <c r="O497" s="29"/>
      <c r="P497" s="29"/>
      <c r="Q497" s="29"/>
      <c r="R497" s="29"/>
      <c r="S497" s="29"/>
      <c r="T497" s="29"/>
      <c r="U497" s="29"/>
      <c r="V497" s="29"/>
      <c r="W497" s="29"/>
      <c r="X497" s="29"/>
      <c r="Y497" s="29"/>
      <c r="Z497" s="29"/>
      <c r="AA497" s="29"/>
      <c r="AB497" s="29"/>
      <c r="AC497" s="29"/>
    </row>
    <row r="498" spans="1:29" ht="15.75" customHeight="1">
      <c r="A498" s="29"/>
      <c r="B498" s="75"/>
      <c r="C498" s="29"/>
      <c r="D498" s="29"/>
      <c r="E498" s="29"/>
      <c r="F498" s="29"/>
      <c r="G498" s="29"/>
      <c r="H498" s="29"/>
      <c r="I498" s="29"/>
      <c r="J498" s="325"/>
      <c r="K498" s="325"/>
      <c r="L498" s="29"/>
      <c r="M498" s="29"/>
      <c r="N498" s="29"/>
      <c r="O498" s="29"/>
      <c r="P498" s="29"/>
      <c r="Q498" s="29"/>
      <c r="R498" s="29"/>
      <c r="S498" s="29"/>
      <c r="T498" s="29"/>
      <c r="U498" s="29"/>
      <c r="V498" s="29"/>
      <c r="W498" s="29"/>
      <c r="X498" s="29"/>
      <c r="Y498" s="29"/>
      <c r="Z498" s="29"/>
      <c r="AA498" s="29"/>
      <c r="AB498" s="29"/>
      <c r="AC498" s="29"/>
    </row>
    <row r="499" spans="1:29" ht="15.75" customHeight="1">
      <c r="A499" s="29"/>
      <c r="B499" s="75"/>
      <c r="C499" s="29"/>
      <c r="D499" s="29"/>
      <c r="E499" s="29"/>
      <c r="F499" s="29"/>
      <c r="G499" s="29"/>
      <c r="H499" s="29"/>
      <c r="I499" s="29"/>
      <c r="J499" s="325"/>
      <c r="K499" s="325"/>
      <c r="L499" s="29"/>
      <c r="M499" s="29"/>
      <c r="N499" s="29"/>
      <c r="O499" s="29"/>
      <c r="P499" s="29"/>
      <c r="Q499" s="29"/>
      <c r="R499" s="29"/>
      <c r="S499" s="29"/>
      <c r="T499" s="29"/>
      <c r="U499" s="29"/>
      <c r="V499" s="29"/>
      <c r="W499" s="29"/>
      <c r="X499" s="29"/>
      <c r="Y499" s="29"/>
      <c r="Z499" s="29"/>
      <c r="AA499" s="29"/>
      <c r="AB499" s="29"/>
      <c r="AC499" s="29"/>
    </row>
    <row r="500" spans="1:29" ht="15.75" customHeight="1">
      <c r="A500" s="29"/>
      <c r="B500" s="75"/>
      <c r="C500" s="29"/>
      <c r="D500" s="29"/>
      <c r="E500" s="29"/>
      <c r="F500" s="29"/>
      <c r="G500" s="29"/>
      <c r="H500" s="29"/>
      <c r="I500" s="29"/>
      <c r="J500" s="325"/>
      <c r="K500" s="325"/>
      <c r="L500" s="29"/>
      <c r="M500" s="29"/>
      <c r="N500" s="29"/>
      <c r="O500" s="29"/>
      <c r="P500" s="29"/>
      <c r="Q500" s="29"/>
      <c r="R500" s="29"/>
      <c r="S500" s="29"/>
      <c r="T500" s="29"/>
      <c r="U500" s="29"/>
      <c r="V500" s="29"/>
      <c r="W500" s="29"/>
      <c r="X500" s="29"/>
      <c r="Y500" s="29"/>
      <c r="Z500" s="29"/>
      <c r="AA500" s="29"/>
      <c r="AB500" s="29"/>
      <c r="AC500" s="29"/>
    </row>
    <row r="501" spans="1:29" ht="15.75" customHeight="1">
      <c r="A501" s="29"/>
      <c r="B501" s="75"/>
      <c r="C501" s="29"/>
      <c r="D501" s="29"/>
      <c r="E501" s="29"/>
      <c r="F501" s="29"/>
      <c r="G501" s="29"/>
      <c r="H501" s="29"/>
      <c r="I501" s="29"/>
      <c r="J501" s="325"/>
      <c r="K501" s="325"/>
      <c r="L501" s="29"/>
      <c r="M501" s="29"/>
      <c r="N501" s="29"/>
      <c r="O501" s="29"/>
      <c r="P501" s="29"/>
      <c r="Q501" s="29"/>
      <c r="R501" s="29"/>
      <c r="S501" s="29"/>
      <c r="T501" s="29"/>
      <c r="U501" s="29"/>
      <c r="V501" s="29"/>
      <c r="W501" s="29"/>
      <c r="X501" s="29"/>
      <c r="Y501" s="29"/>
      <c r="Z501" s="29"/>
      <c r="AA501" s="29"/>
      <c r="AB501" s="29"/>
      <c r="AC501" s="29"/>
    </row>
    <row r="502" spans="1:29" ht="15.75" customHeight="1">
      <c r="A502" s="29"/>
      <c r="B502" s="75"/>
      <c r="C502" s="29"/>
      <c r="D502" s="29"/>
      <c r="E502" s="29"/>
      <c r="F502" s="29"/>
      <c r="G502" s="29"/>
      <c r="H502" s="29"/>
      <c r="I502" s="29"/>
      <c r="J502" s="325"/>
      <c r="K502" s="325"/>
      <c r="L502" s="29"/>
      <c r="M502" s="29"/>
      <c r="N502" s="29"/>
      <c r="O502" s="29"/>
      <c r="P502" s="29"/>
      <c r="Q502" s="29"/>
      <c r="R502" s="29"/>
      <c r="S502" s="29"/>
      <c r="T502" s="29"/>
      <c r="U502" s="29"/>
      <c r="V502" s="29"/>
      <c r="W502" s="29"/>
      <c r="X502" s="29"/>
      <c r="Y502" s="29"/>
      <c r="Z502" s="29"/>
      <c r="AA502" s="29"/>
      <c r="AB502" s="29"/>
      <c r="AC502" s="29"/>
    </row>
    <row r="503" spans="1:29" ht="15.75" customHeight="1">
      <c r="A503" s="29"/>
      <c r="B503" s="75"/>
      <c r="C503" s="29"/>
      <c r="D503" s="29"/>
      <c r="E503" s="29"/>
      <c r="F503" s="29"/>
      <c r="G503" s="29"/>
      <c r="H503" s="29"/>
      <c r="I503" s="29"/>
      <c r="J503" s="325"/>
      <c r="K503" s="325"/>
      <c r="L503" s="29"/>
      <c r="M503" s="29"/>
      <c r="N503" s="29"/>
      <c r="O503" s="29"/>
      <c r="P503" s="29"/>
      <c r="Q503" s="29"/>
      <c r="R503" s="29"/>
      <c r="S503" s="29"/>
      <c r="T503" s="29"/>
      <c r="U503" s="29"/>
      <c r="V503" s="29"/>
      <c r="W503" s="29"/>
      <c r="X503" s="29"/>
      <c r="Y503" s="29"/>
      <c r="Z503" s="29"/>
      <c r="AA503" s="29"/>
      <c r="AB503" s="29"/>
      <c r="AC503" s="29"/>
    </row>
    <row r="504" spans="1:29" ht="15.75" customHeight="1">
      <c r="A504" s="29"/>
      <c r="B504" s="75"/>
      <c r="C504" s="29"/>
      <c r="D504" s="29"/>
      <c r="E504" s="29"/>
      <c r="F504" s="29"/>
      <c r="G504" s="29"/>
      <c r="H504" s="29"/>
      <c r="I504" s="29"/>
      <c r="J504" s="325"/>
      <c r="K504" s="325"/>
      <c r="L504" s="29"/>
      <c r="M504" s="29"/>
      <c r="N504" s="29"/>
      <c r="O504" s="29"/>
      <c r="P504" s="29"/>
      <c r="Q504" s="29"/>
      <c r="R504" s="29"/>
      <c r="S504" s="29"/>
      <c r="T504" s="29"/>
      <c r="U504" s="29"/>
      <c r="V504" s="29"/>
      <c r="W504" s="29"/>
      <c r="X504" s="29"/>
      <c r="Y504" s="29"/>
      <c r="Z504" s="29"/>
      <c r="AA504" s="29"/>
      <c r="AB504" s="29"/>
      <c r="AC504" s="29"/>
    </row>
    <row r="505" spans="1:29" ht="15.75" customHeight="1">
      <c r="A505" s="29"/>
      <c r="B505" s="75"/>
      <c r="C505" s="29"/>
      <c r="D505" s="29"/>
      <c r="E505" s="29"/>
      <c r="F505" s="29"/>
      <c r="G505" s="29"/>
      <c r="H505" s="29"/>
      <c r="I505" s="29"/>
      <c r="J505" s="325"/>
      <c r="K505" s="325"/>
      <c r="L505" s="29"/>
      <c r="M505" s="29"/>
      <c r="N505" s="29"/>
      <c r="O505" s="29"/>
      <c r="P505" s="29"/>
      <c r="Q505" s="29"/>
      <c r="R505" s="29"/>
      <c r="S505" s="29"/>
      <c r="T505" s="29"/>
      <c r="U505" s="29"/>
      <c r="V505" s="29"/>
      <c r="W505" s="29"/>
      <c r="X505" s="29"/>
      <c r="Y505" s="29"/>
      <c r="Z505" s="29"/>
      <c r="AA505" s="29"/>
      <c r="AB505" s="29"/>
      <c r="AC505" s="29"/>
    </row>
    <row r="506" spans="1:29" ht="15.75" customHeight="1">
      <c r="A506" s="29"/>
      <c r="B506" s="75"/>
      <c r="C506" s="29"/>
      <c r="D506" s="29"/>
      <c r="E506" s="29"/>
      <c r="F506" s="29"/>
      <c r="G506" s="29"/>
      <c r="H506" s="29"/>
      <c r="I506" s="29"/>
      <c r="J506" s="325"/>
      <c r="K506" s="325"/>
      <c r="L506" s="29"/>
      <c r="M506" s="29"/>
      <c r="N506" s="29"/>
      <c r="O506" s="29"/>
      <c r="P506" s="29"/>
      <c r="Q506" s="29"/>
      <c r="R506" s="29"/>
      <c r="S506" s="29"/>
      <c r="T506" s="29"/>
      <c r="U506" s="29"/>
      <c r="V506" s="29"/>
      <c r="W506" s="29"/>
      <c r="X506" s="29"/>
      <c r="Y506" s="29"/>
      <c r="Z506" s="29"/>
      <c r="AA506" s="29"/>
      <c r="AB506" s="29"/>
      <c r="AC506" s="29"/>
    </row>
    <row r="507" spans="1:29" ht="15.75" customHeight="1">
      <c r="A507" s="29"/>
      <c r="B507" s="75"/>
      <c r="C507" s="29"/>
      <c r="D507" s="29"/>
      <c r="E507" s="29"/>
      <c r="F507" s="29"/>
      <c r="G507" s="29"/>
      <c r="H507" s="29"/>
      <c r="I507" s="29"/>
      <c r="J507" s="325"/>
      <c r="K507" s="325"/>
      <c r="L507" s="29"/>
      <c r="M507" s="29"/>
      <c r="N507" s="29"/>
      <c r="O507" s="29"/>
      <c r="P507" s="29"/>
      <c r="Q507" s="29"/>
      <c r="R507" s="29"/>
      <c r="S507" s="29"/>
      <c r="T507" s="29"/>
      <c r="U507" s="29"/>
      <c r="V507" s="29"/>
      <c r="W507" s="29"/>
      <c r="X507" s="29"/>
      <c r="Y507" s="29"/>
      <c r="Z507" s="29"/>
      <c r="AA507" s="29"/>
      <c r="AB507" s="29"/>
      <c r="AC507" s="29"/>
    </row>
    <row r="508" spans="1:29" ht="15.75" customHeight="1">
      <c r="A508" s="29"/>
      <c r="B508" s="75"/>
      <c r="C508" s="29"/>
      <c r="D508" s="29"/>
      <c r="E508" s="29"/>
      <c r="F508" s="29"/>
      <c r="G508" s="29"/>
      <c r="H508" s="29"/>
      <c r="I508" s="29"/>
      <c r="J508" s="325"/>
      <c r="K508" s="325"/>
      <c r="L508" s="29"/>
      <c r="M508" s="29"/>
      <c r="N508" s="29"/>
      <c r="O508" s="29"/>
      <c r="P508" s="29"/>
      <c r="Q508" s="29"/>
      <c r="R508" s="29"/>
      <c r="S508" s="29"/>
      <c r="T508" s="29"/>
      <c r="U508" s="29"/>
      <c r="V508" s="29"/>
      <c r="W508" s="29"/>
      <c r="X508" s="29"/>
      <c r="Y508" s="29"/>
      <c r="Z508" s="29"/>
      <c r="AA508" s="29"/>
      <c r="AB508" s="29"/>
      <c r="AC508" s="29"/>
    </row>
    <row r="509" spans="1:29" ht="15.75" customHeight="1">
      <c r="A509" s="29"/>
      <c r="B509" s="75"/>
      <c r="C509" s="29"/>
      <c r="D509" s="29"/>
      <c r="E509" s="29"/>
      <c r="F509" s="29"/>
      <c r="G509" s="29"/>
      <c r="H509" s="29"/>
      <c r="I509" s="29"/>
      <c r="J509" s="325"/>
      <c r="K509" s="325"/>
      <c r="L509" s="29"/>
      <c r="M509" s="29"/>
      <c r="N509" s="29"/>
      <c r="O509" s="29"/>
      <c r="P509" s="29"/>
      <c r="Q509" s="29"/>
      <c r="R509" s="29"/>
      <c r="S509" s="29"/>
      <c r="T509" s="29"/>
      <c r="U509" s="29"/>
      <c r="V509" s="29"/>
      <c r="W509" s="29"/>
      <c r="X509" s="29"/>
      <c r="Y509" s="29"/>
      <c r="Z509" s="29"/>
      <c r="AA509" s="29"/>
      <c r="AB509" s="29"/>
      <c r="AC509" s="29"/>
    </row>
    <row r="510" spans="1:29" ht="15.75" customHeight="1">
      <c r="A510" s="29"/>
      <c r="B510" s="75"/>
      <c r="C510" s="29"/>
      <c r="D510" s="29"/>
      <c r="E510" s="29"/>
      <c r="F510" s="29"/>
      <c r="G510" s="29"/>
      <c r="H510" s="29"/>
      <c r="I510" s="29"/>
      <c r="J510" s="325"/>
      <c r="K510" s="325"/>
      <c r="L510" s="29"/>
      <c r="M510" s="29"/>
      <c r="N510" s="29"/>
      <c r="O510" s="29"/>
      <c r="P510" s="29"/>
      <c r="Q510" s="29"/>
      <c r="R510" s="29"/>
      <c r="S510" s="29"/>
      <c r="T510" s="29"/>
      <c r="U510" s="29"/>
      <c r="V510" s="29"/>
      <c r="W510" s="29"/>
      <c r="X510" s="29"/>
      <c r="Y510" s="29"/>
      <c r="Z510" s="29"/>
      <c r="AA510" s="29"/>
      <c r="AB510" s="29"/>
      <c r="AC510" s="29"/>
    </row>
    <row r="511" spans="1:29" ht="15.75" customHeight="1">
      <c r="A511" s="29"/>
      <c r="B511" s="75"/>
      <c r="C511" s="29"/>
      <c r="D511" s="29"/>
      <c r="E511" s="29"/>
      <c r="F511" s="29"/>
      <c r="G511" s="29"/>
      <c r="H511" s="29"/>
      <c r="I511" s="29"/>
      <c r="J511" s="325"/>
      <c r="K511" s="325"/>
      <c r="L511" s="29"/>
      <c r="M511" s="29"/>
      <c r="N511" s="29"/>
      <c r="O511" s="29"/>
      <c r="P511" s="29"/>
      <c r="Q511" s="29"/>
      <c r="R511" s="29"/>
      <c r="S511" s="29"/>
      <c r="T511" s="29"/>
      <c r="U511" s="29"/>
      <c r="V511" s="29"/>
      <c r="W511" s="29"/>
      <c r="X511" s="29"/>
      <c r="Y511" s="29"/>
      <c r="Z511" s="29"/>
      <c r="AA511" s="29"/>
      <c r="AB511" s="29"/>
      <c r="AC511" s="29"/>
    </row>
    <row r="512" spans="1:29" ht="15.75" customHeight="1">
      <c r="A512" s="29"/>
      <c r="B512" s="75"/>
      <c r="C512" s="29"/>
      <c r="D512" s="29"/>
      <c r="E512" s="29"/>
      <c r="F512" s="29"/>
      <c r="G512" s="29"/>
      <c r="H512" s="29"/>
      <c r="I512" s="29"/>
      <c r="J512" s="325"/>
      <c r="K512" s="325"/>
      <c r="L512" s="29"/>
      <c r="M512" s="29"/>
      <c r="N512" s="29"/>
      <c r="O512" s="29"/>
      <c r="P512" s="29"/>
      <c r="Q512" s="29"/>
      <c r="R512" s="29"/>
      <c r="S512" s="29"/>
      <c r="T512" s="29"/>
      <c r="U512" s="29"/>
      <c r="V512" s="29"/>
      <c r="W512" s="29"/>
      <c r="X512" s="29"/>
      <c r="Y512" s="29"/>
      <c r="Z512" s="29"/>
      <c r="AA512" s="29"/>
      <c r="AB512" s="29"/>
      <c r="AC512" s="29"/>
    </row>
    <row r="513" spans="1:29" ht="15.75" customHeight="1">
      <c r="A513" s="29"/>
      <c r="B513" s="75"/>
      <c r="C513" s="29"/>
      <c r="D513" s="29"/>
      <c r="E513" s="29"/>
      <c r="F513" s="29"/>
      <c r="G513" s="29"/>
      <c r="H513" s="29"/>
      <c r="I513" s="29"/>
      <c r="J513" s="325"/>
      <c r="K513" s="325"/>
      <c r="L513" s="29"/>
      <c r="M513" s="29"/>
      <c r="N513" s="29"/>
      <c r="O513" s="29"/>
      <c r="P513" s="29"/>
      <c r="Q513" s="29"/>
      <c r="R513" s="29"/>
      <c r="S513" s="29"/>
      <c r="T513" s="29"/>
      <c r="U513" s="29"/>
      <c r="V513" s="29"/>
      <c r="W513" s="29"/>
      <c r="X513" s="29"/>
      <c r="Y513" s="29"/>
      <c r="Z513" s="29"/>
      <c r="AA513" s="29"/>
      <c r="AB513" s="29"/>
      <c r="AC513" s="29"/>
    </row>
    <row r="514" spans="1:29" ht="15.75" customHeight="1">
      <c r="A514" s="29"/>
      <c r="B514" s="75"/>
      <c r="C514" s="29"/>
      <c r="D514" s="29"/>
      <c r="E514" s="29"/>
      <c r="F514" s="29"/>
      <c r="G514" s="29"/>
      <c r="H514" s="29"/>
      <c r="I514" s="29"/>
      <c r="J514" s="325"/>
      <c r="K514" s="325"/>
      <c r="L514" s="29"/>
      <c r="M514" s="29"/>
      <c r="N514" s="29"/>
      <c r="O514" s="29"/>
      <c r="P514" s="29"/>
      <c r="Q514" s="29"/>
      <c r="R514" s="29"/>
      <c r="S514" s="29"/>
      <c r="T514" s="29"/>
      <c r="U514" s="29"/>
      <c r="V514" s="29"/>
      <c r="W514" s="29"/>
      <c r="X514" s="29"/>
      <c r="Y514" s="29"/>
      <c r="Z514" s="29"/>
      <c r="AA514" s="29"/>
      <c r="AB514" s="29"/>
      <c r="AC514" s="29"/>
    </row>
    <row r="515" spans="1:29" ht="15.75" customHeight="1">
      <c r="A515" s="29"/>
      <c r="B515" s="75"/>
      <c r="C515" s="29"/>
      <c r="D515" s="29"/>
      <c r="E515" s="29"/>
      <c r="F515" s="29"/>
      <c r="G515" s="29"/>
      <c r="H515" s="29"/>
      <c r="I515" s="29"/>
      <c r="J515" s="325"/>
      <c r="K515" s="325"/>
      <c r="L515" s="29"/>
      <c r="M515" s="29"/>
      <c r="N515" s="29"/>
      <c r="O515" s="29"/>
      <c r="P515" s="29"/>
      <c r="Q515" s="29"/>
      <c r="R515" s="29"/>
      <c r="S515" s="29"/>
      <c r="T515" s="29"/>
      <c r="U515" s="29"/>
      <c r="V515" s="29"/>
      <c r="W515" s="29"/>
      <c r="X515" s="29"/>
      <c r="Y515" s="29"/>
      <c r="Z515" s="29"/>
      <c r="AA515" s="29"/>
      <c r="AB515" s="29"/>
      <c r="AC515" s="29"/>
    </row>
    <row r="516" spans="1:29" ht="15.75" customHeight="1">
      <c r="A516" s="29"/>
      <c r="B516" s="75"/>
      <c r="C516" s="29"/>
      <c r="D516" s="29"/>
      <c r="E516" s="29"/>
      <c r="F516" s="29"/>
      <c r="G516" s="29"/>
      <c r="H516" s="29"/>
      <c r="I516" s="29"/>
      <c r="J516" s="325"/>
      <c r="K516" s="325"/>
      <c r="L516" s="29"/>
      <c r="M516" s="29"/>
      <c r="N516" s="29"/>
      <c r="O516" s="29"/>
      <c r="P516" s="29"/>
      <c r="Q516" s="29"/>
      <c r="R516" s="29"/>
      <c r="S516" s="29"/>
      <c r="T516" s="29"/>
      <c r="U516" s="29"/>
      <c r="V516" s="29"/>
      <c r="W516" s="29"/>
      <c r="X516" s="29"/>
      <c r="Y516" s="29"/>
      <c r="Z516" s="29"/>
      <c r="AA516" s="29"/>
      <c r="AB516" s="29"/>
      <c r="AC516" s="29"/>
    </row>
    <row r="517" spans="1:29" ht="15.75" customHeight="1">
      <c r="A517" s="29"/>
      <c r="B517" s="75"/>
      <c r="C517" s="29"/>
      <c r="D517" s="29"/>
      <c r="E517" s="29"/>
      <c r="F517" s="29"/>
      <c r="G517" s="29"/>
      <c r="H517" s="29"/>
      <c r="I517" s="29"/>
      <c r="J517" s="325"/>
      <c r="K517" s="325"/>
      <c r="L517" s="29"/>
      <c r="M517" s="29"/>
      <c r="N517" s="29"/>
      <c r="O517" s="29"/>
      <c r="P517" s="29"/>
      <c r="Q517" s="29"/>
      <c r="R517" s="29"/>
      <c r="S517" s="29"/>
      <c r="T517" s="29"/>
      <c r="U517" s="29"/>
      <c r="V517" s="29"/>
      <c r="W517" s="29"/>
      <c r="X517" s="29"/>
      <c r="Y517" s="29"/>
      <c r="Z517" s="29"/>
      <c r="AA517" s="29"/>
      <c r="AB517" s="29"/>
      <c r="AC517" s="29"/>
    </row>
    <row r="518" spans="1:29" ht="15.75" customHeight="1">
      <c r="A518" s="29"/>
      <c r="B518" s="75"/>
      <c r="C518" s="29"/>
      <c r="D518" s="29"/>
      <c r="E518" s="29"/>
      <c r="F518" s="29"/>
      <c r="G518" s="29"/>
      <c r="H518" s="29"/>
      <c r="I518" s="29"/>
      <c r="J518" s="325"/>
      <c r="K518" s="325"/>
      <c r="L518" s="29"/>
      <c r="M518" s="29"/>
      <c r="N518" s="29"/>
      <c r="O518" s="29"/>
      <c r="P518" s="29"/>
      <c r="Q518" s="29"/>
      <c r="R518" s="29"/>
      <c r="S518" s="29"/>
      <c r="T518" s="29"/>
      <c r="U518" s="29"/>
      <c r="V518" s="29"/>
      <c r="W518" s="29"/>
      <c r="X518" s="29"/>
      <c r="Y518" s="29"/>
      <c r="Z518" s="29"/>
      <c r="AA518" s="29"/>
      <c r="AB518" s="29"/>
      <c r="AC518" s="29"/>
    </row>
    <row r="519" spans="1:29" ht="15.75" customHeight="1">
      <c r="A519" s="29"/>
      <c r="B519" s="75"/>
      <c r="C519" s="29"/>
      <c r="D519" s="29"/>
      <c r="E519" s="29"/>
      <c r="F519" s="29"/>
      <c r="G519" s="29"/>
      <c r="H519" s="29"/>
      <c r="I519" s="29"/>
      <c r="J519" s="325"/>
      <c r="K519" s="325"/>
      <c r="L519" s="29"/>
      <c r="M519" s="29"/>
      <c r="N519" s="29"/>
      <c r="O519" s="29"/>
      <c r="P519" s="29"/>
      <c r="Q519" s="29"/>
      <c r="R519" s="29"/>
      <c r="S519" s="29"/>
      <c r="T519" s="29"/>
      <c r="U519" s="29"/>
      <c r="V519" s="29"/>
      <c r="W519" s="29"/>
      <c r="X519" s="29"/>
      <c r="Y519" s="29"/>
      <c r="Z519" s="29"/>
      <c r="AA519" s="29"/>
      <c r="AB519" s="29"/>
      <c r="AC519" s="29"/>
    </row>
    <row r="520" spans="1:29" ht="15.75" customHeight="1">
      <c r="A520" s="29"/>
      <c r="B520" s="75"/>
      <c r="C520" s="29"/>
      <c r="D520" s="29"/>
      <c r="E520" s="29"/>
      <c r="F520" s="29"/>
      <c r="G520" s="29"/>
      <c r="H520" s="29"/>
      <c r="I520" s="29"/>
      <c r="J520" s="325"/>
      <c r="K520" s="325"/>
      <c r="L520" s="29"/>
      <c r="M520" s="29"/>
      <c r="N520" s="29"/>
      <c r="O520" s="29"/>
      <c r="P520" s="29"/>
      <c r="Q520" s="29"/>
      <c r="R520" s="29"/>
      <c r="S520" s="29"/>
      <c r="T520" s="29"/>
      <c r="U520" s="29"/>
      <c r="V520" s="29"/>
      <c r="W520" s="29"/>
      <c r="X520" s="29"/>
      <c r="Y520" s="29"/>
      <c r="Z520" s="29"/>
      <c r="AA520" s="29"/>
      <c r="AB520" s="29"/>
      <c r="AC520" s="29"/>
    </row>
    <row r="521" spans="1:29" ht="15.75" customHeight="1">
      <c r="A521" s="29"/>
      <c r="B521" s="75"/>
      <c r="C521" s="29"/>
      <c r="D521" s="29"/>
      <c r="E521" s="29"/>
      <c r="F521" s="29"/>
      <c r="G521" s="29"/>
      <c r="H521" s="29"/>
      <c r="I521" s="29"/>
      <c r="J521" s="325"/>
      <c r="K521" s="325"/>
      <c r="L521" s="29"/>
      <c r="M521" s="29"/>
      <c r="N521" s="29"/>
      <c r="O521" s="29"/>
      <c r="P521" s="29"/>
      <c r="Q521" s="29"/>
      <c r="R521" s="29"/>
      <c r="S521" s="29"/>
      <c r="T521" s="29"/>
      <c r="U521" s="29"/>
      <c r="V521" s="29"/>
      <c r="W521" s="29"/>
      <c r="X521" s="29"/>
      <c r="Y521" s="29"/>
      <c r="Z521" s="29"/>
      <c r="AA521" s="29"/>
      <c r="AB521" s="29"/>
      <c r="AC521" s="29"/>
    </row>
    <row r="522" spans="1:29" ht="15.75" customHeight="1">
      <c r="A522" s="29"/>
      <c r="B522" s="75"/>
      <c r="C522" s="29"/>
      <c r="D522" s="29"/>
      <c r="E522" s="29"/>
      <c r="F522" s="29"/>
      <c r="G522" s="29"/>
      <c r="H522" s="29"/>
      <c r="I522" s="29"/>
      <c r="J522" s="325"/>
      <c r="K522" s="325"/>
      <c r="L522" s="29"/>
      <c r="M522" s="29"/>
      <c r="N522" s="29"/>
      <c r="O522" s="29"/>
      <c r="P522" s="29"/>
      <c r="Q522" s="29"/>
      <c r="R522" s="29"/>
      <c r="S522" s="29"/>
      <c r="T522" s="29"/>
      <c r="U522" s="29"/>
      <c r="V522" s="29"/>
      <c r="W522" s="29"/>
      <c r="X522" s="29"/>
      <c r="Y522" s="29"/>
      <c r="Z522" s="29"/>
      <c r="AA522" s="29"/>
      <c r="AB522" s="29"/>
      <c r="AC522" s="29"/>
    </row>
    <row r="523" spans="1:29" ht="15.75" customHeight="1">
      <c r="A523" s="29"/>
      <c r="B523" s="75"/>
      <c r="C523" s="29"/>
      <c r="D523" s="29"/>
      <c r="E523" s="29"/>
      <c r="F523" s="29"/>
      <c r="G523" s="29"/>
      <c r="H523" s="29"/>
      <c r="I523" s="29"/>
      <c r="J523" s="325"/>
      <c r="K523" s="325"/>
      <c r="L523" s="29"/>
      <c r="M523" s="29"/>
      <c r="N523" s="29"/>
      <c r="O523" s="29"/>
      <c r="P523" s="29"/>
      <c r="Q523" s="29"/>
      <c r="R523" s="29"/>
      <c r="S523" s="29"/>
      <c r="T523" s="29"/>
      <c r="U523" s="29"/>
      <c r="V523" s="29"/>
      <c r="W523" s="29"/>
      <c r="X523" s="29"/>
      <c r="Y523" s="29"/>
      <c r="Z523" s="29"/>
      <c r="AA523" s="29"/>
      <c r="AB523" s="29"/>
      <c r="AC523" s="29"/>
    </row>
    <row r="524" spans="1:29" ht="15.75" customHeight="1">
      <c r="A524" s="29"/>
      <c r="B524" s="75"/>
      <c r="C524" s="29"/>
      <c r="D524" s="29"/>
      <c r="E524" s="29"/>
      <c r="F524" s="29"/>
      <c r="G524" s="29"/>
      <c r="H524" s="29"/>
      <c r="I524" s="29"/>
      <c r="J524" s="325"/>
      <c r="K524" s="325"/>
      <c r="L524" s="29"/>
      <c r="M524" s="29"/>
      <c r="N524" s="29"/>
      <c r="O524" s="29"/>
      <c r="P524" s="29"/>
      <c r="Q524" s="29"/>
      <c r="R524" s="29"/>
      <c r="S524" s="29"/>
      <c r="T524" s="29"/>
      <c r="U524" s="29"/>
      <c r="V524" s="29"/>
      <c r="W524" s="29"/>
      <c r="X524" s="29"/>
      <c r="Y524" s="29"/>
      <c r="Z524" s="29"/>
      <c r="AA524" s="29"/>
      <c r="AB524" s="29"/>
      <c r="AC524" s="29"/>
    </row>
    <row r="525" spans="1:29" ht="15.75" customHeight="1">
      <c r="A525" s="29"/>
      <c r="B525" s="75"/>
      <c r="C525" s="29"/>
      <c r="D525" s="29"/>
      <c r="E525" s="29"/>
      <c r="F525" s="29"/>
      <c r="G525" s="29"/>
      <c r="H525" s="29"/>
      <c r="I525" s="29"/>
      <c r="J525" s="325"/>
      <c r="K525" s="325"/>
      <c r="L525" s="29"/>
      <c r="M525" s="29"/>
      <c r="N525" s="29"/>
      <c r="O525" s="29"/>
      <c r="P525" s="29"/>
      <c r="Q525" s="29"/>
      <c r="R525" s="29"/>
      <c r="S525" s="29"/>
      <c r="T525" s="29"/>
      <c r="U525" s="29"/>
      <c r="V525" s="29"/>
      <c r="W525" s="29"/>
      <c r="X525" s="29"/>
      <c r="Y525" s="29"/>
      <c r="Z525" s="29"/>
      <c r="AA525" s="29"/>
      <c r="AB525" s="29"/>
      <c r="AC525" s="29"/>
    </row>
    <row r="526" spans="1:29" ht="15.75" customHeight="1">
      <c r="A526" s="29"/>
      <c r="B526" s="75"/>
      <c r="C526" s="29"/>
      <c r="D526" s="29"/>
      <c r="E526" s="29"/>
      <c r="F526" s="29"/>
      <c r="G526" s="29"/>
      <c r="H526" s="29"/>
      <c r="I526" s="29"/>
      <c r="J526" s="325"/>
      <c r="K526" s="325"/>
      <c r="L526" s="29"/>
      <c r="M526" s="29"/>
      <c r="N526" s="29"/>
      <c r="O526" s="29"/>
      <c r="P526" s="29"/>
      <c r="Q526" s="29"/>
      <c r="R526" s="29"/>
      <c r="S526" s="29"/>
      <c r="T526" s="29"/>
      <c r="U526" s="29"/>
      <c r="V526" s="29"/>
      <c r="W526" s="29"/>
      <c r="X526" s="29"/>
      <c r="Y526" s="29"/>
      <c r="Z526" s="29"/>
      <c r="AA526" s="29"/>
      <c r="AB526" s="29"/>
      <c r="AC526" s="29"/>
    </row>
    <row r="527" spans="1:29" ht="15.75" customHeight="1">
      <c r="A527" s="29"/>
      <c r="B527" s="75"/>
      <c r="C527" s="29"/>
      <c r="D527" s="29"/>
      <c r="E527" s="29"/>
      <c r="F527" s="29"/>
      <c r="G527" s="29"/>
      <c r="H527" s="29"/>
      <c r="I527" s="29"/>
      <c r="J527" s="325"/>
      <c r="K527" s="325"/>
      <c r="L527" s="29"/>
      <c r="M527" s="29"/>
      <c r="N527" s="29"/>
      <c r="O527" s="29"/>
      <c r="P527" s="29"/>
      <c r="Q527" s="29"/>
      <c r="R527" s="29"/>
      <c r="S527" s="29"/>
      <c r="T527" s="29"/>
      <c r="U527" s="29"/>
      <c r="V527" s="29"/>
      <c r="W527" s="29"/>
      <c r="X527" s="29"/>
      <c r="Y527" s="29"/>
      <c r="Z527" s="29"/>
      <c r="AA527" s="29"/>
      <c r="AB527" s="29"/>
      <c r="AC527" s="29"/>
    </row>
    <row r="528" spans="1:29" ht="15.75" customHeight="1">
      <c r="A528" s="29"/>
      <c r="B528" s="75"/>
      <c r="C528" s="29"/>
      <c r="D528" s="29"/>
      <c r="E528" s="29"/>
      <c r="F528" s="29"/>
      <c r="G528" s="29"/>
      <c r="H528" s="29"/>
      <c r="I528" s="29"/>
      <c r="J528" s="325"/>
      <c r="K528" s="325"/>
      <c r="L528" s="29"/>
      <c r="M528" s="29"/>
      <c r="N528" s="29"/>
      <c r="O528" s="29"/>
      <c r="P528" s="29"/>
      <c r="Q528" s="29"/>
      <c r="R528" s="29"/>
      <c r="S528" s="29"/>
      <c r="T528" s="29"/>
      <c r="U528" s="29"/>
      <c r="V528" s="29"/>
      <c r="W528" s="29"/>
      <c r="X528" s="29"/>
      <c r="Y528" s="29"/>
      <c r="Z528" s="29"/>
      <c r="AA528" s="29"/>
      <c r="AB528" s="29"/>
      <c r="AC528" s="29"/>
    </row>
    <row r="529" spans="1:29" ht="15.75" customHeight="1">
      <c r="A529" s="29"/>
      <c r="B529" s="75"/>
      <c r="C529" s="29"/>
      <c r="D529" s="29"/>
      <c r="E529" s="29"/>
      <c r="F529" s="29"/>
      <c r="G529" s="29"/>
      <c r="H529" s="29"/>
      <c r="I529" s="29"/>
      <c r="J529" s="325"/>
      <c r="K529" s="325"/>
      <c r="L529" s="29"/>
      <c r="M529" s="29"/>
      <c r="N529" s="29"/>
      <c r="O529" s="29"/>
      <c r="P529" s="29"/>
      <c r="Q529" s="29"/>
      <c r="R529" s="29"/>
      <c r="S529" s="29"/>
      <c r="T529" s="29"/>
      <c r="U529" s="29"/>
      <c r="V529" s="29"/>
      <c r="W529" s="29"/>
      <c r="X529" s="29"/>
      <c r="Y529" s="29"/>
      <c r="Z529" s="29"/>
      <c r="AA529" s="29"/>
      <c r="AB529" s="29"/>
      <c r="AC529" s="29"/>
    </row>
    <row r="530" spans="1:29" ht="15.75" customHeight="1">
      <c r="A530" s="29"/>
      <c r="B530" s="75"/>
      <c r="C530" s="29"/>
      <c r="D530" s="29"/>
      <c r="E530" s="29"/>
      <c r="F530" s="29"/>
      <c r="G530" s="29"/>
      <c r="H530" s="29"/>
      <c r="I530" s="29"/>
      <c r="J530" s="325"/>
      <c r="K530" s="325"/>
      <c r="L530" s="29"/>
      <c r="M530" s="29"/>
      <c r="N530" s="29"/>
      <c r="O530" s="29"/>
      <c r="P530" s="29"/>
      <c r="Q530" s="29"/>
      <c r="R530" s="29"/>
      <c r="S530" s="29"/>
      <c r="T530" s="29"/>
      <c r="U530" s="29"/>
      <c r="V530" s="29"/>
      <c r="W530" s="29"/>
      <c r="X530" s="29"/>
      <c r="Y530" s="29"/>
      <c r="Z530" s="29"/>
      <c r="AA530" s="29"/>
      <c r="AB530" s="29"/>
      <c r="AC530" s="29"/>
    </row>
    <row r="531" spans="1:29" ht="15.75" customHeight="1">
      <c r="A531" s="29"/>
      <c r="B531" s="75"/>
      <c r="C531" s="29"/>
      <c r="D531" s="29"/>
      <c r="E531" s="29"/>
      <c r="F531" s="29"/>
      <c r="G531" s="29"/>
      <c r="H531" s="29"/>
      <c r="I531" s="29"/>
      <c r="J531" s="325"/>
      <c r="K531" s="325"/>
      <c r="L531" s="29"/>
      <c r="M531" s="29"/>
      <c r="N531" s="29"/>
      <c r="O531" s="29"/>
      <c r="P531" s="29"/>
      <c r="Q531" s="29"/>
      <c r="R531" s="29"/>
      <c r="S531" s="29"/>
      <c r="T531" s="29"/>
      <c r="U531" s="29"/>
      <c r="V531" s="29"/>
      <c r="W531" s="29"/>
      <c r="X531" s="29"/>
      <c r="Y531" s="29"/>
      <c r="Z531" s="29"/>
      <c r="AA531" s="29"/>
      <c r="AB531" s="29"/>
      <c r="AC531" s="29"/>
    </row>
    <row r="532" spans="1:29" ht="15.75" customHeight="1">
      <c r="A532" s="29"/>
      <c r="B532" s="75"/>
      <c r="C532" s="29"/>
      <c r="D532" s="29"/>
      <c r="E532" s="29"/>
      <c r="F532" s="29"/>
      <c r="G532" s="29"/>
      <c r="H532" s="29"/>
      <c r="I532" s="29"/>
      <c r="J532" s="325"/>
      <c r="K532" s="325"/>
      <c r="L532" s="29"/>
      <c r="M532" s="29"/>
      <c r="N532" s="29"/>
      <c r="O532" s="29"/>
      <c r="P532" s="29"/>
      <c r="Q532" s="29"/>
      <c r="R532" s="29"/>
      <c r="S532" s="29"/>
      <c r="T532" s="29"/>
      <c r="U532" s="29"/>
      <c r="V532" s="29"/>
      <c r="W532" s="29"/>
      <c r="X532" s="29"/>
      <c r="Y532" s="29"/>
      <c r="Z532" s="29"/>
      <c r="AA532" s="29"/>
      <c r="AB532" s="29"/>
      <c r="AC532" s="29"/>
    </row>
    <row r="533" spans="1:29" ht="15.75" customHeight="1">
      <c r="A533" s="29"/>
      <c r="B533" s="75"/>
      <c r="C533" s="29"/>
      <c r="D533" s="29"/>
      <c r="E533" s="29"/>
      <c r="F533" s="29"/>
      <c r="G533" s="29"/>
      <c r="H533" s="29"/>
      <c r="I533" s="29"/>
      <c r="J533" s="325"/>
      <c r="K533" s="325"/>
      <c r="L533" s="29"/>
      <c r="M533" s="29"/>
      <c r="N533" s="29"/>
      <c r="O533" s="29"/>
      <c r="P533" s="29"/>
      <c r="Q533" s="29"/>
      <c r="R533" s="29"/>
      <c r="S533" s="29"/>
      <c r="T533" s="29"/>
      <c r="U533" s="29"/>
      <c r="V533" s="29"/>
      <c r="W533" s="29"/>
      <c r="X533" s="29"/>
      <c r="Y533" s="29"/>
      <c r="Z533" s="29"/>
      <c r="AA533" s="29"/>
      <c r="AB533" s="29"/>
      <c r="AC533" s="29"/>
    </row>
    <row r="534" spans="1:29" ht="15.75" customHeight="1">
      <c r="A534" s="29"/>
      <c r="B534" s="75"/>
      <c r="C534" s="29"/>
      <c r="D534" s="29"/>
      <c r="E534" s="29"/>
      <c r="F534" s="29"/>
      <c r="G534" s="29"/>
      <c r="H534" s="29"/>
      <c r="I534" s="29"/>
      <c r="J534" s="325"/>
      <c r="K534" s="325"/>
      <c r="L534" s="29"/>
      <c r="M534" s="29"/>
      <c r="N534" s="29"/>
      <c r="O534" s="29"/>
      <c r="P534" s="29"/>
      <c r="Q534" s="29"/>
      <c r="R534" s="29"/>
      <c r="S534" s="29"/>
      <c r="T534" s="29"/>
      <c r="U534" s="29"/>
      <c r="V534" s="29"/>
      <c r="W534" s="29"/>
      <c r="X534" s="29"/>
      <c r="Y534" s="29"/>
      <c r="Z534" s="29"/>
      <c r="AA534" s="29"/>
      <c r="AB534" s="29"/>
      <c r="AC534" s="29"/>
    </row>
    <row r="535" spans="1:29" ht="15.75" customHeight="1">
      <c r="A535" s="29"/>
      <c r="B535" s="75"/>
      <c r="C535" s="29"/>
      <c r="D535" s="29"/>
      <c r="E535" s="29"/>
      <c r="F535" s="29"/>
      <c r="G535" s="29"/>
      <c r="H535" s="29"/>
      <c r="I535" s="29"/>
      <c r="J535" s="325"/>
      <c r="K535" s="325"/>
      <c r="L535" s="29"/>
      <c r="M535" s="29"/>
      <c r="N535" s="29"/>
      <c r="O535" s="29"/>
      <c r="P535" s="29"/>
      <c r="Q535" s="29"/>
      <c r="R535" s="29"/>
      <c r="S535" s="29"/>
      <c r="T535" s="29"/>
      <c r="U535" s="29"/>
      <c r="V535" s="29"/>
      <c r="W535" s="29"/>
      <c r="X535" s="29"/>
      <c r="Y535" s="29"/>
      <c r="Z535" s="29"/>
      <c r="AA535" s="29"/>
      <c r="AB535" s="29"/>
      <c r="AC535" s="29"/>
    </row>
    <row r="536" spans="1:29" ht="15.75" customHeight="1">
      <c r="A536" s="29"/>
      <c r="B536" s="75"/>
      <c r="C536" s="29"/>
      <c r="D536" s="29"/>
      <c r="E536" s="29"/>
      <c r="F536" s="29"/>
      <c r="G536" s="29"/>
      <c r="H536" s="29"/>
      <c r="I536" s="29"/>
      <c r="J536" s="325"/>
      <c r="K536" s="325"/>
      <c r="L536" s="29"/>
      <c r="M536" s="29"/>
      <c r="N536" s="29"/>
      <c r="O536" s="29"/>
      <c r="P536" s="29"/>
      <c r="Q536" s="29"/>
      <c r="R536" s="29"/>
      <c r="S536" s="29"/>
      <c r="T536" s="29"/>
      <c r="U536" s="29"/>
      <c r="V536" s="29"/>
      <c r="W536" s="29"/>
      <c r="X536" s="29"/>
      <c r="Y536" s="29"/>
      <c r="Z536" s="29"/>
      <c r="AA536" s="29"/>
      <c r="AB536" s="29"/>
      <c r="AC536" s="29"/>
    </row>
    <row r="537" spans="1:29" ht="15.75" customHeight="1">
      <c r="A537" s="29"/>
      <c r="B537" s="75"/>
      <c r="C537" s="29"/>
      <c r="D537" s="29"/>
      <c r="E537" s="29"/>
      <c r="F537" s="29"/>
      <c r="G537" s="29"/>
      <c r="H537" s="29"/>
      <c r="I537" s="29"/>
      <c r="J537" s="325"/>
      <c r="K537" s="325"/>
      <c r="L537" s="29"/>
      <c r="M537" s="29"/>
      <c r="N537" s="29"/>
      <c r="O537" s="29"/>
      <c r="P537" s="29"/>
      <c r="Q537" s="29"/>
      <c r="R537" s="29"/>
      <c r="S537" s="29"/>
      <c r="T537" s="29"/>
      <c r="U537" s="29"/>
      <c r="V537" s="29"/>
      <c r="W537" s="29"/>
      <c r="X537" s="29"/>
      <c r="Y537" s="29"/>
      <c r="Z537" s="29"/>
      <c r="AA537" s="29"/>
      <c r="AB537" s="29"/>
      <c r="AC537" s="29"/>
    </row>
    <row r="538" spans="1:29" ht="15.75" customHeight="1">
      <c r="A538" s="29"/>
      <c r="B538" s="75"/>
      <c r="C538" s="29"/>
      <c r="D538" s="29"/>
      <c r="E538" s="29"/>
      <c r="F538" s="29"/>
      <c r="G538" s="29"/>
      <c r="H538" s="29"/>
      <c r="I538" s="29"/>
      <c r="J538" s="325"/>
      <c r="K538" s="325"/>
      <c r="L538" s="29"/>
      <c r="M538" s="29"/>
      <c r="N538" s="29"/>
      <c r="O538" s="29"/>
      <c r="P538" s="29"/>
      <c r="Q538" s="29"/>
      <c r="R538" s="29"/>
      <c r="S538" s="29"/>
      <c r="T538" s="29"/>
      <c r="U538" s="29"/>
      <c r="V538" s="29"/>
      <c r="W538" s="29"/>
      <c r="X538" s="29"/>
      <c r="Y538" s="29"/>
      <c r="Z538" s="29"/>
      <c r="AA538" s="29"/>
      <c r="AB538" s="29"/>
      <c r="AC538" s="29"/>
    </row>
    <row r="539" spans="1:29" ht="15.75" customHeight="1">
      <c r="A539" s="29"/>
      <c r="B539" s="75"/>
      <c r="C539" s="29"/>
      <c r="D539" s="29"/>
      <c r="E539" s="29"/>
      <c r="F539" s="29"/>
      <c r="G539" s="29"/>
      <c r="H539" s="29"/>
      <c r="I539" s="29"/>
      <c r="J539" s="325"/>
      <c r="K539" s="325"/>
      <c r="L539" s="29"/>
      <c r="M539" s="29"/>
      <c r="N539" s="29"/>
      <c r="O539" s="29"/>
      <c r="P539" s="29"/>
      <c r="Q539" s="29"/>
      <c r="R539" s="29"/>
      <c r="S539" s="29"/>
      <c r="T539" s="29"/>
      <c r="U539" s="29"/>
      <c r="V539" s="29"/>
      <c r="W539" s="29"/>
      <c r="X539" s="29"/>
      <c r="Y539" s="29"/>
      <c r="Z539" s="29"/>
      <c r="AA539" s="29"/>
      <c r="AB539" s="29"/>
      <c r="AC539" s="29"/>
    </row>
    <row r="540" spans="1:29" ht="15.75" customHeight="1">
      <c r="A540" s="29"/>
      <c r="B540" s="75"/>
      <c r="C540" s="29"/>
      <c r="D540" s="29"/>
      <c r="E540" s="29"/>
      <c r="F540" s="29"/>
      <c r="G540" s="29"/>
      <c r="H540" s="29"/>
      <c r="I540" s="29"/>
      <c r="J540" s="325"/>
      <c r="K540" s="325"/>
      <c r="L540" s="29"/>
      <c r="M540" s="29"/>
      <c r="N540" s="29"/>
      <c r="O540" s="29"/>
      <c r="P540" s="29"/>
      <c r="Q540" s="29"/>
      <c r="R540" s="29"/>
      <c r="S540" s="29"/>
      <c r="T540" s="29"/>
      <c r="U540" s="29"/>
      <c r="V540" s="29"/>
      <c r="W540" s="29"/>
      <c r="X540" s="29"/>
      <c r="Y540" s="29"/>
      <c r="Z540" s="29"/>
      <c r="AA540" s="29"/>
      <c r="AB540" s="29"/>
      <c r="AC540" s="29"/>
    </row>
    <row r="541" spans="1:29" ht="15.75" customHeight="1">
      <c r="A541" s="29"/>
      <c r="B541" s="75"/>
      <c r="C541" s="29"/>
      <c r="D541" s="29"/>
      <c r="E541" s="29"/>
      <c r="F541" s="29"/>
      <c r="G541" s="29"/>
      <c r="H541" s="29"/>
      <c r="I541" s="29"/>
      <c r="J541" s="325"/>
      <c r="K541" s="325"/>
      <c r="L541" s="29"/>
      <c r="M541" s="29"/>
      <c r="N541" s="29"/>
      <c r="O541" s="29"/>
      <c r="P541" s="29"/>
      <c r="Q541" s="29"/>
      <c r="R541" s="29"/>
      <c r="S541" s="29"/>
      <c r="T541" s="29"/>
      <c r="U541" s="29"/>
      <c r="V541" s="29"/>
      <c r="W541" s="29"/>
      <c r="X541" s="29"/>
      <c r="Y541" s="29"/>
      <c r="Z541" s="29"/>
      <c r="AA541" s="29"/>
      <c r="AB541" s="29"/>
      <c r="AC541" s="29"/>
    </row>
    <row r="542" spans="1:29" ht="15.75" customHeight="1">
      <c r="A542" s="29"/>
      <c r="B542" s="75"/>
      <c r="C542" s="29"/>
      <c r="D542" s="29"/>
      <c r="E542" s="29"/>
      <c r="F542" s="29"/>
      <c r="G542" s="29"/>
      <c r="H542" s="29"/>
      <c r="I542" s="29"/>
      <c r="J542" s="325"/>
      <c r="K542" s="325"/>
      <c r="L542" s="29"/>
      <c r="M542" s="29"/>
      <c r="N542" s="29"/>
      <c r="O542" s="29"/>
      <c r="P542" s="29"/>
      <c r="Q542" s="29"/>
      <c r="R542" s="29"/>
      <c r="S542" s="29"/>
      <c r="T542" s="29"/>
      <c r="U542" s="29"/>
      <c r="V542" s="29"/>
      <c r="W542" s="29"/>
      <c r="X542" s="29"/>
      <c r="Y542" s="29"/>
      <c r="Z542" s="29"/>
      <c r="AA542" s="29"/>
      <c r="AB542" s="29"/>
      <c r="AC542" s="29"/>
    </row>
    <row r="543" spans="1:29" ht="15.75" customHeight="1">
      <c r="A543" s="29"/>
      <c r="B543" s="75"/>
      <c r="C543" s="29"/>
      <c r="D543" s="29"/>
      <c r="E543" s="29"/>
      <c r="F543" s="29"/>
      <c r="G543" s="29"/>
      <c r="H543" s="29"/>
      <c r="I543" s="29"/>
      <c r="J543" s="325"/>
      <c r="K543" s="325"/>
      <c r="L543" s="29"/>
      <c r="M543" s="29"/>
      <c r="N543" s="29"/>
      <c r="O543" s="29"/>
      <c r="P543" s="29"/>
      <c r="Q543" s="29"/>
      <c r="R543" s="29"/>
      <c r="S543" s="29"/>
      <c r="T543" s="29"/>
      <c r="U543" s="29"/>
      <c r="V543" s="29"/>
      <c r="W543" s="29"/>
      <c r="X543" s="29"/>
      <c r="Y543" s="29"/>
      <c r="Z543" s="29"/>
      <c r="AA543" s="29"/>
      <c r="AB543" s="29"/>
      <c r="AC543" s="29"/>
    </row>
    <row r="544" spans="1:29" ht="15.75" customHeight="1">
      <c r="A544" s="29"/>
      <c r="B544" s="75"/>
      <c r="C544" s="29"/>
      <c r="D544" s="29"/>
      <c r="E544" s="29"/>
      <c r="F544" s="29"/>
      <c r="G544" s="29"/>
      <c r="H544" s="29"/>
      <c r="I544" s="29"/>
      <c r="J544" s="325"/>
      <c r="K544" s="325"/>
      <c r="L544" s="29"/>
      <c r="M544" s="29"/>
      <c r="N544" s="29"/>
      <c r="O544" s="29"/>
      <c r="P544" s="29"/>
      <c r="Q544" s="29"/>
      <c r="R544" s="29"/>
      <c r="S544" s="29"/>
      <c r="T544" s="29"/>
      <c r="U544" s="29"/>
      <c r="V544" s="29"/>
      <c r="W544" s="29"/>
      <c r="X544" s="29"/>
      <c r="Y544" s="29"/>
      <c r="Z544" s="29"/>
      <c r="AA544" s="29"/>
      <c r="AB544" s="29"/>
      <c r="AC544" s="29"/>
    </row>
    <row r="545" spans="1:29" ht="15.75" customHeight="1">
      <c r="A545" s="29"/>
      <c r="B545" s="75"/>
      <c r="C545" s="29"/>
      <c r="D545" s="29"/>
      <c r="E545" s="29"/>
      <c r="F545" s="29"/>
      <c r="G545" s="29"/>
      <c r="H545" s="29"/>
      <c r="I545" s="29"/>
      <c r="J545" s="325"/>
      <c r="K545" s="325"/>
      <c r="L545" s="29"/>
      <c r="M545" s="29"/>
      <c r="N545" s="29"/>
      <c r="O545" s="29"/>
      <c r="P545" s="29"/>
      <c r="Q545" s="29"/>
      <c r="R545" s="29"/>
      <c r="S545" s="29"/>
      <c r="T545" s="29"/>
      <c r="U545" s="29"/>
      <c r="V545" s="29"/>
      <c r="W545" s="29"/>
      <c r="X545" s="29"/>
      <c r="Y545" s="29"/>
      <c r="Z545" s="29"/>
      <c r="AA545" s="29"/>
      <c r="AB545" s="29"/>
      <c r="AC545" s="29"/>
    </row>
    <row r="546" spans="1:29" ht="15.75" customHeight="1">
      <c r="A546" s="29"/>
      <c r="B546" s="75"/>
      <c r="C546" s="29"/>
      <c r="D546" s="29"/>
      <c r="E546" s="29"/>
      <c r="F546" s="29"/>
      <c r="G546" s="29"/>
      <c r="H546" s="29"/>
      <c r="I546" s="29"/>
      <c r="J546" s="325"/>
      <c r="K546" s="325"/>
      <c r="L546" s="29"/>
      <c r="M546" s="29"/>
      <c r="N546" s="29"/>
      <c r="O546" s="29"/>
      <c r="P546" s="29"/>
      <c r="Q546" s="29"/>
      <c r="R546" s="29"/>
      <c r="S546" s="29"/>
      <c r="T546" s="29"/>
      <c r="U546" s="29"/>
      <c r="V546" s="29"/>
      <c r="W546" s="29"/>
      <c r="X546" s="29"/>
      <c r="Y546" s="29"/>
      <c r="Z546" s="29"/>
      <c r="AA546" s="29"/>
      <c r="AB546" s="29"/>
      <c r="AC546" s="29"/>
    </row>
    <row r="547" spans="1:29" ht="15.75" customHeight="1">
      <c r="A547" s="29"/>
      <c r="B547" s="75"/>
      <c r="C547" s="29"/>
      <c r="D547" s="29"/>
      <c r="E547" s="29"/>
      <c r="F547" s="29"/>
      <c r="G547" s="29"/>
      <c r="H547" s="29"/>
      <c r="I547" s="29"/>
      <c r="J547" s="325"/>
      <c r="K547" s="325"/>
      <c r="L547" s="29"/>
      <c r="M547" s="29"/>
      <c r="N547" s="29"/>
      <c r="O547" s="29"/>
      <c r="P547" s="29"/>
      <c r="Q547" s="29"/>
      <c r="R547" s="29"/>
      <c r="S547" s="29"/>
      <c r="T547" s="29"/>
      <c r="U547" s="29"/>
      <c r="V547" s="29"/>
      <c r="W547" s="29"/>
      <c r="X547" s="29"/>
      <c r="Y547" s="29"/>
      <c r="Z547" s="29"/>
      <c r="AA547" s="29"/>
      <c r="AB547" s="29"/>
      <c r="AC547" s="29"/>
    </row>
    <row r="548" spans="1:29" ht="15.75" customHeight="1">
      <c r="A548" s="29"/>
      <c r="B548" s="75"/>
      <c r="C548" s="29"/>
      <c r="D548" s="29"/>
      <c r="E548" s="29"/>
      <c r="F548" s="29"/>
      <c r="G548" s="29"/>
      <c r="H548" s="29"/>
      <c r="I548" s="29"/>
      <c r="J548" s="325"/>
      <c r="K548" s="325"/>
      <c r="L548" s="29"/>
      <c r="M548" s="29"/>
      <c r="N548" s="29"/>
      <c r="O548" s="29"/>
      <c r="P548" s="29"/>
      <c r="Q548" s="29"/>
      <c r="R548" s="29"/>
      <c r="S548" s="29"/>
      <c r="T548" s="29"/>
      <c r="U548" s="29"/>
      <c r="V548" s="29"/>
      <c r="W548" s="29"/>
      <c r="X548" s="29"/>
      <c r="Y548" s="29"/>
      <c r="Z548" s="29"/>
      <c r="AA548" s="29"/>
      <c r="AB548" s="29"/>
      <c r="AC548" s="29"/>
    </row>
    <row r="549" spans="1:29" ht="15.75" customHeight="1">
      <c r="A549" s="29"/>
      <c r="B549" s="75"/>
      <c r="C549" s="29"/>
      <c r="D549" s="29"/>
      <c r="E549" s="29"/>
      <c r="F549" s="29"/>
      <c r="G549" s="29"/>
      <c r="H549" s="29"/>
      <c r="I549" s="29"/>
      <c r="J549" s="325"/>
      <c r="K549" s="325"/>
      <c r="L549" s="29"/>
      <c r="M549" s="29"/>
      <c r="N549" s="29"/>
      <c r="O549" s="29"/>
      <c r="P549" s="29"/>
      <c r="Q549" s="29"/>
      <c r="R549" s="29"/>
      <c r="S549" s="29"/>
      <c r="T549" s="29"/>
      <c r="U549" s="29"/>
      <c r="V549" s="29"/>
      <c r="W549" s="29"/>
      <c r="X549" s="29"/>
      <c r="Y549" s="29"/>
      <c r="Z549" s="29"/>
      <c r="AA549" s="29"/>
      <c r="AB549" s="29"/>
      <c r="AC549" s="29"/>
    </row>
    <row r="550" spans="1:29" ht="15.75" customHeight="1">
      <c r="A550" s="29"/>
      <c r="B550" s="75"/>
      <c r="C550" s="29"/>
      <c r="D550" s="29"/>
      <c r="E550" s="29"/>
      <c r="F550" s="29"/>
      <c r="G550" s="29"/>
      <c r="H550" s="29"/>
      <c r="I550" s="29"/>
      <c r="J550" s="325"/>
      <c r="K550" s="325"/>
      <c r="L550" s="29"/>
      <c r="M550" s="29"/>
      <c r="N550" s="29"/>
      <c r="O550" s="29"/>
      <c r="P550" s="29"/>
      <c r="Q550" s="29"/>
      <c r="R550" s="29"/>
      <c r="S550" s="29"/>
      <c r="T550" s="29"/>
      <c r="U550" s="29"/>
      <c r="V550" s="29"/>
      <c r="W550" s="29"/>
      <c r="X550" s="29"/>
      <c r="Y550" s="29"/>
      <c r="Z550" s="29"/>
      <c r="AA550" s="29"/>
      <c r="AB550" s="29"/>
      <c r="AC550" s="29"/>
    </row>
    <row r="551" spans="1:29" ht="15.75" customHeight="1">
      <c r="A551" s="29"/>
      <c r="B551" s="75"/>
      <c r="C551" s="29"/>
      <c r="D551" s="29"/>
      <c r="E551" s="29"/>
      <c r="F551" s="29"/>
      <c r="G551" s="29"/>
      <c r="H551" s="29"/>
      <c r="I551" s="29"/>
      <c r="J551" s="325"/>
      <c r="K551" s="325"/>
      <c r="L551" s="29"/>
      <c r="M551" s="29"/>
      <c r="N551" s="29"/>
      <c r="O551" s="29"/>
      <c r="P551" s="29"/>
      <c r="Q551" s="29"/>
      <c r="R551" s="29"/>
      <c r="S551" s="29"/>
      <c r="T551" s="29"/>
      <c r="U551" s="29"/>
      <c r="V551" s="29"/>
      <c r="W551" s="29"/>
      <c r="X551" s="29"/>
      <c r="Y551" s="29"/>
      <c r="Z551" s="29"/>
      <c r="AA551" s="29"/>
      <c r="AB551" s="29"/>
      <c r="AC551" s="29"/>
    </row>
    <row r="552" spans="1:29" ht="15.75" customHeight="1">
      <c r="A552" s="29"/>
      <c r="B552" s="75"/>
      <c r="C552" s="29"/>
      <c r="D552" s="29"/>
      <c r="E552" s="29"/>
      <c r="F552" s="29"/>
      <c r="G552" s="29"/>
      <c r="H552" s="29"/>
      <c r="I552" s="29"/>
      <c r="J552" s="325"/>
      <c r="K552" s="325"/>
      <c r="L552" s="29"/>
      <c r="M552" s="29"/>
      <c r="N552" s="29"/>
      <c r="O552" s="29"/>
      <c r="P552" s="29"/>
      <c r="Q552" s="29"/>
      <c r="R552" s="29"/>
      <c r="S552" s="29"/>
      <c r="T552" s="29"/>
      <c r="U552" s="29"/>
      <c r="V552" s="29"/>
      <c r="W552" s="29"/>
      <c r="X552" s="29"/>
      <c r="Y552" s="29"/>
      <c r="Z552" s="29"/>
      <c r="AA552" s="29"/>
      <c r="AB552" s="29"/>
      <c r="AC552" s="29"/>
    </row>
    <row r="553" spans="1:29" ht="15.75" customHeight="1">
      <c r="A553" s="29"/>
      <c r="B553" s="75"/>
      <c r="C553" s="29"/>
      <c r="D553" s="29"/>
      <c r="E553" s="29"/>
      <c r="F553" s="29"/>
      <c r="G553" s="29"/>
      <c r="H553" s="29"/>
      <c r="I553" s="29"/>
      <c r="J553" s="325"/>
      <c r="K553" s="325"/>
      <c r="L553" s="29"/>
      <c r="M553" s="29"/>
      <c r="N553" s="29"/>
      <c r="O553" s="29"/>
      <c r="P553" s="29"/>
      <c r="Q553" s="29"/>
      <c r="R553" s="29"/>
      <c r="S553" s="29"/>
      <c r="T553" s="29"/>
      <c r="U553" s="29"/>
      <c r="V553" s="29"/>
      <c r="W553" s="29"/>
      <c r="X553" s="29"/>
      <c r="Y553" s="29"/>
      <c r="Z553" s="29"/>
      <c r="AA553" s="29"/>
      <c r="AB553" s="29"/>
      <c r="AC553" s="29"/>
    </row>
    <row r="554" spans="1:29" ht="15.75" customHeight="1">
      <c r="A554" s="29"/>
      <c r="B554" s="75"/>
      <c r="C554" s="29"/>
      <c r="D554" s="29"/>
      <c r="E554" s="29"/>
      <c r="F554" s="29"/>
      <c r="G554" s="29"/>
      <c r="H554" s="29"/>
      <c r="I554" s="29"/>
      <c r="J554" s="325"/>
      <c r="K554" s="325"/>
      <c r="L554" s="29"/>
      <c r="M554" s="29"/>
      <c r="N554" s="29"/>
      <c r="O554" s="29"/>
      <c r="P554" s="29"/>
      <c r="Q554" s="29"/>
      <c r="R554" s="29"/>
      <c r="S554" s="29"/>
      <c r="T554" s="29"/>
      <c r="U554" s="29"/>
      <c r="V554" s="29"/>
      <c r="W554" s="29"/>
      <c r="X554" s="29"/>
      <c r="Y554" s="29"/>
      <c r="Z554" s="29"/>
      <c r="AA554" s="29"/>
      <c r="AB554" s="29"/>
      <c r="AC554" s="29"/>
    </row>
    <row r="555" spans="1:29" ht="15.75" customHeight="1">
      <c r="A555" s="29"/>
      <c r="B555" s="75"/>
      <c r="C555" s="29"/>
      <c r="D555" s="29"/>
      <c r="E555" s="29"/>
      <c r="F555" s="29"/>
      <c r="G555" s="29"/>
      <c r="H555" s="29"/>
      <c r="I555" s="29"/>
      <c r="J555" s="325"/>
      <c r="K555" s="325"/>
      <c r="L555" s="29"/>
      <c r="M555" s="29"/>
      <c r="N555" s="29"/>
      <c r="O555" s="29"/>
      <c r="P555" s="29"/>
      <c r="Q555" s="29"/>
      <c r="R555" s="29"/>
      <c r="S555" s="29"/>
      <c r="T555" s="29"/>
      <c r="U555" s="29"/>
      <c r="V555" s="29"/>
      <c r="W555" s="29"/>
      <c r="X555" s="29"/>
      <c r="Y555" s="29"/>
      <c r="Z555" s="29"/>
      <c r="AA555" s="29"/>
      <c r="AB555" s="29"/>
      <c r="AC555" s="29"/>
    </row>
    <row r="556" spans="1:29" ht="15.75" customHeight="1">
      <c r="A556" s="29"/>
      <c r="B556" s="75"/>
      <c r="C556" s="29"/>
      <c r="D556" s="29"/>
      <c r="E556" s="29"/>
      <c r="F556" s="29"/>
      <c r="G556" s="29"/>
      <c r="H556" s="29"/>
      <c r="I556" s="29"/>
      <c r="J556" s="325"/>
      <c r="K556" s="325"/>
      <c r="L556" s="29"/>
      <c r="M556" s="29"/>
      <c r="N556" s="29"/>
      <c r="O556" s="29"/>
      <c r="P556" s="29"/>
      <c r="Q556" s="29"/>
      <c r="R556" s="29"/>
      <c r="S556" s="29"/>
      <c r="T556" s="29"/>
      <c r="U556" s="29"/>
      <c r="V556" s="29"/>
      <c r="W556" s="29"/>
      <c r="X556" s="29"/>
      <c r="Y556" s="29"/>
      <c r="Z556" s="29"/>
      <c r="AA556" s="29"/>
      <c r="AB556" s="29"/>
      <c r="AC556" s="29"/>
    </row>
    <row r="557" spans="1:29" ht="15.75" customHeight="1">
      <c r="A557" s="29"/>
      <c r="B557" s="75"/>
      <c r="C557" s="29"/>
      <c r="D557" s="29"/>
      <c r="E557" s="29"/>
      <c r="F557" s="29"/>
      <c r="G557" s="29"/>
      <c r="H557" s="29"/>
      <c r="I557" s="29"/>
      <c r="J557" s="325"/>
      <c r="K557" s="325"/>
      <c r="L557" s="29"/>
      <c r="M557" s="29"/>
      <c r="N557" s="29"/>
      <c r="O557" s="29"/>
      <c r="P557" s="29"/>
      <c r="Q557" s="29"/>
      <c r="R557" s="29"/>
      <c r="S557" s="29"/>
      <c r="T557" s="29"/>
      <c r="U557" s="29"/>
      <c r="V557" s="29"/>
      <c r="W557" s="29"/>
      <c r="X557" s="29"/>
      <c r="Y557" s="29"/>
      <c r="Z557" s="29"/>
      <c r="AA557" s="29"/>
      <c r="AB557" s="29"/>
      <c r="AC557" s="29"/>
    </row>
    <row r="558" spans="1:29" ht="15.75" customHeight="1">
      <c r="A558" s="29"/>
      <c r="B558" s="75"/>
      <c r="C558" s="29"/>
      <c r="D558" s="29"/>
      <c r="E558" s="29"/>
      <c r="F558" s="29"/>
      <c r="G558" s="29"/>
      <c r="H558" s="29"/>
      <c r="I558" s="29"/>
      <c r="J558" s="325"/>
      <c r="K558" s="325"/>
      <c r="L558" s="29"/>
      <c r="M558" s="29"/>
      <c r="N558" s="29"/>
      <c r="O558" s="29"/>
      <c r="P558" s="29"/>
      <c r="Q558" s="29"/>
      <c r="R558" s="29"/>
      <c r="S558" s="29"/>
      <c r="T558" s="29"/>
      <c r="U558" s="29"/>
      <c r="V558" s="29"/>
      <c r="W558" s="29"/>
      <c r="X558" s="29"/>
      <c r="Y558" s="29"/>
      <c r="Z558" s="29"/>
      <c r="AA558" s="29"/>
      <c r="AB558" s="29"/>
      <c r="AC558" s="29"/>
    </row>
    <row r="559" spans="1:29" ht="15.75" customHeight="1">
      <c r="A559" s="29"/>
      <c r="B559" s="75"/>
      <c r="C559" s="29"/>
      <c r="D559" s="29"/>
      <c r="E559" s="29"/>
      <c r="F559" s="29"/>
      <c r="G559" s="29"/>
      <c r="H559" s="29"/>
      <c r="I559" s="29"/>
      <c r="J559" s="325"/>
      <c r="K559" s="325"/>
      <c r="L559" s="29"/>
      <c r="M559" s="29"/>
      <c r="N559" s="29"/>
      <c r="O559" s="29"/>
      <c r="P559" s="29"/>
      <c r="Q559" s="29"/>
      <c r="R559" s="29"/>
      <c r="S559" s="29"/>
      <c r="T559" s="29"/>
      <c r="U559" s="29"/>
      <c r="V559" s="29"/>
      <c r="W559" s="29"/>
      <c r="X559" s="29"/>
      <c r="Y559" s="29"/>
      <c r="Z559" s="29"/>
      <c r="AA559" s="29"/>
      <c r="AB559" s="29"/>
      <c r="AC559" s="29"/>
    </row>
    <row r="560" spans="1:29" ht="15.75" customHeight="1">
      <c r="A560" s="29"/>
      <c r="B560" s="75"/>
      <c r="C560" s="29"/>
      <c r="D560" s="29"/>
      <c r="E560" s="29"/>
      <c r="F560" s="29"/>
      <c r="G560" s="29"/>
      <c r="H560" s="29"/>
      <c r="I560" s="29"/>
      <c r="J560" s="325"/>
      <c r="K560" s="325"/>
      <c r="L560" s="29"/>
      <c r="M560" s="29"/>
      <c r="N560" s="29"/>
      <c r="O560" s="29"/>
      <c r="P560" s="29"/>
      <c r="Q560" s="29"/>
      <c r="R560" s="29"/>
      <c r="S560" s="29"/>
      <c r="T560" s="29"/>
      <c r="U560" s="29"/>
      <c r="V560" s="29"/>
      <c r="W560" s="29"/>
      <c r="X560" s="29"/>
      <c r="Y560" s="29"/>
      <c r="Z560" s="29"/>
      <c r="AA560" s="29"/>
      <c r="AB560" s="29"/>
      <c r="AC560" s="29"/>
    </row>
    <row r="561" spans="1:29" ht="15.75" customHeight="1">
      <c r="A561" s="29"/>
      <c r="B561" s="75"/>
      <c r="C561" s="29"/>
      <c r="D561" s="29"/>
      <c r="E561" s="29"/>
      <c r="F561" s="29"/>
      <c r="G561" s="29"/>
      <c r="H561" s="29"/>
      <c r="I561" s="29"/>
      <c r="J561" s="325"/>
      <c r="K561" s="325"/>
      <c r="L561" s="29"/>
      <c r="M561" s="29"/>
      <c r="N561" s="29"/>
      <c r="O561" s="29"/>
      <c r="P561" s="29"/>
      <c r="Q561" s="29"/>
      <c r="R561" s="29"/>
      <c r="S561" s="29"/>
      <c r="T561" s="29"/>
      <c r="U561" s="29"/>
      <c r="V561" s="29"/>
      <c r="W561" s="29"/>
      <c r="X561" s="29"/>
      <c r="Y561" s="29"/>
      <c r="Z561" s="29"/>
      <c r="AA561" s="29"/>
      <c r="AB561" s="29"/>
      <c r="AC561" s="29"/>
    </row>
    <row r="562" spans="1:29" ht="15.75" customHeight="1">
      <c r="A562" s="29"/>
      <c r="B562" s="75"/>
      <c r="C562" s="29"/>
      <c r="D562" s="29"/>
      <c r="E562" s="29"/>
      <c r="F562" s="29"/>
      <c r="G562" s="29"/>
      <c r="H562" s="29"/>
      <c r="I562" s="29"/>
      <c r="J562" s="325"/>
      <c r="K562" s="325"/>
      <c r="L562" s="29"/>
      <c r="M562" s="29"/>
      <c r="N562" s="29"/>
      <c r="O562" s="29"/>
      <c r="P562" s="29"/>
      <c r="Q562" s="29"/>
      <c r="R562" s="29"/>
      <c r="S562" s="29"/>
      <c r="T562" s="29"/>
      <c r="U562" s="29"/>
      <c r="V562" s="29"/>
      <c r="W562" s="29"/>
      <c r="X562" s="29"/>
      <c r="Y562" s="29"/>
      <c r="Z562" s="29"/>
      <c r="AA562" s="29"/>
      <c r="AB562" s="29"/>
      <c r="AC562" s="29"/>
    </row>
    <row r="563" spans="1:29" ht="15.75" customHeight="1">
      <c r="A563" s="29"/>
      <c r="B563" s="75"/>
      <c r="C563" s="29"/>
      <c r="D563" s="29"/>
      <c r="E563" s="29"/>
      <c r="F563" s="29"/>
      <c r="G563" s="29"/>
      <c r="H563" s="29"/>
      <c r="I563" s="29"/>
      <c r="J563" s="325"/>
      <c r="K563" s="325"/>
      <c r="L563" s="29"/>
      <c r="M563" s="29"/>
      <c r="N563" s="29"/>
      <c r="O563" s="29"/>
      <c r="P563" s="29"/>
      <c r="Q563" s="29"/>
      <c r="R563" s="29"/>
      <c r="S563" s="29"/>
      <c r="T563" s="29"/>
      <c r="U563" s="29"/>
      <c r="V563" s="29"/>
      <c r="W563" s="29"/>
      <c r="X563" s="29"/>
      <c r="Y563" s="29"/>
      <c r="Z563" s="29"/>
      <c r="AA563" s="29"/>
      <c r="AB563" s="29"/>
      <c r="AC563" s="29"/>
    </row>
    <row r="564" spans="1:29" ht="15.75" customHeight="1">
      <c r="A564" s="29"/>
      <c r="B564" s="75"/>
      <c r="C564" s="29"/>
      <c r="D564" s="29"/>
      <c r="E564" s="29"/>
      <c r="F564" s="29"/>
      <c r="G564" s="29"/>
      <c r="H564" s="29"/>
      <c r="I564" s="29"/>
      <c r="J564" s="325"/>
      <c r="K564" s="325"/>
      <c r="L564" s="29"/>
      <c r="M564" s="29"/>
      <c r="N564" s="29"/>
      <c r="O564" s="29"/>
      <c r="P564" s="29"/>
      <c r="Q564" s="29"/>
      <c r="R564" s="29"/>
      <c r="S564" s="29"/>
      <c r="T564" s="29"/>
      <c r="U564" s="29"/>
      <c r="V564" s="29"/>
      <c r="W564" s="29"/>
      <c r="X564" s="29"/>
      <c r="Y564" s="29"/>
      <c r="Z564" s="29"/>
      <c r="AA564" s="29"/>
      <c r="AB564" s="29"/>
      <c r="AC564" s="29"/>
    </row>
    <row r="565" spans="1:29" ht="15.75" customHeight="1">
      <c r="A565" s="29"/>
      <c r="B565" s="75"/>
      <c r="C565" s="29"/>
      <c r="D565" s="29"/>
      <c r="E565" s="29"/>
      <c r="F565" s="29"/>
      <c r="G565" s="29"/>
      <c r="H565" s="29"/>
      <c r="I565" s="29"/>
      <c r="J565" s="325"/>
      <c r="K565" s="325"/>
      <c r="L565" s="29"/>
      <c r="M565" s="29"/>
      <c r="N565" s="29"/>
      <c r="O565" s="29"/>
      <c r="P565" s="29"/>
      <c r="Q565" s="29"/>
      <c r="R565" s="29"/>
      <c r="S565" s="29"/>
      <c r="T565" s="29"/>
      <c r="U565" s="29"/>
      <c r="V565" s="29"/>
      <c r="W565" s="29"/>
      <c r="X565" s="29"/>
      <c r="Y565" s="29"/>
      <c r="Z565" s="29"/>
      <c r="AA565" s="29"/>
      <c r="AB565" s="29"/>
      <c r="AC565" s="29"/>
    </row>
    <row r="566" spans="1:29" ht="15.75" customHeight="1">
      <c r="A566" s="29"/>
      <c r="B566" s="75"/>
      <c r="C566" s="29"/>
      <c r="D566" s="29"/>
      <c r="E566" s="29"/>
      <c r="F566" s="29"/>
      <c r="G566" s="29"/>
      <c r="H566" s="29"/>
      <c r="I566" s="29"/>
      <c r="J566" s="325"/>
      <c r="K566" s="325"/>
      <c r="L566" s="29"/>
      <c r="M566" s="29"/>
      <c r="N566" s="29"/>
      <c r="O566" s="29"/>
      <c r="P566" s="29"/>
      <c r="Q566" s="29"/>
      <c r="R566" s="29"/>
      <c r="S566" s="29"/>
      <c r="T566" s="29"/>
      <c r="U566" s="29"/>
      <c r="V566" s="29"/>
      <c r="W566" s="29"/>
      <c r="X566" s="29"/>
      <c r="Y566" s="29"/>
      <c r="Z566" s="29"/>
      <c r="AA566" s="29"/>
      <c r="AB566" s="29"/>
      <c r="AC566" s="29"/>
    </row>
    <row r="567" spans="1:29" ht="15.75" customHeight="1">
      <c r="A567" s="29"/>
      <c r="B567" s="75"/>
      <c r="C567" s="29"/>
      <c r="D567" s="29"/>
      <c r="E567" s="29"/>
      <c r="F567" s="29"/>
      <c r="G567" s="29"/>
      <c r="H567" s="29"/>
      <c r="I567" s="29"/>
      <c r="J567" s="325"/>
      <c r="K567" s="325"/>
      <c r="L567" s="29"/>
      <c r="M567" s="29"/>
      <c r="N567" s="29"/>
      <c r="O567" s="29"/>
      <c r="P567" s="29"/>
      <c r="Q567" s="29"/>
      <c r="R567" s="29"/>
      <c r="S567" s="29"/>
      <c r="T567" s="29"/>
      <c r="U567" s="29"/>
      <c r="V567" s="29"/>
      <c r="W567" s="29"/>
      <c r="X567" s="29"/>
      <c r="Y567" s="29"/>
      <c r="Z567" s="29"/>
      <c r="AA567" s="29"/>
      <c r="AB567" s="29"/>
      <c r="AC567" s="29"/>
    </row>
    <row r="568" spans="1:29" ht="15.75" customHeight="1">
      <c r="A568" s="29"/>
      <c r="B568" s="75"/>
      <c r="C568" s="29"/>
      <c r="D568" s="29"/>
      <c r="E568" s="29"/>
      <c r="F568" s="29"/>
      <c r="G568" s="29"/>
      <c r="H568" s="29"/>
      <c r="I568" s="29"/>
      <c r="J568" s="325"/>
      <c r="K568" s="325"/>
      <c r="L568" s="29"/>
      <c r="M568" s="29"/>
      <c r="N568" s="29"/>
      <c r="O568" s="29"/>
      <c r="P568" s="29"/>
      <c r="Q568" s="29"/>
      <c r="R568" s="29"/>
      <c r="S568" s="29"/>
      <c r="T568" s="29"/>
      <c r="U568" s="29"/>
      <c r="V568" s="29"/>
      <c r="W568" s="29"/>
      <c r="X568" s="29"/>
      <c r="Y568" s="29"/>
      <c r="Z568" s="29"/>
      <c r="AA568" s="29"/>
      <c r="AB568" s="29"/>
      <c r="AC568" s="29"/>
    </row>
    <row r="569" spans="1:29" ht="15.75" customHeight="1">
      <c r="A569" s="29"/>
      <c r="B569" s="75"/>
      <c r="C569" s="29"/>
      <c r="D569" s="29"/>
      <c r="E569" s="29"/>
      <c r="F569" s="29"/>
      <c r="G569" s="29"/>
      <c r="H569" s="29"/>
      <c r="I569" s="29"/>
      <c r="J569" s="325"/>
      <c r="K569" s="325"/>
      <c r="L569" s="29"/>
      <c r="M569" s="29"/>
      <c r="N569" s="29"/>
      <c r="O569" s="29"/>
      <c r="P569" s="29"/>
      <c r="Q569" s="29"/>
      <c r="R569" s="29"/>
      <c r="S569" s="29"/>
      <c r="T569" s="29"/>
      <c r="U569" s="29"/>
      <c r="V569" s="29"/>
      <c r="W569" s="29"/>
      <c r="X569" s="29"/>
      <c r="Y569" s="29"/>
      <c r="Z569" s="29"/>
      <c r="AA569" s="29"/>
      <c r="AB569" s="29"/>
      <c r="AC569" s="29"/>
    </row>
    <row r="570" spans="1:29" ht="15.75" customHeight="1">
      <c r="A570" s="29"/>
      <c r="B570" s="75"/>
      <c r="C570" s="29"/>
      <c r="D570" s="29"/>
      <c r="E570" s="29"/>
      <c r="F570" s="29"/>
      <c r="G570" s="29"/>
      <c r="H570" s="29"/>
      <c r="I570" s="29"/>
      <c r="J570" s="325"/>
      <c r="K570" s="325"/>
      <c r="L570" s="29"/>
      <c r="M570" s="29"/>
      <c r="N570" s="29"/>
      <c r="O570" s="29"/>
      <c r="P570" s="29"/>
      <c r="Q570" s="29"/>
      <c r="R570" s="29"/>
      <c r="S570" s="29"/>
      <c r="T570" s="29"/>
      <c r="U570" s="29"/>
      <c r="V570" s="29"/>
      <c r="W570" s="29"/>
      <c r="X570" s="29"/>
      <c r="Y570" s="29"/>
      <c r="Z570" s="29"/>
      <c r="AA570" s="29"/>
      <c r="AB570" s="29"/>
      <c r="AC570" s="29"/>
    </row>
    <row r="571" spans="1:29" ht="15.75" customHeight="1">
      <c r="A571" s="29"/>
      <c r="B571" s="75"/>
      <c r="C571" s="29"/>
      <c r="D571" s="29"/>
      <c r="E571" s="29"/>
      <c r="F571" s="29"/>
      <c r="G571" s="29"/>
      <c r="H571" s="29"/>
      <c r="I571" s="29"/>
      <c r="J571" s="325"/>
      <c r="K571" s="325"/>
      <c r="L571" s="29"/>
      <c r="M571" s="29"/>
      <c r="N571" s="29"/>
      <c r="O571" s="29"/>
      <c r="P571" s="29"/>
      <c r="Q571" s="29"/>
      <c r="R571" s="29"/>
      <c r="S571" s="29"/>
      <c r="T571" s="29"/>
      <c r="U571" s="29"/>
      <c r="V571" s="29"/>
      <c r="W571" s="29"/>
      <c r="X571" s="29"/>
      <c r="Y571" s="29"/>
      <c r="Z571" s="29"/>
      <c r="AA571" s="29"/>
      <c r="AB571" s="29"/>
      <c r="AC571" s="29"/>
    </row>
    <row r="572" spans="1:29" ht="15.75" customHeight="1">
      <c r="A572" s="29"/>
      <c r="B572" s="75"/>
      <c r="C572" s="29"/>
      <c r="D572" s="29"/>
      <c r="E572" s="29"/>
      <c r="F572" s="29"/>
      <c r="G572" s="29"/>
      <c r="H572" s="29"/>
      <c r="I572" s="29"/>
      <c r="J572" s="325"/>
      <c r="K572" s="325"/>
      <c r="L572" s="29"/>
      <c r="M572" s="29"/>
      <c r="N572" s="29"/>
      <c r="O572" s="29"/>
      <c r="P572" s="29"/>
      <c r="Q572" s="29"/>
      <c r="R572" s="29"/>
      <c r="S572" s="29"/>
      <c r="T572" s="29"/>
      <c r="U572" s="29"/>
      <c r="V572" s="29"/>
      <c r="W572" s="29"/>
      <c r="X572" s="29"/>
      <c r="Y572" s="29"/>
      <c r="Z572" s="29"/>
      <c r="AA572" s="29"/>
      <c r="AB572" s="29"/>
      <c r="AC572" s="29"/>
    </row>
    <row r="573" spans="1:29" ht="15.75" customHeight="1">
      <c r="A573" s="29"/>
      <c r="B573" s="75"/>
      <c r="C573" s="29"/>
      <c r="D573" s="29"/>
      <c r="E573" s="29"/>
      <c r="F573" s="29"/>
      <c r="G573" s="29"/>
      <c r="H573" s="29"/>
      <c r="I573" s="29"/>
      <c r="J573" s="325"/>
      <c r="K573" s="325"/>
      <c r="L573" s="29"/>
      <c r="M573" s="29"/>
      <c r="N573" s="29"/>
      <c r="O573" s="29"/>
      <c r="P573" s="29"/>
      <c r="Q573" s="29"/>
      <c r="R573" s="29"/>
      <c r="S573" s="29"/>
      <c r="T573" s="29"/>
      <c r="U573" s="29"/>
      <c r="V573" s="29"/>
      <c r="W573" s="29"/>
      <c r="X573" s="29"/>
      <c r="Y573" s="29"/>
      <c r="Z573" s="29"/>
      <c r="AA573" s="29"/>
      <c r="AB573" s="29"/>
      <c r="AC573" s="29"/>
    </row>
    <row r="574" spans="1:29" ht="15.75" customHeight="1">
      <c r="A574" s="29"/>
      <c r="B574" s="75"/>
      <c r="C574" s="29"/>
      <c r="D574" s="29"/>
      <c r="E574" s="29"/>
      <c r="F574" s="29"/>
      <c r="G574" s="29"/>
      <c r="H574" s="29"/>
      <c r="I574" s="29"/>
      <c r="J574" s="325"/>
      <c r="K574" s="325"/>
      <c r="L574" s="29"/>
      <c r="M574" s="29"/>
      <c r="N574" s="29"/>
      <c r="O574" s="29"/>
      <c r="P574" s="29"/>
      <c r="Q574" s="29"/>
      <c r="R574" s="29"/>
      <c r="S574" s="29"/>
      <c r="T574" s="29"/>
      <c r="U574" s="29"/>
      <c r="V574" s="29"/>
      <c r="W574" s="29"/>
      <c r="X574" s="29"/>
      <c r="Y574" s="29"/>
      <c r="Z574" s="29"/>
      <c r="AA574" s="29"/>
      <c r="AB574" s="29"/>
      <c r="AC574" s="29"/>
    </row>
    <row r="575" spans="1:29" ht="15.75" customHeight="1">
      <c r="A575" s="29"/>
      <c r="B575" s="75"/>
      <c r="C575" s="29"/>
      <c r="D575" s="29"/>
      <c r="E575" s="29"/>
      <c r="F575" s="29"/>
      <c r="G575" s="29"/>
      <c r="H575" s="29"/>
      <c r="I575" s="29"/>
      <c r="J575" s="325"/>
      <c r="K575" s="325"/>
      <c r="L575" s="29"/>
      <c r="M575" s="29"/>
      <c r="N575" s="29"/>
      <c r="O575" s="29"/>
      <c r="P575" s="29"/>
      <c r="Q575" s="29"/>
      <c r="R575" s="29"/>
      <c r="S575" s="29"/>
      <c r="T575" s="29"/>
      <c r="U575" s="29"/>
      <c r="V575" s="29"/>
      <c r="W575" s="29"/>
      <c r="X575" s="29"/>
      <c r="Y575" s="29"/>
      <c r="Z575" s="29"/>
      <c r="AA575" s="29"/>
      <c r="AB575" s="29"/>
      <c r="AC575" s="29"/>
    </row>
    <row r="576" spans="1:29" ht="15.75" customHeight="1">
      <c r="A576" s="29"/>
      <c r="B576" s="75"/>
      <c r="C576" s="29"/>
      <c r="D576" s="29"/>
      <c r="E576" s="29"/>
      <c r="F576" s="29"/>
      <c r="G576" s="29"/>
      <c r="H576" s="29"/>
      <c r="I576" s="29"/>
      <c r="J576" s="325"/>
      <c r="K576" s="325"/>
      <c r="L576" s="29"/>
      <c r="M576" s="29"/>
      <c r="N576" s="29"/>
      <c r="O576" s="29"/>
      <c r="P576" s="29"/>
      <c r="Q576" s="29"/>
      <c r="R576" s="29"/>
      <c r="S576" s="29"/>
      <c r="T576" s="29"/>
      <c r="U576" s="29"/>
      <c r="V576" s="29"/>
      <c r="W576" s="29"/>
      <c r="X576" s="29"/>
      <c r="Y576" s="29"/>
      <c r="Z576" s="29"/>
      <c r="AA576" s="29"/>
      <c r="AB576" s="29"/>
      <c r="AC576" s="29"/>
    </row>
    <row r="577" spans="1:29" ht="15.75" customHeight="1">
      <c r="A577" s="29"/>
      <c r="B577" s="75"/>
      <c r="C577" s="29"/>
      <c r="D577" s="29"/>
      <c r="E577" s="29"/>
      <c r="F577" s="29"/>
      <c r="G577" s="29"/>
      <c r="H577" s="29"/>
      <c r="I577" s="29"/>
      <c r="J577" s="325"/>
      <c r="K577" s="325"/>
      <c r="L577" s="29"/>
      <c r="M577" s="29"/>
      <c r="N577" s="29"/>
      <c r="O577" s="29"/>
      <c r="P577" s="29"/>
      <c r="Q577" s="29"/>
      <c r="R577" s="29"/>
      <c r="S577" s="29"/>
      <c r="T577" s="29"/>
      <c r="U577" s="29"/>
      <c r="V577" s="29"/>
      <c r="W577" s="29"/>
      <c r="X577" s="29"/>
      <c r="Y577" s="29"/>
      <c r="Z577" s="29"/>
      <c r="AA577" s="29"/>
      <c r="AB577" s="29"/>
      <c r="AC577" s="29"/>
    </row>
    <row r="578" spans="1:29" ht="15.75" customHeight="1">
      <c r="A578" s="29"/>
      <c r="B578" s="75"/>
      <c r="C578" s="29"/>
      <c r="D578" s="29"/>
      <c r="E578" s="29"/>
      <c r="F578" s="29"/>
      <c r="G578" s="29"/>
      <c r="H578" s="29"/>
      <c r="I578" s="29"/>
      <c r="J578" s="325"/>
      <c r="K578" s="325"/>
      <c r="L578" s="29"/>
      <c r="M578" s="29"/>
      <c r="N578" s="29"/>
      <c r="O578" s="29"/>
      <c r="P578" s="29"/>
      <c r="Q578" s="29"/>
      <c r="R578" s="29"/>
      <c r="S578" s="29"/>
      <c r="T578" s="29"/>
      <c r="U578" s="29"/>
      <c r="V578" s="29"/>
      <c r="W578" s="29"/>
      <c r="X578" s="29"/>
      <c r="Y578" s="29"/>
      <c r="Z578" s="29"/>
      <c r="AA578" s="29"/>
      <c r="AB578" s="29"/>
      <c r="AC578" s="29"/>
    </row>
    <row r="579" spans="1:29" ht="15.75" customHeight="1">
      <c r="A579" s="29"/>
      <c r="B579" s="75"/>
      <c r="C579" s="29"/>
      <c r="D579" s="29"/>
      <c r="E579" s="29"/>
      <c r="F579" s="29"/>
      <c r="G579" s="29"/>
      <c r="H579" s="29"/>
      <c r="I579" s="29"/>
      <c r="J579" s="325"/>
      <c r="K579" s="325"/>
      <c r="L579" s="29"/>
      <c r="M579" s="29"/>
      <c r="N579" s="29"/>
      <c r="O579" s="29"/>
      <c r="P579" s="29"/>
      <c r="Q579" s="29"/>
      <c r="R579" s="29"/>
      <c r="S579" s="29"/>
      <c r="T579" s="29"/>
      <c r="U579" s="29"/>
      <c r="V579" s="29"/>
      <c r="W579" s="29"/>
      <c r="X579" s="29"/>
      <c r="Y579" s="29"/>
      <c r="Z579" s="29"/>
      <c r="AA579" s="29"/>
      <c r="AB579" s="29"/>
      <c r="AC579" s="29"/>
    </row>
    <row r="580" spans="1:29" ht="15.75" customHeight="1">
      <c r="A580" s="29"/>
      <c r="B580" s="75"/>
      <c r="C580" s="29"/>
      <c r="D580" s="29"/>
      <c r="E580" s="29"/>
      <c r="F580" s="29"/>
      <c r="G580" s="29"/>
      <c r="H580" s="29"/>
      <c r="I580" s="29"/>
      <c r="J580" s="325"/>
      <c r="K580" s="325"/>
      <c r="L580" s="29"/>
      <c r="M580" s="29"/>
      <c r="N580" s="29"/>
      <c r="O580" s="29"/>
      <c r="P580" s="29"/>
      <c r="Q580" s="29"/>
      <c r="R580" s="29"/>
      <c r="S580" s="29"/>
      <c r="T580" s="29"/>
      <c r="U580" s="29"/>
      <c r="V580" s="29"/>
      <c r="W580" s="29"/>
      <c r="X580" s="29"/>
      <c r="Y580" s="29"/>
      <c r="Z580" s="29"/>
      <c r="AA580" s="29"/>
      <c r="AB580" s="29"/>
      <c r="AC580" s="29"/>
    </row>
    <row r="581" spans="1:29" ht="15.75" customHeight="1">
      <c r="A581" s="29"/>
      <c r="B581" s="75"/>
      <c r="C581" s="29"/>
      <c r="D581" s="29"/>
      <c r="E581" s="29"/>
      <c r="F581" s="29"/>
      <c r="G581" s="29"/>
      <c r="H581" s="29"/>
      <c r="I581" s="29"/>
      <c r="J581" s="325"/>
      <c r="K581" s="325"/>
      <c r="L581" s="29"/>
      <c r="M581" s="29"/>
      <c r="N581" s="29"/>
      <c r="O581" s="29"/>
      <c r="P581" s="29"/>
      <c r="Q581" s="29"/>
      <c r="R581" s="29"/>
      <c r="S581" s="29"/>
      <c r="T581" s="29"/>
      <c r="U581" s="29"/>
      <c r="V581" s="29"/>
      <c r="W581" s="29"/>
      <c r="X581" s="29"/>
      <c r="Y581" s="29"/>
      <c r="Z581" s="29"/>
      <c r="AA581" s="29"/>
      <c r="AB581" s="29"/>
      <c r="AC581" s="29"/>
    </row>
    <row r="582" spans="1:29" ht="15.75" customHeight="1">
      <c r="A582" s="29"/>
      <c r="B582" s="75"/>
      <c r="C582" s="29"/>
      <c r="D582" s="29"/>
      <c r="E582" s="29"/>
      <c r="F582" s="29"/>
      <c r="G582" s="29"/>
      <c r="H582" s="29"/>
      <c r="I582" s="29"/>
      <c r="J582" s="325"/>
      <c r="K582" s="325"/>
      <c r="L582" s="29"/>
      <c r="M582" s="29"/>
      <c r="N582" s="29"/>
      <c r="O582" s="29"/>
      <c r="P582" s="29"/>
      <c r="Q582" s="29"/>
      <c r="R582" s="29"/>
      <c r="S582" s="29"/>
      <c r="T582" s="29"/>
      <c r="U582" s="29"/>
      <c r="V582" s="29"/>
      <c r="W582" s="29"/>
      <c r="X582" s="29"/>
      <c r="Y582" s="29"/>
      <c r="Z582" s="29"/>
      <c r="AA582" s="29"/>
      <c r="AB582" s="29"/>
      <c r="AC582" s="29"/>
    </row>
    <row r="583" spans="1:29" ht="15.75" customHeight="1">
      <c r="A583" s="29"/>
      <c r="B583" s="75"/>
      <c r="C583" s="29"/>
      <c r="D583" s="29"/>
      <c r="E583" s="29"/>
      <c r="F583" s="29"/>
      <c r="G583" s="29"/>
      <c r="H583" s="29"/>
      <c r="I583" s="29"/>
      <c r="J583" s="325"/>
      <c r="K583" s="325"/>
      <c r="L583" s="29"/>
      <c r="M583" s="29"/>
      <c r="N583" s="29"/>
      <c r="O583" s="29"/>
      <c r="P583" s="29"/>
      <c r="Q583" s="29"/>
      <c r="R583" s="29"/>
      <c r="S583" s="29"/>
      <c r="T583" s="29"/>
      <c r="U583" s="29"/>
      <c r="V583" s="29"/>
      <c r="W583" s="29"/>
      <c r="X583" s="29"/>
      <c r="Y583" s="29"/>
      <c r="Z583" s="29"/>
      <c r="AA583" s="29"/>
      <c r="AB583" s="29"/>
      <c r="AC583" s="29"/>
    </row>
    <row r="584" spans="1:29" ht="15.75" customHeight="1">
      <c r="A584" s="29"/>
      <c r="B584" s="75"/>
      <c r="C584" s="29"/>
      <c r="D584" s="29"/>
      <c r="E584" s="29"/>
      <c r="F584" s="29"/>
      <c r="G584" s="29"/>
      <c r="H584" s="29"/>
      <c r="I584" s="29"/>
      <c r="J584" s="325"/>
      <c r="K584" s="325"/>
      <c r="L584" s="29"/>
      <c r="M584" s="29"/>
      <c r="N584" s="29"/>
      <c r="O584" s="29"/>
      <c r="P584" s="29"/>
      <c r="Q584" s="29"/>
      <c r="R584" s="29"/>
      <c r="S584" s="29"/>
      <c r="T584" s="29"/>
      <c r="U584" s="29"/>
      <c r="V584" s="29"/>
      <c r="W584" s="29"/>
      <c r="X584" s="29"/>
      <c r="Y584" s="29"/>
      <c r="Z584" s="29"/>
      <c r="AA584" s="29"/>
      <c r="AB584" s="29"/>
      <c r="AC584" s="29"/>
    </row>
    <row r="585" spans="1:29" ht="15.75" customHeight="1">
      <c r="A585" s="29"/>
      <c r="B585" s="75"/>
      <c r="C585" s="29"/>
      <c r="D585" s="29"/>
      <c r="E585" s="29"/>
      <c r="F585" s="29"/>
      <c r="G585" s="29"/>
      <c r="H585" s="29"/>
      <c r="I585" s="29"/>
      <c r="J585" s="325"/>
      <c r="K585" s="325"/>
      <c r="L585" s="29"/>
      <c r="M585" s="29"/>
      <c r="N585" s="29"/>
      <c r="O585" s="29"/>
      <c r="P585" s="29"/>
      <c r="Q585" s="29"/>
      <c r="R585" s="29"/>
      <c r="S585" s="29"/>
      <c r="T585" s="29"/>
      <c r="U585" s="29"/>
      <c r="V585" s="29"/>
      <c r="W585" s="29"/>
      <c r="X585" s="29"/>
      <c r="Y585" s="29"/>
      <c r="Z585" s="29"/>
      <c r="AA585" s="29"/>
      <c r="AB585" s="29"/>
      <c r="AC585" s="29"/>
    </row>
    <row r="586" spans="1:29" ht="15.75" customHeight="1">
      <c r="A586" s="29"/>
      <c r="B586" s="75"/>
      <c r="C586" s="29"/>
      <c r="D586" s="29"/>
      <c r="E586" s="29"/>
      <c r="F586" s="29"/>
      <c r="G586" s="29"/>
      <c r="H586" s="29"/>
      <c r="I586" s="29"/>
      <c r="J586" s="325"/>
      <c r="K586" s="325"/>
      <c r="L586" s="29"/>
      <c r="M586" s="29"/>
      <c r="N586" s="29"/>
      <c r="O586" s="29"/>
      <c r="P586" s="29"/>
      <c r="Q586" s="29"/>
      <c r="R586" s="29"/>
      <c r="S586" s="29"/>
      <c r="T586" s="29"/>
      <c r="U586" s="29"/>
      <c r="V586" s="29"/>
      <c r="W586" s="29"/>
      <c r="X586" s="29"/>
      <c r="Y586" s="29"/>
      <c r="Z586" s="29"/>
      <c r="AA586" s="29"/>
      <c r="AB586" s="29"/>
      <c r="AC586" s="29"/>
    </row>
    <row r="587" spans="1:29" ht="15.75" customHeight="1">
      <c r="A587" s="29"/>
      <c r="B587" s="75"/>
      <c r="C587" s="29"/>
      <c r="D587" s="29"/>
      <c r="E587" s="29"/>
      <c r="F587" s="29"/>
      <c r="G587" s="29"/>
      <c r="H587" s="29"/>
      <c r="I587" s="29"/>
      <c r="J587" s="325"/>
      <c r="K587" s="325"/>
      <c r="L587" s="29"/>
      <c r="M587" s="29"/>
      <c r="N587" s="29"/>
      <c r="O587" s="29"/>
      <c r="P587" s="29"/>
      <c r="Q587" s="29"/>
      <c r="R587" s="29"/>
      <c r="S587" s="29"/>
      <c r="T587" s="29"/>
      <c r="U587" s="29"/>
      <c r="V587" s="29"/>
      <c r="W587" s="29"/>
      <c r="X587" s="29"/>
      <c r="Y587" s="29"/>
      <c r="Z587" s="29"/>
      <c r="AA587" s="29"/>
      <c r="AB587" s="29"/>
      <c r="AC587" s="29"/>
    </row>
    <row r="588" spans="1:29" ht="15.75" customHeight="1">
      <c r="A588" s="29"/>
      <c r="B588" s="75"/>
      <c r="C588" s="29"/>
      <c r="D588" s="29"/>
      <c r="E588" s="29"/>
      <c r="F588" s="29"/>
      <c r="G588" s="29"/>
      <c r="H588" s="29"/>
      <c r="I588" s="29"/>
      <c r="J588" s="325"/>
      <c r="K588" s="325"/>
      <c r="L588" s="29"/>
      <c r="M588" s="29"/>
      <c r="N588" s="29"/>
      <c r="O588" s="29"/>
      <c r="P588" s="29"/>
      <c r="Q588" s="29"/>
      <c r="R588" s="29"/>
      <c r="S588" s="29"/>
      <c r="T588" s="29"/>
      <c r="U588" s="29"/>
      <c r="V588" s="29"/>
      <c r="W588" s="29"/>
      <c r="X588" s="29"/>
      <c r="Y588" s="29"/>
      <c r="Z588" s="29"/>
      <c r="AA588" s="29"/>
      <c r="AB588" s="29"/>
      <c r="AC588" s="29"/>
    </row>
    <row r="589" spans="1:29" ht="15.75" customHeight="1">
      <c r="A589" s="29"/>
      <c r="B589" s="75"/>
      <c r="C589" s="29"/>
      <c r="D589" s="29"/>
      <c r="E589" s="29"/>
      <c r="F589" s="29"/>
      <c r="G589" s="29"/>
      <c r="H589" s="29"/>
      <c r="I589" s="29"/>
      <c r="J589" s="325"/>
      <c r="K589" s="325"/>
      <c r="L589" s="29"/>
      <c r="M589" s="29"/>
      <c r="N589" s="29"/>
      <c r="O589" s="29"/>
      <c r="P589" s="29"/>
      <c r="Q589" s="29"/>
      <c r="R589" s="29"/>
      <c r="S589" s="29"/>
      <c r="T589" s="29"/>
      <c r="U589" s="29"/>
      <c r="V589" s="29"/>
      <c r="W589" s="29"/>
      <c r="X589" s="29"/>
      <c r="Y589" s="29"/>
      <c r="Z589" s="29"/>
      <c r="AA589" s="29"/>
      <c r="AB589" s="29"/>
      <c r="AC589" s="29"/>
    </row>
    <row r="590" spans="1:29" ht="15.75" customHeight="1">
      <c r="A590" s="29"/>
      <c r="B590" s="75"/>
      <c r="C590" s="29"/>
      <c r="D590" s="29"/>
      <c r="E590" s="29"/>
      <c r="F590" s="29"/>
      <c r="G590" s="29"/>
      <c r="H590" s="29"/>
      <c r="I590" s="29"/>
      <c r="J590" s="325"/>
      <c r="K590" s="325"/>
      <c r="L590" s="29"/>
      <c r="M590" s="29"/>
      <c r="N590" s="29"/>
      <c r="O590" s="29"/>
      <c r="P590" s="29"/>
      <c r="Q590" s="29"/>
      <c r="R590" s="29"/>
      <c r="S590" s="29"/>
      <c r="T590" s="29"/>
      <c r="U590" s="29"/>
      <c r="V590" s="29"/>
      <c r="W590" s="29"/>
      <c r="X590" s="29"/>
      <c r="Y590" s="29"/>
      <c r="Z590" s="29"/>
      <c r="AA590" s="29"/>
      <c r="AB590" s="29"/>
      <c r="AC590" s="29"/>
    </row>
    <row r="591" spans="1:29" ht="15.75" customHeight="1">
      <c r="A591" s="29"/>
      <c r="B591" s="75"/>
      <c r="C591" s="29"/>
      <c r="D591" s="29"/>
      <c r="E591" s="29"/>
      <c r="F591" s="29"/>
      <c r="G591" s="29"/>
      <c r="H591" s="29"/>
      <c r="I591" s="29"/>
      <c r="J591" s="325"/>
      <c r="K591" s="325"/>
      <c r="L591" s="29"/>
      <c r="M591" s="29"/>
      <c r="N591" s="29"/>
      <c r="O591" s="29"/>
      <c r="P591" s="29"/>
      <c r="Q591" s="29"/>
      <c r="R591" s="29"/>
      <c r="S591" s="29"/>
      <c r="T591" s="29"/>
      <c r="U591" s="29"/>
      <c r="V591" s="29"/>
      <c r="W591" s="29"/>
      <c r="X591" s="29"/>
      <c r="Y591" s="29"/>
      <c r="Z591" s="29"/>
      <c r="AA591" s="29"/>
      <c r="AB591" s="29"/>
      <c r="AC591" s="29"/>
    </row>
    <row r="592" spans="1:29" ht="15.75" customHeight="1">
      <c r="A592" s="29"/>
      <c r="B592" s="75"/>
      <c r="C592" s="29"/>
      <c r="D592" s="29"/>
      <c r="E592" s="29"/>
      <c r="F592" s="29"/>
      <c r="G592" s="29"/>
      <c r="H592" s="29"/>
      <c r="I592" s="29"/>
      <c r="J592" s="325"/>
      <c r="K592" s="325"/>
      <c r="L592" s="29"/>
      <c r="M592" s="29"/>
      <c r="N592" s="29"/>
      <c r="O592" s="29"/>
      <c r="P592" s="29"/>
      <c r="Q592" s="29"/>
      <c r="R592" s="29"/>
      <c r="S592" s="29"/>
      <c r="T592" s="29"/>
      <c r="U592" s="29"/>
      <c r="V592" s="29"/>
      <c r="W592" s="29"/>
      <c r="X592" s="29"/>
      <c r="Y592" s="29"/>
      <c r="Z592" s="29"/>
      <c r="AA592" s="29"/>
      <c r="AB592" s="29"/>
      <c r="AC592" s="29"/>
    </row>
    <row r="593" spans="1:29" ht="15.75" customHeight="1">
      <c r="A593" s="29"/>
      <c r="B593" s="75"/>
      <c r="C593" s="29"/>
      <c r="D593" s="29"/>
      <c r="E593" s="29"/>
      <c r="F593" s="29"/>
      <c r="G593" s="29"/>
      <c r="H593" s="29"/>
      <c r="I593" s="29"/>
      <c r="J593" s="325"/>
      <c r="K593" s="325"/>
      <c r="L593" s="29"/>
      <c r="M593" s="29"/>
      <c r="N593" s="29"/>
      <c r="O593" s="29"/>
      <c r="P593" s="29"/>
      <c r="Q593" s="29"/>
      <c r="R593" s="29"/>
      <c r="S593" s="29"/>
      <c r="T593" s="29"/>
      <c r="U593" s="29"/>
      <c r="V593" s="29"/>
      <c r="W593" s="29"/>
      <c r="X593" s="29"/>
      <c r="Y593" s="29"/>
      <c r="Z593" s="29"/>
      <c r="AA593" s="29"/>
      <c r="AB593" s="29"/>
      <c r="AC593" s="29"/>
    </row>
    <row r="594" spans="1:29" ht="15.75" customHeight="1">
      <c r="A594" s="29"/>
      <c r="B594" s="75"/>
      <c r="C594" s="29"/>
      <c r="D594" s="29"/>
      <c r="E594" s="29"/>
      <c r="F594" s="29"/>
      <c r="G594" s="29"/>
      <c r="H594" s="29"/>
      <c r="I594" s="29"/>
      <c r="J594" s="325"/>
      <c r="K594" s="325"/>
      <c r="L594" s="29"/>
      <c r="M594" s="29"/>
      <c r="N594" s="29"/>
      <c r="O594" s="29"/>
      <c r="P594" s="29"/>
      <c r="Q594" s="29"/>
      <c r="R594" s="29"/>
      <c r="S594" s="29"/>
      <c r="T594" s="29"/>
      <c r="U594" s="29"/>
      <c r="V594" s="29"/>
      <c r="W594" s="29"/>
      <c r="X594" s="29"/>
      <c r="Y594" s="29"/>
      <c r="Z594" s="29"/>
      <c r="AA594" s="29"/>
      <c r="AB594" s="29"/>
      <c r="AC594" s="29"/>
    </row>
    <row r="595" spans="1:29" ht="15.75" customHeight="1">
      <c r="A595" s="29"/>
      <c r="B595" s="75"/>
      <c r="C595" s="29"/>
      <c r="D595" s="29"/>
      <c r="E595" s="29"/>
      <c r="F595" s="29"/>
      <c r="G595" s="29"/>
      <c r="H595" s="29"/>
      <c r="I595" s="29"/>
      <c r="J595" s="325"/>
      <c r="K595" s="325"/>
      <c r="L595" s="29"/>
      <c r="M595" s="29"/>
      <c r="N595" s="29"/>
      <c r="O595" s="29"/>
      <c r="P595" s="29"/>
      <c r="Q595" s="29"/>
      <c r="R595" s="29"/>
      <c r="S595" s="29"/>
      <c r="T595" s="29"/>
      <c r="U595" s="29"/>
      <c r="V595" s="29"/>
      <c r="W595" s="29"/>
      <c r="X595" s="29"/>
      <c r="Y595" s="29"/>
      <c r="Z595" s="29"/>
      <c r="AA595" s="29"/>
      <c r="AB595" s="29"/>
      <c r="AC595" s="29"/>
    </row>
    <row r="596" spans="1:29" ht="15.75" customHeight="1">
      <c r="A596" s="29"/>
      <c r="B596" s="75"/>
      <c r="C596" s="29"/>
      <c r="D596" s="29"/>
      <c r="E596" s="29"/>
      <c r="F596" s="29"/>
      <c r="G596" s="29"/>
      <c r="H596" s="29"/>
      <c r="I596" s="29"/>
      <c r="J596" s="325"/>
      <c r="K596" s="325"/>
      <c r="L596" s="29"/>
      <c r="M596" s="29"/>
      <c r="N596" s="29"/>
      <c r="O596" s="29"/>
      <c r="P596" s="29"/>
      <c r="Q596" s="29"/>
      <c r="R596" s="29"/>
      <c r="S596" s="29"/>
      <c r="T596" s="29"/>
      <c r="U596" s="29"/>
      <c r="V596" s="29"/>
      <c r="W596" s="29"/>
      <c r="X596" s="29"/>
      <c r="Y596" s="29"/>
      <c r="Z596" s="29"/>
      <c r="AA596" s="29"/>
      <c r="AB596" s="29"/>
      <c r="AC596" s="29"/>
    </row>
    <row r="597" spans="1:29" ht="15.75" customHeight="1">
      <c r="A597" s="29"/>
      <c r="B597" s="75"/>
      <c r="C597" s="29"/>
      <c r="D597" s="29"/>
      <c r="E597" s="29"/>
      <c r="F597" s="29"/>
      <c r="G597" s="29"/>
      <c r="H597" s="29"/>
      <c r="I597" s="29"/>
      <c r="J597" s="325"/>
      <c r="K597" s="325"/>
      <c r="L597" s="29"/>
      <c r="M597" s="29"/>
      <c r="N597" s="29"/>
      <c r="O597" s="29"/>
      <c r="P597" s="29"/>
      <c r="Q597" s="29"/>
      <c r="R597" s="29"/>
      <c r="S597" s="29"/>
      <c r="T597" s="29"/>
      <c r="U597" s="29"/>
      <c r="V597" s="29"/>
      <c r="W597" s="29"/>
      <c r="X597" s="29"/>
      <c r="Y597" s="29"/>
      <c r="Z597" s="29"/>
      <c r="AA597" s="29"/>
      <c r="AB597" s="29"/>
      <c r="AC597" s="29"/>
    </row>
    <row r="598" spans="1:29" ht="15.75" customHeight="1">
      <c r="A598" s="29"/>
      <c r="B598" s="75"/>
      <c r="C598" s="29"/>
      <c r="D598" s="29"/>
      <c r="E598" s="29"/>
      <c r="F598" s="29"/>
      <c r="G598" s="29"/>
      <c r="H598" s="29"/>
      <c r="I598" s="29"/>
      <c r="J598" s="325"/>
      <c r="K598" s="325"/>
      <c r="L598" s="29"/>
      <c r="M598" s="29"/>
      <c r="N598" s="29"/>
      <c r="O598" s="29"/>
      <c r="P598" s="29"/>
      <c r="Q598" s="29"/>
      <c r="R598" s="29"/>
      <c r="S598" s="29"/>
      <c r="T598" s="29"/>
      <c r="U598" s="29"/>
      <c r="V598" s="29"/>
      <c r="W598" s="29"/>
      <c r="X598" s="29"/>
      <c r="Y598" s="29"/>
      <c r="Z598" s="29"/>
      <c r="AA598" s="29"/>
      <c r="AB598" s="29"/>
      <c r="AC598" s="29"/>
    </row>
    <row r="599" spans="1:29" ht="15.75" customHeight="1">
      <c r="A599" s="29"/>
      <c r="B599" s="75"/>
      <c r="C599" s="29"/>
      <c r="D599" s="29"/>
      <c r="E599" s="29"/>
      <c r="F599" s="29"/>
      <c r="G599" s="29"/>
      <c r="H599" s="29"/>
      <c r="I599" s="29"/>
      <c r="J599" s="325"/>
      <c r="K599" s="325"/>
      <c r="L599" s="29"/>
      <c r="M599" s="29"/>
      <c r="N599" s="29"/>
      <c r="O599" s="29"/>
      <c r="P599" s="29"/>
      <c r="Q599" s="29"/>
      <c r="R599" s="29"/>
      <c r="S599" s="29"/>
      <c r="T599" s="29"/>
      <c r="U599" s="29"/>
      <c r="V599" s="29"/>
      <c r="W599" s="29"/>
      <c r="X599" s="29"/>
      <c r="Y599" s="29"/>
      <c r="Z599" s="29"/>
      <c r="AA599" s="29"/>
      <c r="AB599" s="29"/>
      <c r="AC599" s="29"/>
    </row>
    <row r="600" spans="1:29" ht="15.75" customHeight="1">
      <c r="A600" s="29"/>
      <c r="B600" s="75"/>
      <c r="C600" s="29"/>
      <c r="D600" s="29"/>
      <c r="E600" s="29"/>
      <c r="F600" s="29"/>
      <c r="G600" s="29"/>
      <c r="H600" s="29"/>
      <c r="I600" s="29"/>
      <c r="J600" s="325"/>
      <c r="K600" s="325"/>
      <c r="L600" s="29"/>
      <c r="M600" s="29"/>
      <c r="N600" s="29"/>
      <c r="O600" s="29"/>
      <c r="P600" s="29"/>
      <c r="Q600" s="29"/>
      <c r="R600" s="29"/>
      <c r="S600" s="29"/>
      <c r="T600" s="29"/>
      <c r="U600" s="29"/>
      <c r="V600" s="29"/>
      <c r="W600" s="29"/>
      <c r="X600" s="29"/>
      <c r="Y600" s="29"/>
      <c r="Z600" s="29"/>
      <c r="AA600" s="29"/>
      <c r="AB600" s="29"/>
      <c r="AC600" s="29"/>
    </row>
    <row r="601" spans="1:29" ht="15.75" customHeight="1">
      <c r="A601" s="29"/>
      <c r="B601" s="75"/>
      <c r="C601" s="29"/>
      <c r="D601" s="29"/>
      <c r="E601" s="29"/>
      <c r="F601" s="29"/>
      <c r="G601" s="29"/>
      <c r="H601" s="29"/>
      <c r="I601" s="29"/>
      <c r="J601" s="325"/>
      <c r="K601" s="325"/>
      <c r="L601" s="29"/>
      <c r="M601" s="29"/>
      <c r="N601" s="29"/>
      <c r="O601" s="29"/>
      <c r="P601" s="29"/>
      <c r="Q601" s="29"/>
      <c r="R601" s="29"/>
      <c r="S601" s="29"/>
      <c r="T601" s="29"/>
      <c r="U601" s="29"/>
      <c r="V601" s="29"/>
      <c r="W601" s="29"/>
      <c r="X601" s="29"/>
      <c r="Y601" s="29"/>
      <c r="Z601" s="29"/>
      <c r="AA601" s="29"/>
      <c r="AB601" s="29"/>
      <c r="AC601" s="29"/>
    </row>
    <row r="602" spans="1:29" ht="15.75" customHeight="1">
      <c r="A602" s="29"/>
      <c r="B602" s="75"/>
      <c r="C602" s="29"/>
      <c r="D602" s="29"/>
      <c r="E602" s="29"/>
      <c r="F602" s="29"/>
      <c r="G602" s="29"/>
      <c r="H602" s="29"/>
      <c r="I602" s="29"/>
      <c r="J602" s="325"/>
      <c r="K602" s="325"/>
      <c r="L602" s="29"/>
      <c r="M602" s="29"/>
      <c r="N602" s="29"/>
      <c r="O602" s="29"/>
      <c r="P602" s="29"/>
      <c r="Q602" s="29"/>
      <c r="R602" s="29"/>
      <c r="S602" s="29"/>
      <c r="T602" s="29"/>
      <c r="U602" s="29"/>
      <c r="V602" s="29"/>
      <c r="W602" s="29"/>
      <c r="X602" s="29"/>
      <c r="Y602" s="29"/>
      <c r="Z602" s="29"/>
      <c r="AA602" s="29"/>
      <c r="AB602" s="29"/>
      <c r="AC602" s="29"/>
    </row>
    <row r="603" spans="1:29" ht="15.75" customHeight="1">
      <c r="A603" s="29"/>
      <c r="B603" s="75"/>
      <c r="C603" s="29"/>
      <c r="D603" s="29"/>
      <c r="E603" s="29"/>
      <c r="F603" s="29"/>
      <c r="G603" s="29"/>
      <c r="H603" s="29"/>
      <c r="I603" s="29"/>
      <c r="J603" s="325"/>
      <c r="K603" s="325"/>
      <c r="L603" s="29"/>
      <c r="M603" s="29"/>
      <c r="N603" s="29"/>
      <c r="O603" s="29"/>
      <c r="P603" s="29"/>
      <c r="Q603" s="29"/>
      <c r="R603" s="29"/>
      <c r="S603" s="29"/>
      <c r="T603" s="29"/>
      <c r="U603" s="29"/>
      <c r="V603" s="29"/>
      <c r="W603" s="29"/>
      <c r="X603" s="29"/>
      <c r="Y603" s="29"/>
      <c r="Z603" s="29"/>
      <c r="AA603" s="29"/>
      <c r="AB603" s="29"/>
      <c r="AC603" s="29"/>
    </row>
    <row r="604" spans="1:29" ht="15.75" customHeight="1">
      <c r="A604" s="29"/>
      <c r="B604" s="75"/>
      <c r="C604" s="29"/>
      <c r="D604" s="29"/>
      <c r="E604" s="29"/>
      <c r="F604" s="29"/>
      <c r="G604" s="29"/>
      <c r="H604" s="29"/>
      <c r="I604" s="29"/>
      <c r="J604" s="325"/>
      <c r="K604" s="325"/>
      <c r="L604" s="29"/>
      <c r="M604" s="29"/>
      <c r="N604" s="29"/>
      <c r="O604" s="29"/>
      <c r="P604" s="29"/>
      <c r="Q604" s="29"/>
      <c r="R604" s="29"/>
      <c r="S604" s="29"/>
      <c r="T604" s="29"/>
      <c r="U604" s="29"/>
      <c r="V604" s="29"/>
      <c r="W604" s="29"/>
      <c r="X604" s="29"/>
      <c r="Y604" s="29"/>
      <c r="Z604" s="29"/>
      <c r="AA604" s="29"/>
      <c r="AB604" s="29"/>
      <c r="AC604" s="29"/>
    </row>
    <row r="605" spans="1:29" ht="15.75" customHeight="1">
      <c r="A605" s="29"/>
      <c r="B605" s="75"/>
      <c r="C605" s="29"/>
      <c r="D605" s="29"/>
      <c r="E605" s="29"/>
      <c r="F605" s="29"/>
      <c r="G605" s="29"/>
      <c r="H605" s="29"/>
      <c r="I605" s="29"/>
      <c r="J605" s="325"/>
      <c r="K605" s="325"/>
      <c r="L605" s="29"/>
      <c r="M605" s="29"/>
      <c r="N605" s="29"/>
      <c r="O605" s="29"/>
      <c r="P605" s="29"/>
      <c r="Q605" s="29"/>
      <c r="R605" s="29"/>
      <c r="S605" s="29"/>
      <c r="T605" s="29"/>
      <c r="U605" s="29"/>
      <c r="V605" s="29"/>
      <c r="W605" s="29"/>
      <c r="X605" s="29"/>
      <c r="Y605" s="29"/>
      <c r="Z605" s="29"/>
      <c r="AA605" s="29"/>
      <c r="AB605" s="29"/>
      <c r="AC605" s="29"/>
    </row>
    <row r="606" spans="1:29" ht="15.75" customHeight="1">
      <c r="A606" s="29"/>
      <c r="B606" s="75"/>
      <c r="C606" s="29"/>
      <c r="D606" s="29"/>
      <c r="E606" s="29"/>
      <c r="F606" s="29"/>
      <c r="G606" s="29"/>
      <c r="H606" s="29"/>
      <c r="I606" s="29"/>
      <c r="J606" s="325"/>
      <c r="K606" s="325"/>
      <c r="L606" s="29"/>
      <c r="M606" s="29"/>
      <c r="N606" s="29"/>
      <c r="O606" s="29"/>
      <c r="P606" s="29"/>
      <c r="Q606" s="29"/>
      <c r="R606" s="29"/>
      <c r="S606" s="29"/>
      <c r="T606" s="29"/>
      <c r="U606" s="29"/>
      <c r="V606" s="29"/>
      <c r="W606" s="29"/>
      <c r="X606" s="29"/>
      <c r="Y606" s="29"/>
      <c r="Z606" s="29"/>
      <c r="AA606" s="29"/>
      <c r="AB606" s="29"/>
      <c r="AC606" s="29"/>
    </row>
    <row r="607" spans="1:29" ht="15.75" customHeight="1">
      <c r="A607" s="29"/>
      <c r="B607" s="75"/>
      <c r="C607" s="29"/>
      <c r="D607" s="29"/>
      <c r="E607" s="29"/>
      <c r="F607" s="29"/>
      <c r="G607" s="29"/>
      <c r="H607" s="29"/>
      <c r="I607" s="29"/>
      <c r="J607" s="325"/>
      <c r="K607" s="325"/>
      <c r="L607" s="29"/>
      <c r="M607" s="29"/>
      <c r="N607" s="29"/>
      <c r="O607" s="29"/>
      <c r="P607" s="29"/>
      <c r="Q607" s="29"/>
      <c r="R607" s="29"/>
      <c r="S607" s="29"/>
      <c r="T607" s="29"/>
      <c r="U607" s="29"/>
      <c r="V607" s="29"/>
      <c r="W607" s="29"/>
      <c r="X607" s="29"/>
      <c r="Y607" s="29"/>
      <c r="Z607" s="29"/>
      <c r="AA607" s="29"/>
      <c r="AB607" s="29"/>
      <c r="AC607" s="29"/>
    </row>
    <row r="608" spans="1:29" ht="15.75" customHeight="1">
      <c r="A608" s="29"/>
      <c r="B608" s="75"/>
      <c r="C608" s="29"/>
      <c r="D608" s="29"/>
      <c r="E608" s="29"/>
      <c r="F608" s="29"/>
      <c r="G608" s="29"/>
      <c r="H608" s="29"/>
      <c r="I608" s="29"/>
      <c r="J608" s="325"/>
      <c r="K608" s="325"/>
      <c r="L608" s="29"/>
      <c r="M608" s="29"/>
      <c r="N608" s="29"/>
      <c r="O608" s="29"/>
      <c r="P608" s="29"/>
      <c r="Q608" s="29"/>
      <c r="R608" s="29"/>
      <c r="S608" s="29"/>
      <c r="T608" s="29"/>
      <c r="U608" s="29"/>
      <c r="V608" s="29"/>
      <c r="W608" s="29"/>
      <c r="X608" s="29"/>
      <c r="Y608" s="29"/>
      <c r="Z608" s="29"/>
      <c r="AA608" s="29"/>
      <c r="AB608" s="29"/>
      <c r="AC608" s="29"/>
    </row>
    <row r="609" spans="1:29" ht="15.75" customHeight="1">
      <c r="A609" s="29"/>
      <c r="B609" s="75"/>
      <c r="C609" s="29"/>
      <c r="D609" s="29"/>
      <c r="E609" s="29"/>
      <c r="F609" s="29"/>
      <c r="G609" s="29"/>
      <c r="H609" s="29"/>
      <c r="I609" s="29"/>
      <c r="J609" s="325"/>
      <c r="K609" s="325"/>
      <c r="L609" s="29"/>
      <c r="M609" s="29"/>
      <c r="N609" s="29"/>
      <c r="O609" s="29"/>
      <c r="P609" s="29"/>
      <c r="Q609" s="29"/>
      <c r="R609" s="29"/>
      <c r="S609" s="29"/>
      <c r="T609" s="29"/>
      <c r="U609" s="29"/>
      <c r="V609" s="29"/>
      <c r="W609" s="29"/>
      <c r="X609" s="29"/>
      <c r="Y609" s="29"/>
      <c r="Z609" s="29"/>
      <c r="AA609" s="29"/>
      <c r="AB609" s="29"/>
      <c r="AC609" s="29"/>
    </row>
    <row r="610" spans="1:29" ht="15.75" customHeight="1">
      <c r="A610" s="29"/>
      <c r="B610" s="75"/>
      <c r="C610" s="29"/>
      <c r="D610" s="29"/>
      <c r="E610" s="29"/>
      <c r="F610" s="29"/>
      <c r="G610" s="29"/>
      <c r="H610" s="29"/>
      <c r="I610" s="29"/>
      <c r="J610" s="325"/>
      <c r="K610" s="325"/>
      <c r="L610" s="29"/>
      <c r="M610" s="29"/>
      <c r="N610" s="29"/>
      <c r="O610" s="29"/>
      <c r="P610" s="29"/>
      <c r="Q610" s="29"/>
      <c r="R610" s="29"/>
      <c r="S610" s="29"/>
      <c r="T610" s="29"/>
      <c r="U610" s="29"/>
      <c r="V610" s="29"/>
      <c r="W610" s="29"/>
      <c r="X610" s="29"/>
      <c r="Y610" s="29"/>
      <c r="Z610" s="29"/>
      <c r="AA610" s="29"/>
      <c r="AB610" s="29"/>
      <c r="AC610" s="29"/>
    </row>
    <row r="611" spans="1:29" ht="15.75" customHeight="1">
      <c r="A611" s="29"/>
      <c r="B611" s="75"/>
      <c r="C611" s="29"/>
      <c r="D611" s="29"/>
      <c r="E611" s="29"/>
      <c r="F611" s="29"/>
      <c r="G611" s="29"/>
      <c r="H611" s="29"/>
      <c r="I611" s="29"/>
      <c r="J611" s="325"/>
      <c r="K611" s="325"/>
      <c r="L611" s="29"/>
      <c r="M611" s="29"/>
      <c r="N611" s="29"/>
      <c r="O611" s="29"/>
      <c r="P611" s="29"/>
      <c r="Q611" s="29"/>
      <c r="R611" s="29"/>
      <c r="S611" s="29"/>
      <c r="T611" s="29"/>
      <c r="U611" s="29"/>
      <c r="V611" s="29"/>
      <c r="W611" s="29"/>
      <c r="X611" s="29"/>
      <c r="Y611" s="29"/>
      <c r="Z611" s="29"/>
      <c r="AA611" s="29"/>
      <c r="AB611" s="29"/>
      <c r="AC611" s="29"/>
    </row>
    <row r="612" spans="1:29" ht="15.75" customHeight="1">
      <c r="A612" s="29"/>
      <c r="B612" s="75"/>
      <c r="C612" s="29"/>
      <c r="D612" s="29"/>
      <c r="E612" s="29"/>
      <c r="F612" s="29"/>
      <c r="G612" s="29"/>
      <c r="H612" s="29"/>
      <c r="I612" s="29"/>
      <c r="J612" s="325"/>
      <c r="K612" s="325"/>
      <c r="L612" s="29"/>
      <c r="M612" s="29"/>
      <c r="N612" s="29"/>
      <c r="O612" s="29"/>
      <c r="P612" s="29"/>
      <c r="Q612" s="29"/>
      <c r="R612" s="29"/>
      <c r="S612" s="29"/>
      <c r="T612" s="29"/>
      <c r="U612" s="29"/>
      <c r="V612" s="29"/>
      <c r="W612" s="29"/>
      <c r="X612" s="29"/>
      <c r="Y612" s="29"/>
      <c r="Z612" s="29"/>
      <c r="AA612" s="29"/>
      <c r="AB612" s="29"/>
      <c r="AC612" s="29"/>
    </row>
    <row r="613" spans="1:29" ht="15.75" customHeight="1">
      <c r="A613" s="29"/>
      <c r="B613" s="75"/>
      <c r="C613" s="29"/>
      <c r="D613" s="29"/>
      <c r="E613" s="29"/>
      <c r="F613" s="29"/>
      <c r="G613" s="29"/>
      <c r="H613" s="29"/>
      <c r="I613" s="29"/>
      <c r="J613" s="325"/>
      <c r="K613" s="325"/>
      <c r="L613" s="29"/>
      <c r="M613" s="29"/>
      <c r="N613" s="29"/>
      <c r="O613" s="29"/>
      <c r="P613" s="29"/>
      <c r="Q613" s="29"/>
      <c r="R613" s="29"/>
      <c r="S613" s="29"/>
      <c r="T613" s="29"/>
      <c r="U613" s="29"/>
      <c r="V613" s="29"/>
      <c r="W613" s="29"/>
      <c r="X613" s="29"/>
      <c r="Y613" s="29"/>
      <c r="Z613" s="29"/>
      <c r="AA613" s="29"/>
      <c r="AB613" s="29"/>
      <c r="AC613" s="29"/>
    </row>
    <row r="614" spans="1:29" ht="15.75" customHeight="1">
      <c r="A614" s="29"/>
      <c r="B614" s="75"/>
      <c r="C614" s="29"/>
      <c r="D614" s="29"/>
      <c r="E614" s="29"/>
      <c r="F614" s="29"/>
      <c r="G614" s="29"/>
      <c r="H614" s="29"/>
      <c r="I614" s="29"/>
      <c r="J614" s="325"/>
      <c r="K614" s="325"/>
      <c r="L614" s="29"/>
      <c r="M614" s="29"/>
      <c r="N614" s="29"/>
      <c r="O614" s="29"/>
      <c r="P614" s="29"/>
      <c r="Q614" s="29"/>
      <c r="R614" s="29"/>
      <c r="S614" s="29"/>
      <c r="T614" s="29"/>
      <c r="U614" s="29"/>
      <c r="V614" s="29"/>
      <c r="W614" s="29"/>
      <c r="X614" s="29"/>
      <c r="Y614" s="29"/>
      <c r="Z614" s="29"/>
      <c r="AA614" s="29"/>
      <c r="AB614" s="29"/>
      <c r="AC614" s="29"/>
    </row>
    <row r="615" spans="1:29" ht="15.75" customHeight="1">
      <c r="A615" s="29"/>
      <c r="B615" s="75"/>
      <c r="C615" s="29"/>
      <c r="D615" s="29"/>
      <c r="E615" s="29"/>
      <c r="F615" s="29"/>
      <c r="G615" s="29"/>
      <c r="H615" s="29"/>
      <c r="I615" s="29"/>
      <c r="J615" s="325"/>
      <c r="K615" s="325"/>
      <c r="L615" s="29"/>
      <c r="M615" s="29"/>
      <c r="N615" s="29"/>
      <c r="O615" s="29"/>
      <c r="P615" s="29"/>
      <c r="Q615" s="29"/>
      <c r="R615" s="29"/>
      <c r="S615" s="29"/>
      <c r="T615" s="29"/>
      <c r="U615" s="29"/>
      <c r="V615" s="29"/>
      <c r="W615" s="29"/>
      <c r="X615" s="29"/>
      <c r="Y615" s="29"/>
      <c r="Z615" s="29"/>
      <c r="AA615" s="29"/>
      <c r="AB615" s="29"/>
      <c r="AC615" s="29"/>
    </row>
    <row r="616" spans="1:29" ht="15.75" customHeight="1">
      <c r="A616" s="29"/>
      <c r="B616" s="75"/>
      <c r="C616" s="29"/>
      <c r="D616" s="29"/>
      <c r="E616" s="29"/>
      <c r="F616" s="29"/>
      <c r="G616" s="29"/>
      <c r="H616" s="29"/>
      <c r="I616" s="29"/>
      <c r="J616" s="325"/>
      <c r="K616" s="325"/>
      <c r="L616" s="29"/>
      <c r="M616" s="29"/>
      <c r="N616" s="29"/>
      <c r="O616" s="29"/>
      <c r="P616" s="29"/>
      <c r="Q616" s="29"/>
      <c r="R616" s="29"/>
      <c r="S616" s="29"/>
      <c r="T616" s="29"/>
      <c r="U616" s="29"/>
      <c r="V616" s="29"/>
      <c r="W616" s="29"/>
      <c r="X616" s="29"/>
      <c r="Y616" s="29"/>
      <c r="Z616" s="29"/>
      <c r="AA616" s="29"/>
      <c r="AB616" s="29"/>
      <c r="AC616" s="29"/>
    </row>
    <row r="617" spans="1:29" ht="15.75" customHeight="1">
      <c r="A617" s="29"/>
      <c r="B617" s="75"/>
      <c r="C617" s="29"/>
      <c r="D617" s="29"/>
      <c r="E617" s="29"/>
      <c r="F617" s="29"/>
      <c r="G617" s="29"/>
      <c r="H617" s="29"/>
      <c r="I617" s="29"/>
      <c r="J617" s="325"/>
      <c r="K617" s="325"/>
      <c r="L617" s="29"/>
      <c r="M617" s="29"/>
      <c r="N617" s="29"/>
      <c r="O617" s="29"/>
      <c r="P617" s="29"/>
      <c r="Q617" s="29"/>
      <c r="R617" s="29"/>
      <c r="S617" s="29"/>
      <c r="T617" s="29"/>
      <c r="U617" s="29"/>
      <c r="V617" s="29"/>
      <c r="W617" s="29"/>
      <c r="X617" s="29"/>
      <c r="Y617" s="29"/>
      <c r="Z617" s="29"/>
      <c r="AA617" s="29"/>
      <c r="AB617" s="29"/>
      <c r="AC617" s="29"/>
    </row>
    <row r="618" spans="1:29" ht="15.75" customHeight="1">
      <c r="A618" s="29"/>
      <c r="B618" s="75"/>
      <c r="C618" s="29"/>
      <c r="D618" s="29"/>
      <c r="E618" s="29"/>
      <c r="F618" s="29"/>
      <c r="G618" s="29"/>
      <c r="H618" s="29"/>
      <c r="I618" s="29"/>
      <c r="J618" s="325"/>
      <c r="K618" s="325"/>
      <c r="L618" s="29"/>
      <c r="M618" s="29"/>
      <c r="N618" s="29"/>
      <c r="O618" s="29"/>
      <c r="P618" s="29"/>
      <c r="Q618" s="29"/>
      <c r="R618" s="29"/>
      <c r="S618" s="29"/>
      <c r="T618" s="29"/>
      <c r="U618" s="29"/>
      <c r="V618" s="29"/>
      <c r="W618" s="29"/>
      <c r="X618" s="29"/>
      <c r="Y618" s="29"/>
      <c r="Z618" s="29"/>
      <c r="AA618" s="29"/>
      <c r="AB618" s="29"/>
      <c r="AC618" s="29"/>
    </row>
    <row r="619" spans="1:29" ht="15.75" customHeight="1">
      <c r="A619" s="29"/>
      <c r="B619" s="75"/>
      <c r="C619" s="29"/>
      <c r="D619" s="29"/>
      <c r="E619" s="29"/>
      <c r="F619" s="29"/>
      <c r="G619" s="29"/>
      <c r="H619" s="29"/>
      <c r="I619" s="29"/>
      <c r="J619" s="325"/>
      <c r="K619" s="325"/>
      <c r="L619" s="29"/>
      <c r="M619" s="29"/>
      <c r="N619" s="29"/>
      <c r="O619" s="29"/>
      <c r="P619" s="29"/>
      <c r="Q619" s="29"/>
      <c r="R619" s="29"/>
      <c r="S619" s="29"/>
      <c r="T619" s="29"/>
      <c r="U619" s="29"/>
      <c r="V619" s="29"/>
      <c r="W619" s="29"/>
      <c r="X619" s="29"/>
      <c r="Y619" s="29"/>
      <c r="Z619" s="29"/>
      <c r="AA619" s="29"/>
      <c r="AB619" s="29"/>
      <c r="AC619" s="29"/>
    </row>
    <row r="620" spans="1:29" ht="15.75" customHeight="1">
      <c r="A620" s="29"/>
      <c r="B620" s="75"/>
      <c r="C620" s="29"/>
      <c r="D620" s="29"/>
      <c r="E620" s="29"/>
      <c r="F620" s="29"/>
      <c r="G620" s="29"/>
      <c r="H620" s="29"/>
      <c r="I620" s="29"/>
      <c r="J620" s="325"/>
      <c r="K620" s="325"/>
      <c r="L620" s="29"/>
      <c r="M620" s="29"/>
      <c r="N620" s="29"/>
      <c r="O620" s="29"/>
      <c r="P620" s="29"/>
      <c r="Q620" s="29"/>
      <c r="R620" s="29"/>
      <c r="S620" s="29"/>
      <c r="T620" s="29"/>
      <c r="U620" s="29"/>
      <c r="V620" s="29"/>
      <c r="W620" s="29"/>
      <c r="X620" s="29"/>
      <c r="Y620" s="29"/>
      <c r="Z620" s="29"/>
      <c r="AA620" s="29"/>
      <c r="AB620" s="29"/>
      <c r="AC620" s="29"/>
    </row>
    <row r="621" spans="1:29" ht="15.75" customHeight="1">
      <c r="A621" s="29"/>
      <c r="B621" s="75"/>
      <c r="C621" s="29"/>
      <c r="D621" s="29"/>
      <c r="E621" s="29"/>
      <c r="F621" s="29"/>
      <c r="G621" s="29"/>
      <c r="H621" s="29"/>
      <c r="I621" s="29"/>
      <c r="J621" s="325"/>
      <c r="K621" s="325"/>
      <c r="L621" s="29"/>
      <c r="M621" s="29"/>
      <c r="N621" s="29"/>
      <c r="O621" s="29"/>
      <c r="P621" s="29"/>
      <c r="Q621" s="29"/>
      <c r="R621" s="29"/>
      <c r="S621" s="29"/>
      <c r="T621" s="29"/>
      <c r="U621" s="29"/>
      <c r="V621" s="29"/>
      <c r="W621" s="29"/>
      <c r="X621" s="29"/>
      <c r="Y621" s="29"/>
      <c r="Z621" s="29"/>
      <c r="AA621" s="29"/>
      <c r="AB621" s="29"/>
      <c r="AC621" s="29"/>
    </row>
    <row r="622" spans="1:29" ht="15.75" customHeight="1">
      <c r="A622" s="29"/>
      <c r="B622" s="75"/>
      <c r="C622" s="29"/>
      <c r="D622" s="29"/>
      <c r="E622" s="29"/>
      <c r="F622" s="29"/>
      <c r="G622" s="29"/>
      <c r="H622" s="29"/>
      <c r="I622" s="29"/>
      <c r="J622" s="325"/>
      <c r="K622" s="325"/>
      <c r="L622" s="29"/>
      <c r="M622" s="29"/>
      <c r="N622" s="29"/>
      <c r="O622" s="29"/>
      <c r="P622" s="29"/>
      <c r="Q622" s="29"/>
      <c r="R622" s="29"/>
      <c r="S622" s="29"/>
      <c r="T622" s="29"/>
      <c r="U622" s="29"/>
      <c r="V622" s="29"/>
      <c r="W622" s="29"/>
      <c r="X622" s="29"/>
      <c r="Y622" s="29"/>
      <c r="Z622" s="29"/>
      <c r="AA622" s="29"/>
      <c r="AB622" s="29"/>
      <c r="AC622" s="29"/>
    </row>
    <row r="623" spans="1:29" ht="15.75" customHeight="1">
      <c r="A623" s="29"/>
      <c r="B623" s="75"/>
      <c r="C623" s="29"/>
      <c r="D623" s="29"/>
      <c r="E623" s="29"/>
      <c r="F623" s="29"/>
      <c r="G623" s="29"/>
      <c r="H623" s="29"/>
      <c r="I623" s="29"/>
      <c r="J623" s="325"/>
      <c r="K623" s="325"/>
      <c r="L623" s="29"/>
      <c r="M623" s="29"/>
      <c r="N623" s="29"/>
      <c r="O623" s="29"/>
      <c r="P623" s="29"/>
      <c r="Q623" s="29"/>
      <c r="R623" s="29"/>
      <c r="S623" s="29"/>
      <c r="T623" s="29"/>
      <c r="U623" s="29"/>
      <c r="V623" s="29"/>
      <c r="W623" s="29"/>
      <c r="X623" s="29"/>
      <c r="Y623" s="29"/>
      <c r="Z623" s="29"/>
      <c r="AA623" s="29"/>
      <c r="AB623" s="29"/>
      <c r="AC623" s="29"/>
    </row>
    <row r="624" spans="1:29" ht="15.75" customHeight="1">
      <c r="A624" s="29"/>
      <c r="B624" s="75"/>
      <c r="C624" s="29"/>
      <c r="D624" s="29"/>
      <c r="E624" s="29"/>
      <c r="F624" s="29"/>
      <c r="G624" s="29"/>
      <c r="H624" s="29"/>
      <c r="I624" s="29"/>
      <c r="J624" s="325"/>
      <c r="K624" s="325"/>
      <c r="L624" s="29"/>
      <c r="M624" s="29"/>
      <c r="N624" s="29"/>
      <c r="O624" s="29"/>
      <c r="P624" s="29"/>
      <c r="Q624" s="29"/>
      <c r="R624" s="29"/>
      <c r="S624" s="29"/>
      <c r="T624" s="29"/>
      <c r="U624" s="29"/>
      <c r="V624" s="29"/>
      <c r="W624" s="29"/>
      <c r="X624" s="29"/>
      <c r="Y624" s="29"/>
      <c r="Z624" s="29"/>
      <c r="AA624" s="29"/>
      <c r="AB624" s="29"/>
      <c r="AC624" s="29"/>
    </row>
    <row r="625" spans="1:29" ht="15.75" customHeight="1">
      <c r="A625" s="29"/>
      <c r="B625" s="75"/>
      <c r="C625" s="29"/>
      <c r="D625" s="29"/>
      <c r="E625" s="29"/>
      <c r="F625" s="29"/>
      <c r="G625" s="29"/>
      <c r="H625" s="29"/>
      <c r="I625" s="29"/>
      <c r="J625" s="325"/>
      <c r="K625" s="325"/>
      <c r="L625" s="29"/>
      <c r="M625" s="29"/>
      <c r="N625" s="29"/>
      <c r="O625" s="29"/>
      <c r="P625" s="29"/>
      <c r="Q625" s="29"/>
      <c r="R625" s="29"/>
      <c r="S625" s="29"/>
      <c r="T625" s="29"/>
      <c r="U625" s="29"/>
      <c r="V625" s="29"/>
      <c r="W625" s="29"/>
      <c r="X625" s="29"/>
      <c r="Y625" s="29"/>
      <c r="Z625" s="29"/>
      <c r="AA625" s="29"/>
      <c r="AB625" s="29"/>
      <c r="AC625" s="29"/>
    </row>
    <row r="626" spans="1:29" ht="15.75" customHeight="1">
      <c r="A626" s="29"/>
      <c r="B626" s="75"/>
      <c r="C626" s="29"/>
      <c r="D626" s="29"/>
      <c r="E626" s="29"/>
      <c r="F626" s="29"/>
      <c r="G626" s="29"/>
      <c r="H626" s="29"/>
      <c r="I626" s="29"/>
      <c r="J626" s="325"/>
      <c r="K626" s="325"/>
      <c r="L626" s="29"/>
      <c r="M626" s="29"/>
      <c r="N626" s="29"/>
      <c r="O626" s="29"/>
      <c r="P626" s="29"/>
      <c r="Q626" s="29"/>
      <c r="R626" s="29"/>
      <c r="S626" s="29"/>
      <c r="T626" s="29"/>
      <c r="U626" s="29"/>
      <c r="V626" s="29"/>
      <c r="W626" s="29"/>
      <c r="X626" s="29"/>
      <c r="Y626" s="29"/>
      <c r="Z626" s="29"/>
      <c r="AA626" s="29"/>
      <c r="AB626" s="29"/>
      <c r="AC626" s="29"/>
    </row>
    <row r="627" spans="1:29" ht="15.75" customHeight="1">
      <c r="A627" s="29"/>
      <c r="B627" s="75"/>
      <c r="C627" s="29"/>
      <c r="D627" s="29"/>
      <c r="E627" s="29"/>
      <c r="F627" s="29"/>
      <c r="G627" s="29"/>
      <c r="H627" s="29"/>
      <c r="I627" s="29"/>
      <c r="J627" s="325"/>
      <c r="K627" s="325"/>
      <c r="L627" s="29"/>
      <c r="M627" s="29"/>
      <c r="N627" s="29"/>
      <c r="O627" s="29"/>
      <c r="P627" s="29"/>
      <c r="Q627" s="29"/>
      <c r="R627" s="29"/>
      <c r="S627" s="29"/>
      <c r="T627" s="29"/>
      <c r="U627" s="29"/>
      <c r="V627" s="29"/>
      <c r="W627" s="29"/>
      <c r="X627" s="29"/>
      <c r="Y627" s="29"/>
      <c r="Z627" s="29"/>
      <c r="AA627" s="29"/>
      <c r="AB627" s="29"/>
      <c r="AC627" s="29"/>
    </row>
    <row r="628" spans="1:29" ht="15.75" customHeight="1">
      <c r="A628" s="29"/>
      <c r="B628" s="75"/>
      <c r="C628" s="29"/>
      <c r="D628" s="29"/>
      <c r="E628" s="29"/>
      <c r="F628" s="29"/>
      <c r="G628" s="29"/>
      <c r="H628" s="29"/>
      <c r="I628" s="29"/>
      <c r="J628" s="325"/>
      <c r="K628" s="325"/>
      <c r="L628" s="29"/>
      <c r="M628" s="29"/>
      <c r="N628" s="29"/>
      <c r="O628" s="29"/>
      <c r="P628" s="29"/>
      <c r="Q628" s="29"/>
      <c r="R628" s="29"/>
      <c r="S628" s="29"/>
      <c r="T628" s="29"/>
      <c r="U628" s="29"/>
      <c r="V628" s="29"/>
      <c r="W628" s="29"/>
      <c r="X628" s="29"/>
      <c r="Y628" s="29"/>
      <c r="Z628" s="29"/>
      <c r="AA628" s="29"/>
      <c r="AB628" s="29"/>
      <c r="AC628" s="29"/>
    </row>
    <row r="629" spans="1:29" ht="15.75" customHeight="1">
      <c r="A629" s="29"/>
      <c r="B629" s="75"/>
      <c r="C629" s="29"/>
      <c r="D629" s="29"/>
      <c r="E629" s="29"/>
      <c r="F629" s="29"/>
      <c r="G629" s="29"/>
      <c r="H629" s="29"/>
      <c r="I629" s="29"/>
      <c r="J629" s="325"/>
      <c r="K629" s="325"/>
      <c r="L629" s="29"/>
      <c r="M629" s="29"/>
      <c r="N629" s="29"/>
      <c r="O629" s="29"/>
      <c r="P629" s="29"/>
      <c r="Q629" s="29"/>
      <c r="R629" s="29"/>
      <c r="S629" s="29"/>
      <c r="T629" s="29"/>
      <c r="U629" s="29"/>
      <c r="V629" s="29"/>
      <c r="W629" s="29"/>
      <c r="X629" s="29"/>
      <c r="Y629" s="29"/>
      <c r="Z629" s="29"/>
      <c r="AA629" s="29"/>
      <c r="AB629" s="29"/>
      <c r="AC629" s="29"/>
    </row>
    <row r="630" spans="1:29" ht="15.75" customHeight="1">
      <c r="A630" s="29"/>
      <c r="B630" s="75"/>
      <c r="C630" s="29"/>
      <c r="D630" s="29"/>
      <c r="E630" s="29"/>
      <c r="F630" s="29"/>
      <c r="G630" s="29"/>
      <c r="H630" s="29"/>
      <c r="I630" s="29"/>
      <c r="J630" s="325"/>
      <c r="K630" s="325"/>
      <c r="L630" s="29"/>
      <c r="M630" s="29"/>
      <c r="N630" s="29"/>
      <c r="O630" s="29"/>
      <c r="P630" s="29"/>
      <c r="Q630" s="29"/>
      <c r="R630" s="29"/>
      <c r="S630" s="29"/>
      <c r="T630" s="29"/>
      <c r="U630" s="29"/>
      <c r="V630" s="29"/>
      <c r="W630" s="29"/>
      <c r="X630" s="29"/>
      <c r="Y630" s="29"/>
      <c r="Z630" s="29"/>
      <c r="AA630" s="29"/>
      <c r="AB630" s="29"/>
      <c r="AC630" s="29"/>
    </row>
    <row r="631" spans="1:29" ht="15.75" customHeight="1">
      <c r="A631" s="29"/>
      <c r="B631" s="75"/>
      <c r="C631" s="29"/>
      <c r="D631" s="29"/>
      <c r="E631" s="29"/>
      <c r="F631" s="29"/>
      <c r="G631" s="29"/>
      <c r="H631" s="29"/>
      <c r="I631" s="29"/>
      <c r="J631" s="325"/>
      <c r="K631" s="325"/>
      <c r="L631" s="29"/>
      <c r="M631" s="29"/>
      <c r="N631" s="29"/>
      <c r="O631" s="29"/>
      <c r="P631" s="29"/>
      <c r="Q631" s="29"/>
      <c r="R631" s="29"/>
      <c r="S631" s="29"/>
      <c r="T631" s="29"/>
      <c r="U631" s="29"/>
      <c r="V631" s="29"/>
      <c r="W631" s="29"/>
      <c r="X631" s="29"/>
      <c r="Y631" s="29"/>
      <c r="Z631" s="29"/>
      <c r="AA631" s="29"/>
      <c r="AB631" s="29"/>
      <c r="AC631" s="29"/>
    </row>
    <row r="632" spans="1:29" ht="15.75" customHeight="1">
      <c r="A632" s="29"/>
      <c r="B632" s="75"/>
      <c r="C632" s="29"/>
      <c r="D632" s="29"/>
      <c r="E632" s="29"/>
      <c r="F632" s="29"/>
      <c r="G632" s="29"/>
      <c r="H632" s="29"/>
      <c r="I632" s="29"/>
      <c r="J632" s="325"/>
      <c r="K632" s="325"/>
      <c r="L632" s="29"/>
      <c r="M632" s="29"/>
      <c r="N632" s="29"/>
      <c r="O632" s="29"/>
      <c r="P632" s="29"/>
      <c r="Q632" s="29"/>
      <c r="R632" s="29"/>
      <c r="S632" s="29"/>
      <c r="T632" s="29"/>
      <c r="U632" s="29"/>
      <c r="V632" s="29"/>
      <c r="W632" s="29"/>
      <c r="X632" s="29"/>
      <c r="Y632" s="29"/>
      <c r="Z632" s="29"/>
      <c r="AA632" s="29"/>
      <c r="AB632" s="29"/>
      <c r="AC632" s="29"/>
    </row>
    <row r="633" spans="1:29" ht="15.75" customHeight="1">
      <c r="A633" s="29"/>
      <c r="B633" s="75"/>
      <c r="C633" s="29"/>
      <c r="D633" s="29"/>
      <c r="E633" s="29"/>
      <c r="F633" s="29"/>
      <c r="G633" s="29"/>
      <c r="H633" s="29"/>
      <c r="I633" s="29"/>
      <c r="J633" s="325"/>
      <c r="K633" s="325"/>
      <c r="L633" s="29"/>
      <c r="M633" s="29"/>
      <c r="N633" s="29"/>
      <c r="O633" s="29"/>
      <c r="P633" s="29"/>
      <c r="Q633" s="29"/>
      <c r="R633" s="29"/>
      <c r="S633" s="29"/>
      <c r="T633" s="29"/>
      <c r="U633" s="29"/>
      <c r="V633" s="29"/>
      <c r="W633" s="29"/>
      <c r="X633" s="29"/>
      <c r="Y633" s="29"/>
      <c r="Z633" s="29"/>
      <c r="AA633" s="29"/>
      <c r="AB633" s="29"/>
      <c r="AC633" s="29"/>
    </row>
    <row r="634" spans="1:29" ht="15.75" customHeight="1">
      <c r="A634" s="29"/>
      <c r="B634" s="75"/>
      <c r="C634" s="29"/>
      <c r="D634" s="29"/>
      <c r="E634" s="29"/>
      <c r="F634" s="29"/>
      <c r="G634" s="29"/>
      <c r="H634" s="29"/>
      <c r="I634" s="29"/>
      <c r="J634" s="325"/>
      <c r="K634" s="325"/>
      <c r="L634" s="29"/>
      <c r="M634" s="29"/>
      <c r="N634" s="29"/>
      <c r="O634" s="29"/>
      <c r="P634" s="29"/>
      <c r="Q634" s="29"/>
      <c r="R634" s="29"/>
      <c r="S634" s="29"/>
      <c r="T634" s="29"/>
      <c r="U634" s="29"/>
      <c r="V634" s="29"/>
      <c r="W634" s="29"/>
      <c r="X634" s="29"/>
      <c r="Y634" s="29"/>
      <c r="Z634" s="29"/>
      <c r="AA634" s="29"/>
      <c r="AB634" s="29"/>
      <c r="AC634" s="29"/>
    </row>
    <row r="635" spans="1:29" ht="15.75" customHeight="1">
      <c r="A635" s="29"/>
      <c r="B635" s="75"/>
      <c r="C635" s="29"/>
      <c r="D635" s="29"/>
      <c r="E635" s="29"/>
      <c r="F635" s="29"/>
      <c r="G635" s="29"/>
      <c r="H635" s="29"/>
      <c r="I635" s="29"/>
      <c r="J635" s="325"/>
      <c r="K635" s="325"/>
      <c r="L635" s="29"/>
      <c r="M635" s="29"/>
      <c r="N635" s="29"/>
      <c r="O635" s="29"/>
      <c r="P635" s="29"/>
      <c r="Q635" s="29"/>
      <c r="R635" s="29"/>
      <c r="S635" s="29"/>
      <c r="T635" s="29"/>
      <c r="U635" s="29"/>
      <c r="V635" s="29"/>
      <c r="W635" s="29"/>
      <c r="X635" s="29"/>
      <c r="Y635" s="29"/>
      <c r="Z635" s="29"/>
      <c r="AA635" s="29"/>
      <c r="AB635" s="29"/>
      <c r="AC635" s="29"/>
    </row>
    <row r="636" spans="1:29" ht="15.75" customHeight="1">
      <c r="A636" s="29"/>
      <c r="B636" s="75"/>
      <c r="C636" s="29"/>
      <c r="D636" s="29"/>
      <c r="E636" s="29"/>
      <c r="F636" s="29"/>
      <c r="G636" s="29"/>
      <c r="H636" s="29"/>
      <c r="I636" s="29"/>
      <c r="J636" s="325"/>
      <c r="K636" s="325"/>
      <c r="L636" s="29"/>
      <c r="M636" s="29"/>
      <c r="N636" s="29"/>
      <c r="O636" s="29"/>
      <c r="P636" s="29"/>
      <c r="Q636" s="29"/>
      <c r="R636" s="29"/>
      <c r="S636" s="29"/>
      <c r="T636" s="29"/>
      <c r="U636" s="29"/>
      <c r="V636" s="29"/>
      <c r="W636" s="29"/>
      <c r="X636" s="29"/>
      <c r="Y636" s="29"/>
      <c r="Z636" s="29"/>
      <c r="AA636" s="29"/>
      <c r="AB636" s="29"/>
      <c r="AC636" s="29"/>
    </row>
    <row r="637" spans="1:29" ht="15.75" customHeight="1">
      <c r="A637" s="29"/>
      <c r="B637" s="75"/>
      <c r="C637" s="29"/>
      <c r="D637" s="29"/>
      <c r="E637" s="29"/>
      <c r="F637" s="29"/>
      <c r="G637" s="29"/>
      <c r="H637" s="29"/>
      <c r="I637" s="29"/>
      <c r="J637" s="325"/>
      <c r="K637" s="325"/>
      <c r="L637" s="29"/>
      <c r="M637" s="29"/>
      <c r="N637" s="29"/>
      <c r="O637" s="29"/>
      <c r="P637" s="29"/>
      <c r="Q637" s="29"/>
      <c r="R637" s="29"/>
      <c r="S637" s="29"/>
      <c r="T637" s="29"/>
      <c r="U637" s="29"/>
      <c r="V637" s="29"/>
      <c r="W637" s="29"/>
      <c r="X637" s="29"/>
      <c r="Y637" s="29"/>
      <c r="Z637" s="29"/>
      <c r="AA637" s="29"/>
      <c r="AB637" s="29"/>
      <c r="AC637" s="29"/>
    </row>
    <row r="638" spans="1:29" ht="15.75" customHeight="1">
      <c r="A638" s="29"/>
      <c r="B638" s="75"/>
      <c r="C638" s="29"/>
      <c r="D638" s="29"/>
      <c r="E638" s="29"/>
      <c r="F638" s="29"/>
      <c r="G638" s="29"/>
      <c r="H638" s="29"/>
      <c r="I638" s="29"/>
      <c r="J638" s="325"/>
      <c r="K638" s="325"/>
      <c r="L638" s="29"/>
      <c r="M638" s="29"/>
      <c r="N638" s="29"/>
      <c r="O638" s="29"/>
      <c r="P638" s="29"/>
      <c r="Q638" s="29"/>
      <c r="R638" s="29"/>
      <c r="S638" s="29"/>
      <c r="T638" s="29"/>
      <c r="U638" s="29"/>
      <c r="V638" s="29"/>
      <c r="W638" s="29"/>
      <c r="X638" s="29"/>
      <c r="Y638" s="29"/>
      <c r="Z638" s="29"/>
      <c r="AA638" s="29"/>
      <c r="AB638" s="29"/>
      <c r="AC638" s="29"/>
    </row>
    <row r="639" spans="1:29" ht="15.75" customHeight="1">
      <c r="A639" s="29"/>
      <c r="B639" s="75"/>
      <c r="C639" s="29"/>
      <c r="D639" s="29"/>
      <c r="E639" s="29"/>
      <c r="F639" s="29"/>
      <c r="G639" s="29"/>
      <c r="H639" s="29"/>
      <c r="I639" s="29"/>
      <c r="J639" s="325"/>
      <c r="K639" s="325"/>
      <c r="L639" s="29"/>
      <c r="M639" s="29"/>
      <c r="N639" s="29"/>
      <c r="O639" s="29"/>
      <c r="P639" s="29"/>
      <c r="Q639" s="29"/>
      <c r="R639" s="29"/>
      <c r="S639" s="29"/>
      <c r="T639" s="29"/>
      <c r="U639" s="29"/>
      <c r="V639" s="29"/>
      <c r="W639" s="29"/>
      <c r="X639" s="29"/>
      <c r="Y639" s="29"/>
      <c r="Z639" s="29"/>
      <c r="AA639" s="29"/>
      <c r="AB639" s="29"/>
      <c r="AC639" s="29"/>
    </row>
    <row r="640" spans="1:29" ht="15.75" customHeight="1">
      <c r="A640" s="29"/>
      <c r="B640" s="75"/>
      <c r="C640" s="29"/>
      <c r="D640" s="29"/>
      <c r="E640" s="29"/>
      <c r="F640" s="29"/>
      <c r="G640" s="29"/>
      <c r="H640" s="29"/>
      <c r="I640" s="29"/>
      <c r="J640" s="325"/>
      <c r="K640" s="325"/>
      <c r="L640" s="29"/>
      <c r="M640" s="29"/>
      <c r="N640" s="29"/>
      <c r="O640" s="29"/>
      <c r="P640" s="29"/>
      <c r="Q640" s="29"/>
      <c r="R640" s="29"/>
      <c r="S640" s="29"/>
      <c r="T640" s="29"/>
      <c r="U640" s="29"/>
      <c r="V640" s="29"/>
      <c r="W640" s="29"/>
      <c r="X640" s="29"/>
      <c r="Y640" s="29"/>
      <c r="Z640" s="29"/>
      <c r="AA640" s="29"/>
      <c r="AB640" s="29"/>
      <c r="AC640" s="29"/>
    </row>
    <row r="641" spans="1:29" ht="15.75" customHeight="1">
      <c r="A641" s="29"/>
      <c r="B641" s="75"/>
      <c r="C641" s="29"/>
      <c r="D641" s="29"/>
      <c r="E641" s="29"/>
      <c r="F641" s="29"/>
      <c r="G641" s="29"/>
      <c r="H641" s="29"/>
      <c r="I641" s="29"/>
      <c r="J641" s="325"/>
      <c r="K641" s="325"/>
      <c r="L641" s="29"/>
      <c r="M641" s="29"/>
      <c r="N641" s="29"/>
      <c r="O641" s="29"/>
      <c r="P641" s="29"/>
      <c r="Q641" s="29"/>
      <c r="R641" s="29"/>
      <c r="S641" s="29"/>
      <c r="T641" s="29"/>
      <c r="U641" s="29"/>
      <c r="V641" s="29"/>
      <c r="W641" s="29"/>
      <c r="X641" s="29"/>
      <c r="Y641" s="29"/>
      <c r="Z641" s="29"/>
      <c r="AA641" s="29"/>
      <c r="AB641" s="29"/>
      <c r="AC641" s="29"/>
    </row>
    <row r="642" spans="1:29" ht="15.75" customHeight="1">
      <c r="A642" s="29"/>
      <c r="B642" s="75"/>
      <c r="C642" s="29"/>
      <c r="D642" s="29"/>
      <c r="E642" s="29"/>
      <c r="F642" s="29"/>
      <c r="G642" s="29"/>
      <c r="H642" s="29"/>
      <c r="I642" s="29"/>
      <c r="J642" s="325"/>
      <c r="K642" s="325"/>
      <c r="L642" s="29"/>
      <c r="M642" s="29"/>
      <c r="N642" s="29"/>
      <c r="O642" s="29"/>
      <c r="P642" s="29"/>
      <c r="Q642" s="29"/>
      <c r="R642" s="29"/>
      <c r="S642" s="29"/>
      <c r="T642" s="29"/>
      <c r="U642" s="29"/>
      <c r="V642" s="29"/>
      <c r="W642" s="29"/>
      <c r="X642" s="29"/>
      <c r="Y642" s="29"/>
      <c r="Z642" s="29"/>
      <c r="AA642" s="29"/>
      <c r="AB642" s="29"/>
      <c r="AC642" s="29"/>
    </row>
    <row r="643" spans="1:29" ht="15.75" customHeight="1">
      <c r="A643" s="29"/>
      <c r="B643" s="75"/>
      <c r="C643" s="29"/>
      <c r="D643" s="29"/>
      <c r="E643" s="29"/>
      <c r="F643" s="29"/>
      <c r="G643" s="29"/>
      <c r="H643" s="29"/>
      <c r="I643" s="29"/>
      <c r="J643" s="325"/>
      <c r="K643" s="325"/>
      <c r="L643" s="29"/>
      <c r="M643" s="29"/>
      <c r="N643" s="29"/>
      <c r="O643" s="29"/>
      <c r="P643" s="29"/>
      <c r="Q643" s="29"/>
      <c r="R643" s="29"/>
      <c r="S643" s="29"/>
      <c r="T643" s="29"/>
      <c r="U643" s="29"/>
      <c r="V643" s="29"/>
      <c r="W643" s="29"/>
      <c r="X643" s="29"/>
      <c r="Y643" s="29"/>
      <c r="Z643" s="29"/>
      <c r="AA643" s="29"/>
      <c r="AB643" s="29"/>
      <c r="AC643" s="29"/>
    </row>
    <row r="644" spans="1:29" ht="15.75" customHeight="1">
      <c r="A644" s="29"/>
      <c r="B644" s="75"/>
      <c r="C644" s="29"/>
      <c r="D644" s="29"/>
      <c r="E644" s="29"/>
      <c r="F644" s="29"/>
      <c r="G644" s="29"/>
      <c r="H644" s="29"/>
      <c r="I644" s="29"/>
      <c r="J644" s="325"/>
      <c r="K644" s="325"/>
      <c r="L644" s="29"/>
      <c r="M644" s="29"/>
      <c r="N644" s="29"/>
      <c r="O644" s="29"/>
      <c r="P644" s="29"/>
      <c r="Q644" s="29"/>
      <c r="R644" s="29"/>
      <c r="S644" s="29"/>
      <c r="T644" s="29"/>
      <c r="U644" s="29"/>
      <c r="V644" s="29"/>
      <c r="W644" s="29"/>
      <c r="X644" s="29"/>
      <c r="Y644" s="29"/>
      <c r="Z644" s="29"/>
      <c r="AA644" s="29"/>
      <c r="AB644" s="29"/>
      <c r="AC644" s="29"/>
    </row>
    <row r="645" spans="1:29" ht="15.75" customHeight="1">
      <c r="A645" s="29"/>
      <c r="B645" s="75"/>
      <c r="C645" s="29"/>
      <c r="D645" s="29"/>
      <c r="E645" s="29"/>
      <c r="F645" s="29"/>
      <c r="G645" s="29"/>
      <c r="H645" s="29"/>
      <c r="I645" s="29"/>
      <c r="J645" s="325"/>
      <c r="K645" s="325"/>
      <c r="L645" s="29"/>
      <c r="M645" s="29"/>
      <c r="N645" s="29"/>
      <c r="O645" s="29"/>
      <c r="P645" s="29"/>
      <c r="Q645" s="29"/>
      <c r="R645" s="29"/>
      <c r="S645" s="29"/>
      <c r="T645" s="29"/>
      <c r="U645" s="29"/>
      <c r="V645" s="29"/>
      <c r="W645" s="29"/>
      <c r="X645" s="29"/>
      <c r="Y645" s="29"/>
      <c r="Z645" s="29"/>
      <c r="AA645" s="29"/>
      <c r="AB645" s="29"/>
      <c r="AC645" s="29"/>
    </row>
    <row r="646" spans="1:29" ht="15.75" customHeight="1">
      <c r="A646" s="29"/>
      <c r="B646" s="75"/>
      <c r="C646" s="29"/>
      <c r="D646" s="29"/>
      <c r="E646" s="29"/>
      <c r="F646" s="29"/>
      <c r="G646" s="29"/>
      <c r="H646" s="29"/>
      <c r="I646" s="29"/>
      <c r="J646" s="325"/>
      <c r="K646" s="325"/>
      <c r="L646" s="29"/>
      <c r="M646" s="29"/>
      <c r="N646" s="29"/>
      <c r="O646" s="29"/>
      <c r="P646" s="29"/>
      <c r="Q646" s="29"/>
      <c r="R646" s="29"/>
      <c r="S646" s="29"/>
      <c r="T646" s="29"/>
      <c r="U646" s="29"/>
      <c r="V646" s="29"/>
      <c r="W646" s="29"/>
      <c r="X646" s="29"/>
      <c r="Y646" s="29"/>
      <c r="Z646" s="29"/>
      <c r="AA646" s="29"/>
      <c r="AB646" s="29"/>
      <c r="AC646" s="29"/>
    </row>
    <row r="647" spans="1:29" ht="15.75" customHeight="1">
      <c r="A647" s="29"/>
      <c r="B647" s="75"/>
      <c r="C647" s="29"/>
      <c r="D647" s="29"/>
      <c r="E647" s="29"/>
      <c r="F647" s="29"/>
      <c r="G647" s="29"/>
      <c r="H647" s="29"/>
      <c r="I647" s="29"/>
      <c r="J647" s="325"/>
      <c r="K647" s="325"/>
      <c r="L647" s="29"/>
      <c r="M647" s="29"/>
      <c r="N647" s="29"/>
      <c r="O647" s="29"/>
      <c r="P647" s="29"/>
      <c r="Q647" s="29"/>
      <c r="R647" s="29"/>
      <c r="S647" s="29"/>
      <c r="T647" s="29"/>
      <c r="U647" s="29"/>
      <c r="V647" s="29"/>
      <c r="W647" s="29"/>
      <c r="X647" s="29"/>
      <c r="Y647" s="29"/>
      <c r="Z647" s="29"/>
      <c r="AA647" s="29"/>
      <c r="AB647" s="29"/>
      <c r="AC647" s="29"/>
    </row>
    <row r="648" spans="1:29" ht="15.75" customHeight="1">
      <c r="A648" s="29"/>
      <c r="B648" s="75"/>
      <c r="C648" s="29"/>
      <c r="D648" s="29"/>
      <c r="E648" s="29"/>
      <c r="F648" s="29"/>
      <c r="G648" s="29"/>
      <c r="H648" s="29"/>
      <c r="I648" s="29"/>
      <c r="J648" s="325"/>
      <c r="K648" s="325"/>
      <c r="L648" s="29"/>
      <c r="M648" s="29"/>
      <c r="N648" s="29"/>
      <c r="O648" s="29"/>
      <c r="P648" s="29"/>
      <c r="Q648" s="29"/>
      <c r="R648" s="29"/>
      <c r="S648" s="29"/>
      <c r="T648" s="29"/>
      <c r="U648" s="29"/>
      <c r="V648" s="29"/>
      <c r="W648" s="29"/>
      <c r="X648" s="29"/>
      <c r="Y648" s="29"/>
      <c r="Z648" s="29"/>
      <c r="AA648" s="29"/>
      <c r="AB648" s="29"/>
      <c r="AC648" s="29"/>
    </row>
    <row r="649" spans="1:29" ht="15.75" customHeight="1">
      <c r="A649" s="29"/>
      <c r="B649" s="75"/>
      <c r="C649" s="29"/>
      <c r="D649" s="29"/>
      <c r="E649" s="29"/>
      <c r="F649" s="29"/>
      <c r="G649" s="29"/>
      <c r="H649" s="29"/>
      <c r="I649" s="29"/>
      <c r="J649" s="325"/>
      <c r="K649" s="325"/>
      <c r="L649" s="29"/>
      <c r="M649" s="29"/>
      <c r="N649" s="29"/>
      <c r="O649" s="29"/>
      <c r="P649" s="29"/>
      <c r="Q649" s="29"/>
      <c r="R649" s="29"/>
      <c r="S649" s="29"/>
      <c r="T649" s="29"/>
      <c r="U649" s="29"/>
      <c r="V649" s="29"/>
      <c r="W649" s="29"/>
      <c r="X649" s="29"/>
      <c r="Y649" s="29"/>
      <c r="Z649" s="29"/>
      <c r="AA649" s="29"/>
      <c r="AB649" s="29"/>
      <c r="AC649" s="29"/>
    </row>
    <row r="650" spans="1:29" ht="15.75" customHeight="1">
      <c r="A650" s="29"/>
      <c r="B650" s="75"/>
      <c r="C650" s="29"/>
      <c r="D650" s="29"/>
      <c r="E650" s="29"/>
      <c r="F650" s="29"/>
      <c r="G650" s="29"/>
      <c r="H650" s="29"/>
      <c r="I650" s="29"/>
      <c r="J650" s="325"/>
      <c r="K650" s="325"/>
      <c r="L650" s="29"/>
      <c r="M650" s="29"/>
      <c r="N650" s="29"/>
      <c r="O650" s="29"/>
      <c r="P650" s="29"/>
      <c r="Q650" s="29"/>
      <c r="R650" s="29"/>
      <c r="S650" s="29"/>
      <c r="T650" s="29"/>
      <c r="U650" s="29"/>
      <c r="V650" s="29"/>
      <c r="W650" s="29"/>
      <c r="X650" s="29"/>
      <c r="Y650" s="29"/>
      <c r="Z650" s="29"/>
      <c r="AA650" s="29"/>
      <c r="AB650" s="29"/>
      <c r="AC650" s="29"/>
    </row>
    <row r="651" spans="1:29" ht="15.75" customHeight="1">
      <c r="A651" s="29"/>
      <c r="B651" s="75"/>
      <c r="C651" s="29"/>
      <c r="D651" s="29"/>
      <c r="E651" s="29"/>
      <c r="F651" s="29"/>
      <c r="G651" s="29"/>
      <c r="H651" s="29"/>
      <c r="I651" s="29"/>
      <c r="J651" s="325"/>
      <c r="K651" s="325"/>
      <c r="L651" s="29"/>
      <c r="M651" s="29"/>
      <c r="N651" s="29"/>
      <c r="O651" s="29"/>
      <c r="P651" s="29"/>
      <c r="Q651" s="29"/>
      <c r="R651" s="29"/>
      <c r="S651" s="29"/>
      <c r="T651" s="29"/>
      <c r="U651" s="29"/>
      <c r="V651" s="29"/>
      <c r="W651" s="29"/>
      <c r="X651" s="29"/>
      <c r="Y651" s="29"/>
      <c r="Z651" s="29"/>
      <c r="AA651" s="29"/>
      <c r="AB651" s="29"/>
      <c r="AC651" s="29"/>
    </row>
    <row r="652" spans="1:29" ht="15.75" customHeight="1">
      <c r="A652" s="29"/>
      <c r="B652" s="75"/>
      <c r="C652" s="29"/>
      <c r="D652" s="29"/>
      <c r="E652" s="29"/>
      <c r="F652" s="29"/>
      <c r="G652" s="29"/>
      <c r="H652" s="29"/>
      <c r="I652" s="29"/>
      <c r="J652" s="325"/>
      <c r="K652" s="325"/>
      <c r="L652" s="29"/>
      <c r="M652" s="29"/>
      <c r="N652" s="29"/>
      <c r="O652" s="29"/>
      <c r="P652" s="29"/>
      <c r="Q652" s="29"/>
      <c r="R652" s="29"/>
      <c r="S652" s="29"/>
      <c r="T652" s="29"/>
      <c r="U652" s="29"/>
      <c r="V652" s="29"/>
      <c r="W652" s="29"/>
      <c r="X652" s="29"/>
      <c r="Y652" s="29"/>
      <c r="Z652" s="29"/>
      <c r="AA652" s="29"/>
      <c r="AB652" s="29"/>
      <c r="AC652" s="29"/>
    </row>
    <row r="653" spans="1:29" ht="15.75" customHeight="1">
      <c r="A653" s="29"/>
      <c r="B653" s="75"/>
      <c r="C653" s="29"/>
      <c r="D653" s="29"/>
      <c r="E653" s="29"/>
      <c r="F653" s="29"/>
      <c r="G653" s="29"/>
      <c r="H653" s="29"/>
      <c r="I653" s="29"/>
      <c r="J653" s="325"/>
      <c r="K653" s="325"/>
      <c r="L653" s="29"/>
      <c r="M653" s="29"/>
      <c r="N653" s="29"/>
      <c r="O653" s="29"/>
      <c r="P653" s="29"/>
      <c r="Q653" s="29"/>
      <c r="R653" s="29"/>
      <c r="S653" s="29"/>
      <c r="T653" s="29"/>
      <c r="U653" s="29"/>
      <c r="V653" s="29"/>
      <c r="W653" s="29"/>
      <c r="X653" s="29"/>
      <c r="Y653" s="29"/>
      <c r="Z653" s="29"/>
      <c r="AA653" s="29"/>
      <c r="AB653" s="29"/>
      <c r="AC653" s="29"/>
    </row>
    <row r="654" spans="1:29" ht="15.75" customHeight="1">
      <c r="A654" s="29"/>
      <c r="B654" s="75"/>
      <c r="C654" s="29"/>
      <c r="D654" s="29"/>
      <c r="E654" s="29"/>
      <c r="F654" s="29"/>
      <c r="G654" s="29"/>
      <c r="H654" s="29"/>
      <c r="I654" s="29"/>
      <c r="J654" s="325"/>
      <c r="K654" s="325"/>
      <c r="L654" s="29"/>
      <c r="M654" s="29"/>
      <c r="N654" s="29"/>
      <c r="O654" s="29"/>
      <c r="P654" s="29"/>
      <c r="Q654" s="29"/>
      <c r="R654" s="29"/>
      <c r="S654" s="29"/>
      <c r="T654" s="29"/>
      <c r="U654" s="29"/>
      <c r="V654" s="29"/>
      <c r="W654" s="29"/>
      <c r="X654" s="29"/>
      <c r="Y654" s="29"/>
      <c r="Z654" s="29"/>
      <c r="AA654" s="29"/>
      <c r="AB654" s="29"/>
      <c r="AC654" s="29"/>
    </row>
    <row r="655" spans="1:29" ht="15.75" customHeight="1">
      <c r="A655" s="29"/>
      <c r="B655" s="75"/>
      <c r="C655" s="29"/>
      <c r="D655" s="29"/>
      <c r="E655" s="29"/>
      <c r="F655" s="29"/>
      <c r="G655" s="29"/>
      <c r="H655" s="29"/>
      <c r="I655" s="29"/>
      <c r="J655" s="325"/>
      <c r="K655" s="325"/>
      <c r="L655" s="29"/>
      <c r="M655" s="29"/>
      <c r="N655" s="29"/>
      <c r="O655" s="29"/>
      <c r="P655" s="29"/>
      <c r="Q655" s="29"/>
      <c r="R655" s="29"/>
      <c r="S655" s="29"/>
      <c r="T655" s="29"/>
      <c r="U655" s="29"/>
      <c r="V655" s="29"/>
      <c r="W655" s="29"/>
      <c r="X655" s="29"/>
      <c r="Y655" s="29"/>
      <c r="Z655" s="29"/>
      <c r="AA655" s="29"/>
      <c r="AB655" s="29"/>
      <c r="AC655" s="29"/>
    </row>
    <row r="656" spans="1:29" ht="15.75" customHeight="1">
      <c r="A656" s="29"/>
      <c r="B656" s="75"/>
      <c r="C656" s="29"/>
      <c r="D656" s="29"/>
      <c r="E656" s="29"/>
      <c r="F656" s="29"/>
      <c r="G656" s="29"/>
      <c r="H656" s="29"/>
      <c r="I656" s="29"/>
      <c r="J656" s="325"/>
      <c r="K656" s="325"/>
      <c r="L656" s="29"/>
      <c r="M656" s="29"/>
      <c r="N656" s="29"/>
      <c r="O656" s="29"/>
      <c r="P656" s="29"/>
      <c r="Q656" s="29"/>
      <c r="R656" s="29"/>
      <c r="S656" s="29"/>
      <c r="T656" s="29"/>
      <c r="U656" s="29"/>
      <c r="V656" s="29"/>
      <c r="W656" s="29"/>
      <c r="X656" s="29"/>
      <c r="Y656" s="29"/>
      <c r="Z656" s="29"/>
      <c r="AA656" s="29"/>
      <c r="AB656" s="29"/>
      <c r="AC656" s="29"/>
    </row>
    <row r="657" spans="1:29" ht="15.75" customHeight="1">
      <c r="A657" s="29"/>
      <c r="B657" s="75"/>
      <c r="C657" s="29"/>
      <c r="D657" s="29"/>
      <c r="E657" s="29"/>
      <c r="F657" s="29"/>
      <c r="G657" s="29"/>
      <c r="H657" s="29"/>
      <c r="I657" s="29"/>
      <c r="J657" s="325"/>
      <c r="K657" s="325"/>
      <c r="L657" s="29"/>
      <c r="M657" s="29"/>
      <c r="N657" s="29"/>
      <c r="O657" s="29"/>
      <c r="P657" s="29"/>
      <c r="Q657" s="29"/>
      <c r="R657" s="29"/>
      <c r="S657" s="29"/>
      <c r="T657" s="29"/>
      <c r="U657" s="29"/>
      <c r="V657" s="29"/>
      <c r="W657" s="29"/>
      <c r="X657" s="29"/>
      <c r="Y657" s="29"/>
      <c r="Z657" s="29"/>
      <c r="AA657" s="29"/>
      <c r="AB657" s="29"/>
      <c r="AC657" s="29"/>
    </row>
    <row r="658" spans="1:29" ht="15.75" customHeight="1">
      <c r="A658" s="29"/>
      <c r="B658" s="75"/>
      <c r="C658" s="29"/>
      <c r="D658" s="29"/>
      <c r="E658" s="29"/>
      <c r="F658" s="29"/>
      <c r="G658" s="29"/>
      <c r="H658" s="29"/>
      <c r="I658" s="29"/>
      <c r="J658" s="325"/>
      <c r="K658" s="325"/>
      <c r="L658" s="29"/>
      <c r="M658" s="29"/>
      <c r="N658" s="29"/>
      <c r="O658" s="29"/>
      <c r="P658" s="29"/>
      <c r="Q658" s="29"/>
      <c r="R658" s="29"/>
      <c r="S658" s="29"/>
      <c r="T658" s="29"/>
      <c r="U658" s="29"/>
      <c r="V658" s="29"/>
      <c r="W658" s="29"/>
      <c r="X658" s="29"/>
      <c r="Y658" s="29"/>
      <c r="Z658" s="29"/>
      <c r="AA658" s="29"/>
      <c r="AB658" s="29"/>
      <c r="AC658" s="29"/>
    </row>
    <row r="659" spans="1:29" ht="15.75" customHeight="1">
      <c r="A659" s="29"/>
      <c r="B659" s="75"/>
      <c r="C659" s="29"/>
      <c r="D659" s="29"/>
      <c r="E659" s="29"/>
      <c r="F659" s="29"/>
      <c r="G659" s="29"/>
      <c r="H659" s="29"/>
      <c r="I659" s="29"/>
      <c r="J659" s="325"/>
      <c r="K659" s="325"/>
      <c r="L659" s="29"/>
      <c r="M659" s="29"/>
      <c r="N659" s="29"/>
      <c r="O659" s="29"/>
      <c r="P659" s="29"/>
      <c r="Q659" s="29"/>
      <c r="R659" s="29"/>
      <c r="S659" s="29"/>
      <c r="T659" s="29"/>
      <c r="U659" s="29"/>
      <c r="V659" s="29"/>
      <c r="W659" s="29"/>
      <c r="X659" s="29"/>
      <c r="Y659" s="29"/>
      <c r="Z659" s="29"/>
      <c r="AA659" s="29"/>
      <c r="AB659" s="29"/>
      <c r="AC659" s="29"/>
    </row>
    <row r="660" spans="1:29" ht="15.75" customHeight="1">
      <c r="A660" s="29"/>
      <c r="B660" s="75"/>
      <c r="C660" s="29"/>
      <c r="D660" s="29"/>
      <c r="E660" s="29"/>
      <c r="F660" s="29"/>
      <c r="G660" s="29"/>
      <c r="H660" s="29"/>
      <c r="I660" s="29"/>
      <c r="J660" s="325"/>
      <c r="K660" s="325"/>
      <c r="L660" s="29"/>
      <c r="M660" s="29"/>
      <c r="N660" s="29"/>
      <c r="O660" s="29"/>
      <c r="P660" s="29"/>
      <c r="Q660" s="29"/>
      <c r="R660" s="29"/>
      <c r="S660" s="29"/>
      <c r="T660" s="29"/>
      <c r="U660" s="29"/>
      <c r="V660" s="29"/>
      <c r="W660" s="29"/>
      <c r="X660" s="29"/>
      <c r="Y660" s="29"/>
      <c r="Z660" s="29"/>
      <c r="AA660" s="29"/>
      <c r="AB660" s="29"/>
      <c r="AC660" s="29"/>
    </row>
    <row r="661" spans="1:29" ht="15.75" customHeight="1">
      <c r="A661" s="29"/>
      <c r="B661" s="75"/>
      <c r="C661" s="29"/>
      <c r="D661" s="29"/>
      <c r="E661" s="29"/>
      <c r="F661" s="29"/>
      <c r="G661" s="29"/>
      <c r="H661" s="29"/>
      <c r="I661" s="29"/>
      <c r="J661" s="325"/>
      <c r="K661" s="325"/>
      <c r="L661" s="29"/>
      <c r="M661" s="29"/>
      <c r="N661" s="29"/>
      <c r="O661" s="29"/>
      <c r="P661" s="29"/>
      <c r="Q661" s="29"/>
      <c r="R661" s="29"/>
      <c r="S661" s="29"/>
      <c r="T661" s="29"/>
      <c r="U661" s="29"/>
      <c r="V661" s="29"/>
      <c r="W661" s="29"/>
      <c r="X661" s="29"/>
      <c r="Y661" s="29"/>
      <c r="Z661" s="29"/>
      <c r="AA661" s="29"/>
      <c r="AB661" s="29"/>
      <c r="AC661" s="29"/>
    </row>
    <row r="662" spans="1:29" ht="15.75" customHeight="1">
      <c r="A662" s="29"/>
      <c r="B662" s="75"/>
      <c r="C662" s="29"/>
      <c r="D662" s="29"/>
      <c r="E662" s="29"/>
      <c r="F662" s="29"/>
      <c r="G662" s="29"/>
      <c r="H662" s="29"/>
      <c r="I662" s="29"/>
      <c r="J662" s="325"/>
      <c r="K662" s="325"/>
      <c r="L662" s="29"/>
      <c r="M662" s="29"/>
      <c r="N662" s="29"/>
      <c r="O662" s="29"/>
      <c r="P662" s="29"/>
      <c r="Q662" s="29"/>
      <c r="R662" s="29"/>
      <c r="S662" s="29"/>
      <c r="T662" s="29"/>
      <c r="U662" s="29"/>
      <c r="V662" s="29"/>
      <c r="W662" s="29"/>
      <c r="X662" s="29"/>
      <c r="Y662" s="29"/>
      <c r="Z662" s="29"/>
      <c r="AA662" s="29"/>
      <c r="AB662" s="29"/>
      <c r="AC662" s="29"/>
    </row>
    <row r="663" spans="1:29" ht="15.75" customHeight="1">
      <c r="A663" s="29"/>
      <c r="B663" s="75"/>
      <c r="C663" s="29"/>
      <c r="D663" s="29"/>
      <c r="E663" s="29"/>
      <c r="F663" s="29"/>
      <c r="G663" s="29"/>
      <c r="H663" s="29"/>
      <c r="I663" s="29"/>
      <c r="J663" s="325"/>
      <c r="K663" s="325"/>
      <c r="L663" s="29"/>
      <c r="M663" s="29"/>
      <c r="N663" s="29"/>
      <c r="O663" s="29"/>
      <c r="P663" s="29"/>
      <c r="Q663" s="29"/>
      <c r="R663" s="29"/>
      <c r="S663" s="29"/>
      <c r="T663" s="29"/>
      <c r="U663" s="29"/>
      <c r="V663" s="29"/>
      <c r="W663" s="29"/>
      <c r="X663" s="29"/>
      <c r="Y663" s="29"/>
      <c r="Z663" s="29"/>
      <c r="AA663" s="29"/>
      <c r="AB663" s="29"/>
      <c r="AC663" s="29"/>
    </row>
    <row r="664" spans="1:29" ht="15.75" customHeight="1">
      <c r="A664" s="29"/>
      <c r="B664" s="75"/>
      <c r="C664" s="29"/>
      <c r="D664" s="29"/>
      <c r="E664" s="29"/>
      <c r="F664" s="29"/>
      <c r="G664" s="29"/>
      <c r="H664" s="29"/>
      <c r="I664" s="29"/>
      <c r="J664" s="325"/>
      <c r="K664" s="325"/>
      <c r="L664" s="29"/>
      <c r="M664" s="29"/>
      <c r="N664" s="29"/>
      <c r="O664" s="29"/>
      <c r="P664" s="29"/>
      <c r="Q664" s="29"/>
      <c r="R664" s="29"/>
      <c r="S664" s="29"/>
      <c r="T664" s="29"/>
      <c r="U664" s="29"/>
      <c r="V664" s="29"/>
      <c r="W664" s="29"/>
      <c r="X664" s="29"/>
      <c r="Y664" s="29"/>
      <c r="Z664" s="29"/>
      <c r="AA664" s="29"/>
      <c r="AB664" s="29"/>
      <c r="AC664" s="29"/>
    </row>
    <row r="665" spans="1:29" ht="15.75" customHeight="1">
      <c r="A665" s="29"/>
      <c r="B665" s="75"/>
      <c r="C665" s="29"/>
      <c r="D665" s="29"/>
      <c r="E665" s="29"/>
      <c r="F665" s="29"/>
      <c r="G665" s="29"/>
      <c r="H665" s="29"/>
      <c r="I665" s="29"/>
      <c r="J665" s="325"/>
      <c r="K665" s="325"/>
      <c r="L665" s="29"/>
      <c r="M665" s="29"/>
      <c r="N665" s="29"/>
      <c r="O665" s="29"/>
      <c r="P665" s="29"/>
      <c r="Q665" s="29"/>
      <c r="R665" s="29"/>
      <c r="S665" s="29"/>
      <c r="T665" s="29"/>
      <c r="U665" s="29"/>
      <c r="V665" s="29"/>
      <c r="W665" s="29"/>
      <c r="X665" s="29"/>
      <c r="Y665" s="29"/>
      <c r="Z665" s="29"/>
      <c r="AA665" s="29"/>
      <c r="AB665" s="29"/>
      <c r="AC665" s="29"/>
    </row>
    <row r="666" spans="1:29" ht="15.75" customHeight="1">
      <c r="A666" s="29"/>
      <c r="B666" s="75"/>
      <c r="C666" s="29"/>
      <c r="D666" s="29"/>
      <c r="E666" s="29"/>
      <c r="F666" s="29"/>
      <c r="G666" s="29"/>
      <c r="H666" s="29"/>
      <c r="I666" s="29"/>
      <c r="J666" s="325"/>
      <c r="K666" s="325"/>
      <c r="L666" s="29"/>
      <c r="M666" s="29"/>
      <c r="N666" s="29"/>
      <c r="O666" s="29"/>
      <c r="P666" s="29"/>
      <c r="Q666" s="29"/>
      <c r="R666" s="29"/>
      <c r="S666" s="29"/>
      <c r="T666" s="29"/>
      <c r="U666" s="29"/>
      <c r="V666" s="29"/>
      <c r="W666" s="29"/>
      <c r="X666" s="29"/>
      <c r="Y666" s="29"/>
      <c r="Z666" s="29"/>
      <c r="AA666" s="29"/>
      <c r="AB666" s="29"/>
      <c r="AC666" s="29"/>
    </row>
    <row r="667" spans="1:29" ht="15.75" customHeight="1">
      <c r="A667" s="29"/>
      <c r="B667" s="75"/>
      <c r="C667" s="29"/>
      <c r="D667" s="29"/>
      <c r="E667" s="29"/>
      <c r="F667" s="29"/>
      <c r="G667" s="29"/>
      <c r="H667" s="29"/>
      <c r="I667" s="29"/>
      <c r="J667" s="325"/>
      <c r="K667" s="325"/>
      <c r="L667" s="29"/>
      <c r="M667" s="29"/>
      <c r="N667" s="29"/>
      <c r="O667" s="29"/>
      <c r="P667" s="29"/>
      <c r="Q667" s="29"/>
      <c r="R667" s="29"/>
      <c r="S667" s="29"/>
      <c r="T667" s="29"/>
      <c r="U667" s="29"/>
      <c r="V667" s="29"/>
      <c r="W667" s="29"/>
      <c r="X667" s="29"/>
      <c r="Y667" s="29"/>
      <c r="Z667" s="29"/>
      <c r="AA667" s="29"/>
      <c r="AB667" s="29"/>
      <c r="AC667" s="29"/>
    </row>
    <row r="668" spans="1:29" ht="15.75" customHeight="1">
      <c r="A668" s="29"/>
      <c r="B668" s="75"/>
      <c r="C668" s="29"/>
      <c r="D668" s="29"/>
      <c r="E668" s="29"/>
      <c r="F668" s="29"/>
      <c r="G668" s="29"/>
      <c r="H668" s="29"/>
      <c r="I668" s="29"/>
      <c r="J668" s="325"/>
      <c r="K668" s="325"/>
      <c r="L668" s="29"/>
      <c r="M668" s="29"/>
      <c r="N668" s="29"/>
      <c r="O668" s="29"/>
      <c r="P668" s="29"/>
      <c r="Q668" s="29"/>
      <c r="R668" s="29"/>
      <c r="S668" s="29"/>
      <c r="T668" s="29"/>
      <c r="U668" s="29"/>
      <c r="V668" s="29"/>
      <c r="W668" s="29"/>
      <c r="X668" s="29"/>
      <c r="Y668" s="29"/>
      <c r="Z668" s="29"/>
      <c r="AA668" s="29"/>
      <c r="AB668" s="29"/>
      <c r="AC668" s="29"/>
    </row>
    <row r="669" spans="1:29" ht="15.75" customHeight="1">
      <c r="A669" s="29"/>
      <c r="B669" s="75"/>
      <c r="C669" s="29"/>
      <c r="D669" s="29"/>
      <c r="E669" s="29"/>
      <c r="F669" s="29"/>
      <c r="G669" s="29"/>
      <c r="H669" s="29"/>
      <c r="I669" s="29"/>
      <c r="J669" s="325"/>
      <c r="K669" s="325"/>
      <c r="L669" s="29"/>
      <c r="M669" s="29"/>
      <c r="N669" s="29"/>
      <c r="O669" s="29"/>
      <c r="P669" s="29"/>
      <c r="Q669" s="29"/>
      <c r="R669" s="29"/>
      <c r="S669" s="29"/>
      <c r="T669" s="29"/>
      <c r="U669" s="29"/>
      <c r="V669" s="29"/>
      <c r="W669" s="29"/>
      <c r="X669" s="29"/>
      <c r="Y669" s="29"/>
      <c r="Z669" s="29"/>
      <c r="AA669" s="29"/>
      <c r="AB669" s="29"/>
      <c r="AC669" s="29"/>
    </row>
    <row r="670" spans="1:29" ht="15.75" customHeight="1">
      <c r="A670" s="29"/>
      <c r="B670" s="75"/>
      <c r="C670" s="29"/>
      <c r="D670" s="29"/>
      <c r="E670" s="29"/>
      <c r="F670" s="29"/>
      <c r="G670" s="29"/>
      <c r="H670" s="29"/>
      <c r="I670" s="29"/>
      <c r="J670" s="325"/>
      <c r="K670" s="325"/>
      <c r="L670" s="29"/>
      <c r="M670" s="29"/>
      <c r="N670" s="29"/>
      <c r="O670" s="29"/>
      <c r="P670" s="29"/>
      <c r="Q670" s="29"/>
      <c r="R670" s="29"/>
      <c r="S670" s="29"/>
      <c r="T670" s="29"/>
      <c r="U670" s="29"/>
      <c r="V670" s="29"/>
      <c r="W670" s="29"/>
      <c r="X670" s="29"/>
      <c r="Y670" s="29"/>
      <c r="Z670" s="29"/>
      <c r="AA670" s="29"/>
      <c r="AB670" s="29"/>
      <c r="AC670" s="29"/>
    </row>
    <row r="671" spans="1:29" ht="15.75" customHeight="1">
      <c r="A671" s="29"/>
      <c r="B671" s="75"/>
      <c r="C671" s="29"/>
      <c r="D671" s="29"/>
      <c r="E671" s="29"/>
      <c r="F671" s="29"/>
      <c r="G671" s="29"/>
      <c r="H671" s="29"/>
      <c r="I671" s="29"/>
      <c r="J671" s="325"/>
      <c r="K671" s="325"/>
      <c r="L671" s="29"/>
      <c r="M671" s="29"/>
      <c r="N671" s="29"/>
      <c r="O671" s="29"/>
      <c r="P671" s="29"/>
      <c r="Q671" s="29"/>
      <c r="R671" s="29"/>
      <c r="S671" s="29"/>
      <c r="T671" s="29"/>
      <c r="U671" s="29"/>
      <c r="V671" s="29"/>
      <c r="W671" s="29"/>
      <c r="X671" s="29"/>
      <c r="Y671" s="29"/>
      <c r="Z671" s="29"/>
      <c r="AA671" s="29"/>
      <c r="AB671" s="29"/>
      <c r="AC671" s="29"/>
    </row>
    <row r="672" spans="1:29" ht="15.75" customHeight="1">
      <c r="A672" s="29"/>
      <c r="B672" s="75"/>
      <c r="C672" s="29"/>
      <c r="D672" s="29"/>
      <c r="E672" s="29"/>
      <c r="F672" s="29"/>
      <c r="G672" s="29"/>
      <c r="H672" s="29"/>
      <c r="I672" s="29"/>
      <c r="J672" s="325"/>
      <c r="K672" s="325"/>
      <c r="L672" s="29"/>
      <c r="M672" s="29"/>
      <c r="N672" s="29"/>
      <c r="O672" s="29"/>
      <c r="P672" s="29"/>
      <c r="Q672" s="29"/>
      <c r="R672" s="29"/>
      <c r="S672" s="29"/>
      <c r="T672" s="29"/>
      <c r="U672" s="29"/>
      <c r="V672" s="29"/>
      <c r="W672" s="29"/>
      <c r="X672" s="29"/>
      <c r="Y672" s="29"/>
      <c r="Z672" s="29"/>
      <c r="AA672" s="29"/>
      <c r="AB672" s="29"/>
      <c r="AC672" s="29"/>
    </row>
    <row r="673" spans="1:29" ht="15.75" customHeight="1">
      <c r="A673" s="29"/>
      <c r="B673" s="75"/>
      <c r="C673" s="29"/>
      <c r="D673" s="29"/>
      <c r="E673" s="29"/>
      <c r="F673" s="29"/>
      <c r="G673" s="29"/>
      <c r="H673" s="29"/>
      <c r="I673" s="29"/>
      <c r="J673" s="325"/>
      <c r="K673" s="325"/>
      <c r="L673" s="29"/>
      <c r="M673" s="29"/>
      <c r="N673" s="29"/>
      <c r="O673" s="29"/>
      <c r="P673" s="29"/>
      <c r="Q673" s="29"/>
      <c r="R673" s="29"/>
      <c r="S673" s="29"/>
      <c r="T673" s="29"/>
      <c r="U673" s="29"/>
      <c r="V673" s="29"/>
      <c r="W673" s="29"/>
      <c r="X673" s="29"/>
      <c r="Y673" s="29"/>
      <c r="Z673" s="29"/>
      <c r="AA673" s="29"/>
      <c r="AB673" s="29"/>
      <c r="AC673" s="29"/>
    </row>
    <row r="674" spans="1:29" ht="15.75" customHeight="1">
      <c r="A674" s="29"/>
      <c r="B674" s="75"/>
      <c r="C674" s="29"/>
      <c r="D674" s="29"/>
      <c r="E674" s="29"/>
      <c r="F674" s="29"/>
      <c r="G674" s="29"/>
      <c r="H674" s="29"/>
      <c r="I674" s="29"/>
      <c r="J674" s="325"/>
      <c r="K674" s="325"/>
      <c r="L674" s="29"/>
      <c r="M674" s="29"/>
      <c r="N674" s="29"/>
      <c r="O674" s="29"/>
      <c r="P674" s="29"/>
      <c r="Q674" s="29"/>
      <c r="R674" s="29"/>
      <c r="S674" s="29"/>
      <c r="T674" s="29"/>
      <c r="U674" s="29"/>
      <c r="V674" s="29"/>
      <c r="W674" s="29"/>
      <c r="X674" s="29"/>
      <c r="Y674" s="29"/>
      <c r="Z674" s="29"/>
      <c r="AA674" s="29"/>
      <c r="AB674" s="29"/>
      <c r="AC674" s="29"/>
    </row>
    <row r="675" spans="1:29" ht="15.75" customHeight="1">
      <c r="A675" s="29"/>
      <c r="B675" s="75"/>
      <c r="C675" s="29"/>
      <c r="D675" s="29"/>
      <c r="E675" s="29"/>
      <c r="F675" s="29"/>
      <c r="G675" s="29"/>
      <c r="H675" s="29"/>
      <c r="I675" s="29"/>
      <c r="J675" s="325"/>
      <c r="K675" s="325"/>
      <c r="L675" s="29"/>
      <c r="M675" s="29"/>
      <c r="N675" s="29"/>
      <c r="O675" s="29"/>
      <c r="P675" s="29"/>
      <c r="Q675" s="29"/>
      <c r="R675" s="29"/>
      <c r="S675" s="29"/>
      <c r="T675" s="29"/>
      <c r="U675" s="29"/>
      <c r="V675" s="29"/>
      <c r="W675" s="29"/>
      <c r="X675" s="29"/>
      <c r="Y675" s="29"/>
      <c r="Z675" s="29"/>
      <c r="AA675" s="29"/>
      <c r="AB675" s="29"/>
      <c r="AC675" s="29"/>
    </row>
    <row r="676" spans="1:29" ht="15.75" customHeight="1">
      <c r="A676" s="29"/>
      <c r="B676" s="75"/>
      <c r="C676" s="29"/>
      <c r="D676" s="29"/>
      <c r="E676" s="29"/>
      <c r="F676" s="29"/>
      <c r="G676" s="29"/>
      <c r="H676" s="29"/>
      <c r="I676" s="29"/>
      <c r="J676" s="325"/>
      <c r="K676" s="325"/>
      <c r="L676" s="29"/>
      <c r="M676" s="29"/>
      <c r="N676" s="29"/>
      <c r="O676" s="29"/>
      <c r="P676" s="29"/>
      <c r="Q676" s="29"/>
      <c r="R676" s="29"/>
      <c r="S676" s="29"/>
      <c r="T676" s="29"/>
      <c r="U676" s="29"/>
      <c r="V676" s="29"/>
      <c r="W676" s="29"/>
      <c r="X676" s="29"/>
      <c r="Y676" s="29"/>
      <c r="Z676" s="29"/>
      <c r="AA676" s="29"/>
      <c r="AB676" s="29"/>
      <c r="AC676" s="29"/>
    </row>
    <row r="677" spans="1:29" ht="15.75" customHeight="1">
      <c r="A677" s="29"/>
      <c r="B677" s="75"/>
      <c r="C677" s="29"/>
      <c r="D677" s="29"/>
      <c r="E677" s="29"/>
      <c r="F677" s="29"/>
      <c r="G677" s="29"/>
      <c r="H677" s="29"/>
      <c r="I677" s="29"/>
      <c r="J677" s="325"/>
      <c r="K677" s="325"/>
      <c r="L677" s="29"/>
      <c r="M677" s="29"/>
      <c r="N677" s="29"/>
      <c r="O677" s="29"/>
      <c r="P677" s="29"/>
      <c r="Q677" s="29"/>
      <c r="R677" s="29"/>
      <c r="S677" s="29"/>
      <c r="T677" s="29"/>
      <c r="U677" s="29"/>
      <c r="V677" s="29"/>
      <c r="W677" s="29"/>
      <c r="X677" s="29"/>
      <c r="Y677" s="29"/>
      <c r="Z677" s="29"/>
      <c r="AA677" s="29"/>
      <c r="AB677" s="29"/>
      <c r="AC677" s="29"/>
    </row>
    <row r="678" spans="1:29" ht="15.75" customHeight="1">
      <c r="A678" s="29"/>
      <c r="B678" s="75"/>
      <c r="C678" s="29"/>
      <c r="D678" s="29"/>
      <c r="E678" s="29"/>
      <c r="F678" s="29"/>
      <c r="G678" s="29"/>
      <c r="H678" s="29"/>
      <c r="I678" s="29"/>
      <c r="J678" s="325"/>
      <c r="K678" s="325"/>
      <c r="L678" s="29"/>
      <c r="M678" s="29"/>
      <c r="N678" s="29"/>
      <c r="O678" s="29"/>
      <c r="P678" s="29"/>
      <c r="Q678" s="29"/>
      <c r="R678" s="29"/>
      <c r="S678" s="29"/>
      <c r="T678" s="29"/>
      <c r="U678" s="29"/>
      <c r="V678" s="29"/>
      <c r="W678" s="29"/>
      <c r="X678" s="29"/>
      <c r="Y678" s="29"/>
      <c r="Z678" s="29"/>
      <c r="AA678" s="29"/>
      <c r="AB678" s="29"/>
      <c r="AC678" s="29"/>
    </row>
    <row r="679" spans="1:29" ht="15.75" customHeight="1">
      <c r="A679" s="29"/>
      <c r="B679" s="75"/>
      <c r="C679" s="29"/>
      <c r="D679" s="29"/>
      <c r="E679" s="29"/>
      <c r="F679" s="29"/>
      <c r="G679" s="29"/>
      <c r="H679" s="29"/>
      <c r="I679" s="29"/>
      <c r="J679" s="325"/>
      <c r="K679" s="325"/>
      <c r="L679" s="29"/>
      <c r="M679" s="29"/>
      <c r="N679" s="29"/>
      <c r="O679" s="29"/>
      <c r="P679" s="29"/>
      <c r="Q679" s="29"/>
      <c r="R679" s="29"/>
      <c r="S679" s="29"/>
      <c r="T679" s="29"/>
      <c r="U679" s="29"/>
      <c r="V679" s="29"/>
      <c r="W679" s="29"/>
      <c r="X679" s="29"/>
      <c r="Y679" s="29"/>
      <c r="Z679" s="29"/>
      <c r="AA679" s="29"/>
      <c r="AB679" s="29"/>
      <c r="AC679" s="29"/>
    </row>
    <row r="680" spans="1:29" ht="15.75" customHeight="1">
      <c r="A680" s="29"/>
      <c r="B680" s="75"/>
      <c r="C680" s="29"/>
      <c r="D680" s="29"/>
      <c r="E680" s="29"/>
      <c r="F680" s="29"/>
      <c r="G680" s="29"/>
      <c r="H680" s="29"/>
      <c r="I680" s="29"/>
      <c r="J680" s="325"/>
      <c r="K680" s="325"/>
      <c r="L680" s="29"/>
      <c r="M680" s="29"/>
      <c r="N680" s="29"/>
      <c r="O680" s="29"/>
      <c r="P680" s="29"/>
      <c r="Q680" s="29"/>
      <c r="R680" s="29"/>
      <c r="S680" s="29"/>
      <c r="T680" s="29"/>
      <c r="U680" s="29"/>
      <c r="V680" s="29"/>
      <c r="W680" s="29"/>
      <c r="X680" s="29"/>
      <c r="Y680" s="29"/>
      <c r="Z680" s="29"/>
      <c r="AA680" s="29"/>
      <c r="AB680" s="29"/>
      <c r="AC680" s="29"/>
    </row>
    <row r="681" spans="1:29" ht="15.75" customHeight="1">
      <c r="A681" s="29"/>
      <c r="B681" s="75"/>
      <c r="C681" s="29"/>
      <c r="D681" s="29"/>
      <c r="E681" s="29"/>
      <c r="F681" s="29"/>
      <c r="G681" s="29"/>
      <c r="H681" s="29"/>
      <c r="I681" s="29"/>
      <c r="J681" s="325"/>
      <c r="K681" s="325"/>
      <c r="L681" s="29"/>
      <c r="M681" s="29"/>
      <c r="N681" s="29"/>
      <c r="O681" s="29"/>
      <c r="P681" s="29"/>
      <c r="Q681" s="29"/>
      <c r="R681" s="29"/>
      <c r="S681" s="29"/>
      <c r="T681" s="29"/>
      <c r="U681" s="29"/>
      <c r="V681" s="29"/>
      <c r="W681" s="29"/>
      <c r="X681" s="29"/>
      <c r="Y681" s="29"/>
      <c r="Z681" s="29"/>
      <c r="AA681" s="29"/>
      <c r="AB681" s="29"/>
      <c r="AC681" s="29"/>
    </row>
    <row r="682" spans="1:29" ht="15.75" customHeight="1">
      <c r="A682" s="29"/>
      <c r="B682" s="75"/>
      <c r="C682" s="29"/>
      <c r="D682" s="29"/>
      <c r="E682" s="29"/>
      <c r="F682" s="29"/>
      <c r="G682" s="29"/>
      <c r="H682" s="29"/>
      <c r="I682" s="29"/>
      <c r="J682" s="325"/>
      <c r="K682" s="325"/>
      <c r="L682" s="29"/>
      <c r="M682" s="29"/>
      <c r="N682" s="29"/>
      <c r="O682" s="29"/>
      <c r="P682" s="29"/>
      <c r="Q682" s="29"/>
      <c r="R682" s="29"/>
      <c r="S682" s="29"/>
      <c r="T682" s="29"/>
      <c r="U682" s="29"/>
      <c r="V682" s="29"/>
      <c r="W682" s="29"/>
      <c r="X682" s="29"/>
      <c r="Y682" s="29"/>
      <c r="Z682" s="29"/>
      <c r="AA682" s="29"/>
      <c r="AB682" s="29"/>
      <c r="AC682" s="29"/>
    </row>
    <row r="683" spans="1:29" ht="15.75" customHeight="1">
      <c r="A683" s="29"/>
      <c r="B683" s="75"/>
      <c r="C683" s="29"/>
      <c r="D683" s="29"/>
      <c r="E683" s="29"/>
      <c r="F683" s="29"/>
      <c r="G683" s="29"/>
      <c r="H683" s="29"/>
      <c r="I683" s="29"/>
      <c r="J683" s="325"/>
      <c r="K683" s="325"/>
      <c r="L683" s="29"/>
      <c r="M683" s="29"/>
      <c r="N683" s="29"/>
      <c r="O683" s="29"/>
      <c r="P683" s="29"/>
      <c r="Q683" s="29"/>
      <c r="R683" s="29"/>
      <c r="S683" s="29"/>
      <c r="T683" s="29"/>
      <c r="U683" s="29"/>
      <c r="V683" s="29"/>
      <c r="W683" s="29"/>
      <c r="X683" s="29"/>
      <c r="Y683" s="29"/>
      <c r="Z683" s="29"/>
      <c r="AA683" s="29"/>
      <c r="AB683" s="29"/>
      <c r="AC683" s="29"/>
    </row>
    <row r="684" spans="1:29" ht="15.75" customHeight="1">
      <c r="A684" s="29"/>
      <c r="B684" s="75"/>
      <c r="C684" s="29"/>
      <c r="D684" s="29"/>
      <c r="E684" s="29"/>
      <c r="F684" s="29"/>
      <c r="G684" s="29"/>
      <c r="H684" s="29"/>
      <c r="I684" s="29"/>
      <c r="J684" s="325"/>
      <c r="K684" s="325"/>
      <c r="L684" s="29"/>
      <c r="M684" s="29"/>
      <c r="N684" s="29"/>
      <c r="O684" s="29"/>
      <c r="P684" s="29"/>
      <c r="Q684" s="29"/>
      <c r="R684" s="29"/>
      <c r="S684" s="29"/>
      <c r="T684" s="29"/>
      <c r="U684" s="29"/>
      <c r="V684" s="29"/>
      <c r="W684" s="29"/>
      <c r="X684" s="29"/>
      <c r="Y684" s="29"/>
      <c r="Z684" s="29"/>
      <c r="AA684" s="29"/>
      <c r="AB684" s="29"/>
      <c r="AC684" s="29"/>
    </row>
    <row r="685" spans="1:29" ht="15.75" customHeight="1">
      <c r="A685" s="29"/>
      <c r="B685" s="75"/>
      <c r="C685" s="29"/>
      <c r="D685" s="29"/>
      <c r="E685" s="29"/>
      <c r="F685" s="29"/>
      <c r="G685" s="29"/>
      <c r="H685" s="29"/>
      <c r="I685" s="29"/>
      <c r="J685" s="325"/>
      <c r="K685" s="325"/>
      <c r="L685" s="29"/>
      <c r="M685" s="29"/>
      <c r="N685" s="29"/>
      <c r="O685" s="29"/>
      <c r="P685" s="29"/>
      <c r="Q685" s="29"/>
      <c r="R685" s="29"/>
      <c r="S685" s="29"/>
      <c r="T685" s="29"/>
      <c r="U685" s="29"/>
      <c r="V685" s="29"/>
      <c r="W685" s="29"/>
      <c r="X685" s="29"/>
      <c r="Y685" s="29"/>
      <c r="Z685" s="29"/>
      <c r="AA685" s="29"/>
      <c r="AB685" s="29"/>
      <c r="AC685" s="29"/>
    </row>
    <row r="686" spans="1:29" ht="15.75" customHeight="1">
      <c r="A686" s="29"/>
      <c r="B686" s="75"/>
      <c r="C686" s="29"/>
      <c r="D686" s="29"/>
      <c r="E686" s="29"/>
      <c r="F686" s="29"/>
      <c r="G686" s="29"/>
      <c r="H686" s="29"/>
      <c r="I686" s="29"/>
      <c r="J686" s="325"/>
      <c r="K686" s="325"/>
      <c r="L686" s="29"/>
      <c r="M686" s="29"/>
      <c r="N686" s="29"/>
      <c r="O686" s="29"/>
      <c r="P686" s="29"/>
      <c r="Q686" s="29"/>
      <c r="R686" s="29"/>
      <c r="S686" s="29"/>
      <c r="T686" s="29"/>
      <c r="U686" s="29"/>
      <c r="V686" s="29"/>
      <c r="W686" s="29"/>
      <c r="X686" s="29"/>
      <c r="Y686" s="29"/>
      <c r="Z686" s="29"/>
      <c r="AA686" s="29"/>
      <c r="AB686" s="29"/>
      <c r="AC686" s="29"/>
    </row>
    <row r="687" spans="1:29" ht="15.75" customHeight="1">
      <c r="A687" s="29"/>
      <c r="B687" s="75"/>
      <c r="C687" s="29"/>
      <c r="D687" s="29"/>
      <c r="E687" s="29"/>
      <c r="F687" s="29"/>
      <c r="G687" s="29"/>
      <c r="H687" s="29"/>
      <c r="I687" s="29"/>
      <c r="J687" s="325"/>
      <c r="K687" s="325"/>
      <c r="L687" s="29"/>
      <c r="M687" s="29"/>
      <c r="N687" s="29"/>
      <c r="O687" s="29"/>
      <c r="P687" s="29"/>
      <c r="Q687" s="29"/>
      <c r="R687" s="29"/>
      <c r="S687" s="29"/>
      <c r="T687" s="29"/>
      <c r="U687" s="29"/>
      <c r="V687" s="29"/>
      <c r="W687" s="29"/>
      <c r="X687" s="29"/>
      <c r="Y687" s="29"/>
      <c r="Z687" s="29"/>
      <c r="AA687" s="29"/>
      <c r="AB687" s="29"/>
      <c r="AC687" s="29"/>
    </row>
    <row r="688" spans="1:29" ht="15.75" customHeight="1">
      <c r="A688" s="29"/>
      <c r="B688" s="75"/>
      <c r="C688" s="29"/>
      <c r="D688" s="29"/>
      <c r="E688" s="29"/>
      <c r="F688" s="29"/>
      <c r="G688" s="29"/>
      <c r="H688" s="29"/>
      <c r="I688" s="29"/>
      <c r="J688" s="325"/>
      <c r="K688" s="325"/>
      <c r="L688" s="29"/>
      <c r="M688" s="29"/>
      <c r="N688" s="29"/>
      <c r="O688" s="29"/>
      <c r="P688" s="29"/>
      <c r="Q688" s="29"/>
      <c r="R688" s="29"/>
      <c r="S688" s="29"/>
      <c r="T688" s="29"/>
      <c r="U688" s="29"/>
      <c r="V688" s="29"/>
      <c r="W688" s="29"/>
      <c r="X688" s="29"/>
      <c r="Y688" s="29"/>
      <c r="Z688" s="29"/>
      <c r="AA688" s="29"/>
      <c r="AB688" s="29"/>
      <c r="AC688" s="29"/>
    </row>
    <row r="689" spans="1:29" ht="15.75" customHeight="1">
      <c r="A689" s="29"/>
      <c r="B689" s="75"/>
      <c r="C689" s="29"/>
      <c r="D689" s="29"/>
      <c r="E689" s="29"/>
      <c r="F689" s="29"/>
      <c r="G689" s="29"/>
      <c r="H689" s="29"/>
      <c r="I689" s="29"/>
      <c r="J689" s="325"/>
      <c r="K689" s="325"/>
      <c r="L689" s="29"/>
      <c r="M689" s="29"/>
      <c r="N689" s="29"/>
      <c r="O689" s="29"/>
      <c r="P689" s="29"/>
      <c r="Q689" s="29"/>
      <c r="R689" s="29"/>
      <c r="S689" s="29"/>
      <c r="T689" s="29"/>
      <c r="U689" s="29"/>
      <c r="V689" s="29"/>
      <c r="W689" s="29"/>
      <c r="X689" s="29"/>
      <c r="Y689" s="29"/>
      <c r="Z689" s="29"/>
      <c r="AA689" s="29"/>
      <c r="AB689" s="29"/>
      <c r="AC689" s="29"/>
    </row>
    <row r="690" spans="1:29" ht="15.75" customHeight="1">
      <c r="A690" s="29"/>
      <c r="B690" s="75"/>
      <c r="C690" s="29"/>
      <c r="D690" s="29"/>
      <c r="E690" s="29"/>
      <c r="F690" s="29"/>
      <c r="G690" s="29"/>
      <c r="H690" s="29"/>
      <c r="I690" s="29"/>
      <c r="J690" s="325"/>
      <c r="K690" s="325"/>
      <c r="L690" s="29"/>
      <c r="M690" s="29"/>
      <c r="N690" s="29"/>
      <c r="O690" s="29"/>
      <c r="P690" s="29"/>
      <c r="Q690" s="29"/>
      <c r="R690" s="29"/>
      <c r="S690" s="29"/>
      <c r="T690" s="29"/>
      <c r="U690" s="29"/>
      <c r="V690" s="29"/>
      <c r="W690" s="29"/>
      <c r="X690" s="29"/>
      <c r="Y690" s="29"/>
      <c r="Z690" s="29"/>
      <c r="AA690" s="29"/>
      <c r="AB690" s="29"/>
      <c r="AC690" s="29"/>
    </row>
    <row r="691" spans="1:29" ht="15.75" customHeight="1">
      <c r="A691" s="29"/>
      <c r="B691" s="75"/>
      <c r="C691" s="29"/>
      <c r="D691" s="29"/>
      <c r="E691" s="29"/>
      <c r="F691" s="29"/>
      <c r="G691" s="29"/>
      <c r="H691" s="29"/>
      <c r="I691" s="29"/>
      <c r="J691" s="325"/>
      <c r="K691" s="325"/>
      <c r="L691" s="29"/>
      <c r="M691" s="29"/>
      <c r="N691" s="29"/>
      <c r="O691" s="29"/>
      <c r="P691" s="29"/>
      <c r="Q691" s="29"/>
      <c r="R691" s="29"/>
      <c r="S691" s="29"/>
      <c r="T691" s="29"/>
      <c r="U691" s="29"/>
      <c r="V691" s="29"/>
      <c r="W691" s="29"/>
      <c r="X691" s="29"/>
      <c r="Y691" s="29"/>
      <c r="Z691" s="29"/>
      <c r="AA691" s="29"/>
      <c r="AB691" s="29"/>
      <c r="AC691" s="29"/>
    </row>
    <row r="692" spans="1:29" ht="15.75" customHeight="1">
      <c r="A692" s="29"/>
      <c r="B692" s="75"/>
      <c r="C692" s="29"/>
      <c r="D692" s="29"/>
      <c r="E692" s="29"/>
      <c r="F692" s="29"/>
      <c r="G692" s="29"/>
      <c r="H692" s="29"/>
      <c r="I692" s="29"/>
      <c r="J692" s="325"/>
      <c r="K692" s="325"/>
      <c r="L692" s="29"/>
      <c r="M692" s="29"/>
      <c r="N692" s="29"/>
      <c r="O692" s="29"/>
      <c r="P692" s="29"/>
      <c r="Q692" s="29"/>
      <c r="R692" s="29"/>
      <c r="S692" s="29"/>
      <c r="T692" s="29"/>
      <c r="U692" s="29"/>
      <c r="V692" s="29"/>
      <c r="W692" s="29"/>
      <c r="X692" s="29"/>
      <c r="Y692" s="29"/>
      <c r="Z692" s="29"/>
      <c r="AA692" s="29"/>
      <c r="AB692" s="29"/>
      <c r="AC692" s="29"/>
    </row>
    <row r="693" spans="1:29" ht="15.75" customHeight="1">
      <c r="A693" s="29"/>
      <c r="B693" s="75"/>
      <c r="C693" s="29"/>
      <c r="D693" s="29"/>
      <c r="E693" s="29"/>
      <c r="F693" s="29"/>
      <c r="G693" s="29"/>
      <c r="H693" s="29"/>
      <c r="I693" s="29"/>
      <c r="J693" s="325"/>
      <c r="K693" s="325"/>
      <c r="L693" s="29"/>
      <c r="M693" s="29"/>
      <c r="N693" s="29"/>
      <c r="O693" s="29"/>
      <c r="P693" s="29"/>
      <c r="Q693" s="29"/>
      <c r="R693" s="29"/>
      <c r="S693" s="29"/>
      <c r="T693" s="29"/>
      <c r="U693" s="29"/>
      <c r="V693" s="29"/>
      <c r="W693" s="29"/>
      <c r="X693" s="29"/>
      <c r="Y693" s="29"/>
      <c r="Z693" s="29"/>
      <c r="AA693" s="29"/>
      <c r="AB693" s="29"/>
      <c r="AC693" s="29"/>
    </row>
    <row r="694" spans="1:29" ht="15.75" customHeight="1">
      <c r="A694" s="29"/>
      <c r="B694" s="75"/>
      <c r="C694" s="29"/>
      <c r="D694" s="29"/>
      <c r="E694" s="29"/>
      <c r="F694" s="29"/>
      <c r="G694" s="29"/>
      <c r="H694" s="29"/>
      <c r="I694" s="29"/>
      <c r="J694" s="325"/>
      <c r="K694" s="325"/>
      <c r="L694" s="29"/>
      <c r="M694" s="29"/>
      <c r="N694" s="29"/>
      <c r="O694" s="29"/>
      <c r="P694" s="29"/>
      <c r="Q694" s="29"/>
      <c r="R694" s="29"/>
      <c r="S694" s="29"/>
      <c r="T694" s="29"/>
      <c r="U694" s="29"/>
      <c r="V694" s="29"/>
      <c r="W694" s="29"/>
      <c r="X694" s="29"/>
      <c r="Y694" s="29"/>
      <c r="Z694" s="29"/>
      <c r="AA694" s="29"/>
      <c r="AB694" s="29"/>
      <c r="AC694" s="29"/>
    </row>
    <row r="695" spans="1:29" ht="15.75" customHeight="1">
      <c r="A695" s="29"/>
      <c r="B695" s="75"/>
      <c r="C695" s="29"/>
      <c r="D695" s="29"/>
      <c r="E695" s="29"/>
      <c r="F695" s="29"/>
      <c r="G695" s="29"/>
      <c r="H695" s="29"/>
      <c r="I695" s="29"/>
      <c r="J695" s="325"/>
      <c r="K695" s="325"/>
      <c r="L695" s="29"/>
      <c r="M695" s="29"/>
      <c r="N695" s="29"/>
      <c r="O695" s="29"/>
      <c r="P695" s="29"/>
      <c r="Q695" s="29"/>
      <c r="R695" s="29"/>
      <c r="S695" s="29"/>
      <c r="T695" s="29"/>
      <c r="U695" s="29"/>
      <c r="V695" s="29"/>
      <c r="W695" s="29"/>
      <c r="X695" s="29"/>
      <c r="Y695" s="29"/>
      <c r="Z695" s="29"/>
      <c r="AA695" s="29"/>
      <c r="AB695" s="29"/>
      <c r="AC695" s="29"/>
    </row>
    <row r="696" spans="1:29" ht="15.75" customHeight="1">
      <c r="A696" s="29"/>
      <c r="B696" s="75"/>
      <c r="C696" s="29"/>
      <c r="D696" s="29"/>
      <c r="E696" s="29"/>
      <c r="F696" s="29"/>
      <c r="G696" s="29"/>
      <c r="H696" s="29"/>
      <c r="I696" s="29"/>
      <c r="J696" s="325"/>
      <c r="K696" s="325"/>
      <c r="L696" s="29"/>
      <c r="M696" s="29"/>
      <c r="N696" s="29"/>
      <c r="O696" s="29"/>
      <c r="P696" s="29"/>
      <c r="Q696" s="29"/>
      <c r="R696" s="29"/>
      <c r="S696" s="29"/>
      <c r="T696" s="29"/>
      <c r="U696" s="29"/>
      <c r="V696" s="29"/>
      <c r="W696" s="29"/>
      <c r="X696" s="29"/>
      <c r="Y696" s="29"/>
      <c r="Z696" s="29"/>
      <c r="AA696" s="29"/>
      <c r="AB696" s="29"/>
      <c r="AC696" s="29"/>
    </row>
    <row r="697" spans="1:29" ht="15.75" customHeight="1">
      <c r="A697" s="29"/>
      <c r="B697" s="75"/>
      <c r="C697" s="29"/>
      <c r="D697" s="29"/>
      <c r="E697" s="29"/>
      <c r="F697" s="29"/>
      <c r="G697" s="29"/>
      <c r="H697" s="29"/>
      <c r="I697" s="29"/>
      <c r="J697" s="325"/>
      <c r="K697" s="325"/>
      <c r="L697" s="29"/>
      <c r="M697" s="29"/>
      <c r="N697" s="29"/>
      <c r="O697" s="29"/>
      <c r="P697" s="29"/>
      <c r="Q697" s="29"/>
      <c r="R697" s="29"/>
      <c r="S697" s="29"/>
      <c r="T697" s="29"/>
      <c r="U697" s="29"/>
      <c r="V697" s="29"/>
      <c r="W697" s="29"/>
      <c r="X697" s="29"/>
      <c r="Y697" s="29"/>
      <c r="Z697" s="29"/>
      <c r="AA697" s="29"/>
      <c r="AB697" s="29"/>
      <c r="AC697" s="29"/>
    </row>
    <row r="698" spans="1:29" ht="15.75" customHeight="1">
      <c r="A698" s="29"/>
      <c r="B698" s="75"/>
      <c r="C698" s="29"/>
      <c r="D698" s="29"/>
      <c r="E698" s="29"/>
      <c r="F698" s="29"/>
      <c r="G698" s="29"/>
      <c r="H698" s="29"/>
      <c r="I698" s="29"/>
      <c r="J698" s="325"/>
      <c r="K698" s="325"/>
      <c r="L698" s="29"/>
      <c r="M698" s="29"/>
      <c r="N698" s="29"/>
      <c r="O698" s="29"/>
      <c r="P698" s="29"/>
      <c r="Q698" s="29"/>
      <c r="R698" s="29"/>
      <c r="S698" s="29"/>
      <c r="T698" s="29"/>
      <c r="U698" s="29"/>
      <c r="V698" s="29"/>
      <c r="W698" s="29"/>
      <c r="X698" s="29"/>
      <c r="Y698" s="29"/>
      <c r="Z698" s="29"/>
      <c r="AA698" s="29"/>
      <c r="AB698" s="29"/>
      <c r="AC698" s="29"/>
    </row>
    <row r="699" spans="1:29" ht="15.75" customHeight="1">
      <c r="A699" s="29"/>
      <c r="B699" s="75"/>
      <c r="C699" s="29"/>
      <c r="D699" s="29"/>
      <c r="E699" s="29"/>
      <c r="F699" s="29"/>
      <c r="G699" s="29"/>
      <c r="H699" s="29"/>
      <c r="I699" s="29"/>
      <c r="J699" s="325"/>
      <c r="K699" s="325"/>
      <c r="L699" s="29"/>
      <c r="M699" s="29"/>
      <c r="N699" s="29"/>
      <c r="O699" s="29"/>
      <c r="P699" s="29"/>
      <c r="Q699" s="29"/>
      <c r="R699" s="29"/>
      <c r="S699" s="29"/>
      <c r="T699" s="29"/>
      <c r="U699" s="29"/>
      <c r="V699" s="29"/>
      <c r="W699" s="29"/>
      <c r="X699" s="29"/>
      <c r="Y699" s="29"/>
      <c r="Z699" s="29"/>
      <c r="AA699" s="29"/>
      <c r="AB699" s="29"/>
      <c r="AC699" s="29"/>
    </row>
    <row r="700" spans="1:29" ht="15.75" customHeight="1">
      <c r="A700" s="29"/>
      <c r="B700" s="75"/>
      <c r="C700" s="29"/>
      <c r="D700" s="29"/>
      <c r="E700" s="29"/>
      <c r="F700" s="29"/>
      <c r="G700" s="29"/>
      <c r="H700" s="29"/>
      <c r="I700" s="29"/>
      <c r="J700" s="325"/>
      <c r="K700" s="325"/>
      <c r="L700" s="29"/>
      <c r="M700" s="29"/>
      <c r="N700" s="29"/>
      <c r="O700" s="29"/>
      <c r="P700" s="29"/>
      <c r="Q700" s="29"/>
      <c r="R700" s="29"/>
      <c r="S700" s="29"/>
      <c r="T700" s="29"/>
      <c r="U700" s="29"/>
      <c r="V700" s="29"/>
      <c r="W700" s="29"/>
      <c r="X700" s="29"/>
      <c r="Y700" s="29"/>
      <c r="Z700" s="29"/>
      <c r="AA700" s="29"/>
      <c r="AB700" s="29"/>
      <c r="AC700" s="29"/>
    </row>
    <row r="701" spans="1:29" ht="15.75" customHeight="1">
      <c r="A701" s="29"/>
      <c r="B701" s="75"/>
      <c r="C701" s="29"/>
      <c r="D701" s="29"/>
      <c r="E701" s="29"/>
      <c r="F701" s="29"/>
      <c r="G701" s="29"/>
      <c r="H701" s="29"/>
      <c r="I701" s="29"/>
      <c r="J701" s="325"/>
      <c r="K701" s="325"/>
      <c r="L701" s="29"/>
      <c r="M701" s="29"/>
      <c r="N701" s="29"/>
      <c r="O701" s="29"/>
      <c r="P701" s="29"/>
      <c r="Q701" s="29"/>
      <c r="R701" s="29"/>
      <c r="S701" s="29"/>
      <c r="T701" s="29"/>
      <c r="U701" s="29"/>
      <c r="V701" s="29"/>
      <c r="W701" s="29"/>
      <c r="X701" s="29"/>
      <c r="Y701" s="29"/>
      <c r="Z701" s="29"/>
      <c r="AA701" s="29"/>
      <c r="AB701" s="29"/>
      <c r="AC701" s="29"/>
    </row>
    <row r="702" spans="1:29" ht="15.75" customHeight="1">
      <c r="A702" s="29"/>
      <c r="B702" s="75"/>
      <c r="C702" s="29"/>
      <c r="D702" s="29"/>
      <c r="E702" s="29"/>
      <c r="F702" s="29"/>
      <c r="G702" s="29"/>
      <c r="H702" s="29"/>
      <c r="I702" s="29"/>
      <c r="J702" s="325"/>
      <c r="K702" s="325"/>
      <c r="L702" s="29"/>
      <c r="M702" s="29"/>
      <c r="N702" s="29"/>
      <c r="O702" s="29"/>
      <c r="P702" s="29"/>
      <c r="Q702" s="29"/>
      <c r="R702" s="29"/>
      <c r="S702" s="29"/>
      <c r="T702" s="29"/>
      <c r="U702" s="29"/>
      <c r="V702" s="29"/>
      <c r="W702" s="29"/>
      <c r="X702" s="29"/>
      <c r="Y702" s="29"/>
      <c r="Z702" s="29"/>
      <c r="AA702" s="29"/>
      <c r="AB702" s="29"/>
      <c r="AC702" s="29"/>
    </row>
    <row r="703" spans="1:29" ht="15.75" customHeight="1">
      <c r="A703" s="29"/>
      <c r="B703" s="75"/>
      <c r="C703" s="29"/>
      <c r="D703" s="29"/>
      <c r="E703" s="29"/>
      <c r="F703" s="29"/>
      <c r="G703" s="29"/>
      <c r="H703" s="29"/>
      <c r="I703" s="29"/>
      <c r="J703" s="325"/>
      <c r="K703" s="325"/>
      <c r="L703" s="29"/>
      <c r="M703" s="29"/>
      <c r="N703" s="29"/>
      <c r="O703" s="29"/>
      <c r="P703" s="29"/>
      <c r="Q703" s="29"/>
      <c r="R703" s="29"/>
      <c r="S703" s="29"/>
      <c r="T703" s="29"/>
      <c r="U703" s="29"/>
      <c r="V703" s="29"/>
      <c r="W703" s="29"/>
      <c r="X703" s="29"/>
      <c r="Y703" s="29"/>
      <c r="Z703" s="29"/>
      <c r="AA703" s="29"/>
      <c r="AB703" s="29"/>
      <c r="AC703" s="29"/>
    </row>
    <row r="704" spans="1:29" ht="15.75" customHeight="1">
      <c r="A704" s="29"/>
      <c r="B704" s="75"/>
      <c r="C704" s="29"/>
      <c r="D704" s="29"/>
      <c r="E704" s="29"/>
      <c r="F704" s="29"/>
      <c r="G704" s="29"/>
      <c r="H704" s="29"/>
      <c r="I704" s="29"/>
      <c r="J704" s="325"/>
      <c r="K704" s="325"/>
      <c r="L704" s="29"/>
      <c r="M704" s="29"/>
      <c r="N704" s="29"/>
      <c r="O704" s="29"/>
      <c r="P704" s="29"/>
      <c r="Q704" s="29"/>
      <c r="R704" s="29"/>
      <c r="S704" s="29"/>
      <c r="T704" s="29"/>
      <c r="U704" s="29"/>
      <c r="V704" s="29"/>
      <c r="W704" s="29"/>
      <c r="X704" s="29"/>
      <c r="Y704" s="29"/>
      <c r="Z704" s="29"/>
      <c r="AA704" s="29"/>
      <c r="AB704" s="29"/>
      <c r="AC704" s="29"/>
    </row>
    <row r="705" spans="1:29" ht="15.75" customHeight="1">
      <c r="A705" s="29"/>
      <c r="B705" s="75"/>
      <c r="C705" s="29"/>
      <c r="D705" s="29"/>
      <c r="E705" s="29"/>
      <c r="F705" s="29"/>
      <c r="G705" s="29"/>
      <c r="H705" s="29"/>
      <c r="I705" s="29"/>
      <c r="J705" s="325"/>
      <c r="K705" s="325"/>
      <c r="L705" s="29"/>
      <c r="M705" s="29"/>
      <c r="N705" s="29"/>
      <c r="O705" s="29"/>
      <c r="P705" s="29"/>
      <c r="Q705" s="29"/>
      <c r="R705" s="29"/>
      <c r="S705" s="29"/>
      <c r="T705" s="29"/>
      <c r="U705" s="29"/>
      <c r="V705" s="29"/>
      <c r="W705" s="29"/>
      <c r="X705" s="29"/>
      <c r="Y705" s="29"/>
      <c r="Z705" s="29"/>
      <c r="AA705" s="29"/>
      <c r="AB705" s="29"/>
      <c r="AC705" s="29"/>
    </row>
    <row r="706" spans="1:29" ht="15.75" customHeight="1">
      <c r="A706" s="29"/>
      <c r="B706" s="75"/>
      <c r="C706" s="29"/>
      <c r="D706" s="29"/>
      <c r="E706" s="29"/>
      <c r="F706" s="29"/>
      <c r="G706" s="29"/>
      <c r="H706" s="29"/>
      <c r="I706" s="29"/>
      <c r="J706" s="325"/>
      <c r="K706" s="325"/>
      <c r="L706" s="29"/>
      <c r="M706" s="29"/>
      <c r="N706" s="29"/>
      <c r="O706" s="29"/>
      <c r="P706" s="29"/>
      <c r="Q706" s="29"/>
      <c r="R706" s="29"/>
      <c r="S706" s="29"/>
      <c r="T706" s="29"/>
      <c r="U706" s="29"/>
      <c r="V706" s="29"/>
      <c r="W706" s="29"/>
      <c r="X706" s="29"/>
      <c r="Y706" s="29"/>
      <c r="Z706" s="29"/>
      <c r="AA706" s="29"/>
      <c r="AB706" s="29"/>
      <c r="AC706" s="29"/>
    </row>
    <row r="707" spans="1:29" ht="15.75" customHeight="1">
      <c r="A707" s="29"/>
      <c r="B707" s="75"/>
      <c r="C707" s="29"/>
      <c r="D707" s="29"/>
      <c r="E707" s="29"/>
      <c r="F707" s="29"/>
      <c r="G707" s="29"/>
      <c r="H707" s="29"/>
      <c r="I707" s="29"/>
      <c r="J707" s="325"/>
      <c r="K707" s="325"/>
      <c r="L707" s="29"/>
      <c r="M707" s="29"/>
      <c r="N707" s="29"/>
      <c r="O707" s="29"/>
      <c r="P707" s="29"/>
      <c r="Q707" s="29"/>
      <c r="R707" s="29"/>
      <c r="S707" s="29"/>
      <c r="T707" s="29"/>
      <c r="U707" s="29"/>
      <c r="V707" s="29"/>
      <c r="W707" s="29"/>
      <c r="X707" s="29"/>
      <c r="Y707" s="29"/>
      <c r="Z707" s="29"/>
      <c r="AA707" s="29"/>
      <c r="AB707" s="29"/>
      <c r="AC707" s="29"/>
    </row>
    <row r="708" spans="1:29" ht="15.75" customHeight="1">
      <c r="A708" s="29"/>
      <c r="B708" s="75"/>
      <c r="C708" s="29"/>
      <c r="D708" s="29"/>
      <c r="E708" s="29"/>
      <c r="F708" s="29"/>
      <c r="G708" s="29"/>
      <c r="H708" s="29"/>
      <c r="I708" s="29"/>
      <c r="J708" s="325"/>
      <c r="K708" s="325"/>
      <c r="L708" s="29"/>
      <c r="M708" s="29"/>
      <c r="N708" s="29"/>
      <c r="O708" s="29"/>
      <c r="P708" s="29"/>
      <c r="Q708" s="29"/>
      <c r="R708" s="29"/>
      <c r="S708" s="29"/>
      <c r="T708" s="29"/>
      <c r="U708" s="29"/>
      <c r="V708" s="29"/>
      <c r="W708" s="29"/>
      <c r="X708" s="29"/>
      <c r="Y708" s="29"/>
      <c r="Z708" s="29"/>
      <c r="AA708" s="29"/>
      <c r="AB708" s="29"/>
      <c r="AC708" s="29"/>
    </row>
    <row r="709" spans="1:29" ht="15.75" customHeight="1">
      <c r="A709" s="29"/>
      <c r="B709" s="75"/>
      <c r="C709" s="29"/>
      <c r="D709" s="29"/>
      <c r="E709" s="29"/>
      <c r="F709" s="29"/>
      <c r="G709" s="29"/>
      <c r="H709" s="29"/>
      <c r="I709" s="29"/>
      <c r="J709" s="325"/>
      <c r="K709" s="325"/>
      <c r="L709" s="29"/>
      <c r="M709" s="29"/>
      <c r="N709" s="29"/>
      <c r="O709" s="29"/>
      <c r="P709" s="29"/>
      <c r="Q709" s="29"/>
      <c r="R709" s="29"/>
      <c r="S709" s="29"/>
      <c r="T709" s="29"/>
      <c r="U709" s="29"/>
      <c r="V709" s="29"/>
      <c r="W709" s="29"/>
      <c r="X709" s="29"/>
      <c r="Y709" s="29"/>
      <c r="Z709" s="29"/>
      <c r="AA709" s="29"/>
      <c r="AB709" s="29"/>
      <c r="AC709" s="29"/>
    </row>
    <row r="710" spans="1:29" ht="15.75" customHeight="1">
      <c r="A710" s="29"/>
      <c r="B710" s="75"/>
      <c r="C710" s="29"/>
      <c r="D710" s="29"/>
      <c r="E710" s="29"/>
      <c r="F710" s="29"/>
      <c r="G710" s="29"/>
      <c r="H710" s="29"/>
      <c r="I710" s="29"/>
      <c r="J710" s="325"/>
      <c r="K710" s="325"/>
      <c r="L710" s="29"/>
      <c r="M710" s="29"/>
      <c r="N710" s="29"/>
      <c r="O710" s="29"/>
      <c r="P710" s="29"/>
      <c r="Q710" s="29"/>
      <c r="R710" s="29"/>
      <c r="S710" s="29"/>
      <c r="T710" s="29"/>
      <c r="U710" s="29"/>
      <c r="V710" s="29"/>
      <c r="W710" s="29"/>
      <c r="X710" s="29"/>
      <c r="Y710" s="29"/>
      <c r="Z710" s="29"/>
      <c r="AA710" s="29"/>
      <c r="AB710" s="29"/>
      <c r="AC710" s="29"/>
    </row>
    <row r="711" spans="1:29" ht="15.75" customHeight="1">
      <c r="A711" s="29"/>
      <c r="B711" s="75"/>
      <c r="C711" s="29"/>
      <c r="D711" s="29"/>
      <c r="E711" s="29"/>
      <c r="F711" s="29"/>
      <c r="G711" s="29"/>
      <c r="H711" s="29"/>
      <c r="I711" s="29"/>
      <c r="J711" s="325"/>
      <c r="K711" s="325"/>
      <c r="L711" s="29"/>
      <c r="M711" s="29"/>
      <c r="N711" s="29"/>
      <c r="O711" s="29"/>
      <c r="P711" s="29"/>
      <c r="Q711" s="29"/>
      <c r="R711" s="29"/>
      <c r="S711" s="29"/>
      <c r="T711" s="29"/>
      <c r="U711" s="29"/>
      <c r="V711" s="29"/>
      <c r="W711" s="29"/>
      <c r="X711" s="29"/>
      <c r="Y711" s="29"/>
      <c r="Z711" s="29"/>
      <c r="AA711" s="29"/>
      <c r="AB711" s="29"/>
      <c r="AC711" s="29"/>
    </row>
    <row r="712" spans="1:29" ht="15.75" customHeight="1">
      <c r="A712" s="29"/>
      <c r="B712" s="75"/>
      <c r="C712" s="29"/>
      <c r="D712" s="29"/>
      <c r="E712" s="29"/>
      <c r="F712" s="29"/>
      <c r="G712" s="29"/>
      <c r="H712" s="29"/>
      <c r="I712" s="29"/>
      <c r="J712" s="325"/>
      <c r="K712" s="325"/>
      <c r="L712" s="29"/>
      <c r="M712" s="29"/>
      <c r="N712" s="29"/>
      <c r="O712" s="29"/>
      <c r="P712" s="29"/>
      <c r="Q712" s="29"/>
      <c r="R712" s="29"/>
      <c r="S712" s="29"/>
      <c r="T712" s="29"/>
      <c r="U712" s="29"/>
      <c r="V712" s="29"/>
      <c r="W712" s="29"/>
      <c r="X712" s="29"/>
      <c r="Y712" s="29"/>
      <c r="Z712" s="29"/>
      <c r="AA712" s="29"/>
      <c r="AB712" s="29"/>
      <c r="AC712" s="29"/>
    </row>
    <row r="713" spans="1:29" ht="15.75" customHeight="1">
      <c r="A713" s="29"/>
      <c r="B713" s="75"/>
      <c r="C713" s="29"/>
      <c r="D713" s="29"/>
      <c r="E713" s="29"/>
      <c r="F713" s="29"/>
      <c r="G713" s="29"/>
      <c r="H713" s="29"/>
      <c r="I713" s="29"/>
      <c r="J713" s="325"/>
      <c r="K713" s="325"/>
      <c r="L713" s="29"/>
      <c r="M713" s="29"/>
      <c r="N713" s="29"/>
      <c r="O713" s="29"/>
      <c r="P713" s="29"/>
      <c r="Q713" s="29"/>
      <c r="R713" s="29"/>
      <c r="S713" s="29"/>
      <c r="T713" s="29"/>
      <c r="U713" s="29"/>
      <c r="V713" s="29"/>
      <c r="W713" s="29"/>
      <c r="X713" s="29"/>
      <c r="Y713" s="29"/>
      <c r="Z713" s="29"/>
      <c r="AA713" s="29"/>
      <c r="AB713" s="29"/>
      <c r="AC713" s="29"/>
    </row>
    <row r="714" spans="1:29" ht="15.75" customHeight="1">
      <c r="A714" s="29"/>
      <c r="B714" s="75"/>
      <c r="C714" s="29"/>
      <c r="D714" s="29"/>
      <c r="E714" s="29"/>
      <c r="F714" s="29"/>
      <c r="G714" s="29"/>
      <c r="H714" s="29"/>
      <c r="I714" s="29"/>
      <c r="J714" s="325"/>
      <c r="K714" s="325"/>
      <c r="L714" s="29"/>
      <c r="M714" s="29"/>
      <c r="N714" s="29"/>
      <c r="O714" s="29"/>
      <c r="P714" s="29"/>
      <c r="Q714" s="29"/>
      <c r="R714" s="29"/>
      <c r="S714" s="29"/>
      <c r="T714" s="29"/>
      <c r="U714" s="29"/>
      <c r="V714" s="29"/>
      <c r="W714" s="29"/>
      <c r="X714" s="29"/>
      <c r="Y714" s="29"/>
      <c r="Z714" s="29"/>
      <c r="AA714" s="29"/>
      <c r="AB714" s="29"/>
      <c r="AC714" s="29"/>
    </row>
    <row r="715" spans="1:29" ht="15.75" customHeight="1">
      <c r="A715" s="29"/>
      <c r="B715" s="75"/>
      <c r="C715" s="29"/>
      <c r="D715" s="29"/>
      <c r="E715" s="29"/>
      <c r="F715" s="29"/>
      <c r="G715" s="29"/>
      <c r="H715" s="29"/>
      <c r="I715" s="29"/>
      <c r="J715" s="325"/>
      <c r="K715" s="325"/>
      <c r="L715" s="29"/>
      <c r="M715" s="29"/>
      <c r="N715" s="29"/>
      <c r="O715" s="29"/>
      <c r="P715" s="29"/>
      <c r="Q715" s="29"/>
      <c r="R715" s="29"/>
      <c r="S715" s="29"/>
      <c r="T715" s="29"/>
      <c r="U715" s="29"/>
      <c r="V715" s="29"/>
      <c r="W715" s="29"/>
      <c r="X715" s="29"/>
      <c r="Y715" s="29"/>
      <c r="Z715" s="29"/>
      <c r="AA715" s="29"/>
      <c r="AB715" s="29"/>
      <c r="AC715" s="29"/>
    </row>
    <row r="716" spans="1:29" ht="15.75" customHeight="1">
      <c r="A716" s="29"/>
      <c r="B716" s="75"/>
      <c r="C716" s="29"/>
      <c r="D716" s="29"/>
      <c r="E716" s="29"/>
      <c r="F716" s="29"/>
      <c r="G716" s="29"/>
      <c r="H716" s="29"/>
      <c r="I716" s="29"/>
      <c r="J716" s="325"/>
      <c r="K716" s="325"/>
      <c r="L716" s="29"/>
      <c r="M716" s="29"/>
      <c r="N716" s="29"/>
      <c r="O716" s="29"/>
      <c r="P716" s="29"/>
      <c r="Q716" s="29"/>
      <c r="R716" s="29"/>
      <c r="S716" s="29"/>
      <c r="T716" s="29"/>
      <c r="U716" s="29"/>
      <c r="V716" s="29"/>
      <c r="W716" s="29"/>
      <c r="X716" s="29"/>
      <c r="Y716" s="29"/>
      <c r="Z716" s="29"/>
      <c r="AA716" s="29"/>
      <c r="AB716" s="29"/>
      <c r="AC716" s="29"/>
    </row>
    <row r="717" spans="1:29" ht="15.75" customHeight="1">
      <c r="A717" s="29"/>
      <c r="B717" s="75"/>
      <c r="C717" s="29"/>
      <c r="D717" s="29"/>
      <c r="E717" s="29"/>
      <c r="F717" s="29"/>
      <c r="G717" s="29"/>
      <c r="H717" s="29"/>
      <c r="I717" s="29"/>
      <c r="J717" s="325"/>
      <c r="K717" s="325"/>
      <c r="L717" s="29"/>
      <c r="M717" s="29"/>
      <c r="N717" s="29"/>
      <c r="O717" s="29"/>
      <c r="P717" s="29"/>
      <c r="Q717" s="29"/>
      <c r="R717" s="29"/>
      <c r="S717" s="29"/>
      <c r="T717" s="29"/>
      <c r="U717" s="29"/>
      <c r="V717" s="29"/>
      <c r="W717" s="29"/>
      <c r="X717" s="29"/>
      <c r="Y717" s="29"/>
      <c r="Z717" s="29"/>
      <c r="AA717" s="29"/>
      <c r="AB717" s="29"/>
      <c r="AC717" s="29"/>
    </row>
    <row r="718" spans="1:29" ht="15.75" customHeight="1">
      <c r="A718" s="29"/>
      <c r="B718" s="75"/>
      <c r="C718" s="29"/>
      <c r="D718" s="29"/>
      <c r="E718" s="29"/>
      <c r="F718" s="29"/>
      <c r="G718" s="29"/>
      <c r="H718" s="29"/>
      <c r="I718" s="29"/>
      <c r="J718" s="325"/>
      <c r="K718" s="325"/>
      <c r="L718" s="29"/>
      <c r="M718" s="29"/>
      <c r="N718" s="29"/>
      <c r="O718" s="29"/>
      <c r="P718" s="29"/>
      <c r="Q718" s="29"/>
      <c r="R718" s="29"/>
      <c r="S718" s="29"/>
      <c r="T718" s="29"/>
      <c r="U718" s="29"/>
      <c r="V718" s="29"/>
      <c r="W718" s="29"/>
      <c r="X718" s="29"/>
      <c r="Y718" s="29"/>
      <c r="Z718" s="29"/>
      <c r="AA718" s="29"/>
      <c r="AB718" s="29"/>
      <c r="AC718" s="29"/>
    </row>
    <row r="719" spans="1:29" ht="15.75" customHeight="1">
      <c r="A719" s="29"/>
      <c r="B719" s="75"/>
      <c r="C719" s="29"/>
      <c r="D719" s="29"/>
      <c r="E719" s="29"/>
      <c r="F719" s="29"/>
      <c r="G719" s="29"/>
      <c r="H719" s="29"/>
      <c r="I719" s="29"/>
      <c r="J719" s="325"/>
      <c r="K719" s="325"/>
      <c r="L719" s="29"/>
      <c r="M719" s="29"/>
      <c r="N719" s="29"/>
      <c r="O719" s="29"/>
      <c r="P719" s="29"/>
      <c r="Q719" s="29"/>
      <c r="R719" s="29"/>
      <c r="S719" s="29"/>
      <c r="T719" s="29"/>
      <c r="U719" s="29"/>
      <c r="V719" s="29"/>
      <c r="W719" s="29"/>
      <c r="X719" s="29"/>
      <c r="Y719" s="29"/>
      <c r="Z719" s="29"/>
      <c r="AA719" s="29"/>
      <c r="AB719" s="29"/>
      <c r="AC719" s="29"/>
    </row>
    <row r="720" spans="1:29" ht="15.75" customHeight="1">
      <c r="A720" s="29"/>
      <c r="B720" s="75"/>
      <c r="C720" s="29"/>
      <c r="D720" s="29"/>
      <c r="E720" s="29"/>
      <c r="F720" s="29"/>
      <c r="G720" s="29"/>
      <c r="H720" s="29"/>
      <c r="I720" s="29"/>
      <c r="J720" s="325"/>
      <c r="K720" s="325"/>
      <c r="L720" s="29"/>
      <c r="M720" s="29"/>
      <c r="N720" s="29"/>
      <c r="O720" s="29"/>
      <c r="P720" s="29"/>
      <c r="Q720" s="29"/>
      <c r="R720" s="29"/>
      <c r="S720" s="29"/>
      <c r="T720" s="29"/>
      <c r="U720" s="29"/>
      <c r="V720" s="29"/>
      <c r="W720" s="29"/>
      <c r="X720" s="29"/>
      <c r="Y720" s="29"/>
      <c r="Z720" s="29"/>
      <c r="AA720" s="29"/>
      <c r="AB720" s="29"/>
      <c r="AC720" s="29"/>
    </row>
    <row r="721" spans="1:29" ht="15.75" customHeight="1">
      <c r="A721" s="29"/>
      <c r="B721" s="75"/>
      <c r="C721" s="29"/>
      <c r="D721" s="29"/>
      <c r="E721" s="29"/>
      <c r="F721" s="29"/>
      <c r="G721" s="29"/>
      <c r="H721" s="29"/>
      <c r="I721" s="29"/>
      <c r="J721" s="325"/>
      <c r="K721" s="325"/>
      <c r="L721" s="29"/>
      <c r="M721" s="29"/>
      <c r="N721" s="29"/>
      <c r="O721" s="29"/>
      <c r="P721" s="29"/>
      <c r="Q721" s="29"/>
      <c r="R721" s="29"/>
      <c r="S721" s="29"/>
      <c r="T721" s="29"/>
      <c r="U721" s="29"/>
      <c r="V721" s="29"/>
      <c r="W721" s="29"/>
      <c r="X721" s="29"/>
      <c r="Y721" s="29"/>
      <c r="Z721" s="29"/>
      <c r="AA721" s="29"/>
      <c r="AB721" s="29"/>
      <c r="AC721" s="29"/>
    </row>
    <row r="722" spans="1:29" ht="15.75" customHeight="1">
      <c r="A722" s="29"/>
      <c r="B722" s="75"/>
      <c r="C722" s="29"/>
      <c r="D722" s="29"/>
      <c r="E722" s="29"/>
      <c r="F722" s="29"/>
      <c r="G722" s="29"/>
      <c r="H722" s="29"/>
      <c r="I722" s="29"/>
      <c r="J722" s="325"/>
      <c r="K722" s="325"/>
      <c r="L722" s="29"/>
      <c r="M722" s="29"/>
      <c r="N722" s="29"/>
      <c r="O722" s="29"/>
      <c r="P722" s="29"/>
      <c r="Q722" s="29"/>
      <c r="R722" s="29"/>
      <c r="S722" s="29"/>
      <c r="T722" s="29"/>
      <c r="U722" s="29"/>
      <c r="V722" s="29"/>
      <c r="W722" s="29"/>
      <c r="X722" s="29"/>
      <c r="Y722" s="29"/>
      <c r="Z722" s="29"/>
      <c r="AA722" s="29"/>
      <c r="AB722" s="29"/>
      <c r="AC722" s="29"/>
    </row>
    <row r="723" spans="1:29" ht="15.75" customHeight="1">
      <c r="A723" s="29"/>
      <c r="B723" s="75"/>
      <c r="C723" s="29"/>
      <c r="D723" s="29"/>
      <c r="E723" s="29"/>
      <c r="F723" s="29"/>
      <c r="G723" s="29"/>
      <c r="H723" s="29"/>
      <c r="I723" s="29"/>
      <c r="J723" s="325"/>
      <c r="K723" s="325"/>
      <c r="L723" s="29"/>
      <c r="M723" s="29"/>
      <c r="N723" s="29"/>
      <c r="O723" s="29"/>
      <c r="P723" s="29"/>
      <c r="Q723" s="29"/>
      <c r="R723" s="29"/>
      <c r="S723" s="29"/>
      <c r="T723" s="29"/>
      <c r="U723" s="29"/>
      <c r="V723" s="29"/>
      <c r="W723" s="29"/>
      <c r="X723" s="29"/>
      <c r="Y723" s="29"/>
      <c r="Z723" s="29"/>
      <c r="AA723" s="29"/>
      <c r="AB723" s="29"/>
      <c r="AC723" s="29"/>
    </row>
    <row r="724" spans="1:29" ht="15.75" customHeight="1">
      <c r="A724" s="29"/>
      <c r="B724" s="75"/>
      <c r="C724" s="29"/>
      <c r="D724" s="29"/>
      <c r="E724" s="29"/>
      <c r="F724" s="29"/>
      <c r="G724" s="29"/>
      <c r="H724" s="29"/>
      <c r="I724" s="29"/>
      <c r="J724" s="325"/>
      <c r="K724" s="325"/>
      <c r="L724" s="29"/>
      <c r="M724" s="29"/>
      <c r="N724" s="29"/>
      <c r="O724" s="29"/>
      <c r="P724" s="29"/>
      <c r="Q724" s="29"/>
      <c r="R724" s="29"/>
      <c r="S724" s="29"/>
      <c r="T724" s="29"/>
      <c r="U724" s="29"/>
      <c r="V724" s="29"/>
      <c r="W724" s="29"/>
      <c r="X724" s="29"/>
      <c r="Y724" s="29"/>
      <c r="Z724" s="29"/>
      <c r="AA724" s="29"/>
      <c r="AB724" s="29"/>
      <c r="AC724" s="29"/>
    </row>
    <row r="725" spans="1:29" ht="15.75" customHeight="1">
      <c r="A725" s="29"/>
      <c r="B725" s="75"/>
      <c r="C725" s="29"/>
      <c r="D725" s="29"/>
      <c r="E725" s="29"/>
      <c r="F725" s="29"/>
      <c r="G725" s="29"/>
      <c r="H725" s="29"/>
      <c r="I725" s="29"/>
      <c r="J725" s="325"/>
      <c r="K725" s="325"/>
      <c r="L725" s="29"/>
      <c r="M725" s="29"/>
      <c r="N725" s="29"/>
      <c r="O725" s="29"/>
      <c r="P725" s="29"/>
      <c r="Q725" s="29"/>
      <c r="R725" s="29"/>
      <c r="S725" s="29"/>
      <c r="T725" s="29"/>
      <c r="U725" s="29"/>
      <c r="V725" s="29"/>
      <c r="W725" s="29"/>
      <c r="X725" s="29"/>
      <c r="Y725" s="29"/>
      <c r="Z725" s="29"/>
      <c r="AA725" s="29"/>
      <c r="AB725" s="29"/>
      <c r="AC725" s="29"/>
    </row>
    <row r="726" spans="1:29" ht="15.75" customHeight="1">
      <c r="A726" s="29"/>
      <c r="B726" s="75"/>
      <c r="C726" s="29"/>
      <c r="D726" s="29"/>
      <c r="E726" s="29"/>
      <c r="F726" s="29"/>
      <c r="G726" s="29"/>
      <c r="H726" s="29"/>
      <c r="I726" s="29"/>
      <c r="J726" s="325"/>
      <c r="K726" s="325"/>
      <c r="L726" s="29"/>
      <c r="M726" s="29"/>
      <c r="N726" s="29"/>
      <c r="O726" s="29"/>
      <c r="P726" s="29"/>
      <c r="Q726" s="29"/>
      <c r="R726" s="29"/>
      <c r="S726" s="29"/>
      <c r="T726" s="29"/>
      <c r="U726" s="29"/>
      <c r="V726" s="29"/>
      <c r="W726" s="29"/>
      <c r="X726" s="29"/>
      <c r="Y726" s="29"/>
      <c r="Z726" s="29"/>
      <c r="AA726" s="29"/>
      <c r="AB726" s="29"/>
      <c r="AC726" s="29"/>
    </row>
    <row r="727" spans="1:29" ht="15.75" customHeight="1">
      <c r="A727" s="29"/>
      <c r="B727" s="75"/>
      <c r="C727" s="29"/>
      <c r="D727" s="29"/>
      <c r="E727" s="29"/>
      <c r="F727" s="29"/>
      <c r="G727" s="29"/>
      <c r="H727" s="29"/>
      <c r="I727" s="29"/>
      <c r="J727" s="325"/>
      <c r="K727" s="325"/>
      <c r="L727" s="29"/>
      <c r="M727" s="29"/>
      <c r="N727" s="29"/>
      <c r="O727" s="29"/>
      <c r="P727" s="29"/>
      <c r="Q727" s="29"/>
      <c r="R727" s="29"/>
      <c r="S727" s="29"/>
      <c r="T727" s="29"/>
      <c r="U727" s="29"/>
      <c r="V727" s="29"/>
      <c r="W727" s="29"/>
      <c r="X727" s="29"/>
      <c r="Y727" s="29"/>
      <c r="Z727" s="29"/>
      <c r="AA727" s="29"/>
      <c r="AB727" s="29"/>
      <c r="AC727" s="29"/>
    </row>
    <row r="728" spans="1:29" ht="15.75" customHeight="1">
      <c r="A728" s="29"/>
      <c r="B728" s="75"/>
      <c r="C728" s="29"/>
      <c r="D728" s="29"/>
      <c r="E728" s="29"/>
      <c r="F728" s="29"/>
      <c r="G728" s="29"/>
      <c r="H728" s="29"/>
      <c r="I728" s="29"/>
      <c r="J728" s="325"/>
      <c r="K728" s="325"/>
      <c r="L728" s="29"/>
      <c r="M728" s="29"/>
      <c r="N728" s="29"/>
      <c r="O728" s="29"/>
      <c r="P728" s="29"/>
      <c r="Q728" s="29"/>
      <c r="R728" s="29"/>
      <c r="S728" s="29"/>
      <c r="T728" s="29"/>
      <c r="U728" s="29"/>
      <c r="V728" s="29"/>
      <c r="W728" s="29"/>
      <c r="X728" s="29"/>
      <c r="Y728" s="29"/>
      <c r="Z728" s="29"/>
      <c r="AA728" s="29"/>
      <c r="AB728" s="29"/>
      <c r="AC728" s="29"/>
    </row>
    <row r="729" spans="1:29" ht="15.75" customHeight="1">
      <c r="A729" s="29"/>
      <c r="B729" s="75"/>
      <c r="C729" s="29"/>
      <c r="D729" s="29"/>
      <c r="E729" s="29"/>
      <c r="F729" s="29"/>
      <c r="G729" s="29"/>
      <c r="H729" s="29"/>
      <c r="I729" s="29"/>
      <c r="J729" s="325"/>
      <c r="K729" s="325"/>
      <c r="L729" s="29"/>
      <c r="M729" s="29"/>
      <c r="N729" s="29"/>
      <c r="O729" s="29"/>
      <c r="P729" s="29"/>
      <c r="Q729" s="29"/>
      <c r="R729" s="29"/>
      <c r="S729" s="29"/>
      <c r="T729" s="29"/>
      <c r="U729" s="29"/>
      <c r="V729" s="29"/>
      <c r="W729" s="29"/>
      <c r="X729" s="29"/>
      <c r="Y729" s="29"/>
      <c r="Z729" s="29"/>
      <c r="AA729" s="29"/>
      <c r="AB729" s="29"/>
      <c r="AC729" s="29"/>
    </row>
    <row r="730" spans="1:29" ht="15.75" customHeight="1">
      <c r="A730" s="29"/>
      <c r="B730" s="75"/>
      <c r="C730" s="29"/>
      <c r="D730" s="29"/>
      <c r="E730" s="29"/>
      <c r="F730" s="29"/>
      <c r="G730" s="29"/>
      <c r="H730" s="29"/>
      <c r="I730" s="29"/>
      <c r="J730" s="325"/>
      <c r="K730" s="325"/>
      <c r="L730" s="29"/>
      <c r="M730" s="29"/>
      <c r="N730" s="29"/>
      <c r="O730" s="29"/>
      <c r="P730" s="29"/>
      <c r="Q730" s="29"/>
      <c r="R730" s="29"/>
      <c r="S730" s="29"/>
      <c r="T730" s="29"/>
      <c r="U730" s="29"/>
      <c r="V730" s="29"/>
      <c r="W730" s="29"/>
      <c r="X730" s="29"/>
      <c r="Y730" s="29"/>
      <c r="Z730" s="29"/>
      <c r="AA730" s="29"/>
      <c r="AB730" s="29"/>
      <c r="AC730" s="29"/>
    </row>
    <row r="731" spans="1:29" ht="15.75" customHeight="1">
      <c r="A731" s="29"/>
      <c r="B731" s="75"/>
      <c r="C731" s="29"/>
      <c r="D731" s="29"/>
      <c r="E731" s="29"/>
      <c r="F731" s="29"/>
      <c r="G731" s="29"/>
      <c r="H731" s="29"/>
      <c r="I731" s="29"/>
      <c r="J731" s="325"/>
      <c r="K731" s="325"/>
      <c r="L731" s="29"/>
      <c r="M731" s="29"/>
      <c r="N731" s="29"/>
      <c r="O731" s="29"/>
      <c r="P731" s="29"/>
      <c r="Q731" s="29"/>
      <c r="R731" s="29"/>
      <c r="S731" s="29"/>
      <c r="T731" s="29"/>
      <c r="U731" s="29"/>
      <c r="V731" s="29"/>
      <c r="W731" s="29"/>
      <c r="X731" s="29"/>
      <c r="Y731" s="29"/>
      <c r="Z731" s="29"/>
      <c r="AA731" s="29"/>
      <c r="AB731" s="29"/>
      <c r="AC731" s="29"/>
    </row>
    <row r="732" spans="1:29" ht="15.75" customHeight="1">
      <c r="A732" s="29"/>
      <c r="B732" s="75"/>
      <c r="C732" s="29"/>
      <c r="D732" s="29"/>
      <c r="E732" s="29"/>
      <c r="F732" s="29"/>
      <c r="G732" s="29"/>
      <c r="H732" s="29"/>
      <c r="I732" s="29"/>
      <c r="J732" s="325"/>
      <c r="K732" s="325"/>
      <c r="L732" s="29"/>
      <c r="M732" s="29"/>
      <c r="N732" s="29"/>
      <c r="O732" s="29"/>
      <c r="P732" s="29"/>
      <c r="Q732" s="29"/>
      <c r="R732" s="29"/>
      <c r="S732" s="29"/>
      <c r="T732" s="29"/>
      <c r="U732" s="29"/>
      <c r="V732" s="29"/>
      <c r="W732" s="29"/>
      <c r="X732" s="29"/>
      <c r="Y732" s="29"/>
      <c r="Z732" s="29"/>
      <c r="AA732" s="29"/>
      <c r="AB732" s="29"/>
      <c r="AC732" s="29"/>
    </row>
    <row r="733" spans="1:29" ht="15.75" customHeight="1">
      <c r="A733" s="29"/>
      <c r="B733" s="75"/>
      <c r="C733" s="29"/>
      <c r="D733" s="29"/>
      <c r="E733" s="29"/>
      <c r="F733" s="29"/>
      <c r="G733" s="29"/>
      <c r="H733" s="29"/>
      <c r="I733" s="29"/>
      <c r="J733" s="325"/>
      <c r="K733" s="325"/>
      <c r="L733" s="29"/>
      <c r="M733" s="29"/>
      <c r="N733" s="29"/>
      <c r="O733" s="29"/>
      <c r="P733" s="29"/>
      <c r="Q733" s="29"/>
      <c r="R733" s="29"/>
      <c r="S733" s="29"/>
      <c r="T733" s="29"/>
      <c r="U733" s="29"/>
      <c r="V733" s="29"/>
      <c r="W733" s="29"/>
      <c r="X733" s="29"/>
      <c r="Y733" s="29"/>
      <c r="Z733" s="29"/>
      <c r="AA733" s="29"/>
      <c r="AB733" s="29"/>
      <c r="AC733" s="29"/>
    </row>
    <row r="734" spans="1:29" ht="15.75" customHeight="1">
      <c r="A734" s="29"/>
      <c r="B734" s="75"/>
      <c r="C734" s="29"/>
      <c r="D734" s="29"/>
      <c r="E734" s="29"/>
      <c r="F734" s="29"/>
      <c r="G734" s="29"/>
      <c r="H734" s="29"/>
      <c r="I734" s="29"/>
      <c r="J734" s="325"/>
      <c r="K734" s="325"/>
      <c r="L734" s="29"/>
      <c r="M734" s="29"/>
      <c r="N734" s="29"/>
      <c r="O734" s="29"/>
      <c r="P734" s="29"/>
      <c r="Q734" s="29"/>
      <c r="R734" s="29"/>
      <c r="S734" s="29"/>
      <c r="T734" s="29"/>
      <c r="U734" s="29"/>
      <c r="V734" s="29"/>
      <c r="W734" s="29"/>
      <c r="X734" s="29"/>
      <c r="Y734" s="29"/>
      <c r="Z734" s="29"/>
      <c r="AA734" s="29"/>
      <c r="AB734" s="29"/>
      <c r="AC734" s="29"/>
    </row>
    <row r="735" spans="1:29" ht="15.75" customHeight="1">
      <c r="A735" s="29"/>
      <c r="B735" s="75"/>
      <c r="C735" s="29"/>
      <c r="D735" s="29"/>
      <c r="E735" s="29"/>
      <c r="F735" s="29"/>
      <c r="G735" s="29"/>
      <c r="H735" s="29"/>
      <c r="I735" s="29"/>
      <c r="J735" s="325"/>
      <c r="K735" s="325"/>
      <c r="L735" s="29"/>
      <c r="M735" s="29"/>
      <c r="N735" s="29"/>
      <c r="O735" s="29"/>
      <c r="P735" s="29"/>
      <c r="Q735" s="29"/>
      <c r="R735" s="29"/>
      <c r="S735" s="29"/>
      <c r="T735" s="29"/>
      <c r="U735" s="29"/>
      <c r="V735" s="29"/>
      <c r="W735" s="29"/>
      <c r="X735" s="29"/>
      <c r="Y735" s="29"/>
      <c r="Z735" s="29"/>
      <c r="AA735" s="29"/>
      <c r="AB735" s="29"/>
      <c r="AC735" s="29"/>
    </row>
    <row r="736" spans="1:29" ht="15.75" customHeight="1">
      <c r="A736" s="29"/>
      <c r="B736" s="75"/>
      <c r="C736" s="29"/>
      <c r="D736" s="29"/>
      <c r="E736" s="29"/>
      <c r="F736" s="29"/>
      <c r="G736" s="29"/>
      <c r="H736" s="29"/>
      <c r="I736" s="29"/>
      <c r="J736" s="325"/>
      <c r="K736" s="325"/>
      <c r="L736" s="29"/>
      <c r="M736" s="29"/>
      <c r="N736" s="29"/>
      <c r="O736" s="29"/>
      <c r="P736" s="29"/>
      <c r="Q736" s="29"/>
      <c r="R736" s="29"/>
      <c r="S736" s="29"/>
      <c r="T736" s="29"/>
      <c r="U736" s="29"/>
      <c r="V736" s="29"/>
      <c r="W736" s="29"/>
      <c r="X736" s="29"/>
      <c r="Y736" s="29"/>
      <c r="Z736" s="29"/>
      <c r="AA736" s="29"/>
      <c r="AB736" s="29"/>
      <c r="AC736" s="29"/>
    </row>
    <row r="737" spans="1:29" ht="15.75" customHeight="1">
      <c r="A737" s="29"/>
      <c r="B737" s="75"/>
      <c r="C737" s="29"/>
      <c r="D737" s="29"/>
      <c r="E737" s="29"/>
      <c r="F737" s="29"/>
      <c r="G737" s="29"/>
      <c r="H737" s="29"/>
      <c r="I737" s="29"/>
      <c r="J737" s="325"/>
      <c r="K737" s="325"/>
      <c r="L737" s="29"/>
      <c r="M737" s="29"/>
      <c r="N737" s="29"/>
      <c r="O737" s="29"/>
      <c r="P737" s="29"/>
      <c r="Q737" s="29"/>
      <c r="R737" s="29"/>
      <c r="S737" s="29"/>
      <c r="T737" s="29"/>
      <c r="U737" s="29"/>
      <c r="V737" s="29"/>
      <c r="W737" s="29"/>
      <c r="X737" s="29"/>
      <c r="Y737" s="29"/>
      <c r="Z737" s="29"/>
      <c r="AA737" s="29"/>
      <c r="AB737" s="29"/>
      <c r="AC737" s="29"/>
    </row>
    <row r="738" spans="1:29" ht="15.75" customHeight="1">
      <c r="A738" s="29"/>
      <c r="B738" s="75"/>
      <c r="C738" s="29"/>
      <c r="D738" s="29"/>
      <c r="E738" s="29"/>
      <c r="F738" s="29"/>
      <c r="G738" s="29"/>
      <c r="H738" s="29"/>
      <c r="I738" s="29"/>
      <c r="J738" s="325"/>
      <c r="K738" s="325"/>
      <c r="L738" s="29"/>
      <c r="M738" s="29"/>
      <c r="N738" s="29"/>
      <c r="O738" s="29"/>
      <c r="P738" s="29"/>
      <c r="Q738" s="29"/>
      <c r="R738" s="29"/>
      <c r="S738" s="29"/>
      <c r="T738" s="29"/>
      <c r="U738" s="29"/>
      <c r="V738" s="29"/>
      <c r="W738" s="29"/>
      <c r="X738" s="29"/>
      <c r="Y738" s="29"/>
      <c r="Z738" s="29"/>
      <c r="AA738" s="29"/>
      <c r="AB738" s="29"/>
      <c r="AC738" s="29"/>
    </row>
    <row r="739" spans="1:29" ht="15.75" customHeight="1">
      <c r="A739" s="29"/>
      <c r="B739" s="75"/>
      <c r="C739" s="29"/>
      <c r="D739" s="29"/>
      <c r="E739" s="29"/>
      <c r="F739" s="29"/>
      <c r="G739" s="29"/>
      <c r="H739" s="29"/>
      <c r="I739" s="29"/>
      <c r="J739" s="325"/>
      <c r="K739" s="325"/>
      <c r="L739" s="29"/>
      <c r="M739" s="29"/>
      <c r="N739" s="29"/>
      <c r="O739" s="29"/>
      <c r="P739" s="29"/>
      <c r="Q739" s="29"/>
      <c r="R739" s="29"/>
      <c r="S739" s="29"/>
      <c r="T739" s="29"/>
      <c r="U739" s="29"/>
      <c r="V739" s="29"/>
      <c r="W739" s="29"/>
      <c r="X739" s="29"/>
      <c r="Y739" s="29"/>
      <c r="Z739" s="29"/>
      <c r="AA739" s="29"/>
      <c r="AB739" s="29"/>
      <c r="AC739" s="29"/>
    </row>
    <row r="740" spans="1:29" ht="15.75" customHeight="1">
      <c r="A740" s="29"/>
      <c r="B740" s="75"/>
      <c r="C740" s="29"/>
      <c r="D740" s="29"/>
      <c r="E740" s="29"/>
      <c r="F740" s="29"/>
      <c r="G740" s="29"/>
      <c r="H740" s="29"/>
      <c r="I740" s="29"/>
      <c r="J740" s="325"/>
      <c r="K740" s="325"/>
      <c r="L740" s="29"/>
      <c r="M740" s="29"/>
      <c r="N740" s="29"/>
      <c r="O740" s="29"/>
      <c r="P740" s="29"/>
      <c r="Q740" s="29"/>
      <c r="R740" s="29"/>
      <c r="S740" s="29"/>
      <c r="T740" s="29"/>
      <c r="U740" s="29"/>
      <c r="V740" s="29"/>
      <c r="W740" s="29"/>
      <c r="X740" s="29"/>
      <c r="Y740" s="29"/>
      <c r="Z740" s="29"/>
      <c r="AA740" s="29"/>
      <c r="AB740" s="29"/>
      <c r="AC740" s="29"/>
    </row>
    <row r="741" spans="1:29" ht="15.75" customHeight="1">
      <c r="A741" s="29"/>
      <c r="B741" s="75"/>
      <c r="C741" s="29"/>
      <c r="D741" s="29"/>
      <c r="E741" s="29"/>
      <c r="F741" s="29"/>
      <c r="G741" s="29"/>
      <c r="H741" s="29"/>
      <c r="I741" s="29"/>
      <c r="J741" s="325"/>
      <c r="K741" s="325"/>
      <c r="L741" s="29"/>
      <c r="M741" s="29"/>
      <c r="N741" s="29"/>
      <c r="O741" s="29"/>
      <c r="P741" s="29"/>
      <c r="Q741" s="29"/>
      <c r="R741" s="29"/>
      <c r="S741" s="29"/>
      <c r="T741" s="29"/>
      <c r="U741" s="29"/>
      <c r="V741" s="29"/>
      <c r="W741" s="29"/>
      <c r="X741" s="29"/>
      <c r="Y741" s="29"/>
      <c r="Z741" s="29"/>
      <c r="AA741" s="29"/>
      <c r="AB741" s="29"/>
      <c r="AC741" s="29"/>
    </row>
    <row r="742" spans="1:29" ht="15.75" customHeight="1">
      <c r="A742" s="29"/>
      <c r="B742" s="75"/>
      <c r="C742" s="29"/>
      <c r="D742" s="29"/>
      <c r="E742" s="29"/>
      <c r="F742" s="29"/>
      <c r="G742" s="29"/>
      <c r="H742" s="29"/>
      <c r="I742" s="29"/>
      <c r="J742" s="325"/>
      <c r="K742" s="325"/>
      <c r="L742" s="29"/>
      <c r="M742" s="29"/>
      <c r="N742" s="29"/>
      <c r="O742" s="29"/>
      <c r="P742" s="29"/>
      <c r="Q742" s="29"/>
      <c r="R742" s="29"/>
      <c r="S742" s="29"/>
      <c r="T742" s="29"/>
      <c r="U742" s="29"/>
      <c r="V742" s="29"/>
      <c r="W742" s="29"/>
      <c r="X742" s="29"/>
      <c r="Y742" s="29"/>
      <c r="Z742" s="29"/>
      <c r="AA742" s="29"/>
      <c r="AB742" s="29"/>
      <c r="AC742" s="29"/>
    </row>
    <row r="743" spans="1:29" ht="15.75" customHeight="1">
      <c r="A743" s="29"/>
      <c r="B743" s="75"/>
      <c r="C743" s="29"/>
      <c r="D743" s="29"/>
      <c r="E743" s="29"/>
      <c r="F743" s="29"/>
      <c r="G743" s="29"/>
      <c r="H743" s="29"/>
      <c r="I743" s="29"/>
      <c r="J743" s="325"/>
      <c r="K743" s="325"/>
      <c r="L743" s="29"/>
      <c r="M743" s="29"/>
      <c r="N743" s="29"/>
      <c r="O743" s="29"/>
      <c r="P743" s="29"/>
      <c r="Q743" s="29"/>
      <c r="R743" s="29"/>
      <c r="S743" s="29"/>
      <c r="T743" s="29"/>
      <c r="U743" s="29"/>
      <c r="V743" s="29"/>
      <c r="W743" s="29"/>
      <c r="X743" s="29"/>
      <c r="Y743" s="29"/>
      <c r="Z743" s="29"/>
      <c r="AA743" s="29"/>
      <c r="AB743" s="29"/>
      <c r="AC743" s="29"/>
    </row>
    <row r="744" spans="1:29" ht="15.75" customHeight="1">
      <c r="A744" s="29"/>
      <c r="B744" s="75"/>
      <c r="C744" s="29"/>
      <c r="D744" s="29"/>
      <c r="E744" s="29"/>
      <c r="F744" s="29"/>
      <c r="G744" s="29"/>
      <c r="H744" s="29"/>
      <c r="I744" s="29"/>
      <c r="J744" s="325"/>
      <c r="K744" s="325"/>
      <c r="L744" s="29"/>
      <c r="M744" s="29"/>
      <c r="N744" s="29"/>
      <c r="O744" s="29"/>
      <c r="P744" s="29"/>
      <c r="Q744" s="29"/>
      <c r="R744" s="29"/>
      <c r="S744" s="29"/>
      <c r="T744" s="29"/>
      <c r="U744" s="29"/>
      <c r="V744" s="29"/>
      <c r="W744" s="29"/>
      <c r="X744" s="29"/>
      <c r="Y744" s="29"/>
      <c r="Z744" s="29"/>
      <c r="AA744" s="29"/>
      <c r="AB744" s="29"/>
      <c r="AC744" s="29"/>
    </row>
    <row r="745" spans="1:29" ht="15.75" customHeight="1">
      <c r="A745" s="29"/>
      <c r="B745" s="75"/>
      <c r="C745" s="29"/>
      <c r="D745" s="29"/>
      <c r="E745" s="29"/>
      <c r="F745" s="29"/>
      <c r="G745" s="29"/>
      <c r="H745" s="29"/>
      <c r="I745" s="29"/>
      <c r="J745" s="325"/>
      <c r="K745" s="325"/>
      <c r="L745" s="29"/>
      <c r="M745" s="29"/>
      <c r="N745" s="29"/>
      <c r="O745" s="29"/>
      <c r="P745" s="29"/>
      <c r="Q745" s="29"/>
      <c r="R745" s="29"/>
      <c r="S745" s="29"/>
      <c r="T745" s="29"/>
      <c r="U745" s="29"/>
      <c r="V745" s="29"/>
      <c r="W745" s="29"/>
      <c r="X745" s="29"/>
      <c r="Y745" s="29"/>
      <c r="Z745" s="29"/>
      <c r="AA745" s="29"/>
      <c r="AB745" s="29"/>
      <c r="AC745" s="29"/>
    </row>
    <row r="746" spans="1:29" ht="15.75" customHeight="1">
      <c r="A746" s="29"/>
      <c r="B746" s="75"/>
      <c r="C746" s="29"/>
      <c r="D746" s="29"/>
      <c r="E746" s="29"/>
      <c r="F746" s="29"/>
      <c r="G746" s="29"/>
      <c r="H746" s="29"/>
      <c r="I746" s="29"/>
      <c r="J746" s="325"/>
      <c r="K746" s="325"/>
      <c r="L746" s="29"/>
      <c r="M746" s="29"/>
      <c r="N746" s="29"/>
      <c r="O746" s="29"/>
      <c r="P746" s="29"/>
      <c r="Q746" s="29"/>
      <c r="R746" s="29"/>
      <c r="S746" s="29"/>
      <c r="T746" s="29"/>
      <c r="U746" s="29"/>
      <c r="V746" s="29"/>
      <c r="W746" s="29"/>
      <c r="X746" s="29"/>
      <c r="Y746" s="29"/>
      <c r="Z746" s="29"/>
      <c r="AA746" s="29"/>
      <c r="AB746" s="29"/>
      <c r="AC746" s="29"/>
    </row>
    <row r="747" spans="1:29" ht="15.75" customHeight="1">
      <c r="A747" s="29"/>
      <c r="B747" s="75"/>
      <c r="C747" s="29"/>
      <c r="D747" s="29"/>
      <c r="E747" s="29"/>
      <c r="F747" s="29"/>
      <c r="G747" s="29"/>
      <c r="H747" s="29"/>
      <c r="I747" s="29"/>
      <c r="J747" s="325"/>
      <c r="K747" s="325"/>
      <c r="L747" s="29"/>
      <c r="M747" s="29"/>
      <c r="N747" s="29"/>
      <c r="O747" s="29"/>
      <c r="P747" s="29"/>
      <c r="Q747" s="29"/>
      <c r="R747" s="29"/>
      <c r="S747" s="29"/>
      <c r="T747" s="29"/>
      <c r="U747" s="29"/>
      <c r="V747" s="29"/>
      <c r="W747" s="29"/>
      <c r="X747" s="29"/>
      <c r="Y747" s="29"/>
      <c r="Z747" s="29"/>
      <c r="AA747" s="29"/>
      <c r="AB747" s="29"/>
      <c r="AC747" s="29"/>
    </row>
    <row r="748" spans="1:29" ht="15.75" customHeight="1">
      <c r="A748" s="29"/>
      <c r="B748" s="75"/>
      <c r="C748" s="29"/>
      <c r="D748" s="29"/>
      <c r="E748" s="29"/>
      <c r="F748" s="29"/>
      <c r="G748" s="29"/>
      <c r="H748" s="29"/>
      <c r="I748" s="29"/>
      <c r="J748" s="325"/>
      <c r="K748" s="325"/>
      <c r="L748" s="29"/>
      <c r="M748" s="29"/>
      <c r="N748" s="29"/>
      <c r="O748" s="29"/>
      <c r="P748" s="29"/>
      <c r="Q748" s="29"/>
      <c r="R748" s="29"/>
      <c r="S748" s="29"/>
      <c r="T748" s="29"/>
      <c r="U748" s="29"/>
      <c r="V748" s="29"/>
      <c r="W748" s="29"/>
      <c r="X748" s="29"/>
      <c r="Y748" s="29"/>
      <c r="Z748" s="29"/>
      <c r="AA748" s="29"/>
      <c r="AB748" s="29"/>
      <c r="AC748" s="29"/>
    </row>
    <row r="749" spans="1:29" ht="15.75" customHeight="1">
      <c r="A749" s="29"/>
      <c r="B749" s="75"/>
      <c r="C749" s="29"/>
      <c r="D749" s="29"/>
      <c r="E749" s="29"/>
      <c r="F749" s="29"/>
      <c r="G749" s="29"/>
      <c r="H749" s="29"/>
      <c r="I749" s="29"/>
      <c r="J749" s="325"/>
      <c r="K749" s="325"/>
      <c r="L749" s="29"/>
      <c r="M749" s="29"/>
      <c r="N749" s="29"/>
      <c r="O749" s="29"/>
      <c r="P749" s="29"/>
      <c r="Q749" s="29"/>
      <c r="R749" s="29"/>
      <c r="S749" s="29"/>
      <c r="T749" s="29"/>
      <c r="U749" s="29"/>
      <c r="V749" s="29"/>
      <c r="W749" s="29"/>
      <c r="X749" s="29"/>
      <c r="Y749" s="29"/>
      <c r="Z749" s="29"/>
      <c r="AA749" s="29"/>
      <c r="AB749" s="29"/>
      <c r="AC749" s="29"/>
    </row>
    <row r="750" spans="1:29" ht="15.75" customHeight="1">
      <c r="A750" s="29"/>
      <c r="B750" s="75"/>
      <c r="C750" s="29"/>
      <c r="D750" s="29"/>
      <c r="E750" s="29"/>
      <c r="F750" s="29"/>
      <c r="G750" s="29"/>
      <c r="H750" s="29"/>
      <c r="I750" s="29"/>
      <c r="J750" s="325"/>
      <c r="K750" s="325"/>
      <c r="L750" s="29"/>
      <c r="M750" s="29"/>
      <c r="N750" s="29"/>
      <c r="O750" s="29"/>
      <c r="P750" s="29"/>
      <c r="Q750" s="29"/>
      <c r="R750" s="29"/>
      <c r="S750" s="29"/>
      <c r="T750" s="29"/>
      <c r="U750" s="29"/>
      <c r="V750" s="29"/>
      <c r="W750" s="29"/>
      <c r="X750" s="29"/>
      <c r="Y750" s="29"/>
      <c r="Z750" s="29"/>
      <c r="AA750" s="29"/>
      <c r="AB750" s="29"/>
      <c r="AC750" s="29"/>
    </row>
    <row r="751" spans="1:29" ht="15.75" customHeight="1">
      <c r="A751" s="29"/>
      <c r="B751" s="75"/>
      <c r="C751" s="29"/>
      <c r="D751" s="29"/>
      <c r="E751" s="29"/>
      <c r="F751" s="29"/>
      <c r="G751" s="29"/>
      <c r="H751" s="29"/>
      <c r="I751" s="29"/>
      <c r="J751" s="325"/>
      <c r="K751" s="325"/>
      <c r="L751" s="29"/>
      <c r="M751" s="29"/>
      <c r="N751" s="29"/>
      <c r="O751" s="29"/>
      <c r="P751" s="29"/>
      <c r="Q751" s="29"/>
      <c r="R751" s="29"/>
      <c r="S751" s="29"/>
      <c r="T751" s="29"/>
      <c r="U751" s="29"/>
      <c r="V751" s="29"/>
      <c r="W751" s="29"/>
      <c r="X751" s="29"/>
      <c r="Y751" s="29"/>
      <c r="Z751" s="29"/>
      <c r="AA751" s="29"/>
      <c r="AB751" s="29"/>
      <c r="AC751" s="29"/>
    </row>
    <row r="752" spans="1:29" ht="15.75" customHeight="1">
      <c r="A752" s="29"/>
      <c r="B752" s="75"/>
      <c r="C752" s="29"/>
      <c r="D752" s="29"/>
      <c r="E752" s="29"/>
      <c r="F752" s="29"/>
      <c r="G752" s="29"/>
      <c r="H752" s="29"/>
      <c r="I752" s="29"/>
      <c r="J752" s="325"/>
      <c r="K752" s="325"/>
      <c r="L752" s="29"/>
      <c r="M752" s="29"/>
      <c r="N752" s="29"/>
      <c r="O752" s="29"/>
      <c r="P752" s="29"/>
      <c r="Q752" s="29"/>
      <c r="R752" s="29"/>
      <c r="S752" s="29"/>
      <c r="T752" s="29"/>
      <c r="U752" s="29"/>
      <c r="V752" s="29"/>
      <c r="W752" s="29"/>
      <c r="X752" s="29"/>
      <c r="Y752" s="29"/>
      <c r="Z752" s="29"/>
      <c r="AA752" s="29"/>
      <c r="AB752" s="29"/>
      <c r="AC752" s="29"/>
    </row>
    <row r="753" spans="1:29" ht="15.75" customHeight="1">
      <c r="A753" s="29"/>
      <c r="B753" s="75"/>
      <c r="C753" s="29"/>
      <c r="D753" s="29"/>
      <c r="E753" s="29"/>
      <c r="F753" s="29"/>
      <c r="G753" s="29"/>
      <c r="H753" s="29"/>
      <c r="I753" s="29"/>
      <c r="J753" s="325"/>
      <c r="K753" s="325"/>
      <c r="L753" s="29"/>
      <c r="M753" s="29"/>
      <c r="N753" s="29"/>
      <c r="O753" s="29"/>
      <c r="P753" s="29"/>
      <c r="Q753" s="29"/>
      <c r="R753" s="29"/>
      <c r="S753" s="29"/>
      <c r="T753" s="29"/>
      <c r="U753" s="29"/>
      <c r="V753" s="29"/>
      <c r="W753" s="29"/>
      <c r="X753" s="29"/>
      <c r="Y753" s="29"/>
      <c r="Z753" s="29"/>
      <c r="AA753" s="29"/>
      <c r="AB753" s="29"/>
      <c r="AC753" s="29"/>
    </row>
    <row r="754" spans="1:29" ht="15.75" customHeight="1">
      <c r="A754" s="29"/>
      <c r="B754" s="75"/>
      <c r="C754" s="29"/>
      <c r="D754" s="29"/>
      <c r="E754" s="29"/>
      <c r="F754" s="29"/>
      <c r="G754" s="29"/>
      <c r="H754" s="29"/>
      <c r="I754" s="29"/>
      <c r="J754" s="325"/>
      <c r="K754" s="325"/>
      <c r="L754" s="29"/>
      <c r="M754" s="29"/>
      <c r="N754" s="29"/>
      <c r="O754" s="29"/>
      <c r="P754" s="29"/>
      <c r="Q754" s="29"/>
      <c r="R754" s="29"/>
      <c r="S754" s="29"/>
      <c r="T754" s="29"/>
      <c r="U754" s="29"/>
      <c r="V754" s="29"/>
      <c r="W754" s="29"/>
      <c r="X754" s="29"/>
      <c r="Y754" s="29"/>
      <c r="Z754" s="29"/>
      <c r="AA754" s="29"/>
      <c r="AB754" s="29"/>
      <c r="AC754" s="29"/>
    </row>
    <row r="755" spans="1:29" ht="15.75" customHeight="1">
      <c r="A755" s="29"/>
      <c r="B755" s="75"/>
      <c r="C755" s="29"/>
      <c r="D755" s="29"/>
      <c r="E755" s="29"/>
      <c r="F755" s="29"/>
      <c r="G755" s="29"/>
      <c r="H755" s="29"/>
      <c r="I755" s="29"/>
      <c r="J755" s="325"/>
      <c r="K755" s="325"/>
      <c r="L755" s="29"/>
      <c r="M755" s="29"/>
      <c r="N755" s="29"/>
      <c r="O755" s="29"/>
      <c r="P755" s="29"/>
      <c r="Q755" s="29"/>
      <c r="R755" s="29"/>
      <c r="S755" s="29"/>
      <c r="T755" s="29"/>
      <c r="U755" s="29"/>
      <c r="V755" s="29"/>
      <c r="W755" s="29"/>
      <c r="X755" s="29"/>
      <c r="Y755" s="29"/>
      <c r="Z755" s="29"/>
      <c r="AA755" s="29"/>
      <c r="AB755" s="29"/>
      <c r="AC755" s="29"/>
    </row>
    <row r="756" spans="1:29" ht="15.75" customHeight="1">
      <c r="A756" s="29"/>
      <c r="B756" s="75"/>
      <c r="C756" s="29"/>
      <c r="D756" s="29"/>
      <c r="E756" s="29"/>
      <c r="F756" s="29"/>
      <c r="G756" s="29"/>
      <c r="H756" s="29"/>
      <c r="I756" s="29"/>
      <c r="J756" s="325"/>
      <c r="K756" s="325"/>
      <c r="L756" s="29"/>
      <c r="M756" s="29"/>
      <c r="N756" s="29"/>
      <c r="O756" s="29"/>
      <c r="P756" s="29"/>
      <c r="Q756" s="29"/>
      <c r="R756" s="29"/>
      <c r="S756" s="29"/>
      <c r="T756" s="29"/>
      <c r="U756" s="29"/>
      <c r="V756" s="29"/>
      <c r="W756" s="29"/>
      <c r="X756" s="29"/>
      <c r="Y756" s="29"/>
      <c r="Z756" s="29"/>
      <c r="AA756" s="29"/>
      <c r="AB756" s="29"/>
      <c r="AC756" s="29"/>
    </row>
    <row r="757" spans="1:29" ht="15.75" customHeight="1">
      <c r="A757" s="29"/>
      <c r="B757" s="75"/>
      <c r="C757" s="29"/>
      <c r="D757" s="29"/>
      <c r="E757" s="29"/>
      <c r="F757" s="29"/>
      <c r="G757" s="29"/>
      <c r="H757" s="29"/>
      <c r="I757" s="29"/>
      <c r="J757" s="325"/>
      <c r="K757" s="325"/>
      <c r="L757" s="29"/>
      <c r="M757" s="29"/>
      <c r="N757" s="29"/>
      <c r="O757" s="29"/>
      <c r="P757" s="29"/>
      <c r="Q757" s="29"/>
      <c r="R757" s="29"/>
      <c r="S757" s="29"/>
      <c r="T757" s="29"/>
      <c r="U757" s="29"/>
      <c r="V757" s="29"/>
      <c r="W757" s="29"/>
      <c r="X757" s="29"/>
      <c r="Y757" s="29"/>
      <c r="Z757" s="29"/>
      <c r="AA757" s="29"/>
      <c r="AB757" s="29"/>
      <c r="AC757" s="29"/>
    </row>
    <row r="758" spans="1:29" ht="15.75" customHeight="1">
      <c r="A758" s="29"/>
      <c r="B758" s="75"/>
      <c r="C758" s="29"/>
      <c r="D758" s="29"/>
      <c r="E758" s="29"/>
      <c r="F758" s="29"/>
      <c r="G758" s="29"/>
      <c r="H758" s="29"/>
      <c r="I758" s="29"/>
      <c r="J758" s="325"/>
      <c r="K758" s="325"/>
      <c r="L758" s="29"/>
      <c r="M758" s="29"/>
      <c r="N758" s="29"/>
      <c r="O758" s="29"/>
      <c r="P758" s="29"/>
      <c r="Q758" s="29"/>
      <c r="R758" s="29"/>
      <c r="S758" s="29"/>
      <c r="T758" s="29"/>
      <c r="U758" s="29"/>
      <c r="V758" s="29"/>
      <c r="W758" s="29"/>
      <c r="X758" s="29"/>
      <c r="Y758" s="29"/>
      <c r="Z758" s="29"/>
      <c r="AA758" s="29"/>
      <c r="AB758" s="29"/>
      <c r="AC758" s="29"/>
    </row>
    <row r="759" spans="1:29" ht="15.75" customHeight="1">
      <c r="A759" s="29"/>
      <c r="B759" s="75"/>
      <c r="C759" s="29"/>
      <c r="D759" s="29"/>
      <c r="E759" s="29"/>
      <c r="F759" s="29"/>
      <c r="G759" s="29"/>
      <c r="H759" s="29"/>
      <c r="I759" s="29"/>
      <c r="J759" s="325"/>
      <c r="K759" s="325"/>
      <c r="L759" s="29"/>
      <c r="M759" s="29"/>
      <c r="N759" s="29"/>
      <c r="O759" s="29"/>
      <c r="P759" s="29"/>
      <c r="Q759" s="29"/>
      <c r="R759" s="29"/>
      <c r="S759" s="29"/>
      <c r="T759" s="29"/>
      <c r="U759" s="29"/>
      <c r="V759" s="29"/>
      <c r="W759" s="29"/>
      <c r="X759" s="29"/>
      <c r="Y759" s="29"/>
      <c r="Z759" s="29"/>
      <c r="AA759" s="29"/>
      <c r="AB759" s="29"/>
      <c r="AC759" s="29"/>
    </row>
    <row r="760" spans="1:29" ht="15.75" customHeight="1">
      <c r="A760" s="29"/>
      <c r="B760" s="75"/>
      <c r="C760" s="29"/>
      <c r="D760" s="29"/>
      <c r="E760" s="29"/>
      <c r="F760" s="29"/>
      <c r="G760" s="29"/>
      <c r="H760" s="29"/>
      <c r="I760" s="29"/>
      <c r="J760" s="325"/>
      <c r="K760" s="325"/>
      <c r="L760" s="29"/>
      <c r="M760" s="29"/>
      <c r="N760" s="29"/>
      <c r="O760" s="29"/>
      <c r="P760" s="29"/>
      <c r="Q760" s="29"/>
      <c r="R760" s="29"/>
      <c r="S760" s="29"/>
      <c r="T760" s="29"/>
      <c r="U760" s="29"/>
      <c r="V760" s="29"/>
      <c r="W760" s="29"/>
      <c r="X760" s="29"/>
      <c r="Y760" s="29"/>
      <c r="Z760" s="29"/>
      <c r="AA760" s="29"/>
      <c r="AB760" s="29"/>
      <c r="AC760" s="29"/>
    </row>
    <row r="761" spans="1:29" ht="15.75" customHeight="1">
      <c r="A761" s="29"/>
      <c r="B761" s="75"/>
      <c r="C761" s="29"/>
      <c r="D761" s="29"/>
      <c r="E761" s="29"/>
      <c r="F761" s="29"/>
      <c r="G761" s="29"/>
      <c r="H761" s="29"/>
      <c r="I761" s="29"/>
      <c r="J761" s="325"/>
      <c r="K761" s="325"/>
      <c r="L761" s="29"/>
      <c r="M761" s="29"/>
      <c r="N761" s="29"/>
      <c r="O761" s="29"/>
      <c r="P761" s="29"/>
      <c r="Q761" s="29"/>
      <c r="R761" s="29"/>
      <c r="S761" s="29"/>
      <c r="T761" s="29"/>
      <c r="U761" s="29"/>
      <c r="V761" s="29"/>
      <c r="W761" s="29"/>
      <c r="X761" s="29"/>
      <c r="Y761" s="29"/>
      <c r="Z761" s="29"/>
      <c r="AA761" s="29"/>
      <c r="AB761" s="29"/>
      <c r="AC761" s="29"/>
    </row>
    <row r="762" spans="1:29" ht="15.75" customHeight="1">
      <c r="A762" s="29"/>
      <c r="B762" s="75"/>
      <c r="C762" s="29"/>
      <c r="D762" s="29"/>
      <c r="E762" s="29"/>
      <c r="F762" s="29"/>
      <c r="G762" s="29"/>
      <c r="H762" s="29"/>
      <c r="I762" s="29"/>
      <c r="J762" s="325"/>
      <c r="K762" s="325"/>
      <c r="L762" s="29"/>
      <c r="M762" s="29"/>
      <c r="N762" s="29"/>
      <c r="O762" s="29"/>
      <c r="P762" s="29"/>
      <c r="Q762" s="29"/>
      <c r="R762" s="29"/>
      <c r="S762" s="29"/>
      <c r="T762" s="29"/>
      <c r="U762" s="29"/>
      <c r="V762" s="29"/>
      <c r="W762" s="29"/>
      <c r="X762" s="29"/>
      <c r="Y762" s="29"/>
      <c r="Z762" s="29"/>
      <c r="AA762" s="29"/>
      <c r="AB762" s="29"/>
      <c r="AC762" s="29"/>
    </row>
    <row r="763" spans="1:29" ht="15.75" customHeight="1">
      <c r="A763" s="29"/>
      <c r="B763" s="75"/>
      <c r="C763" s="29"/>
      <c r="D763" s="29"/>
      <c r="E763" s="29"/>
      <c r="F763" s="29"/>
      <c r="G763" s="29"/>
      <c r="H763" s="29"/>
      <c r="I763" s="29"/>
      <c r="J763" s="325"/>
      <c r="K763" s="325"/>
      <c r="L763" s="29"/>
      <c r="M763" s="29"/>
      <c r="N763" s="29"/>
      <c r="O763" s="29"/>
      <c r="P763" s="29"/>
      <c r="Q763" s="29"/>
      <c r="R763" s="29"/>
      <c r="S763" s="29"/>
      <c r="T763" s="29"/>
      <c r="U763" s="29"/>
      <c r="V763" s="29"/>
      <c r="W763" s="29"/>
      <c r="X763" s="29"/>
      <c r="Y763" s="29"/>
      <c r="Z763" s="29"/>
      <c r="AA763" s="29"/>
      <c r="AB763" s="29"/>
      <c r="AC763" s="29"/>
    </row>
    <row r="764" spans="1:29" ht="15.75" customHeight="1">
      <c r="A764" s="29"/>
      <c r="B764" s="75"/>
      <c r="C764" s="29"/>
      <c r="D764" s="29"/>
      <c r="E764" s="29"/>
      <c r="F764" s="29"/>
      <c r="G764" s="29"/>
      <c r="H764" s="29"/>
      <c r="I764" s="29"/>
      <c r="J764" s="325"/>
      <c r="K764" s="325"/>
      <c r="L764" s="29"/>
      <c r="M764" s="29"/>
      <c r="N764" s="29"/>
      <c r="O764" s="29"/>
      <c r="P764" s="29"/>
      <c r="Q764" s="29"/>
      <c r="R764" s="29"/>
      <c r="S764" s="29"/>
      <c r="T764" s="29"/>
      <c r="U764" s="29"/>
      <c r="V764" s="29"/>
      <c r="W764" s="29"/>
      <c r="X764" s="29"/>
      <c r="Y764" s="29"/>
      <c r="Z764" s="29"/>
      <c r="AA764" s="29"/>
      <c r="AB764" s="29"/>
      <c r="AC764" s="29"/>
    </row>
    <row r="765" spans="1:29" ht="15.75" customHeight="1">
      <c r="A765" s="29"/>
      <c r="B765" s="75"/>
      <c r="C765" s="29"/>
      <c r="D765" s="29"/>
      <c r="E765" s="29"/>
      <c r="F765" s="29"/>
      <c r="G765" s="29"/>
      <c r="H765" s="29"/>
      <c r="I765" s="29"/>
      <c r="J765" s="325"/>
      <c r="K765" s="325"/>
      <c r="L765" s="29"/>
      <c r="M765" s="29"/>
      <c r="N765" s="29"/>
      <c r="O765" s="29"/>
      <c r="P765" s="29"/>
      <c r="Q765" s="29"/>
      <c r="R765" s="29"/>
      <c r="S765" s="29"/>
      <c r="T765" s="29"/>
      <c r="U765" s="29"/>
      <c r="V765" s="29"/>
      <c r="W765" s="29"/>
      <c r="X765" s="29"/>
      <c r="Y765" s="29"/>
      <c r="Z765" s="29"/>
      <c r="AA765" s="29"/>
      <c r="AB765" s="29"/>
      <c r="AC765" s="29"/>
    </row>
    <row r="766" spans="1:29" ht="15.75" customHeight="1">
      <c r="A766" s="29"/>
      <c r="B766" s="75"/>
      <c r="C766" s="29"/>
      <c r="D766" s="29"/>
      <c r="E766" s="29"/>
      <c r="F766" s="29"/>
      <c r="G766" s="29"/>
      <c r="H766" s="29"/>
      <c r="I766" s="29"/>
      <c r="J766" s="325"/>
      <c r="K766" s="325"/>
      <c r="L766" s="29"/>
      <c r="M766" s="29"/>
      <c r="N766" s="29"/>
      <c r="O766" s="29"/>
      <c r="P766" s="29"/>
      <c r="Q766" s="29"/>
      <c r="R766" s="29"/>
      <c r="S766" s="29"/>
      <c r="T766" s="29"/>
      <c r="U766" s="29"/>
      <c r="V766" s="29"/>
      <c r="W766" s="29"/>
      <c r="X766" s="29"/>
      <c r="Y766" s="29"/>
      <c r="Z766" s="29"/>
      <c r="AA766" s="29"/>
      <c r="AB766" s="29"/>
      <c r="AC766" s="29"/>
    </row>
    <row r="767" spans="1:29" ht="15.75" customHeight="1">
      <c r="A767" s="29"/>
      <c r="B767" s="75"/>
      <c r="C767" s="29"/>
      <c r="D767" s="29"/>
      <c r="E767" s="29"/>
      <c r="F767" s="29"/>
      <c r="G767" s="29"/>
      <c r="H767" s="29"/>
      <c r="I767" s="29"/>
      <c r="J767" s="325"/>
      <c r="K767" s="325"/>
      <c r="L767" s="29"/>
      <c r="M767" s="29"/>
      <c r="N767" s="29"/>
      <c r="O767" s="29"/>
      <c r="P767" s="29"/>
      <c r="Q767" s="29"/>
      <c r="R767" s="29"/>
      <c r="S767" s="29"/>
      <c r="T767" s="29"/>
      <c r="U767" s="29"/>
      <c r="V767" s="29"/>
      <c r="W767" s="29"/>
      <c r="X767" s="29"/>
      <c r="Y767" s="29"/>
      <c r="Z767" s="29"/>
      <c r="AA767" s="29"/>
      <c r="AB767" s="29"/>
      <c r="AC767" s="29"/>
    </row>
    <row r="768" spans="1:29" ht="15.75" customHeight="1">
      <c r="A768" s="29"/>
      <c r="B768" s="75"/>
      <c r="C768" s="29"/>
      <c r="D768" s="29"/>
      <c r="E768" s="29"/>
      <c r="F768" s="29"/>
      <c r="G768" s="29"/>
      <c r="H768" s="29"/>
      <c r="I768" s="29"/>
      <c r="J768" s="325"/>
      <c r="K768" s="325"/>
      <c r="L768" s="29"/>
      <c r="M768" s="29"/>
      <c r="N768" s="29"/>
      <c r="O768" s="29"/>
      <c r="P768" s="29"/>
      <c r="Q768" s="29"/>
      <c r="R768" s="29"/>
      <c r="S768" s="29"/>
      <c r="T768" s="29"/>
      <c r="U768" s="29"/>
      <c r="V768" s="29"/>
      <c r="W768" s="29"/>
      <c r="X768" s="29"/>
      <c r="Y768" s="29"/>
      <c r="Z768" s="29"/>
      <c r="AA768" s="29"/>
      <c r="AB768" s="29"/>
      <c r="AC768" s="29"/>
    </row>
    <row r="769" spans="1:29" ht="15.75" customHeight="1">
      <c r="A769" s="29"/>
      <c r="B769" s="75"/>
      <c r="C769" s="29"/>
      <c r="D769" s="29"/>
      <c r="E769" s="29"/>
      <c r="F769" s="29"/>
      <c r="G769" s="29"/>
      <c r="H769" s="29"/>
      <c r="I769" s="29"/>
      <c r="J769" s="325"/>
      <c r="K769" s="325"/>
      <c r="L769" s="29"/>
      <c r="M769" s="29"/>
      <c r="N769" s="29"/>
      <c r="O769" s="29"/>
      <c r="P769" s="29"/>
      <c r="Q769" s="29"/>
      <c r="R769" s="29"/>
      <c r="S769" s="29"/>
      <c r="T769" s="29"/>
      <c r="U769" s="29"/>
      <c r="V769" s="29"/>
      <c r="W769" s="29"/>
      <c r="X769" s="29"/>
      <c r="Y769" s="29"/>
      <c r="Z769" s="29"/>
      <c r="AA769" s="29"/>
      <c r="AB769" s="29"/>
      <c r="AC769" s="29"/>
    </row>
    <row r="770" spans="1:29" ht="15.75" customHeight="1">
      <c r="A770" s="29"/>
      <c r="B770" s="75"/>
      <c r="C770" s="29"/>
      <c r="D770" s="29"/>
      <c r="E770" s="29"/>
      <c r="F770" s="29"/>
      <c r="G770" s="29"/>
      <c r="H770" s="29"/>
      <c r="I770" s="29"/>
      <c r="J770" s="325"/>
      <c r="K770" s="325"/>
      <c r="L770" s="29"/>
      <c r="M770" s="29"/>
      <c r="N770" s="29"/>
      <c r="O770" s="29"/>
      <c r="P770" s="29"/>
      <c r="Q770" s="29"/>
      <c r="R770" s="29"/>
      <c r="S770" s="29"/>
      <c r="T770" s="29"/>
      <c r="U770" s="29"/>
      <c r="V770" s="29"/>
      <c r="W770" s="29"/>
      <c r="X770" s="29"/>
      <c r="Y770" s="29"/>
      <c r="Z770" s="29"/>
      <c r="AA770" s="29"/>
      <c r="AB770" s="29"/>
      <c r="AC770" s="29"/>
    </row>
    <row r="771" spans="1:29" ht="15.75" customHeight="1">
      <c r="A771" s="29"/>
      <c r="B771" s="75"/>
      <c r="C771" s="29"/>
      <c r="D771" s="29"/>
      <c r="E771" s="29"/>
      <c r="F771" s="29"/>
      <c r="G771" s="29"/>
      <c r="H771" s="29"/>
      <c r="I771" s="29"/>
      <c r="J771" s="325"/>
      <c r="K771" s="325"/>
      <c r="L771" s="29"/>
      <c r="M771" s="29"/>
      <c r="N771" s="29"/>
      <c r="O771" s="29"/>
      <c r="P771" s="29"/>
      <c r="Q771" s="29"/>
      <c r="R771" s="29"/>
      <c r="S771" s="29"/>
      <c r="T771" s="29"/>
      <c r="U771" s="29"/>
      <c r="V771" s="29"/>
      <c r="W771" s="29"/>
      <c r="X771" s="29"/>
      <c r="Y771" s="29"/>
      <c r="Z771" s="29"/>
      <c r="AA771" s="29"/>
      <c r="AB771" s="29"/>
      <c r="AC771" s="29"/>
    </row>
    <row r="772" spans="1:29" ht="15.75" customHeight="1">
      <c r="A772" s="29"/>
      <c r="B772" s="75"/>
      <c r="C772" s="29"/>
      <c r="D772" s="29"/>
      <c r="E772" s="29"/>
      <c r="F772" s="29"/>
      <c r="G772" s="29"/>
      <c r="H772" s="29"/>
      <c r="I772" s="29"/>
      <c r="J772" s="325"/>
      <c r="K772" s="325"/>
      <c r="L772" s="29"/>
      <c r="M772" s="29"/>
      <c r="N772" s="29"/>
      <c r="O772" s="29"/>
      <c r="P772" s="29"/>
      <c r="Q772" s="29"/>
      <c r="R772" s="29"/>
      <c r="S772" s="29"/>
      <c r="T772" s="29"/>
      <c r="U772" s="29"/>
      <c r="V772" s="29"/>
      <c r="W772" s="29"/>
      <c r="X772" s="29"/>
      <c r="Y772" s="29"/>
      <c r="Z772" s="29"/>
      <c r="AA772" s="29"/>
      <c r="AB772" s="29"/>
      <c r="AC772" s="29"/>
    </row>
    <row r="773" spans="1:29" ht="15.75" customHeight="1">
      <c r="A773" s="29"/>
      <c r="B773" s="75"/>
      <c r="C773" s="29"/>
      <c r="D773" s="29"/>
      <c r="E773" s="29"/>
      <c r="F773" s="29"/>
      <c r="G773" s="29"/>
      <c r="H773" s="29"/>
      <c r="I773" s="29"/>
      <c r="J773" s="325"/>
      <c r="K773" s="325"/>
      <c r="L773" s="29"/>
      <c r="M773" s="29"/>
      <c r="N773" s="29"/>
      <c r="O773" s="29"/>
      <c r="P773" s="29"/>
      <c r="Q773" s="29"/>
      <c r="R773" s="29"/>
      <c r="S773" s="29"/>
      <c r="T773" s="29"/>
      <c r="U773" s="29"/>
      <c r="V773" s="29"/>
      <c r="W773" s="29"/>
      <c r="X773" s="29"/>
      <c r="Y773" s="29"/>
      <c r="Z773" s="29"/>
      <c r="AA773" s="29"/>
      <c r="AB773" s="29"/>
      <c r="AC773" s="29"/>
    </row>
    <row r="774" spans="1:29" ht="15.75" customHeight="1">
      <c r="A774" s="29"/>
      <c r="B774" s="75"/>
      <c r="C774" s="29"/>
      <c r="D774" s="29"/>
      <c r="E774" s="29"/>
      <c r="F774" s="29"/>
      <c r="G774" s="29"/>
      <c r="H774" s="29"/>
      <c r="I774" s="29"/>
      <c r="J774" s="325"/>
      <c r="K774" s="325"/>
      <c r="L774" s="29"/>
      <c r="M774" s="29"/>
      <c r="N774" s="29"/>
      <c r="O774" s="29"/>
      <c r="P774" s="29"/>
      <c r="Q774" s="29"/>
      <c r="R774" s="29"/>
      <c r="S774" s="29"/>
      <c r="T774" s="29"/>
      <c r="U774" s="29"/>
      <c r="V774" s="29"/>
      <c r="W774" s="29"/>
      <c r="X774" s="29"/>
      <c r="Y774" s="29"/>
      <c r="Z774" s="29"/>
      <c r="AA774" s="29"/>
      <c r="AB774" s="29"/>
      <c r="AC774" s="29"/>
    </row>
    <row r="775" spans="1:29" ht="15.75" customHeight="1">
      <c r="A775" s="29"/>
      <c r="B775" s="75"/>
      <c r="C775" s="29"/>
      <c r="D775" s="29"/>
      <c r="E775" s="29"/>
      <c r="F775" s="29"/>
      <c r="G775" s="29"/>
      <c r="H775" s="29"/>
      <c r="I775" s="29"/>
      <c r="J775" s="325"/>
      <c r="K775" s="325"/>
      <c r="L775" s="29"/>
      <c r="M775" s="29"/>
      <c r="N775" s="29"/>
      <c r="O775" s="29"/>
      <c r="P775" s="29"/>
      <c r="Q775" s="29"/>
      <c r="R775" s="29"/>
      <c r="S775" s="29"/>
      <c r="T775" s="29"/>
      <c r="U775" s="29"/>
      <c r="V775" s="29"/>
      <c r="W775" s="29"/>
      <c r="X775" s="29"/>
      <c r="Y775" s="29"/>
      <c r="Z775" s="29"/>
      <c r="AA775" s="29"/>
      <c r="AB775" s="29"/>
      <c r="AC775" s="29"/>
    </row>
    <row r="776" spans="1:29" ht="15.75" customHeight="1">
      <c r="A776" s="29"/>
      <c r="B776" s="75"/>
      <c r="C776" s="29"/>
      <c r="D776" s="29"/>
      <c r="E776" s="29"/>
      <c r="F776" s="29"/>
      <c r="G776" s="29"/>
      <c r="H776" s="29"/>
      <c r="I776" s="29"/>
      <c r="J776" s="325"/>
      <c r="K776" s="325"/>
      <c r="L776" s="29"/>
      <c r="M776" s="29"/>
      <c r="N776" s="29"/>
      <c r="O776" s="29"/>
      <c r="P776" s="29"/>
      <c r="Q776" s="29"/>
      <c r="R776" s="29"/>
      <c r="S776" s="29"/>
      <c r="T776" s="29"/>
      <c r="U776" s="29"/>
      <c r="V776" s="29"/>
      <c r="W776" s="29"/>
      <c r="X776" s="29"/>
      <c r="Y776" s="29"/>
      <c r="Z776" s="29"/>
      <c r="AA776" s="29"/>
      <c r="AB776" s="29"/>
      <c r="AC776" s="29"/>
    </row>
    <row r="777" spans="1:29" ht="15.75" customHeight="1">
      <c r="A777" s="29"/>
      <c r="B777" s="75"/>
      <c r="C777" s="29"/>
      <c r="D777" s="29"/>
      <c r="E777" s="29"/>
      <c r="F777" s="29"/>
      <c r="G777" s="29"/>
      <c r="H777" s="29"/>
      <c r="I777" s="29"/>
      <c r="J777" s="325"/>
      <c r="K777" s="325"/>
      <c r="L777" s="29"/>
      <c r="M777" s="29"/>
      <c r="N777" s="29"/>
      <c r="O777" s="29"/>
      <c r="P777" s="29"/>
      <c r="Q777" s="29"/>
      <c r="R777" s="29"/>
      <c r="S777" s="29"/>
      <c r="T777" s="29"/>
      <c r="U777" s="29"/>
      <c r="V777" s="29"/>
      <c r="W777" s="29"/>
      <c r="X777" s="29"/>
      <c r="Y777" s="29"/>
      <c r="Z777" s="29"/>
      <c r="AA777" s="29"/>
      <c r="AB777" s="29"/>
      <c r="AC777" s="29"/>
    </row>
    <row r="778" spans="1:29" ht="15.75" customHeight="1">
      <c r="A778" s="29"/>
      <c r="B778" s="75"/>
      <c r="C778" s="29"/>
      <c r="D778" s="29"/>
      <c r="E778" s="29"/>
      <c r="F778" s="29"/>
      <c r="G778" s="29"/>
      <c r="H778" s="29"/>
      <c r="I778" s="29"/>
      <c r="J778" s="325"/>
      <c r="K778" s="325"/>
      <c r="L778" s="29"/>
      <c r="M778" s="29"/>
      <c r="N778" s="29"/>
      <c r="O778" s="29"/>
      <c r="P778" s="29"/>
      <c r="Q778" s="29"/>
      <c r="R778" s="29"/>
      <c r="S778" s="29"/>
      <c r="T778" s="29"/>
      <c r="U778" s="29"/>
      <c r="V778" s="29"/>
      <c r="W778" s="29"/>
      <c r="X778" s="29"/>
      <c r="Y778" s="29"/>
      <c r="Z778" s="29"/>
      <c r="AA778" s="29"/>
      <c r="AB778" s="29"/>
      <c r="AC778" s="29"/>
    </row>
    <row r="779" spans="1:29" ht="15.75" customHeight="1">
      <c r="A779" s="29"/>
      <c r="B779" s="75"/>
      <c r="C779" s="29"/>
      <c r="D779" s="29"/>
      <c r="E779" s="29"/>
      <c r="F779" s="29"/>
      <c r="G779" s="29"/>
      <c r="H779" s="29"/>
      <c r="I779" s="29"/>
      <c r="J779" s="325"/>
      <c r="K779" s="325"/>
      <c r="L779" s="29"/>
      <c r="M779" s="29"/>
      <c r="N779" s="29"/>
      <c r="O779" s="29"/>
      <c r="P779" s="29"/>
      <c r="Q779" s="29"/>
      <c r="R779" s="29"/>
      <c r="S779" s="29"/>
      <c r="T779" s="29"/>
      <c r="U779" s="29"/>
      <c r="V779" s="29"/>
      <c r="W779" s="29"/>
      <c r="X779" s="29"/>
      <c r="Y779" s="29"/>
      <c r="Z779" s="29"/>
      <c r="AA779" s="29"/>
      <c r="AB779" s="29"/>
      <c r="AC779" s="29"/>
    </row>
    <row r="780" spans="1:29" ht="15.75" customHeight="1">
      <c r="A780" s="29"/>
      <c r="B780" s="75"/>
      <c r="C780" s="29"/>
      <c r="D780" s="29"/>
      <c r="E780" s="29"/>
      <c r="F780" s="29"/>
      <c r="G780" s="29"/>
      <c r="H780" s="29"/>
      <c r="I780" s="29"/>
      <c r="J780" s="325"/>
      <c r="K780" s="325"/>
      <c r="L780" s="29"/>
      <c r="M780" s="29"/>
      <c r="N780" s="29"/>
      <c r="O780" s="29"/>
      <c r="P780" s="29"/>
      <c r="Q780" s="29"/>
      <c r="R780" s="29"/>
      <c r="S780" s="29"/>
      <c r="T780" s="29"/>
      <c r="U780" s="29"/>
      <c r="V780" s="29"/>
      <c r="W780" s="29"/>
      <c r="X780" s="29"/>
      <c r="Y780" s="29"/>
      <c r="Z780" s="29"/>
      <c r="AA780" s="29"/>
      <c r="AB780" s="29"/>
      <c r="AC780" s="29"/>
    </row>
    <row r="781" spans="1:29" ht="15.75" customHeight="1">
      <c r="A781" s="29"/>
      <c r="B781" s="75"/>
      <c r="C781" s="29"/>
      <c r="D781" s="29"/>
      <c r="E781" s="29"/>
      <c r="F781" s="29"/>
      <c r="G781" s="29"/>
      <c r="H781" s="29"/>
      <c r="I781" s="29"/>
      <c r="J781" s="325"/>
      <c r="K781" s="325"/>
      <c r="L781" s="29"/>
      <c r="M781" s="29"/>
      <c r="N781" s="29"/>
      <c r="O781" s="29"/>
      <c r="P781" s="29"/>
      <c r="Q781" s="29"/>
      <c r="R781" s="29"/>
      <c r="S781" s="29"/>
      <c r="T781" s="29"/>
      <c r="U781" s="29"/>
      <c r="V781" s="29"/>
      <c r="W781" s="29"/>
      <c r="X781" s="29"/>
      <c r="Y781" s="29"/>
      <c r="Z781" s="29"/>
      <c r="AA781" s="29"/>
      <c r="AB781" s="29"/>
      <c r="AC781" s="29"/>
    </row>
    <row r="782" spans="1:29" ht="15.75" customHeight="1">
      <c r="A782" s="29"/>
      <c r="B782" s="75"/>
      <c r="C782" s="29"/>
      <c r="D782" s="29"/>
      <c r="E782" s="29"/>
      <c r="F782" s="29"/>
      <c r="G782" s="29"/>
      <c r="H782" s="29"/>
      <c r="I782" s="29"/>
      <c r="J782" s="325"/>
      <c r="K782" s="325"/>
      <c r="L782" s="29"/>
      <c r="M782" s="29"/>
      <c r="N782" s="29"/>
      <c r="O782" s="29"/>
      <c r="P782" s="29"/>
      <c r="Q782" s="29"/>
      <c r="R782" s="29"/>
      <c r="S782" s="29"/>
      <c r="T782" s="29"/>
      <c r="U782" s="29"/>
      <c r="V782" s="29"/>
      <c r="W782" s="29"/>
      <c r="X782" s="29"/>
      <c r="Y782" s="29"/>
      <c r="Z782" s="29"/>
      <c r="AA782" s="29"/>
      <c r="AB782" s="29"/>
      <c r="AC782" s="29"/>
    </row>
    <row r="783" spans="1:29" ht="15.75" customHeight="1">
      <c r="A783" s="29"/>
      <c r="B783" s="75"/>
      <c r="C783" s="29"/>
      <c r="D783" s="29"/>
      <c r="E783" s="29"/>
      <c r="F783" s="29"/>
      <c r="G783" s="29"/>
      <c r="H783" s="29"/>
      <c r="I783" s="29"/>
      <c r="J783" s="325"/>
      <c r="K783" s="325"/>
      <c r="L783" s="29"/>
      <c r="M783" s="29"/>
      <c r="N783" s="29"/>
      <c r="O783" s="29"/>
      <c r="P783" s="29"/>
      <c r="Q783" s="29"/>
      <c r="R783" s="29"/>
      <c r="S783" s="29"/>
      <c r="T783" s="29"/>
      <c r="U783" s="29"/>
      <c r="V783" s="29"/>
      <c r="W783" s="29"/>
      <c r="X783" s="29"/>
      <c r="Y783" s="29"/>
      <c r="Z783" s="29"/>
      <c r="AA783" s="29"/>
      <c r="AB783" s="29"/>
      <c r="AC783" s="29"/>
    </row>
    <row r="784" spans="1:29" ht="15.75" customHeight="1">
      <c r="A784" s="29"/>
      <c r="B784" s="75"/>
      <c r="C784" s="29"/>
      <c r="D784" s="29"/>
      <c r="E784" s="29"/>
      <c r="F784" s="29"/>
      <c r="G784" s="29"/>
      <c r="H784" s="29"/>
      <c r="I784" s="29"/>
      <c r="J784" s="325"/>
      <c r="K784" s="325"/>
      <c r="L784" s="29"/>
      <c r="M784" s="29"/>
      <c r="N784" s="29"/>
      <c r="O784" s="29"/>
      <c r="P784" s="29"/>
      <c r="Q784" s="29"/>
      <c r="R784" s="29"/>
      <c r="S784" s="29"/>
      <c r="T784" s="29"/>
      <c r="U784" s="29"/>
      <c r="V784" s="29"/>
      <c r="W784" s="29"/>
      <c r="X784" s="29"/>
      <c r="Y784" s="29"/>
      <c r="Z784" s="29"/>
      <c r="AA784" s="29"/>
      <c r="AB784" s="29"/>
      <c r="AC784" s="29"/>
    </row>
    <row r="785" spans="1:29" ht="15.75" customHeight="1">
      <c r="A785" s="29"/>
      <c r="B785" s="75"/>
      <c r="C785" s="29"/>
      <c r="D785" s="29"/>
      <c r="E785" s="29"/>
      <c r="F785" s="29"/>
      <c r="G785" s="29"/>
      <c r="H785" s="29"/>
      <c r="I785" s="29"/>
      <c r="J785" s="325"/>
      <c r="K785" s="325"/>
      <c r="L785" s="29"/>
      <c r="M785" s="29"/>
      <c r="N785" s="29"/>
      <c r="O785" s="29"/>
      <c r="P785" s="29"/>
      <c r="Q785" s="29"/>
      <c r="R785" s="29"/>
      <c r="S785" s="29"/>
      <c r="T785" s="29"/>
      <c r="U785" s="29"/>
      <c r="V785" s="29"/>
      <c r="W785" s="29"/>
      <c r="X785" s="29"/>
      <c r="Y785" s="29"/>
      <c r="Z785" s="29"/>
      <c r="AA785" s="29"/>
      <c r="AB785" s="29"/>
      <c r="AC785" s="29"/>
    </row>
    <row r="786" spans="1:29" ht="15.75" customHeight="1">
      <c r="A786" s="29"/>
      <c r="B786" s="75"/>
      <c r="C786" s="29"/>
      <c r="D786" s="29"/>
      <c r="E786" s="29"/>
      <c r="F786" s="29"/>
      <c r="G786" s="29"/>
      <c r="H786" s="29"/>
      <c r="I786" s="29"/>
      <c r="J786" s="325"/>
      <c r="K786" s="325"/>
      <c r="L786" s="29"/>
      <c r="M786" s="29"/>
      <c r="N786" s="29"/>
      <c r="O786" s="29"/>
      <c r="P786" s="29"/>
      <c r="Q786" s="29"/>
      <c r="R786" s="29"/>
      <c r="S786" s="29"/>
      <c r="T786" s="29"/>
      <c r="U786" s="29"/>
      <c r="V786" s="29"/>
      <c r="W786" s="29"/>
      <c r="X786" s="29"/>
      <c r="Y786" s="29"/>
      <c r="Z786" s="29"/>
      <c r="AA786" s="29"/>
      <c r="AB786" s="29"/>
      <c r="AC786" s="29"/>
    </row>
    <row r="787" spans="1:29" ht="15.75" customHeight="1">
      <c r="A787" s="29"/>
      <c r="B787" s="75"/>
      <c r="C787" s="29"/>
      <c r="D787" s="29"/>
      <c r="E787" s="29"/>
      <c r="F787" s="29"/>
      <c r="G787" s="29"/>
      <c r="H787" s="29"/>
      <c r="I787" s="29"/>
      <c r="J787" s="325"/>
      <c r="K787" s="325"/>
      <c r="L787" s="29"/>
      <c r="M787" s="29"/>
      <c r="N787" s="29"/>
      <c r="O787" s="29"/>
      <c r="P787" s="29"/>
      <c r="Q787" s="29"/>
      <c r="R787" s="29"/>
      <c r="S787" s="29"/>
      <c r="T787" s="29"/>
      <c r="U787" s="29"/>
      <c r="V787" s="29"/>
      <c r="W787" s="29"/>
      <c r="X787" s="29"/>
      <c r="Y787" s="29"/>
      <c r="Z787" s="29"/>
      <c r="AA787" s="29"/>
      <c r="AB787" s="29"/>
      <c r="AC787" s="29"/>
    </row>
    <row r="788" spans="1:29" ht="15.75" customHeight="1">
      <c r="A788" s="29"/>
      <c r="B788" s="75"/>
      <c r="C788" s="29"/>
      <c r="D788" s="29"/>
      <c r="E788" s="29"/>
      <c r="F788" s="29"/>
      <c r="G788" s="29"/>
      <c r="H788" s="29"/>
      <c r="I788" s="29"/>
      <c r="J788" s="325"/>
      <c r="K788" s="325"/>
      <c r="L788" s="29"/>
      <c r="M788" s="29"/>
      <c r="N788" s="29"/>
      <c r="O788" s="29"/>
      <c r="P788" s="29"/>
      <c r="Q788" s="29"/>
      <c r="R788" s="29"/>
      <c r="S788" s="29"/>
      <c r="T788" s="29"/>
      <c r="U788" s="29"/>
      <c r="V788" s="29"/>
      <c r="W788" s="29"/>
      <c r="X788" s="29"/>
      <c r="Y788" s="29"/>
      <c r="Z788" s="29"/>
      <c r="AA788" s="29"/>
      <c r="AB788" s="29"/>
      <c r="AC788" s="29"/>
    </row>
    <row r="789" spans="1:29" ht="15.75" customHeight="1">
      <c r="A789" s="29"/>
      <c r="B789" s="75"/>
      <c r="C789" s="29"/>
      <c r="D789" s="29"/>
      <c r="E789" s="29"/>
      <c r="F789" s="29"/>
      <c r="G789" s="29"/>
      <c r="H789" s="29"/>
      <c r="I789" s="29"/>
      <c r="J789" s="325"/>
      <c r="K789" s="325"/>
      <c r="L789" s="29"/>
      <c r="M789" s="29"/>
      <c r="N789" s="29"/>
      <c r="O789" s="29"/>
      <c r="P789" s="29"/>
      <c r="Q789" s="29"/>
      <c r="R789" s="29"/>
      <c r="S789" s="29"/>
      <c r="T789" s="29"/>
      <c r="U789" s="29"/>
      <c r="V789" s="29"/>
      <c r="W789" s="29"/>
      <c r="X789" s="29"/>
      <c r="Y789" s="29"/>
      <c r="Z789" s="29"/>
      <c r="AA789" s="29"/>
      <c r="AB789" s="29"/>
      <c r="AC789" s="29"/>
    </row>
    <row r="790" spans="1:29" ht="15.75" customHeight="1">
      <c r="A790" s="29"/>
      <c r="B790" s="75"/>
      <c r="C790" s="29"/>
      <c r="D790" s="29"/>
      <c r="E790" s="29"/>
      <c r="F790" s="29"/>
      <c r="G790" s="29"/>
      <c r="H790" s="29"/>
      <c r="I790" s="29"/>
      <c r="J790" s="325"/>
      <c r="K790" s="325"/>
      <c r="L790" s="29"/>
      <c r="M790" s="29"/>
      <c r="N790" s="29"/>
      <c r="O790" s="29"/>
      <c r="P790" s="29"/>
      <c r="Q790" s="29"/>
      <c r="R790" s="29"/>
      <c r="S790" s="29"/>
      <c r="T790" s="29"/>
      <c r="U790" s="29"/>
      <c r="V790" s="29"/>
      <c r="W790" s="29"/>
      <c r="X790" s="29"/>
      <c r="Y790" s="29"/>
      <c r="Z790" s="29"/>
      <c r="AA790" s="29"/>
      <c r="AB790" s="29"/>
      <c r="AC790" s="29"/>
    </row>
    <row r="791" spans="1:29" ht="15.75" customHeight="1">
      <c r="A791" s="29"/>
      <c r="B791" s="75"/>
      <c r="C791" s="29"/>
      <c r="D791" s="29"/>
      <c r="E791" s="29"/>
      <c r="F791" s="29"/>
      <c r="G791" s="29"/>
      <c r="H791" s="29"/>
      <c r="I791" s="29"/>
      <c r="J791" s="325"/>
      <c r="K791" s="325"/>
      <c r="L791" s="29"/>
      <c r="M791" s="29"/>
      <c r="N791" s="29"/>
      <c r="O791" s="29"/>
      <c r="P791" s="29"/>
      <c r="Q791" s="29"/>
      <c r="R791" s="29"/>
      <c r="S791" s="29"/>
      <c r="T791" s="29"/>
      <c r="U791" s="29"/>
      <c r="V791" s="29"/>
      <c r="W791" s="29"/>
      <c r="X791" s="29"/>
      <c r="Y791" s="29"/>
      <c r="Z791" s="29"/>
      <c r="AA791" s="29"/>
      <c r="AB791" s="29"/>
      <c r="AC791" s="29"/>
    </row>
    <row r="792" spans="1:29" ht="15.75" customHeight="1">
      <c r="A792" s="29"/>
      <c r="B792" s="75"/>
      <c r="C792" s="29"/>
      <c r="D792" s="29"/>
      <c r="E792" s="29"/>
      <c r="F792" s="29"/>
      <c r="G792" s="29"/>
      <c r="H792" s="29"/>
      <c r="I792" s="29"/>
      <c r="J792" s="325"/>
      <c r="K792" s="325"/>
      <c r="L792" s="29"/>
      <c r="M792" s="29"/>
      <c r="N792" s="29"/>
      <c r="O792" s="29"/>
      <c r="P792" s="29"/>
      <c r="Q792" s="29"/>
      <c r="R792" s="29"/>
      <c r="S792" s="29"/>
      <c r="T792" s="29"/>
      <c r="U792" s="29"/>
      <c r="V792" s="29"/>
      <c r="W792" s="29"/>
      <c r="X792" s="29"/>
      <c r="Y792" s="29"/>
      <c r="Z792" s="29"/>
      <c r="AA792" s="29"/>
      <c r="AB792" s="29"/>
      <c r="AC792" s="29"/>
    </row>
    <row r="793" spans="1:29" ht="15.75" customHeight="1">
      <c r="A793" s="29"/>
      <c r="B793" s="75"/>
      <c r="C793" s="29"/>
      <c r="D793" s="29"/>
      <c r="E793" s="29"/>
      <c r="F793" s="29"/>
      <c r="G793" s="29"/>
      <c r="H793" s="29"/>
      <c r="I793" s="29"/>
      <c r="J793" s="325"/>
      <c r="K793" s="325"/>
      <c r="L793" s="29"/>
      <c r="M793" s="29"/>
      <c r="N793" s="29"/>
      <c r="O793" s="29"/>
      <c r="P793" s="29"/>
      <c r="Q793" s="29"/>
      <c r="R793" s="29"/>
      <c r="S793" s="29"/>
      <c r="T793" s="29"/>
      <c r="U793" s="29"/>
      <c r="V793" s="29"/>
      <c r="W793" s="29"/>
      <c r="X793" s="29"/>
      <c r="Y793" s="29"/>
      <c r="Z793" s="29"/>
      <c r="AA793" s="29"/>
      <c r="AB793" s="29"/>
      <c r="AC793" s="29"/>
    </row>
    <row r="794" spans="1:29" ht="15.75" customHeight="1">
      <c r="A794" s="29"/>
      <c r="B794" s="75"/>
      <c r="C794" s="29"/>
      <c r="D794" s="29"/>
      <c r="E794" s="29"/>
      <c r="F794" s="29"/>
      <c r="G794" s="29"/>
      <c r="H794" s="29"/>
      <c r="I794" s="29"/>
      <c r="J794" s="325"/>
      <c r="K794" s="325"/>
      <c r="L794" s="29"/>
      <c r="M794" s="29"/>
      <c r="N794" s="29"/>
      <c r="O794" s="29"/>
      <c r="P794" s="29"/>
      <c r="Q794" s="29"/>
      <c r="R794" s="29"/>
      <c r="S794" s="29"/>
      <c r="T794" s="29"/>
      <c r="U794" s="29"/>
      <c r="V794" s="29"/>
      <c r="W794" s="29"/>
      <c r="X794" s="29"/>
      <c r="Y794" s="29"/>
      <c r="Z794" s="29"/>
      <c r="AA794" s="29"/>
      <c r="AB794" s="29"/>
      <c r="AC794" s="29"/>
    </row>
    <row r="795" spans="1:29" ht="15.75" customHeight="1">
      <c r="A795" s="29"/>
      <c r="B795" s="75"/>
      <c r="C795" s="29"/>
      <c r="D795" s="29"/>
      <c r="E795" s="29"/>
      <c r="F795" s="29"/>
      <c r="G795" s="29"/>
      <c r="H795" s="29"/>
      <c r="I795" s="29"/>
      <c r="J795" s="325"/>
      <c r="K795" s="325"/>
      <c r="L795" s="29"/>
      <c r="M795" s="29"/>
      <c r="N795" s="29"/>
      <c r="O795" s="29"/>
      <c r="P795" s="29"/>
      <c r="Q795" s="29"/>
      <c r="R795" s="29"/>
      <c r="S795" s="29"/>
      <c r="T795" s="29"/>
      <c r="U795" s="29"/>
      <c r="V795" s="29"/>
      <c r="W795" s="29"/>
      <c r="X795" s="29"/>
      <c r="Y795" s="29"/>
      <c r="Z795" s="29"/>
      <c r="AA795" s="29"/>
      <c r="AB795" s="29"/>
      <c r="AC795" s="29"/>
    </row>
    <row r="796" spans="1:29" ht="15.75" customHeight="1">
      <c r="A796" s="29"/>
      <c r="B796" s="75"/>
      <c r="C796" s="29"/>
      <c r="D796" s="29"/>
      <c r="E796" s="29"/>
      <c r="F796" s="29"/>
      <c r="G796" s="29"/>
      <c r="H796" s="29"/>
      <c r="I796" s="29"/>
      <c r="J796" s="325"/>
      <c r="K796" s="325"/>
      <c r="L796" s="29"/>
      <c r="M796" s="29"/>
      <c r="N796" s="29"/>
      <c r="O796" s="29"/>
      <c r="P796" s="29"/>
      <c r="Q796" s="29"/>
      <c r="R796" s="29"/>
      <c r="S796" s="29"/>
      <c r="T796" s="29"/>
      <c r="U796" s="29"/>
      <c r="V796" s="29"/>
      <c r="W796" s="29"/>
      <c r="X796" s="29"/>
      <c r="Y796" s="29"/>
      <c r="Z796" s="29"/>
      <c r="AA796" s="29"/>
      <c r="AB796" s="29"/>
      <c r="AC796" s="29"/>
    </row>
    <row r="797" spans="1:29" ht="15.75" customHeight="1">
      <c r="A797" s="29"/>
      <c r="B797" s="75"/>
      <c r="C797" s="29"/>
      <c r="D797" s="29"/>
      <c r="E797" s="29"/>
      <c r="F797" s="29"/>
      <c r="G797" s="29"/>
      <c r="H797" s="29"/>
      <c r="I797" s="29"/>
      <c r="J797" s="325"/>
      <c r="K797" s="325"/>
      <c r="L797" s="29"/>
      <c r="M797" s="29"/>
      <c r="N797" s="29"/>
      <c r="O797" s="29"/>
      <c r="P797" s="29"/>
      <c r="Q797" s="29"/>
      <c r="R797" s="29"/>
      <c r="S797" s="29"/>
      <c r="T797" s="29"/>
      <c r="U797" s="29"/>
      <c r="V797" s="29"/>
      <c r="W797" s="29"/>
      <c r="X797" s="29"/>
      <c r="Y797" s="29"/>
      <c r="Z797" s="29"/>
      <c r="AA797" s="29"/>
      <c r="AB797" s="29"/>
      <c r="AC797" s="29"/>
    </row>
    <row r="798" spans="1:29" ht="15.75" customHeight="1">
      <c r="A798" s="29"/>
      <c r="B798" s="75"/>
      <c r="C798" s="29"/>
      <c r="D798" s="29"/>
      <c r="E798" s="29"/>
      <c r="F798" s="29"/>
      <c r="G798" s="29"/>
      <c r="H798" s="29"/>
      <c r="I798" s="29"/>
      <c r="J798" s="325"/>
      <c r="K798" s="325"/>
      <c r="L798" s="29"/>
      <c r="M798" s="29"/>
      <c r="N798" s="29"/>
      <c r="O798" s="29"/>
      <c r="P798" s="29"/>
      <c r="Q798" s="29"/>
      <c r="R798" s="29"/>
      <c r="S798" s="29"/>
      <c r="T798" s="29"/>
      <c r="U798" s="29"/>
      <c r="V798" s="29"/>
      <c r="W798" s="29"/>
      <c r="X798" s="29"/>
      <c r="Y798" s="29"/>
      <c r="Z798" s="29"/>
      <c r="AA798" s="29"/>
      <c r="AB798" s="29"/>
      <c r="AC798" s="29"/>
    </row>
    <row r="799" spans="1:29" ht="15.75" customHeight="1">
      <c r="A799" s="29"/>
      <c r="B799" s="75"/>
      <c r="C799" s="29"/>
      <c r="D799" s="29"/>
      <c r="E799" s="29"/>
      <c r="F799" s="29"/>
      <c r="G799" s="29"/>
      <c r="H799" s="29"/>
      <c r="I799" s="29"/>
      <c r="J799" s="325"/>
      <c r="K799" s="325"/>
      <c r="L799" s="29"/>
      <c r="M799" s="29"/>
      <c r="N799" s="29"/>
      <c r="O799" s="29"/>
      <c r="P799" s="29"/>
      <c r="Q799" s="29"/>
      <c r="R799" s="29"/>
      <c r="S799" s="29"/>
      <c r="T799" s="29"/>
      <c r="U799" s="29"/>
      <c r="V799" s="29"/>
      <c r="W799" s="29"/>
      <c r="X799" s="29"/>
      <c r="Y799" s="29"/>
      <c r="Z799" s="29"/>
      <c r="AA799" s="29"/>
      <c r="AB799" s="29"/>
      <c r="AC799" s="29"/>
    </row>
    <row r="800" spans="1:29" ht="15.75" customHeight="1">
      <c r="A800" s="29"/>
      <c r="B800" s="75"/>
      <c r="C800" s="29"/>
      <c r="D800" s="29"/>
      <c r="E800" s="29"/>
      <c r="F800" s="29"/>
      <c r="G800" s="29"/>
      <c r="H800" s="29"/>
      <c r="I800" s="29"/>
      <c r="J800" s="325"/>
      <c r="K800" s="325"/>
      <c r="L800" s="29"/>
      <c r="M800" s="29"/>
      <c r="N800" s="29"/>
      <c r="O800" s="29"/>
      <c r="P800" s="29"/>
      <c r="Q800" s="29"/>
      <c r="R800" s="29"/>
      <c r="S800" s="29"/>
      <c r="T800" s="29"/>
      <c r="U800" s="29"/>
      <c r="V800" s="29"/>
      <c r="W800" s="29"/>
      <c r="X800" s="29"/>
      <c r="Y800" s="29"/>
      <c r="Z800" s="29"/>
      <c r="AA800" s="29"/>
      <c r="AB800" s="29"/>
      <c r="AC800" s="29"/>
    </row>
    <row r="801" spans="1:29" ht="15.75" customHeight="1">
      <c r="A801" s="29"/>
      <c r="B801" s="75"/>
      <c r="C801" s="29"/>
      <c r="D801" s="29"/>
      <c r="E801" s="29"/>
      <c r="F801" s="29"/>
      <c r="G801" s="29"/>
      <c r="H801" s="29"/>
      <c r="I801" s="29"/>
      <c r="J801" s="325"/>
      <c r="K801" s="325"/>
      <c r="L801" s="29"/>
      <c r="M801" s="29"/>
      <c r="N801" s="29"/>
      <c r="O801" s="29"/>
      <c r="P801" s="29"/>
      <c r="Q801" s="29"/>
      <c r="R801" s="29"/>
      <c r="S801" s="29"/>
      <c r="T801" s="29"/>
      <c r="U801" s="29"/>
      <c r="V801" s="29"/>
      <c r="W801" s="29"/>
      <c r="X801" s="29"/>
      <c r="Y801" s="29"/>
      <c r="Z801" s="29"/>
      <c r="AA801" s="29"/>
      <c r="AB801" s="29"/>
      <c r="AC801" s="29"/>
    </row>
    <row r="802" spans="1:29" ht="15.75" customHeight="1">
      <c r="A802" s="29"/>
      <c r="B802" s="75"/>
      <c r="C802" s="29"/>
      <c r="D802" s="29"/>
      <c r="E802" s="29"/>
      <c r="F802" s="29"/>
      <c r="G802" s="29"/>
      <c r="H802" s="29"/>
      <c r="I802" s="29"/>
      <c r="J802" s="325"/>
      <c r="K802" s="325"/>
      <c r="L802" s="29"/>
      <c r="M802" s="29"/>
      <c r="N802" s="29"/>
      <c r="O802" s="29"/>
      <c r="P802" s="29"/>
      <c r="Q802" s="29"/>
      <c r="R802" s="29"/>
      <c r="S802" s="29"/>
      <c r="T802" s="29"/>
      <c r="U802" s="29"/>
      <c r="V802" s="29"/>
      <c r="W802" s="29"/>
      <c r="X802" s="29"/>
      <c r="Y802" s="29"/>
      <c r="Z802" s="29"/>
      <c r="AA802" s="29"/>
      <c r="AB802" s="29"/>
      <c r="AC802" s="29"/>
    </row>
    <row r="803" spans="1:29" ht="15.75" customHeight="1">
      <c r="A803" s="29"/>
      <c r="B803" s="75"/>
      <c r="C803" s="29"/>
      <c r="D803" s="29"/>
      <c r="E803" s="29"/>
      <c r="F803" s="29"/>
      <c r="G803" s="29"/>
      <c r="H803" s="29"/>
      <c r="I803" s="29"/>
      <c r="J803" s="325"/>
      <c r="K803" s="325"/>
      <c r="L803" s="29"/>
      <c r="M803" s="29"/>
      <c r="N803" s="29"/>
      <c r="O803" s="29"/>
      <c r="P803" s="29"/>
      <c r="Q803" s="29"/>
      <c r="R803" s="29"/>
      <c r="S803" s="29"/>
      <c r="T803" s="29"/>
      <c r="U803" s="29"/>
      <c r="V803" s="29"/>
      <c r="W803" s="29"/>
      <c r="X803" s="29"/>
      <c r="Y803" s="29"/>
      <c r="Z803" s="29"/>
      <c r="AA803" s="29"/>
      <c r="AB803" s="29"/>
      <c r="AC803" s="29"/>
    </row>
    <row r="804" spans="1:29" ht="15.75" customHeight="1">
      <c r="A804" s="29"/>
      <c r="B804" s="75"/>
      <c r="C804" s="29"/>
      <c r="D804" s="29"/>
      <c r="E804" s="29"/>
      <c r="F804" s="29"/>
      <c r="G804" s="29"/>
      <c r="H804" s="29"/>
      <c r="I804" s="29"/>
      <c r="J804" s="325"/>
      <c r="K804" s="325"/>
      <c r="L804" s="29"/>
      <c r="M804" s="29"/>
      <c r="N804" s="29"/>
      <c r="O804" s="29"/>
      <c r="P804" s="29"/>
      <c r="Q804" s="29"/>
      <c r="R804" s="29"/>
      <c r="S804" s="29"/>
      <c r="T804" s="29"/>
      <c r="U804" s="29"/>
      <c r="V804" s="29"/>
      <c r="W804" s="29"/>
      <c r="X804" s="29"/>
      <c r="Y804" s="29"/>
      <c r="Z804" s="29"/>
      <c r="AA804" s="29"/>
      <c r="AB804" s="29"/>
      <c r="AC804" s="29"/>
    </row>
    <row r="805" spans="1:29" ht="15.75" customHeight="1">
      <c r="A805" s="29"/>
      <c r="B805" s="75"/>
      <c r="C805" s="29"/>
      <c r="D805" s="29"/>
      <c r="E805" s="29"/>
      <c r="F805" s="29"/>
      <c r="G805" s="29"/>
      <c r="H805" s="29"/>
      <c r="I805" s="29"/>
      <c r="J805" s="325"/>
      <c r="K805" s="325"/>
      <c r="L805" s="29"/>
      <c r="M805" s="29"/>
      <c r="N805" s="29"/>
      <c r="O805" s="29"/>
      <c r="P805" s="29"/>
      <c r="Q805" s="29"/>
      <c r="R805" s="29"/>
      <c r="S805" s="29"/>
      <c r="T805" s="29"/>
      <c r="U805" s="29"/>
      <c r="V805" s="29"/>
      <c r="W805" s="29"/>
      <c r="X805" s="29"/>
      <c r="Y805" s="29"/>
      <c r="Z805" s="29"/>
      <c r="AA805" s="29"/>
      <c r="AB805" s="29"/>
      <c r="AC805" s="29"/>
    </row>
    <row r="806" spans="1:29" ht="15.75" customHeight="1">
      <c r="A806" s="29"/>
      <c r="B806" s="75"/>
      <c r="C806" s="29"/>
      <c r="D806" s="29"/>
      <c r="E806" s="29"/>
      <c r="F806" s="29"/>
      <c r="G806" s="29"/>
      <c r="H806" s="29"/>
      <c r="I806" s="29"/>
      <c r="J806" s="325"/>
      <c r="K806" s="325"/>
      <c r="L806" s="29"/>
      <c r="M806" s="29"/>
      <c r="N806" s="29"/>
      <c r="O806" s="29"/>
      <c r="P806" s="29"/>
      <c r="Q806" s="29"/>
      <c r="R806" s="29"/>
      <c r="S806" s="29"/>
      <c r="T806" s="29"/>
      <c r="U806" s="29"/>
      <c r="V806" s="29"/>
      <c r="W806" s="29"/>
      <c r="X806" s="29"/>
      <c r="Y806" s="29"/>
      <c r="Z806" s="29"/>
      <c r="AA806" s="29"/>
      <c r="AB806" s="29"/>
      <c r="AC806" s="29"/>
    </row>
    <row r="807" spans="1:29" ht="15.75" customHeight="1">
      <c r="A807" s="29"/>
      <c r="B807" s="75"/>
      <c r="C807" s="29"/>
      <c r="D807" s="29"/>
      <c r="E807" s="29"/>
      <c r="F807" s="29"/>
      <c r="G807" s="29"/>
      <c r="H807" s="29"/>
      <c r="I807" s="29"/>
      <c r="J807" s="325"/>
      <c r="K807" s="325"/>
      <c r="L807" s="29"/>
      <c r="M807" s="29"/>
      <c r="N807" s="29"/>
      <c r="O807" s="29"/>
      <c r="P807" s="29"/>
      <c r="Q807" s="29"/>
      <c r="R807" s="29"/>
      <c r="S807" s="29"/>
      <c r="T807" s="29"/>
      <c r="U807" s="29"/>
      <c r="V807" s="29"/>
      <c r="W807" s="29"/>
      <c r="X807" s="29"/>
      <c r="Y807" s="29"/>
      <c r="Z807" s="29"/>
      <c r="AA807" s="29"/>
      <c r="AB807" s="29"/>
      <c r="AC807" s="29"/>
    </row>
    <row r="808" spans="1:29" ht="15.75" customHeight="1">
      <c r="A808" s="29"/>
      <c r="B808" s="75"/>
      <c r="C808" s="29"/>
      <c r="D808" s="29"/>
      <c r="E808" s="29"/>
      <c r="F808" s="29"/>
      <c r="G808" s="29"/>
      <c r="H808" s="29"/>
      <c r="I808" s="29"/>
      <c r="J808" s="325"/>
      <c r="K808" s="325"/>
      <c r="L808" s="29"/>
      <c r="M808" s="29"/>
      <c r="N808" s="29"/>
      <c r="O808" s="29"/>
      <c r="P808" s="29"/>
      <c r="Q808" s="29"/>
      <c r="R808" s="29"/>
      <c r="S808" s="29"/>
      <c r="T808" s="29"/>
      <c r="U808" s="29"/>
      <c r="V808" s="29"/>
      <c r="W808" s="29"/>
      <c r="X808" s="29"/>
      <c r="Y808" s="29"/>
      <c r="Z808" s="29"/>
      <c r="AA808" s="29"/>
      <c r="AB808" s="29"/>
      <c r="AC808" s="29"/>
    </row>
    <row r="809" spans="1:29" ht="15.75" customHeight="1">
      <c r="A809" s="29"/>
      <c r="B809" s="75"/>
      <c r="C809" s="29"/>
      <c r="D809" s="29"/>
      <c r="E809" s="29"/>
      <c r="F809" s="29"/>
      <c r="G809" s="29"/>
      <c r="H809" s="29"/>
      <c r="I809" s="29"/>
      <c r="J809" s="325"/>
      <c r="K809" s="325"/>
      <c r="L809" s="29"/>
      <c r="M809" s="29"/>
      <c r="N809" s="29"/>
      <c r="O809" s="29"/>
      <c r="P809" s="29"/>
      <c r="Q809" s="29"/>
      <c r="R809" s="29"/>
      <c r="S809" s="29"/>
      <c r="T809" s="29"/>
      <c r="U809" s="29"/>
      <c r="V809" s="29"/>
      <c r="W809" s="29"/>
      <c r="X809" s="29"/>
      <c r="Y809" s="29"/>
      <c r="Z809" s="29"/>
      <c r="AA809" s="29"/>
      <c r="AB809" s="29"/>
      <c r="AC809" s="29"/>
    </row>
    <row r="810" spans="1:29" ht="15.75" customHeight="1">
      <c r="A810" s="29"/>
      <c r="B810" s="75"/>
      <c r="C810" s="29"/>
      <c r="D810" s="29"/>
      <c r="E810" s="29"/>
      <c r="F810" s="29"/>
      <c r="G810" s="29"/>
      <c r="H810" s="29"/>
      <c r="I810" s="29"/>
      <c r="J810" s="325"/>
      <c r="K810" s="325"/>
      <c r="L810" s="29"/>
      <c r="M810" s="29"/>
      <c r="N810" s="29"/>
      <c r="O810" s="29"/>
      <c r="P810" s="29"/>
      <c r="Q810" s="29"/>
      <c r="R810" s="29"/>
      <c r="S810" s="29"/>
      <c r="T810" s="29"/>
      <c r="U810" s="29"/>
      <c r="V810" s="29"/>
      <c r="W810" s="29"/>
      <c r="X810" s="29"/>
      <c r="Y810" s="29"/>
      <c r="Z810" s="29"/>
      <c r="AA810" s="29"/>
      <c r="AB810" s="29"/>
      <c r="AC810" s="29"/>
    </row>
    <row r="811" spans="1:29" ht="15.75" customHeight="1">
      <c r="A811" s="29"/>
      <c r="B811" s="75"/>
      <c r="C811" s="29"/>
      <c r="D811" s="29"/>
      <c r="E811" s="29"/>
      <c r="F811" s="29"/>
      <c r="G811" s="29"/>
      <c r="H811" s="29"/>
      <c r="I811" s="29"/>
      <c r="J811" s="325"/>
      <c r="K811" s="325"/>
      <c r="L811" s="29"/>
      <c r="M811" s="29"/>
      <c r="N811" s="29"/>
      <c r="O811" s="29"/>
      <c r="P811" s="29"/>
      <c r="Q811" s="29"/>
      <c r="R811" s="29"/>
      <c r="S811" s="29"/>
      <c r="T811" s="29"/>
      <c r="U811" s="29"/>
      <c r="V811" s="29"/>
      <c r="W811" s="29"/>
      <c r="X811" s="29"/>
      <c r="Y811" s="29"/>
      <c r="Z811" s="29"/>
      <c r="AA811" s="29"/>
      <c r="AB811" s="29"/>
      <c r="AC811" s="29"/>
    </row>
    <row r="812" spans="1:29" ht="15.75" customHeight="1">
      <c r="A812" s="29"/>
      <c r="B812" s="75"/>
      <c r="C812" s="29"/>
      <c r="D812" s="29"/>
      <c r="E812" s="29"/>
      <c r="F812" s="29"/>
      <c r="G812" s="29"/>
      <c r="H812" s="29"/>
      <c r="I812" s="29"/>
      <c r="J812" s="325"/>
      <c r="K812" s="325"/>
      <c r="L812" s="29"/>
      <c r="M812" s="29"/>
      <c r="N812" s="29"/>
      <c r="O812" s="29"/>
      <c r="P812" s="29"/>
      <c r="Q812" s="29"/>
      <c r="R812" s="29"/>
      <c r="S812" s="29"/>
      <c r="T812" s="29"/>
      <c r="U812" s="29"/>
      <c r="V812" s="29"/>
      <c r="W812" s="29"/>
      <c r="X812" s="29"/>
      <c r="Y812" s="29"/>
      <c r="Z812" s="29"/>
      <c r="AA812" s="29"/>
      <c r="AB812" s="29"/>
      <c r="AC812" s="29"/>
    </row>
    <row r="813" spans="1:29" ht="15.75" customHeight="1">
      <c r="A813" s="29"/>
      <c r="B813" s="75"/>
      <c r="C813" s="29"/>
      <c r="D813" s="29"/>
      <c r="E813" s="29"/>
      <c r="F813" s="29"/>
      <c r="G813" s="29"/>
      <c r="H813" s="29"/>
      <c r="I813" s="29"/>
      <c r="J813" s="325"/>
      <c r="K813" s="325"/>
      <c r="L813" s="29"/>
      <c r="M813" s="29"/>
      <c r="N813" s="29"/>
      <c r="O813" s="29"/>
      <c r="P813" s="29"/>
      <c r="Q813" s="29"/>
      <c r="R813" s="29"/>
      <c r="S813" s="29"/>
      <c r="T813" s="29"/>
      <c r="U813" s="29"/>
      <c r="V813" s="29"/>
      <c r="W813" s="29"/>
      <c r="X813" s="29"/>
      <c r="Y813" s="29"/>
      <c r="Z813" s="29"/>
      <c r="AA813" s="29"/>
      <c r="AB813" s="29"/>
      <c r="AC813" s="29"/>
    </row>
    <row r="814" spans="1:29" ht="15.75" customHeight="1">
      <c r="A814" s="29"/>
      <c r="B814" s="75"/>
      <c r="C814" s="29"/>
      <c r="D814" s="29"/>
      <c r="E814" s="29"/>
      <c r="F814" s="29"/>
      <c r="G814" s="29"/>
      <c r="H814" s="29"/>
      <c r="I814" s="29"/>
      <c r="J814" s="325"/>
      <c r="K814" s="325"/>
      <c r="L814" s="29"/>
      <c r="M814" s="29"/>
      <c r="N814" s="29"/>
      <c r="O814" s="29"/>
      <c r="P814" s="29"/>
      <c r="Q814" s="29"/>
      <c r="R814" s="29"/>
      <c r="S814" s="29"/>
      <c r="T814" s="29"/>
      <c r="U814" s="29"/>
      <c r="V814" s="29"/>
      <c r="W814" s="29"/>
      <c r="X814" s="29"/>
      <c r="Y814" s="29"/>
      <c r="Z814" s="29"/>
      <c r="AA814" s="29"/>
      <c r="AB814" s="29"/>
      <c r="AC814" s="29"/>
    </row>
    <row r="815" spans="1:29" ht="15.75" customHeight="1">
      <c r="A815" s="29"/>
      <c r="B815" s="75"/>
      <c r="C815" s="29"/>
      <c r="D815" s="29"/>
      <c r="E815" s="29"/>
      <c r="F815" s="29"/>
      <c r="G815" s="29"/>
      <c r="H815" s="29"/>
      <c r="I815" s="29"/>
      <c r="J815" s="325"/>
      <c r="K815" s="325"/>
      <c r="L815" s="29"/>
      <c r="M815" s="29"/>
      <c r="N815" s="29"/>
      <c r="O815" s="29"/>
      <c r="P815" s="29"/>
      <c r="Q815" s="29"/>
      <c r="R815" s="29"/>
      <c r="S815" s="29"/>
      <c r="T815" s="29"/>
      <c r="U815" s="29"/>
      <c r="V815" s="29"/>
      <c r="W815" s="29"/>
      <c r="X815" s="29"/>
      <c r="Y815" s="29"/>
      <c r="Z815" s="29"/>
      <c r="AA815" s="29"/>
      <c r="AB815" s="29"/>
      <c r="AC815" s="29"/>
    </row>
    <row r="816" spans="1:29" ht="15.75" customHeight="1">
      <c r="A816" s="29"/>
      <c r="B816" s="75"/>
      <c r="C816" s="29"/>
      <c r="D816" s="29"/>
      <c r="E816" s="29"/>
      <c r="F816" s="29"/>
      <c r="G816" s="29"/>
      <c r="H816" s="29"/>
      <c r="I816" s="29"/>
      <c r="J816" s="325"/>
      <c r="K816" s="325"/>
      <c r="L816" s="29"/>
      <c r="M816" s="29"/>
      <c r="N816" s="29"/>
      <c r="O816" s="29"/>
      <c r="P816" s="29"/>
      <c r="Q816" s="29"/>
      <c r="R816" s="29"/>
      <c r="S816" s="29"/>
      <c r="T816" s="29"/>
      <c r="U816" s="29"/>
      <c r="V816" s="29"/>
      <c r="W816" s="29"/>
      <c r="X816" s="29"/>
      <c r="Y816" s="29"/>
      <c r="Z816" s="29"/>
      <c r="AA816" s="29"/>
      <c r="AB816" s="29"/>
      <c r="AC816" s="29"/>
    </row>
    <row r="817" spans="1:29" ht="15.75" customHeight="1">
      <c r="A817" s="29"/>
      <c r="B817" s="75"/>
      <c r="C817" s="29"/>
      <c r="D817" s="29"/>
      <c r="E817" s="29"/>
      <c r="F817" s="29"/>
      <c r="G817" s="29"/>
      <c r="H817" s="29"/>
      <c r="I817" s="29"/>
      <c r="J817" s="325"/>
      <c r="K817" s="325"/>
      <c r="L817" s="29"/>
      <c r="M817" s="29"/>
      <c r="N817" s="29"/>
      <c r="O817" s="29"/>
      <c r="P817" s="29"/>
      <c r="Q817" s="29"/>
      <c r="R817" s="29"/>
      <c r="S817" s="29"/>
      <c r="T817" s="29"/>
      <c r="U817" s="29"/>
      <c r="V817" s="29"/>
      <c r="W817" s="29"/>
      <c r="X817" s="29"/>
      <c r="Y817" s="29"/>
      <c r="Z817" s="29"/>
      <c r="AA817" s="29"/>
      <c r="AB817" s="29"/>
      <c r="AC817" s="29"/>
    </row>
    <row r="818" spans="1:29" ht="15.75" customHeight="1">
      <c r="A818" s="29"/>
      <c r="B818" s="75"/>
      <c r="C818" s="29"/>
      <c r="D818" s="29"/>
      <c r="E818" s="29"/>
      <c r="F818" s="29"/>
      <c r="G818" s="29"/>
      <c r="H818" s="29"/>
      <c r="I818" s="29"/>
      <c r="J818" s="325"/>
      <c r="K818" s="325"/>
      <c r="L818" s="29"/>
      <c r="M818" s="29"/>
      <c r="N818" s="29"/>
      <c r="O818" s="29"/>
      <c r="P818" s="29"/>
      <c r="Q818" s="29"/>
      <c r="R818" s="29"/>
      <c r="S818" s="29"/>
      <c r="T818" s="29"/>
      <c r="U818" s="29"/>
      <c r="V818" s="29"/>
      <c r="W818" s="29"/>
      <c r="X818" s="29"/>
      <c r="Y818" s="29"/>
      <c r="Z818" s="29"/>
      <c r="AA818" s="29"/>
      <c r="AB818" s="29"/>
      <c r="AC818" s="29"/>
    </row>
    <row r="819" spans="1:29" ht="15.75" customHeight="1">
      <c r="A819" s="29"/>
      <c r="B819" s="75"/>
      <c r="C819" s="29"/>
      <c r="D819" s="29"/>
      <c r="E819" s="29"/>
      <c r="F819" s="29"/>
      <c r="G819" s="29"/>
      <c r="H819" s="29"/>
      <c r="I819" s="29"/>
      <c r="J819" s="325"/>
      <c r="K819" s="325"/>
      <c r="L819" s="29"/>
      <c r="M819" s="29"/>
      <c r="N819" s="29"/>
      <c r="O819" s="29"/>
      <c r="P819" s="29"/>
      <c r="Q819" s="29"/>
      <c r="R819" s="29"/>
      <c r="S819" s="29"/>
      <c r="T819" s="29"/>
      <c r="U819" s="29"/>
      <c r="V819" s="29"/>
      <c r="W819" s="29"/>
      <c r="X819" s="29"/>
      <c r="Y819" s="29"/>
      <c r="Z819" s="29"/>
      <c r="AA819" s="29"/>
      <c r="AB819" s="29"/>
      <c r="AC819" s="29"/>
    </row>
    <row r="820" spans="1:29" ht="15.75" customHeight="1">
      <c r="A820" s="29"/>
      <c r="B820" s="75"/>
      <c r="C820" s="29"/>
      <c r="D820" s="29"/>
      <c r="E820" s="29"/>
      <c r="F820" s="29"/>
      <c r="G820" s="29"/>
      <c r="H820" s="29"/>
      <c r="I820" s="29"/>
      <c r="J820" s="325"/>
      <c r="K820" s="325"/>
      <c r="L820" s="29"/>
      <c r="M820" s="29"/>
      <c r="N820" s="29"/>
      <c r="O820" s="29"/>
      <c r="P820" s="29"/>
      <c r="Q820" s="29"/>
      <c r="R820" s="29"/>
      <c r="S820" s="29"/>
      <c r="T820" s="29"/>
      <c r="U820" s="29"/>
      <c r="V820" s="29"/>
      <c r="W820" s="29"/>
      <c r="X820" s="29"/>
      <c r="Y820" s="29"/>
      <c r="Z820" s="29"/>
      <c r="AA820" s="29"/>
      <c r="AB820" s="29"/>
      <c r="AC820" s="29"/>
    </row>
    <row r="821" spans="1:29" ht="15.75" customHeight="1">
      <c r="A821" s="29"/>
      <c r="B821" s="75"/>
      <c r="C821" s="29"/>
      <c r="D821" s="29"/>
      <c r="E821" s="29"/>
      <c r="F821" s="29"/>
      <c r="G821" s="29"/>
      <c r="H821" s="29"/>
      <c r="I821" s="29"/>
      <c r="J821" s="325"/>
      <c r="K821" s="325"/>
      <c r="L821" s="29"/>
      <c r="M821" s="29"/>
      <c r="N821" s="29"/>
      <c r="O821" s="29"/>
      <c r="P821" s="29"/>
      <c r="Q821" s="29"/>
      <c r="R821" s="29"/>
      <c r="S821" s="29"/>
      <c r="T821" s="29"/>
      <c r="U821" s="29"/>
      <c r="V821" s="29"/>
      <c r="W821" s="29"/>
      <c r="X821" s="29"/>
      <c r="Y821" s="29"/>
      <c r="Z821" s="29"/>
      <c r="AA821" s="29"/>
      <c r="AB821" s="29"/>
      <c r="AC821" s="29"/>
    </row>
    <row r="822" spans="1:29" ht="15.75" customHeight="1">
      <c r="A822" s="29"/>
      <c r="B822" s="75"/>
      <c r="C822" s="29"/>
      <c r="D822" s="29"/>
      <c r="E822" s="29"/>
      <c r="F822" s="29"/>
      <c r="G822" s="29"/>
      <c r="H822" s="29"/>
      <c r="I822" s="29"/>
      <c r="J822" s="325"/>
      <c r="K822" s="325"/>
      <c r="L822" s="29"/>
      <c r="M822" s="29"/>
      <c r="N822" s="29"/>
      <c r="O822" s="29"/>
      <c r="P822" s="29"/>
      <c r="Q822" s="29"/>
      <c r="R822" s="29"/>
      <c r="S822" s="29"/>
      <c r="T822" s="29"/>
      <c r="U822" s="29"/>
      <c r="V822" s="29"/>
      <c r="W822" s="29"/>
      <c r="X822" s="29"/>
      <c r="Y822" s="29"/>
      <c r="Z822" s="29"/>
      <c r="AA822" s="29"/>
      <c r="AB822" s="29"/>
      <c r="AC822" s="29"/>
    </row>
    <row r="823" spans="1:29" ht="15.75" customHeight="1">
      <c r="A823" s="29"/>
      <c r="B823" s="75"/>
      <c r="C823" s="29"/>
      <c r="D823" s="29"/>
      <c r="E823" s="29"/>
      <c r="F823" s="29"/>
      <c r="G823" s="29"/>
      <c r="H823" s="29"/>
      <c r="I823" s="29"/>
      <c r="J823" s="325"/>
      <c r="K823" s="325"/>
      <c r="L823" s="29"/>
      <c r="M823" s="29"/>
      <c r="N823" s="29"/>
      <c r="O823" s="29"/>
      <c r="P823" s="29"/>
      <c r="Q823" s="29"/>
      <c r="R823" s="29"/>
      <c r="S823" s="29"/>
      <c r="T823" s="29"/>
      <c r="U823" s="29"/>
      <c r="V823" s="29"/>
      <c r="W823" s="29"/>
      <c r="X823" s="29"/>
      <c r="Y823" s="29"/>
      <c r="Z823" s="29"/>
      <c r="AA823" s="29"/>
      <c r="AB823" s="29"/>
      <c r="AC823" s="29"/>
    </row>
    <row r="824" spans="1:29" ht="15.75" customHeight="1">
      <c r="A824" s="29"/>
      <c r="B824" s="75"/>
      <c r="C824" s="29"/>
      <c r="D824" s="29"/>
      <c r="E824" s="29"/>
      <c r="F824" s="29"/>
      <c r="G824" s="29"/>
      <c r="H824" s="29"/>
      <c r="I824" s="29"/>
      <c r="J824" s="325"/>
      <c r="K824" s="325"/>
      <c r="L824" s="29"/>
      <c r="M824" s="29"/>
      <c r="N824" s="29"/>
      <c r="O824" s="29"/>
      <c r="P824" s="29"/>
      <c r="Q824" s="29"/>
      <c r="R824" s="29"/>
      <c r="S824" s="29"/>
      <c r="T824" s="29"/>
      <c r="U824" s="29"/>
      <c r="V824" s="29"/>
      <c r="W824" s="29"/>
      <c r="X824" s="29"/>
      <c r="Y824" s="29"/>
      <c r="Z824" s="29"/>
      <c r="AA824" s="29"/>
      <c r="AB824" s="29"/>
      <c r="AC824" s="29"/>
    </row>
    <row r="825" spans="1:29" ht="15.75" customHeight="1">
      <c r="A825" s="29"/>
      <c r="B825" s="75"/>
      <c r="C825" s="29"/>
      <c r="D825" s="29"/>
      <c r="E825" s="29"/>
      <c r="F825" s="29"/>
      <c r="G825" s="29"/>
      <c r="H825" s="29"/>
      <c r="I825" s="29"/>
      <c r="J825" s="325"/>
      <c r="K825" s="325"/>
      <c r="L825" s="29"/>
      <c r="M825" s="29"/>
      <c r="N825" s="29"/>
      <c r="O825" s="29"/>
      <c r="P825" s="29"/>
      <c r="Q825" s="29"/>
      <c r="R825" s="29"/>
      <c r="S825" s="29"/>
      <c r="T825" s="29"/>
      <c r="U825" s="29"/>
      <c r="V825" s="29"/>
      <c r="W825" s="29"/>
      <c r="X825" s="29"/>
      <c r="Y825" s="29"/>
      <c r="Z825" s="29"/>
      <c r="AA825" s="29"/>
      <c r="AB825" s="29"/>
      <c r="AC825" s="29"/>
    </row>
    <row r="826" spans="1:29" ht="15.75" customHeight="1">
      <c r="A826" s="29"/>
      <c r="B826" s="75"/>
      <c r="C826" s="29"/>
      <c r="D826" s="29"/>
      <c r="E826" s="29"/>
      <c r="F826" s="29"/>
      <c r="G826" s="29"/>
      <c r="H826" s="29"/>
      <c r="I826" s="29"/>
      <c r="J826" s="325"/>
      <c r="K826" s="325"/>
      <c r="L826" s="29"/>
      <c r="M826" s="29"/>
      <c r="N826" s="29"/>
      <c r="O826" s="29"/>
      <c r="P826" s="29"/>
      <c r="Q826" s="29"/>
      <c r="R826" s="29"/>
      <c r="S826" s="29"/>
      <c r="T826" s="29"/>
      <c r="U826" s="29"/>
      <c r="V826" s="29"/>
      <c r="W826" s="29"/>
      <c r="X826" s="29"/>
      <c r="Y826" s="29"/>
      <c r="Z826" s="29"/>
      <c r="AA826" s="29"/>
      <c r="AB826" s="29"/>
      <c r="AC826" s="29"/>
    </row>
    <row r="827" spans="1:29" ht="15.75" customHeight="1">
      <c r="A827" s="29"/>
      <c r="B827" s="75"/>
      <c r="C827" s="29"/>
      <c r="D827" s="29"/>
      <c r="E827" s="29"/>
      <c r="F827" s="29"/>
      <c r="G827" s="29"/>
      <c r="H827" s="29"/>
      <c r="I827" s="29"/>
      <c r="J827" s="325"/>
      <c r="K827" s="325"/>
      <c r="L827" s="29"/>
      <c r="M827" s="29"/>
      <c r="N827" s="29"/>
      <c r="O827" s="29"/>
      <c r="P827" s="29"/>
      <c r="Q827" s="29"/>
      <c r="R827" s="29"/>
      <c r="S827" s="29"/>
      <c r="T827" s="29"/>
      <c r="U827" s="29"/>
      <c r="V827" s="29"/>
      <c r="W827" s="29"/>
      <c r="X827" s="29"/>
      <c r="Y827" s="29"/>
      <c r="Z827" s="29"/>
      <c r="AA827" s="29"/>
      <c r="AB827" s="29"/>
      <c r="AC827" s="29"/>
    </row>
    <row r="828" spans="1:29" ht="15.75" customHeight="1">
      <c r="A828" s="29"/>
      <c r="B828" s="75"/>
      <c r="C828" s="29"/>
      <c r="D828" s="29"/>
      <c r="E828" s="29"/>
      <c r="F828" s="29"/>
      <c r="G828" s="29"/>
      <c r="H828" s="29"/>
      <c r="I828" s="29"/>
      <c r="J828" s="325"/>
      <c r="K828" s="325"/>
      <c r="L828" s="29"/>
      <c r="M828" s="29"/>
      <c r="N828" s="29"/>
      <c r="O828" s="29"/>
      <c r="P828" s="29"/>
      <c r="Q828" s="29"/>
      <c r="R828" s="29"/>
      <c r="S828" s="29"/>
      <c r="T828" s="29"/>
      <c r="U828" s="29"/>
      <c r="V828" s="29"/>
      <c r="W828" s="29"/>
      <c r="X828" s="29"/>
      <c r="Y828" s="29"/>
      <c r="Z828" s="29"/>
      <c r="AA828" s="29"/>
      <c r="AB828" s="29"/>
      <c r="AC828" s="29"/>
    </row>
    <row r="829" spans="1:29" ht="15.75" customHeight="1">
      <c r="A829" s="29"/>
      <c r="B829" s="75"/>
      <c r="C829" s="29"/>
      <c r="D829" s="29"/>
      <c r="E829" s="29"/>
      <c r="F829" s="29"/>
      <c r="G829" s="29"/>
      <c r="H829" s="29"/>
      <c r="I829" s="29"/>
      <c r="J829" s="325"/>
      <c r="K829" s="325"/>
      <c r="L829" s="29"/>
      <c r="M829" s="29"/>
      <c r="N829" s="29"/>
      <c r="O829" s="29"/>
      <c r="P829" s="29"/>
      <c r="Q829" s="29"/>
      <c r="R829" s="29"/>
      <c r="S829" s="29"/>
      <c r="T829" s="29"/>
      <c r="U829" s="29"/>
      <c r="V829" s="29"/>
      <c r="W829" s="29"/>
      <c r="X829" s="29"/>
      <c r="Y829" s="29"/>
      <c r="Z829" s="29"/>
      <c r="AA829" s="29"/>
      <c r="AB829" s="29"/>
      <c r="AC829" s="29"/>
    </row>
    <row r="830" spans="1:29" ht="15.75" customHeight="1">
      <c r="A830" s="29"/>
      <c r="B830" s="75"/>
      <c r="C830" s="29"/>
      <c r="D830" s="29"/>
      <c r="E830" s="29"/>
      <c r="F830" s="29"/>
      <c r="G830" s="29"/>
      <c r="H830" s="29"/>
      <c r="I830" s="29"/>
      <c r="J830" s="325"/>
      <c r="K830" s="325"/>
      <c r="L830" s="29"/>
      <c r="M830" s="29"/>
      <c r="N830" s="29"/>
      <c r="O830" s="29"/>
      <c r="P830" s="29"/>
      <c r="Q830" s="29"/>
      <c r="R830" s="29"/>
      <c r="S830" s="29"/>
      <c r="T830" s="29"/>
      <c r="U830" s="29"/>
      <c r="V830" s="29"/>
      <c r="W830" s="29"/>
      <c r="X830" s="29"/>
      <c r="Y830" s="29"/>
      <c r="Z830" s="29"/>
      <c r="AA830" s="29"/>
      <c r="AB830" s="29"/>
      <c r="AC830" s="29"/>
    </row>
    <row r="831" spans="1:29" ht="15.75" customHeight="1">
      <c r="A831" s="29"/>
      <c r="B831" s="75"/>
      <c r="C831" s="29"/>
      <c r="D831" s="29"/>
      <c r="E831" s="29"/>
      <c r="F831" s="29"/>
      <c r="G831" s="29"/>
      <c r="H831" s="29"/>
      <c r="I831" s="29"/>
      <c r="J831" s="325"/>
      <c r="K831" s="325"/>
      <c r="L831" s="29"/>
      <c r="M831" s="29"/>
      <c r="N831" s="29"/>
      <c r="O831" s="29"/>
      <c r="P831" s="29"/>
      <c r="Q831" s="29"/>
      <c r="R831" s="29"/>
      <c r="S831" s="29"/>
      <c r="T831" s="29"/>
      <c r="U831" s="29"/>
      <c r="V831" s="29"/>
      <c r="W831" s="29"/>
      <c r="X831" s="29"/>
      <c r="Y831" s="29"/>
      <c r="Z831" s="29"/>
      <c r="AA831" s="29"/>
      <c r="AB831" s="29"/>
      <c r="AC831" s="29"/>
    </row>
    <row r="832" spans="1:29" ht="15.75" customHeight="1">
      <c r="A832" s="29"/>
      <c r="B832" s="75"/>
      <c r="C832" s="29"/>
      <c r="D832" s="29"/>
      <c r="E832" s="29"/>
      <c r="F832" s="29"/>
      <c r="G832" s="29"/>
      <c r="H832" s="29"/>
      <c r="I832" s="29"/>
      <c r="J832" s="325"/>
      <c r="K832" s="325"/>
      <c r="L832" s="29"/>
      <c r="M832" s="29"/>
      <c r="N832" s="29"/>
      <c r="O832" s="29"/>
      <c r="P832" s="29"/>
      <c r="Q832" s="29"/>
      <c r="R832" s="29"/>
      <c r="S832" s="29"/>
      <c r="T832" s="29"/>
      <c r="U832" s="29"/>
      <c r="V832" s="29"/>
      <c r="W832" s="29"/>
      <c r="X832" s="29"/>
      <c r="Y832" s="29"/>
      <c r="Z832" s="29"/>
      <c r="AA832" s="29"/>
      <c r="AB832" s="29"/>
      <c r="AC832" s="29"/>
    </row>
    <row r="833" spans="1:29" ht="15.75" customHeight="1">
      <c r="A833" s="29"/>
      <c r="B833" s="75"/>
      <c r="C833" s="29"/>
      <c r="D833" s="29"/>
      <c r="E833" s="29"/>
      <c r="F833" s="29"/>
      <c r="G833" s="29"/>
      <c r="H833" s="29"/>
      <c r="I833" s="29"/>
      <c r="J833" s="325"/>
      <c r="K833" s="325"/>
      <c r="L833" s="29"/>
      <c r="M833" s="29"/>
      <c r="N833" s="29"/>
      <c r="O833" s="29"/>
      <c r="P833" s="29"/>
      <c r="Q833" s="29"/>
      <c r="R833" s="29"/>
      <c r="S833" s="29"/>
      <c r="T833" s="29"/>
      <c r="U833" s="29"/>
      <c r="V833" s="29"/>
      <c r="W833" s="29"/>
      <c r="X833" s="29"/>
      <c r="Y833" s="29"/>
      <c r="Z833" s="29"/>
      <c r="AA833" s="29"/>
      <c r="AB833" s="29"/>
      <c r="AC833" s="29"/>
    </row>
    <row r="834" spans="1:29" ht="15.75" customHeight="1">
      <c r="A834" s="29"/>
      <c r="B834" s="75"/>
      <c r="C834" s="29"/>
      <c r="D834" s="29"/>
      <c r="E834" s="29"/>
      <c r="F834" s="29"/>
      <c r="G834" s="29"/>
      <c r="H834" s="29"/>
      <c r="I834" s="29"/>
      <c r="J834" s="325"/>
      <c r="K834" s="325"/>
      <c r="L834" s="29"/>
      <c r="M834" s="29"/>
      <c r="N834" s="29"/>
      <c r="O834" s="29"/>
      <c r="P834" s="29"/>
      <c r="Q834" s="29"/>
      <c r="R834" s="29"/>
      <c r="S834" s="29"/>
      <c r="T834" s="29"/>
      <c r="U834" s="29"/>
      <c r="V834" s="29"/>
      <c r="W834" s="29"/>
      <c r="X834" s="29"/>
      <c r="Y834" s="29"/>
      <c r="Z834" s="29"/>
      <c r="AA834" s="29"/>
      <c r="AB834" s="29"/>
      <c r="AC834" s="29"/>
    </row>
    <row r="835" spans="1:29" ht="15.75" customHeight="1">
      <c r="A835" s="29"/>
      <c r="B835" s="75"/>
      <c r="C835" s="29"/>
      <c r="D835" s="29"/>
      <c r="E835" s="29"/>
      <c r="F835" s="29"/>
      <c r="G835" s="29"/>
      <c r="H835" s="29"/>
      <c r="I835" s="29"/>
      <c r="J835" s="325"/>
      <c r="K835" s="325"/>
      <c r="L835" s="29"/>
      <c r="M835" s="29"/>
      <c r="N835" s="29"/>
      <c r="O835" s="29"/>
      <c r="P835" s="29"/>
      <c r="Q835" s="29"/>
      <c r="R835" s="29"/>
      <c r="S835" s="29"/>
      <c r="T835" s="29"/>
      <c r="U835" s="29"/>
      <c r="V835" s="29"/>
      <c r="W835" s="29"/>
      <c r="X835" s="29"/>
      <c r="Y835" s="29"/>
      <c r="Z835" s="29"/>
      <c r="AA835" s="29"/>
      <c r="AB835" s="29"/>
      <c r="AC835" s="29"/>
    </row>
    <row r="836" spans="1:29" ht="15.75" customHeight="1">
      <c r="A836" s="29"/>
      <c r="B836" s="75"/>
      <c r="C836" s="29"/>
      <c r="D836" s="29"/>
      <c r="E836" s="29"/>
      <c r="F836" s="29"/>
      <c r="G836" s="29"/>
      <c r="H836" s="29"/>
      <c r="I836" s="29"/>
      <c r="J836" s="325"/>
      <c r="K836" s="325"/>
      <c r="L836" s="29"/>
      <c r="M836" s="29"/>
      <c r="N836" s="29"/>
      <c r="O836" s="29"/>
      <c r="P836" s="29"/>
      <c r="Q836" s="29"/>
      <c r="R836" s="29"/>
      <c r="S836" s="29"/>
      <c r="T836" s="29"/>
      <c r="U836" s="29"/>
      <c r="V836" s="29"/>
      <c r="W836" s="29"/>
      <c r="X836" s="29"/>
      <c r="Y836" s="29"/>
      <c r="Z836" s="29"/>
      <c r="AA836" s="29"/>
      <c r="AB836" s="29"/>
      <c r="AC836" s="29"/>
    </row>
    <row r="837" spans="1:29" ht="15.75" customHeight="1">
      <c r="A837" s="29"/>
      <c r="B837" s="75"/>
      <c r="C837" s="29"/>
      <c r="D837" s="29"/>
      <c r="E837" s="29"/>
      <c r="F837" s="29"/>
      <c r="G837" s="29"/>
      <c r="H837" s="29"/>
      <c r="I837" s="29"/>
      <c r="J837" s="325"/>
      <c r="K837" s="325"/>
      <c r="L837" s="29"/>
      <c r="M837" s="29"/>
      <c r="N837" s="29"/>
      <c r="O837" s="29"/>
      <c r="P837" s="29"/>
      <c r="Q837" s="29"/>
      <c r="R837" s="29"/>
      <c r="S837" s="29"/>
      <c r="T837" s="29"/>
      <c r="U837" s="29"/>
      <c r="V837" s="29"/>
      <c r="W837" s="29"/>
      <c r="X837" s="29"/>
      <c r="Y837" s="29"/>
      <c r="Z837" s="29"/>
      <c r="AA837" s="29"/>
      <c r="AB837" s="29"/>
      <c r="AC837" s="29"/>
    </row>
    <row r="838" spans="1:29" ht="15.75" customHeight="1">
      <c r="A838" s="29"/>
      <c r="B838" s="75"/>
      <c r="C838" s="29"/>
      <c r="D838" s="29"/>
      <c r="E838" s="29"/>
      <c r="F838" s="29"/>
      <c r="G838" s="29"/>
      <c r="H838" s="29"/>
      <c r="I838" s="29"/>
      <c r="J838" s="325"/>
      <c r="K838" s="325"/>
      <c r="L838" s="29"/>
      <c r="M838" s="29"/>
      <c r="N838" s="29"/>
      <c r="O838" s="29"/>
      <c r="P838" s="29"/>
      <c r="Q838" s="29"/>
      <c r="R838" s="29"/>
      <c r="S838" s="29"/>
      <c r="T838" s="29"/>
      <c r="U838" s="29"/>
      <c r="V838" s="29"/>
      <c r="W838" s="29"/>
      <c r="X838" s="29"/>
      <c r="Y838" s="29"/>
      <c r="Z838" s="29"/>
      <c r="AA838" s="29"/>
      <c r="AB838" s="29"/>
      <c r="AC838" s="29"/>
    </row>
    <row r="839" spans="1:29" ht="15.75" customHeight="1">
      <c r="A839" s="29"/>
      <c r="B839" s="75"/>
      <c r="C839" s="29"/>
      <c r="D839" s="29"/>
      <c r="E839" s="29"/>
      <c r="F839" s="29"/>
      <c r="G839" s="29"/>
      <c r="H839" s="29"/>
      <c r="I839" s="29"/>
      <c r="J839" s="325"/>
      <c r="K839" s="325"/>
      <c r="L839" s="29"/>
      <c r="M839" s="29"/>
      <c r="N839" s="29"/>
      <c r="O839" s="29"/>
      <c r="P839" s="29"/>
      <c r="Q839" s="29"/>
      <c r="R839" s="29"/>
      <c r="S839" s="29"/>
      <c r="T839" s="29"/>
      <c r="U839" s="29"/>
      <c r="V839" s="29"/>
      <c r="W839" s="29"/>
      <c r="X839" s="29"/>
      <c r="Y839" s="29"/>
      <c r="Z839" s="29"/>
      <c r="AA839" s="29"/>
      <c r="AB839" s="29"/>
      <c r="AC839" s="29"/>
    </row>
    <row r="840" spans="1:29" ht="15.75" customHeight="1">
      <c r="A840" s="29"/>
      <c r="B840" s="75"/>
      <c r="C840" s="29"/>
      <c r="D840" s="29"/>
      <c r="E840" s="29"/>
      <c r="F840" s="29"/>
      <c r="G840" s="29"/>
      <c r="H840" s="29"/>
      <c r="I840" s="29"/>
      <c r="J840" s="325"/>
      <c r="K840" s="325"/>
      <c r="L840" s="29"/>
      <c r="M840" s="29"/>
      <c r="N840" s="29"/>
      <c r="O840" s="29"/>
      <c r="P840" s="29"/>
      <c r="Q840" s="29"/>
      <c r="R840" s="29"/>
      <c r="S840" s="29"/>
      <c r="T840" s="29"/>
      <c r="U840" s="29"/>
      <c r="V840" s="29"/>
      <c r="W840" s="29"/>
      <c r="X840" s="29"/>
      <c r="Y840" s="29"/>
      <c r="Z840" s="29"/>
      <c r="AA840" s="29"/>
      <c r="AB840" s="29"/>
      <c r="AC840" s="29"/>
    </row>
    <row r="841" spans="1:29" ht="15.75" customHeight="1">
      <c r="A841" s="29"/>
      <c r="B841" s="75"/>
      <c r="C841" s="29"/>
      <c r="D841" s="29"/>
      <c r="E841" s="29"/>
      <c r="F841" s="29"/>
      <c r="G841" s="29"/>
      <c r="H841" s="29"/>
      <c r="I841" s="29"/>
      <c r="J841" s="325"/>
      <c r="K841" s="325"/>
      <c r="L841" s="29"/>
      <c r="M841" s="29"/>
      <c r="N841" s="29"/>
      <c r="O841" s="29"/>
      <c r="P841" s="29"/>
      <c r="Q841" s="29"/>
      <c r="R841" s="29"/>
      <c r="S841" s="29"/>
      <c r="T841" s="29"/>
      <c r="U841" s="29"/>
      <c r="V841" s="29"/>
      <c r="W841" s="29"/>
      <c r="X841" s="29"/>
      <c r="Y841" s="29"/>
      <c r="Z841" s="29"/>
      <c r="AA841" s="29"/>
      <c r="AB841" s="29"/>
      <c r="AC841" s="29"/>
    </row>
    <row r="842" spans="1:29" ht="15.75" customHeight="1">
      <c r="A842" s="29"/>
      <c r="B842" s="75"/>
      <c r="C842" s="29"/>
      <c r="D842" s="29"/>
      <c r="E842" s="29"/>
      <c r="F842" s="29"/>
      <c r="G842" s="29"/>
      <c r="H842" s="29"/>
      <c r="I842" s="29"/>
      <c r="J842" s="325"/>
      <c r="K842" s="325"/>
      <c r="L842" s="29"/>
      <c r="M842" s="29"/>
      <c r="N842" s="29"/>
      <c r="O842" s="29"/>
      <c r="P842" s="29"/>
      <c r="Q842" s="29"/>
      <c r="R842" s="29"/>
      <c r="S842" s="29"/>
      <c r="T842" s="29"/>
      <c r="U842" s="29"/>
      <c r="V842" s="29"/>
      <c r="W842" s="29"/>
      <c r="X842" s="29"/>
      <c r="Y842" s="29"/>
      <c r="Z842" s="29"/>
      <c r="AA842" s="29"/>
      <c r="AB842" s="29"/>
      <c r="AC842" s="29"/>
    </row>
    <row r="843" spans="1:29" ht="15.75" customHeight="1">
      <c r="A843" s="29"/>
      <c r="B843" s="75"/>
      <c r="C843" s="29"/>
      <c r="D843" s="29"/>
      <c r="E843" s="29"/>
      <c r="F843" s="29"/>
      <c r="G843" s="29"/>
      <c r="H843" s="29"/>
      <c r="I843" s="29"/>
      <c r="J843" s="325"/>
      <c r="K843" s="325"/>
      <c r="L843" s="29"/>
      <c r="M843" s="29"/>
      <c r="N843" s="29"/>
      <c r="O843" s="29"/>
      <c r="P843" s="29"/>
      <c r="Q843" s="29"/>
      <c r="R843" s="29"/>
      <c r="S843" s="29"/>
      <c r="T843" s="29"/>
      <c r="U843" s="29"/>
      <c r="V843" s="29"/>
      <c r="W843" s="29"/>
      <c r="X843" s="29"/>
      <c r="Y843" s="29"/>
      <c r="Z843" s="29"/>
      <c r="AA843" s="29"/>
      <c r="AB843" s="29"/>
      <c r="AC843" s="29"/>
    </row>
    <row r="844" spans="1:29" ht="15.75" customHeight="1">
      <c r="A844" s="29"/>
      <c r="B844" s="75"/>
      <c r="C844" s="29"/>
      <c r="D844" s="29"/>
      <c r="E844" s="29"/>
      <c r="F844" s="29"/>
      <c r="G844" s="29"/>
      <c r="H844" s="29"/>
      <c r="I844" s="29"/>
      <c r="J844" s="325"/>
      <c r="K844" s="325"/>
      <c r="L844" s="29"/>
      <c r="M844" s="29"/>
      <c r="N844" s="29"/>
      <c r="O844" s="29"/>
      <c r="P844" s="29"/>
      <c r="Q844" s="29"/>
      <c r="R844" s="29"/>
      <c r="S844" s="29"/>
      <c r="T844" s="29"/>
      <c r="U844" s="29"/>
      <c r="V844" s="29"/>
      <c r="W844" s="29"/>
      <c r="X844" s="29"/>
      <c r="Y844" s="29"/>
      <c r="Z844" s="29"/>
      <c r="AA844" s="29"/>
      <c r="AB844" s="29"/>
      <c r="AC844" s="29"/>
    </row>
    <row r="845" spans="1:29" ht="15.75" customHeight="1">
      <c r="A845" s="29"/>
      <c r="B845" s="75"/>
      <c r="C845" s="29"/>
      <c r="D845" s="29"/>
      <c r="E845" s="29"/>
      <c r="F845" s="29"/>
      <c r="G845" s="29"/>
      <c r="H845" s="29"/>
      <c r="I845" s="29"/>
      <c r="J845" s="325"/>
      <c r="K845" s="325"/>
      <c r="L845" s="29"/>
      <c r="M845" s="29"/>
      <c r="N845" s="29"/>
      <c r="O845" s="29"/>
      <c r="P845" s="29"/>
      <c r="Q845" s="29"/>
      <c r="R845" s="29"/>
      <c r="S845" s="29"/>
      <c r="T845" s="29"/>
      <c r="U845" s="29"/>
      <c r="V845" s="29"/>
      <c r="W845" s="29"/>
      <c r="X845" s="29"/>
      <c r="Y845" s="29"/>
      <c r="Z845" s="29"/>
      <c r="AA845" s="29"/>
      <c r="AB845" s="29"/>
      <c r="AC845" s="29"/>
    </row>
    <row r="846" spans="1:29" ht="15.75" customHeight="1">
      <c r="A846" s="29"/>
      <c r="B846" s="75"/>
      <c r="C846" s="29"/>
      <c r="D846" s="29"/>
      <c r="E846" s="29"/>
      <c r="F846" s="29"/>
      <c r="G846" s="29"/>
      <c r="H846" s="29"/>
      <c r="I846" s="29"/>
      <c r="J846" s="325"/>
      <c r="K846" s="325"/>
      <c r="L846" s="29"/>
      <c r="M846" s="29"/>
      <c r="N846" s="29"/>
      <c r="O846" s="29"/>
      <c r="P846" s="29"/>
      <c r="Q846" s="29"/>
      <c r="R846" s="29"/>
      <c r="S846" s="29"/>
      <c r="T846" s="29"/>
      <c r="U846" s="29"/>
      <c r="V846" s="29"/>
      <c r="W846" s="29"/>
      <c r="X846" s="29"/>
      <c r="Y846" s="29"/>
      <c r="Z846" s="29"/>
      <c r="AA846" s="29"/>
      <c r="AB846" s="29"/>
      <c r="AC846" s="29"/>
    </row>
    <row r="847" spans="1:29" ht="15.75" customHeight="1">
      <c r="A847" s="29"/>
      <c r="B847" s="75"/>
      <c r="C847" s="29"/>
      <c r="D847" s="29"/>
      <c r="E847" s="29"/>
      <c r="F847" s="29"/>
      <c r="G847" s="29"/>
      <c r="H847" s="29"/>
      <c r="I847" s="29"/>
      <c r="J847" s="325"/>
      <c r="K847" s="325"/>
      <c r="L847" s="29"/>
      <c r="M847" s="29"/>
      <c r="N847" s="29"/>
      <c r="O847" s="29"/>
      <c r="P847" s="29"/>
      <c r="Q847" s="29"/>
      <c r="R847" s="29"/>
      <c r="S847" s="29"/>
      <c r="T847" s="29"/>
      <c r="U847" s="29"/>
      <c r="V847" s="29"/>
      <c r="W847" s="29"/>
      <c r="X847" s="29"/>
      <c r="Y847" s="29"/>
      <c r="Z847" s="29"/>
      <c r="AA847" s="29"/>
      <c r="AB847" s="29"/>
      <c r="AC847" s="29"/>
    </row>
    <row r="848" spans="1:29" ht="15.75" customHeight="1">
      <c r="A848" s="29"/>
      <c r="B848" s="75"/>
      <c r="C848" s="29"/>
      <c r="D848" s="29"/>
      <c r="E848" s="29"/>
      <c r="F848" s="29"/>
      <c r="G848" s="29"/>
      <c r="H848" s="29"/>
      <c r="I848" s="29"/>
      <c r="J848" s="325"/>
      <c r="K848" s="325"/>
      <c r="L848" s="29"/>
      <c r="M848" s="29"/>
      <c r="N848" s="29"/>
      <c r="O848" s="29"/>
      <c r="P848" s="29"/>
      <c r="Q848" s="29"/>
      <c r="R848" s="29"/>
      <c r="S848" s="29"/>
      <c r="T848" s="29"/>
      <c r="U848" s="29"/>
      <c r="V848" s="29"/>
      <c r="W848" s="29"/>
      <c r="X848" s="29"/>
      <c r="Y848" s="29"/>
      <c r="Z848" s="29"/>
      <c r="AA848" s="29"/>
      <c r="AB848" s="29"/>
      <c r="AC848" s="29"/>
    </row>
    <row r="849" spans="1:29" ht="15.75" customHeight="1">
      <c r="A849" s="29"/>
      <c r="B849" s="75"/>
      <c r="C849" s="29"/>
      <c r="D849" s="29"/>
      <c r="E849" s="29"/>
      <c r="F849" s="29"/>
      <c r="G849" s="29"/>
      <c r="H849" s="29"/>
      <c r="I849" s="29"/>
      <c r="J849" s="325"/>
      <c r="K849" s="325"/>
      <c r="L849" s="29"/>
      <c r="M849" s="29"/>
      <c r="N849" s="29"/>
      <c r="O849" s="29"/>
      <c r="P849" s="29"/>
      <c r="Q849" s="29"/>
      <c r="R849" s="29"/>
      <c r="S849" s="29"/>
      <c r="T849" s="29"/>
      <c r="U849" s="29"/>
      <c r="V849" s="29"/>
      <c r="W849" s="29"/>
      <c r="X849" s="29"/>
      <c r="Y849" s="29"/>
      <c r="Z849" s="29"/>
      <c r="AA849" s="29"/>
      <c r="AB849" s="29"/>
      <c r="AC849" s="29"/>
    </row>
    <row r="850" spans="1:29" ht="15.75" customHeight="1">
      <c r="A850" s="29"/>
      <c r="B850" s="75"/>
      <c r="C850" s="29"/>
      <c r="D850" s="29"/>
      <c r="E850" s="29"/>
      <c r="F850" s="29"/>
      <c r="G850" s="29"/>
      <c r="H850" s="29"/>
      <c r="I850" s="29"/>
      <c r="J850" s="325"/>
      <c r="K850" s="325"/>
      <c r="L850" s="29"/>
      <c r="M850" s="29"/>
      <c r="N850" s="29"/>
      <c r="O850" s="29"/>
      <c r="P850" s="29"/>
      <c r="Q850" s="29"/>
      <c r="R850" s="29"/>
      <c r="S850" s="29"/>
      <c r="T850" s="29"/>
      <c r="U850" s="29"/>
      <c r="V850" s="29"/>
      <c r="W850" s="29"/>
      <c r="X850" s="29"/>
      <c r="Y850" s="29"/>
      <c r="Z850" s="29"/>
      <c r="AA850" s="29"/>
      <c r="AB850" s="29"/>
      <c r="AC850" s="29"/>
    </row>
    <row r="851" spans="1:29" ht="15.75" customHeight="1">
      <c r="A851" s="29"/>
      <c r="B851" s="75"/>
      <c r="C851" s="29"/>
      <c r="D851" s="29"/>
      <c r="E851" s="29"/>
      <c r="F851" s="29"/>
      <c r="G851" s="29"/>
      <c r="H851" s="29"/>
      <c r="I851" s="29"/>
      <c r="J851" s="325"/>
      <c r="K851" s="325"/>
      <c r="L851" s="29"/>
      <c r="M851" s="29"/>
      <c r="N851" s="29"/>
      <c r="O851" s="29"/>
      <c r="P851" s="29"/>
      <c r="Q851" s="29"/>
      <c r="R851" s="29"/>
      <c r="S851" s="29"/>
      <c r="T851" s="29"/>
      <c r="U851" s="29"/>
      <c r="V851" s="29"/>
      <c r="W851" s="29"/>
      <c r="X851" s="29"/>
      <c r="Y851" s="29"/>
      <c r="Z851" s="29"/>
      <c r="AA851" s="29"/>
      <c r="AB851" s="29"/>
      <c r="AC851" s="29"/>
    </row>
    <row r="852" spans="1:29" ht="15.75" customHeight="1">
      <c r="A852" s="29"/>
      <c r="B852" s="75"/>
      <c r="C852" s="29"/>
      <c r="D852" s="29"/>
      <c r="E852" s="29"/>
      <c r="F852" s="29"/>
      <c r="G852" s="29"/>
      <c r="H852" s="29"/>
      <c r="I852" s="29"/>
      <c r="J852" s="325"/>
      <c r="K852" s="325"/>
      <c r="L852" s="29"/>
      <c r="M852" s="29"/>
      <c r="N852" s="29"/>
      <c r="O852" s="29"/>
      <c r="P852" s="29"/>
      <c r="Q852" s="29"/>
      <c r="R852" s="29"/>
      <c r="S852" s="29"/>
      <c r="T852" s="29"/>
      <c r="U852" s="29"/>
      <c r="V852" s="29"/>
      <c r="W852" s="29"/>
      <c r="X852" s="29"/>
      <c r="Y852" s="29"/>
      <c r="Z852" s="29"/>
      <c r="AA852" s="29"/>
      <c r="AB852" s="29"/>
      <c r="AC852" s="29"/>
    </row>
    <row r="853" spans="1:29" ht="15.75" customHeight="1">
      <c r="A853" s="29"/>
      <c r="B853" s="75"/>
      <c r="C853" s="29"/>
      <c r="D853" s="29"/>
      <c r="E853" s="29"/>
      <c r="F853" s="29"/>
      <c r="G853" s="29"/>
      <c r="H853" s="29"/>
      <c r="I853" s="29"/>
      <c r="J853" s="325"/>
      <c r="K853" s="325"/>
      <c r="L853" s="29"/>
      <c r="M853" s="29"/>
      <c r="N853" s="29"/>
      <c r="O853" s="29"/>
      <c r="P853" s="29"/>
      <c r="Q853" s="29"/>
      <c r="R853" s="29"/>
      <c r="S853" s="29"/>
      <c r="T853" s="29"/>
      <c r="U853" s="29"/>
      <c r="V853" s="29"/>
      <c r="W853" s="29"/>
      <c r="X853" s="29"/>
      <c r="Y853" s="29"/>
      <c r="Z853" s="29"/>
      <c r="AA853" s="29"/>
      <c r="AB853" s="29"/>
      <c r="AC853" s="29"/>
    </row>
    <row r="854" spans="1:29" ht="15.75" customHeight="1">
      <c r="A854" s="29"/>
      <c r="B854" s="75"/>
      <c r="C854" s="29"/>
      <c r="D854" s="29"/>
      <c r="E854" s="29"/>
      <c r="F854" s="29"/>
      <c r="G854" s="29"/>
      <c r="H854" s="29"/>
      <c r="I854" s="29"/>
      <c r="J854" s="325"/>
      <c r="K854" s="325"/>
      <c r="L854" s="29"/>
      <c r="M854" s="29"/>
      <c r="N854" s="29"/>
      <c r="O854" s="29"/>
      <c r="P854" s="29"/>
      <c r="Q854" s="29"/>
      <c r="R854" s="29"/>
      <c r="S854" s="29"/>
      <c r="T854" s="29"/>
      <c r="U854" s="29"/>
      <c r="V854" s="29"/>
      <c r="W854" s="29"/>
      <c r="X854" s="29"/>
      <c r="Y854" s="29"/>
      <c r="Z854" s="29"/>
      <c r="AA854" s="29"/>
      <c r="AB854" s="29"/>
      <c r="AC854" s="29"/>
    </row>
    <row r="855" spans="1:29" ht="15.75" customHeight="1">
      <c r="A855" s="29"/>
      <c r="B855" s="75"/>
      <c r="C855" s="29"/>
      <c r="D855" s="29"/>
      <c r="E855" s="29"/>
      <c r="F855" s="29"/>
      <c r="G855" s="29"/>
      <c r="H855" s="29"/>
      <c r="I855" s="29"/>
      <c r="J855" s="325"/>
      <c r="K855" s="325"/>
      <c r="L855" s="29"/>
      <c r="M855" s="29"/>
      <c r="N855" s="29"/>
      <c r="O855" s="29"/>
      <c r="P855" s="29"/>
      <c r="Q855" s="29"/>
      <c r="R855" s="29"/>
      <c r="S855" s="29"/>
      <c r="T855" s="29"/>
      <c r="U855" s="29"/>
      <c r="V855" s="29"/>
      <c r="W855" s="29"/>
      <c r="X855" s="29"/>
      <c r="Y855" s="29"/>
      <c r="Z855" s="29"/>
      <c r="AA855" s="29"/>
      <c r="AB855" s="29"/>
      <c r="AC855" s="29"/>
    </row>
    <row r="856" spans="1:29" ht="15.75" customHeight="1">
      <c r="A856" s="29"/>
      <c r="B856" s="75"/>
      <c r="C856" s="29"/>
      <c r="D856" s="29"/>
      <c r="E856" s="29"/>
      <c r="F856" s="29"/>
      <c r="G856" s="29"/>
      <c r="H856" s="29"/>
      <c r="I856" s="29"/>
      <c r="J856" s="325"/>
      <c r="K856" s="325"/>
      <c r="L856" s="29"/>
      <c r="M856" s="29"/>
      <c r="N856" s="29"/>
      <c r="O856" s="29"/>
      <c r="P856" s="29"/>
      <c r="Q856" s="29"/>
      <c r="R856" s="29"/>
      <c r="S856" s="29"/>
      <c r="T856" s="29"/>
      <c r="U856" s="29"/>
      <c r="V856" s="29"/>
      <c r="W856" s="29"/>
      <c r="X856" s="29"/>
      <c r="Y856" s="29"/>
      <c r="Z856" s="29"/>
      <c r="AA856" s="29"/>
      <c r="AB856" s="29"/>
      <c r="AC856" s="29"/>
    </row>
    <row r="857" spans="1:29" ht="15.75" customHeight="1">
      <c r="A857" s="29"/>
      <c r="B857" s="75"/>
      <c r="C857" s="29"/>
      <c r="D857" s="29"/>
      <c r="E857" s="29"/>
      <c r="F857" s="29"/>
      <c r="G857" s="29"/>
      <c r="H857" s="29"/>
      <c r="I857" s="29"/>
      <c r="J857" s="325"/>
      <c r="K857" s="325"/>
      <c r="L857" s="29"/>
      <c r="M857" s="29"/>
      <c r="N857" s="29"/>
      <c r="O857" s="29"/>
      <c r="P857" s="29"/>
      <c r="Q857" s="29"/>
      <c r="R857" s="29"/>
      <c r="S857" s="29"/>
      <c r="T857" s="29"/>
      <c r="U857" s="29"/>
      <c r="V857" s="29"/>
      <c r="W857" s="29"/>
      <c r="X857" s="29"/>
      <c r="Y857" s="29"/>
      <c r="Z857" s="29"/>
      <c r="AA857" s="29"/>
      <c r="AB857" s="29"/>
      <c r="AC857" s="29"/>
    </row>
    <row r="858" spans="1:29" ht="15.75" customHeight="1">
      <c r="A858" s="29"/>
      <c r="B858" s="75"/>
      <c r="C858" s="29"/>
      <c r="D858" s="29"/>
      <c r="E858" s="29"/>
      <c r="F858" s="29"/>
      <c r="G858" s="29"/>
      <c r="H858" s="29"/>
      <c r="I858" s="29"/>
      <c r="J858" s="325"/>
      <c r="K858" s="325"/>
      <c r="L858" s="29"/>
      <c r="M858" s="29"/>
      <c r="N858" s="29"/>
      <c r="O858" s="29"/>
      <c r="P858" s="29"/>
      <c r="Q858" s="29"/>
      <c r="R858" s="29"/>
      <c r="S858" s="29"/>
      <c r="T858" s="29"/>
      <c r="U858" s="29"/>
      <c r="V858" s="29"/>
      <c r="W858" s="29"/>
      <c r="X858" s="29"/>
      <c r="Y858" s="29"/>
      <c r="Z858" s="29"/>
      <c r="AA858" s="29"/>
      <c r="AB858" s="29"/>
      <c r="AC858" s="29"/>
    </row>
    <row r="859" spans="1:29" ht="15.75" customHeight="1">
      <c r="A859" s="29"/>
      <c r="B859" s="75"/>
      <c r="C859" s="29"/>
      <c r="D859" s="29"/>
      <c r="E859" s="29"/>
      <c r="F859" s="29"/>
      <c r="G859" s="29"/>
      <c r="H859" s="29"/>
      <c r="I859" s="29"/>
      <c r="J859" s="325"/>
      <c r="K859" s="325"/>
      <c r="L859" s="29"/>
      <c r="M859" s="29"/>
      <c r="N859" s="29"/>
      <c r="O859" s="29"/>
      <c r="P859" s="29"/>
      <c r="Q859" s="29"/>
      <c r="R859" s="29"/>
      <c r="S859" s="29"/>
      <c r="T859" s="29"/>
      <c r="U859" s="29"/>
      <c r="V859" s="29"/>
      <c r="W859" s="29"/>
      <c r="X859" s="29"/>
      <c r="Y859" s="29"/>
      <c r="Z859" s="29"/>
      <c r="AA859" s="29"/>
      <c r="AB859" s="29"/>
      <c r="AC859" s="29"/>
    </row>
    <row r="860" spans="1:29" ht="15.75" customHeight="1">
      <c r="A860" s="29"/>
      <c r="B860" s="75"/>
      <c r="C860" s="29"/>
      <c r="D860" s="29"/>
      <c r="E860" s="29"/>
      <c r="F860" s="29"/>
      <c r="G860" s="29"/>
      <c r="H860" s="29"/>
      <c r="I860" s="29"/>
      <c r="J860" s="325"/>
      <c r="K860" s="325"/>
      <c r="L860" s="29"/>
      <c r="M860" s="29"/>
      <c r="N860" s="29"/>
      <c r="O860" s="29"/>
      <c r="P860" s="29"/>
      <c r="Q860" s="29"/>
      <c r="R860" s="29"/>
      <c r="S860" s="29"/>
      <c r="T860" s="29"/>
      <c r="U860" s="29"/>
      <c r="V860" s="29"/>
      <c r="W860" s="29"/>
      <c r="X860" s="29"/>
      <c r="Y860" s="29"/>
      <c r="Z860" s="29"/>
      <c r="AA860" s="29"/>
      <c r="AB860" s="29"/>
      <c r="AC860" s="29"/>
    </row>
    <row r="861" spans="1:29" ht="15.75" customHeight="1">
      <c r="A861" s="29"/>
      <c r="B861" s="75"/>
      <c r="C861" s="29"/>
      <c r="D861" s="29"/>
      <c r="E861" s="29"/>
      <c r="F861" s="29"/>
      <c r="G861" s="29"/>
      <c r="H861" s="29"/>
      <c r="I861" s="29"/>
      <c r="J861" s="325"/>
      <c r="K861" s="325"/>
      <c r="L861" s="29"/>
      <c r="M861" s="29"/>
      <c r="N861" s="29"/>
      <c r="O861" s="29"/>
      <c r="P861" s="29"/>
      <c r="Q861" s="29"/>
      <c r="R861" s="29"/>
      <c r="S861" s="29"/>
      <c r="T861" s="29"/>
      <c r="U861" s="29"/>
      <c r="V861" s="29"/>
      <c r="W861" s="29"/>
      <c r="X861" s="29"/>
      <c r="Y861" s="29"/>
      <c r="Z861" s="29"/>
      <c r="AA861" s="29"/>
      <c r="AB861" s="29"/>
      <c r="AC861" s="29"/>
    </row>
    <row r="862" spans="1:29" ht="15.75" customHeight="1">
      <c r="A862" s="29"/>
      <c r="B862" s="75"/>
      <c r="C862" s="29"/>
      <c r="D862" s="29"/>
      <c r="E862" s="29"/>
      <c r="F862" s="29"/>
      <c r="G862" s="29"/>
      <c r="H862" s="29"/>
      <c r="I862" s="29"/>
      <c r="J862" s="325"/>
      <c r="K862" s="325"/>
      <c r="L862" s="29"/>
      <c r="M862" s="29"/>
      <c r="N862" s="29"/>
      <c r="O862" s="29"/>
      <c r="P862" s="29"/>
      <c r="Q862" s="29"/>
      <c r="R862" s="29"/>
      <c r="S862" s="29"/>
      <c r="T862" s="29"/>
      <c r="U862" s="29"/>
      <c r="V862" s="29"/>
      <c r="W862" s="29"/>
      <c r="X862" s="29"/>
      <c r="Y862" s="29"/>
      <c r="Z862" s="29"/>
      <c r="AA862" s="29"/>
      <c r="AB862" s="29"/>
      <c r="AC862" s="29"/>
    </row>
    <row r="863" spans="1:29" ht="15.75" customHeight="1">
      <c r="A863" s="29"/>
      <c r="B863" s="75"/>
      <c r="C863" s="29"/>
      <c r="D863" s="29"/>
      <c r="E863" s="29"/>
      <c r="F863" s="29"/>
      <c r="G863" s="29"/>
      <c r="H863" s="29"/>
      <c r="I863" s="29"/>
      <c r="J863" s="325"/>
      <c r="K863" s="325"/>
      <c r="L863" s="29"/>
      <c r="M863" s="29"/>
      <c r="N863" s="29"/>
      <c r="O863" s="29"/>
      <c r="P863" s="29"/>
      <c r="Q863" s="29"/>
      <c r="R863" s="29"/>
      <c r="S863" s="29"/>
      <c r="T863" s="29"/>
      <c r="U863" s="29"/>
      <c r="V863" s="29"/>
      <c r="W863" s="29"/>
      <c r="X863" s="29"/>
      <c r="Y863" s="29"/>
      <c r="Z863" s="29"/>
      <c r="AA863" s="29"/>
      <c r="AB863" s="29"/>
      <c r="AC863" s="29"/>
    </row>
    <row r="864" spans="1:29" ht="15.75" customHeight="1">
      <c r="A864" s="29"/>
      <c r="B864" s="75"/>
      <c r="C864" s="29"/>
      <c r="D864" s="29"/>
      <c r="E864" s="29"/>
      <c r="F864" s="29"/>
      <c r="G864" s="29"/>
      <c r="H864" s="29"/>
      <c r="I864" s="29"/>
      <c r="J864" s="325"/>
      <c r="K864" s="325"/>
      <c r="L864" s="29"/>
      <c r="M864" s="29"/>
      <c r="N864" s="29"/>
      <c r="O864" s="29"/>
      <c r="P864" s="29"/>
      <c r="Q864" s="29"/>
      <c r="R864" s="29"/>
      <c r="S864" s="29"/>
      <c r="T864" s="29"/>
      <c r="U864" s="29"/>
      <c r="V864" s="29"/>
      <c r="W864" s="29"/>
      <c r="X864" s="29"/>
      <c r="Y864" s="29"/>
      <c r="Z864" s="29"/>
      <c r="AA864" s="29"/>
      <c r="AB864" s="29"/>
      <c r="AC864" s="29"/>
    </row>
    <row r="865" spans="1:29" ht="15.75" customHeight="1">
      <c r="A865" s="29"/>
      <c r="B865" s="75"/>
      <c r="C865" s="29"/>
      <c r="D865" s="29"/>
      <c r="E865" s="29"/>
      <c r="F865" s="29"/>
      <c r="G865" s="29"/>
      <c r="H865" s="29"/>
      <c r="I865" s="29"/>
      <c r="J865" s="325"/>
      <c r="K865" s="325"/>
      <c r="L865" s="29"/>
      <c r="M865" s="29"/>
      <c r="N865" s="29"/>
      <c r="O865" s="29"/>
      <c r="P865" s="29"/>
      <c r="Q865" s="29"/>
      <c r="R865" s="29"/>
      <c r="S865" s="29"/>
      <c r="T865" s="29"/>
      <c r="U865" s="29"/>
      <c r="V865" s="29"/>
      <c r="W865" s="29"/>
      <c r="X865" s="29"/>
      <c r="Y865" s="29"/>
      <c r="Z865" s="29"/>
      <c r="AA865" s="29"/>
      <c r="AB865" s="29"/>
      <c r="AC865" s="29"/>
    </row>
    <row r="866" spans="1:29" ht="15.75" customHeight="1">
      <c r="A866" s="29"/>
      <c r="B866" s="75"/>
      <c r="C866" s="29"/>
      <c r="D866" s="29"/>
      <c r="E866" s="29"/>
      <c r="F866" s="29"/>
      <c r="G866" s="29"/>
      <c r="H866" s="29"/>
      <c r="I866" s="29"/>
      <c r="J866" s="325"/>
      <c r="K866" s="325"/>
      <c r="L866" s="29"/>
      <c r="M866" s="29"/>
      <c r="N866" s="29"/>
      <c r="O866" s="29"/>
      <c r="P866" s="29"/>
      <c r="Q866" s="29"/>
      <c r="R866" s="29"/>
      <c r="S866" s="29"/>
      <c r="T866" s="29"/>
      <c r="U866" s="29"/>
      <c r="V866" s="29"/>
      <c r="W866" s="29"/>
      <c r="X866" s="29"/>
      <c r="Y866" s="29"/>
      <c r="Z866" s="29"/>
      <c r="AA866" s="29"/>
      <c r="AB866" s="29"/>
      <c r="AC866" s="29"/>
    </row>
    <row r="867" spans="1:29" ht="15.75" customHeight="1">
      <c r="A867" s="29"/>
      <c r="B867" s="75"/>
      <c r="C867" s="29"/>
      <c r="D867" s="29"/>
      <c r="E867" s="29"/>
      <c r="F867" s="29"/>
      <c r="G867" s="29"/>
      <c r="H867" s="29"/>
      <c r="I867" s="29"/>
      <c r="J867" s="325"/>
      <c r="K867" s="325"/>
      <c r="L867" s="29"/>
      <c r="M867" s="29"/>
      <c r="N867" s="29"/>
      <c r="O867" s="29"/>
      <c r="P867" s="29"/>
      <c r="Q867" s="29"/>
      <c r="R867" s="29"/>
      <c r="S867" s="29"/>
      <c r="T867" s="29"/>
      <c r="U867" s="29"/>
      <c r="V867" s="29"/>
      <c r="W867" s="29"/>
      <c r="X867" s="29"/>
      <c r="Y867" s="29"/>
      <c r="Z867" s="29"/>
      <c r="AA867" s="29"/>
      <c r="AB867" s="29"/>
      <c r="AC867" s="29"/>
    </row>
    <row r="868" spans="1:29" ht="15.75" customHeight="1">
      <c r="A868" s="29"/>
      <c r="B868" s="75"/>
      <c r="C868" s="29"/>
      <c r="D868" s="29"/>
      <c r="E868" s="29"/>
      <c r="F868" s="29"/>
      <c r="G868" s="29"/>
      <c r="H868" s="29"/>
      <c r="I868" s="29"/>
      <c r="J868" s="325"/>
      <c r="K868" s="325"/>
      <c r="L868" s="29"/>
      <c r="M868" s="29"/>
      <c r="N868" s="29"/>
      <c r="O868" s="29"/>
      <c r="P868" s="29"/>
      <c r="Q868" s="29"/>
      <c r="R868" s="29"/>
      <c r="S868" s="29"/>
      <c r="T868" s="29"/>
      <c r="U868" s="29"/>
      <c r="V868" s="29"/>
      <c r="W868" s="29"/>
      <c r="X868" s="29"/>
      <c r="Y868" s="29"/>
      <c r="Z868" s="29"/>
      <c r="AA868" s="29"/>
      <c r="AB868" s="29"/>
      <c r="AC868" s="29"/>
    </row>
    <row r="869" spans="1:29" ht="15.75" customHeight="1">
      <c r="A869" s="29"/>
      <c r="B869" s="75"/>
      <c r="C869" s="29"/>
      <c r="D869" s="29"/>
      <c r="E869" s="29"/>
      <c r="F869" s="29"/>
      <c r="G869" s="29"/>
      <c r="H869" s="29"/>
      <c r="I869" s="29"/>
      <c r="J869" s="325"/>
      <c r="K869" s="325"/>
      <c r="L869" s="29"/>
      <c r="M869" s="29"/>
      <c r="N869" s="29"/>
      <c r="O869" s="29"/>
      <c r="P869" s="29"/>
      <c r="Q869" s="29"/>
      <c r="R869" s="29"/>
      <c r="S869" s="29"/>
      <c r="T869" s="29"/>
      <c r="U869" s="29"/>
      <c r="V869" s="29"/>
      <c r="W869" s="29"/>
      <c r="X869" s="29"/>
      <c r="Y869" s="29"/>
      <c r="Z869" s="29"/>
      <c r="AA869" s="29"/>
      <c r="AB869" s="29"/>
      <c r="AC869" s="29"/>
    </row>
    <row r="870" spans="1:29" ht="15.75" customHeight="1">
      <c r="A870" s="29"/>
      <c r="B870" s="75"/>
      <c r="C870" s="29"/>
      <c r="D870" s="29"/>
      <c r="E870" s="29"/>
      <c r="F870" s="29"/>
      <c r="G870" s="29"/>
      <c r="H870" s="29"/>
      <c r="I870" s="29"/>
      <c r="J870" s="325"/>
      <c r="K870" s="325"/>
      <c r="L870" s="29"/>
      <c r="M870" s="29"/>
      <c r="N870" s="29"/>
      <c r="O870" s="29"/>
      <c r="P870" s="29"/>
      <c r="Q870" s="29"/>
      <c r="R870" s="29"/>
      <c r="S870" s="29"/>
      <c r="T870" s="29"/>
      <c r="U870" s="29"/>
      <c r="V870" s="29"/>
      <c r="W870" s="29"/>
      <c r="X870" s="29"/>
      <c r="Y870" s="29"/>
      <c r="Z870" s="29"/>
      <c r="AA870" s="29"/>
      <c r="AB870" s="29"/>
      <c r="AC870" s="29"/>
    </row>
    <row r="871" spans="1:29" ht="15.75" customHeight="1">
      <c r="A871" s="29"/>
      <c r="B871" s="75"/>
      <c r="C871" s="29"/>
      <c r="D871" s="29"/>
      <c r="E871" s="29"/>
      <c r="F871" s="29"/>
      <c r="G871" s="29"/>
      <c r="H871" s="29"/>
      <c r="I871" s="29"/>
      <c r="J871" s="325"/>
      <c r="K871" s="325"/>
      <c r="L871" s="29"/>
      <c r="M871" s="29"/>
      <c r="N871" s="29"/>
      <c r="O871" s="29"/>
      <c r="P871" s="29"/>
      <c r="Q871" s="29"/>
      <c r="R871" s="29"/>
      <c r="S871" s="29"/>
      <c r="T871" s="29"/>
      <c r="U871" s="29"/>
      <c r="V871" s="29"/>
      <c r="W871" s="29"/>
      <c r="X871" s="29"/>
      <c r="Y871" s="29"/>
      <c r="Z871" s="29"/>
      <c r="AA871" s="29"/>
      <c r="AB871" s="29"/>
      <c r="AC871" s="29"/>
    </row>
    <row r="872" spans="1:29" ht="15.75" customHeight="1">
      <c r="A872" s="29"/>
      <c r="B872" s="75"/>
      <c r="C872" s="29"/>
      <c r="D872" s="29"/>
      <c r="E872" s="29"/>
      <c r="F872" s="29"/>
      <c r="G872" s="29"/>
      <c r="H872" s="29"/>
      <c r="I872" s="29"/>
      <c r="J872" s="325"/>
      <c r="K872" s="325"/>
      <c r="L872" s="29"/>
      <c r="M872" s="29"/>
      <c r="N872" s="29"/>
      <c r="O872" s="29"/>
      <c r="P872" s="29"/>
      <c r="Q872" s="29"/>
      <c r="R872" s="29"/>
      <c r="S872" s="29"/>
      <c r="T872" s="29"/>
      <c r="U872" s="29"/>
      <c r="V872" s="29"/>
      <c r="W872" s="29"/>
      <c r="X872" s="29"/>
      <c r="Y872" s="29"/>
      <c r="Z872" s="29"/>
      <c r="AA872" s="29"/>
      <c r="AB872" s="29"/>
      <c r="AC872" s="29"/>
    </row>
    <row r="873" spans="1:29" ht="15.75" customHeight="1">
      <c r="A873" s="29"/>
      <c r="B873" s="75"/>
      <c r="C873" s="29"/>
      <c r="D873" s="29"/>
      <c r="E873" s="29"/>
      <c r="F873" s="29"/>
      <c r="G873" s="29"/>
      <c r="H873" s="29"/>
      <c r="I873" s="29"/>
      <c r="J873" s="325"/>
      <c r="K873" s="325"/>
      <c r="L873" s="29"/>
      <c r="M873" s="29"/>
      <c r="N873" s="29"/>
      <c r="O873" s="29"/>
      <c r="P873" s="29"/>
      <c r="Q873" s="29"/>
      <c r="R873" s="29"/>
      <c r="S873" s="29"/>
      <c r="T873" s="29"/>
      <c r="U873" s="29"/>
      <c r="V873" s="29"/>
      <c r="W873" s="29"/>
      <c r="X873" s="29"/>
      <c r="Y873" s="29"/>
      <c r="Z873" s="29"/>
      <c r="AA873" s="29"/>
      <c r="AB873" s="29"/>
      <c r="AC873" s="29"/>
    </row>
    <row r="874" spans="1:29" ht="15.75" customHeight="1">
      <c r="A874" s="29"/>
      <c r="B874" s="75"/>
      <c r="C874" s="29"/>
      <c r="D874" s="29"/>
      <c r="E874" s="29"/>
      <c r="F874" s="29"/>
      <c r="G874" s="29"/>
      <c r="H874" s="29"/>
      <c r="I874" s="29"/>
      <c r="J874" s="325"/>
      <c r="K874" s="325"/>
      <c r="L874" s="29"/>
      <c r="M874" s="29"/>
      <c r="N874" s="29"/>
      <c r="O874" s="29"/>
      <c r="P874" s="29"/>
      <c r="Q874" s="29"/>
      <c r="R874" s="29"/>
      <c r="S874" s="29"/>
      <c r="T874" s="29"/>
      <c r="U874" s="29"/>
      <c r="V874" s="29"/>
      <c r="W874" s="29"/>
      <c r="X874" s="29"/>
      <c r="Y874" s="29"/>
      <c r="Z874" s="29"/>
      <c r="AA874" s="29"/>
      <c r="AB874" s="29"/>
      <c r="AC874" s="29"/>
    </row>
    <row r="875" spans="1:29" ht="15.75" customHeight="1">
      <c r="A875" s="29"/>
      <c r="B875" s="75"/>
      <c r="C875" s="29"/>
      <c r="D875" s="29"/>
      <c r="E875" s="29"/>
      <c r="F875" s="29"/>
      <c r="G875" s="29"/>
      <c r="H875" s="29"/>
      <c r="I875" s="29"/>
      <c r="J875" s="325"/>
      <c r="K875" s="325"/>
      <c r="L875" s="29"/>
      <c r="M875" s="29"/>
      <c r="N875" s="29"/>
      <c r="O875" s="29"/>
      <c r="P875" s="29"/>
      <c r="Q875" s="29"/>
      <c r="R875" s="29"/>
      <c r="S875" s="29"/>
      <c r="T875" s="29"/>
      <c r="U875" s="29"/>
      <c r="V875" s="29"/>
      <c r="W875" s="29"/>
      <c r="X875" s="29"/>
      <c r="Y875" s="29"/>
      <c r="Z875" s="29"/>
      <c r="AA875" s="29"/>
      <c r="AB875" s="29"/>
      <c r="AC875" s="29"/>
    </row>
    <row r="876" spans="1:29" ht="15.75" customHeight="1">
      <c r="A876" s="29"/>
      <c r="B876" s="75"/>
      <c r="C876" s="29"/>
      <c r="D876" s="29"/>
      <c r="E876" s="29"/>
      <c r="F876" s="29"/>
      <c r="G876" s="29"/>
      <c r="H876" s="29"/>
      <c r="I876" s="29"/>
      <c r="J876" s="325"/>
      <c r="K876" s="325"/>
      <c r="L876" s="29"/>
      <c r="M876" s="29"/>
      <c r="N876" s="29"/>
      <c r="O876" s="29"/>
      <c r="P876" s="29"/>
      <c r="Q876" s="29"/>
      <c r="R876" s="29"/>
      <c r="S876" s="29"/>
      <c r="T876" s="29"/>
      <c r="U876" s="29"/>
      <c r="V876" s="29"/>
      <c r="W876" s="29"/>
      <c r="X876" s="29"/>
      <c r="Y876" s="29"/>
      <c r="Z876" s="29"/>
      <c r="AA876" s="29"/>
      <c r="AB876" s="29"/>
      <c r="AC876" s="29"/>
    </row>
    <row r="877" spans="1:29" ht="15.75" customHeight="1">
      <c r="A877" s="29"/>
      <c r="B877" s="75"/>
      <c r="C877" s="29"/>
      <c r="D877" s="29"/>
      <c r="E877" s="29"/>
      <c r="F877" s="29"/>
      <c r="G877" s="29"/>
      <c r="H877" s="29"/>
      <c r="I877" s="29"/>
      <c r="J877" s="325"/>
      <c r="K877" s="325"/>
      <c r="L877" s="29"/>
      <c r="M877" s="29"/>
      <c r="N877" s="29"/>
      <c r="O877" s="29"/>
      <c r="P877" s="29"/>
      <c r="Q877" s="29"/>
      <c r="R877" s="29"/>
      <c r="S877" s="29"/>
      <c r="T877" s="29"/>
      <c r="U877" s="29"/>
      <c r="V877" s="29"/>
      <c r="W877" s="29"/>
      <c r="X877" s="29"/>
      <c r="Y877" s="29"/>
      <c r="Z877" s="29"/>
      <c r="AA877" s="29"/>
      <c r="AB877" s="29"/>
      <c r="AC877" s="29"/>
    </row>
    <row r="878" spans="1:29" ht="15.75" customHeight="1">
      <c r="A878" s="29"/>
      <c r="B878" s="75"/>
      <c r="C878" s="29"/>
      <c r="D878" s="29"/>
      <c r="E878" s="29"/>
      <c r="F878" s="29"/>
      <c r="G878" s="29"/>
      <c r="H878" s="29"/>
      <c r="I878" s="29"/>
      <c r="J878" s="325"/>
      <c r="K878" s="325"/>
      <c r="L878" s="29"/>
      <c r="M878" s="29"/>
      <c r="N878" s="29"/>
      <c r="O878" s="29"/>
      <c r="P878" s="29"/>
      <c r="Q878" s="29"/>
      <c r="R878" s="29"/>
      <c r="S878" s="29"/>
      <c r="T878" s="29"/>
      <c r="U878" s="29"/>
      <c r="V878" s="29"/>
      <c r="W878" s="29"/>
      <c r="X878" s="29"/>
      <c r="Y878" s="29"/>
      <c r="Z878" s="29"/>
      <c r="AA878" s="29"/>
      <c r="AB878" s="29"/>
      <c r="AC878" s="29"/>
    </row>
    <row r="879" spans="1:29" ht="15.75" customHeight="1">
      <c r="A879" s="29"/>
      <c r="B879" s="75"/>
      <c r="C879" s="29"/>
      <c r="D879" s="29"/>
      <c r="E879" s="29"/>
      <c r="F879" s="29"/>
      <c r="G879" s="29"/>
      <c r="H879" s="29"/>
      <c r="I879" s="29"/>
      <c r="J879" s="325"/>
      <c r="K879" s="325"/>
      <c r="L879" s="29"/>
      <c r="M879" s="29"/>
      <c r="N879" s="29"/>
      <c r="O879" s="29"/>
      <c r="P879" s="29"/>
      <c r="Q879" s="29"/>
      <c r="R879" s="29"/>
      <c r="S879" s="29"/>
      <c r="T879" s="29"/>
      <c r="U879" s="29"/>
      <c r="V879" s="29"/>
      <c r="W879" s="29"/>
      <c r="X879" s="29"/>
      <c r="Y879" s="29"/>
      <c r="Z879" s="29"/>
      <c r="AA879" s="29"/>
      <c r="AB879" s="29"/>
      <c r="AC879" s="29"/>
    </row>
    <row r="880" spans="1:29" ht="15.75" customHeight="1">
      <c r="A880" s="29"/>
      <c r="B880" s="75"/>
      <c r="C880" s="29"/>
      <c r="D880" s="29"/>
      <c r="E880" s="29"/>
      <c r="F880" s="29"/>
      <c r="G880" s="29"/>
      <c r="H880" s="29"/>
      <c r="I880" s="29"/>
      <c r="J880" s="325"/>
      <c r="K880" s="325"/>
      <c r="L880" s="29"/>
      <c r="M880" s="29"/>
      <c r="N880" s="29"/>
      <c r="O880" s="29"/>
      <c r="P880" s="29"/>
      <c r="Q880" s="29"/>
      <c r="R880" s="29"/>
      <c r="S880" s="29"/>
      <c r="T880" s="29"/>
      <c r="U880" s="29"/>
      <c r="V880" s="29"/>
      <c r="W880" s="29"/>
      <c r="X880" s="29"/>
      <c r="Y880" s="29"/>
      <c r="Z880" s="29"/>
      <c r="AA880" s="29"/>
      <c r="AB880" s="29"/>
      <c r="AC880" s="29"/>
    </row>
    <row r="881" spans="1:29" ht="15.75" customHeight="1">
      <c r="A881" s="29"/>
      <c r="B881" s="75"/>
      <c r="C881" s="29"/>
      <c r="D881" s="29"/>
      <c r="E881" s="29"/>
      <c r="F881" s="29"/>
      <c r="G881" s="29"/>
      <c r="H881" s="29"/>
      <c r="I881" s="29"/>
      <c r="J881" s="325"/>
      <c r="K881" s="325"/>
      <c r="L881" s="29"/>
      <c r="M881" s="29"/>
      <c r="N881" s="29"/>
      <c r="O881" s="29"/>
      <c r="P881" s="29"/>
      <c r="Q881" s="29"/>
      <c r="R881" s="29"/>
      <c r="S881" s="29"/>
      <c r="T881" s="29"/>
      <c r="U881" s="29"/>
      <c r="V881" s="29"/>
      <c r="W881" s="29"/>
      <c r="X881" s="29"/>
      <c r="Y881" s="29"/>
      <c r="Z881" s="29"/>
      <c r="AA881" s="29"/>
      <c r="AB881" s="29"/>
      <c r="AC881" s="29"/>
    </row>
    <row r="882" spans="1:29" ht="15.75" customHeight="1">
      <c r="A882" s="29"/>
      <c r="B882" s="75"/>
      <c r="C882" s="29"/>
      <c r="D882" s="29"/>
      <c r="E882" s="29"/>
      <c r="F882" s="29"/>
      <c r="G882" s="29"/>
      <c r="H882" s="29"/>
      <c r="I882" s="29"/>
      <c r="J882" s="325"/>
      <c r="K882" s="325"/>
      <c r="L882" s="29"/>
      <c r="M882" s="29"/>
      <c r="N882" s="29"/>
      <c r="O882" s="29"/>
      <c r="P882" s="29"/>
      <c r="Q882" s="29"/>
      <c r="R882" s="29"/>
      <c r="S882" s="29"/>
      <c r="T882" s="29"/>
      <c r="U882" s="29"/>
      <c r="V882" s="29"/>
      <c r="W882" s="29"/>
      <c r="X882" s="29"/>
      <c r="Y882" s="29"/>
      <c r="Z882" s="29"/>
      <c r="AA882" s="29"/>
      <c r="AB882" s="29"/>
      <c r="AC882" s="29"/>
    </row>
    <row r="883" spans="1:29" ht="15.75" customHeight="1">
      <c r="A883" s="29"/>
      <c r="B883" s="75"/>
      <c r="C883" s="29"/>
      <c r="D883" s="29"/>
      <c r="E883" s="29"/>
      <c r="F883" s="29"/>
      <c r="G883" s="29"/>
      <c r="H883" s="29"/>
      <c r="I883" s="29"/>
      <c r="J883" s="325"/>
      <c r="K883" s="325"/>
      <c r="L883" s="29"/>
      <c r="M883" s="29"/>
      <c r="N883" s="29"/>
      <c r="O883" s="29"/>
      <c r="P883" s="29"/>
      <c r="Q883" s="29"/>
      <c r="R883" s="29"/>
      <c r="S883" s="29"/>
      <c r="T883" s="29"/>
      <c r="U883" s="29"/>
      <c r="V883" s="29"/>
      <c r="W883" s="29"/>
      <c r="X883" s="29"/>
      <c r="Y883" s="29"/>
      <c r="Z883" s="29"/>
      <c r="AA883" s="29"/>
      <c r="AB883" s="29"/>
      <c r="AC883" s="29"/>
    </row>
    <row r="884" spans="1:29" ht="15.75" customHeight="1">
      <c r="A884" s="29"/>
      <c r="B884" s="75"/>
      <c r="C884" s="29"/>
      <c r="D884" s="29"/>
      <c r="E884" s="29"/>
      <c r="F884" s="29"/>
      <c r="G884" s="29"/>
      <c r="H884" s="29"/>
      <c r="I884" s="29"/>
      <c r="J884" s="325"/>
      <c r="K884" s="325"/>
      <c r="L884" s="29"/>
      <c r="M884" s="29"/>
      <c r="N884" s="29"/>
      <c r="O884" s="29"/>
      <c r="P884" s="29"/>
      <c r="Q884" s="29"/>
      <c r="R884" s="29"/>
      <c r="S884" s="29"/>
      <c r="T884" s="29"/>
      <c r="U884" s="29"/>
      <c r="V884" s="29"/>
      <c r="W884" s="29"/>
      <c r="X884" s="29"/>
      <c r="Y884" s="29"/>
      <c r="Z884" s="29"/>
      <c r="AA884" s="29"/>
      <c r="AB884" s="29"/>
      <c r="AC884" s="29"/>
    </row>
    <row r="885" spans="1:29" ht="15.75" customHeight="1">
      <c r="A885" s="29"/>
      <c r="B885" s="75"/>
      <c r="C885" s="29"/>
      <c r="D885" s="29"/>
      <c r="E885" s="29"/>
      <c r="F885" s="29"/>
      <c r="G885" s="29"/>
      <c r="H885" s="29"/>
      <c r="I885" s="29"/>
      <c r="J885" s="325"/>
      <c r="K885" s="325"/>
      <c r="L885" s="29"/>
      <c r="M885" s="29"/>
      <c r="N885" s="29"/>
      <c r="O885" s="29"/>
      <c r="P885" s="29"/>
      <c r="Q885" s="29"/>
      <c r="R885" s="29"/>
      <c r="S885" s="29"/>
      <c r="T885" s="29"/>
      <c r="U885" s="29"/>
      <c r="V885" s="29"/>
      <c r="W885" s="29"/>
      <c r="X885" s="29"/>
      <c r="Y885" s="29"/>
      <c r="Z885" s="29"/>
      <c r="AA885" s="29"/>
      <c r="AB885" s="29"/>
      <c r="AC885" s="29"/>
    </row>
    <row r="886" spans="1:29" ht="15.75" customHeight="1">
      <c r="A886" s="29"/>
      <c r="B886" s="75"/>
      <c r="C886" s="29"/>
      <c r="D886" s="29"/>
      <c r="E886" s="29"/>
      <c r="F886" s="29"/>
      <c r="G886" s="29"/>
      <c r="H886" s="29"/>
      <c r="I886" s="29"/>
      <c r="J886" s="325"/>
      <c r="K886" s="325"/>
      <c r="L886" s="29"/>
      <c r="M886" s="29"/>
      <c r="N886" s="29"/>
      <c r="O886" s="29"/>
      <c r="P886" s="29"/>
      <c r="Q886" s="29"/>
      <c r="R886" s="29"/>
      <c r="S886" s="29"/>
      <c r="T886" s="29"/>
      <c r="U886" s="29"/>
      <c r="V886" s="29"/>
      <c r="W886" s="29"/>
      <c r="X886" s="29"/>
      <c r="Y886" s="29"/>
      <c r="Z886" s="29"/>
      <c r="AA886" s="29"/>
      <c r="AB886" s="29"/>
      <c r="AC886" s="29"/>
    </row>
    <row r="887" spans="1:29" ht="15.75" customHeight="1">
      <c r="A887" s="29"/>
      <c r="B887" s="75"/>
      <c r="C887" s="29"/>
      <c r="D887" s="29"/>
      <c r="E887" s="29"/>
      <c r="F887" s="29"/>
      <c r="G887" s="29"/>
      <c r="H887" s="29"/>
      <c r="I887" s="29"/>
      <c r="J887" s="325"/>
      <c r="K887" s="325"/>
      <c r="L887" s="29"/>
      <c r="M887" s="29"/>
      <c r="N887" s="29"/>
      <c r="O887" s="29"/>
      <c r="P887" s="29"/>
      <c r="Q887" s="29"/>
      <c r="R887" s="29"/>
      <c r="S887" s="29"/>
      <c r="T887" s="29"/>
      <c r="U887" s="29"/>
      <c r="V887" s="29"/>
      <c r="W887" s="29"/>
      <c r="X887" s="29"/>
      <c r="Y887" s="29"/>
      <c r="Z887" s="29"/>
      <c r="AA887" s="29"/>
      <c r="AB887" s="29"/>
      <c r="AC887" s="29"/>
    </row>
    <row r="888" spans="1:29" ht="15.75" customHeight="1">
      <c r="A888" s="29"/>
      <c r="B888" s="75"/>
      <c r="C888" s="29"/>
      <c r="D888" s="29"/>
      <c r="E888" s="29"/>
      <c r="F888" s="29"/>
      <c r="G888" s="29"/>
      <c r="H888" s="29"/>
      <c r="I888" s="29"/>
      <c r="J888" s="325"/>
      <c r="K888" s="325"/>
      <c r="L888" s="29"/>
      <c r="M888" s="29"/>
      <c r="N888" s="29"/>
      <c r="O888" s="29"/>
      <c r="P888" s="29"/>
      <c r="Q888" s="29"/>
      <c r="R888" s="29"/>
      <c r="S888" s="29"/>
      <c r="T888" s="29"/>
      <c r="U888" s="29"/>
      <c r="V888" s="29"/>
      <c r="W888" s="29"/>
      <c r="X888" s="29"/>
      <c r="Y888" s="29"/>
      <c r="Z888" s="29"/>
      <c r="AA888" s="29"/>
      <c r="AB888" s="29"/>
      <c r="AC888" s="29"/>
    </row>
    <row r="889" spans="1:29" ht="15.75" customHeight="1">
      <c r="A889" s="29"/>
      <c r="B889" s="75"/>
      <c r="C889" s="29"/>
      <c r="D889" s="29"/>
      <c r="E889" s="29"/>
      <c r="F889" s="29"/>
      <c r="G889" s="29"/>
      <c r="H889" s="29"/>
      <c r="I889" s="29"/>
      <c r="J889" s="325"/>
      <c r="K889" s="325"/>
      <c r="L889" s="29"/>
      <c r="M889" s="29"/>
      <c r="N889" s="29"/>
      <c r="O889" s="29"/>
      <c r="P889" s="29"/>
      <c r="Q889" s="29"/>
      <c r="R889" s="29"/>
      <c r="S889" s="29"/>
      <c r="T889" s="29"/>
      <c r="U889" s="29"/>
      <c r="V889" s="29"/>
      <c r="W889" s="29"/>
      <c r="X889" s="29"/>
      <c r="Y889" s="29"/>
      <c r="Z889" s="29"/>
      <c r="AA889" s="29"/>
      <c r="AB889" s="29"/>
      <c r="AC889" s="29"/>
    </row>
    <row r="890" spans="1:29" ht="15.75" customHeight="1">
      <c r="A890" s="29"/>
      <c r="B890" s="75"/>
      <c r="C890" s="29"/>
      <c r="D890" s="29"/>
      <c r="E890" s="29"/>
      <c r="F890" s="29"/>
      <c r="G890" s="29"/>
      <c r="H890" s="29"/>
      <c r="I890" s="29"/>
      <c r="J890" s="325"/>
      <c r="K890" s="325"/>
      <c r="L890" s="29"/>
      <c r="M890" s="29"/>
      <c r="N890" s="29"/>
      <c r="O890" s="29"/>
      <c r="P890" s="29"/>
      <c r="Q890" s="29"/>
      <c r="R890" s="29"/>
      <c r="S890" s="29"/>
      <c r="T890" s="29"/>
      <c r="U890" s="29"/>
      <c r="V890" s="29"/>
      <c r="W890" s="29"/>
      <c r="X890" s="29"/>
      <c r="Y890" s="29"/>
      <c r="Z890" s="29"/>
      <c r="AA890" s="29"/>
      <c r="AB890" s="29"/>
      <c r="AC890" s="29"/>
    </row>
    <row r="891" spans="1:29" ht="15.75" customHeight="1">
      <c r="A891" s="29"/>
      <c r="B891" s="75"/>
      <c r="C891" s="29"/>
      <c r="D891" s="29"/>
      <c r="E891" s="29"/>
      <c r="F891" s="29"/>
      <c r="G891" s="29"/>
      <c r="H891" s="29"/>
      <c r="I891" s="29"/>
      <c r="J891" s="325"/>
      <c r="K891" s="325"/>
      <c r="L891" s="29"/>
      <c r="M891" s="29"/>
      <c r="N891" s="29"/>
      <c r="O891" s="29"/>
      <c r="P891" s="29"/>
      <c r="Q891" s="29"/>
      <c r="R891" s="29"/>
      <c r="S891" s="29"/>
      <c r="T891" s="29"/>
      <c r="U891" s="29"/>
      <c r="V891" s="29"/>
      <c r="W891" s="29"/>
      <c r="X891" s="29"/>
      <c r="Y891" s="29"/>
      <c r="Z891" s="29"/>
      <c r="AA891" s="29"/>
      <c r="AB891" s="29"/>
      <c r="AC891" s="29"/>
    </row>
    <row r="892" spans="1:29" ht="15.75" customHeight="1">
      <c r="A892" s="29"/>
      <c r="B892" s="75"/>
      <c r="C892" s="29"/>
      <c r="D892" s="29"/>
      <c r="E892" s="29"/>
      <c r="F892" s="29"/>
      <c r="G892" s="29"/>
      <c r="H892" s="29"/>
      <c r="I892" s="29"/>
      <c r="J892" s="325"/>
      <c r="K892" s="325"/>
      <c r="L892" s="29"/>
      <c r="M892" s="29"/>
      <c r="N892" s="29"/>
      <c r="O892" s="29"/>
      <c r="P892" s="29"/>
      <c r="Q892" s="29"/>
      <c r="R892" s="29"/>
      <c r="S892" s="29"/>
      <c r="T892" s="29"/>
      <c r="U892" s="29"/>
      <c r="V892" s="29"/>
      <c r="W892" s="29"/>
      <c r="X892" s="29"/>
      <c r="Y892" s="29"/>
      <c r="Z892" s="29"/>
      <c r="AA892" s="29"/>
      <c r="AB892" s="29"/>
      <c r="AC892" s="29"/>
    </row>
    <row r="893" spans="1:29" ht="15.75" customHeight="1">
      <c r="A893" s="29"/>
      <c r="B893" s="75"/>
      <c r="C893" s="29"/>
      <c r="D893" s="29"/>
      <c r="E893" s="29"/>
      <c r="F893" s="29"/>
      <c r="G893" s="29"/>
      <c r="H893" s="29"/>
      <c r="I893" s="29"/>
      <c r="J893" s="325"/>
      <c r="K893" s="325"/>
      <c r="L893" s="29"/>
      <c r="M893" s="29"/>
      <c r="N893" s="29"/>
      <c r="O893" s="29"/>
      <c r="P893" s="29"/>
      <c r="Q893" s="29"/>
      <c r="R893" s="29"/>
      <c r="S893" s="29"/>
      <c r="T893" s="29"/>
      <c r="U893" s="29"/>
      <c r="V893" s="29"/>
      <c r="W893" s="29"/>
      <c r="X893" s="29"/>
      <c r="Y893" s="29"/>
      <c r="Z893" s="29"/>
      <c r="AA893" s="29"/>
      <c r="AB893" s="29"/>
      <c r="AC893" s="29"/>
    </row>
    <row r="894" spans="1:29" ht="15.75" customHeight="1">
      <c r="A894" s="29"/>
      <c r="B894" s="75"/>
      <c r="C894" s="29"/>
      <c r="D894" s="29"/>
      <c r="E894" s="29"/>
      <c r="F894" s="29"/>
      <c r="G894" s="29"/>
      <c r="H894" s="29"/>
      <c r="I894" s="29"/>
      <c r="J894" s="325"/>
      <c r="K894" s="325"/>
      <c r="L894" s="29"/>
      <c r="M894" s="29"/>
      <c r="N894" s="29"/>
      <c r="O894" s="29"/>
      <c r="P894" s="29"/>
      <c r="Q894" s="29"/>
      <c r="R894" s="29"/>
      <c r="S894" s="29"/>
      <c r="T894" s="29"/>
      <c r="U894" s="29"/>
      <c r="V894" s="29"/>
      <c r="W894" s="29"/>
      <c r="X894" s="29"/>
      <c r="Y894" s="29"/>
      <c r="Z894" s="29"/>
      <c r="AA894" s="29"/>
      <c r="AB894" s="29"/>
      <c r="AC894" s="29"/>
    </row>
    <row r="895" spans="1:29" ht="15.75" customHeight="1">
      <c r="A895" s="29"/>
      <c r="B895" s="75"/>
      <c r="C895" s="29"/>
      <c r="D895" s="29"/>
      <c r="E895" s="29"/>
      <c r="F895" s="29"/>
      <c r="G895" s="29"/>
      <c r="H895" s="29"/>
      <c r="I895" s="29"/>
      <c r="J895" s="325"/>
      <c r="K895" s="325"/>
      <c r="L895" s="29"/>
      <c r="M895" s="29"/>
      <c r="N895" s="29"/>
      <c r="O895" s="29"/>
      <c r="P895" s="29"/>
      <c r="Q895" s="29"/>
      <c r="R895" s="29"/>
      <c r="S895" s="29"/>
      <c r="T895" s="29"/>
      <c r="U895" s="29"/>
      <c r="V895" s="29"/>
      <c r="W895" s="29"/>
      <c r="X895" s="29"/>
      <c r="Y895" s="29"/>
      <c r="Z895" s="29"/>
      <c r="AA895" s="29"/>
      <c r="AB895" s="29"/>
      <c r="AC895" s="29"/>
    </row>
    <row r="896" spans="1:29" ht="15.75" customHeight="1">
      <c r="A896" s="29"/>
      <c r="B896" s="75"/>
      <c r="C896" s="29"/>
      <c r="D896" s="29"/>
      <c r="E896" s="29"/>
      <c r="F896" s="29"/>
      <c r="G896" s="29"/>
      <c r="H896" s="29"/>
      <c r="I896" s="29"/>
      <c r="J896" s="325"/>
      <c r="K896" s="325"/>
      <c r="L896" s="29"/>
      <c r="M896" s="29"/>
      <c r="N896" s="29"/>
      <c r="O896" s="29"/>
      <c r="P896" s="29"/>
      <c r="Q896" s="29"/>
      <c r="R896" s="29"/>
      <c r="S896" s="29"/>
      <c r="T896" s="29"/>
      <c r="U896" s="29"/>
      <c r="V896" s="29"/>
      <c r="W896" s="29"/>
      <c r="X896" s="29"/>
      <c r="Y896" s="29"/>
      <c r="Z896" s="29"/>
      <c r="AA896" s="29"/>
      <c r="AB896" s="29"/>
      <c r="AC896" s="29"/>
    </row>
    <row r="897" spans="1:29" ht="15.75" customHeight="1">
      <c r="A897" s="29"/>
      <c r="B897" s="75"/>
      <c r="C897" s="29"/>
      <c r="D897" s="29"/>
      <c r="E897" s="29"/>
      <c r="F897" s="29"/>
      <c r="G897" s="29"/>
      <c r="H897" s="29"/>
      <c r="I897" s="29"/>
      <c r="J897" s="325"/>
      <c r="K897" s="325"/>
      <c r="L897" s="29"/>
      <c r="M897" s="29"/>
      <c r="N897" s="29"/>
      <c r="O897" s="29"/>
      <c r="P897" s="29"/>
      <c r="Q897" s="29"/>
      <c r="R897" s="29"/>
      <c r="S897" s="29"/>
      <c r="T897" s="29"/>
      <c r="U897" s="29"/>
      <c r="V897" s="29"/>
      <c r="W897" s="29"/>
      <c r="X897" s="29"/>
      <c r="Y897" s="29"/>
      <c r="Z897" s="29"/>
      <c r="AA897" s="29"/>
      <c r="AB897" s="29"/>
      <c r="AC897" s="29"/>
    </row>
    <row r="898" spans="1:29" ht="15.75" customHeight="1">
      <c r="A898" s="29"/>
      <c r="B898" s="75"/>
      <c r="C898" s="29"/>
      <c r="D898" s="29"/>
      <c r="E898" s="29"/>
      <c r="F898" s="29"/>
      <c r="G898" s="29"/>
      <c r="H898" s="29"/>
      <c r="I898" s="29"/>
      <c r="J898" s="325"/>
      <c r="K898" s="325"/>
      <c r="L898" s="29"/>
      <c r="M898" s="29"/>
      <c r="N898" s="29"/>
      <c r="O898" s="29"/>
      <c r="P898" s="29"/>
      <c r="Q898" s="29"/>
      <c r="R898" s="29"/>
      <c r="S898" s="29"/>
      <c r="T898" s="29"/>
      <c r="U898" s="29"/>
      <c r="V898" s="29"/>
      <c r="W898" s="29"/>
      <c r="X898" s="29"/>
      <c r="Y898" s="29"/>
      <c r="Z898" s="29"/>
      <c r="AA898" s="29"/>
      <c r="AB898" s="29"/>
      <c r="AC898" s="29"/>
    </row>
    <row r="899" spans="1:29" ht="15.75" customHeight="1">
      <c r="A899" s="29"/>
      <c r="B899" s="75"/>
      <c r="C899" s="29"/>
      <c r="D899" s="29"/>
      <c r="E899" s="29"/>
      <c r="F899" s="29"/>
      <c r="G899" s="29"/>
      <c r="H899" s="29"/>
      <c r="I899" s="29"/>
      <c r="J899" s="325"/>
      <c r="K899" s="325"/>
      <c r="L899" s="29"/>
      <c r="M899" s="29"/>
      <c r="N899" s="29"/>
      <c r="O899" s="29"/>
      <c r="P899" s="29"/>
      <c r="Q899" s="29"/>
      <c r="R899" s="29"/>
      <c r="S899" s="29"/>
      <c r="T899" s="29"/>
      <c r="U899" s="29"/>
      <c r="V899" s="29"/>
      <c r="W899" s="29"/>
      <c r="X899" s="29"/>
      <c r="Y899" s="29"/>
      <c r="Z899" s="29"/>
      <c r="AA899" s="29"/>
      <c r="AB899" s="29"/>
      <c r="AC899" s="29"/>
    </row>
    <row r="900" spans="1:29" ht="15.75" customHeight="1">
      <c r="A900" s="29"/>
      <c r="B900" s="75"/>
      <c r="C900" s="29"/>
      <c r="D900" s="29"/>
      <c r="E900" s="29"/>
      <c r="F900" s="29"/>
      <c r="G900" s="29"/>
      <c r="H900" s="29"/>
      <c r="I900" s="29"/>
      <c r="J900" s="325"/>
      <c r="K900" s="325"/>
      <c r="L900" s="29"/>
      <c r="M900" s="29"/>
      <c r="N900" s="29"/>
      <c r="O900" s="29"/>
      <c r="P900" s="29"/>
      <c r="Q900" s="29"/>
      <c r="R900" s="29"/>
      <c r="S900" s="29"/>
      <c r="T900" s="29"/>
      <c r="U900" s="29"/>
      <c r="V900" s="29"/>
      <c r="W900" s="29"/>
      <c r="X900" s="29"/>
      <c r="Y900" s="29"/>
      <c r="Z900" s="29"/>
      <c r="AA900" s="29"/>
      <c r="AB900" s="29"/>
      <c r="AC900" s="29"/>
    </row>
    <row r="901" spans="1:29" ht="15.75" customHeight="1">
      <c r="A901" s="29"/>
      <c r="B901" s="75"/>
      <c r="C901" s="29"/>
      <c r="D901" s="29"/>
      <c r="E901" s="29"/>
      <c r="F901" s="29"/>
      <c r="G901" s="29"/>
      <c r="H901" s="29"/>
      <c r="I901" s="29"/>
      <c r="J901" s="325"/>
      <c r="K901" s="325"/>
      <c r="L901" s="29"/>
      <c r="M901" s="29"/>
      <c r="N901" s="29"/>
      <c r="O901" s="29"/>
      <c r="P901" s="29"/>
      <c r="Q901" s="29"/>
      <c r="R901" s="29"/>
      <c r="S901" s="29"/>
      <c r="T901" s="29"/>
      <c r="U901" s="29"/>
      <c r="V901" s="29"/>
      <c r="W901" s="29"/>
      <c r="X901" s="29"/>
      <c r="Y901" s="29"/>
      <c r="Z901" s="29"/>
      <c r="AA901" s="29"/>
      <c r="AB901" s="29"/>
      <c r="AC901" s="29"/>
    </row>
    <row r="902" spans="1:29" ht="15.75" customHeight="1">
      <c r="A902" s="29"/>
      <c r="B902" s="75"/>
      <c r="C902" s="29"/>
      <c r="D902" s="29"/>
      <c r="E902" s="29"/>
      <c r="F902" s="29"/>
      <c r="G902" s="29"/>
      <c r="H902" s="29"/>
      <c r="I902" s="29"/>
      <c r="J902" s="325"/>
      <c r="K902" s="325"/>
      <c r="L902" s="29"/>
      <c r="M902" s="29"/>
      <c r="N902" s="29"/>
      <c r="O902" s="29"/>
      <c r="P902" s="29"/>
      <c r="Q902" s="29"/>
      <c r="R902" s="29"/>
      <c r="S902" s="29"/>
      <c r="T902" s="29"/>
      <c r="U902" s="29"/>
      <c r="V902" s="29"/>
      <c r="W902" s="29"/>
      <c r="X902" s="29"/>
      <c r="Y902" s="29"/>
      <c r="Z902" s="29"/>
      <c r="AA902" s="29"/>
      <c r="AB902" s="29"/>
      <c r="AC902" s="29"/>
    </row>
    <row r="903" spans="1:29" ht="15.75" customHeight="1">
      <c r="A903" s="29"/>
      <c r="B903" s="75"/>
      <c r="C903" s="29"/>
      <c r="D903" s="29"/>
      <c r="E903" s="29"/>
      <c r="F903" s="29"/>
      <c r="G903" s="29"/>
      <c r="H903" s="29"/>
      <c r="I903" s="29"/>
      <c r="J903" s="325"/>
      <c r="K903" s="325"/>
      <c r="L903" s="29"/>
      <c r="M903" s="29"/>
      <c r="N903" s="29"/>
      <c r="O903" s="29"/>
      <c r="P903" s="29"/>
      <c r="Q903" s="29"/>
      <c r="R903" s="29"/>
      <c r="S903" s="29"/>
      <c r="T903" s="29"/>
      <c r="U903" s="29"/>
      <c r="V903" s="29"/>
      <c r="W903" s="29"/>
      <c r="X903" s="29"/>
      <c r="Y903" s="29"/>
      <c r="Z903" s="29"/>
      <c r="AA903" s="29"/>
      <c r="AB903" s="29"/>
      <c r="AC903" s="29"/>
    </row>
    <row r="904" spans="1:29" ht="15.75" customHeight="1">
      <c r="A904" s="29"/>
      <c r="B904" s="75"/>
      <c r="C904" s="29"/>
      <c r="D904" s="29"/>
      <c r="E904" s="29"/>
      <c r="F904" s="29"/>
      <c r="G904" s="29"/>
      <c r="H904" s="29"/>
      <c r="I904" s="29"/>
      <c r="J904" s="325"/>
      <c r="K904" s="325"/>
      <c r="L904" s="29"/>
      <c r="M904" s="29"/>
      <c r="N904" s="29"/>
      <c r="O904" s="29"/>
      <c r="P904" s="29"/>
      <c r="Q904" s="29"/>
      <c r="R904" s="29"/>
      <c r="S904" s="29"/>
      <c r="T904" s="29"/>
      <c r="U904" s="29"/>
      <c r="V904" s="29"/>
      <c r="W904" s="29"/>
      <c r="X904" s="29"/>
      <c r="Y904" s="29"/>
      <c r="Z904" s="29"/>
      <c r="AA904" s="29"/>
      <c r="AB904" s="29"/>
      <c r="AC904" s="29"/>
    </row>
    <row r="905" spans="1:29" ht="15.75" customHeight="1">
      <c r="A905" s="29"/>
      <c r="B905" s="75"/>
      <c r="C905" s="29"/>
      <c r="D905" s="29"/>
      <c r="E905" s="29"/>
      <c r="F905" s="29"/>
      <c r="G905" s="29"/>
      <c r="H905" s="29"/>
      <c r="I905" s="29"/>
      <c r="J905" s="325"/>
      <c r="K905" s="325"/>
      <c r="L905" s="29"/>
      <c r="M905" s="29"/>
      <c r="N905" s="29"/>
      <c r="O905" s="29"/>
      <c r="P905" s="29"/>
      <c r="Q905" s="29"/>
      <c r="R905" s="29"/>
      <c r="S905" s="29"/>
      <c r="T905" s="29"/>
      <c r="U905" s="29"/>
      <c r="V905" s="29"/>
      <c r="W905" s="29"/>
      <c r="X905" s="29"/>
      <c r="Y905" s="29"/>
      <c r="Z905" s="29"/>
      <c r="AA905" s="29"/>
      <c r="AB905" s="29"/>
      <c r="AC905" s="29"/>
    </row>
    <row r="906" spans="1:29" ht="15.75" customHeight="1">
      <c r="A906" s="29"/>
      <c r="B906" s="75"/>
      <c r="C906" s="29"/>
      <c r="D906" s="29"/>
      <c r="E906" s="29"/>
      <c r="F906" s="29"/>
      <c r="G906" s="29"/>
      <c r="H906" s="29"/>
      <c r="I906" s="29"/>
      <c r="J906" s="325"/>
      <c r="K906" s="325"/>
      <c r="L906" s="29"/>
      <c r="M906" s="29"/>
      <c r="N906" s="29"/>
      <c r="O906" s="29"/>
      <c r="P906" s="29"/>
      <c r="Q906" s="29"/>
      <c r="R906" s="29"/>
      <c r="S906" s="29"/>
      <c r="T906" s="29"/>
      <c r="U906" s="29"/>
      <c r="V906" s="29"/>
      <c r="W906" s="29"/>
      <c r="X906" s="29"/>
      <c r="Y906" s="29"/>
      <c r="Z906" s="29"/>
      <c r="AA906" s="29"/>
      <c r="AB906" s="29"/>
      <c r="AC906" s="29"/>
    </row>
    <row r="907" spans="1:29" ht="15.75" customHeight="1">
      <c r="A907" s="29"/>
      <c r="B907" s="75"/>
      <c r="C907" s="29"/>
      <c r="D907" s="29"/>
      <c r="E907" s="29"/>
      <c r="F907" s="29"/>
      <c r="G907" s="29"/>
      <c r="H907" s="29"/>
      <c r="I907" s="29"/>
      <c r="J907" s="325"/>
      <c r="K907" s="325"/>
      <c r="L907" s="29"/>
      <c r="M907" s="29"/>
      <c r="N907" s="29"/>
      <c r="O907" s="29"/>
      <c r="P907" s="29"/>
      <c r="Q907" s="29"/>
      <c r="R907" s="29"/>
      <c r="S907" s="29"/>
      <c r="T907" s="29"/>
      <c r="U907" s="29"/>
      <c r="V907" s="29"/>
      <c r="W907" s="29"/>
      <c r="X907" s="29"/>
      <c r="Y907" s="29"/>
      <c r="Z907" s="29"/>
      <c r="AA907" s="29"/>
      <c r="AB907" s="29"/>
      <c r="AC907" s="29"/>
    </row>
    <row r="908" spans="1:29" ht="15.75" customHeight="1">
      <c r="A908" s="29"/>
      <c r="B908" s="75"/>
      <c r="C908" s="29"/>
      <c r="D908" s="29"/>
      <c r="E908" s="29"/>
      <c r="F908" s="29"/>
      <c r="G908" s="29"/>
      <c r="H908" s="29"/>
      <c r="I908" s="29"/>
      <c r="J908" s="325"/>
      <c r="K908" s="325"/>
      <c r="L908" s="29"/>
      <c r="M908" s="29"/>
      <c r="N908" s="29"/>
      <c r="O908" s="29"/>
      <c r="P908" s="29"/>
      <c r="Q908" s="29"/>
      <c r="R908" s="29"/>
      <c r="S908" s="29"/>
      <c r="T908" s="29"/>
      <c r="U908" s="29"/>
      <c r="V908" s="29"/>
      <c r="W908" s="29"/>
      <c r="X908" s="29"/>
      <c r="Y908" s="29"/>
      <c r="Z908" s="29"/>
      <c r="AA908" s="29"/>
      <c r="AB908" s="29"/>
      <c r="AC908" s="29"/>
    </row>
    <row r="909" spans="1:29" ht="15.75" customHeight="1">
      <c r="A909" s="29"/>
      <c r="B909" s="75"/>
      <c r="C909" s="29"/>
      <c r="D909" s="29"/>
      <c r="E909" s="29"/>
      <c r="F909" s="29"/>
      <c r="G909" s="29"/>
      <c r="H909" s="29"/>
      <c r="I909" s="29"/>
      <c r="J909" s="325"/>
      <c r="K909" s="325"/>
      <c r="L909" s="29"/>
      <c r="M909" s="29"/>
      <c r="N909" s="29"/>
      <c r="O909" s="29"/>
      <c r="P909" s="29"/>
      <c r="Q909" s="29"/>
      <c r="R909" s="29"/>
      <c r="S909" s="29"/>
      <c r="T909" s="29"/>
      <c r="U909" s="29"/>
      <c r="V909" s="29"/>
      <c r="W909" s="29"/>
      <c r="X909" s="29"/>
      <c r="Y909" s="29"/>
      <c r="Z909" s="29"/>
      <c r="AA909" s="29"/>
      <c r="AB909" s="29"/>
      <c r="AC909" s="29"/>
    </row>
    <row r="910" spans="1:29" ht="15.75" customHeight="1">
      <c r="A910" s="29"/>
      <c r="B910" s="75"/>
      <c r="C910" s="29"/>
      <c r="D910" s="29"/>
      <c r="E910" s="29"/>
      <c r="F910" s="29"/>
      <c r="G910" s="29"/>
      <c r="H910" s="29"/>
      <c r="I910" s="29"/>
      <c r="J910" s="325"/>
      <c r="K910" s="325"/>
      <c r="L910" s="29"/>
      <c r="M910" s="29"/>
      <c r="N910" s="29"/>
      <c r="O910" s="29"/>
      <c r="P910" s="29"/>
      <c r="Q910" s="29"/>
      <c r="R910" s="29"/>
      <c r="S910" s="29"/>
      <c r="T910" s="29"/>
      <c r="U910" s="29"/>
      <c r="V910" s="29"/>
      <c r="W910" s="29"/>
      <c r="X910" s="29"/>
      <c r="Y910" s="29"/>
      <c r="Z910" s="29"/>
      <c r="AA910" s="29"/>
      <c r="AB910" s="29"/>
      <c r="AC910" s="29"/>
    </row>
    <row r="911" spans="1:29" ht="15.75" customHeight="1">
      <c r="A911" s="29"/>
      <c r="B911" s="75"/>
      <c r="C911" s="29"/>
      <c r="D911" s="29"/>
      <c r="E911" s="29"/>
      <c r="F911" s="29"/>
      <c r="G911" s="29"/>
      <c r="H911" s="29"/>
      <c r="I911" s="29"/>
      <c r="J911" s="325"/>
      <c r="K911" s="325"/>
      <c r="L911" s="29"/>
      <c r="M911" s="29"/>
      <c r="N911" s="29"/>
      <c r="O911" s="29"/>
      <c r="P911" s="29"/>
      <c r="Q911" s="29"/>
      <c r="R911" s="29"/>
      <c r="S911" s="29"/>
      <c r="T911" s="29"/>
      <c r="U911" s="29"/>
      <c r="V911" s="29"/>
      <c r="W911" s="29"/>
      <c r="X911" s="29"/>
      <c r="Y911" s="29"/>
      <c r="Z911" s="29"/>
      <c r="AA911" s="29"/>
      <c r="AB911" s="29"/>
      <c r="AC911" s="29"/>
    </row>
    <row r="912" spans="1:29" ht="15.75" customHeight="1">
      <c r="A912" s="29"/>
      <c r="B912" s="75"/>
      <c r="C912" s="29"/>
      <c r="D912" s="29"/>
      <c r="E912" s="29"/>
      <c r="F912" s="29"/>
      <c r="G912" s="29"/>
      <c r="H912" s="29"/>
      <c r="I912" s="29"/>
      <c r="J912" s="325"/>
      <c r="K912" s="325"/>
      <c r="L912" s="29"/>
      <c r="M912" s="29"/>
      <c r="N912" s="29"/>
      <c r="O912" s="29"/>
      <c r="P912" s="29"/>
      <c r="Q912" s="29"/>
      <c r="R912" s="29"/>
      <c r="S912" s="29"/>
      <c r="T912" s="29"/>
      <c r="U912" s="29"/>
      <c r="V912" s="29"/>
      <c r="W912" s="29"/>
      <c r="X912" s="29"/>
      <c r="Y912" s="29"/>
      <c r="Z912" s="29"/>
      <c r="AA912" s="29"/>
      <c r="AB912" s="29"/>
      <c r="AC912" s="29"/>
    </row>
    <row r="913" spans="1:29" ht="15.75" customHeight="1">
      <c r="A913" s="29"/>
      <c r="B913" s="75"/>
      <c r="C913" s="29"/>
      <c r="D913" s="29"/>
      <c r="E913" s="29"/>
      <c r="F913" s="29"/>
      <c r="G913" s="29"/>
      <c r="H913" s="29"/>
      <c r="I913" s="29"/>
      <c r="J913" s="325"/>
      <c r="K913" s="325"/>
      <c r="L913" s="29"/>
      <c r="M913" s="29"/>
      <c r="N913" s="29"/>
      <c r="O913" s="29"/>
      <c r="P913" s="29"/>
      <c r="Q913" s="29"/>
      <c r="R913" s="29"/>
      <c r="S913" s="29"/>
      <c r="T913" s="29"/>
      <c r="U913" s="29"/>
      <c r="V913" s="29"/>
      <c r="W913" s="29"/>
      <c r="X913" s="29"/>
      <c r="Y913" s="29"/>
      <c r="Z913" s="29"/>
      <c r="AA913" s="29"/>
      <c r="AB913" s="29"/>
      <c r="AC913" s="29"/>
    </row>
    <row r="914" spans="1:29" ht="15.75" customHeight="1">
      <c r="A914" s="29"/>
      <c r="B914" s="75"/>
      <c r="C914" s="29"/>
      <c r="D914" s="29"/>
      <c r="E914" s="29"/>
      <c r="F914" s="29"/>
      <c r="G914" s="29"/>
      <c r="H914" s="29"/>
      <c r="I914" s="29"/>
      <c r="J914" s="325"/>
      <c r="K914" s="325"/>
      <c r="L914" s="29"/>
      <c r="M914" s="29"/>
      <c r="N914" s="29"/>
      <c r="O914" s="29"/>
      <c r="P914" s="29"/>
      <c r="Q914" s="29"/>
      <c r="R914" s="29"/>
      <c r="S914" s="29"/>
      <c r="T914" s="29"/>
      <c r="U914" s="29"/>
      <c r="V914" s="29"/>
      <c r="W914" s="29"/>
      <c r="X914" s="29"/>
      <c r="Y914" s="29"/>
      <c r="Z914" s="29"/>
      <c r="AA914" s="29"/>
      <c r="AB914" s="29"/>
      <c r="AC914" s="29"/>
    </row>
    <row r="915" spans="1:29" ht="15.75" customHeight="1">
      <c r="A915" s="29"/>
      <c r="B915" s="75"/>
      <c r="C915" s="29"/>
      <c r="D915" s="29"/>
      <c r="E915" s="29"/>
      <c r="F915" s="29"/>
      <c r="G915" s="29"/>
      <c r="H915" s="29"/>
      <c r="I915" s="29"/>
      <c r="J915" s="325"/>
      <c r="K915" s="325"/>
      <c r="L915" s="29"/>
      <c r="M915" s="29"/>
      <c r="N915" s="29"/>
      <c r="O915" s="29"/>
      <c r="P915" s="29"/>
      <c r="Q915" s="29"/>
      <c r="R915" s="29"/>
      <c r="S915" s="29"/>
      <c r="T915" s="29"/>
      <c r="U915" s="29"/>
      <c r="V915" s="29"/>
      <c r="W915" s="29"/>
      <c r="X915" s="29"/>
      <c r="Y915" s="29"/>
      <c r="Z915" s="29"/>
      <c r="AA915" s="29"/>
      <c r="AB915" s="29"/>
      <c r="AC915" s="29"/>
    </row>
    <row r="916" spans="1:29" ht="15.75" customHeight="1">
      <c r="A916" s="29"/>
      <c r="B916" s="75"/>
      <c r="C916" s="29"/>
      <c r="D916" s="29"/>
      <c r="E916" s="29"/>
      <c r="F916" s="29"/>
      <c r="G916" s="29"/>
      <c r="H916" s="29"/>
      <c r="I916" s="29"/>
      <c r="J916" s="325"/>
      <c r="K916" s="325"/>
      <c r="L916" s="29"/>
      <c r="M916" s="29"/>
      <c r="N916" s="29"/>
      <c r="O916" s="29"/>
      <c r="P916" s="29"/>
      <c r="Q916" s="29"/>
      <c r="R916" s="29"/>
      <c r="S916" s="29"/>
      <c r="T916" s="29"/>
      <c r="U916" s="29"/>
      <c r="V916" s="29"/>
      <c r="W916" s="29"/>
      <c r="X916" s="29"/>
      <c r="Y916" s="29"/>
      <c r="Z916" s="29"/>
      <c r="AA916" s="29"/>
      <c r="AB916" s="29"/>
      <c r="AC916" s="29"/>
    </row>
    <row r="917" spans="1:29" ht="15.75" customHeight="1">
      <c r="A917" s="29"/>
      <c r="B917" s="75"/>
      <c r="C917" s="29"/>
      <c r="D917" s="29"/>
      <c r="E917" s="29"/>
      <c r="F917" s="29"/>
      <c r="G917" s="29"/>
      <c r="H917" s="29"/>
      <c r="I917" s="29"/>
      <c r="J917" s="325"/>
      <c r="K917" s="325"/>
      <c r="L917" s="29"/>
      <c r="M917" s="29"/>
      <c r="N917" s="29"/>
      <c r="O917" s="29"/>
      <c r="P917" s="29"/>
      <c r="Q917" s="29"/>
      <c r="R917" s="29"/>
      <c r="S917" s="29"/>
      <c r="T917" s="29"/>
      <c r="U917" s="29"/>
      <c r="V917" s="29"/>
      <c r="W917" s="29"/>
      <c r="X917" s="29"/>
      <c r="Y917" s="29"/>
      <c r="Z917" s="29"/>
      <c r="AA917" s="29"/>
      <c r="AB917" s="29"/>
      <c r="AC917" s="29"/>
    </row>
    <row r="918" spans="1:29" ht="15.75" customHeight="1">
      <c r="A918" s="29"/>
      <c r="B918" s="75"/>
      <c r="C918" s="29"/>
      <c r="D918" s="29"/>
      <c r="E918" s="29"/>
      <c r="F918" s="29"/>
      <c r="G918" s="29"/>
      <c r="H918" s="29"/>
      <c r="I918" s="29"/>
      <c r="J918" s="325"/>
      <c r="K918" s="325"/>
      <c r="L918" s="29"/>
      <c r="M918" s="29"/>
      <c r="N918" s="29"/>
      <c r="O918" s="29"/>
      <c r="P918" s="29"/>
      <c r="Q918" s="29"/>
      <c r="R918" s="29"/>
      <c r="S918" s="29"/>
      <c r="T918" s="29"/>
      <c r="U918" s="29"/>
      <c r="V918" s="29"/>
      <c r="W918" s="29"/>
      <c r="X918" s="29"/>
      <c r="Y918" s="29"/>
      <c r="Z918" s="29"/>
      <c r="AA918" s="29"/>
      <c r="AB918" s="29"/>
      <c r="AC918" s="29"/>
    </row>
    <row r="919" spans="1:29" ht="15.75" customHeight="1">
      <c r="A919" s="29"/>
      <c r="B919" s="75"/>
      <c r="C919" s="29"/>
      <c r="D919" s="29"/>
      <c r="E919" s="29"/>
      <c r="F919" s="29"/>
      <c r="G919" s="29"/>
      <c r="H919" s="29"/>
      <c r="I919" s="29"/>
      <c r="J919" s="325"/>
      <c r="K919" s="325"/>
      <c r="L919" s="29"/>
      <c r="M919" s="29"/>
      <c r="N919" s="29"/>
      <c r="O919" s="29"/>
      <c r="P919" s="29"/>
      <c r="Q919" s="29"/>
      <c r="R919" s="29"/>
      <c r="S919" s="29"/>
      <c r="T919" s="29"/>
      <c r="U919" s="29"/>
      <c r="V919" s="29"/>
      <c r="W919" s="29"/>
      <c r="X919" s="29"/>
      <c r="Y919" s="29"/>
      <c r="Z919" s="29"/>
      <c r="AA919" s="29"/>
      <c r="AB919" s="29"/>
      <c r="AC919" s="29"/>
    </row>
    <row r="920" spans="1:29" ht="15.75" customHeight="1">
      <c r="A920" s="29"/>
      <c r="B920" s="75"/>
      <c r="C920" s="29"/>
      <c r="D920" s="29"/>
      <c r="E920" s="29"/>
      <c r="F920" s="29"/>
      <c r="G920" s="29"/>
      <c r="H920" s="29"/>
      <c r="I920" s="29"/>
      <c r="J920" s="325"/>
      <c r="K920" s="325"/>
      <c r="L920" s="29"/>
      <c r="M920" s="29"/>
      <c r="N920" s="29"/>
      <c r="O920" s="29"/>
      <c r="P920" s="29"/>
      <c r="Q920" s="29"/>
      <c r="R920" s="29"/>
      <c r="S920" s="29"/>
      <c r="T920" s="29"/>
      <c r="U920" s="29"/>
      <c r="V920" s="29"/>
      <c r="W920" s="29"/>
      <c r="X920" s="29"/>
      <c r="Y920" s="29"/>
      <c r="Z920" s="29"/>
      <c r="AA920" s="29"/>
      <c r="AB920" s="29"/>
      <c r="AC920" s="29"/>
    </row>
    <row r="921" spans="1:29" ht="15.75" customHeight="1">
      <c r="A921" s="29"/>
      <c r="B921" s="75"/>
      <c r="C921" s="29"/>
      <c r="D921" s="29"/>
      <c r="E921" s="29"/>
      <c r="F921" s="29"/>
      <c r="G921" s="29"/>
      <c r="H921" s="29"/>
      <c r="I921" s="29"/>
      <c r="J921" s="325"/>
      <c r="K921" s="325"/>
      <c r="L921" s="29"/>
      <c r="M921" s="29"/>
      <c r="N921" s="29"/>
      <c r="O921" s="29"/>
      <c r="P921" s="29"/>
      <c r="Q921" s="29"/>
      <c r="R921" s="29"/>
      <c r="S921" s="29"/>
      <c r="T921" s="29"/>
      <c r="U921" s="29"/>
      <c r="V921" s="29"/>
      <c r="W921" s="29"/>
      <c r="X921" s="29"/>
      <c r="Y921" s="29"/>
      <c r="Z921" s="29"/>
      <c r="AA921" s="29"/>
      <c r="AB921" s="29"/>
      <c r="AC921" s="29"/>
    </row>
    <row r="922" spans="1:29" ht="15.75" customHeight="1">
      <c r="A922" s="29"/>
      <c r="B922" s="75"/>
      <c r="C922" s="29"/>
      <c r="D922" s="29"/>
      <c r="E922" s="29"/>
      <c r="F922" s="29"/>
      <c r="G922" s="29"/>
      <c r="H922" s="29"/>
      <c r="I922" s="29"/>
      <c r="J922" s="325"/>
      <c r="K922" s="325"/>
      <c r="L922" s="29"/>
      <c r="M922" s="29"/>
      <c r="N922" s="29"/>
      <c r="O922" s="29"/>
      <c r="P922" s="29"/>
      <c r="Q922" s="29"/>
      <c r="R922" s="29"/>
      <c r="S922" s="29"/>
      <c r="T922" s="29"/>
      <c r="U922" s="29"/>
      <c r="V922" s="29"/>
      <c r="W922" s="29"/>
      <c r="X922" s="29"/>
      <c r="Y922" s="29"/>
      <c r="Z922" s="29"/>
      <c r="AA922" s="29"/>
      <c r="AB922" s="29"/>
      <c r="AC922" s="29"/>
    </row>
    <row r="923" spans="1:29" ht="15.75" customHeight="1">
      <c r="A923" s="29"/>
      <c r="B923" s="75"/>
      <c r="C923" s="29"/>
      <c r="D923" s="29"/>
      <c r="E923" s="29"/>
      <c r="F923" s="29"/>
      <c r="G923" s="29"/>
      <c r="H923" s="29"/>
      <c r="I923" s="29"/>
      <c r="J923" s="325"/>
      <c r="K923" s="325"/>
      <c r="L923" s="29"/>
      <c r="M923" s="29"/>
      <c r="N923" s="29"/>
      <c r="O923" s="29"/>
      <c r="P923" s="29"/>
      <c r="Q923" s="29"/>
      <c r="R923" s="29"/>
      <c r="S923" s="29"/>
      <c r="T923" s="29"/>
      <c r="U923" s="29"/>
      <c r="V923" s="29"/>
      <c r="W923" s="29"/>
      <c r="X923" s="29"/>
      <c r="Y923" s="29"/>
      <c r="Z923" s="29"/>
      <c r="AA923" s="29"/>
      <c r="AB923" s="29"/>
      <c r="AC923" s="29"/>
    </row>
    <row r="924" spans="1:29" ht="15.75" customHeight="1">
      <c r="A924" s="29"/>
      <c r="B924" s="75"/>
      <c r="C924" s="29"/>
      <c r="D924" s="29"/>
      <c r="E924" s="29"/>
      <c r="F924" s="29"/>
      <c r="G924" s="29"/>
      <c r="H924" s="29"/>
      <c r="I924" s="29"/>
      <c r="J924" s="325"/>
      <c r="K924" s="325"/>
      <c r="L924" s="29"/>
      <c r="M924" s="29"/>
      <c r="N924" s="29"/>
      <c r="O924" s="29"/>
      <c r="P924" s="29"/>
      <c r="Q924" s="29"/>
      <c r="R924" s="29"/>
      <c r="S924" s="29"/>
      <c r="T924" s="29"/>
      <c r="U924" s="29"/>
      <c r="V924" s="29"/>
      <c r="W924" s="29"/>
      <c r="X924" s="29"/>
      <c r="Y924" s="29"/>
      <c r="Z924" s="29"/>
      <c r="AA924" s="29"/>
      <c r="AB924" s="29"/>
      <c r="AC924" s="29"/>
    </row>
    <row r="925" spans="1:29" ht="15.75" customHeight="1">
      <c r="A925" s="29"/>
      <c r="B925" s="75"/>
      <c r="C925" s="29"/>
      <c r="D925" s="29"/>
      <c r="E925" s="29"/>
      <c r="F925" s="29"/>
      <c r="G925" s="29"/>
      <c r="H925" s="29"/>
      <c r="I925" s="29"/>
      <c r="J925" s="325"/>
      <c r="K925" s="325"/>
      <c r="L925" s="29"/>
      <c r="M925" s="29"/>
      <c r="N925" s="29"/>
      <c r="O925" s="29"/>
      <c r="P925" s="29"/>
      <c r="Q925" s="29"/>
      <c r="R925" s="29"/>
      <c r="S925" s="29"/>
      <c r="T925" s="29"/>
      <c r="U925" s="29"/>
      <c r="V925" s="29"/>
      <c r="W925" s="29"/>
      <c r="X925" s="29"/>
      <c r="Y925" s="29"/>
      <c r="Z925" s="29"/>
      <c r="AA925" s="29"/>
      <c r="AB925" s="29"/>
      <c r="AC925" s="29"/>
    </row>
    <row r="926" spans="1:29" ht="15.75" customHeight="1">
      <c r="A926" s="29"/>
      <c r="B926" s="75"/>
      <c r="C926" s="29"/>
      <c r="D926" s="29"/>
      <c r="E926" s="29"/>
      <c r="F926" s="29"/>
      <c r="G926" s="29"/>
      <c r="H926" s="29"/>
      <c r="I926" s="29"/>
      <c r="J926" s="325"/>
      <c r="K926" s="325"/>
      <c r="L926" s="29"/>
      <c r="M926" s="29"/>
      <c r="N926" s="29"/>
      <c r="O926" s="29"/>
      <c r="P926" s="29"/>
      <c r="Q926" s="29"/>
      <c r="R926" s="29"/>
      <c r="S926" s="29"/>
      <c r="T926" s="29"/>
      <c r="U926" s="29"/>
      <c r="V926" s="29"/>
      <c r="W926" s="29"/>
      <c r="X926" s="29"/>
      <c r="Y926" s="29"/>
      <c r="Z926" s="29"/>
      <c r="AA926" s="29"/>
      <c r="AB926" s="29"/>
      <c r="AC926" s="29"/>
    </row>
    <row r="927" spans="1:29" ht="15.75" customHeight="1">
      <c r="A927" s="29"/>
      <c r="B927" s="75"/>
      <c r="C927" s="29"/>
      <c r="D927" s="29"/>
      <c r="E927" s="29"/>
      <c r="F927" s="29"/>
      <c r="G927" s="29"/>
      <c r="H927" s="29"/>
      <c r="I927" s="29"/>
      <c r="J927" s="325"/>
      <c r="K927" s="325"/>
      <c r="L927" s="29"/>
      <c r="M927" s="29"/>
      <c r="N927" s="29"/>
      <c r="O927" s="29"/>
      <c r="P927" s="29"/>
      <c r="Q927" s="29"/>
      <c r="R927" s="29"/>
      <c r="S927" s="29"/>
      <c r="T927" s="29"/>
      <c r="U927" s="29"/>
      <c r="V927" s="29"/>
      <c r="W927" s="29"/>
      <c r="X927" s="29"/>
      <c r="Y927" s="29"/>
      <c r="Z927" s="29"/>
      <c r="AA927" s="29"/>
      <c r="AB927" s="29"/>
      <c r="AC927" s="29"/>
    </row>
    <row r="928" spans="1:29" ht="15.75" customHeight="1">
      <c r="A928" s="29"/>
      <c r="B928" s="75"/>
      <c r="C928" s="29"/>
      <c r="D928" s="29"/>
      <c r="E928" s="29"/>
      <c r="F928" s="29"/>
      <c r="G928" s="29"/>
      <c r="H928" s="29"/>
      <c r="I928" s="29"/>
      <c r="J928" s="325"/>
      <c r="K928" s="325"/>
      <c r="L928" s="29"/>
      <c r="M928" s="29"/>
      <c r="N928" s="29"/>
      <c r="O928" s="29"/>
      <c r="P928" s="29"/>
      <c r="Q928" s="29"/>
      <c r="R928" s="29"/>
      <c r="S928" s="29"/>
      <c r="T928" s="29"/>
      <c r="U928" s="29"/>
      <c r="V928" s="29"/>
      <c r="W928" s="29"/>
      <c r="X928" s="29"/>
      <c r="Y928" s="29"/>
      <c r="Z928" s="29"/>
      <c r="AA928" s="29"/>
      <c r="AB928" s="29"/>
      <c r="AC928" s="29"/>
    </row>
    <row r="929" spans="1:29" ht="15.75" customHeight="1">
      <c r="A929" s="29"/>
      <c r="B929" s="75"/>
      <c r="C929" s="29"/>
      <c r="D929" s="29"/>
      <c r="E929" s="29"/>
      <c r="F929" s="29"/>
      <c r="G929" s="29"/>
      <c r="H929" s="29"/>
      <c r="I929" s="29"/>
      <c r="J929" s="325"/>
      <c r="K929" s="325"/>
      <c r="L929" s="29"/>
      <c r="M929" s="29"/>
      <c r="N929" s="29"/>
      <c r="O929" s="29"/>
      <c r="P929" s="29"/>
      <c r="Q929" s="29"/>
      <c r="R929" s="29"/>
      <c r="S929" s="29"/>
      <c r="T929" s="29"/>
      <c r="U929" s="29"/>
      <c r="V929" s="29"/>
      <c r="W929" s="29"/>
      <c r="X929" s="29"/>
      <c r="Y929" s="29"/>
      <c r="Z929" s="29"/>
      <c r="AA929" s="29"/>
      <c r="AB929" s="29"/>
      <c r="AC929" s="29"/>
    </row>
    <row r="930" spans="1:29" ht="15.75" customHeight="1">
      <c r="A930" s="29"/>
      <c r="B930" s="75"/>
      <c r="C930" s="29"/>
      <c r="D930" s="29"/>
      <c r="E930" s="29"/>
      <c r="F930" s="29"/>
      <c r="G930" s="29"/>
      <c r="H930" s="29"/>
      <c r="I930" s="29"/>
      <c r="J930" s="325"/>
      <c r="K930" s="325"/>
      <c r="L930" s="29"/>
      <c r="M930" s="29"/>
      <c r="N930" s="29"/>
      <c r="O930" s="29"/>
      <c r="P930" s="29"/>
      <c r="Q930" s="29"/>
      <c r="R930" s="29"/>
      <c r="S930" s="29"/>
      <c r="T930" s="29"/>
      <c r="U930" s="29"/>
      <c r="V930" s="29"/>
      <c r="W930" s="29"/>
      <c r="X930" s="29"/>
      <c r="Y930" s="29"/>
      <c r="Z930" s="29"/>
      <c r="AA930" s="29"/>
      <c r="AB930" s="29"/>
      <c r="AC930" s="29"/>
    </row>
    <row r="931" spans="1:29" ht="15.75" customHeight="1">
      <c r="A931" s="29"/>
      <c r="B931" s="75"/>
      <c r="C931" s="29"/>
      <c r="D931" s="29"/>
      <c r="E931" s="29"/>
      <c r="F931" s="29"/>
      <c r="G931" s="29"/>
      <c r="H931" s="29"/>
      <c r="I931" s="29"/>
      <c r="J931" s="325"/>
      <c r="K931" s="325"/>
      <c r="L931" s="29"/>
      <c r="M931" s="29"/>
      <c r="N931" s="29"/>
      <c r="O931" s="29"/>
      <c r="P931" s="29"/>
      <c r="Q931" s="29"/>
      <c r="R931" s="29"/>
      <c r="S931" s="29"/>
      <c r="T931" s="29"/>
      <c r="U931" s="29"/>
      <c r="V931" s="29"/>
      <c r="W931" s="29"/>
      <c r="X931" s="29"/>
      <c r="Y931" s="29"/>
      <c r="Z931" s="29"/>
      <c r="AA931" s="29"/>
      <c r="AB931" s="29"/>
      <c r="AC931" s="29"/>
    </row>
    <row r="932" spans="1:29" ht="15.75" customHeight="1">
      <c r="A932" s="29"/>
      <c r="B932" s="75"/>
      <c r="C932" s="29"/>
      <c r="D932" s="29"/>
      <c r="E932" s="29"/>
      <c r="F932" s="29"/>
      <c r="G932" s="29"/>
      <c r="H932" s="29"/>
      <c r="I932" s="29"/>
      <c r="J932" s="325"/>
      <c r="K932" s="325"/>
      <c r="L932" s="29"/>
      <c r="M932" s="29"/>
      <c r="N932" s="29"/>
      <c r="O932" s="29"/>
      <c r="P932" s="29"/>
      <c r="Q932" s="29"/>
      <c r="R932" s="29"/>
      <c r="S932" s="29"/>
      <c r="T932" s="29"/>
      <c r="U932" s="29"/>
      <c r="V932" s="29"/>
      <c r="W932" s="29"/>
      <c r="X932" s="29"/>
      <c r="Y932" s="29"/>
      <c r="Z932" s="29"/>
      <c r="AA932" s="29"/>
      <c r="AB932" s="29"/>
      <c r="AC932" s="29"/>
    </row>
    <row r="933" spans="1:29" ht="15.75" customHeight="1">
      <c r="A933" s="29"/>
      <c r="B933" s="75"/>
      <c r="C933" s="29"/>
      <c r="D933" s="29"/>
      <c r="E933" s="29"/>
      <c r="F933" s="29"/>
      <c r="G933" s="29"/>
      <c r="H933" s="29"/>
      <c r="I933" s="29"/>
      <c r="J933" s="325"/>
      <c r="K933" s="325"/>
      <c r="L933" s="29"/>
      <c r="M933" s="29"/>
      <c r="N933" s="29"/>
      <c r="O933" s="29"/>
      <c r="P933" s="29"/>
      <c r="Q933" s="29"/>
      <c r="R933" s="29"/>
      <c r="S933" s="29"/>
      <c r="T933" s="29"/>
      <c r="U933" s="29"/>
      <c r="V933" s="29"/>
      <c r="W933" s="29"/>
      <c r="X933" s="29"/>
      <c r="Y933" s="29"/>
      <c r="Z933" s="29"/>
      <c r="AA933" s="29"/>
      <c r="AB933" s="29"/>
      <c r="AC933" s="29"/>
    </row>
    <row r="934" spans="1:29" ht="15.75" customHeight="1">
      <c r="A934" s="29"/>
      <c r="B934" s="75"/>
      <c r="C934" s="29"/>
      <c r="D934" s="29"/>
      <c r="E934" s="29"/>
      <c r="F934" s="29"/>
      <c r="G934" s="29"/>
      <c r="H934" s="29"/>
      <c r="I934" s="29"/>
      <c r="J934" s="325"/>
      <c r="K934" s="325"/>
      <c r="L934" s="29"/>
      <c r="M934" s="29"/>
      <c r="N934" s="29"/>
      <c r="O934" s="29"/>
      <c r="P934" s="29"/>
      <c r="Q934" s="29"/>
      <c r="R934" s="29"/>
      <c r="S934" s="29"/>
      <c r="T934" s="29"/>
      <c r="U934" s="29"/>
      <c r="V934" s="29"/>
      <c r="W934" s="29"/>
      <c r="X934" s="29"/>
      <c r="Y934" s="29"/>
      <c r="Z934" s="29"/>
      <c r="AA934" s="29"/>
      <c r="AB934" s="29"/>
      <c r="AC934" s="29"/>
    </row>
    <row r="935" spans="1:29" ht="15.75" customHeight="1">
      <c r="A935" s="29"/>
      <c r="B935" s="75"/>
      <c r="C935" s="29"/>
      <c r="D935" s="29"/>
      <c r="E935" s="29"/>
      <c r="F935" s="29"/>
      <c r="G935" s="29"/>
      <c r="H935" s="29"/>
      <c r="I935" s="29"/>
      <c r="J935" s="325"/>
      <c r="K935" s="325"/>
      <c r="L935" s="29"/>
      <c r="M935" s="29"/>
      <c r="N935" s="29"/>
      <c r="O935" s="29"/>
      <c r="P935" s="29"/>
      <c r="Q935" s="29"/>
      <c r="R935" s="29"/>
      <c r="S935" s="29"/>
      <c r="T935" s="29"/>
      <c r="U935" s="29"/>
      <c r="V935" s="29"/>
      <c r="W935" s="29"/>
      <c r="X935" s="29"/>
      <c r="Y935" s="29"/>
      <c r="Z935" s="29"/>
      <c r="AA935" s="29"/>
      <c r="AB935" s="29"/>
      <c r="AC935" s="29"/>
    </row>
    <row r="936" spans="1:29" ht="15.75" customHeight="1">
      <c r="A936" s="29"/>
      <c r="B936" s="75"/>
      <c r="C936" s="29"/>
      <c r="D936" s="29"/>
      <c r="E936" s="29"/>
      <c r="F936" s="29"/>
      <c r="G936" s="29"/>
      <c r="H936" s="29"/>
      <c r="I936" s="29"/>
      <c r="J936" s="325"/>
      <c r="K936" s="325"/>
      <c r="L936" s="29"/>
      <c r="M936" s="29"/>
      <c r="N936" s="29"/>
      <c r="O936" s="29"/>
      <c r="P936" s="29"/>
      <c r="Q936" s="29"/>
      <c r="R936" s="29"/>
      <c r="S936" s="29"/>
      <c r="T936" s="29"/>
      <c r="U936" s="29"/>
      <c r="V936" s="29"/>
      <c r="W936" s="29"/>
      <c r="X936" s="29"/>
      <c r="Y936" s="29"/>
      <c r="Z936" s="29"/>
      <c r="AA936" s="29"/>
      <c r="AB936" s="29"/>
      <c r="AC936" s="29"/>
    </row>
    <row r="937" spans="1:29" ht="15.75" customHeight="1">
      <c r="A937" s="29"/>
      <c r="B937" s="75"/>
      <c r="C937" s="29"/>
      <c r="D937" s="29"/>
      <c r="E937" s="29"/>
      <c r="F937" s="29"/>
      <c r="G937" s="29"/>
      <c r="H937" s="29"/>
      <c r="I937" s="29"/>
      <c r="J937" s="325"/>
      <c r="K937" s="325"/>
      <c r="L937" s="29"/>
      <c r="M937" s="29"/>
      <c r="N937" s="29"/>
      <c r="O937" s="29"/>
      <c r="P937" s="29"/>
      <c r="Q937" s="29"/>
      <c r="R937" s="29"/>
      <c r="S937" s="29"/>
      <c r="T937" s="29"/>
      <c r="U937" s="29"/>
      <c r="V937" s="29"/>
      <c r="W937" s="29"/>
      <c r="X937" s="29"/>
      <c r="Y937" s="29"/>
      <c r="Z937" s="29"/>
      <c r="AA937" s="29"/>
      <c r="AB937" s="29"/>
      <c r="AC937" s="29"/>
    </row>
    <row r="938" spans="1:29" ht="15.75" customHeight="1">
      <c r="A938" s="29"/>
      <c r="B938" s="75"/>
      <c r="C938" s="29"/>
      <c r="D938" s="29"/>
      <c r="E938" s="29"/>
      <c r="F938" s="29"/>
      <c r="G938" s="29"/>
      <c r="H938" s="29"/>
      <c r="I938" s="29"/>
      <c r="J938" s="325"/>
      <c r="K938" s="325"/>
      <c r="L938" s="29"/>
      <c r="M938" s="29"/>
      <c r="N938" s="29"/>
      <c r="O938" s="29"/>
      <c r="P938" s="29"/>
      <c r="Q938" s="29"/>
      <c r="R938" s="29"/>
      <c r="S938" s="29"/>
      <c r="T938" s="29"/>
      <c r="U938" s="29"/>
      <c r="V938" s="29"/>
      <c r="W938" s="29"/>
      <c r="X938" s="29"/>
      <c r="Y938" s="29"/>
      <c r="Z938" s="29"/>
      <c r="AA938" s="29"/>
      <c r="AB938" s="29"/>
      <c r="AC938" s="29"/>
    </row>
    <row r="939" spans="1:29" ht="15.75" customHeight="1">
      <c r="A939" s="29"/>
      <c r="B939" s="75"/>
      <c r="C939" s="29"/>
      <c r="D939" s="29"/>
      <c r="E939" s="29"/>
      <c r="F939" s="29"/>
      <c r="G939" s="29"/>
      <c r="H939" s="29"/>
      <c r="I939" s="29"/>
      <c r="J939" s="325"/>
      <c r="K939" s="325"/>
      <c r="L939" s="29"/>
      <c r="M939" s="29"/>
      <c r="N939" s="29"/>
      <c r="O939" s="29"/>
      <c r="P939" s="29"/>
      <c r="Q939" s="29"/>
      <c r="R939" s="29"/>
      <c r="S939" s="29"/>
      <c r="T939" s="29"/>
      <c r="U939" s="29"/>
      <c r="V939" s="29"/>
      <c r="W939" s="29"/>
      <c r="X939" s="29"/>
      <c r="Y939" s="29"/>
      <c r="Z939" s="29"/>
      <c r="AA939" s="29"/>
      <c r="AB939" s="29"/>
      <c r="AC939" s="29"/>
    </row>
    <row r="940" spans="1:29" ht="15.75" customHeight="1">
      <c r="A940" s="29"/>
      <c r="B940" s="75"/>
      <c r="C940" s="29"/>
      <c r="D940" s="29"/>
      <c r="E940" s="29"/>
      <c r="F940" s="29"/>
      <c r="G940" s="29"/>
      <c r="H940" s="29"/>
      <c r="I940" s="29"/>
      <c r="J940" s="325"/>
      <c r="K940" s="325"/>
      <c r="L940" s="29"/>
      <c r="M940" s="29"/>
      <c r="N940" s="29"/>
      <c r="O940" s="29"/>
      <c r="P940" s="29"/>
      <c r="Q940" s="29"/>
      <c r="R940" s="29"/>
      <c r="S940" s="29"/>
      <c r="T940" s="29"/>
      <c r="U940" s="29"/>
      <c r="V940" s="29"/>
      <c r="W940" s="29"/>
      <c r="X940" s="29"/>
      <c r="Y940" s="29"/>
      <c r="Z940" s="29"/>
      <c r="AA940" s="29"/>
      <c r="AB940" s="29"/>
      <c r="AC940" s="29"/>
    </row>
    <row r="941" spans="1:29" ht="15.75" customHeight="1">
      <c r="A941" s="29"/>
      <c r="B941" s="75"/>
      <c r="C941" s="29"/>
      <c r="D941" s="29"/>
      <c r="E941" s="29"/>
      <c r="F941" s="29"/>
      <c r="G941" s="29"/>
      <c r="H941" s="29"/>
      <c r="I941" s="29"/>
      <c r="J941" s="325"/>
      <c r="K941" s="325"/>
      <c r="L941" s="29"/>
      <c r="M941" s="29"/>
      <c r="N941" s="29"/>
      <c r="O941" s="29"/>
      <c r="P941" s="29"/>
      <c r="Q941" s="29"/>
      <c r="R941" s="29"/>
      <c r="S941" s="29"/>
      <c r="T941" s="29"/>
      <c r="U941" s="29"/>
      <c r="V941" s="29"/>
      <c r="W941" s="29"/>
      <c r="X941" s="29"/>
      <c r="Y941" s="29"/>
      <c r="Z941" s="29"/>
      <c r="AA941" s="29"/>
      <c r="AB941" s="29"/>
      <c r="AC941" s="29"/>
    </row>
    <row r="942" spans="1:29" ht="15.75" customHeight="1">
      <c r="A942" s="29"/>
      <c r="B942" s="75"/>
      <c r="C942" s="29"/>
      <c r="D942" s="29"/>
      <c r="E942" s="29"/>
      <c r="F942" s="29"/>
      <c r="G942" s="29"/>
      <c r="H942" s="29"/>
      <c r="I942" s="29"/>
      <c r="J942" s="325"/>
      <c r="K942" s="325"/>
      <c r="L942" s="29"/>
      <c r="M942" s="29"/>
      <c r="N942" s="29"/>
      <c r="O942" s="29"/>
      <c r="P942" s="29"/>
      <c r="Q942" s="29"/>
      <c r="R942" s="29"/>
      <c r="S942" s="29"/>
      <c r="T942" s="29"/>
      <c r="U942" s="29"/>
      <c r="V942" s="29"/>
      <c r="W942" s="29"/>
      <c r="X942" s="29"/>
      <c r="Y942" s="29"/>
      <c r="Z942" s="29"/>
      <c r="AA942" s="29"/>
      <c r="AB942" s="29"/>
      <c r="AC942" s="29"/>
    </row>
    <row r="943" spans="1:29" ht="15.75" customHeight="1">
      <c r="A943" s="29"/>
      <c r="B943" s="75"/>
      <c r="C943" s="29"/>
      <c r="D943" s="29"/>
      <c r="E943" s="29"/>
      <c r="F943" s="29"/>
      <c r="G943" s="29"/>
      <c r="H943" s="29"/>
      <c r="I943" s="29"/>
      <c r="J943" s="325"/>
      <c r="K943" s="325"/>
      <c r="L943" s="29"/>
      <c r="M943" s="29"/>
      <c r="N943" s="29"/>
      <c r="O943" s="29"/>
      <c r="P943" s="29"/>
      <c r="Q943" s="29"/>
      <c r="R943" s="29"/>
      <c r="S943" s="29"/>
      <c r="T943" s="29"/>
      <c r="U943" s="29"/>
      <c r="V943" s="29"/>
      <c r="W943" s="29"/>
      <c r="X943" s="29"/>
      <c r="Y943" s="29"/>
      <c r="Z943" s="29"/>
      <c r="AA943" s="29"/>
      <c r="AB943" s="29"/>
      <c r="AC943" s="29"/>
    </row>
    <row r="944" spans="1:29" ht="15.75" customHeight="1">
      <c r="A944" s="29"/>
      <c r="B944" s="75"/>
      <c r="C944" s="29"/>
      <c r="D944" s="29"/>
      <c r="E944" s="29"/>
      <c r="F944" s="29"/>
      <c r="G944" s="29"/>
      <c r="H944" s="29"/>
      <c r="I944" s="29"/>
      <c r="J944" s="325"/>
      <c r="K944" s="325"/>
      <c r="L944" s="29"/>
      <c r="M944" s="29"/>
      <c r="N944" s="29"/>
      <c r="O944" s="29"/>
      <c r="P944" s="29"/>
      <c r="Q944" s="29"/>
      <c r="R944" s="29"/>
      <c r="S944" s="29"/>
      <c r="T944" s="29"/>
      <c r="U944" s="29"/>
      <c r="V944" s="29"/>
      <c r="W944" s="29"/>
      <c r="X944" s="29"/>
      <c r="Y944" s="29"/>
      <c r="Z944" s="29"/>
      <c r="AA944" s="29"/>
      <c r="AB944" s="29"/>
      <c r="AC944" s="29"/>
    </row>
    <row r="945" spans="1:29" ht="15.75" customHeight="1">
      <c r="A945" s="29"/>
      <c r="B945" s="75"/>
      <c r="C945" s="29"/>
      <c r="D945" s="29"/>
      <c r="E945" s="29"/>
      <c r="F945" s="29"/>
      <c r="G945" s="29"/>
      <c r="H945" s="29"/>
      <c r="I945" s="29"/>
      <c r="J945" s="325"/>
      <c r="K945" s="325"/>
      <c r="L945" s="29"/>
      <c r="M945" s="29"/>
      <c r="N945" s="29"/>
      <c r="O945" s="29"/>
      <c r="P945" s="29"/>
      <c r="Q945" s="29"/>
      <c r="R945" s="29"/>
      <c r="S945" s="29"/>
      <c r="T945" s="29"/>
      <c r="U945" s="29"/>
      <c r="V945" s="29"/>
      <c r="W945" s="29"/>
      <c r="X945" s="29"/>
      <c r="Y945" s="29"/>
      <c r="Z945" s="29"/>
      <c r="AA945" s="29"/>
      <c r="AB945" s="29"/>
      <c r="AC945" s="29"/>
    </row>
    <row r="946" spans="1:29" ht="15.75" customHeight="1">
      <c r="A946" s="29"/>
      <c r="B946" s="75"/>
      <c r="C946" s="29"/>
      <c r="D946" s="29"/>
      <c r="E946" s="29"/>
      <c r="F946" s="29"/>
      <c r="G946" s="29"/>
      <c r="H946" s="29"/>
      <c r="I946" s="29"/>
      <c r="J946" s="325"/>
      <c r="K946" s="325"/>
      <c r="L946" s="29"/>
      <c r="M946" s="29"/>
      <c r="N946" s="29"/>
      <c r="O946" s="29"/>
      <c r="P946" s="29"/>
      <c r="Q946" s="29"/>
      <c r="R946" s="29"/>
      <c r="S946" s="29"/>
      <c r="T946" s="29"/>
      <c r="U946" s="29"/>
      <c r="V946" s="29"/>
      <c r="W946" s="29"/>
      <c r="X946" s="29"/>
      <c r="Y946" s="29"/>
      <c r="Z946" s="29"/>
      <c r="AA946" s="29"/>
      <c r="AB946" s="29"/>
      <c r="AC946" s="29"/>
    </row>
    <row r="947" spans="1:29" ht="15.75" customHeight="1">
      <c r="A947" s="29"/>
      <c r="B947" s="75"/>
      <c r="C947" s="29"/>
      <c r="D947" s="29"/>
      <c r="E947" s="29"/>
      <c r="F947" s="29"/>
      <c r="G947" s="29"/>
      <c r="H947" s="29"/>
      <c r="I947" s="29"/>
      <c r="J947" s="325"/>
      <c r="K947" s="325"/>
      <c r="L947" s="29"/>
      <c r="M947" s="29"/>
      <c r="N947" s="29"/>
      <c r="O947" s="29"/>
      <c r="P947" s="29"/>
      <c r="Q947" s="29"/>
      <c r="R947" s="29"/>
      <c r="S947" s="29"/>
      <c r="T947" s="29"/>
      <c r="U947" s="29"/>
      <c r="V947" s="29"/>
      <c r="W947" s="29"/>
      <c r="X947" s="29"/>
      <c r="Y947" s="29"/>
      <c r="Z947" s="29"/>
      <c r="AA947" s="29"/>
      <c r="AB947" s="29"/>
      <c r="AC947" s="29"/>
    </row>
    <row r="948" spans="1:29" ht="15.75" customHeight="1">
      <c r="A948" s="29"/>
      <c r="B948" s="75"/>
      <c r="C948" s="29"/>
      <c r="D948" s="29"/>
      <c r="E948" s="29"/>
      <c r="F948" s="29"/>
      <c r="G948" s="29"/>
      <c r="H948" s="29"/>
      <c r="I948" s="29"/>
      <c r="J948" s="325"/>
      <c r="K948" s="325"/>
      <c r="L948" s="29"/>
      <c r="M948" s="29"/>
      <c r="N948" s="29"/>
      <c r="O948" s="29"/>
      <c r="P948" s="29"/>
      <c r="Q948" s="29"/>
      <c r="R948" s="29"/>
      <c r="S948" s="29"/>
      <c r="T948" s="29"/>
      <c r="U948" s="29"/>
      <c r="V948" s="29"/>
      <c r="W948" s="29"/>
      <c r="X948" s="29"/>
      <c r="Y948" s="29"/>
      <c r="Z948" s="29"/>
      <c r="AA948" s="29"/>
      <c r="AB948" s="29"/>
      <c r="AC948" s="29"/>
    </row>
    <row r="949" spans="1:29" ht="15.75" customHeight="1">
      <c r="A949" s="29"/>
      <c r="B949" s="75"/>
      <c r="C949" s="29"/>
      <c r="D949" s="29"/>
      <c r="E949" s="29"/>
      <c r="F949" s="29"/>
      <c r="G949" s="29"/>
      <c r="H949" s="29"/>
      <c r="I949" s="29"/>
      <c r="J949" s="325"/>
      <c r="K949" s="325"/>
      <c r="L949" s="29"/>
      <c r="M949" s="29"/>
      <c r="N949" s="29"/>
      <c r="O949" s="29"/>
      <c r="P949" s="29"/>
      <c r="Q949" s="29"/>
      <c r="R949" s="29"/>
      <c r="S949" s="29"/>
      <c r="T949" s="29"/>
      <c r="U949" s="29"/>
      <c r="V949" s="29"/>
      <c r="W949" s="29"/>
      <c r="X949" s="29"/>
      <c r="Y949" s="29"/>
      <c r="Z949" s="29"/>
      <c r="AA949" s="29"/>
      <c r="AB949" s="29"/>
      <c r="AC949" s="29"/>
    </row>
    <row r="950" spans="1:29" ht="15.75" customHeight="1">
      <c r="A950" s="29"/>
      <c r="B950" s="75"/>
      <c r="C950" s="29"/>
      <c r="D950" s="29"/>
      <c r="E950" s="29"/>
      <c r="F950" s="29"/>
      <c r="G950" s="29"/>
      <c r="H950" s="29"/>
      <c r="I950" s="29"/>
      <c r="J950" s="325"/>
      <c r="K950" s="325"/>
      <c r="L950" s="29"/>
      <c r="M950" s="29"/>
      <c r="N950" s="29"/>
      <c r="O950" s="29"/>
      <c r="P950" s="29"/>
      <c r="Q950" s="29"/>
      <c r="R950" s="29"/>
      <c r="S950" s="29"/>
      <c r="T950" s="29"/>
      <c r="U950" s="29"/>
      <c r="V950" s="29"/>
      <c r="W950" s="29"/>
      <c r="X950" s="29"/>
      <c r="Y950" s="29"/>
      <c r="Z950" s="29"/>
      <c r="AA950" s="29"/>
      <c r="AB950" s="29"/>
      <c r="AC950" s="29"/>
    </row>
    <row r="951" spans="1:29" ht="15.75" customHeight="1">
      <c r="A951" s="29"/>
      <c r="B951" s="75"/>
      <c r="C951" s="29"/>
      <c r="D951" s="29"/>
      <c r="E951" s="29"/>
      <c r="F951" s="29"/>
      <c r="G951" s="29"/>
      <c r="H951" s="29"/>
      <c r="I951" s="29"/>
      <c r="J951" s="325"/>
      <c r="K951" s="325"/>
      <c r="L951" s="29"/>
      <c r="M951" s="29"/>
      <c r="N951" s="29"/>
      <c r="O951" s="29"/>
      <c r="P951" s="29"/>
      <c r="Q951" s="29"/>
      <c r="R951" s="29"/>
      <c r="S951" s="29"/>
      <c r="T951" s="29"/>
      <c r="U951" s="29"/>
      <c r="V951" s="29"/>
      <c r="W951" s="29"/>
      <c r="X951" s="29"/>
      <c r="Y951" s="29"/>
      <c r="Z951" s="29"/>
      <c r="AA951" s="29"/>
      <c r="AB951" s="29"/>
      <c r="AC951" s="29"/>
    </row>
    <row r="952" spans="1:29" ht="15.75" customHeight="1">
      <c r="A952" s="29"/>
      <c r="B952" s="75"/>
      <c r="C952" s="29"/>
      <c r="D952" s="29"/>
      <c r="E952" s="29"/>
      <c r="F952" s="29"/>
      <c r="G952" s="29"/>
      <c r="H952" s="29"/>
      <c r="I952" s="29"/>
      <c r="J952" s="325"/>
      <c r="K952" s="325"/>
      <c r="L952" s="29"/>
      <c r="M952" s="29"/>
      <c r="N952" s="29"/>
      <c r="O952" s="29"/>
      <c r="P952" s="29"/>
      <c r="Q952" s="29"/>
      <c r="R952" s="29"/>
      <c r="S952" s="29"/>
      <c r="T952" s="29"/>
      <c r="U952" s="29"/>
      <c r="V952" s="29"/>
      <c r="W952" s="29"/>
      <c r="X952" s="29"/>
      <c r="Y952" s="29"/>
      <c r="Z952" s="29"/>
      <c r="AA952" s="29"/>
      <c r="AB952" s="29"/>
      <c r="AC952" s="29"/>
    </row>
    <row r="953" spans="1:29" ht="15.75" customHeight="1">
      <c r="A953" s="29"/>
      <c r="B953" s="75"/>
      <c r="C953" s="29"/>
      <c r="D953" s="29"/>
      <c r="E953" s="29"/>
      <c r="F953" s="29"/>
      <c r="G953" s="29"/>
      <c r="H953" s="29"/>
      <c r="I953" s="29"/>
      <c r="J953" s="325"/>
      <c r="K953" s="325"/>
      <c r="L953" s="29"/>
      <c r="M953" s="29"/>
      <c r="N953" s="29"/>
      <c r="O953" s="29"/>
      <c r="P953" s="29"/>
      <c r="Q953" s="29"/>
      <c r="R953" s="29"/>
      <c r="S953" s="29"/>
      <c r="T953" s="29"/>
      <c r="U953" s="29"/>
      <c r="V953" s="29"/>
      <c r="W953" s="29"/>
      <c r="X953" s="29"/>
      <c r="Y953" s="29"/>
      <c r="Z953" s="29"/>
      <c r="AA953" s="29"/>
      <c r="AB953" s="29"/>
      <c r="AC953" s="29"/>
    </row>
    <row r="954" spans="1:29" ht="15.75" customHeight="1">
      <c r="A954" s="29"/>
      <c r="B954" s="75"/>
      <c r="C954" s="29"/>
      <c r="D954" s="29"/>
      <c r="E954" s="29"/>
      <c r="F954" s="29"/>
      <c r="G954" s="29"/>
      <c r="H954" s="29"/>
      <c r="I954" s="29"/>
      <c r="J954" s="325"/>
      <c r="K954" s="325"/>
      <c r="L954" s="29"/>
      <c r="M954" s="29"/>
      <c r="N954" s="29"/>
      <c r="O954" s="29"/>
      <c r="P954" s="29"/>
      <c r="Q954" s="29"/>
      <c r="R954" s="29"/>
      <c r="S954" s="29"/>
      <c r="T954" s="29"/>
      <c r="U954" s="29"/>
      <c r="V954" s="29"/>
      <c r="W954" s="29"/>
      <c r="X954" s="29"/>
      <c r="Y954" s="29"/>
      <c r="Z954" s="29"/>
      <c r="AA954" s="29"/>
      <c r="AB954" s="29"/>
      <c r="AC954" s="29"/>
    </row>
    <row r="955" spans="1:29" ht="15.75" customHeight="1">
      <c r="A955" s="29"/>
      <c r="B955" s="75"/>
      <c r="C955" s="29"/>
      <c r="D955" s="29"/>
      <c r="E955" s="29"/>
      <c r="F955" s="29"/>
      <c r="G955" s="29"/>
      <c r="H955" s="29"/>
      <c r="I955" s="29"/>
      <c r="J955" s="325"/>
      <c r="K955" s="325"/>
      <c r="L955" s="29"/>
      <c r="M955" s="29"/>
      <c r="N955" s="29"/>
      <c r="O955" s="29"/>
      <c r="P955" s="29"/>
      <c r="Q955" s="29"/>
      <c r="R955" s="29"/>
      <c r="S955" s="29"/>
      <c r="T955" s="29"/>
      <c r="U955" s="29"/>
      <c r="V955" s="29"/>
      <c r="W955" s="29"/>
      <c r="X955" s="29"/>
      <c r="Y955" s="29"/>
      <c r="Z955" s="29"/>
      <c r="AA955" s="29"/>
      <c r="AB955" s="29"/>
      <c r="AC955" s="29"/>
    </row>
    <row r="956" spans="1:29" ht="15.75" customHeight="1">
      <c r="A956" s="29"/>
      <c r="B956" s="75"/>
      <c r="C956" s="29"/>
      <c r="D956" s="29"/>
      <c r="E956" s="29"/>
      <c r="F956" s="29"/>
      <c r="G956" s="29"/>
      <c r="H956" s="29"/>
      <c r="I956" s="29"/>
      <c r="J956" s="325"/>
      <c r="K956" s="325"/>
      <c r="L956" s="29"/>
      <c r="M956" s="29"/>
      <c r="N956" s="29"/>
      <c r="O956" s="29"/>
      <c r="P956" s="29"/>
      <c r="Q956" s="29"/>
      <c r="R956" s="29"/>
      <c r="S956" s="29"/>
      <c r="T956" s="29"/>
      <c r="U956" s="29"/>
      <c r="V956" s="29"/>
      <c r="W956" s="29"/>
      <c r="X956" s="29"/>
      <c r="Y956" s="29"/>
      <c r="Z956" s="29"/>
      <c r="AA956" s="29"/>
      <c r="AB956" s="29"/>
      <c r="AC956" s="29"/>
    </row>
    <row r="957" spans="1:29" ht="15.75" customHeight="1">
      <c r="A957" s="29"/>
      <c r="B957" s="75"/>
      <c r="C957" s="29"/>
      <c r="D957" s="29"/>
      <c r="E957" s="29"/>
      <c r="F957" s="29"/>
      <c r="G957" s="29"/>
      <c r="H957" s="29"/>
      <c r="I957" s="29"/>
      <c r="J957" s="325"/>
      <c r="K957" s="325"/>
      <c r="L957" s="29"/>
      <c r="M957" s="29"/>
      <c r="N957" s="29"/>
      <c r="O957" s="29"/>
      <c r="P957" s="29"/>
      <c r="Q957" s="29"/>
      <c r="R957" s="29"/>
      <c r="S957" s="29"/>
      <c r="T957" s="29"/>
      <c r="U957" s="29"/>
      <c r="V957" s="29"/>
      <c r="W957" s="29"/>
      <c r="X957" s="29"/>
      <c r="Y957" s="29"/>
      <c r="Z957" s="29"/>
      <c r="AA957" s="29"/>
      <c r="AB957" s="29"/>
      <c r="AC957" s="29"/>
    </row>
    <row r="958" spans="1:29" ht="15.75" customHeight="1">
      <c r="A958" s="29"/>
      <c r="B958" s="75"/>
      <c r="C958" s="29"/>
      <c r="D958" s="29"/>
      <c r="E958" s="29"/>
      <c r="F958" s="29"/>
      <c r="G958" s="29"/>
      <c r="H958" s="29"/>
      <c r="I958" s="29"/>
      <c r="J958" s="325"/>
      <c r="K958" s="325"/>
      <c r="L958" s="29"/>
      <c r="M958" s="29"/>
      <c r="N958" s="29"/>
      <c r="O958" s="29"/>
      <c r="P958" s="29"/>
      <c r="Q958" s="29"/>
      <c r="R958" s="29"/>
      <c r="S958" s="29"/>
      <c r="T958" s="29"/>
      <c r="U958" s="29"/>
      <c r="V958" s="29"/>
      <c r="W958" s="29"/>
      <c r="X958" s="29"/>
      <c r="Y958" s="29"/>
      <c r="Z958" s="29"/>
      <c r="AA958" s="29"/>
      <c r="AB958" s="29"/>
      <c r="AC958" s="29"/>
    </row>
    <row r="959" spans="1:29" ht="15.75" customHeight="1">
      <c r="A959" s="29"/>
      <c r="B959" s="75"/>
      <c r="C959" s="29"/>
      <c r="D959" s="29"/>
      <c r="E959" s="29"/>
      <c r="F959" s="29"/>
      <c r="G959" s="29"/>
      <c r="H959" s="29"/>
      <c r="I959" s="29"/>
      <c r="J959" s="325"/>
      <c r="K959" s="325"/>
      <c r="L959" s="29"/>
      <c r="M959" s="29"/>
      <c r="N959" s="29"/>
      <c r="O959" s="29"/>
      <c r="P959" s="29"/>
      <c r="Q959" s="29"/>
      <c r="R959" s="29"/>
      <c r="S959" s="29"/>
      <c r="T959" s="29"/>
      <c r="U959" s="29"/>
      <c r="V959" s="29"/>
      <c r="W959" s="29"/>
      <c r="X959" s="29"/>
      <c r="Y959" s="29"/>
      <c r="Z959" s="29"/>
      <c r="AA959" s="29"/>
      <c r="AB959" s="29"/>
      <c r="AC959" s="29"/>
    </row>
    <row r="960" spans="1:29" ht="15.75" customHeight="1">
      <c r="A960" s="29"/>
      <c r="B960" s="75"/>
      <c r="C960" s="29"/>
      <c r="D960" s="29"/>
      <c r="E960" s="29"/>
      <c r="F960" s="29"/>
      <c r="G960" s="29"/>
      <c r="H960" s="29"/>
      <c r="I960" s="29"/>
      <c r="J960" s="325"/>
      <c r="K960" s="325"/>
      <c r="L960" s="29"/>
      <c r="M960" s="29"/>
      <c r="N960" s="29"/>
      <c r="O960" s="29"/>
      <c r="P960" s="29"/>
      <c r="Q960" s="29"/>
      <c r="R960" s="29"/>
      <c r="S960" s="29"/>
      <c r="T960" s="29"/>
      <c r="U960" s="29"/>
      <c r="V960" s="29"/>
      <c r="W960" s="29"/>
      <c r="X960" s="29"/>
      <c r="Y960" s="29"/>
      <c r="Z960" s="29"/>
      <c r="AA960" s="29"/>
      <c r="AB960" s="29"/>
      <c r="AC960" s="29"/>
    </row>
    <row r="961" spans="1:29" ht="15.75" customHeight="1">
      <c r="A961" s="29"/>
      <c r="B961" s="75"/>
      <c r="C961" s="29"/>
      <c r="D961" s="29"/>
      <c r="E961" s="29"/>
      <c r="F961" s="29"/>
      <c r="G961" s="29"/>
      <c r="H961" s="29"/>
      <c r="I961" s="29"/>
      <c r="J961" s="325"/>
      <c r="K961" s="325"/>
      <c r="L961" s="29"/>
      <c r="M961" s="29"/>
      <c r="N961" s="29"/>
      <c r="O961" s="29"/>
      <c r="P961" s="29"/>
      <c r="Q961" s="29"/>
      <c r="R961" s="29"/>
      <c r="S961" s="29"/>
      <c r="T961" s="29"/>
      <c r="U961" s="29"/>
      <c r="V961" s="29"/>
      <c r="W961" s="29"/>
      <c r="X961" s="29"/>
      <c r="Y961" s="29"/>
      <c r="Z961" s="29"/>
      <c r="AA961" s="29"/>
      <c r="AB961" s="29"/>
      <c r="AC961" s="29"/>
    </row>
    <row r="962" spans="1:29" ht="15.75" customHeight="1">
      <c r="A962" s="29"/>
      <c r="B962" s="75"/>
      <c r="C962" s="29"/>
      <c r="D962" s="29"/>
      <c r="E962" s="29"/>
      <c r="F962" s="29"/>
      <c r="G962" s="29"/>
      <c r="H962" s="29"/>
      <c r="I962" s="29"/>
      <c r="J962" s="325"/>
      <c r="K962" s="325"/>
      <c r="L962" s="29"/>
      <c r="M962" s="29"/>
      <c r="N962" s="29"/>
      <c r="O962" s="29"/>
      <c r="P962" s="29"/>
      <c r="Q962" s="29"/>
      <c r="R962" s="29"/>
      <c r="S962" s="29"/>
      <c r="T962" s="29"/>
      <c r="U962" s="29"/>
      <c r="V962" s="29"/>
      <c r="W962" s="29"/>
      <c r="X962" s="29"/>
      <c r="Y962" s="29"/>
      <c r="Z962" s="29"/>
      <c r="AA962" s="29"/>
      <c r="AB962" s="29"/>
      <c r="AC962" s="29"/>
    </row>
    <row r="963" spans="1:29" ht="15.75" customHeight="1">
      <c r="A963" s="29"/>
      <c r="B963" s="75"/>
      <c r="C963" s="29"/>
      <c r="D963" s="29"/>
      <c r="E963" s="29"/>
      <c r="F963" s="29"/>
      <c r="G963" s="29"/>
      <c r="H963" s="29"/>
      <c r="I963" s="29"/>
      <c r="J963" s="325"/>
      <c r="K963" s="325"/>
      <c r="L963" s="29"/>
      <c r="M963" s="29"/>
      <c r="N963" s="29"/>
      <c r="O963" s="29"/>
      <c r="P963" s="29"/>
      <c r="Q963" s="29"/>
      <c r="R963" s="29"/>
      <c r="S963" s="29"/>
      <c r="T963" s="29"/>
      <c r="U963" s="29"/>
      <c r="V963" s="29"/>
      <c r="W963" s="29"/>
      <c r="X963" s="29"/>
      <c r="Y963" s="29"/>
      <c r="Z963" s="29"/>
      <c r="AA963" s="29"/>
      <c r="AB963" s="29"/>
      <c r="AC963" s="29"/>
    </row>
    <row r="964" spans="1:29" ht="15.75" customHeight="1">
      <c r="A964" s="29"/>
      <c r="B964" s="75"/>
      <c r="C964" s="29"/>
      <c r="D964" s="29"/>
      <c r="E964" s="29"/>
      <c r="F964" s="29"/>
      <c r="G964" s="29"/>
      <c r="H964" s="29"/>
      <c r="I964" s="29"/>
      <c r="J964" s="325"/>
      <c r="K964" s="325"/>
      <c r="L964" s="29"/>
      <c r="M964" s="29"/>
      <c r="N964" s="29"/>
      <c r="O964" s="29"/>
      <c r="P964" s="29"/>
      <c r="Q964" s="29"/>
      <c r="R964" s="29"/>
      <c r="S964" s="29"/>
      <c r="T964" s="29"/>
      <c r="U964" s="29"/>
      <c r="V964" s="29"/>
      <c r="W964" s="29"/>
      <c r="X964" s="29"/>
      <c r="Y964" s="29"/>
      <c r="Z964" s="29"/>
      <c r="AA964" s="29"/>
      <c r="AB964" s="29"/>
      <c r="AC964" s="29"/>
    </row>
    <row r="965" spans="1:29" ht="15.75" customHeight="1">
      <c r="A965" s="29"/>
      <c r="B965" s="75"/>
      <c r="C965" s="29"/>
      <c r="D965" s="29"/>
      <c r="E965" s="29"/>
      <c r="F965" s="29"/>
      <c r="G965" s="29"/>
      <c r="H965" s="29"/>
      <c r="I965" s="29"/>
      <c r="J965" s="325"/>
      <c r="K965" s="325"/>
      <c r="L965" s="29"/>
      <c r="M965" s="29"/>
      <c r="N965" s="29"/>
      <c r="O965" s="29"/>
      <c r="P965" s="29"/>
      <c r="Q965" s="29"/>
      <c r="R965" s="29"/>
      <c r="S965" s="29"/>
      <c r="T965" s="29"/>
      <c r="U965" s="29"/>
      <c r="V965" s="29"/>
      <c r="W965" s="29"/>
      <c r="X965" s="29"/>
      <c r="Y965" s="29"/>
      <c r="Z965" s="29"/>
      <c r="AA965" s="29"/>
      <c r="AB965" s="29"/>
      <c r="AC965" s="29"/>
    </row>
    <row r="966" spans="1:29" ht="15.75" customHeight="1">
      <c r="A966" s="29"/>
      <c r="B966" s="75"/>
      <c r="C966" s="29"/>
      <c r="D966" s="29"/>
      <c r="E966" s="29"/>
      <c r="F966" s="29"/>
      <c r="G966" s="29"/>
      <c r="H966" s="29"/>
      <c r="I966" s="29"/>
      <c r="J966" s="325"/>
      <c r="K966" s="325"/>
      <c r="L966" s="29"/>
      <c r="M966" s="29"/>
      <c r="N966" s="29"/>
      <c r="O966" s="29"/>
      <c r="P966" s="29"/>
      <c r="Q966" s="29"/>
      <c r="R966" s="29"/>
      <c r="S966" s="29"/>
      <c r="T966" s="29"/>
      <c r="U966" s="29"/>
      <c r="V966" s="29"/>
      <c r="W966" s="29"/>
      <c r="X966" s="29"/>
      <c r="Y966" s="29"/>
      <c r="Z966" s="29"/>
      <c r="AA966" s="29"/>
      <c r="AB966" s="29"/>
      <c r="AC966" s="29"/>
    </row>
    <row r="967" spans="1:29" ht="15.75" customHeight="1">
      <c r="A967" s="29"/>
      <c r="B967" s="75"/>
      <c r="C967" s="29"/>
      <c r="D967" s="29"/>
      <c r="E967" s="29"/>
      <c r="F967" s="29"/>
      <c r="G967" s="29"/>
      <c r="H967" s="29"/>
      <c r="I967" s="29"/>
      <c r="J967" s="325"/>
      <c r="K967" s="325"/>
      <c r="L967" s="29"/>
      <c r="M967" s="29"/>
      <c r="N967" s="29"/>
      <c r="O967" s="29"/>
      <c r="P967" s="29"/>
      <c r="Q967" s="29"/>
      <c r="R967" s="29"/>
      <c r="S967" s="29"/>
      <c r="T967" s="29"/>
      <c r="U967" s="29"/>
      <c r="V967" s="29"/>
      <c r="W967" s="29"/>
      <c r="X967" s="29"/>
      <c r="Y967" s="29"/>
      <c r="Z967" s="29"/>
      <c r="AA967" s="29"/>
      <c r="AB967" s="29"/>
      <c r="AC967" s="29"/>
    </row>
    <row r="968" spans="1:29" ht="15.75" customHeight="1">
      <c r="A968" s="29"/>
      <c r="B968" s="75"/>
      <c r="C968" s="29"/>
      <c r="D968" s="29"/>
      <c r="E968" s="29"/>
      <c r="F968" s="29"/>
      <c r="G968" s="29"/>
      <c r="H968" s="29"/>
      <c r="I968" s="29"/>
      <c r="J968" s="325"/>
      <c r="K968" s="325"/>
      <c r="L968" s="29"/>
      <c r="M968" s="29"/>
      <c r="N968" s="29"/>
      <c r="O968" s="29"/>
      <c r="P968" s="29"/>
      <c r="Q968" s="29"/>
      <c r="R968" s="29"/>
      <c r="S968" s="29"/>
      <c r="T968" s="29"/>
      <c r="U968" s="29"/>
      <c r="V968" s="29"/>
      <c r="W968" s="29"/>
      <c r="X968" s="29"/>
      <c r="Y968" s="29"/>
      <c r="Z968" s="29"/>
      <c r="AA968" s="29"/>
      <c r="AB968" s="29"/>
      <c r="AC968" s="29"/>
    </row>
    <row r="969" spans="1:29" ht="15.75" customHeight="1">
      <c r="A969" s="29"/>
      <c r="B969" s="75"/>
      <c r="C969" s="29"/>
      <c r="D969" s="29"/>
      <c r="E969" s="29"/>
      <c r="F969" s="29"/>
      <c r="G969" s="29"/>
      <c r="H969" s="29"/>
      <c r="I969" s="29"/>
      <c r="J969" s="325"/>
      <c r="K969" s="325"/>
      <c r="L969" s="29"/>
      <c r="M969" s="29"/>
      <c r="N969" s="29"/>
      <c r="O969" s="29"/>
      <c r="P969" s="29"/>
      <c r="Q969" s="29"/>
      <c r="R969" s="29"/>
      <c r="S969" s="29"/>
      <c r="T969" s="29"/>
      <c r="U969" s="29"/>
      <c r="V969" s="29"/>
      <c r="W969" s="29"/>
      <c r="X969" s="29"/>
      <c r="Y969" s="29"/>
      <c r="Z969" s="29"/>
      <c r="AA969" s="29"/>
      <c r="AB969" s="29"/>
      <c r="AC969" s="29"/>
    </row>
    <row r="970" spans="1:29" ht="15.75" customHeight="1">
      <c r="A970" s="29"/>
      <c r="B970" s="75"/>
      <c r="C970" s="29"/>
      <c r="D970" s="29"/>
      <c r="E970" s="29"/>
      <c r="F970" s="29"/>
      <c r="G970" s="29"/>
      <c r="H970" s="29"/>
      <c r="I970" s="29"/>
      <c r="J970" s="325"/>
      <c r="K970" s="325"/>
      <c r="L970" s="29"/>
      <c r="M970" s="29"/>
      <c r="N970" s="29"/>
      <c r="O970" s="29"/>
      <c r="P970" s="29"/>
      <c r="Q970" s="29"/>
      <c r="R970" s="29"/>
      <c r="S970" s="29"/>
      <c r="T970" s="29"/>
      <c r="U970" s="29"/>
      <c r="V970" s="29"/>
      <c r="W970" s="29"/>
      <c r="X970" s="29"/>
      <c r="Y970" s="29"/>
      <c r="Z970" s="29"/>
      <c r="AA970" s="29"/>
      <c r="AB970" s="29"/>
      <c r="AC970" s="29"/>
    </row>
    <row r="971" spans="1:29" ht="15.75" customHeight="1">
      <c r="A971" s="29"/>
      <c r="B971" s="75"/>
      <c r="C971" s="29"/>
      <c r="D971" s="29"/>
      <c r="E971" s="29"/>
      <c r="F971" s="29"/>
      <c r="G971" s="29"/>
      <c r="H971" s="29"/>
      <c r="I971" s="29"/>
      <c r="J971" s="325"/>
      <c r="K971" s="325"/>
      <c r="L971" s="29"/>
      <c r="M971" s="29"/>
      <c r="N971" s="29"/>
      <c r="O971" s="29"/>
      <c r="P971" s="29"/>
      <c r="Q971" s="29"/>
      <c r="R971" s="29"/>
      <c r="S971" s="29"/>
      <c r="T971" s="29"/>
      <c r="U971" s="29"/>
      <c r="V971" s="29"/>
      <c r="W971" s="29"/>
      <c r="X971" s="29"/>
      <c r="Y971" s="29"/>
      <c r="Z971" s="29"/>
      <c r="AA971" s="29"/>
      <c r="AB971" s="29"/>
      <c r="AC971" s="29"/>
    </row>
    <row r="972" spans="1:29" ht="15.75" customHeight="1">
      <c r="A972" s="29"/>
      <c r="B972" s="75"/>
      <c r="C972" s="29"/>
      <c r="D972" s="29"/>
      <c r="E972" s="29"/>
      <c r="F972" s="29"/>
      <c r="G972" s="29"/>
      <c r="H972" s="29"/>
      <c r="I972" s="29"/>
      <c r="J972" s="325"/>
      <c r="K972" s="325"/>
      <c r="L972" s="29"/>
      <c r="M972" s="29"/>
      <c r="N972" s="29"/>
      <c r="O972" s="29"/>
      <c r="P972" s="29"/>
      <c r="Q972" s="29"/>
      <c r="R972" s="29"/>
      <c r="S972" s="29"/>
      <c r="T972" s="29"/>
      <c r="U972" s="29"/>
      <c r="V972" s="29"/>
      <c r="W972" s="29"/>
      <c r="X972" s="29"/>
      <c r="Y972" s="29"/>
      <c r="Z972" s="29"/>
      <c r="AA972" s="29"/>
      <c r="AB972" s="29"/>
      <c r="AC972" s="29"/>
    </row>
    <row r="973" spans="1:29" ht="15.75" customHeight="1">
      <c r="A973" s="29"/>
      <c r="B973" s="75"/>
      <c r="C973" s="29"/>
      <c r="D973" s="29"/>
      <c r="E973" s="29"/>
      <c r="F973" s="29"/>
      <c r="G973" s="29"/>
      <c r="H973" s="29"/>
      <c r="I973" s="29"/>
      <c r="J973" s="325"/>
      <c r="K973" s="325"/>
      <c r="L973" s="29"/>
      <c r="M973" s="29"/>
      <c r="N973" s="29"/>
      <c r="O973" s="29"/>
      <c r="P973" s="29"/>
      <c r="Q973" s="29"/>
      <c r="R973" s="29"/>
      <c r="S973" s="29"/>
      <c r="T973" s="29"/>
      <c r="U973" s="29"/>
      <c r="V973" s="29"/>
      <c r="W973" s="29"/>
      <c r="X973" s="29"/>
      <c r="Y973" s="29"/>
      <c r="Z973" s="29"/>
      <c r="AA973" s="29"/>
      <c r="AB973" s="29"/>
      <c r="AC973" s="29"/>
    </row>
    <row r="974" spans="1:29" ht="15.75" customHeight="1">
      <c r="A974" s="29"/>
      <c r="B974" s="75"/>
      <c r="C974" s="29"/>
      <c r="D974" s="29"/>
      <c r="E974" s="29"/>
      <c r="F974" s="29"/>
      <c r="G974" s="29"/>
      <c r="H974" s="29"/>
      <c r="I974" s="29"/>
      <c r="J974" s="325"/>
      <c r="K974" s="325"/>
      <c r="L974" s="29"/>
      <c r="M974" s="29"/>
      <c r="N974" s="29"/>
      <c r="O974" s="29"/>
      <c r="P974" s="29"/>
      <c r="Q974" s="29"/>
      <c r="R974" s="29"/>
      <c r="S974" s="29"/>
      <c r="T974" s="29"/>
      <c r="U974" s="29"/>
      <c r="V974" s="29"/>
      <c r="W974" s="29"/>
      <c r="X974" s="29"/>
      <c r="Y974" s="29"/>
      <c r="Z974" s="29"/>
      <c r="AA974" s="29"/>
      <c r="AB974" s="29"/>
      <c r="AC974" s="29"/>
    </row>
    <row r="975" spans="1:29" ht="15.75" customHeight="1">
      <c r="A975" s="29"/>
      <c r="B975" s="75"/>
      <c r="C975" s="29"/>
      <c r="D975" s="29"/>
      <c r="E975" s="29"/>
      <c r="F975" s="29"/>
      <c r="G975" s="29"/>
      <c r="H975" s="29"/>
      <c r="I975" s="29"/>
      <c r="J975" s="325"/>
      <c r="K975" s="325"/>
      <c r="L975" s="29"/>
      <c r="M975" s="29"/>
      <c r="N975" s="29"/>
      <c r="O975" s="29"/>
      <c r="P975" s="29"/>
      <c r="Q975" s="29"/>
      <c r="R975" s="29"/>
      <c r="S975" s="29"/>
      <c r="T975" s="29"/>
      <c r="U975" s="29"/>
      <c r="V975" s="29"/>
      <c r="W975" s="29"/>
      <c r="X975" s="29"/>
      <c r="Y975" s="29"/>
      <c r="Z975" s="29"/>
      <c r="AA975" s="29"/>
      <c r="AB975" s="29"/>
      <c r="AC975" s="29"/>
    </row>
    <row r="976" spans="1:29" ht="15.75" customHeight="1">
      <c r="A976" s="29"/>
      <c r="B976" s="75"/>
      <c r="C976" s="29"/>
      <c r="D976" s="29"/>
      <c r="E976" s="29"/>
      <c r="F976" s="29"/>
      <c r="G976" s="29"/>
      <c r="H976" s="29"/>
      <c r="I976" s="29"/>
      <c r="J976" s="325"/>
      <c r="K976" s="325"/>
      <c r="L976" s="29"/>
      <c r="M976" s="29"/>
      <c r="N976" s="29"/>
      <c r="O976" s="29"/>
      <c r="P976" s="29"/>
      <c r="Q976" s="29"/>
      <c r="R976" s="29"/>
      <c r="S976" s="29"/>
      <c r="T976" s="29"/>
      <c r="U976" s="29"/>
      <c r="V976" s="29"/>
      <c r="W976" s="29"/>
      <c r="X976" s="29"/>
      <c r="Y976" s="29"/>
      <c r="Z976" s="29"/>
      <c r="AA976" s="29"/>
      <c r="AB976" s="29"/>
      <c r="AC976" s="29"/>
    </row>
    <row r="977" spans="1:29" ht="15.75" customHeight="1">
      <c r="A977" s="29"/>
      <c r="B977" s="75"/>
      <c r="C977" s="29"/>
      <c r="D977" s="29"/>
      <c r="E977" s="29"/>
      <c r="F977" s="29"/>
      <c r="G977" s="29"/>
      <c r="H977" s="29"/>
      <c r="I977" s="29"/>
      <c r="J977" s="325"/>
      <c r="K977" s="325"/>
      <c r="L977" s="29"/>
      <c r="M977" s="29"/>
      <c r="N977" s="29"/>
      <c r="O977" s="29"/>
      <c r="P977" s="29"/>
      <c r="Q977" s="29"/>
      <c r="R977" s="29"/>
      <c r="S977" s="29"/>
      <c r="T977" s="29"/>
      <c r="U977" s="29"/>
      <c r="V977" s="29"/>
      <c r="W977" s="29"/>
      <c r="X977" s="29"/>
      <c r="Y977" s="29"/>
      <c r="Z977" s="29"/>
      <c r="AA977" s="29"/>
      <c r="AB977" s="29"/>
      <c r="AC977" s="29"/>
    </row>
    <row r="978" spans="1:29" ht="15.75" customHeight="1">
      <c r="A978" s="29"/>
      <c r="B978" s="75"/>
      <c r="C978" s="29"/>
      <c r="D978" s="29"/>
      <c r="E978" s="29"/>
      <c r="F978" s="29"/>
      <c r="G978" s="29"/>
      <c r="H978" s="29"/>
      <c r="I978" s="29"/>
      <c r="J978" s="325"/>
      <c r="K978" s="325"/>
      <c r="L978" s="29"/>
      <c r="M978" s="29"/>
      <c r="N978" s="29"/>
      <c r="O978" s="29"/>
      <c r="P978" s="29"/>
      <c r="Q978" s="29"/>
      <c r="R978" s="29"/>
      <c r="S978" s="29"/>
      <c r="T978" s="29"/>
      <c r="U978" s="29"/>
      <c r="V978" s="29"/>
      <c r="W978" s="29"/>
      <c r="X978" s="29"/>
      <c r="Y978" s="29"/>
      <c r="Z978" s="29"/>
      <c r="AA978" s="29"/>
      <c r="AB978" s="29"/>
      <c r="AC978" s="29"/>
    </row>
    <row r="979" spans="1:29" ht="15.75" customHeight="1">
      <c r="A979" s="29"/>
      <c r="B979" s="75"/>
      <c r="C979" s="29"/>
      <c r="D979" s="29"/>
      <c r="E979" s="29"/>
      <c r="F979" s="29"/>
      <c r="G979" s="29"/>
      <c r="H979" s="29"/>
      <c r="I979" s="29"/>
      <c r="J979" s="325"/>
      <c r="K979" s="325"/>
      <c r="L979" s="29"/>
      <c r="M979" s="29"/>
      <c r="N979" s="29"/>
      <c r="O979" s="29"/>
      <c r="P979" s="29"/>
      <c r="Q979" s="29"/>
      <c r="R979" s="29"/>
      <c r="S979" s="29"/>
      <c r="T979" s="29"/>
      <c r="U979" s="29"/>
      <c r="V979" s="29"/>
      <c r="W979" s="29"/>
      <c r="X979" s="29"/>
      <c r="Y979" s="29"/>
      <c r="Z979" s="29"/>
      <c r="AA979" s="29"/>
      <c r="AB979" s="29"/>
      <c r="AC979" s="29"/>
    </row>
    <row r="980" spans="1:29" ht="15.75" customHeight="1">
      <c r="A980" s="29"/>
      <c r="B980" s="75"/>
      <c r="C980" s="29"/>
      <c r="D980" s="29"/>
      <c r="E980" s="29"/>
      <c r="F980" s="29"/>
      <c r="G980" s="29"/>
      <c r="H980" s="29"/>
      <c r="I980" s="29"/>
      <c r="J980" s="325"/>
      <c r="K980" s="325"/>
      <c r="L980" s="29"/>
      <c r="M980" s="29"/>
      <c r="N980" s="29"/>
      <c r="O980" s="29"/>
      <c r="P980" s="29"/>
      <c r="Q980" s="29"/>
      <c r="R980" s="29"/>
      <c r="S980" s="29"/>
      <c r="T980" s="29"/>
      <c r="U980" s="29"/>
      <c r="V980" s="29"/>
      <c r="W980" s="29"/>
      <c r="X980" s="29"/>
      <c r="Y980" s="29"/>
      <c r="Z980" s="29"/>
      <c r="AA980" s="29"/>
      <c r="AB980" s="29"/>
      <c r="AC980" s="29"/>
    </row>
    <row r="981" spans="1:29" ht="15.75" customHeight="1">
      <c r="A981" s="29"/>
      <c r="B981" s="75"/>
      <c r="C981" s="29"/>
      <c r="D981" s="29"/>
      <c r="E981" s="29"/>
      <c r="F981" s="29"/>
      <c r="G981" s="29"/>
      <c r="H981" s="29"/>
      <c r="I981" s="29"/>
      <c r="J981" s="325"/>
      <c r="K981" s="325"/>
      <c r="L981" s="29"/>
      <c r="M981" s="29"/>
      <c r="N981" s="29"/>
      <c r="O981" s="29"/>
      <c r="P981" s="29"/>
      <c r="Q981" s="29"/>
      <c r="R981" s="29"/>
      <c r="S981" s="29"/>
      <c r="T981" s="29"/>
      <c r="U981" s="29"/>
      <c r="V981" s="29"/>
      <c r="W981" s="29"/>
      <c r="X981" s="29"/>
      <c r="Y981" s="29"/>
      <c r="Z981" s="29"/>
      <c r="AA981" s="29"/>
      <c r="AB981" s="29"/>
      <c r="AC981" s="29"/>
    </row>
    <row r="982" spans="1:29" ht="15.75" customHeight="1">
      <c r="A982" s="29"/>
      <c r="B982" s="75"/>
      <c r="C982" s="29"/>
      <c r="D982" s="29"/>
      <c r="E982" s="29"/>
      <c r="F982" s="29"/>
      <c r="G982" s="29"/>
      <c r="H982" s="29"/>
      <c r="I982" s="29"/>
      <c r="J982" s="325"/>
      <c r="K982" s="325"/>
      <c r="L982" s="29"/>
      <c r="M982" s="29"/>
      <c r="N982" s="29"/>
      <c r="O982" s="29"/>
      <c r="P982" s="29"/>
      <c r="Q982" s="29"/>
      <c r="R982" s="29"/>
      <c r="S982" s="29"/>
      <c r="T982" s="29"/>
      <c r="U982" s="29"/>
      <c r="V982" s="29"/>
      <c r="W982" s="29"/>
      <c r="X982" s="29"/>
      <c r="Y982" s="29"/>
      <c r="Z982" s="29"/>
      <c r="AA982" s="29"/>
      <c r="AB982" s="29"/>
      <c r="AC982" s="29"/>
    </row>
    <row r="983" spans="1:29" ht="15.75" customHeight="1">
      <c r="A983" s="29"/>
      <c r="B983" s="75"/>
      <c r="C983" s="29"/>
      <c r="D983" s="29"/>
      <c r="E983" s="29"/>
      <c r="F983" s="29"/>
      <c r="G983" s="29"/>
      <c r="H983" s="29"/>
      <c r="I983" s="29"/>
      <c r="J983" s="325"/>
      <c r="K983" s="325"/>
      <c r="L983" s="29"/>
      <c r="M983" s="29"/>
      <c r="N983" s="29"/>
      <c r="O983" s="29"/>
      <c r="P983" s="29"/>
      <c r="Q983" s="29"/>
      <c r="R983" s="29"/>
      <c r="S983" s="29"/>
      <c r="T983" s="29"/>
      <c r="U983" s="29"/>
      <c r="V983" s="29"/>
      <c r="W983" s="29"/>
      <c r="X983" s="29"/>
      <c r="Y983" s="29"/>
      <c r="Z983" s="29"/>
      <c r="AA983" s="29"/>
      <c r="AB983" s="29"/>
      <c r="AC983" s="29"/>
    </row>
    <row r="984" spans="1:29" ht="15.75" customHeight="1">
      <c r="A984" s="29"/>
      <c r="B984" s="75"/>
      <c r="C984" s="29"/>
      <c r="D984" s="29"/>
      <c r="E984" s="29"/>
      <c r="F984" s="29"/>
      <c r="G984" s="29"/>
      <c r="H984" s="29"/>
      <c r="I984" s="29"/>
      <c r="J984" s="325"/>
      <c r="K984" s="325"/>
      <c r="L984" s="29"/>
      <c r="M984" s="29"/>
      <c r="N984" s="29"/>
      <c r="O984" s="29"/>
      <c r="P984" s="29"/>
      <c r="Q984" s="29"/>
      <c r="R984" s="29"/>
      <c r="S984" s="29"/>
      <c r="T984" s="29"/>
      <c r="U984" s="29"/>
      <c r="V984" s="29"/>
      <c r="W984" s="29"/>
      <c r="X984" s="29"/>
      <c r="Y984" s="29"/>
      <c r="Z984" s="29"/>
      <c r="AA984" s="29"/>
      <c r="AB984" s="29"/>
      <c r="AC984" s="29"/>
    </row>
    <row r="985" spans="1:29" ht="15.75" customHeight="1">
      <c r="A985" s="29"/>
      <c r="B985" s="75"/>
      <c r="C985" s="29"/>
      <c r="D985" s="29"/>
      <c r="E985" s="29"/>
      <c r="F985" s="29"/>
      <c r="G985" s="29"/>
      <c r="H985" s="29"/>
      <c r="I985" s="29"/>
      <c r="J985" s="325"/>
      <c r="K985" s="325"/>
      <c r="L985" s="29"/>
      <c r="M985" s="29"/>
      <c r="N985" s="29"/>
      <c r="O985" s="29"/>
      <c r="P985" s="29"/>
      <c r="Q985" s="29"/>
      <c r="R985" s="29"/>
      <c r="S985" s="29"/>
      <c r="T985" s="29"/>
      <c r="U985" s="29"/>
      <c r="V985" s="29"/>
      <c r="W985" s="29"/>
      <c r="X985" s="29"/>
      <c r="Y985" s="29"/>
      <c r="Z985" s="29"/>
      <c r="AA985" s="29"/>
      <c r="AB985" s="29"/>
      <c r="AC985" s="29"/>
    </row>
    <row r="986" spans="1:29" ht="15.75" customHeight="1">
      <c r="A986" s="29"/>
      <c r="B986" s="75"/>
      <c r="C986" s="29"/>
      <c r="D986" s="29"/>
      <c r="E986" s="29"/>
      <c r="F986" s="29"/>
      <c r="G986" s="29"/>
      <c r="H986" s="29"/>
      <c r="I986" s="29"/>
      <c r="J986" s="325"/>
      <c r="K986" s="325"/>
      <c r="L986" s="29"/>
      <c r="M986" s="29"/>
      <c r="N986" s="29"/>
      <c r="O986" s="29"/>
      <c r="P986" s="29"/>
      <c r="Q986" s="29"/>
      <c r="R986" s="29"/>
      <c r="S986" s="29"/>
      <c r="T986" s="29"/>
      <c r="U986" s="29"/>
      <c r="V986" s="29"/>
      <c r="W986" s="29"/>
      <c r="X986" s="29"/>
      <c r="Y986" s="29"/>
      <c r="Z986" s="29"/>
      <c r="AA986" s="29"/>
      <c r="AB986" s="29"/>
      <c r="AC986" s="29"/>
    </row>
    <row r="987" spans="1:29" ht="15.75" customHeight="1">
      <c r="A987" s="29"/>
      <c r="B987" s="75"/>
      <c r="C987" s="29"/>
      <c r="D987" s="29"/>
      <c r="E987" s="29"/>
      <c r="F987" s="29"/>
      <c r="G987" s="29"/>
      <c r="H987" s="29"/>
      <c r="I987" s="29"/>
      <c r="J987" s="325"/>
      <c r="K987" s="325"/>
      <c r="L987" s="29"/>
      <c r="M987" s="29"/>
      <c r="N987" s="29"/>
      <c r="O987" s="29"/>
      <c r="P987" s="29"/>
      <c r="Q987" s="29"/>
      <c r="R987" s="29"/>
      <c r="S987" s="29"/>
      <c r="T987" s="29"/>
      <c r="U987" s="29"/>
      <c r="V987" s="29"/>
      <c r="W987" s="29"/>
      <c r="X987" s="29"/>
      <c r="Y987" s="29"/>
      <c r="Z987" s="29"/>
      <c r="AA987" s="29"/>
      <c r="AB987" s="29"/>
      <c r="AC987" s="29"/>
    </row>
    <row r="988" spans="1:29" ht="15.75" customHeight="1">
      <c r="A988" s="29"/>
      <c r="B988" s="75"/>
      <c r="C988" s="29"/>
      <c r="D988" s="29"/>
      <c r="E988" s="29"/>
      <c r="F988" s="29"/>
      <c r="G988" s="29"/>
      <c r="H988" s="29"/>
      <c r="I988" s="29"/>
      <c r="J988" s="325"/>
      <c r="K988" s="325"/>
      <c r="L988" s="29"/>
      <c r="M988" s="29"/>
      <c r="N988" s="29"/>
      <c r="O988" s="29"/>
      <c r="P988" s="29"/>
      <c r="Q988" s="29"/>
      <c r="R988" s="29"/>
      <c r="S988" s="29"/>
      <c r="T988" s="29"/>
      <c r="U988" s="29"/>
      <c r="V988" s="29"/>
      <c r="W988" s="29"/>
      <c r="X988" s="29"/>
      <c r="Y988" s="29"/>
      <c r="Z988" s="29"/>
      <c r="AA988" s="29"/>
      <c r="AB988" s="29"/>
      <c r="AC988" s="29"/>
    </row>
    <row r="989" spans="1:29" ht="15.75" customHeight="1">
      <c r="A989" s="29"/>
      <c r="B989" s="75"/>
      <c r="C989" s="29"/>
      <c r="D989" s="29"/>
      <c r="E989" s="29"/>
      <c r="F989" s="29"/>
      <c r="G989" s="29"/>
      <c r="H989" s="29"/>
      <c r="I989" s="29"/>
      <c r="J989" s="325"/>
      <c r="K989" s="325"/>
      <c r="L989" s="29"/>
      <c r="M989" s="29"/>
      <c r="N989" s="29"/>
      <c r="O989" s="29"/>
      <c r="P989" s="29"/>
      <c r="Q989" s="29"/>
      <c r="R989" s="29"/>
      <c r="S989" s="29"/>
      <c r="T989" s="29"/>
      <c r="U989" s="29"/>
      <c r="V989" s="29"/>
      <c r="W989" s="29"/>
      <c r="X989" s="29"/>
      <c r="Y989" s="29"/>
      <c r="Z989" s="29"/>
      <c r="AA989" s="29"/>
      <c r="AB989" s="29"/>
      <c r="AC989" s="29"/>
    </row>
    <row r="990" spans="1:29" ht="15.75" customHeight="1">
      <c r="A990" s="29"/>
      <c r="B990" s="75"/>
      <c r="C990" s="29"/>
      <c r="D990" s="29"/>
      <c r="E990" s="29"/>
      <c r="F990" s="29"/>
      <c r="G990" s="29"/>
      <c r="H990" s="29"/>
      <c r="I990" s="29"/>
      <c r="J990" s="325"/>
      <c r="K990" s="325"/>
      <c r="L990" s="29"/>
      <c r="M990" s="29"/>
      <c r="N990" s="29"/>
      <c r="O990" s="29"/>
      <c r="P990" s="29"/>
      <c r="Q990" s="29"/>
      <c r="R990" s="29"/>
      <c r="S990" s="29"/>
      <c r="T990" s="29"/>
      <c r="U990" s="29"/>
      <c r="V990" s="29"/>
      <c r="W990" s="29"/>
      <c r="X990" s="29"/>
      <c r="Y990" s="29"/>
      <c r="Z990" s="29"/>
      <c r="AA990" s="29"/>
      <c r="AB990" s="29"/>
      <c r="AC990" s="29"/>
    </row>
    <row r="991" spans="1:29" ht="15.75" customHeight="1">
      <c r="A991" s="29"/>
      <c r="B991" s="75"/>
      <c r="C991" s="29"/>
      <c r="D991" s="29"/>
      <c r="E991" s="29"/>
      <c r="F991" s="29"/>
      <c r="G991" s="29"/>
      <c r="H991" s="29"/>
      <c r="I991" s="29"/>
      <c r="J991" s="325"/>
      <c r="K991" s="325"/>
      <c r="L991" s="29"/>
      <c r="M991" s="29"/>
      <c r="N991" s="29"/>
      <c r="O991" s="29"/>
      <c r="P991" s="29"/>
      <c r="Q991" s="29"/>
      <c r="R991" s="29"/>
      <c r="S991" s="29"/>
      <c r="T991" s="29"/>
      <c r="U991" s="29"/>
      <c r="V991" s="29"/>
      <c r="W991" s="29"/>
      <c r="X991" s="29"/>
      <c r="Y991" s="29"/>
      <c r="Z991" s="29"/>
      <c r="AA991" s="29"/>
      <c r="AB991" s="29"/>
      <c r="AC991" s="29"/>
    </row>
    <row r="992" spans="1:29" ht="15.75" customHeight="1">
      <c r="A992" s="29"/>
      <c r="B992" s="75"/>
      <c r="C992" s="29"/>
      <c r="D992" s="29"/>
      <c r="E992" s="29"/>
      <c r="F992" s="29"/>
      <c r="G992" s="29"/>
      <c r="H992" s="29"/>
      <c r="I992" s="29"/>
      <c r="J992" s="325"/>
      <c r="K992" s="325"/>
      <c r="L992" s="29"/>
      <c r="M992" s="29"/>
      <c r="N992" s="29"/>
      <c r="O992" s="29"/>
      <c r="P992" s="29"/>
      <c r="Q992" s="29"/>
      <c r="R992" s="29"/>
      <c r="S992" s="29"/>
      <c r="T992" s="29"/>
      <c r="U992" s="29"/>
      <c r="V992" s="29"/>
      <c r="W992" s="29"/>
      <c r="X992" s="29"/>
      <c r="Y992" s="29"/>
      <c r="Z992" s="29"/>
      <c r="AA992" s="29"/>
      <c r="AB992" s="29"/>
      <c r="AC992" s="29"/>
    </row>
    <row r="993" spans="1:29" ht="15.75" customHeight="1">
      <c r="A993" s="29"/>
      <c r="B993" s="75"/>
      <c r="C993" s="29"/>
      <c r="D993" s="29"/>
      <c r="E993" s="29"/>
      <c r="F993" s="29"/>
      <c r="G993" s="29"/>
      <c r="H993" s="29"/>
      <c r="I993" s="29"/>
      <c r="J993" s="325"/>
      <c r="K993" s="325"/>
      <c r="L993" s="29"/>
      <c r="M993" s="29"/>
      <c r="N993" s="29"/>
      <c r="O993" s="29"/>
      <c r="P993" s="29"/>
      <c r="Q993" s="29"/>
      <c r="R993" s="29"/>
      <c r="S993" s="29"/>
      <c r="T993" s="29"/>
      <c r="U993" s="29"/>
      <c r="V993" s="29"/>
      <c r="W993" s="29"/>
      <c r="X993" s="29"/>
      <c r="Y993" s="29"/>
      <c r="Z993" s="29"/>
      <c r="AA993" s="29"/>
      <c r="AB993" s="29"/>
      <c r="AC993" s="29"/>
    </row>
    <row r="994" spans="1:29" ht="15.75" customHeight="1">
      <c r="A994" s="29"/>
      <c r="B994" s="75"/>
      <c r="C994" s="29"/>
      <c r="D994" s="29"/>
      <c r="E994" s="29"/>
      <c r="F994" s="29"/>
      <c r="G994" s="29"/>
      <c r="H994" s="29"/>
      <c r="I994" s="29"/>
      <c r="J994" s="325"/>
      <c r="K994" s="325"/>
      <c r="L994" s="29"/>
      <c r="M994" s="29"/>
      <c r="N994" s="29"/>
      <c r="O994" s="29"/>
      <c r="P994" s="29"/>
      <c r="Q994" s="29"/>
      <c r="R994" s="29"/>
      <c r="S994" s="29"/>
      <c r="T994" s="29"/>
      <c r="U994" s="29"/>
      <c r="V994" s="29"/>
      <c r="W994" s="29"/>
      <c r="X994" s="29"/>
      <c r="Y994" s="29"/>
      <c r="Z994" s="29"/>
      <c r="AA994" s="29"/>
      <c r="AB994" s="29"/>
      <c r="AC994" s="29"/>
    </row>
    <row r="995" spans="1:29" ht="15.75" customHeight="1">
      <c r="A995" s="29"/>
      <c r="B995" s="75"/>
      <c r="C995" s="29"/>
      <c r="D995" s="29"/>
      <c r="E995" s="29"/>
      <c r="F995" s="29"/>
      <c r="G995" s="29"/>
      <c r="H995" s="29"/>
      <c r="I995" s="29"/>
      <c r="J995" s="325"/>
      <c r="K995" s="325"/>
      <c r="L995" s="29"/>
      <c r="M995" s="29"/>
      <c r="N995" s="29"/>
      <c r="O995" s="29"/>
      <c r="P995" s="29"/>
      <c r="Q995" s="29"/>
      <c r="R995" s="29"/>
      <c r="S995" s="29"/>
      <c r="T995" s="29"/>
      <c r="U995" s="29"/>
      <c r="V995" s="29"/>
      <c r="W995" s="29"/>
      <c r="X995" s="29"/>
      <c r="Y995" s="29"/>
      <c r="Z995" s="29"/>
      <c r="AA995" s="29"/>
      <c r="AB995" s="29"/>
      <c r="AC995" s="29"/>
    </row>
    <row r="996" spans="1:29" ht="15.75" customHeight="1">
      <c r="A996" s="29"/>
      <c r="B996" s="75"/>
      <c r="C996" s="29"/>
      <c r="D996" s="29"/>
      <c r="E996" s="29"/>
      <c r="F996" s="29"/>
      <c r="G996" s="29"/>
      <c r="H996" s="29"/>
      <c r="I996" s="29"/>
      <c r="J996" s="325"/>
      <c r="K996" s="325"/>
      <c r="L996" s="29"/>
      <c r="M996" s="29"/>
      <c r="N996" s="29"/>
      <c r="O996" s="29"/>
      <c r="P996" s="29"/>
      <c r="Q996" s="29"/>
      <c r="R996" s="29"/>
      <c r="S996" s="29"/>
      <c r="T996" s="29"/>
      <c r="U996" s="29"/>
      <c r="V996" s="29"/>
      <c r="W996" s="29"/>
      <c r="X996" s="29"/>
      <c r="Y996" s="29"/>
      <c r="Z996" s="29"/>
      <c r="AA996" s="29"/>
      <c r="AB996" s="29"/>
      <c r="AC996" s="29"/>
    </row>
    <row r="997" spans="1:29" ht="15.75" customHeight="1">
      <c r="A997" s="29"/>
      <c r="B997" s="75"/>
      <c r="C997" s="29"/>
      <c r="D997" s="29"/>
      <c r="E997" s="29"/>
      <c r="F997" s="29"/>
      <c r="G997" s="29"/>
      <c r="H997" s="29"/>
      <c r="I997" s="29"/>
      <c r="J997" s="325"/>
      <c r="K997" s="325"/>
      <c r="L997" s="29"/>
      <c r="M997" s="29"/>
      <c r="N997" s="29"/>
      <c r="O997" s="29"/>
      <c r="P997" s="29"/>
      <c r="Q997" s="29"/>
      <c r="R997" s="29"/>
      <c r="S997" s="29"/>
      <c r="T997" s="29"/>
      <c r="U997" s="29"/>
      <c r="V997" s="29"/>
      <c r="W997" s="29"/>
      <c r="X997" s="29"/>
      <c r="Y997" s="29"/>
      <c r="Z997" s="29"/>
      <c r="AA997" s="29"/>
      <c r="AB997" s="29"/>
      <c r="AC997" s="29"/>
    </row>
    <row r="998" spans="1:29" ht="15.75" customHeight="1">
      <c r="A998" s="29"/>
      <c r="B998" s="75"/>
      <c r="C998" s="29"/>
      <c r="D998" s="29"/>
      <c r="E998" s="29"/>
      <c r="F998" s="29"/>
      <c r="G998" s="29"/>
      <c r="H998" s="29"/>
      <c r="I998" s="29"/>
      <c r="J998" s="325"/>
      <c r="K998" s="325"/>
      <c r="L998" s="29"/>
      <c r="M998" s="29"/>
      <c r="N998" s="29"/>
      <c r="O998" s="29"/>
      <c r="P998" s="29"/>
      <c r="Q998" s="29"/>
      <c r="R998" s="29"/>
      <c r="S998" s="29"/>
      <c r="T998" s="29"/>
      <c r="U998" s="29"/>
      <c r="V998" s="29"/>
      <c r="W998" s="29"/>
      <c r="X998" s="29"/>
      <c r="Y998" s="29"/>
      <c r="Z998" s="29"/>
      <c r="AA998" s="29"/>
      <c r="AB998" s="29"/>
      <c r="AC998" s="29"/>
    </row>
    <row r="999" spans="1:29" ht="15.75" customHeight="1">
      <c r="A999" s="29"/>
      <c r="B999" s="75"/>
      <c r="C999" s="29"/>
      <c r="D999" s="29"/>
      <c r="E999" s="29"/>
      <c r="F999" s="29"/>
      <c r="G999" s="29"/>
      <c r="H999" s="29"/>
      <c r="I999" s="29"/>
      <c r="J999" s="325"/>
      <c r="K999" s="325"/>
      <c r="L999" s="29"/>
      <c r="M999" s="29"/>
      <c r="N999" s="29"/>
      <c r="O999" s="29"/>
      <c r="P999" s="29"/>
      <c r="Q999" s="29"/>
      <c r="R999" s="29"/>
      <c r="S999" s="29"/>
      <c r="T999" s="29"/>
      <c r="U999" s="29"/>
      <c r="V999" s="29"/>
      <c r="W999" s="29"/>
      <c r="X999" s="29"/>
      <c r="Y999" s="29"/>
      <c r="Z999" s="29"/>
      <c r="AA999" s="29"/>
      <c r="AB999" s="29"/>
      <c r="AC999" s="29"/>
    </row>
    <row r="1000" spans="1:29" ht="15.75" customHeight="1">
      <c r="A1000" s="29"/>
      <c r="B1000" s="75"/>
      <c r="C1000" s="29"/>
      <c r="D1000" s="29"/>
      <c r="E1000" s="29"/>
      <c r="F1000" s="29"/>
      <c r="G1000" s="29"/>
      <c r="H1000" s="29"/>
      <c r="I1000" s="29"/>
      <c r="J1000" s="325"/>
      <c r="K1000" s="325"/>
      <c r="L1000" s="29"/>
      <c r="M1000" s="29"/>
      <c r="N1000" s="29"/>
      <c r="O1000" s="29"/>
      <c r="P1000" s="29"/>
      <c r="Q1000" s="29"/>
      <c r="R1000" s="29"/>
      <c r="S1000" s="29"/>
      <c r="T1000" s="29"/>
      <c r="U1000" s="29"/>
      <c r="V1000" s="29"/>
      <c r="W1000" s="29"/>
      <c r="X1000" s="29"/>
      <c r="Y1000" s="29"/>
      <c r="Z1000" s="29"/>
      <c r="AA1000" s="29"/>
      <c r="AB1000" s="29"/>
      <c r="AC1000" s="29"/>
    </row>
  </sheetData>
  <mergeCells count="36">
    <mergeCell ref="B47:B51"/>
    <mergeCell ref="A1:L1"/>
    <mergeCell ref="A2:L2"/>
    <mergeCell ref="A3:L3"/>
    <mergeCell ref="A4:L4"/>
    <mergeCell ref="A5:L5"/>
    <mergeCell ref="B7:B11"/>
    <mergeCell ref="B12:B16"/>
    <mergeCell ref="B17:B21"/>
    <mergeCell ref="B22:B26"/>
    <mergeCell ref="B27:B31"/>
    <mergeCell ref="B32:B36"/>
    <mergeCell ref="B37:B41"/>
    <mergeCell ref="O7:AC7"/>
    <mergeCell ref="O8:AC8"/>
    <mergeCell ref="O9:S9"/>
    <mergeCell ref="T9:AC9"/>
    <mergeCell ref="O11:O15"/>
    <mergeCell ref="P11:P15"/>
    <mergeCell ref="Q11:Q15"/>
    <mergeCell ref="D66:K80"/>
    <mergeCell ref="O16:AC16"/>
    <mergeCell ref="P17:S20"/>
    <mergeCell ref="Q27:Q31"/>
    <mergeCell ref="P33:S36"/>
    <mergeCell ref="O23:AC23"/>
    <mergeCell ref="O24:AC24"/>
    <mergeCell ref="O25:S25"/>
    <mergeCell ref="T25:AC25"/>
    <mergeCell ref="O27:O31"/>
    <mergeCell ref="P27:P31"/>
    <mergeCell ref="O32:AC32"/>
    <mergeCell ref="B62:E62"/>
    <mergeCell ref="B52:B56"/>
    <mergeCell ref="B57:B61"/>
    <mergeCell ref="B42:B46"/>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5" tint="0.59999389629810485"/>
    <outlinePr summaryBelow="0" summaryRight="0"/>
  </sheetPr>
  <dimension ref="A1:Q86"/>
  <sheetViews>
    <sheetView workbookViewId="0">
      <pane xSplit="4" topLeftCell="E1" activePane="topRight" state="frozen"/>
      <selection pane="topRight" activeCell="J7" sqref="J7"/>
    </sheetView>
  </sheetViews>
  <sheetFormatPr defaultColWidth="14.42578125" defaultRowHeight="15" customHeight="1"/>
  <cols>
    <col min="1" max="1" width="9.140625" customWidth="1"/>
    <col min="2" max="2" width="18.7109375" customWidth="1"/>
    <col min="3" max="3" width="11.7109375" style="252" customWidth="1"/>
    <col min="4" max="4" width="30.85546875" customWidth="1"/>
    <col min="5" max="5" width="28.85546875" customWidth="1"/>
    <col min="6" max="6" width="21" customWidth="1"/>
    <col min="7" max="7" width="14.42578125" customWidth="1"/>
    <col min="8" max="8" width="20.140625" customWidth="1"/>
    <col min="9" max="9" width="23" customWidth="1"/>
    <col min="10" max="10" width="14.42578125" style="252" customWidth="1"/>
    <col min="11" max="11" width="25.28515625" customWidth="1"/>
  </cols>
  <sheetData>
    <row r="1" spans="1:12">
      <c r="A1" s="1252" t="s">
        <v>542</v>
      </c>
      <c r="B1" s="1252"/>
      <c r="C1" s="1252"/>
      <c r="D1" s="1252"/>
      <c r="E1" s="1252"/>
      <c r="F1" s="1252"/>
      <c r="G1" s="1252"/>
      <c r="H1" s="1252"/>
      <c r="I1" s="1252"/>
      <c r="J1" s="1252"/>
      <c r="K1" s="1252"/>
      <c r="L1" s="1252"/>
    </row>
    <row r="2" spans="1:12">
      <c r="A2" s="1286" t="s">
        <v>543</v>
      </c>
      <c r="B2" s="1286"/>
      <c r="C2" s="1286"/>
      <c r="D2" s="1286"/>
      <c r="E2" s="1286"/>
      <c r="F2" s="1286"/>
      <c r="G2" s="1286"/>
      <c r="H2" s="1286"/>
      <c r="I2" s="1286"/>
      <c r="J2" s="1286"/>
      <c r="K2" s="1286"/>
      <c r="L2" s="1286"/>
    </row>
    <row r="3" spans="1:12">
      <c r="A3" s="1286" t="s">
        <v>544</v>
      </c>
      <c r="B3" s="1286"/>
      <c r="C3" s="1286"/>
      <c r="D3" s="1286"/>
      <c r="E3" s="1286"/>
      <c r="F3" s="1286"/>
      <c r="G3" s="1286"/>
      <c r="H3" s="1286"/>
      <c r="I3" s="1286"/>
      <c r="J3" s="1286"/>
      <c r="K3" s="1286"/>
      <c r="L3" s="1286"/>
    </row>
    <row r="4" spans="1:12">
      <c r="A4" s="1177" t="s">
        <v>967</v>
      </c>
      <c r="B4" s="1221"/>
      <c r="C4" s="1221"/>
      <c r="D4" s="1221"/>
      <c r="E4" s="1221"/>
      <c r="F4" s="1221"/>
      <c r="G4" s="1221"/>
      <c r="H4" s="1221"/>
      <c r="I4" s="1221"/>
      <c r="J4" s="1221"/>
      <c r="K4" s="1221"/>
      <c r="L4" s="1221"/>
    </row>
    <row r="5" spans="1:12">
      <c r="A5" s="1341" t="s">
        <v>454</v>
      </c>
      <c r="B5" s="1342"/>
      <c r="C5" s="1342"/>
      <c r="D5" s="1342"/>
      <c r="E5" s="1342"/>
      <c r="F5" s="1342"/>
      <c r="G5" s="1342"/>
      <c r="H5" s="1342"/>
      <c r="I5" s="1342"/>
      <c r="J5" s="1342"/>
      <c r="K5" s="1342"/>
      <c r="L5" s="1342"/>
    </row>
    <row r="6" spans="1:12" s="236" customFormat="1" ht="30" customHeight="1">
      <c r="A6" s="309" t="s">
        <v>185</v>
      </c>
      <c r="B6" s="310" t="s">
        <v>186</v>
      </c>
      <c r="C6" s="310" t="s">
        <v>187</v>
      </c>
      <c r="D6" s="310" t="s">
        <v>188</v>
      </c>
      <c r="E6" s="310" t="s">
        <v>189</v>
      </c>
      <c r="F6" s="310" t="s">
        <v>285</v>
      </c>
      <c r="G6" s="310" t="s">
        <v>286</v>
      </c>
      <c r="H6" s="310" t="s">
        <v>287</v>
      </c>
      <c r="I6" s="310" t="s">
        <v>288</v>
      </c>
      <c r="J6" s="310" t="s">
        <v>203</v>
      </c>
      <c r="K6" s="446" t="s">
        <v>944</v>
      </c>
      <c r="L6" s="310" t="s">
        <v>205</v>
      </c>
    </row>
    <row r="7" spans="1:12" ht="19.5" customHeight="1">
      <c r="A7" s="1362" t="s">
        <v>208</v>
      </c>
      <c r="B7" s="1217" t="s">
        <v>3</v>
      </c>
      <c r="C7" s="261">
        <v>1</v>
      </c>
      <c r="D7" s="691" t="s">
        <v>133</v>
      </c>
      <c r="E7" s="691" t="s">
        <v>968</v>
      </c>
      <c r="F7" s="296">
        <v>6.53</v>
      </c>
      <c r="G7" s="292">
        <v>6.35</v>
      </c>
      <c r="H7" s="1111">
        <v>9</v>
      </c>
      <c r="I7" s="692" t="s">
        <v>19</v>
      </c>
      <c r="J7" s="296" cm="1">
        <f t="array" ref="J7">AVERAGE(IF(LEFT(F7:I7,1)="&lt;", VALUE(MID(F7:I7,2,99)), F7:I7))</f>
        <v>7.293333333333333</v>
      </c>
      <c r="K7" s="292"/>
      <c r="L7" s="292">
        <v>5</v>
      </c>
    </row>
    <row r="8" spans="1:12">
      <c r="A8" s="1363"/>
      <c r="B8" s="1218"/>
      <c r="C8" s="266">
        <v>2</v>
      </c>
      <c r="D8" s="267" t="s">
        <v>134</v>
      </c>
      <c r="E8" s="267" t="s">
        <v>969</v>
      </c>
      <c r="F8" s="297">
        <v>5.1100000000000003</v>
      </c>
      <c r="G8" s="293">
        <v>6.01</v>
      </c>
      <c r="H8" s="1112">
        <v>5.9</v>
      </c>
      <c r="I8" s="693" t="s">
        <v>19</v>
      </c>
      <c r="J8" s="296" cm="1">
        <f t="array" ref="J8">AVERAGE(IF(LEFT(F8:I8,1)="&lt;", VALUE(MID(F8:I8,2,99)), F8:I8))</f>
        <v>5.6733333333333347</v>
      </c>
      <c r="K8" s="293"/>
      <c r="L8" s="293">
        <v>5</v>
      </c>
    </row>
    <row r="9" spans="1:12">
      <c r="A9" s="1363"/>
      <c r="B9" s="1219"/>
      <c r="C9" s="40">
        <v>3</v>
      </c>
      <c r="D9" s="682" t="s">
        <v>135</v>
      </c>
      <c r="E9" s="682" t="s">
        <v>970</v>
      </c>
      <c r="F9" s="101">
        <v>5.03</v>
      </c>
      <c r="G9" s="100">
        <v>5.53</v>
      </c>
      <c r="H9" s="1113">
        <v>5</v>
      </c>
      <c r="I9" s="102" t="s">
        <v>19</v>
      </c>
      <c r="J9" s="296" cm="1">
        <f t="array" ref="J9">AVERAGE(IF(LEFT(F9:I9,1)="&lt;", VALUE(MID(F9:I9,2,99)), F9:I9))</f>
        <v>5.1866666666666665</v>
      </c>
      <c r="K9" s="100"/>
      <c r="L9" s="100">
        <v>5</v>
      </c>
    </row>
    <row r="10" spans="1:12">
      <c r="A10" s="1363"/>
      <c r="B10" s="1217" t="s">
        <v>5</v>
      </c>
      <c r="C10" s="37">
        <v>1</v>
      </c>
      <c r="D10" s="681" t="s">
        <v>133</v>
      </c>
      <c r="E10" s="681" t="s">
        <v>968</v>
      </c>
      <c r="F10" s="98">
        <v>2</v>
      </c>
      <c r="G10" s="947">
        <v>4</v>
      </c>
      <c r="H10" s="1114">
        <v>4</v>
      </c>
      <c r="I10" s="99" t="s">
        <v>19</v>
      </c>
      <c r="J10" s="296" cm="1">
        <f t="array" ref="J10">AVERAGE(IF(LEFT(F10:I10,1)="&lt;", VALUE(MID(F10:I10,2,99)), F10:I10))</f>
        <v>3.3333333333333335</v>
      </c>
      <c r="K10" s="97"/>
      <c r="L10" s="97">
        <v>7</v>
      </c>
    </row>
    <row r="11" spans="1:12">
      <c r="A11" s="1363"/>
      <c r="B11" s="1218"/>
      <c r="C11" s="40">
        <v>2</v>
      </c>
      <c r="D11" s="682" t="s">
        <v>134</v>
      </c>
      <c r="E11" s="682" t="s">
        <v>969</v>
      </c>
      <c r="F11" s="101">
        <v>4</v>
      </c>
      <c r="G11" s="948">
        <v>4</v>
      </c>
      <c r="H11" s="1113">
        <v>4</v>
      </c>
      <c r="I11" s="102" t="s">
        <v>19</v>
      </c>
      <c r="J11" s="296" cm="1">
        <f t="array" ref="J11">AVERAGE(IF(LEFT(F11:I11,1)="&lt;", VALUE(MID(F11:I11,2,99)), F11:I11))</f>
        <v>4</v>
      </c>
      <c r="K11" s="100"/>
      <c r="L11" s="100">
        <v>7</v>
      </c>
    </row>
    <row r="12" spans="1:12">
      <c r="A12" s="1363"/>
      <c r="B12" s="1219"/>
      <c r="C12" s="40">
        <v>3</v>
      </c>
      <c r="D12" s="682" t="s">
        <v>135</v>
      </c>
      <c r="E12" s="682" t="s">
        <v>970</v>
      </c>
      <c r="F12" s="101">
        <v>3</v>
      </c>
      <c r="G12" s="948">
        <v>3</v>
      </c>
      <c r="H12" s="1113">
        <v>3</v>
      </c>
      <c r="I12" s="102" t="s">
        <v>19</v>
      </c>
      <c r="J12" s="296" cm="1">
        <f t="array" ref="J12">AVERAGE(IF(LEFT(F12:I12,1)="&lt;", VALUE(MID(F12:I12,2,99)), F12:I12))</f>
        <v>3</v>
      </c>
      <c r="K12" s="100"/>
      <c r="L12" s="100">
        <v>7</v>
      </c>
    </row>
    <row r="13" spans="1:12">
      <c r="A13" s="1363"/>
      <c r="B13" s="1217" t="s">
        <v>6</v>
      </c>
      <c r="C13" s="37">
        <v>1</v>
      </c>
      <c r="D13" s="681" t="s">
        <v>133</v>
      </c>
      <c r="E13" s="681" t="s">
        <v>968</v>
      </c>
      <c r="F13" s="98">
        <v>8</v>
      </c>
      <c r="G13" s="97" t="s">
        <v>813</v>
      </c>
      <c r="H13" s="1114">
        <v>5</v>
      </c>
      <c r="I13" s="99" t="s">
        <v>19</v>
      </c>
      <c r="J13" s="296" cm="1">
        <f t="array" ref="J13">AVERAGE(IF(LEFT(F13:I13,1)="&lt;", VALUE(MID(F13:I13,2,99)), F13:I13))</f>
        <v>5.2</v>
      </c>
      <c r="K13" s="97"/>
      <c r="L13" s="97">
        <v>80</v>
      </c>
    </row>
    <row r="14" spans="1:12">
      <c r="A14" s="1363"/>
      <c r="B14" s="1218"/>
      <c r="C14" s="40">
        <v>2</v>
      </c>
      <c r="D14" s="682" t="s">
        <v>134</v>
      </c>
      <c r="E14" s="682" t="s">
        <v>969</v>
      </c>
      <c r="F14" s="101">
        <v>11</v>
      </c>
      <c r="G14" s="100">
        <v>32</v>
      </c>
      <c r="H14" s="1113">
        <v>52</v>
      </c>
      <c r="I14" s="102" t="s">
        <v>19</v>
      </c>
      <c r="J14" s="296" cm="1">
        <f t="array" ref="J14">AVERAGE(IF(LEFT(F14:I14,1)="&lt;", VALUE(MID(F14:I14,2,99)), F14:I14))</f>
        <v>31.666666666666668</v>
      </c>
      <c r="K14" s="100"/>
      <c r="L14" s="100">
        <v>80</v>
      </c>
    </row>
    <row r="15" spans="1:12">
      <c r="A15" s="1363"/>
      <c r="B15" s="1219"/>
      <c r="C15" s="40">
        <v>3</v>
      </c>
      <c r="D15" s="682" t="s">
        <v>135</v>
      </c>
      <c r="E15" s="682" t="s">
        <v>970</v>
      </c>
      <c r="F15" s="101">
        <v>12</v>
      </c>
      <c r="G15" s="100">
        <v>25</v>
      </c>
      <c r="H15" s="1113">
        <v>67</v>
      </c>
      <c r="I15" s="102" t="s">
        <v>19</v>
      </c>
      <c r="J15" s="296" cm="1">
        <f t="array" ref="J15">AVERAGE(IF(LEFT(F15:I15,1)="&lt;", VALUE(MID(F15:I15,2,99)), F15:I15))</f>
        <v>34.666666666666664</v>
      </c>
      <c r="K15" s="100"/>
      <c r="L15" s="100">
        <v>80</v>
      </c>
    </row>
    <row r="16" spans="1:12">
      <c r="A16" s="1363"/>
      <c r="B16" s="1217" t="s">
        <v>7</v>
      </c>
      <c r="C16" s="37">
        <v>1</v>
      </c>
      <c r="D16" s="681" t="s">
        <v>133</v>
      </c>
      <c r="E16" s="681" t="s">
        <v>968</v>
      </c>
      <c r="F16" s="98">
        <v>7.51</v>
      </c>
      <c r="G16" s="97">
        <v>7.01</v>
      </c>
      <c r="H16" s="1114">
        <v>7.18</v>
      </c>
      <c r="I16" s="99" t="s">
        <v>19</v>
      </c>
      <c r="J16" s="296" cm="1">
        <f t="array" ref="J16">AVERAGE(IF(LEFT(F16:I16,1)="&lt;", VALUE(MID(F16:I16,2,99)), F16:I16))</f>
        <v>7.2333333333333334</v>
      </c>
      <c r="K16" s="97"/>
      <c r="L16" s="97" t="s">
        <v>295</v>
      </c>
    </row>
    <row r="17" spans="1:12">
      <c r="A17" s="1363"/>
      <c r="B17" s="1218"/>
      <c r="C17" s="40">
        <v>2</v>
      </c>
      <c r="D17" s="682" t="s">
        <v>134</v>
      </c>
      <c r="E17" s="682" t="s">
        <v>969</v>
      </c>
      <c r="F17" s="101">
        <v>7.25</v>
      </c>
      <c r="G17" s="100">
        <v>6.98</v>
      </c>
      <c r="H17" s="1113">
        <v>7.23</v>
      </c>
      <c r="I17" s="102" t="s">
        <v>19</v>
      </c>
      <c r="J17" s="296" cm="1">
        <f t="array" ref="J17">AVERAGE(IF(LEFT(F17:I17,1)="&lt;", VALUE(MID(F17:I17,2,99)), F17:I17))</f>
        <v>7.1533333333333333</v>
      </c>
      <c r="K17" s="100"/>
      <c r="L17" s="100" t="s">
        <v>295</v>
      </c>
    </row>
    <row r="18" spans="1:12">
      <c r="A18" s="1363"/>
      <c r="B18" s="1219"/>
      <c r="C18" s="40">
        <v>3</v>
      </c>
      <c r="D18" s="682" t="s">
        <v>135</v>
      </c>
      <c r="E18" s="682" t="s">
        <v>970</v>
      </c>
      <c r="F18" s="101">
        <v>7.28</v>
      </c>
      <c r="G18" s="100">
        <v>7.02</v>
      </c>
      <c r="H18" s="1113">
        <v>7.2</v>
      </c>
      <c r="I18" s="102" t="s">
        <v>19</v>
      </c>
      <c r="J18" s="296" cm="1">
        <f t="array" ref="J18">AVERAGE(IF(LEFT(F18:I18,1)="&lt;", VALUE(MID(F18:I18,2,99)), F18:I18))</f>
        <v>7.166666666666667</v>
      </c>
      <c r="K18" s="100"/>
      <c r="L18" s="100" t="s">
        <v>295</v>
      </c>
    </row>
    <row r="19" spans="1:12">
      <c r="A19" s="1363"/>
      <c r="B19" s="1217" t="s">
        <v>329</v>
      </c>
      <c r="C19" s="37">
        <v>1</v>
      </c>
      <c r="D19" s="681" t="s">
        <v>133</v>
      </c>
      <c r="E19" s="681" t="s">
        <v>968</v>
      </c>
      <c r="F19" s="98">
        <v>28.1</v>
      </c>
      <c r="G19" s="947">
        <v>31.4</v>
      </c>
      <c r="H19" s="1114">
        <v>31.8</v>
      </c>
      <c r="I19" s="99" t="s">
        <v>19</v>
      </c>
      <c r="J19" s="296" cm="1">
        <f t="array" ref="J19">AVERAGE(IF(LEFT(F19:I19,1)="&lt;", VALUE(MID(F19:I19,2,99)), F19:I19))</f>
        <v>30.433333333333334</v>
      </c>
      <c r="K19" s="97"/>
      <c r="L19" s="97" t="s">
        <v>302</v>
      </c>
    </row>
    <row r="20" spans="1:12">
      <c r="A20" s="1363"/>
      <c r="B20" s="1218"/>
      <c r="C20" s="40">
        <v>2</v>
      </c>
      <c r="D20" s="682" t="s">
        <v>134</v>
      </c>
      <c r="E20" s="682" t="s">
        <v>969</v>
      </c>
      <c r="F20" s="101">
        <v>28.3</v>
      </c>
      <c r="G20" s="948">
        <v>31.7</v>
      </c>
      <c r="H20" s="1113">
        <v>32.1</v>
      </c>
      <c r="I20" s="102" t="s">
        <v>19</v>
      </c>
      <c r="J20" s="296" cm="1">
        <f t="array" ref="J20">AVERAGE(IF(LEFT(F20:I20,1)="&lt;", VALUE(MID(F20:I20,2,99)), F20:I20))</f>
        <v>30.7</v>
      </c>
      <c r="K20" s="100"/>
      <c r="L20" s="100" t="s">
        <v>302</v>
      </c>
    </row>
    <row r="21" spans="1:12">
      <c r="A21" s="1363"/>
      <c r="B21" s="1219"/>
      <c r="C21" s="40">
        <v>3</v>
      </c>
      <c r="D21" s="682" t="s">
        <v>135</v>
      </c>
      <c r="E21" s="682" t="s">
        <v>970</v>
      </c>
      <c r="F21" s="101">
        <v>28.3</v>
      </c>
      <c r="G21" s="948">
        <v>31.2</v>
      </c>
      <c r="H21" s="1113">
        <v>32.1</v>
      </c>
      <c r="I21" s="102" t="s">
        <v>19</v>
      </c>
      <c r="J21" s="296" cm="1">
        <f t="array" ref="J21">AVERAGE(IF(LEFT(F21:I21,1)="&lt;", VALUE(MID(F21:I21,2,99)), F21:I21))</f>
        <v>30.533333333333331</v>
      </c>
      <c r="K21" s="100"/>
      <c r="L21" s="100" t="s">
        <v>302</v>
      </c>
    </row>
    <row r="22" spans="1:12">
      <c r="A22" s="1363"/>
      <c r="B22" s="1217" t="s">
        <v>9</v>
      </c>
      <c r="C22" s="37">
        <v>1</v>
      </c>
      <c r="D22" s="681" t="s">
        <v>133</v>
      </c>
      <c r="E22" s="681" t="s">
        <v>968</v>
      </c>
      <c r="F22" s="98">
        <v>5</v>
      </c>
      <c r="G22" s="947">
        <v>5</v>
      </c>
      <c r="H22" s="1114">
        <v>5</v>
      </c>
      <c r="I22" s="99" t="s">
        <v>19</v>
      </c>
      <c r="J22" s="296" cm="1">
        <f t="array" ref="J22">AVERAGE(IF(LEFT(F22:I22,1)="&lt;", VALUE(MID(F22:I22,2,99)), F22:I22))</f>
        <v>5</v>
      </c>
      <c r="K22" s="97"/>
      <c r="L22" s="97">
        <v>75</v>
      </c>
    </row>
    <row r="23" spans="1:12">
      <c r="A23" s="1363"/>
      <c r="B23" s="1218"/>
      <c r="C23" s="40">
        <v>2</v>
      </c>
      <c r="D23" s="682" t="s">
        <v>134</v>
      </c>
      <c r="E23" s="682" t="s">
        <v>969</v>
      </c>
      <c r="F23" s="101">
        <v>10</v>
      </c>
      <c r="G23" s="948">
        <v>10</v>
      </c>
      <c r="H23" s="1113">
        <v>10</v>
      </c>
      <c r="I23" s="102" t="s">
        <v>19</v>
      </c>
      <c r="J23" s="296" cm="1">
        <f t="array" ref="J23">AVERAGE(IF(LEFT(F23:I23,1)="&lt;", VALUE(MID(F23:I23,2,99)), F23:I23))</f>
        <v>10</v>
      </c>
      <c r="K23" s="100"/>
      <c r="L23" s="100">
        <v>75</v>
      </c>
    </row>
    <row r="24" spans="1:12">
      <c r="A24" s="1363"/>
      <c r="B24" s="1219"/>
      <c r="C24" s="40">
        <v>3</v>
      </c>
      <c r="D24" s="682" t="s">
        <v>135</v>
      </c>
      <c r="E24" s="682" t="s">
        <v>970</v>
      </c>
      <c r="F24" s="101">
        <v>10</v>
      </c>
      <c r="G24" s="948">
        <v>15</v>
      </c>
      <c r="H24" s="1113">
        <v>15</v>
      </c>
      <c r="I24" s="102" t="s">
        <v>19</v>
      </c>
      <c r="J24" s="296" cm="1">
        <f t="array" ref="J24">AVERAGE(IF(LEFT(F24:I24,1)="&lt;", VALUE(MID(F24:I24,2,99)), F24:I24))</f>
        <v>13.333333333333334</v>
      </c>
      <c r="K24" s="100"/>
      <c r="L24" s="100">
        <v>75</v>
      </c>
    </row>
    <row r="25" spans="1:12" ht="15" customHeight="1">
      <c r="A25" s="1363"/>
      <c r="B25" s="1217" t="s">
        <v>10</v>
      </c>
      <c r="C25" s="37">
        <v>1</v>
      </c>
      <c r="D25" s="681" t="s">
        <v>133</v>
      </c>
      <c r="E25" s="681" t="s">
        <v>968</v>
      </c>
      <c r="F25" s="98">
        <v>79000</v>
      </c>
      <c r="G25" s="947">
        <v>2300</v>
      </c>
      <c r="H25" s="1109">
        <v>23000</v>
      </c>
      <c r="I25" s="99" t="s">
        <v>19</v>
      </c>
      <c r="J25" s="296" cm="1">
        <f t="array" ref="J25">GEOMEAN(IF(LEFT(F25:I25,1)="&lt;", VALUE(MID(F25:I25,2,99)), F25:I25))</f>
        <v>16107.479517926997</v>
      </c>
      <c r="K25" s="39"/>
      <c r="L25" s="97">
        <v>200</v>
      </c>
    </row>
    <row r="26" spans="1:12">
      <c r="A26" s="1363"/>
      <c r="B26" s="1218"/>
      <c r="C26" s="40">
        <v>2</v>
      </c>
      <c r="D26" s="682" t="s">
        <v>134</v>
      </c>
      <c r="E26" s="682" t="s">
        <v>969</v>
      </c>
      <c r="F26" s="101">
        <v>130000</v>
      </c>
      <c r="G26" s="948">
        <v>13000</v>
      </c>
      <c r="H26" s="1110">
        <v>79000</v>
      </c>
      <c r="I26" s="102" t="s">
        <v>19</v>
      </c>
      <c r="J26" s="297" cm="1">
        <f t="array" ref="J26">GEOMEAN(IF(LEFT(F26:I26,1)="&lt;", VALUE(MID(F26:I26,2,99)), F26:I26))</f>
        <v>51109.849090171847</v>
      </c>
      <c r="K26" s="43"/>
      <c r="L26" s="100">
        <v>200</v>
      </c>
    </row>
    <row r="27" spans="1:12">
      <c r="A27" s="1363"/>
      <c r="B27" s="1219"/>
      <c r="C27" s="40">
        <v>3</v>
      </c>
      <c r="D27" s="682" t="s">
        <v>135</v>
      </c>
      <c r="E27" s="682" t="s">
        <v>970</v>
      </c>
      <c r="F27" s="101">
        <v>79000</v>
      </c>
      <c r="G27" s="948">
        <v>2300</v>
      </c>
      <c r="H27" s="1110">
        <v>140000</v>
      </c>
      <c r="I27" s="102" t="s">
        <v>19</v>
      </c>
      <c r="J27" s="297" cm="1">
        <f t="array" ref="J27">GEOMEAN(IF(LEFT(F27:I27,1)="&lt;", VALUE(MID(F27:I27,2,99)), F27:I27))</f>
        <v>29409.952358914077</v>
      </c>
      <c r="K27" s="43"/>
      <c r="L27" s="100">
        <v>200</v>
      </c>
    </row>
    <row r="28" spans="1:12">
      <c r="A28" s="1363"/>
      <c r="B28" s="1217" t="s">
        <v>11</v>
      </c>
      <c r="C28" s="37">
        <v>1</v>
      </c>
      <c r="D28" s="681" t="s">
        <v>133</v>
      </c>
      <c r="E28" s="681" t="s">
        <v>968</v>
      </c>
      <c r="F28" s="182">
        <v>0.13100000000000001</v>
      </c>
      <c r="G28" s="97">
        <v>9.5000000000000001E-2</v>
      </c>
      <c r="H28" s="99" t="s">
        <v>218</v>
      </c>
      <c r="I28" s="99" t="s">
        <v>19</v>
      </c>
      <c r="J28" s="296" cm="1">
        <f t="array" ref="J28">AVERAGE(IF(LEFT(F28:I28,1)="&lt;", VALUE(MID(F28:I28,2,99)), F28:I28))</f>
        <v>0.10533333333333333</v>
      </c>
      <c r="K28" s="39"/>
      <c r="L28" s="97">
        <v>7</v>
      </c>
    </row>
    <row r="29" spans="1:12">
      <c r="A29" s="1363"/>
      <c r="B29" s="1218"/>
      <c r="C29" s="40">
        <v>2</v>
      </c>
      <c r="D29" s="682" t="s">
        <v>134</v>
      </c>
      <c r="E29" s="682" t="s">
        <v>969</v>
      </c>
      <c r="F29" s="183">
        <v>0.14000000000000001</v>
      </c>
      <c r="G29" s="100">
        <v>0.54700000000000004</v>
      </c>
      <c r="H29" s="102">
        <v>0.66400000000000003</v>
      </c>
      <c r="I29" s="102" t="s">
        <v>19</v>
      </c>
      <c r="J29" s="296" cm="1">
        <f t="array" ref="J29">AVERAGE(IF(LEFT(F29:I29,1)="&lt;", VALUE(MID(F29:I29,2,99)), F29:I29))</f>
        <v>0.45033333333333331</v>
      </c>
      <c r="K29" s="43"/>
      <c r="L29" s="100">
        <v>7</v>
      </c>
    </row>
    <row r="30" spans="1:12">
      <c r="A30" s="1363"/>
      <c r="B30" s="1219"/>
      <c r="C30" s="40">
        <v>3</v>
      </c>
      <c r="D30" s="682" t="s">
        <v>135</v>
      </c>
      <c r="E30" s="682" t="s">
        <v>970</v>
      </c>
      <c r="F30" s="183">
        <v>0.17299999999999999</v>
      </c>
      <c r="G30" s="100">
        <v>0.56999999999999995</v>
      </c>
      <c r="H30" s="102">
        <v>0.96599999999999997</v>
      </c>
      <c r="I30" s="102" t="s">
        <v>19</v>
      </c>
      <c r="J30" s="296" cm="1">
        <f t="array" ref="J30">AVERAGE(IF(LEFT(F30:I30,1)="&lt;", VALUE(MID(F30:I30,2,99)), F30:I30))</f>
        <v>0.56966666666666665</v>
      </c>
      <c r="K30" s="43"/>
      <c r="L30" s="100">
        <v>7</v>
      </c>
    </row>
    <row r="31" spans="1:12">
      <c r="A31" s="1363"/>
      <c r="B31" s="1217" t="s">
        <v>12</v>
      </c>
      <c r="C31" s="37">
        <v>1</v>
      </c>
      <c r="D31" s="681" t="s">
        <v>133</v>
      </c>
      <c r="E31" s="681" t="s">
        <v>968</v>
      </c>
      <c r="F31" s="182">
        <v>1.4E-2</v>
      </c>
      <c r="G31" s="97">
        <v>4.8000000000000001E-2</v>
      </c>
      <c r="H31" s="99">
        <v>2.1000000000000001E-2</v>
      </c>
      <c r="I31" s="99" t="s">
        <v>19</v>
      </c>
      <c r="J31" s="296" cm="1">
        <f t="array" ref="J31">AVERAGE(IF(LEFT(F31:I31,1)="&lt;", VALUE(MID(F31:I31,2,99)), F31:I31))</f>
        <v>2.7666666666666669E-2</v>
      </c>
      <c r="K31" s="39"/>
      <c r="L31" s="97">
        <v>2.5000000000000001E-2</v>
      </c>
    </row>
    <row r="32" spans="1:12">
      <c r="A32" s="1363"/>
      <c r="B32" s="1218"/>
      <c r="C32" s="40">
        <v>2</v>
      </c>
      <c r="D32" s="682" t="s">
        <v>134</v>
      </c>
      <c r="E32" s="682" t="s">
        <v>969</v>
      </c>
      <c r="F32" s="183">
        <v>6.2E-2</v>
      </c>
      <c r="G32" s="100">
        <v>8.6999999999999994E-2</v>
      </c>
      <c r="H32" s="102">
        <v>0.10100000000000001</v>
      </c>
      <c r="I32" s="102" t="s">
        <v>19</v>
      </c>
      <c r="J32" s="296" cm="1">
        <f t="array" ref="J32">AVERAGE(IF(LEFT(F32:I32,1)="&lt;", VALUE(MID(F32:I32,2,99)), F32:I32))</f>
        <v>8.3333333333333329E-2</v>
      </c>
      <c r="K32" s="43"/>
      <c r="L32" s="100">
        <v>2.5000000000000001E-2</v>
      </c>
    </row>
    <row r="33" spans="1:17">
      <c r="A33" s="1363"/>
      <c r="B33" s="1219"/>
      <c r="C33" s="40">
        <v>3</v>
      </c>
      <c r="D33" s="682" t="s">
        <v>135</v>
      </c>
      <c r="E33" s="682" t="s">
        <v>970</v>
      </c>
      <c r="F33" s="183">
        <v>6.9000000000000006E-2</v>
      </c>
      <c r="G33" s="100">
        <v>2.5000000000000001E-2</v>
      </c>
      <c r="H33" s="102">
        <v>0.109</v>
      </c>
      <c r="I33" s="102" t="s">
        <v>19</v>
      </c>
      <c r="J33" s="296" cm="1">
        <f t="array" ref="J33">AVERAGE(IF(LEFT(F33:I33,1)="&lt;", VALUE(MID(F33:I33,2,99)), F33:I33))</f>
        <v>6.7666666666666667E-2</v>
      </c>
      <c r="K33" s="43"/>
      <c r="L33" s="100">
        <v>2.5000000000000001E-2</v>
      </c>
    </row>
    <row r="34" spans="1:17">
      <c r="A34" s="1363"/>
      <c r="B34" s="1217" t="s">
        <v>13</v>
      </c>
      <c r="C34" s="684">
        <v>1</v>
      </c>
      <c r="D34" s="13" t="s">
        <v>133</v>
      </c>
      <c r="E34" s="13" t="s">
        <v>968</v>
      </c>
      <c r="F34" s="110">
        <v>5</v>
      </c>
      <c r="G34" s="452">
        <v>21</v>
      </c>
      <c r="H34" s="184">
        <v>15</v>
      </c>
      <c r="I34" s="184" t="s">
        <v>19</v>
      </c>
      <c r="J34" s="296" cm="1">
        <f t="array" ref="J34">AVERAGE(IF(LEFT(F34:I34,1)="&lt;", VALUE(MID(F34:I34,2,99)), F34:I34))</f>
        <v>13.666666666666666</v>
      </c>
      <c r="K34" s="39"/>
      <c r="L34" s="97">
        <v>350</v>
      </c>
    </row>
    <row r="35" spans="1:17">
      <c r="A35" s="1363"/>
      <c r="B35" s="1218"/>
      <c r="C35" s="78">
        <v>2</v>
      </c>
      <c r="D35" s="63" t="s">
        <v>134</v>
      </c>
      <c r="E35" s="63" t="s">
        <v>969</v>
      </c>
      <c r="F35" s="111">
        <v>6</v>
      </c>
      <c r="G35" s="453">
        <v>9</v>
      </c>
      <c r="H35" s="185">
        <v>10</v>
      </c>
      <c r="I35" s="185" t="s">
        <v>19</v>
      </c>
      <c r="J35" s="296" cm="1">
        <f t="array" ref="J35">AVERAGE(IF(LEFT(F35:I35,1)="&lt;", VALUE(MID(F35:I35,2,99)), F35:I35))</f>
        <v>8.3333333333333339</v>
      </c>
      <c r="K35" s="43"/>
      <c r="L35" s="100">
        <v>350</v>
      </c>
    </row>
    <row r="36" spans="1:17">
      <c r="A36" s="1363"/>
      <c r="B36" s="1219"/>
      <c r="C36" s="78">
        <v>3</v>
      </c>
      <c r="D36" s="63" t="s">
        <v>135</v>
      </c>
      <c r="E36" s="63" t="s">
        <v>970</v>
      </c>
      <c r="F36" s="111">
        <v>7</v>
      </c>
      <c r="G36" s="453">
        <v>7</v>
      </c>
      <c r="H36" s="185">
        <v>11</v>
      </c>
      <c r="I36" s="185" t="s">
        <v>19</v>
      </c>
      <c r="J36" s="296" cm="1">
        <f t="array" ref="J36">AVERAGE(IF(LEFT(F36:I36,1)="&lt;", VALUE(MID(F36:I36,2,99)), F36:I36))</f>
        <v>8.3333333333333339</v>
      </c>
      <c r="K36" s="43"/>
      <c r="L36" s="100">
        <v>350</v>
      </c>
    </row>
    <row r="37" spans="1:17" ht="64.5" customHeight="1">
      <c r="A37" s="1363"/>
      <c r="B37" s="1217" t="s">
        <v>303</v>
      </c>
      <c r="C37" s="687">
        <v>1</v>
      </c>
      <c r="D37" s="642" t="s">
        <v>133</v>
      </c>
      <c r="E37" s="642" t="s">
        <v>968</v>
      </c>
      <c r="F37" s="688" t="s">
        <v>971</v>
      </c>
      <c r="G37" s="647" t="s">
        <v>972</v>
      </c>
      <c r="H37" s="290" t="s">
        <v>973</v>
      </c>
      <c r="I37" s="290" t="s">
        <v>19</v>
      </c>
      <c r="J37" s="121"/>
      <c r="K37" s="10"/>
      <c r="L37" s="10"/>
    </row>
    <row r="38" spans="1:17" ht="71.25" customHeight="1">
      <c r="A38" s="1363"/>
      <c r="B38" s="1218"/>
      <c r="C38" s="667">
        <v>2</v>
      </c>
      <c r="D38" s="645" t="s">
        <v>134</v>
      </c>
      <c r="E38" s="645" t="s">
        <v>969</v>
      </c>
      <c r="F38" s="688" t="s">
        <v>974</v>
      </c>
      <c r="G38" s="647" t="s">
        <v>975</v>
      </c>
      <c r="H38" s="290" t="s">
        <v>976</v>
      </c>
      <c r="I38" s="290" t="s">
        <v>19</v>
      </c>
      <c r="J38" s="121"/>
      <c r="K38" s="10"/>
      <c r="L38" s="10"/>
    </row>
    <row r="39" spans="1:17" ht="108" customHeight="1">
      <c r="A39" s="1364"/>
      <c r="B39" s="1361"/>
      <c r="C39" s="375">
        <v>3</v>
      </c>
      <c r="D39" s="648" t="s">
        <v>135</v>
      </c>
      <c r="E39" s="648" t="s">
        <v>970</v>
      </c>
      <c r="F39" s="689" t="s">
        <v>977</v>
      </c>
      <c r="G39" s="650" t="s">
        <v>978</v>
      </c>
      <c r="H39" s="690" t="s">
        <v>979</v>
      </c>
      <c r="I39" s="690" t="s">
        <v>19</v>
      </c>
      <c r="J39" s="121"/>
      <c r="K39" s="10"/>
      <c r="L39" s="10"/>
    </row>
    <row r="40" spans="1:17" ht="30" customHeight="1">
      <c r="A40" s="105"/>
      <c r="B40" s="1230" t="s">
        <v>260</v>
      </c>
      <c r="C40" s="1190"/>
      <c r="D40" s="1190"/>
      <c r="E40" s="1190"/>
      <c r="F40" s="956">
        <v>46051</v>
      </c>
      <c r="G40" s="956">
        <v>46142</v>
      </c>
      <c r="H40" s="956">
        <v>46230</v>
      </c>
      <c r="I40" s="686"/>
      <c r="J40" s="121"/>
      <c r="K40" s="10"/>
      <c r="L40" s="10"/>
    </row>
    <row r="41" spans="1:17">
      <c r="A41" s="105"/>
      <c r="B41" s="10"/>
      <c r="C41" s="121"/>
      <c r="J41" s="121"/>
      <c r="K41" s="10"/>
      <c r="L41" s="10"/>
    </row>
    <row r="42" spans="1:17">
      <c r="A42" s="105"/>
      <c r="B42" s="10"/>
      <c r="C42" s="121"/>
      <c r="D42" s="10"/>
      <c r="E42" s="10"/>
      <c r="F42" s="10"/>
      <c r="G42" s="10"/>
      <c r="H42" s="186"/>
      <c r="I42" s="10"/>
      <c r="J42" s="121"/>
      <c r="K42" s="10"/>
      <c r="L42" s="10"/>
    </row>
    <row r="43" spans="1:17">
      <c r="A43" s="105"/>
      <c r="B43" s="10"/>
      <c r="C43" s="121"/>
      <c r="D43" s="10"/>
      <c r="E43" s="10"/>
      <c r="F43" s="10"/>
      <c r="G43" s="10"/>
      <c r="H43" s="10"/>
      <c r="I43" s="10"/>
      <c r="J43" s="121"/>
      <c r="K43" s="10"/>
      <c r="L43" s="10"/>
    </row>
    <row r="44" spans="1:17">
      <c r="B44" s="1360" t="s">
        <v>980</v>
      </c>
      <c r="C44" s="1396"/>
      <c r="D44" s="1396"/>
      <c r="E44" s="1396"/>
      <c r="F44" s="1396"/>
      <c r="G44" s="1396"/>
      <c r="H44" s="1396"/>
      <c r="I44" s="1396"/>
      <c r="J44" s="1396"/>
      <c r="K44" s="1396"/>
      <c r="L44" s="1396"/>
      <c r="M44" s="1396"/>
      <c r="N44" s="1396"/>
      <c r="O44" s="1396"/>
      <c r="P44" s="1396"/>
      <c r="Q44" s="1397"/>
    </row>
    <row r="45" spans="1:17">
      <c r="B45" s="1358" t="s">
        <v>283</v>
      </c>
      <c r="C45" s="1405"/>
      <c r="D45" s="1405"/>
      <c r="E45" s="1405"/>
      <c r="F45" s="1405"/>
      <c r="G45" s="1405"/>
      <c r="H45" s="1405"/>
      <c r="I45" s="1405"/>
      <c r="J45" s="1405"/>
      <c r="K45" s="1405"/>
      <c r="L45" s="1405"/>
      <c r="M45" s="1405"/>
      <c r="N45" s="1405"/>
      <c r="O45" s="1405"/>
      <c r="P45" s="1405"/>
      <c r="Q45" s="1405"/>
    </row>
    <row r="46" spans="1:17">
      <c r="B46" s="1417"/>
      <c r="C46" s="1396"/>
      <c r="D46" s="1396"/>
      <c r="E46" s="1396"/>
      <c r="F46" s="1396"/>
      <c r="G46" s="1397"/>
      <c r="H46" s="1161" t="s">
        <v>265</v>
      </c>
      <c r="I46" s="1396"/>
      <c r="J46" s="1396"/>
      <c r="K46" s="1396"/>
      <c r="L46" s="1396"/>
      <c r="M46" s="1396"/>
      <c r="N46" s="1396"/>
      <c r="O46" s="1396"/>
      <c r="P46" s="1396"/>
      <c r="Q46" s="1397"/>
    </row>
    <row r="47" spans="1:17">
      <c r="B47" s="87" t="s">
        <v>266</v>
      </c>
      <c r="C47" s="680"/>
      <c r="D47" s="87" t="s">
        <v>267</v>
      </c>
      <c r="E47" s="87" t="s">
        <v>1</v>
      </c>
      <c r="F47" s="87" t="s">
        <v>268</v>
      </c>
      <c r="G47" s="87" t="s">
        <v>269</v>
      </c>
      <c r="H47" s="87" t="s">
        <v>171</v>
      </c>
      <c r="I47" s="87" t="s">
        <v>172</v>
      </c>
      <c r="J47" s="680" t="s">
        <v>173</v>
      </c>
      <c r="K47" s="87" t="s">
        <v>7</v>
      </c>
      <c r="L47" s="87" t="s">
        <v>174</v>
      </c>
      <c r="M47" s="87" t="s">
        <v>175</v>
      </c>
      <c r="N47" s="87" t="s">
        <v>176</v>
      </c>
      <c r="O47" s="87" t="s">
        <v>177</v>
      </c>
      <c r="P47" s="87" t="s">
        <v>178</v>
      </c>
      <c r="Q47" s="87" t="s">
        <v>179</v>
      </c>
    </row>
    <row r="48" spans="1:17">
      <c r="B48" s="1359" t="s">
        <v>981</v>
      </c>
      <c r="C48" s="1402"/>
      <c r="D48" s="1410" t="s">
        <v>982</v>
      </c>
      <c r="E48" s="1158" t="s">
        <v>294</v>
      </c>
      <c r="F48" s="89">
        <v>1</v>
      </c>
      <c r="G48" s="87" t="s">
        <v>133</v>
      </c>
      <c r="H48" s="90">
        <f>J7</f>
        <v>7.293333333333333</v>
      </c>
      <c r="I48" s="90">
        <f>J10</f>
        <v>3.3333333333333335</v>
      </c>
      <c r="J48" s="683">
        <f>J13</f>
        <v>5.2</v>
      </c>
      <c r="K48" s="90">
        <f>J16</f>
        <v>7.2333333333333334</v>
      </c>
      <c r="L48" s="90">
        <f>J19</f>
        <v>30.433333333333334</v>
      </c>
      <c r="M48" s="90">
        <f>J22</f>
        <v>5</v>
      </c>
      <c r="N48" s="90">
        <f>J25</f>
        <v>16107.479517926997</v>
      </c>
      <c r="O48" s="91">
        <f t="shared" ref="O48:O50" si="0">J28</f>
        <v>0.10533333333333333</v>
      </c>
      <c r="P48" s="91">
        <f t="shared" ref="P48:P50" si="1">J31</f>
        <v>2.7666666666666669E-2</v>
      </c>
      <c r="Q48" s="90">
        <f t="shared" ref="Q48:Q50" si="2">J34</f>
        <v>13.666666666666666</v>
      </c>
    </row>
    <row r="49" spans="2:17">
      <c r="B49" s="1404"/>
      <c r="C49" s="1405"/>
      <c r="D49" s="1399"/>
      <c r="E49" s="1399"/>
      <c r="F49" s="89">
        <v>2</v>
      </c>
      <c r="G49" s="87" t="s">
        <v>134</v>
      </c>
      <c r="H49" s="90">
        <f>J8</f>
        <v>5.6733333333333347</v>
      </c>
      <c r="I49" s="90">
        <f>J11</f>
        <v>4</v>
      </c>
      <c r="J49" s="683">
        <f>J14</f>
        <v>31.666666666666668</v>
      </c>
      <c r="K49" s="90">
        <f>J17</f>
        <v>7.1533333333333333</v>
      </c>
      <c r="L49" s="90">
        <f>J20</f>
        <v>30.7</v>
      </c>
      <c r="M49" s="90">
        <f>J23</f>
        <v>10</v>
      </c>
      <c r="N49" s="90">
        <f>J26</f>
        <v>51109.849090171847</v>
      </c>
      <c r="O49" s="91">
        <f t="shared" si="0"/>
        <v>0.45033333333333331</v>
      </c>
      <c r="P49" s="91">
        <f t="shared" si="1"/>
        <v>8.3333333333333329E-2</v>
      </c>
      <c r="Q49" s="90">
        <f t="shared" si="2"/>
        <v>8.3333333333333339</v>
      </c>
    </row>
    <row r="50" spans="2:17">
      <c r="B50" s="1404"/>
      <c r="C50" s="1405"/>
      <c r="D50" s="1400"/>
      <c r="E50" s="1400"/>
      <c r="F50" s="89">
        <v>3</v>
      </c>
      <c r="G50" s="87" t="s">
        <v>135</v>
      </c>
      <c r="H50" s="90">
        <f>J9</f>
        <v>5.1866666666666665</v>
      </c>
      <c r="I50" s="90">
        <f>J12</f>
        <v>3</v>
      </c>
      <c r="J50" s="683">
        <f>J15</f>
        <v>34.666666666666664</v>
      </c>
      <c r="K50" s="90">
        <f>J18</f>
        <v>7.166666666666667</v>
      </c>
      <c r="L50" s="90">
        <f>J21</f>
        <v>30.533333333333331</v>
      </c>
      <c r="M50" s="90">
        <f>J24</f>
        <v>13.333333333333334</v>
      </c>
      <c r="N50" s="90">
        <f>J27</f>
        <v>29409.952358914077</v>
      </c>
      <c r="O50" s="91">
        <f t="shared" si="0"/>
        <v>0.56966666666666665</v>
      </c>
      <c r="P50" s="91">
        <f t="shared" si="1"/>
        <v>6.7666666666666667E-2</v>
      </c>
      <c r="Q50" s="90">
        <f t="shared" si="2"/>
        <v>8.3333333333333339</v>
      </c>
    </row>
    <row r="51" spans="2:17">
      <c r="B51" s="1417"/>
      <c r="C51" s="1396"/>
      <c r="D51" s="1396"/>
      <c r="E51" s="1396"/>
      <c r="F51" s="1396"/>
      <c r="G51" s="1396"/>
      <c r="H51" s="1396"/>
      <c r="I51" s="1396"/>
      <c r="J51" s="1396"/>
      <c r="K51" s="1396"/>
      <c r="L51" s="1396"/>
      <c r="M51" s="1396"/>
      <c r="N51" s="1396"/>
      <c r="O51" s="1396"/>
      <c r="P51" s="1396"/>
      <c r="Q51" s="1397"/>
    </row>
    <row r="52" spans="2:17">
      <c r="B52" s="87" t="s">
        <v>272</v>
      </c>
      <c r="C52" s="680"/>
      <c r="D52" s="1411"/>
      <c r="E52" s="1402"/>
      <c r="F52" s="1402"/>
      <c r="G52" s="1403"/>
      <c r="H52" s="93"/>
      <c r="I52" s="93"/>
      <c r="J52" s="680"/>
      <c r="K52" s="93"/>
      <c r="L52" s="93"/>
      <c r="M52" s="93"/>
      <c r="N52" s="93"/>
      <c r="O52" s="93"/>
      <c r="P52" s="93"/>
      <c r="Q52" s="93"/>
    </row>
    <row r="53" spans="2:17">
      <c r="B53" s="87" t="s">
        <v>273</v>
      </c>
      <c r="C53" s="680"/>
      <c r="D53" s="1404"/>
      <c r="E53" s="1405"/>
      <c r="F53" s="1405"/>
      <c r="G53" s="1406"/>
      <c r="H53" s="93"/>
      <c r="I53" s="93"/>
      <c r="J53" s="680"/>
      <c r="K53" s="93"/>
      <c r="L53" s="93"/>
      <c r="M53" s="93"/>
      <c r="N53" s="93"/>
      <c r="O53" s="93"/>
      <c r="P53" s="93"/>
      <c r="Q53" s="93"/>
    </row>
    <row r="54" spans="2:17">
      <c r="B54" s="87" t="s">
        <v>274</v>
      </c>
      <c r="C54" s="680"/>
      <c r="D54" s="1404"/>
      <c r="E54" s="1405"/>
      <c r="F54" s="1405"/>
      <c r="G54" s="1406"/>
      <c r="H54" s="93"/>
      <c r="I54" s="93"/>
      <c r="J54" s="680"/>
      <c r="K54" s="93"/>
      <c r="L54" s="93"/>
      <c r="M54" s="93"/>
      <c r="N54" s="93"/>
      <c r="O54" s="93"/>
      <c r="P54" s="93"/>
      <c r="Q54" s="93"/>
    </row>
    <row r="55" spans="2:17">
      <c r="B55" s="87" t="s">
        <v>275</v>
      </c>
      <c r="C55" s="680"/>
      <c r="D55" s="1407"/>
      <c r="E55" s="1408"/>
      <c r="F55" s="1408"/>
      <c r="G55" s="1409"/>
      <c r="H55" s="95" t="s">
        <v>296</v>
      </c>
      <c r="I55" s="95" t="s">
        <v>296</v>
      </c>
      <c r="J55" s="95" t="s">
        <v>297</v>
      </c>
      <c r="K55" s="95" t="s">
        <v>605</v>
      </c>
      <c r="L55" s="95" t="s">
        <v>298</v>
      </c>
      <c r="M55" s="95" t="s">
        <v>606</v>
      </c>
      <c r="N55" s="95" t="s">
        <v>280</v>
      </c>
      <c r="O55" s="95" t="s">
        <v>299</v>
      </c>
      <c r="P55" s="95" t="s">
        <v>300</v>
      </c>
      <c r="Q55" s="95" t="s">
        <v>301</v>
      </c>
    </row>
    <row r="58" spans="2:17">
      <c r="B58" s="1360" t="s">
        <v>980</v>
      </c>
      <c r="C58" s="1396"/>
      <c r="D58" s="1396"/>
      <c r="E58" s="1396"/>
      <c r="F58" s="1396"/>
      <c r="G58" s="1396"/>
      <c r="H58" s="1396"/>
      <c r="I58" s="1396"/>
      <c r="J58" s="1396"/>
      <c r="K58" s="1396"/>
      <c r="L58" s="1396"/>
      <c r="M58" s="1396"/>
      <c r="N58" s="1396"/>
      <c r="O58" s="1396"/>
      <c r="P58" s="1396"/>
      <c r="Q58" s="1397"/>
    </row>
    <row r="59" spans="2:17">
      <c r="B59" s="1358" t="s">
        <v>264</v>
      </c>
      <c r="C59" s="1405"/>
      <c r="D59" s="1405"/>
      <c r="E59" s="1405"/>
      <c r="F59" s="1405"/>
      <c r="G59" s="1405"/>
      <c r="H59" s="1405"/>
      <c r="I59" s="1405"/>
      <c r="J59" s="1405"/>
      <c r="K59" s="1405"/>
      <c r="L59" s="1405"/>
      <c r="M59" s="1405"/>
      <c r="N59" s="1405"/>
      <c r="O59" s="1405"/>
      <c r="P59" s="1405"/>
      <c r="Q59" s="1405"/>
    </row>
    <row r="60" spans="2:17">
      <c r="B60" s="1417"/>
      <c r="C60" s="1396"/>
      <c r="D60" s="1396"/>
      <c r="E60" s="1396"/>
      <c r="F60" s="1396"/>
      <c r="G60" s="1397"/>
      <c r="H60" s="1161" t="s">
        <v>265</v>
      </c>
      <c r="I60" s="1396"/>
      <c r="J60" s="1396"/>
      <c r="K60" s="1396"/>
      <c r="L60" s="1396"/>
      <c r="M60" s="1396"/>
      <c r="N60" s="1396"/>
      <c r="O60" s="1396"/>
      <c r="P60" s="1396"/>
      <c r="Q60" s="1397"/>
    </row>
    <row r="61" spans="2:17">
      <c r="B61" s="87" t="s">
        <v>266</v>
      </c>
      <c r="C61" s="680"/>
      <c r="D61" s="87" t="s">
        <v>267</v>
      </c>
      <c r="E61" s="87" t="s">
        <v>1</v>
      </c>
      <c r="F61" s="87" t="s">
        <v>268</v>
      </c>
      <c r="G61" s="87" t="s">
        <v>269</v>
      </c>
      <c r="H61" s="87" t="s">
        <v>171</v>
      </c>
      <c r="I61" s="87" t="s">
        <v>172</v>
      </c>
      <c r="J61" s="680" t="s">
        <v>173</v>
      </c>
      <c r="K61" s="87" t="s">
        <v>7</v>
      </c>
      <c r="L61" s="87" t="s">
        <v>174</v>
      </c>
      <c r="M61" s="87" t="s">
        <v>175</v>
      </c>
      <c r="N61" s="87" t="s">
        <v>176</v>
      </c>
      <c r="O61" s="87" t="s">
        <v>177</v>
      </c>
      <c r="P61" s="87" t="s">
        <v>178</v>
      </c>
      <c r="Q61" s="87" t="s">
        <v>179</v>
      </c>
    </row>
    <row r="62" spans="2:17">
      <c r="B62" s="1359" t="s">
        <v>981</v>
      </c>
      <c r="C62" s="1402"/>
      <c r="D62" s="1410" t="s">
        <v>982</v>
      </c>
      <c r="E62" s="1158" t="s">
        <v>294</v>
      </c>
      <c r="F62" s="89">
        <v>1</v>
      </c>
      <c r="G62" s="87" t="s">
        <v>133</v>
      </c>
      <c r="H62" s="90">
        <f>AVERAGE(F7:G7)</f>
        <v>6.4399999999999995</v>
      </c>
      <c r="I62" s="90">
        <f>AVERAGE(F10:G10)</f>
        <v>3</v>
      </c>
      <c r="J62" s="683">
        <f>AVERAGE(F13:G13)</f>
        <v>8</v>
      </c>
      <c r="K62" s="90">
        <f>AVERAGE(F16:G16)</f>
        <v>7.26</v>
      </c>
      <c r="L62" s="90">
        <f>AVERAGE(F19:G19)</f>
        <v>29.75</v>
      </c>
      <c r="M62" s="90">
        <f>AVERAGE(F22:G22)</f>
        <v>5</v>
      </c>
      <c r="N62" s="90">
        <f>GEOMEAN(F25:G25)</f>
        <v>13479.614237803691</v>
      </c>
      <c r="O62" s="91">
        <f t="shared" ref="O62:O64" si="3">AVERAGE(F28:G28)</f>
        <v>0.113</v>
      </c>
      <c r="P62" s="91">
        <f t="shared" ref="P62:P64" si="4">AVERAGE(F31:G31)</f>
        <v>3.1E-2</v>
      </c>
      <c r="Q62" s="90">
        <f t="shared" ref="Q62:Q64" si="5">AVERAGE(F34:G34)</f>
        <v>13</v>
      </c>
    </row>
    <row r="63" spans="2:17">
      <c r="B63" s="1404"/>
      <c r="C63" s="1405"/>
      <c r="D63" s="1399"/>
      <c r="E63" s="1399"/>
      <c r="F63" s="89">
        <v>2</v>
      </c>
      <c r="G63" s="87" t="s">
        <v>134</v>
      </c>
      <c r="H63" s="90">
        <f>AVERAGE(F8:G8)</f>
        <v>5.5600000000000005</v>
      </c>
      <c r="I63" s="90">
        <f>AVERAGE(F11:G11)</f>
        <v>4</v>
      </c>
      <c r="J63" s="683">
        <f>AVERAGE(F14:G14)</f>
        <v>21.5</v>
      </c>
      <c r="K63" s="90">
        <f>AVERAGE(F17:G17)</f>
        <v>7.1150000000000002</v>
      </c>
      <c r="L63" s="90">
        <f>AVERAGE(F20:G20)</f>
        <v>30</v>
      </c>
      <c r="M63" s="90">
        <f>AVERAGE(F23:G23)</f>
        <v>10</v>
      </c>
      <c r="N63" s="90">
        <f>GEOMEAN(F26:G26)</f>
        <v>41109.609582188932</v>
      </c>
      <c r="O63" s="91">
        <f t="shared" si="3"/>
        <v>0.34350000000000003</v>
      </c>
      <c r="P63" s="91">
        <f t="shared" si="4"/>
        <v>7.4499999999999997E-2</v>
      </c>
      <c r="Q63" s="90">
        <f t="shared" si="5"/>
        <v>7.5</v>
      </c>
    </row>
    <row r="64" spans="2:17">
      <c r="B64" s="1404"/>
      <c r="C64" s="1405"/>
      <c r="D64" s="1400"/>
      <c r="E64" s="1400"/>
      <c r="F64" s="89">
        <v>3</v>
      </c>
      <c r="G64" s="87" t="s">
        <v>135</v>
      </c>
      <c r="H64" s="90">
        <f>AVERAGE(F9:G9)</f>
        <v>5.28</v>
      </c>
      <c r="I64" s="90">
        <f>AVERAGE(F12:G12)</f>
        <v>3</v>
      </c>
      <c r="J64" s="683">
        <f>AVERAGE(F15:G15)</f>
        <v>18.5</v>
      </c>
      <c r="K64" s="90">
        <f>AVERAGE(F18:G18)</f>
        <v>7.15</v>
      </c>
      <c r="L64" s="90">
        <f>AVERAGE(F21:G21)</f>
        <v>29.75</v>
      </c>
      <c r="M64" s="90">
        <f>AVERAGE(F24:G24)</f>
        <v>12.5</v>
      </c>
      <c r="N64" s="90">
        <f>GEOMEAN(F27:G27)</f>
        <v>13479.614237803691</v>
      </c>
      <c r="O64" s="91">
        <f t="shared" si="3"/>
        <v>0.37149999999999994</v>
      </c>
      <c r="P64" s="91">
        <f t="shared" si="4"/>
        <v>4.7E-2</v>
      </c>
      <c r="Q64" s="90">
        <f t="shared" si="5"/>
        <v>7</v>
      </c>
    </row>
    <row r="65" spans="2:17">
      <c r="B65" s="1417"/>
      <c r="C65" s="1396"/>
      <c r="D65" s="1396"/>
      <c r="E65" s="1396"/>
      <c r="F65" s="1396"/>
      <c r="G65" s="1396"/>
      <c r="H65" s="1396"/>
      <c r="I65" s="1396"/>
      <c r="J65" s="1396"/>
      <c r="K65" s="1396"/>
      <c r="L65" s="1396"/>
      <c r="M65" s="1396"/>
      <c r="N65" s="1396"/>
      <c r="O65" s="1396"/>
      <c r="P65" s="1396"/>
      <c r="Q65" s="1397"/>
    </row>
    <row r="66" spans="2:17">
      <c r="B66" s="87" t="s">
        <v>272</v>
      </c>
      <c r="C66" s="680"/>
      <c r="D66" s="1411"/>
      <c r="E66" s="1402"/>
      <c r="F66" s="1402"/>
      <c r="G66" s="1403"/>
      <c r="H66" s="93"/>
      <c r="I66" s="93"/>
      <c r="J66" s="680"/>
      <c r="K66" s="93"/>
      <c r="L66" s="93"/>
      <c r="M66" s="93"/>
      <c r="N66" s="93"/>
      <c r="O66" s="93"/>
      <c r="P66" s="93"/>
      <c r="Q66" s="93"/>
    </row>
    <row r="67" spans="2:17">
      <c r="B67" s="87" t="s">
        <v>273</v>
      </c>
      <c r="C67" s="680"/>
      <c r="D67" s="1404"/>
      <c r="E67" s="1405"/>
      <c r="F67" s="1405"/>
      <c r="G67" s="1406"/>
      <c r="H67" s="93"/>
      <c r="I67" s="93"/>
      <c r="J67" s="680"/>
      <c r="K67" s="93"/>
      <c r="L67" s="93"/>
      <c r="M67" s="93"/>
      <c r="N67" s="93"/>
      <c r="O67" s="93"/>
      <c r="P67" s="93"/>
      <c r="Q67" s="93"/>
    </row>
    <row r="68" spans="2:17">
      <c r="B68" s="87" t="s">
        <v>274</v>
      </c>
      <c r="C68" s="680"/>
      <c r="D68" s="1404"/>
      <c r="E68" s="1405"/>
      <c r="F68" s="1405"/>
      <c r="G68" s="1406"/>
      <c r="H68" s="93"/>
      <c r="I68" s="93"/>
      <c r="J68" s="680"/>
      <c r="K68" s="93"/>
      <c r="L68" s="93"/>
      <c r="M68" s="93"/>
      <c r="N68" s="93"/>
      <c r="O68" s="93"/>
      <c r="P68" s="93"/>
      <c r="Q68" s="93"/>
    </row>
    <row r="69" spans="2:17">
      <c r="B69" s="87" t="s">
        <v>275</v>
      </c>
      <c r="C69" s="680"/>
      <c r="D69" s="1407"/>
      <c r="E69" s="1408"/>
      <c r="F69" s="1408"/>
      <c r="G69" s="1409"/>
      <c r="H69" s="95" t="s">
        <v>296</v>
      </c>
      <c r="I69" s="95" t="s">
        <v>296</v>
      </c>
      <c r="J69" s="95" t="s">
        <v>297</v>
      </c>
      <c r="K69" s="95" t="s">
        <v>605</v>
      </c>
      <c r="L69" s="95" t="s">
        <v>298</v>
      </c>
      <c r="M69" s="95" t="s">
        <v>606</v>
      </c>
      <c r="N69" s="95" t="s">
        <v>280</v>
      </c>
      <c r="O69" s="95" t="s">
        <v>299</v>
      </c>
      <c r="P69" s="95" t="s">
        <v>300</v>
      </c>
      <c r="Q69" s="95" t="s">
        <v>301</v>
      </c>
    </row>
    <row r="72" spans="2:17" ht="15" customHeight="1">
      <c r="D72" t="s">
        <v>601</v>
      </c>
    </row>
    <row r="74" spans="2:17" ht="15" customHeight="1">
      <c r="D74" s="1337" t="s">
        <v>983</v>
      </c>
      <c r="E74" s="1337"/>
      <c r="F74" s="1337"/>
      <c r="G74" s="1337"/>
    </row>
    <row r="75" spans="2:17" ht="15" customHeight="1">
      <c r="D75" s="1337"/>
      <c r="E75" s="1337"/>
      <c r="F75" s="1337"/>
      <c r="G75" s="1337"/>
    </row>
    <row r="76" spans="2:17" ht="15" customHeight="1">
      <c r="D76" s="1337"/>
      <c r="E76" s="1337"/>
      <c r="F76" s="1337"/>
      <c r="G76" s="1337"/>
    </row>
    <row r="77" spans="2:17" ht="15" customHeight="1">
      <c r="D77" s="1337"/>
      <c r="E77" s="1337"/>
      <c r="F77" s="1337"/>
      <c r="G77" s="1337"/>
    </row>
    <row r="78" spans="2:17" ht="15" customHeight="1">
      <c r="D78" s="1337"/>
      <c r="E78" s="1337"/>
      <c r="F78" s="1337"/>
      <c r="G78" s="1337"/>
    </row>
    <row r="79" spans="2:17" ht="15" customHeight="1">
      <c r="D79" s="1337"/>
      <c r="E79" s="1337"/>
      <c r="F79" s="1337"/>
      <c r="G79" s="1337"/>
    </row>
    <row r="80" spans="2:17" ht="15" customHeight="1">
      <c r="D80" s="1337"/>
      <c r="E80" s="1337"/>
      <c r="F80" s="1337"/>
      <c r="G80" s="1337"/>
    </row>
    <row r="81" spans="4:7" ht="15" customHeight="1">
      <c r="D81" s="1337"/>
      <c r="E81" s="1337"/>
      <c r="F81" s="1337"/>
      <c r="G81" s="1337"/>
    </row>
    <row r="82" spans="4:7" ht="15" customHeight="1">
      <c r="D82" s="1337"/>
      <c r="E82" s="1337"/>
      <c r="F82" s="1337"/>
      <c r="G82" s="1337"/>
    </row>
    <row r="83" spans="4:7" ht="15" customHeight="1">
      <c r="D83" s="1337"/>
      <c r="E83" s="1337"/>
      <c r="F83" s="1337"/>
      <c r="G83" s="1337"/>
    </row>
    <row r="84" spans="4:7" ht="15" customHeight="1">
      <c r="D84" s="1337"/>
      <c r="E84" s="1337"/>
      <c r="F84" s="1337"/>
      <c r="G84" s="1337"/>
    </row>
    <row r="85" spans="4:7" ht="15" customHeight="1">
      <c r="D85" s="1337"/>
      <c r="E85" s="1337"/>
      <c r="F85" s="1337"/>
      <c r="G85" s="1337"/>
    </row>
    <row r="86" spans="4:7" ht="15" customHeight="1">
      <c r="D86" s="1337"/>
      <c r="E86" s="1337"/>
      <c r="F86" s="1337"/>
      <c r="G86" s="1337"/>
    </row>
  </sheetData>
  <mergeCells count="37">
    <mergeCell ref="A1:L1"/>
    <mergeCell ref="A2:L2"/>
    <mergeCell ref="A3:L3"/>
    <mergeCell ref="A4:L4"/>
    <mergeCell ref="A5:L5"/>
    <mergeCell ref="B37:B39"/>
    <mergeCell ref="B46:G46"/>
    <mergeCell ref="H46:Q46"/>
    <mergeCell ref="A7:A39"/>
    <mergeCell ref="B40:E40"/>
    <mergeCell ref="B7:B9"/>
    <mergeCell ref="B10:B12"/>
    <mergeCell ref="B34:B36"/>
    <mergeCell ref="B13:B15"/>
    <mergeCell ref="B16:B18"/>
    <mergeCell ref="B19:B21"/>
    <mergeCell ref="B22:B24"/>
    <mergeCell ref="B25:B27"/>
    <mergeCell ref="B28:B30"/>
    <mergeCell ref="B31:B33"/>
    <mergeCell ref="B44:Q44"/>
    <mergeCell ref="D74:G86"/>
    <mergeCell ref="B45:Q45"/>
    <mergeCell ref="B65:Q65"/>
    <mergeCell ref="D66:G69"/>
    <mergeCell ref="B48:C50"/>
    <mergeCell ref="D48:D50"/>
    <mergeCell ref="E48:E50"/>
    <mergeCell ref="B51:Q51"/>
    <mergeCell ref="D52:G55"/>
    <mergeCell ref="B58:Q58"/>
    <mergeCell ref="B59:Q59"/>
    <mergeCell ref="B60:G60"/>
    <mergeCell ref="H60:Q60"/>
    <mergeCell ref="B62:C64"/>
    <mergeCell ref="D62:D64"/>
    <mergeCell ref="E62:E64"/>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59999389629810485"/>
    <outlinePr summaryBelow="0" summaryRight="0"/>
  </sheetPr>
  <dimension ref="A1:AL1000"/>
  <sheetViews>
    <sheetView workbookViewId="0">
      <pane xSplit="2" ySplit="6" topLeftCell="C14" activePane="bottomRight" state="frozen"/>
      <selection pane="bottomRight" activeCell="N47" sqref="N47"/>
      <selection pane="bottomLeft" activeCell="A7" sqref="A7"/>
      <selection pane="topRight" activeCell="C1" sqref="C1"/>
    </sheetView>
  </sheetViews>
  <sheetFormatPr defaultColWidth="14.42578125" defaultRowHeight="15" customHeight="1"/>
  <cols>
    <col min="1" max="1" width="11" customWidth="1"/>
    <col min="2" max="2" width="16.42578125" customWidth="1"/>
    <col min="3" max="3" width="10.5703125" customWidth="1"/>
    <col min="4" max="4" width="20" style="260" customWidth="1"/>
    <col min="5" max="5" width="22.7109375" style="260" customWidth="1"/>
    <col min="6" max="6" width="15.7109375" style="252" customWidth="1"/>
    <col min="7" max="7" width="12.7109375" customWidth="1"/>
    <col min="8" max="8" width="12.85546875" customWidth="1"/>
    <col min="9" max="10" width="13.140625" customWidth="1"/>
    <col min="11" max="11" width="14.42578125" customWidth="1"/>
    <col min="12" max="12" width="13.140625" customWidth="1"/>
    <col min="13" max="16" width="12.85546875" customWidth="1"/>
    <col min="17" max="17" width="14" customWidth="1"/>
    <col min="18" max="18" width="14.42578125" style="252" customWidth="1"/>
    <col min="19" max="19" width="25.5703125" style="252" customWidth="1"/>
    <col min="20" max="20" width="10.42578125" style="252" customWidth="1"/>
  </cols>
  <sheetData>
    <row r="1" spans="1:38">
      <c r="A1" s="1309" t="s">
        <v>542</v>
      </c>
      <c r="B1" s="1286"/>
      <c r="C1" s="1286"/>
      <c r="D1" s="1286"/>
      <c r="E1" s="1286"/>
      <c r="F1" s="1286"/>
      <c r="G1" s="1286"/>
      <c r="H1" s="1286"/>
      <c r="I1" s="1286"/>
      <c r="J1" s="1286"/>
      <c r="K1" s="1286"/>
      <c r="L1" s="1286"/>
      <c r="M1" s="1286"/>
      <c r="N1" s="1286"/>
      <c r="O1" s="1286"/>
      <c r="P1" s="1286"/>
      <c r="Q1" s="1286"/>
      <c r="R1" s="1286"/>
      <c r="S1" s="1286"/>
      <c r="T1" s="1286"/>
      <c r="U1" s="10"/>
      <c r="V1" s="10"/>
      <c r="W1" s="10"/>
      <c r="X1" s="10"/>
      <c r="Y1" s="10"/>
      <c r="Z1" s="10"/>
      <c r="AA1" s="10"/>
      <c r="AB1" s="10"/>
      <c r="AC1" s="10"/>
      <c r="AD1" s="10"/>
      <c r="AE1" s="10"/>
      <c r="AF1" s="10"/>
      <c r="AG1" s="10"/>
      <c r="AH1" s="10"/>
      <c r="AI1" s="10"/>
      <c r="AJ1" s="10"/>
      <c r="AK1" s="10"/>
      <c r="AL1" s="10"/>
    </row>
    <row r="2" spans="1:38">
      <c r="A2" s="1309" t="s">
        <v>543</v>
      </c>
      <c r="B2" s="1286"/>
      <c r="C2" s="1286"/>
      <c r="D2" s="1286"/>
      <c r="E2" s="1286"/>
      <c r="F2" s="1286"/>
      <c r="G2" s="1286"/>
      <c r="H2" s="1286"/>
      <c r="I2" s="1286"/>
      <c r="J2" s="1286"/>
      <c r="K2" s="1286"/>
      <c r="L2" s="1286"/>
      <c r="M2" s="1286"/>
      <c r="N2" s="1286"/>
      <c r="O2" s="1286"/>
      <c r="P2" s="1286"/>
      <c r="Q2" s="1286"/>
      <c r="R2" s="1286"/>
      <c r="S2" s="1286"/>
      <c r="T2" s="1286"/>
      <c r="U2" s="10"/>
      <c r="V2" s="10"/>
      <c r="W2" s="10"/>
      <c r="X2" s="10"/>
      <c r="Y2" s="10"/>
      <c r="Z2" s="10"/>
      <c r="AA2" s="10"/>
      <c r="AB2" s="10"/>
      <c r="AC2" s="10"/>
      <c r="AD2" s="10"/>
      <c r="AE2" s="10"/>
      <c r="AF2" s="10"/>
      <c r="AG2" s="10"/>
      <c r="AH2" s="10"/>
      <c r="AI2" s="10"/>
      <c r="AJ2" s="10"/>
      <c r="AK2" s="10"/>
      <c r="AL2" s="10"/>
    </row>
    <row r="3" spans="1:38">
      <c r="A3" s="1309" t="s">
        <v>544</v>
      </c>
      <c r="B3" s="1286"/>
      <c r="C3" s="1286"/>
      <c r="D3" s="1286"/>
      <c r="E3" s="1286"/>
      <c r="F3" s="1286"/>
      <c r="G3" s="1286"/>
      <c r="H3" s="1286"/>
      <c r="I3" s="1286"/>
      <c r="J3" s="1286"/>
      <c r="K3" s="1286"/>
      <c r="L3" s="1286"/>
      <c r="M3" s="1286"/>
      <c r="N3" s="1286"/>
      <c r="O3" s="1286"/>
      <c r="P3" s="1286"/>
      <c r="Q3" s="1286"/>
      <c r="R3" s="1286"/>
      <c r="S3" s="1286"/>
      <c r="T3" s="1286"/>
      <c r="U3" s="10"/>
      <c r="V3" s="10"/>
      <c r="W3" s="10"/>
      <c r="X3" s="10"/>
      <c r="Y3" s="10"/>
      <c r="Z3" s="10"/>
      <c r="AA3" s="10"/>
      <c r="AB3" s="10"/>
      <c r="AC3" s="10"/>
      <c r="AD3" s="10"/>
      <c r="AE3" s="10"/>
      <c r="AF3" s="10"/>
      <c r="AG3" s="10"/>
      <c r="AH3" s="10"/>
      <c r="AI3" s="10"/>
      <c r="AJ3" s="10"/>
      <c r="AK3" s="10"/>
      <c r="AL3" s="10"/>
    </row>
    <row r="4" spans="1:38">
      <c r="A4" s="1177" t="s">
        <v>984</v>
      </c>
      <c r="B4" s="1221"/>
      <c r="C4" s="1221"/>
      <c r="D4" s="1221"/>
      <c r="E4" s="1221"/>
      <c r="F4" s="1221"/>
      <c r="G4" s="1221"/>
      <c r="H4" s="1221"/>
      <c r="I4" s="1221"/>
      <c r="J4" s="1221"/>
      <c r="K4" s="1221"/>
      <c r="L4" s="1221"/>
      <c r="M4" s="1221"/>
      <c r="N4" s="1221"/>
      <c r="O4" s="1221"/>
      <c r="P4" s="1221"/>
      <c r="Q4" s="1221"/>
      <c r="R4" s="1221"/>
      <c r="S4" s="1221"/>
      <c r="T4" s="1221"/>
      <c r="U4" s="10"/>
      <c r="V4" s="10"/>
      <c r="W4" s="10"/>
      <c r="X4" s="10"/>
      <c r="Y4" s="10"/>
      <c r="Z4" s="10"/>
      <c r="AA4" s="10"/>
      <c r="AB4" s="10"/>
      <c r="AC4" s="10"/>
      <c r="AD4" s="10"/>
      <c r="AE4" s="10"/>
      <c r="AF4" s="10"/>
      <c r="AG4" s="10"/>
      <c r="AH4" s="10"/>
      <c r="AI4" s="10"/>
      <c r="AJ4" s="10"/>
      <c r="AK4" s="10"/>
      <c r="AL4" s="10"/>
    </row>
    <row r="5" spans="1:38">
      <c r="A5" s="1177" t="s">
        <v>985</v>
      </c>
      <c r="B5" s="1221"/>
      <c r="C5" s="1221"/>
      <c r="D5" s="1221"/>
      <c r="E5" s="1221"/>
      <c r="F5" s="1221"/>
      <c r="G5" s="1221"/>
      <c r="H5" s="1221"/>
      <c r="I5" s="1221"/>
      <c r="J5" s="1221"/>
      <c r="K5" s="1221"/>
      <c r="L5" s="1221"/>
      <c r="M5" s="1221"/>
      <c r="N5" s="1221"/>
      <c r="O5" s="1221"/>
      <c r="P5" s="1221"/>
      <c r="Q5" s="1221"/>
      <c r="R5" s="1221"/>
      <c r="S5" s="1221"/>
      <c r="T5" s="1221"/>
      <c r="U5" s="10"/>
      <c r="V5" s="10"/>
      <c r="W5" s="10"/>
      <c r="X5" s="10"/>
      <c r="Y5" s="10"/>
      <c r="Z5" s="10"/>
      <c r="AA5" s="10"/>
      <c r="AB5" s="10"/>
      <c r="AC5" s="10"/>
      <c r="AD5" s="10"/>
      <c r="AE5" s="10"/>
      <c r="AF5" s="10"/>
      <c r="AG5" s="10"/>
      <c r="AH5" s="10"/>
      <c r="AI5" s="10"/>
      <c r="AJ5" s="10"/>
      <c r="AK5" s="10"/>
      <c r="AL5" s="10"/>
    </row>
    <row r="6" spans="1:38" s="259" customFormat="1" ht="28.5">
      <c r="A6" s="310" t="s">
        <v>185</v>
      </c>
      <c r="B6" s="310" t="s">
        <v>186</v>
      </c>
      <c r="C6" s="310" t="s">
        <v>187</v>
      </c>
      <c r="D6" s="694" t="s">
        <v>188</v>
      </c>
      <c r="E6" s="694" t="s">
        <v>189</v>
      </c>
      <c r="F6" s="310" t="s">
        <v>191</v>
      </c>
      <c r="G6" s="310" t="s">
        <v>192</v>
      </c>
      <c r="H6" s="310" t="s">
        <v>193</v>
      </c>
      <c r="I6" s="310" t="s">
        <v>194</v>
      </c>
      <c r="J6" s="310" t="s">
        <v>195</v>
      </c>
      <c r="K6" s="310" t="s">
        <v>196</v>
      </c>
      <c r="L6" s="310" t="s">
        <v>197</v>
      </c>
      <c r="M6" s="310" t="s">
        <v>198</v>
      </c>
      <c r="N6" s="310" t="s">
        <v>199</v>
      </c>
      <c r="O6" s="310" t="s">
        <v>200</v>
      </c>
      <c r="P6" s="310" t="s">
        <v>201</v>
      </c>
      <c r="Q6" s="310" t="s">
        <v>202</v>
      </c>
      <c r="R6" s="310" t="s">
        <v>203</v>
      </c>
      <c r="S6" s="310" t="s">
        <v>986</v>
      </c>
      <c r="T6" s="310" t="s">
        <v>205</v>
      </c>
      <c r="U6" s="258"/>
      <c r="V6" s="258"/>
      <c r="W6" s="258"/>
      <c r="X6" s="258"/>
      <c r="Y6" s="258"/>
      <c r="Z6" s="258"/>
      <c r="AA6" s="258"/>
      <c r="AB6" s="258"/>
      <c r="AC6" s="258"/>
      <c r="AD6" s="258"/>
      <c r="AE6" s="258"/>
      <c r="AF6" s="258"/>
      <c r="AG6" s="258"/>
      <c r="AH6" s="258"/>
      <c r="AI6" s="258"/>
      <c r="AJ6" s="258"/>
      <c r="AK6" s="258"/>
      <c r="AL6" s="258"/>
    </row>
    <row r="7" spans="1:38">
      <c r="A7" s="1008" t="s">
        <v>208</v>
      </c>
      <c r="B7" s="1365" t="s">
        <v>3</v>
      </c>
      <c r="C7" s="261">
        <v>1</v>
      </c>
      <c r="D7" s="262" t="s">
        <v>136</v>
      </c>
      <c r="E7" s="263" t="s">
        <v>987</v>
      </c>
      <c r="F7" s="415">
        <v>3.89</v>
      </c>
      <c r="G7" s="264">
        <v>4.1100000000000003</v>
      </c>
      <c r="H7" s="264">
        <v>4.88</v>
      </c>
      <c r="I7" s="264">
        <v>2.44</v>
      </c>
      <c r="J7" s="264">
        <v>4.1100000000000003</v>
      </c>
      <c r="K7" s="264">
        <v>4.7</v>
      </c>
      <c r="L7" s="264">
        <v>5.3</v>
      </c>
      <c r="M7" s="265">
        <v>4.8</v>
      </c>
      <c r="N7" s="265"/>
      <c r="O7" s="265"/>
      <c r="P7" s="265"/>
      <c r="Q7" s="265"/>
      <c r="R7" s="296" cm="1">
        <f t="array" ref="R7">AVERAGE(IF(LEFT(F7:Q7,1)="&lt;", VALUE(MID(F7:Q7,2,99)), F7:Q7))</f>
        <v>2.8524999999999996</v>
      </c>
      <c r="S7" s="292"/>
      <c r="T7" s="292">
        <v>5</v>
      </c>
      <c r="U7" s="10"/>
      <c r="V7" s="1223" t="s">
        <v>263</v>
      </c>
      <c r="W7" s="1396"/>
      <c r="X7" s="1396"/>
      <c r="Y7" s="1396"/>
      <c r="Z7" s="1396"/>
      <c r="AA7" s="1396"/>
      <c r="AB7" s="1396"/>
      <c r="AC7" s="1396"/>
      <c r="AD7" s="1396"/>
      <c r="AE7" s="1396"/>
      <c r="AF7" s="1396"/>
      <c r="AG7" s="1396"/>
      <c r="AH7" s="1396"/>
      <c r="AI7" s="1396"/>
      <c r="AJ7" s="1397"/>
      <c r="AK7" s="9"/>
      <c r="AL7" s="10"/>
    </row>
    <row r="8" spans="1:38">
      <c r="A8" s="661"/>
      <c r="B8" s="1366"/>
      <c r="C8" s="266">
        <v>2</v>
      </c>
      <c r="D8" s="267" t="s">
        <v>137</v>
      </c>
      <c r="E8" s="268" t="s">
        <v>987</v>
      </c>
      <c r="F8" s="297">
        <v>4.05</v>
      </c>
      <c r="G8" s="269">
        <v>4.05</v>
      </c>
      <c r="H8" s="269">
        <v>4.91</v>
      </c>
      <c r="I8" s="269">
        <v>3.5</v>
      </c>
      <c r="J8" s="269">
        <v>4.01</v>
      </c>
      <c r="K8" s="269" t="s">
        <v>699</v>
      </c>
      <c r="L8" s="269">
        <v>5.8</v>
      </c>
      <c r="M8" s="269">
        <v>4.4000000000000004</v>
      </c>
      <c r="N8" s="269"/>
      <c r="O8" s="269"/>
      <c r="P8" s="269"/>
      <c r="Q8" s="269"/>
      <c r="R8" s="296" cm="1">
        <f t="array" ref="R8">AVERAGE(IF(LEFT(F8:Q8,1)="&lt;", VALUE(MID(F8:Q8,2,99)), F8:Q8))</f>
        <v>2.5683333333333334</v>
      </c>
      <c r="S8" s="293" t="s">
        <v>212</v>
      </c>
      <c r="T8" s="293">
        <v>5</v>
      </c>
      <c r="U8" s="10"/>
      <c r="V8" s="1223" t="s">
        <v>264</v>
      </c>
      <c r="W8" s="1396"/>
      <c r="X8" s="1396"/>
      <c r="Y8" s="1396"/>
      <c r="Z8" s="1396"/>
      <c r="AA8" s="1396"/>
      <c r="AB8" s="1396"/>
      <c r="AC8" s="1396"/>
      <c r="AD8" s="1396"/>
      <c r="AE8" s="1396"/>
      <c r="AF8" s="1396"/>
      <c r="AG8" s="1396"/>
      <c r="AH8" s="1396"/>
      <c r="AI8" s="1396"/>
      <c r="AJ8" s="1397"/>
      <c r="AK8" s="9"/>
      <c r="AL8" s="10"/>
    </row>
    <row r="9" spans="1:38">
      <c r="A9" s="661"/>
      <c r="B9" s="1366"/>
      <c r="C9" s="266">
        <v>3</v>
      </c>
      <c r="D9" s="267" t="s">
        <v>138</v>
      </c>
      <c r="E9" s="268" t="s">
        <v>988</v>
      </c>
      <c r="F9" s="297">
        <v>4.5199999999999996</v>
      </c>
      <c r="G9" s="269">
        <v>5.65</v>
      </c>
      <c r="H9" s="269">
        <v>4.88</v>
      </c>
      <c r="I9" s="269">
        <v>3.66</v>
      </c>
      <c r="J9" s="269">
        <v>3.15</v>
      </c>
      <c r="K9" s="269">
        <v>4.7</v>
      </c>
      <c r="L9" s="269">
        <v>5.6</v>
      </c>
      <c r="M9" s="269">
        <v>5.0999999999999996</v>
      </c>
      <c r="N9" s="269"/>
      <c r="O9" s="269"/>
      <c r="P9" s="269"/>
      <c r="Q9" s="269"/>
      <c r="R9" s="296" cm="1">
        <f t="array" ref="R9">AVERAGE(IF(LEFT(F9:Q9,1)="&lt;", VALUE(MID(F9:Q9,2,99)), F9:Q9))</f>
        <v>3.105</v>
      </c>
      <c r="S9" s="293"/>
      <c r="T9" s="293">
        <v>5</v>
      </c>
      <c r="U9" s="10"/>
      <c r="V9" s="1412"/>
      <c r="W9" s="1396"/>
      <c r="X9" s="1396"/>
      <c r="Y9" s="1396"/>
      <c r="Z9" s="1397"/>
      <c r="AA9" s="1196" t="s">
        <v>265</v>
      </c>
      <c r="AB9" s="1396"/>
      <c r="AC9" s="1396"/>
      <c r="AD9" s="1396"/>
      <c r="AE9" s="1396"/>
      <c r="AF9" s="1396"/>
      <c r="AG9" s="1396"/>
      <c r="AH9" s="1396"/>
      <c r="AI9" s="1396"/>
      <c r="AJ9" s="1397"/>
      <c r="AK9" s="9"/>
      <c r="AL9" s="10"/>
    </row>
    <row r="10" spans="1:38">
      <c r="A10" s="661"/>
      <c r="B10" s="1366"/>
      <c r="C10" s="266">
        <v>4</v>
      </c>
      <c r="D10" s="267" t="s">
        <v>139</v>
      </c>
      <c r="E10" s="268" t="s">
        <v>989</v>
      </c>
      <c r="F10" s="297">
        <v>1.85</v>
      </c>
      <c r="G10" s="269">
        <v>1.98</v>
      </c>
      <c r="H10" s="269">
        <v>1.98</v>
      </c>
      <c r="I10" s="269">
        <v>1.7</v>
      </c>
      <c r="J10" s="269">
        <v>2.95</v>
      </c>
      <c r="K10" s="269" t="s">
        <v>699</v>
      </c>
      <c r="L10" s="269" t="s">
        <v>699</v>
      </c>
      <c r="M10" s="269" t="s">
        <v>699</v>
      </c>
      <c r="N10" s="269"/>
      <c r="O10" s="269"/>
      <c r="P10" s="269"/>
      <c r="Q10" s="269"/>
      <c r="R10" s="296" cm="1">
        <f t="array" ref="R10">AVERAGE(IF(LEFT(F10:Q10,1)="&lt;", VALUE(MID(F10:Q10,2,99)), F10:Q10))</f>
        <v>0.89666666666666661</v>
      </c>
      <c r="S10" s="293"/>
      <c r="T10" s="293">
        <v>5</v>
      </c>
      <c r="U10" s="10"/>
      <c r="V10" s="2" t="s">
        <v>266</v>
      </c>
      <c r="W10" s="2" t="s">
        <v>267</v>
      </c>
      <c r="X10" s="2" t="s">
        <v>1</v>
      </c>
      <c r="Y10" s="2" t="s">
        <v>268</v>
      </c>
      <c r="Z10" s="2" t="s">
        <v>269</v>
      </c>
      <c r="AA10" s="2" t="s">
        <v>171</v>
      </c>
      <c r="AB10" s="2" t="s">
        <v>172</v>
      </c>
      <c r="AC10" s="2" t="s">
        <v>173</v>
      </c>
      <c r="AD10" s="2" t="s">
        <v>7</v>
      </c>
      <c r="AE10" s="2" t="s">
        <v>174</v>
      </c>
      <c r="AF10" s="2" t="s">
        <v>175</v>
      </c>
      <c r="AG10" s="2" t="s">
        <v>176</v>
      </c>
      <c r="AH10" s="2" t="s">
        <v>177</v>
      </c>
      <c r="AI10" s="2" t="s">
        <v>178</v>
      </c>
      <c r="AJ10" s="2" t="s">
        <v>179</v>
      </c>
      <c r="AK10" s="9"/>
      <c r="AL10" s="10"/>
    </row>
    <row r="11" spans="1:38" ht="30">
      <c r="A11" s="661"/>
      <c r="B11" s="1366"/>
      <c r="C11" s="266">
        <v>5</v>
      </c>
      <c r="D11" s="267" t="s">
        <v>140</v>
      </c>
      <c r="E11" s="268" t="s">
        <v>990</v>
      </c>
      <c r="F11" s="297">
        <v>2.11</v>
      </c>
      <c r="G11" s="269">
        <v>2.5299999999999998</v>
      </c>
      <c r="H11" s="269">
        <v>3.82</v>
      </c>
      <c r="I11" s="269">
        <v>2.65</v>
      </c>
      <c r="J11" s="269">
        <v>3.82</v>
      </c>
      <c r="K11" s="269" t="s">
        <v>699</v>
      </c>
      <c r="L11" s="269" t="s">
        <v>699</v>
      </c>
      <c r="M11" s="269">
        <v>0.4</v>
      </c>
      <c r="N11" s="269"/>
      <c r="O11" s="269"/>
      <c r="P11" s="269"/>
      <c r="Q11" s="269"/>
      <c r="R11" s="296" cm="1">
        <f t="array" ref="R11">AVERAGE(IF(LEFT(F11:Q11,1)="&lt;", VALUE(MID(F11:Q11,2,99)), F11:Q11))</f>
        <v>1.2941666666666667</v>
      </c>
      <c r="S11" s="293"/>
      <c r="T11" s="293">
        <v>5</v>
      </c>
      <c r="U11" s="10"/>
      <c r="V11" s="1191" t="s">
        <v>991</v>
      </c>
      <c r="W11" s="1191" t="s">
        <v>984</v>
      </c>
      <c r="X11" s="1192" t="s">
        <v>27</v>
      </c>
      <c r="Y11" s="30">
        <v>1</v>
      </c>
      <c r="Z11" s="44" t="s">
        <v>136</v>
      </c>
      <c r="AA11" s="32">
        <f t="shared" ref="AA11:AA18" si="0">AVERAGE(F7:K7)</f>
        <v>4.0216666666666665</v>
      </c>
      <c r="AB11" s="45">
        <f t="shared" ref="AB11:AB18" si="1">AVERAGE(F15:K15)</f>
        <v>15.166666666666666</v>
      </c>
      <c r="AC11" s="45">
        <f t="shared" ref="AC11:AC18" si="2">AVERAGE(F23:K23)</f>
        <v>35.5</v>
      </c>
      <c r="AD11" s="32">
        <f t="shared" ref="AD11:AD18" si="3">AVERAGE(F31:K31)</f>
        <v>7.1916666666666664</v>
      </c>
      <c r="AE11" s="32">
        <f t="shared" ref="AE11:AE18" si="4">AVERAGE(F39:K39)</f>
        <v>31.583333333333332</v>
      </c>
      <c r="AF11" s="45">
        <f t="shared" ref="AF11:AF18" si="5">AVERAGE(F47:K47)</f>
        <v>15</v>
      </c>
      <c r="AG11" s="45">
        <f t="shared" ref="AG11:AG18" si="6">GEOMEAN(F55:K55)</f>
        <v>919153.6582819242</v>
      </c>
      <c r="AH11" s="36">
        <f t="shared" ref="AH11:AH18" si="7">AVERAGE(F63:K63)</f>
        <v>0.74659999999999993</v>
      </c>
      <c r="AI11" s="36">
        <f t="shared" ref="AI11:AI18" si="8">AVERAGE(F71:K71)</f>
        <v>0.8221666666666666</v>
      </c>
      <c r="AJ11" s="45">
        <f t="shared" ref="AJ11:AJ18" si="9">AVERAGE(F79:K79)</f>
        <v>33.666666666666664</v>
      </c>
      <c r="AK11" s="9"/>
      <c r="AL11" s="10"/>
    </row>
    <row r="12" spans="1:38" ht="30">
      <c r="A12" s="661"/>
      <c r="B12" s="1366"/>
      <c r="C12" s="266">
        <v>6</v>
      </c>
      <c r="D12" s="267" t="s">
        <v>141</v>
      </c>
      <c r="E12" s="268" t="s">
        <v>992</v>
      </c>
      <c r="F12" s="297">
        <v>3.38</v>
      </c>
      <c r="G12" s="269">
        <v>4.3</v>
      </c>
      <c r="H12" s="269">
        <v>4.18</v>
      </c>
      <c r="I12" s="269">
        <v>3.42</v>
      </c>
      <c r="J12" s="269">
        <v>3.65</v>
      </c>
      <c r="K12" s="269">
        <v>2.6</v>
      </c>
      <c r="L12" s="269">
        <v>1.2</v>
      </c>
      <c r="M12" s="269">
        <v>0.5</v>
      </c>
      <c r="N12" s="269"/>
      <c r="O12" s="269"/>
      <c r="P12" s="269"/>
      <c r="Q12" s="269"/>
      <c r="R12" s="296" cm="1">
        <f t="array" ref="R12">AVERAGE(IF(LEFT(F12:Q12,1)="&lt;", VALUE(MID(F12:Q12,2,99)), F12:Q12))</f>
        <v>1.9358333333333333</v>
      </c>
      <c r="S12" s="293"/>
      <c r="T12" s="293">
        <v>5</v>
      </c>
      <c r="U12" s="10"/>
      <c r="V12" s="1399"/>
      <c r="W12" s="1399"/>
      <c r="X12" s="1399"/>
      <c r="Y12" s="30">
        <v>2</v>
      </c>
      <c r="Z12" s="44" t="s">
        <v>137</v>
      </c>
      <c r="AA12" s="32">
        <f t="shared" si="0"/>
        <v>4.1039999999999992</v>
      </c>
      <c r="AB12" s="45">
        <f t="shared" si="1"/>
        <v>18.666666666666668</v>
      </c>
      <c r="AC12" s="45">
        <f t="shared" si="2"/>
        <v>35.833333333333336</v>
      </c>
      <c r="AD12" s="32">
        <f t="shared" si="3"/>
        <v>7.1866666666666665</v>
      </c>
      <c r="AE12" s="32">
        <f t="shared" si="4"/>
        <v>31.150000000000002</v>
      </c>
      <c r="AF12" s="45">
        <f t="shared" si="5"/>
        <v>14.166666666666666</v>
      </c>
      <c r="AG12" s="45">
        <f t="shared" si="6"/>
        <v>940859.97332180804</v>
      </c>
      <c r="AH12" s="36">
        <f t="shared" si="7"/>
        <v>1.2456666666666667</v>
      </c>
      <c r="AI12" s="36">
        <f t="shared" si="8"/>
        <v>0.71166666666666656</v>
      </c>
      <c r="AJ12" s="45">
        <f t="shared" si="9"/>
        <v>37.5</v>
      </c>
      <c r="AK12" s="9"/>
      <c r="AL12" s="10"/>
    </row>
    <row r="13" spans="1:38">
      <c r="A13" s="661"/>
      <c r="B13" s="1366"/>
      <c r="C13" s="266">
        <v>7</v>
      </c>
      <c r="D13" s="267" t="s">
        <v>142</v>
      </c>
      <c r="E13" s="268" t="s">
        <v>993</v>
      </c>
      <c r="F13" s="297">
        <v>3.87</v>
      </c>
      <c r="G13" s="269">
        <v>5.1100000000000003</v>
      </c>
      <c r="H13" s="269">
        <v>4.25</v>
      </c>
      <c r="I13" s="269">
        <v>4.05</v>
      </c>
      <c r="J13" s="269">
        <v>3.95</v>
      </c>
      <c r="K13" s="269">
        <v>3.9</v>
      </c>
      <c r="L13" s="269">
        <v>1.3</v>
      </c>
      <c r="M13" s="269">
        <v>3.4</v>
      </c>
      <c r="N13" s="269"/>
      <c r="O13" s="269"/>
      <c r="P13" s="269"/>
      <c r="Q13" s="269"/>
      <c r="R13" s="296" cm="1">
        <f t="array" ref="R13">AVERAGE(IF(LEFT(F13:Q13,1)="&lt;", VALUE(MID(F13:Q13,2,99)), F13:Q13))</f>
        <v>2.4858333333333333</v>
      </c>
      <c r="S13" s="293"/>
      <c r="T13" s="293">
        <v>5</v>
      </c>
      <c r="U13" s="10"/>
      <c r="V13" s="1399"/>
      <c r="W13" s="1399"/>
      <c r="X13" s="1399"/>
      <c r="Y13" s="30">
        <v>3</v>
      </c>
      <c r="Z13" s="44" t="s">
        <v>138</v>
      </c>
      <c r="AA13" s="32">
        <f t="shared" si="0"/>
        <v>4.4266666666666667</v>
      </c>
      <c r="AB13" s="45">
        <f t="shared" si="1"/>
        <v>9.8333333333333339</v>
      </c>
      <c r="AC13" s="45">
        <f t="shared" si="2"/>
        <v>44.5</v>
      </c>
      <c r="AD13" s="32">
        <f t="shared" si="3"/>
        <v>7.169999999999999</v>
      </c>
      <c r="AE13" s="32">
        <f t="shared" si="4"/>
        <v>30.916666666666668</v>
      </c>
      <c r="AF13" s="45">
        <f t="shared" si="5"/>
        <v>14.166666666666666</v>
      </c>
      <c r="AG13" s="45">
        <f t="shared" si="6"/>
        <v>57018.830391364318</v>
      </c>
      <c r="AH13" s="36">
        <f t="shared" si="7"/>
        <v>0.77666666666666673</v>
      </c>
      <c r="AI13" s="36">
        <f t="shared" si="8"/>
        <v>0.53083333333333327</v>
      </c>
      <c r="AJ13" s="45">
        <f t="shared" si="9"/>
        <v>30.333333333333332</v>
      </c>
      <c r="AK13" s="9"/>
      <c r="AL13" s="10"/>
    </row>
    <row r="14" spans="1:38" ht="30">
      <c r="A14" s="661"/>
      <c r="B14" s="1367"/>
      <c r="C14" s="266">
        <v>8</v>
      </c>
      <c r="D14" s="270" t="s">
        <v>143</v>
      </c>
      <c r="E14" s="268" t="s">
        <v>993</v>
      </c>
      <c r="F14" s="297">
        <v>3.24</v>
      </c>
      <c r="G14" s="269">
        <v>3.39</v>
      </c>
      <c r="H14" s="269">
        <v>4.01</v>
      </c>
      <c r="I14" s="269">
        <v>4.97</v>
      </c>
      <c r="J14" s="269">
        <v>4.01</v>
      </c>
      <c r="K14" s="269">
        <v>2</v>
      </c>
      <c r="L14" s="269">
        <v>1.2</v>
      </c>
      <c r="M14" s="269">
        <v>1.3</v>
      </c>
      <c r="N14" s="269"/>
      <c r="O14" s="269"/>
      <c r="P14" s="269"/>
      <c r="Q14" s="269"/>
      <c r="R14" s="296" cm="1">
        <f t="array" ref="R14">AVERAGE(IF(LEFT(F14:Q14,1)="&lt;", VALUE(MID(F14:Q14,2,99)), F14:Q14))</f>
        <v>2.0099999999999998</v>
      </c>
      <c r="S14" s="293"/>
      <c r="T14" s="293">
        <v>5</v>
      </c>
      <c r="U14" s="10"/>
      <c r="V14" s="1399"/>
      <c r="W14" s="1399"/>
      <c r="X14" s="1399"/>
      <c r="Y14" s="30">
        <v>4</v>
      </c>
      <c r="Z14" s="44" t="s">
        <v>139</v>
      </c>
      <c r="AA14" s="32">
        <f t="shared" si="0"/>
        <v>2.0920000000000001</v>
      </c>
      <c r="AB14" s="45">
        <f t="shared" si="1"/>
        <v>33.833333333333336</v>
      </c>
      <c r="AC14" s="45">
        <f t="shared" si="2"/>
        <v>487.83333333333331</v>
      </c>
      <c r="AD14" s="32">
        <f t="shared" si="3"/>
        <v>6.9849999999999994</v>
      </c>
      <c r="AE14" s="32">
        <f t="shared" si="4"/>
        <v>30.466666666666669</v>
      </c>
      <c r="AF14" s="45">
        <f t="shared" si="5"/>
        <v>35</v>
      </c>
      <c r="AG14" s="45">
        <f t="shared" si="6"/>
        <v>793072.11185281281</v>
      </c>
      <c r="AH14" s="36">
        <f t="shared" si="7"/>
        <v>0.19449999999999998</v>
      </c>
      <c r="AI14" s="36">
        <f t="shared" si="8"/>
        <v>1.5913333333333333</v>
      </c>
      <c r="AJ14" s="45">
        <f t="shared" si="9"/>
        <v>53.166666666666664</v>
      </c>
      <c r="AK14" s="9"/>
      <c r="AL14" s="10"/>
    </row>
    <row r="15" spans="1:38" ht="30">
      <c r="A15" s="661"/>
      <c r="B15" s="1368" t="s">
        <v>5</v>
      </c>
      <c r="C15" s="261">
        <v>1</v>
      </c>
      <c r="D15" s="262" t="s">
        <v>136</v>
      </c>
      <c r="E15" s="271" t="s">
        <v>987</v>
      </c>
      <c r="F15" s="415">
        <v>11</v>
      </c>
      <c r="G15" s="264">
        <v>25</v>
      </c>
      <c r="H15" s="264">
        <v>15</v>
      </c>
      <c r="I15" s="264">
        <v>13</v>
      </c>
      <c r="J15" s="264">
        <v>16</v>
      </c>
      <c r="K15" s="264">
        <v>11</v>
      </c>
      <c r="L15" s="264">
        <v>8</v>
      </c>
      <c r="M15" s="265">
        <v>14</v>
      </c>
      <c r="N15" s="265"/>
      <c r="O15" s="265"/>
      <c r="P15" s="265"/>
      <c r="Q15" s="265"/>
      <c r="R15" s="296" cm="1">
        <f t="array" ref="R15">AVERAGE(IF(LEFT(F15:Q15,1)="&lt;", VALUE(MID(F15:Q15,2,99)), F15:Q15))</f>
        <v>9.4166666666666661</v>
      </c>
      <c r="S15" s="292"/>
      <c r="T15" s="292">
        <v>7</v>
      </c>
      <c r="U15" s="10"/>
      <c r="V15" s="1399"/>
      <c r="W15" s="1399"/>
      <c r="X15" s="1399"/>
      <c r="Y15" s="30">
        <v>5</v>
      </c>
      <c r="Z15" s="44" t="s">
        <v>140</v>
      </c>
      <c r="AA15" s="32">
        <f t="shared" si="0"/>
        <v>2.9859999999999998</v>
      </c>
      <c r="AB15" s="45">
        <f t="shared" si="1"/>
        <v>22.666666666666668</v>
      </c>
      <c r="AC15" s="45">
        <f t="shared" si="2"/>
        <v>14.166666666666666</v>
      </c>
      <c r="AD15" s="32">
        <f t="shared" si="3"/>
        <v>7.1166666666666671</v>
      </c>
      <c r="AE15" s="32">
        <f t="shared" si="4"/>
        <v>30.099999999999998</v>
      </c>
      <c r="AF15" s="45">
        <f t="shared" si="5"/>
        <v>37.5</v>
      </c>
      <c r="AG15" s="45">
        <f t="shared" si="6"/>
        <v>43352.017515875159</v>
      </c>
      <c r="AH15" s="36">
        <f t="shared" si="7"/>
        <v>0.23216666666666666</v>
      </c>
      <c r="AI15" s="36">
        <f t="shared" si="8"/>
        <v>1.1495</v>
      </c>
      <c r="AJ15" s="45">
        <f t="shared" si="9"/>
        <v>167</v>
      </c>
      <c r="AK15" s="9"/>
      <c r="AL15" s="10"/>
    </row>
    <row r="16" spans="1:38">
      <c r="A16" s="661"/>
      <c r="B16" s="1366"/>
      <c r="C16" s="266">
        <v>2</v>
      </c>
      <c r="D16" s="267" t="s">
        <v>137</v>
      </c>
      <c r="E16" s="272" t="s">
        <v>987</v>
      </c>
      <c r="F16" s="297">
        <v>23</v>
      </c>
      <c r="G16" s="269">
        <v>26</v>
      </c>
      <c r="H16" s="269">
        <v>19</v>
      </c>
      <c r="I16" s="269">
        <v>12</v>
      </c>
      <c r="J16" s="269">
        <v>22</v>
      </c>
      <c r="K16" s="269">
        <v>10</v>
      </c>
      <c r="L16" s="269">
        <v>8</v>
      </c>
      <c r="M16" s="269">
        <v>13</v>
      </c>
      <c r="N16" s="269"/>
      <c r="O16" s="269"/>
      <c r="P16" s="269"/>
      <c r="Q16" s="269"/>
      <c r="R16" s="296" cm="1">
        <f t="array" ref="R16">AVERAGE(IF(LEFT(F16:Q16,1)="&lt;", VALUE(MID(F16:Q16,2,99)), F16:Q16))</f>
        <v>11.083333333333334</v>
      </c>
      <c r="S16" s="293"/>
      <c r="T16" s="293">
        <v>7</v>
      </c>
      <c r="U16" s="10"/>
      <c r="V16" s="1399"/>
      <c r="W16" s="1399"/>
      <c r="X16" s="1399"/>
      <c r="Y16" s="30">
        <v>6</v>
      </c>
      <c r="Z16" s="44" t="s">
        <v>141</v>
      </c>
      <c r="AA16" s="32">
        <f t="shared" si="0"/>
        <v>3.5883333333333334</v>
      </c>
      <c r="AB16" s="45">
        <f t="shared" si="1"/>
        <v>9</v>
      </c>
      <c r="AC16" s="45">
        <f t="shared" si="2"/>
        <v>22</v>
      </c>
      <c r="AD16" s="32">
        <f t="shared" si="3"/>
        <v>7.1316666666666677</v>
      </c>
      <c r="AE16" s="32">
        <f t="shared" si="4"/>
        <v>30.333333333333332</v>
      </c>
      <c r="AF16" s="45">
        <f t="shared" si="5"/>
        <v>30.833333333333332</v>
      </c>
      <c r="AG16" s="45">
        <f t="shared" si="6"/>
        <v>9913.7330920528311</v>
      </c>
      <c r="AH16" s="36">
        <f t="shared" si="7"/>
        <v>0.23266666666666666</v>
      </c>
      <c r="AI16" s="36">
        <f t="shared" si="8"/>
        <v>0.63449999999999995</v>
      </c>
      <c r="AJ16" s="45">
        <f t="shared" si="9"/>
        <v>134.83333333333334</v>
      </c>
      <c r="AK16" s="9"/>
      <c r="AL16" s="10"/>
    </row>
    <row r="17" spans="1:38" ht="30">
      <c r="A17" s="661"/>
      <c r="B17" s="1366"/>
      <c r="C17" s="266">
        <v>3</v>
      </c>
      <c r="D17" s="267" t="s">
        <v>138</v>
      </c>
      <c r="E17" s="272" t="s">
        <v>988</v>
      </c>
      <c r="F17" s="297">
        <v>25</v>
      </c>
      <c r="G17" s="269">
        <v>8</v>
      </c>
      <c r="H17" s="269">
        <v>5</v>
      </c>
      <c r="I17" s="269">
        <v>3</v>
      </c>
      <c r="J17" s="269">
        <v>12</v>
      </c>
      <c r="K17" s="269">
        <v>6</v>
      </c>
      <c r="L17" s="269">
        <v>6</v>
      </c>
      <c r="M17" s="269">
        <v>2</v>
      </c>
      <c r="N17" s="269"/>
      <c r="O17" s="269"/>
      <c r="P17" s="269"/>
      <c r="Q17" s="269"/>
      <c r="R17" s="296" cm="1">
        <f t="array" ref="R17">AVERAGE(IF(LEFT(F17:Q17,1)="&lt;", VALUE(MID(F17:Q17,2,99)), F17:Q17))</f>
        <v>5.583333333333333</v>
      </c>
      <c r="S17" s="293"/>
      <c r="T17" s="293">
        <v>7</v>
      </c>
      <c r="U17" s="10"/>
      <c r="V17" s="1399"/>
      <c r="W17" s="1399"/>
      <c r="X17" s="1399"/>
      <c r="Y17" s="30">
        <v>7</v>
      </c>
      <c r="Z17" s="44" t="s">
        <v>142</v>
      </c>
      <c r="AA17" s="32">
        <f t="shared" si="0"/>
        <v>4.1883333333333335</v>
      </c>
      <c r="AB17" s="45">
        <f t="shared" si="1"/>
        <v>9.1666666666666661</v>
      </c>
      <c r="AC17" s="45">
        <f t="shared" si="2"/>
        <v>57.166666666666664</v>
      </c>
      <c r="AD17" s="32">
        <f t="shared" si="3"/>
        <v>7.126666666666666</v>
      </c>
      <c r="AE17" s="32">
        <f t="shared" si="4"/>
        <v>29.883333333333329</v>
      </c>
      <c r="AF17" s="45">
        <f t="shared" si="5"/>
        <v>27.5</v>
      </c>
      <c r="AG17" s="45">
        <f t="shared" si="6"/>
        <v>28411.22268846595</v>
      </c>
      <c r="AH17" s="36">
        <f t="shared" si="7"/>
        <v>0.23040000000000002</v>
      </c>
      <c r="AI17" s="36">
        <f t="shared" si="8"/>
        <v>0.59716666666666673</v>
      </c>
      <c r="AJ17" s="45">
        <f t="shared" si="9"/>
        <v>120.16666666666667</v>
      </c>
      <c r="AK17" s="9"/>
      <c r="AL17" s="10"/>
    </row>
    <row r="18" spans="1:38" ht="30">
      <c r="A18" s="661"/>
      <c r="B18" s="1366"/>
      <c r="C18" s="266">
        <v>4</v>
      </c>
      <c r="D18" s="267" t="s">
        <v>139</v>
      </c>
      <c r="E18" s="272" t="s">
        <v>989</v>
      </c>
      <c r="F18" s="297">
        <v>48</v>
      </c>
      <c r="G18" s="269">
        <v>27</v>
      </c>
      <c r="H18" s="269">
        <v>24</v>
      </c>
      <c r="I18" s="269">
        <v>26</v>
      </c>
      <c r="J18" s="269">
        <v>41</v>
      </c>
      <c r="K18" s="269">
        <v>37</v>
      </c>
      <c r="L18" s="269">
        <v>28</v>
      </c>
      <c r="M18" s="269">
        <v>13</v>
      </c>
      <c r="N18" s="269"/>
      <c r="O18" s="269"/>
      <c r="P18" s="269"/>
      <c r="Q18" s="269"/>
      <c r="R18" s="296" cm="1">
        <f t="array" ref="R18">AVERAGE(IF(LEFT(F18:Q18,1)="&lt;", VALUE(MID(F18:Q18,2,99)), F18:Q18))</f>
        <v>20.333333333333332</v>
      </c>
      <c r="S18" s="293"/>
      <c r="T18" s="293">
        <v>7</v>
      </c>
      <c r="U18" s="10"/>
      <c r="V18" s="1400"/>
      <c r="W18" s="1400"/>
      <c r="X18" s="1400"/>
      <c r="Y18" s="30">
        <v>8</v>
      </c>
      <c r="Z18" s="44" t="s">
        <v>143</v>
      </c>
      <c r="AA18" s="32">
        <f t="shared" si="0"/>
        <v>3.6033333333333331</v>
      </c>
      <c r="AB18" s="45">
        <f t="shared" si="1"/>
        <v>13</v>
      </c>
      <c r="AC18" s="45">
        <f t="shared" si="2"/>
        <v>128.16666666666666</v>
      </c>
      <c r="AD18" s="32">
        <f t="shared" si="3"/>
        <v>7.0216666666666656</v>
      </c>
      <c r="AE18" s="32">
        <f t="shared" si="4"/>
        <v>29.783333333333331</v>
      </c>
      <c r="AF18" s="45">
        <f t="shared" si="5"/>
        <v>25.833333333333332</v>
      </c>
      <c r="AG18" s="45">
        <f t="shared" si="6"/>
        <v>144461.83422482741</v>
      </c>
      <c r="AH18" s="36">
        <f t="shared" si="7"/>
        <v>0.2172</v>
      </c>
      <c r="AI18" s="36">
        <f t="shared" si="8"/>
        <v>0.57716666666666672</v>
      </c>
      <c r="AJ18" s="45">
        <f t="shared" si="9"/>
        <v>114.66666666666667</v>
      </c>
      <c r="AK18" s="9"/>
      <c r="AL18" s="10"/>
    </row>
    <row r="19" spans="1:38">
      <c r="A19" s="661"/>
      <c r="B19" s="1366"/>
      <c r="C19" s="266">
        <v>5</v>
      </c>
      <c r="D19" s="267" t="s">
        <v>140</v>
      </c>
      <c r="E19" s="272" t="s">
        <v>990</v>
      </c>
      <c r="F19" s="297">
        <v>56</v>
      </c>
      <c r="G19" s="269">
        <v>22</v>
      </c>
      <c r="H19" s="269">
        <v>12</v>
      </c>
      <c r="I19" s="269">
        <v>9</v>
      </c>
      <c r="J19" s="269">
        <v>12</v>
      </c>
      <c r="K19" s="269">
        <v>25</v>
      </c>
      <c r="L19" s="269">
        <v>22</v>
      </c>
      <c r="M19" s="269">
        <v>5</v>
      </c>
      <c r="N19" s="269"/>
      <c r="O19" s="269"/>
      <c r="P19" s="269"/>
      <c r="Q19" s="269"/>
      <c r="R19" s="296" cm="1">
        <f t="array" ref="R19">AVERAGE(IF(LEFT(F19:Q19,1)="&lt;", VALUE(MID(F19:Q19,2,99)), F19:Q19))</f>
        <v>13.583333333333334</v>
      </c>
      <c r="S19" s="293"/>
      <c r="T19" s="293">
        <v>7</v>
      </c>
      <c r="U19" s="10"/>
      <c r="V19" s="1412"/>
      <c r="W19" s="1396"/>
      <c r="X19" s="1396"/>
      <c r="Y19" s="1396"/>
      <c r="Z19" s="1396"/>
      <c r="AA19" s="1396"/>
      <c r="AB19" s="1396"/>
      <c r="AC19" s="1396"/>
      <c r="AD19" s="1396"/>
      <c r="AE19" s="1396"/>
      <c r="AF19" s="1396"/>
      <c r="AG19" s="1396"/>
      <c r="AH19" s="1396"/>
      <c r="AI19" s="1396"/>
      <c r="AJ19" s="1397"/>
      <c r="AK19" s="9"/>
      <c r="AL19" s="10"/>
    </row>
    <row r="20" spans="1:38">
      <c r="A20" s="661"/>
      <c r="B20" s="1366"/>
      <c r="C20" s="266">
        <v>6</v>
      </c>
      <c r="D20" s="267" t="s">
        <v>141</v>
      </c>
      <c r="E20" s="272" t="s">
        <v>992</v>
      </c>
      <c r="F20" s="297">
        <v>9</v>
      </c>
      <c r="G20" s="269">
        <v>12</v>
      </c>
      <c r="H20" s="269">
        <v>7</v>
      </c>
      <c r="I20" s="269">
        <v>7</v>
      </c>
      <c r="J20" s="269">
        <v>10</v>
      </c>
      <c r="K20" s="269">
        <v>9</v>
      </c>
      <c r="L20" s="269">
        <v>7</v>
      </c>
      <c r="M20" s="269">
        <v>4</v>
      </c>
      <c r="N20" s="269"/>
      <c r="O20" s="269"/>
      <c r="P20" s="269"/>
      <c r="Q20" s="269"/>
      <c r="R20" s="296" cm="1">
        <f t="array" ref="R20">AVERAGE(IF(LEFT(F20:Q20,1)="&lt;", VALUE(MID(F20:Q20,2,99)), F20:Q20))</f>
        <v>5.416666666666667</v>
      </c>
      <c r="S20" s="293"/>
      <c r="T20" s="293">
        <v>7</v>
      </c>
      <c r="U20" s="10"/>
      <c r="V20" s="2" t="s">
        <v>272</v>
      </c>
      <c r="W20" s="1413"/>
      <c r="X20" s="1402"/>
      <c r="Y20" s="1402"/>
      <c r="Z20" s="1403"/>
      <c r="AA20" s="32">
        <f t="shared" ref="AA20:AJ20" si="10">AVERAGE(AA11:AA18)</f>
        <v>3.6262916666666665</v>
      </c>
      <c r="AB20" s="45">
        <f t="shared" si="10"/>
        <v>16.416666666666668</v>
      </c>
      <c r="AC20" s="45">
        <f t="shared" si="10"/>
        <v>103.14583333333331</v>
      </c>
      <c r="AD20" s="32">
        <f t="shared" si="10"/>
        <v>7.11625</v>
      </c>
      <c r="AE20" s="32">
        <f t="shared" si="10"/>
        <v>30.527083333333334</v>
      </c>
      <c r="AF20" s="45">
        <f t="shared" si="10"/>
        <v>25</v>
      </c>
      <c r="AG20" s="45">
        <f t="shared" si="10"/>
        <v>367030.42267114134</v>
      </c>
      <c r="AH20" s="36">
        <f t="shared" si="10"/>
        <v>0.48448333333333338</v>
      </c>
      <c r="AI20" s="36">
        <f t="shared" si="10"/>
        <v>0.82679166666666659</v>
      </c>
      <c r="AJ20" s="45">
        <f t="shared" si="10"/>
        <v>86.416666666666657</v>
      </c>
      <c r="AK20" s="9"/>
      <c r="AL20" s="10"/>
    </row>
    <row r="21" spans="1:38">
      <c r="A21" s="661"/>
      <c r="B21" s="1366"/>
      <c r="C21" s="266">
        <v>7</v>
      </c>
      <c r="D21" s="267" t="s">
        <v>142</v>
      </c>
      <c r="E21" s="272" t="s">
        <v>993</v>
      </c>
      <c r="F21" s="297">
        <v>4</v>
      </c>
      <c r="G21" s="269">
        <v>17</v>
      </c>
      <c r="H21" s="269">
        <v>10</v>
      </c>
      <c r="I21" s="269">
        <v>7</v>
      </c>
      <c r="J21" s="269">
        <v>9</v>
      </c>
      <c r="K21" s="269">
        <v>8</v>
      </c>
      <c r="L21" s="269">
        <v>11</v>
      </c>
      <c r="M21" s="269">
        <v>5</v>
      </c>
      <c r="N21" s="269"/>
      <c r="O21" s="269"/>
      <c r="P21" s="269"/>
      <c r="Q21" s="269"/>
      <c r="R21" s="296" cm="1">
        <f t="array" ref="R21">AVERAGE(IF(LEFT(F21:Q21,1)="&lt;", VALUE(MID(F21:Q21,2,99)), F21:Q21))</f>
        <v>5.916666666666667</v>
      </c>
      <c r="S21" s="293"/>
      <c r="T21" s="293">
        <v>7</v>
      </c>
      <c r="U21" s="10"/>
      <c r="V21" s="2" t="s">
        <v>273</v>
      </c>
      <c r="W21" s="1404"/>
      <c r="X21" s="1405"/>
      <c r="Y21" s="1405"/>
      <c r="Z21" s="1406"/>
      <c r="AA21" s="32">
        <f t="shared" ref="AA21:AJ21" si="11">MIN(AA11:AA18)</f>
        <v>2.0920000000000001</v>
      </c>
      <c r="AB21" s="45">
        <f t="shared" si="11"/>
        <v>9</v>
      </c>
      <c r="AC21" s="45">
        <f t="shared" si="11"/>
        <v>14.166666666666666</v>
      </c>
      <c r="AD21" s="32">
        <f t="shared" si="11"/>
        <v>6.9849999999999994</v>
      </c>
      <c r="AE21" s="32">
        <f t="shared" si="11"/>
        <v>29.783333333333331</v>
      </c>
      <c r="AF21" s="45">
        <f t="shared" si="11"/>
        <v>14.166666666666666</v>
      </c>
      <c r="AG21" s="45">
        <f t="shared" si="11"/>
        <v>9913.7330920528311</v>
      </c>
      <c r="AH21" s="36">
        <f t="shared" si="11"/>
        <v>0.19449999999999998</v>
      </c>
      <c r="AI21" s="36">
        <f t="shared" si="11"/>
        <v>0.53083333333333327</v>
      </c>
      <c r="AJ21" s="45">
        <f t="shared" si="11"/>
        <v>30.333333333333332</v>
      </c>
      <c r="AK21" s="9"/>
      <c r="AL21" s="10"/>
    </row>
    <row r="22" spans="1:38">
      <c r="A22" s="661"/>
      <c r="B22" s="1367"/>
      <c r="C22" s="266">
        <v>8</v>
      </c>
      <c r="D22" s="270" t="s">
        <v>143</v>
      </c>
      <c r="E22" s="272" t="s">
        <v>993</v>
      </c>
      <c r="F22" s="297">
        <v>11</v>
      </c>
      <c r="G22" s="269">
        <v>29</v>
      </c>
      <c r="H22" s="269">
        <v>9</v>
      </c>
      <c r="I22" s="269">
        <v>10</v>
      </c>
      <c r="J22" s="269">
        <v>8</v>
      </c>
      <c r="K22" s="269">
        <v>11</v>
      </c>
      <c r="L22" s="269">
        <v>15</v>
      </c>
      <c r="M22" s="269">
        <v>4</v>
      </c>
      <c r="N22" s="269"/>
      <c r="O22" s="269"/>
      <c r="P22" s="269"/>
      <c r="Q22" s="269"/>
      <c r="R22" s="296" cm="1">
        <f t="array" ref="R22">AVERAGE(IF(LEFT(F22:Q22,1)="&lt;", VALUE(MID(F22:Q22,2,99)), F22:Q22))</f>
        <v>8.0833333333333339</v>
      </c>
      <c r="S22" s="293"/>
      <c r="T22" s="293">
        <v>7</v>
      </c>
      <c r="U22" s="10"/>
      <c r="V22" s="2" t="s">
        <v>274</v>
      </c>
      <c r="W22" s="1404"/>
      <c r="X22" s="1405"/>
      <c r="Y22" s="1405"/>
      <c r="Z22" s="1406"/>
      <c r="AA22" s="32">
        <f t="shared" ref="AA22:AJ22" si="12">MAX(AA11:AA18)</f>
        <v>4.4266666666666667</v>
      </c>
      <c r="AB22" s="45">
        <f t="shared" si="12"/>
        <v>33.833333333333336</v>
      </c>
      <c r="AC22" s="45">
        <f t="shared" si="12"/>
        <v>487.83333333333331</v>
      </c>
      <c r="AD22" s="32">
        <f t="shared" si="12"/>
        <v>7.1916666666666664</v>
      </c>
      <c r="AE22" s="32">
        <f t="shared" si="12"/>
        <v>31.583333333333332</v>
      </c>
      <c r="AF22" s="45">
        <f t="shared" si="12"/>
        <v>37.5</v>
      </c>
      <c r="AG22" s="45">
        <f t="shared" si="12"/>
        <v>940859.97332180804</v>
      </c>
      <c r="AH22" s="36">
        <f t="shared" si="12"/>
        <v>1.2456666666666667</v>
      </c>
      <c r="AI22" s="36">
        <f t="shared" si="12"/>
        <v>1.5913333333333333</v>
      </c>
      <c r="AJ22" s="45">
        <f t="shared" si="12"/>
        <v>167</v>
      </c>
      <c r="AK22" s="9"/>
      <c r="AL22" s="10"/>
    </row>
    <row r="23" spans="1:38">
      <c r="A23" s="661"/>
      <c r="B23" s="1368" t="s">
        <v>6</v>
      </c>
      <c r="C23" s="261">
        <v>1</v>
      </c>
      <c r="D23" s="262" t="s">
        <v>136</v>
      </c>
      <c r="E23" s="273" t="s">
        <v>987</v>
      </c>
      <c r="F23" s="415">
        <v>54</v>
      </c>
      <c r="G23" s="264">
        <v>21</v>
      </c>
      <c r="H23" s="264">
        <v>20</v>
      </c>
      <c r="I23" s="264">
        <v>12</v>
      </c>
      <c r="J23" s="264">
        <v>99</v>
      </c>
      <c r="K23" s="264">
        <v>7</v>
      </c>
      <c r="L23" s="264">
        <v>16</v>
      </c>
      <c r="M23" s="265">
        <v>336</v>
      </c>
      <c r="N23" s="265" t="s">
        <v>19</v>
      </c>
      <c r="O23" s="265" t="s">
        <v>19</v>
      </c>
      <c r="P23" s="265" t="s">
        <v>19</v>
      </c>
      <c r="Q23" s="265" t="s">
        <v>19</v>
      </c>
      <c r="R23" s="296" cm="1">
        <f t="array" ref="R23">AVERAGE(IF(LEFT(F23:Q23,1)="&lt;", VALUE(MID(F23:Q23,2,99)), F23:Q23))</f>
        <v>70.625</v>
      </c>
      <c r="S23" s="292"/>
      <c r="T23" s="292">
        <v>80</v>
      </c>
      <c r="U23" s="10"/>
      <c r="V23" s="2" t="s">
        <v>275</v>
      </c>
      <c r="W23" s="1407"/>
      <c r="X23" s="1408"/>
      <c r="Y23" s="1408"/>
      <c r="Z23" s="1409"/>
      <c r="AA23" s="46" t="s">
        <v>296</v>
      </c>
      <c r="AB23" s="46" t="s">
        <v>299</v>
      </c>
      <c r="AC23" s="46" t="s">
        <v>507</v>
      </c>
      <c r="AD23" s="46" t="s">
        <v>508</v>
      </c>
      <c r="AE23" s="46" t="s">
        <v>509</v>
      </c>
      <c r="AF23" s="46" t="s">
        <v>510</v>
      </c>
      <c r="AG23" s="46" t="s">
        <v>511</v>
      </c>
      <c r="AH23" s="46" t="s">
        <v>299</v>
      </c>
      <c r="AI23" s="46" t="s">
        <v>300</v>
      </c>
      <c r="AJ23" s="46" t="s">
        <v>319</v>
      </c>
      <c r="AK23" s="9"/>
      <c r="AL23" s="10"/>
    </row>
    <row r="24" spans="1:38">
      <c r="A24" s="661"/>
      <c r="B24" s="1366"/>
      <c r="C24" s="266">
        <v>2</v>
      </c>
      <c r="D24" s="267" t="s">
        <v>137</v>
      </c>
      <c r="E24" s="272" t="s">
        <v>987</v>
      </c>
      <c r="F24" s="297">
        <v>33</v>
      </c>
      <c r="G24" s="269">
        <v>44</v>
      </c>
      <c r="H24" s="269">
        <v>35</v>
      </c>
      <c r="I24" s="269">
        <v>75</v>
      </c>
      <c r="J24" s="269">
        <v>18</v>
      </c>
      <c r="K24" s="269">
        <v>10</v>
      </c>
      <c r="L24" s="269">
        <v>35</v>
      </c>
      <c r="M24" s="269">
        <v>456</v>
      </c>
      <c r="N24" s="269" t="s">
        <v>19</v>
      </c>
      <c r="O24" s="269" t="s">
        <v>19</v>
      </c>
      <c r="P24" s="269" t="s">
        <v>19</v>
      </c>
      <c r="Q24" s="269" t="s">
        <v>19</v>
      </c>
      <c r="R24" s="296" cm="1">
        <f t="array" ref="R24">AVERAGE(IF(LEFT(F24:Q24,1)="&lt;", VALUE(MID(F24:Q24,2,99)), F24:Q24))</f>
        <v>88.25</v>
      </c>
      <c r="S24" s="293"/>
      <c r="T24" s="293">
        <v>80</v>
      </c>
      <c r="U24" s="10"/>
      <c r="V24" s="29"/>
      <c r="W24" s="29"/>
      <c r="X24" s="29"/>
      <c r="Y24" s="29"/>
      <c r="Z24" s="29"/>
      <c r="AA24" s="29"/>
      <c r="AB24" s="29"/>
      <c r="AC24" s="29"/>
      <c r="AD24" s="29"/>
      <c r="AE24" s="29"/>
      <c r="AF24" s="29"/>
      <c r="AG24" s="29"/>
      <c r="AH24" s="29"/>
      <c r="AI24" s="29"/>
      <c r="AJ24" s="29"/>
      <c r="AK24" s="9"/>
      <c r="AL24" s="10"/>
    </row>
    <row r="25" spans="1:38">
      <c r="A25" s="661"/>
      <c r="B25" s="1366"/>
      <c r="C25" s="266">
        <v>3</v>
      </c>
      <c r="D25" s="267" t="s">
        <v>138</v>
      </c>
      <c r="E25" s="272" t="s">
        <v>988</v>
      </c>
      <c r="F25" s="297">
        <v>136</v>
      </c>
      <c r="G25" s="269">
        <v>12</v>
      </c>
      <c r="H25" s="269">
        <v>19</v>
      </c>
      <c r="I25" s="269">
        <v>27</v>
      </c>
      <c r="J25" s="269">
        <v>13</v>
      </c>
      <c r="K25" s="269">
        <v>60</v>
      </c>
      <c r="L25" s="269">
        <v>231</v>
      </c>
      <c r="M25" s="269">
        <v>83</v>
      </c>
      <c r="N25" s="269" t="s">
        <v>19</v>
      </c>
      <c r="O25" s="269" t="s">
        <v>19</v>
      </c>
      <c r="P25" s="269" t="s">
        <v>19</v>
      </c>
      <c r="Q25" s="269" t="s">
        <v>19</v>
      </c>
      <c r="R25" s="296" cm="1">
        <f t="array" ref="R25">AVERAGE(IF(LEFT(F25:Q25,1)="&lt;", VALUE(MID(F25:Q25,2,99)), F25:Q25))</f>
        <v>72.625</v>
      </c>
      <c r="S25" s="293"/>
      <c r="T25" s="293">
        <v>80</v>
      </c>
      <c r="U25" s="10"/>
      <c r="V25" s="29"/>
      <c r="W25" s="29"/>
      <c r="X25" s="29"/>
      <c r="Y25" s="29"/>
      <c r="Z25" s="29"/>
      <c r="AA25" s="29"/>
      <c r="AB25" s="29"/>
      <c r="AC25" s="29"/>
      <c r="AD25" s="29"/>
      <c r="AE25" s="29"/>
      <c r="AF25" s="29"/>
      <c r="AG25" s="29"/>
      <c r="AH25" s="29"/>
      <c r="AI25" s="29"/>
      <c r="AJ25" s="29"/>
      <c r="AK25" s="9"/>
      <c r="AL25" s="10"/>
    </row>
    <row r="26" spans="1:38">
      <c r="A26" s="661"/>
      <c r="B26" s="1366"/>
      <c r="C26" s="266">
        <v>4</v>
      </c>
      <c r="D26" s="267" t="s">
        <v>139</v>
      </c>
      <c r="E26" s="272" t="s">
        <v>989</v>
      </c>
      <c r="F26" s="297">
        <v>64</v>
      </c>
      <c r="G26" s="269">
        <v>736</v>
      </c>
      <c r="H26" s="269">
        <v>1043</v>
      </c>
      <c r="I26" s="269">
        <v>301</v>
      </c>
      <c r="J26" s="269">
        <v>528</v>
      </c>
      <c r="K26" s="269">
        <v>255</v>
      </c>
      <c r="L26" s="269">
        <v>138</v>
      </c>
      <c r="M26" s="269">
        <v>6</v>
      </c>
      <c r="N26" s="269" t="s">
        <v>19</v>
      </c>
      <c r="O26" s="269" t="s">
        <v>19</v>
      </c>
      <c r="P26" s="269" t="s">
        <v>19</v>
      </c>
      <c r="Q26" s="269" t="s">
        <v>19</v>
      </c>
      <c r="R26" s="296" cm="1">
        <f t="array" ref="R26">AVERAGE(IF(LEFT(F26:Q26,1)="&lt;", VALUE(MID(F26:Q26,2,99)), F26:Q26))</f>
        <v>383.875</v>
      </c>
      <c r="S26" s="293"/>
      <c r="T26" s="293">
        <v>80</v>
      </c>
      <c r="U26" s="10"/>
      <c r="V26" s="1223" t="s">
        <v>263</v>
      </c>
      <c r="W26" s="1396"/>
      <c r="X26" s="1396"/>
      <c r="Y26" s="1396"/>
      <c r="Z26" s="1396"/>
      <c r="AA26" s="1396"/>
      <c r="AB26" s="1396"/>
      <c r="AC26" s="1396"/>
      <c r="AD26" s="1396"/>
      <c r="AE26" s="1396"/>
      <c r="AF26" s="1396"/>
      <c r="AG26" s="1396"/>
      <c r="AH26" s="1396"/>
      <c r="AI26" s="1396"/>
      <c r="AJ26" s="1397"/>
      <c r="AK26" s="9"/>
      <c r="AL26" s="10"/>
    </row>
    <row r="27" spans="1:38">
      <c r="A27" s="661"/>
      <c r="B27" s="1366"/>
      <c r="C27" s="266">
        <v>5</v>
      </c>
      <c r="D27" s="267" t="s">
        <v>140</v>
      </c>
      <c r="E27" s="272" t="s">
        <v>990</v>
      </c>
      <c r="F27" s="297">
        <v>31</v>
      </c>
      <c r="G27" s="269">
        <v>12</v>
      </c>
      <c r="H27" s="269">
        <v>10</v>
      </c>
      <c r="I27" s="269">
        <v>5</v>
      </c>
      <c r="J27" s="269">
        <v>20</v>
      </c>
      <c r="K27" s="269">
        <v>7</v>
      </c>
      <c r="L27" s="269">
        <v>6</v>
      </c>
      <c r="M27" s="269">
        <v>12</v>
      </c>
      <c r="N27" s="269" t="s">
        <v>19</v>
      </c>
      <c r="O27" s="269" t="s">
        <v>19</v>
      </c>
      <c r="P27" s="269" t="s">
        <v>19</v>
      </c>
      <c r="Q27" s="269" t="s">
        <v>19</v>
      </c>
      <c r="R27" s="296" cm="1">
        <f t="array" ref="R27">AVERAGE(IF(LEFT(F27:Q27,1)="&lt;", VALUE(MID(F27:Q27,2,99)), F27:Q27))</f>
        <v>12.875</v>
      </c>
      <c r="S27" s="293"/>
      <c r="T27" s="293">
        <v>80</v>
      </c>
      <c r="U27" s="10"/>
      <c r="V27" s="1223" t="s">
        <v>283</v>
      </c>
      <c r="W27" s="1396"/>
      <c r="X27" s="1396"/>
      <c r="Y27" s="1396"/>
      <c r="Z27" s="1396"/>
      <c r="AA27" s="1396"/>
      <c r="AB27" s="1396"/>
      <c r="AC27" s="1396"/>
      <c r="AD27" s="1396"/>
      <c r="AE27" s="1396"/>
      <c r="AF27" s="1396"/>
      <c r="AG27" s="1396"/>
      <c r="AH27" s="1396"/>
      <c r="AI27" s="1396"/>
      <c r="AJ27" s="1397"/>
      <c r="AK27" s="9"/>
      <c r="AL27" s="10"/>
    </row>
    <row r="28" spans="1:38">
      <c r="A28" s="661"/>
      <c r="B28" s="1366"/>
      <c r="C28" s="266">
        <v>6</v>
      </c>
      <c r="D28" s="267" t="s">
        <v>141</v>
      </c>
      <c r="E28" s="272" t="s">
        <v>992</v>
      </c>
      <c r="F28" s="297">
        <v>46</v>
      </c>
      <c r="G28" s="269">
        <v>35</v>
      </c>
      <c r="H28" s="269">
        <v>12</v>
      </c>
      <c r="I28" s="269">
        <v>8</v>
      </c>
      <c r="J28" s="269">
        <v>21</v>
      </c>
      <c r="K28" s="269">
        <v>10</v>
      </c>
      <c r="L28" s="269">
        <v>14</v>
      </c>
      <c r="M28" s="269">
        <v>10</v>
      </c>
      <c r="N28" s="269" t="s">
        <v>19</v>
      </c>
      <c r="O28" s="269" t="s">
        <v>19</v>
      </c>
      <c r="P28" s="269" t="s">
        <v>19</v>
      </c>
      <c r="Q28" s="269" t="s">
        <v>19</v>
      </c>
      <c r="R28" s="296" cm="1">
        <f t="array" ref="R28">AVERAGE(IF(LEFT(F28:Q28,1)="&lt;", VALUE(MID(F28:Q28,2,99)), F28:Q28))</f>
        <v>19.5</v>
      </c>
      <c r="S28" s="293"/>
      <c r="T28" s="293">
        <v>80</v>
      </c>
      <c r="U28" s="10"/>
      <c r="V28" s="1412"/>
      <c r="W28" s="1396"/>
      <c r="X28" s="1396"/>
      <c r="Y28" s="1396"/>
      <c r="Z28" s="1397"/>
      <c r="AA28" s="1196" t="s">
        <v>265</v>
      </c>
      <c r="AB28" s="1396"/>
      <c r="AC28" s="1396"/>
      <c r="AD28" s="1396"/>
      <c r="AE28" s="1396"/>
      <c r="AF28" s="1396"/>
      <c r="AG28" s="1396"/>
      <c r="AH28" s="1396"/>
      <c r="AI28" s="1396"/>
      <c r="AJ28" s="1397"/>
      <c r="AK28" s="9"/>
      <c r="AL28" s="10"/>
    </row>
    <row r="29" spans="1:38">
      <c r="A29" s="661"/>
      <c r="B29" s="1366"/>
      <c r="C29" s="266">
        <v>7</v>
      </c>
      <c r="D29" s="267" t="s">
        <v>142</v>
      </c>
      <c r="E29" s="272" t="s">
        <v>993</v>
      </c>
      <c r="F29" s="297">
        <v>116</v>
      </c>
      <c r="G29" s="269">
        <v>81</v>
      </c>
      <c r="H29" s="269">
        <v>47</v>
      </c>
      <c r="I29" s="269">
        <v>15</v>
      </c>
      <c r="J29" s="269">
        <v>48</v>
      </c>
      <c r="K29" s="269">
        <v>36</v>
      </c>
      <c r="L29" s="269">
        <v>26</v>
      </c>
      <c r="M29" s="269">
        <v>23</v>
      </c>
      <c r="N29" s="269" t="s">
        <v>19</v>
      </c>
      <c r="O29" s="269" t="s">
        <v>19</v>
      </c>
      <c r="P29" s="269" t="s">
        <v>19</v>
      </c>
      <c r="Q29" s="269" t="s">
        <v>19</v>
      </c>
      <c r="R29" s="296" cm="1">
        <f t="array" ref="R29">AVERAGE(IF(LEFT(F29:Q29,1)="&lt;", VALUE(MID(F29:Q29,2,99)), F29:Q29))</f>
        <v>49</v>
      </c>
      <c r="S29" s="293"/>
      <c r="T29" s="293">
        <v>80</v>
      </c>
      <c r="U29" s="10"/>
      <c r="V29" s="2" t="s">
        <v>266</v>
      </c>
      <c r="W29" s="2" t="s">
        <v>267</v>
      </c>
      <c r="X29" s="2" t="s">
        <v>1</v>
      </c>
      <c r="Y29" s="2" t="s">
        <v>268</v>
      </c>
      <c r="Z29" s="2" t="s">
        <v>269</v>
      </c>
      <c r="AA29" s="2" t="s">
        <v>171</v>
      </c>
      <c r="AB29" s="2" t="s">
        <v>172</v>
      </c>
      <c r="AC29" s="2" t="s">
        <v>173</v>
      </c>
      <c r="AD29" s="2" t="s">
        <v>7</v>
      </c>
      <c r="AE29" s="2" t="s">
        <v>174</v>
      </c>
      <c r="AF29" s="2" t="s">
        <v>175</v>
      </c>
      <c r="AG29" s="2" t="s">
        <v>176</v>
      </c>
      <c r="AH29" s="2" t="s">
        <v>177</v>
      </c>
      <c r="AI29" s="2" t="s">
        <v>178</v>
      </c>
      <c r="AJ29" s="2" t="s">
        <v>179</v>
      </c>
      <c r="AK29" s="9"/>
      <c r="AL29" s="10"/>
    </row>
    <row r="30" spans="1:38" ht="30">
      <c r="A30" s="661"/>
      <c r="B30" s="1367"/>
      <c r="C30" s="266">
        <v>8</v>
      </c>
      <c r="D30" s="270" t="s">
        <v>143</v>
      </c>
      <c r="E30" s="272" t="s">
        <v>993</v>
      </c>
      <c r="F30" s="297">
        <v>180</v>
      </c>
      <c r="G30" s="269">
        <v>201</v>
      </c>
      <c r="H30" s="269">
        <v>178</v>
      </c>
      <c r="I30" s="269">
        <v>66</v>
      </c>
      <c r="J30" s="269">
        <v>76</v>
      </c>
      <c r="K30" s="269">
        <v>68</v>
      </c>
      <c r="L30" s="269">
        <v>37</v>
      </c>
      <c r="M30" s="269">
        <v>44</v>
      </c>
      <c r="N30" s="269" t="s">
        <v>19</v>
      </c>
      <c r="O30" s="269" t="s">
        <v>19</v>
      </c>
      <c r="P30" s="269" t="s">
        <v>19</v>
      </c>
      <c r="Q30" s="269" t="s">
        <v>19</v>
      </c>
      <c r="R30" s="296" cm="1">
        <f t="array" ref="R30">AVERAGE(IF(LEFT(F30:Q30,1)="&lt;", VALUE(MID(F30:Q30,2,99)), F30:Q30))</f>
        <v>106.25</v>
      </c>
      <c r="S30" s="293"/>
      <c r="T30" s="293">
        <v>80</v>
      </c>
      <c r="U30" s="10"/>
      <c r="V30" s="1191" t="s">
        <v>991</v>
      </c>
      <c r="W30" s="1191" t="s">
        <v>984</v>
      </c>
      <c r="X30" s="1192" t="s">
        <v>27</v>
      </c>
      <c r="Y30" s="30">
        <v>1</v>
      </c>
      <c r="Z30" s="44" t="s">
        <v>136</v>
      </c>
      <c r="AA30" s="34">
        <f t="shared" ref="AA30:AA37" si="13">R7</f>
        <v>2.8524999999999996</v>
      </c>
      <c r="AB30" s="34">
        <f t="shared" ref="AB30:AB37" si="14">R15</f>
        <v>9.4166666666666661</v>
      </c>
      <c r="AC30" s="34">
        <f t="shared" ref="AC30:AC37" si="15">R23</f>
        <v>70.625</v>
      </c>
      <c r="AD30" s="34">
        <f t="shared" ref="AD30:AD37" si="16">R31</f>
        <v>7.0911111111111111</v>
      </c>
      <c r="AE30" s="34">
        <f t="shared" ref="AE30:AE37" si="17">R39</f>
        <v>30.633333333333333</v>
      </c>
      <c r="AF30" s="34">
        <f t="shared" ref="AF30:AF37" si="18">R47</f>
        <v>14.375</v>
      </c>
      <c r="AG30" s="47">
        <f t="shared" ref="AG30:AG37" si="19">R55</f>
        <v>992706.08418655384</v>
      </c>
      <c r="AH30" s="48">
        <f t="shared" ref="AH30:AH37" si="20">R63</f>
        <v>0.96462499999999995</v>
      </c>
      <c r="AI30" s="48">
        <f t="shared" ref="AI30:AI37" si="21">R71</f>
        <v>0.71937499999999999</v>
      </c>
      <c r="AJ30" s="32">
        <f t="shared" ref="AJ30:AJ37" si="22">R79</f>
        <v>32.125</v>
      </c>
      <c r="AK30" s="9"/>
      <c r="AL30" s="10"/>
    </row>
    <row r="31" spans="1:38" ht="30">
      <c r="A31" s="661"/>
      <c r="B31" s="1368" t="s">
        <v>7</v>
      </c>
      <c r="C31" s="261">
        <v>1</v>
      </c>
      <c r="D31" s="262" t="s">
        <v>136</v>
      </c>
      <c r="E31" s="274" t="s">
        <v>987</v>
      </c>
      <c r="F31" s="415">
        <v>7.08</v>
      </c>
      <c r="G31" s="264">
        <v>7.31</v>
      </c>
      <c r="H31" s="264">
        <v>7.3</v>
      </c>
      <c r="I31" s="264">
        <v>7.05</v>
      </c>
      <c r="J31" s="264">
        <v>7.29</v>
      </c>
      <c r="K31" s="264">
        <v>7.12</v>
      </c>
      <c r="L31" s="264">
        <v>6.63</v>
      </c>
      <c r="M31" s="265">
        <v>7.03</v>
      </c>
      <c r="N31" s="265">
        <v>7.01</v>
      </c>
      <c r="O31" s="265" t="s">
        <v>19</v>
      </c>
      <c r="P31" s="265" t="s">
        <v>19</v>
      </c>
      <c r="Q31" s="265" t="s">
        <v>19</v>
      </c>
      <c r="R31" s="296" cm="1">
        <f t="array" ref="R31">AVERAGE(IF(LEFT(F31:Q31,1)="&lt;", VALUE(MID(F31:Q31,2,99)), F31:Q31))</f>
        <v>7.0911111111111111</v>
      </c>
      <c r="S31" s="292"/>
      <c r="T31" s="292" t="s">
        <v>295</v>
      </c>
      <c r="U31" s="10"/>
      <c r="V31" s="1399"/>
      <c r="W31" s="1399"/>
      <c r="X31" s="1399"/>
      <c r="Y31" s="30">
        <v>2</v>
      </c>
      <c r="Z31" s="44" t="s">
        <v>137</v>
      </c>
      <c r="AA31" s="34">
        <f t="shared" si="13"/>
        <v>2.5683333333333334</v>
      </c>
      <c r="AB31" s="34">
        <f t="shared" si="14"/>
        <v>11.083333333333334</v>
      </c>
      <c r="AC31" s="34">
        <f t="shared" si="15"/>
        <v>88.25</v>
      </c>
      <c r="AD31" s="34">
        <f t="shared" si="16"/>
        <v>7.0666666666666664</v>
      </c>
      <c r="AE31" s="34">
        <f t="shared" si="17"/>
        <v>30.37777777777778</v>
      </c>
      <c r="AF31" s="34">
        <f t="shared" si="18"/>
        <v>13.125</v>
      </c>
      <c r="AG31" s="47">
        <f t="shared" si="19"/>
        <v>1167256.8817443575</v>
      </c>
      <c r="AH31" s="48">
        <f t="shared" si="20"/>
        <v>1.458</v>
      </c>
      <c r="AI31" s="48">
        <f t="shared" si="21"/>
        <v>0.63324999999999998</v>
      </c>
      <c r="AJ31" s="32">
        <f t="shared" si="22"/>
        <v>39.625</v>
      </c>
      <c r="AK31" s="9"/>
      <c r="AL31" s="10"/>
    </row>
    <row r="32" spans="1:38">
      <c r="A32" s="661"/>
      <c r="B32" s="1366"/>
      <c r="C32" s="266">
        <v>2</v>
      </c>
      <c r="D32" s="267" t="s">
        <v>137</v>
      </c>
      <c r="E32" s="268" t="s">
        <v>987</v>
      </c>
      <c r="F32" s="297">
        <v>7.11</v>
      </c>
      <c r="G32" s="269">
        <v>7.25</v>
      </c>
      <c r="H32" s="269">
        <v>7.35</v>
      </c>
      <c r="I32" s="269">
        <v>7.02</v>
      </c>
      <c r="J32" s="269">
        <v>7.38</v>
      </c>
      <c r="K32" s="269">
        <v>7.01</v>
      </c>
      <c r="L32" s="269">
        <v>6.37</v>
      </c>
      <c r="M32" s="269">
        <v>7.06</v>
      </c>
      <c r="N32" s="269">
        <v>7.05</v>
      </c>
      <c r="O32" s="269" t="s">
        <v>19</v>
      </c>
      <c r="P32" s="269" t="s">
        <v>19</v>
      </c>
      <c r="Q32" s="269" t="s">
        <v>19</v>
      </c>
      <c r="R32" s="296" cm="1">
        <f t="array" ref="R32">AVERAGE(IF(LEFT(F32:Q32,1)="&lt;", VALUE(MID(F32:Q32,2,99)), F32:Q32))</f>
        <v>7.0666666666666664</v>
      </c>
      <c r="S32" s="293"/>
      <c r="T32" s="293" t="s">
        <v>295</v>
      </c>
      <c r="U32" s="10"/>
      <c r="V32" s="1399"/>
      <c r="W32" s="1399"/>
      <c r="X32" s="1399"/>
      <c r="Y32" s="30">
        <v>3</v>
      </c>
      <c r="Z32" s="44" t="s">
        <v>138</v>
      </c>
      <c r="AA32" s="34">
        <f t="shared" si="13"/>
        <v>3.105</v>
      </c>
      <c r="AB32" s="34">
        <f t="shared" si="14"/>
        <v>5.583333333333333</v>
      </c>
      <c r="AC32" s="34">
        <f t="shared" si="15"/>
        <v>72.625</v>
      </c>
      <c r="AD32" s="34">
        <f t="shared" si="16"/>
        <v>7.0333333333333332</v>
      </c>
      <c r="AE32" s="34">
        <f t="shared" si="17"/>
        <v>30.111111111111111</v>
      </c>
      <c r="AF32" s="34">
        <f t="shared" si="18"/>
        <v>16.25</v>
      </c>
      <c r="AG32" s="47">
        <f t="shared" si="19"/>
        <v>152784.02469844357</v>
      </c>
      <c r="AH32" s="48">
        <f t="shared" si="20"/>
        <v>0.99337500000000001</v>
      </c>
      <c r="AI32" s="48">
        <f t="shared" si="21"/>
        <v>0.50912499999999994</v>
      </c>
      <c r="AJ32" s="32">
        <f t="shared" si="22"/>
        <v>30.25</v>
      </c>
      <c r="AK32" s="9"/>
      <c r="AL32" s="10"/>
    </row>
    <row r="33" spans="1:38" ht="30">
      <c r="A33" s="661"/>
      <c r="B33" s="1366"/>
      <c r="C33" s="266">
        <v>3</v>
      </c>
      <c r="D33" s="267" t="s">
        <v>138</v>
      </c>
      <c r="E33" s="268" t="s">
        <v>988</v>
      </c>
      <c r="F33" s="297">
        <v>7.1</v>
      </c>
      <c r="G33" s="269">
        <v>7.41</v>
      </c>
      <c r="H33" s="269">
        <v>7.31</v>
      </c>
      <c r="I33" s="269">
        <v>7.01</v>
      </c>
      <c r="J33" s="269">
        <v>7.19</v>
      </c>
      <c r="K33" s="269">
        <v>7</v>
      </c>
      <c r="L33" s="269">
        <v>6.09</v>
      </c>
      <c r="M33" s="269">
        <v>7.11</v>
      </c>
      <c r="N33" s="269">
        <v>7.08</v>
      </c>
      <c r="O33" s="269" t="s">
        <v>19</v>
      </c>
      <c r="P33" s="269" t="s">
        <v>19</v>
      </c>
      <c r="Q33" s="269" t="s">
        <v>19</v>
      </c>
      <c r="R33" s="296" cm="1">
        <f t="array" ref="R33">AVERAGE(IF(LEFT(F33:Q33,1)="&lt;", VALUE(MID(F33:Q33,2,99)), F33:Q33))</f>
        <v>7.0333333333333332</v>
      </c>
      <c r="S33" s="293"/>
      <c r="T33" s="293" t="s">
        <v>295</v>
      </c>
      <c r="U33" s="10"/>
      <c r="V33" s="1399"/>
      <c r="W33" s="1399"/>
      <c r="X33" s="1399"/>
      <c r="Y33" s="30">
        <v>4</v>
      </c>
      <c r="Z33" s="44" t="s">
        <v>139</v>
      </c>
      <c r="AA33" s="34">
        <f t="shared" si="13"/>
        <v>0.89666666666666661</v>
      </c>
      <c r="AB33" s="34">
        <f t="shared" si="14"/>
        <v>20.333333333333332</v>
      </c>
      <c r="AC33" s="34">
        <f t="shared" si="15"/>
        <v>383.875</v>
      </c>
      <c r="AD33" s="34">
        <f t="shared" si="16"/>
        <v>6.8888888888888884</v>
      </c>
      <c r="AE33" s="34">
        <f t="shared" si="17"/>
        <v>30.011111111111113</v>
      </c>
      <c r="AF33" s="34">
        <f t="shared" si="18"/>
        <v>42.5</v>
      </c>
      <c r="AG33" s="47">
        <f t="shared" si="19"/>
        <v>954325.21909035975</v>
      </c>
      <c r="AH33" s="48">
        <f t="shared" si="20"/>
        <v>0.18687499999999999</v>
      </c>
      <c r="AI33" s="48">
        <f t="shared" si="21"/>
        <v>1.536875</v>
      </c>
      <c r="AJ33" s="32">
        <f t="shared" si="22"/>
        <v>46.375</v>
      </c>
      <c r="AK33" s="9"/>
      <c r="AL33" s="10"/>
    </row>
    <row r="34" spans="1:38" ht="30">
      <c r="A34" s="661"/>
      <c r="B34" s="1366"/>
      <c r="C34" s="266">
        <v>4</v>
      </c>
      <c r="D34" s="267" t="s">
        <v>139</v>
      </c>
      <c r="E34" s="268" t="s">
        <v>989</v>
      </c>
      <c r="F34" s="297">
        <v>6.9</v>
      </c>
      <c r="G34" s="269">
        <v>7.03</v>
      </c>
      <c r="H34" s="269">
        <v>6.95</v>
      </c>
      <c r="I34" s="269">
        <v>7.02</v>
      </c>
      <c r="J34" s="269">
        <v>7.03</v>
      </c>
      <c r="K34" s="269">
        <v>6.98</v>
      </c>
      <c r="L34" s="269">
        <v>6.05</v>
      </c>
      <c r="M34" s="269">
        <v>6.99</v>
      </c>
      <c r="N34" s="269">
        <v>7.05</v>
      </c>
      <c r="O34" s="269" t="s">
        <v>19</v>
      </c>
      <c r="P34" s="269" t="s">
        <v>19</v>
      </c>
      <c r="Q34" s="269" t="s">
        <v>19</v>
      </c>
      <c r="R34" s="296" cm="1">
        <f t="array" ref="R34">AVERAGE(IF(LEFT(F34:Q34,1)="&lt;", VALUE(MID(F34:Q34,2,99)), F34:Q34))</f>
        <v>6.8888888888888884</v>
      </c>
      <c r="S34" s="293"/>
      <c r="T34" s="293" t="s">
        <v>295</v>
      </c>
      <c r="U34" s="10"/>
      <c r="V34" s="1399"/>
      <c r="W34" s="1399"/>
      <c r="X34" s="1399"/>
      <c r="Y34" s="30">
        <v>5</v>
      </c>
      <c r="Z34" s="44" t="s">
        <v>140</v>
      </c>
      <c r="AA34" s="34">
        <f t="shared" si="13"/>
        <v>1.2941666666666667</v>
      </c>
      <c r="AB34" s="34">
        <f t="shared" si="14"/>
        <v>13.583333333333334</v>
      </c>
      <c r="AC34" s="34">
        <f t="shared" si="15"/>
        <v>12.875</v>
      </c>
      <c r="AD34" s="34">
        <f t="shared" si="16"/>
        <v>7.0211111111111117</v>
      </c>
      <c r="AE34" s="34">
        <f t="shared" si="17"/>
        <v>29.844444444444449</v>
      </c>
      <c r="AF34" s="34">
        <f t="shared" si="18"/>
        <v>38.125</v>
      </c>
      <c r="AG34" s="47">
        <f t="shared" si="19"/>
        <v>41254.883908951626</v>
      </c>
      <c r="AH34" s="48">
        <f t="shared" si="20"/>
        <v>0.21437500000000001</v>
      </c>
      <c r="AI34" s="48">
        <f t="shared" si="21"/>
        <v>1.1139999999999999</v>
      </c>
      <c r="AJ34" s="32">
        <f t="shared" si="22"/>
        <v>135.5</v>
      </c>
      <c r="AK34" s="9"/>
      <c r="AL34" s="10"/>
    </row>
    <row r="35" spans="1:38">
      <c r="A35" s="661"/>
      <c r="B35" s="1366"/>
      <c r="C35" s="266">
        <v>5</v>
      </c>
      <c r="D35" s="267" t="s">
        <v>140</v>
      </c>
      <c r="E35" s="268" t="s">
        <v>990</v>
      </c>
      <c r="F35" s="297">
        <v>6.98</v>
      </c>
      <c r="G35" s="269">
        <v>7.13</v>
      </c>
      <c r="H35" s="269">
        <v>7.3</v>
      </c>
      <c r="I35" s="269">
        <v>7.08</v>
      </c>
      <c r="J35" s="269">
        <v>7.23</v>
      </c>
      <c r="K35" s="269">
        <v>6.98</v>
      </c>
      <c r="L35" s="269">
        <v>6.49</v>
      </c>
      <c r="M35" s="269">
        <v>7.01</v>
      </c>
      <c r="N35" s="269">
        <v>6.99</v>
      </c>
      <c r="O35" s="269" t="s">
        <v>19</v>
      </c>
      <c r="P35" s="269" t="s">
        <v>19</v>
      </c>
      <c r="Q35" s="269" t="s">
        <v>19</v>
      </c>
      <c r="R35" s="296" cm="1">
        <f t="array" ref="R35">AVERAGE(IF(LEFT(F35:Q35,1)="&lt;", VALUE(MID(F35:Q35,2,99)), F35:Q35))</f>
        <v>7.0211111111111117</v>
      </c>
      <c r="S35" s="293"/>
      <c r="T35" s="293" t="s">
        <v>295</v>
      </c>
      <c r="U35" s="10"/>
      <c r="V35" s="1399"/>
      <c r="W35" s="1399"/>
      <c r="X35" s="1399"/>
      <c r="Y35" s="30">
        <v>6</v>
      </c>
      <c r="Z35" s="44" t="s">
        <v>141</v>
      </c>
      <c r="AA35" s="34">
        <f t="shared" si="13"/>
        <v>1.9358333333333333</v>
      </c>
      <c r="AB35" s="34">
        <f t="shared" si="14"/>
        <v>5.416666666666667</v>
      </c>
      <c r="AC35" s="34">
        <f t="shared" si="15"/>
        <v>19.5</v>
      </c>
      <c r="AD35" s="34">
        <f t="shared" si="16"/>
        <v>7.0600000000000005</v>
      </c>
      <c r="AE35" s="34">
        <f t="shared" si="17"/>
        <v>30.055555555555557</v>
      </c>
      <c r="AF35" s="34">
        <f t="shared" si="18"/>
        <v>31.875</v>
      </c>
      <c r="AG35" s="47">
        <f t="shared" si="19"/>
        <v>10138.619674431051</v>
      </c>
      <c r="AH35" s="48">
        <f t="shared" si="20"/>
        <v>0.16562499999999999</v>
      </c>
      <c r="AI35" s="48">
        <f t="shared" si="21"/>
        <v>0.67712499999999998</v>
      </c>
      <c r="AJ35" s="32">
        <f t="shared" si="22"/>
        <v>127.625</v>
      </c>
      <c r="AK35" s="9"/>
      <c r="AL35" s="10"/>
    </row>
    <row r="36" spans="1:38" ht="30">
      <c r="A36" s="661"/>
      <c r="B36" s="1366"/>
      <c r="C36" s="266">
        <v>6</v>
      </c>
      <c r="D36" s="267" t="s">
        <v>141</v>
      </c>
      <c r="E36" s="268" t="s">
        <v>992</v>
      </c>
      <c r="F36" s="297">
        <v>7.1</v>
      </c>
      <c r="G36" s="269">
        <v>7.26</v>
      </c>
      <c r="H36" s="269">
        <v>7.23</v>
      </c>
      <c r="I36" s="269">
        <v>7.02</v>
      </c>
      <c r="J36" s="269">
        <v>7.2</v>
      </c>
      <c r="K36" s="269">
        <v>6.98</v>
      </c>
      <c r="L36" s="269">
        <v>6.68</v>
      </c>
      <c r="M36" s="269">
        <v>7.05</v>
      </c>
      <c r="N36" s="269">
        <v>7.02</v>
      </c>
      <c r="O36" s="269" t="s">
        <v>19</v>
      </c>
      <c r="P36" s="269" t="s">
        <v>19</v>
      </c>
      <c r="Q36" s="269" t="s">
        <v>19</v>
      </c>
      <c r="R36" s="296" cm="1">
        <f t="array" ref="R36">AVERAGE(IF(LEFT(F36:Q36,1)="&lt;", VALUE(MID(F36:Q36,2,99)), F36:Q36))</f>
        <v>7.0600000000000005</v>
      </c>
      <c r="S36" s="293"/>
      <c r="T36" s="293" t="s">
        <v>295</v>
      </c>
      <c r="U36" s="10"/>
      <c r="V36" s="1399"/>
      <c r="W36" s="1399"/>
      <c r="X36" s="1399"/>
      <c r="Y36" s="30">
        <v>7</v>
      </c>
      <c r="Z36" s="44" t="s">
        <v>142</v>
      </c>
      <c r="AA36" s="34">
        <f t="shared" si="13"/>
        <v>2.4858333333333333</v>
      </c>
      <c r="AB36" s="34">
        <f t="shared" si="14"/>
        <v>5.916666666666667</v>
      </c>
      <c r="AC36" s="34">
        <f t="shared" si="15"/>
        <v>49</v>
      </c>
      <c r="AD36" s="34">
        <f t="shared" si="16"/>
        <v>7.0333333333333332</v>
      </c>
      <c r="AE36" s="34">
        <f t="shared" si="17"/>
        <v>29.700000000000003</v>
      </c>
      <c r="AF36" s="34">
        <f t="shared" si="18"/>
        <v>29.375</v>
      </c>
      <c r="AG36" s="47">
        <f t="shared" si="19"/>
        <v>26446.540386737615</v>
      </c>
      <c r="AH36" s="48">
        <f t="shared" si="20"/>
        <v>0.20124999999999998</v>
      </c>
      <c r="AI36" s="48">
        <f t="shared" si="21"/>
        <v>0.59287500000000004</v>
      </c>
      <c r="AJ36" s="32">
        <f t="shared" si="22"/>
        <v>128.75</v>
      </c>
      <c r="AK36" s="9"/>
      <c r="AL36" s="10"/>
    </row>
    <row r="37" spans="1:38" ht="30">
      <c r="A37" s="661"/>
      <c r="B37" s="1366"/>
      <c r="C37" s="266">
        <v>7</v>
      </c>
      <c r="D37" s="267" t="s">
        <v>142</v>
      </c>
      <c r="E37" s="268" t="s">
        <v>993</v>
      </c>
      <c r="F37" s="297">
        <v>7.11</v>
      </c>
      <c r="G37" s="269">
        <v>7.1</v>
      </c>
      <c r="H37" s="269">
        <v>7.25</v>
      </c>
      <c r="I37" s="269">
        <v>7.05</v>
      </c>
      <c r="J37" s="269">
        <v>7.14</v>
      </c>
      <c r="K37" s="269">
        <v>7.11</v>
      </c>
      <c r="L37" s="269">
        <v>6.42</v>
      </c>
      <c r="M37" s="269">
        <v>7.11</v>
      </c>
      <c r="N37" s="269">
        <v>7.01</v>
      </c>
      <c r="O37" s="269" t="s">
        <v>19</v>
      </c>
      <c r="P37" s="269" t="s">
        <v>19</v>
      </c>
      <c r="Q37" s="269" t="s">
        <v>19</v>
      </c>
      <c r="R37" s="296" cm="1">
        <f t="array" ref="R37">AVERAGE(IF(LEFT(F37:Q37,1)="&lt;", VALUE(MID(F37:Q37,2,99)), F37:Q37))</f>
        <v>7.0333333333333332</v>
      </c>
      <c r="S37" s="293"/>
      <c r="T37" s="293" t="s">
        <v>295</v>
      </c>
      <c r="U37" s="10"/>
      <c r="V37" s="1400"/>
      <c r="W37" s="1400"/>
      <c r="X37" s="1400"/>
      <c r="Y37" s="30">
        <v>8</v>
      </c>
      <c r="Z37" s="44" t="s">
        <v>143</v>
      </c>
      <c r="AA37" s="34">
        <f t="shared" si="13"/>
        <v>2.0099999999999998</v>
      </c>
      <c r="AB37" s="34">
        <f t="shared" si="14"/>
        <v>8.0833333333333339</v>
      </c>
      <c r="AC37" s="34">
        <f t="shared" si="15"/>
        <v>106.25</v>
      </c>
      <c r="AD37" s="34">
        <f t="shared" si="16"/>
        <v>6.9733333333333327</v>
      </c>
      <c r="AE37" s="34">
        <f t="shared" si="17"/>
        <v>29.411111111111111</v>
      </c>
      <c r="AF37" s="34">
        <f t="shared" si="18"/>
        <v>29.375</v>
      </c>
      <c r="AG37" s="47">
        <f t="shared" si="19"/>
        <v>92229.032750332161</v>
      </c>
      <c r="AH37" s="48">
        <f t="shared" si="20"/>
        <v>0.16950000000000001</v>
      </c>
      <c r="AI37" s="48">
        <f t="shared" si="21"/>
        <v>0.57762500000000006</v>
      </c>
      <c r="AJ37" s="32">
        <f t="shared" si="22"/>
        <v>116</v>
      </c>
      <c r="AK37" s="9"/>
      <c r="AL37" s="10"/>
    </row>
    <row r="38" spans="1:38">
      <c r="A38" s="661"/>
      <c r="B38" s="1367"/>
      <c r="C38" s="266">
        <v>8</v>
      </c>
      <c r="D38" s="270" t="s">
        <v>143</v>
      </c>
      <c r="E38" s="268" t="s">
        <v>993</v>
      </c>
      <c r="F38" s="297">
        <v>7.03</v>
      </c>
      <c r="G38" s="269">
        <v>6.9</v>
      </c>
      <c r="H38" s="269">
        <v>7.18</v>
      </c>
      <c r="I38" s="269">
        <v>7.01</v>
      </c>
      <c r="J38" s="269">
        <v>7.01</v>
      </c>
      <c r="K38" s="269">
        <v>7</v>
      </c>
      <c r="L38" s="269">
        <v>6.66</v>
      </c>
      <c r="M38" s="269">
        <v>6.95</v>
      </c>
      <c r="N38" s="269">
        <v>7.02</v>
      </c>
      <c r="O38" s="269" t="s">
        <v>19</v>
      </c>
      <c r="P38" s="269" t="s">
        <v>19</v>
      </c>
      <c r="Q38" s="269" t="s">
        <v>19</v>
      </c>
      <c r="R38" s="296" cm="1">
        <f t="array" ref="R38">AVERAGE(IF(LEFT(F38:Q38,1)="&lt;", VALUE(MID(F38:Q38,2,99)), F38:Q38))</f>
        <v>6.9733333333333327</v>
      </c>
      <c r="S38" s="293"/>
      <c r="T38" s="293" t="s">
        <v>295</v>
      </c>
      <c r="U38" s="10"/>
      <c r="V38" s="1412"/>
      <c r="W38" s="1396"/>
      <c r="X38" s="1396"/>
      <c r="Y38" s="1396"/>
      <c r="Z38" s="1396"/>
      <c r="AA38" s="1396"/>
      <c r="AB38" s="1396"/>
      <c r="AC38" s="1396"/>
      <c r="AD38" s="1396"/>
      <c r="AE38" s="1396"/>
      <c r="AF38" s="1396"/>
      <c r="AG38" s="1396"/>
      <c r="AH38" s="1396"/>
      <c r="AI38" s="1396"/>
      <c r="AJ38" s="1397"/>
      <c r="AK38" s="9"/>
      <c r="AL38" s="10"/>
    </row>
    <row r="39" spans="1:38">
      <c r="A39" s="661"/>
      <c r="B39" s="1368" t="s">
        <v>8</v>
      </c>
      <c r="C39" s="261">
        <v>1</v>
      </c>
      <c r="D39" s="262" t="s">
        <v>136</v>
      </c>
      <c r="E39" s="274" t="s">
        <v>987</v>
      </c>
      <c r="F39" s="415">
        <v>28.1</v>
      </c>
      <c r="G39" s="264">
        <v>29.4</v>
      </c>
      <c r="H39" s="264">
        <v>31.1</v>
      </c>
      <c r="I39" s="264">
        <v>34.4</v>
      </c>
      <c r="J39" s="264">
        <v>33.5</v>
      </c>
      <c r="K39" s="264">
        <v>33</v>
      </c>
      <c r="L39" s="264">
        <v>27.6</v>
      </c>
      <c r="M39" s="265">
        <v>29.9</v>
      </c>
      <c r="N39" s="265">
        <v>28.7</v>
      </c>
      <c r="O39" s="265" t="s">
        <v>19</v>
      </c>
      <c r="P39" s="265" t="s">
        <v>19</v>
      </c>
      <c r="Q39" s="265" t="s">
        <v>19</v>
      </c>
      <c r="R39" s="296" cm="1">
        <f t="array" ref="R39">AVERAGE(IF(LEFT(F39:Q39,1)="&lt;", VALUE(MID(F39:Q39,2,99)), F39:Q39))</f>
        <v>30.633333333333333</v>
      </c>
      <c r="S39" s="292"/>
      <c r="T39" s="292" t="s">
        <v>302</v>
      </c>
      <c r="U39" s="10"/>
      <c r="V39" s="2" t="s">
        <v>272</v>
      </c>
      <c r="W39" s="1413"/>
      <c r="X39" s="1402"/>
      <c r="Y39" s="1402"/>
      <c r="Z39" s="1403"/>
      <c r="AA39" s="34">
        <f t="shared" ref="AA39:AJ39" si="23">AVERAGE(AA30:AA37)</f>
        <v>2.1435416666666667</v>
      </c>
      <c r="AB39" s="34">
        <f t="shared" si="23"/>
        <v>9.9270833333333339</v>
      </c>
      <c r="AC39" s="34">
        <f t="shared" si="23"/>
        <v>100.375</v>
      </c>
      <c r="AD39" s="34">
        <f t="shared" si="23"/>
        <v>7.0209722222222233</v>
      </c>
      <c r="AE39" s="34">
        <f t="shared" si="23"/>
        <v>30.018055555555549</v>
      </c>
      <c r="AF39" s="34">
        <f t="shared" si="23"/>
        <v>26.875</v>
      </c>
      <c r="AG39" s="47">
        <f t="shared" si="23"/>
        <v>429642.66080502095</v>
      </c>
      <c r="AH39" s="48">
        <f t="shared" si="23"/>
        <v>0.54420312500000001</v>
      </c>
      <c r="AI39" s="48">
        <f t="shared" si="23"/>
        <v>0.79503125000000008</v>
      </c>
      <c r="AJ39" s="32">
        <f t="shared" si="23"/>
        <v>82.03125</v>
      </c>
      <c r="AK39" s="9"/>
      <c r="AL39" s="10"/>
    </row>
    <row r="40" spans="1:38">
      <c r="A40" s="661"/>
      <c r="B40" s="1366"/>
      <c r="C40" s="266">
        <v>2</v>
      </c>
      <c r="D40" s="267" t="s">
        <v>137</v>
      </c>
      <c r="E40" s="268" t="s">
        <v>987</v>
      </c>
      <c r="F40" s="297">
        <v>28.2</v>
      </c>
      <c r="G40" s="269">
        <v>29.4</v>
      </c>
      <c r="H40" s="269">
        <v>31</v>
      </c>
      <c r="I40" s="269">
        <v>32</v>
      </c>
      <c r="J40" s="269">
        <v>33.4</v>
      </c>
      <c r="K40" s="269">
        <v>32.9</v>
      </c>
      <c r="L40" s="269">
        <v>27.8</v>
      </c>
      <c r="M40" s="269">
        <v>30.1</v>
      </c>
      <c r="N40" s="269">
        <v>28.6</v>
      </c>
      <c r="O40" s="269" t="s">
        <v>19</v>
      </c>
      <c r="P40" s="269" t="s">
        <v>19</v>
      </c>
      <c r="Q40" s="269" t="s">
        <v>19</v>
      </c>
      <c r="R40" s="296" cm="1">
        <f t="array" ref="R40">AVERAGE(IF(LEFT(F40:Q40,1)="&lt;", VALUE(MID(F40:Q40,2,99)), F40:Q40))</f>
        <v>30.37777777777778</v>
      </c>
      <c r="S40" s="293"/>
      <c r="T40" s="293" t="s">
        <v>302</v>
      </c>
      <c r="U40" s="10"/>
      <c r="V40" s="2" t="s">
        <v>273</v>
      </c>
      <c r="W40" s="1404"/>
      <c r="X40" s="1405"/>
      <c r="Y40" s="1405"/>
      <c r="Z40" s="1406"/>
      <c r="AA40" s="34">
        <f t="shared" ref="AA40:AJ40" si="24">MIN(AA30:AA37)</f>
        <v>0.89666666666666661</v>
      </c>
      <c r="AB40" s="34">
        <f t="shared" si="24"/>
        <v>5.416666666666667</v>
      </c>
      <c r="AC40" s="34">
        <f t="shared" si="24"/>
        <v>12.875</v>
      </c>
      <c r="AD40" s="34">
        <f t="shared" si="24"/>
        <v>6.8888888888888884</v>
      </c>
      <c r="AE40" s="34">
        <f t="shared" si="24"/>
        <v>29.411111111111111</v>
      </c>
      <c r="AF40" s="34">
        <f t="shared" si="24"/>
        <v>13.125</v>
      </c>
      <c r="AG40" s="47">
        <f t="shared" si="24"/>
        <v>10138.619674431051</v>
      </c>
      <c r="AH40" s="48">
        <f t="shared" si="24"/>
        <v>0.16562499999999999</v>
      </c>
      <c r="AI40" s="48">
        <f t="shared" si="24"/>
        <v>0.50912499999999994</v>
      </c>
      <c r="AJ40" s="32">
        <f t="shared" si="24"/>
        <v>30.25</v>
      </c>
      <c r="AK40" s="9"/>
      <c r="AL40" s="10"/>
    </row>
    <row r="41" spans="1:38">
      <c r="A41" s="661"/>
      <c r="B41" s="1366"/>
      <c r="C41" s="266">
        <v>3</v>
      </c>
      <c r="D41" s="267" t="s">
        <v>138</v>
      </c>
      <c r="E41" s="268" t="s">
        <v>988</v>
      </c>
      <c r="F41" s="297">
        <v>29.1</v>
      </c>
      <c r="G41" s="269">
        <v>30.1</v>
      </c>
      <c r="H41" s="269">
        <v>30.1</v>
      </c>
      <c r="I41" s="269">
        <v>31.3</v>
      </c>
      <c r="J41" s="269">
        <v>32.700000000000003</v>
      </c>
      <c r="K41" s="269">
        <v>32.200000000000003</v>
      </c>
      <c r="L41" s="269">
        <v>27</v>
      </c>
      <c r="M41" s="269">
        <v>29.8</v>
      </c>
      <c r="N41" s="269">
        <v>28.7</v>
      </c>
      <c r="O41" s="269" t="s">
        <v>19</v>
      </c>
      <c r="P41" s="269" t="s">
        <v>19</v>
      </c>
      <c r="Q41" s="269" t="s">
        <v>19</v>
      </c>
      <c r="R41" s="296" cm="1">
        <f t="array" ref="R41">AVERAGE(IF(LEFT(F41:Q41,1)="&lt;", VALUE(MID(F41:Q41,2,99)), F41:Q41))</f>
        <v>30.111111111111111</v>
      </c>
      <c r="S41" s="293"/>
      <c r="T41" s="293" t="s">
        <v>302</v>
      </c>
      <c r="U41" s="10"/>
      <c r="V41" s="2" t="s">
        <v>274</v>
      </c>
      <c r="W41" s="1404"/>
      <c r="X41" s="1405"/>
      <c r="Y41" s="1405"/>
      <c r="Z41" s="1406"/>
      <c r="AA41" s="34">
        <f t="shared" ref="AA41:AJ41" si="25">MAX(AA30:AA37)</f>
        <v>3.105</v>
      </c>
      <c r="AB41" s="34">
        <f t="shared" si="25"/>
        <v>20.333333333333332</v>
      </c>
      <c r="AC41" s="34">
        <f t="shared" si="25"/>
        <v>383.875</v>
      </c>
      <c r="AD41" s="34">
        <f t="shared" si="25"/>
        <v>7.0911111111111111</v>
      </c>
      <c r="AE41" s="34">
        <f t="shared" si="25"/>
        <v>30.633333333333333</v>
      </c>
      <c r="AF41" s="34">
        <f t="shared" si="25"/>
        <v>42.5</v>
      </c>
      <c r="AG41" s="47">
        <f t="shared" si="25"/>
        <v>1167256.8817443575</v>
      </c>
      <c r="AH41" s="48">
        <f t="shared" si="25"/>
        <v>1.458</v>
      </c>
      <c r="AI41" s="48">
        <f t="shared" si="25"/>
        <v>1.536875</v>
      </c>
      <c r="AJ41" s="32">
        <f t="shared" si="25"/>
        <v>135.5</v>
      </c>
      <c r="AK41" s="9"/>
      <c r="AL41" s="10"/>
    </row>
    <row r="42" spans="1:38">
      <c r="A42" s="661"/>
      <c r="B42" s="1366"/>
      <c r="C42" s="266">
        <v>4</v>
      </c>
      <c r="D42" s="267" t="s">
        <v>139</v>
      </c>
      <c r="E42" s="268" t="s">
        <v>989</v>
      </c>
      <c r="F42" s="297">
        <v>28.2</v>
      </c>
      <c r="G42" s="269">
        <v>29</v>
      </c>
      <c r="H42" s="269">
        <v>30.1</v>
      </c>
      <c r="I42" s="269">
        <v>34.1</v>
      </c>
      <c r="J42" s="269">
        <v>31.4</v>
      </c>
      <c r="K42" s="269">
        <v>30</v>
      </c>
      <c r="L42" s="269">
        <v>28.8</v>
      </c>
      <c r="M42" s="269">
        <v>29.7</v>
      </c>
      <c r="N42" s="269">
        <v>28.8</v>
      </c>
      <c r="O42" s="269" t="s">
        <v>19</v>
      </c>
      <c r="P42" s="269" t="s">
        <v>19</v>
      </c>
      <c r="Q42" s="269" t="s">
        <v>19</v>
      </c>
      <c r="R42" s="296" cm="1">
        <f t="array" ref="R42">AVERAGE(IF(LEFT(F42:Q42,1)="&lt;", VALUE(MID(F42:Q42,2,99)), F42:Q42))</f>
        <v>30.011111111111113</v>
      </c>
      <c r="S42" s="293"/>
      <c r="T42" s="293" t="s">
        <v>302</v>
      </c>
      <c r="U42" s="10"/>
      <c r="V42" s="2" t="s">
        <v>275</v>
      </c>
      <c r="W42" s="1407"/>
      <c r="X42" s="1408"/>
      <c r="Y42" s="1408"/>
      <c r="Z42" s="1409"/>
      <c r="AA42" s="46" t="s">
        <v>296</v>
      </c>
      <c r="AB42" s="46" t="s">
        <v>299</v>
      </c>
      <c r="AC42" s="46" t="s">
        <v>507</v>
      </c>
      <c r="AD42" s="46" t="s">
        <v>508</v>
      </c>
      <c r="AE42" s="46" t="s">
        <v>509</v>
      </c>
      <c r="AF42" s="46" t="s">
        <v>510</v>
      </c>
      <c r="AG42" s="46" t="s">
        <v>511</v>
      </c>
      <c r="AH42" s="46" t="s">
        <v>299</v>
      </c>
      <c r="AI42" s="46" t="s">
        <v>300</v>
      </c>
      <c r="AJ42" s="46" t="s">
        <v>319</v>
      </c>
      <c r="AK42" s="9"/>
      <c r="AL42" s="10"/>
    </row>
    <row r="43" spans="1:38">
      <c r="A43" s="661"/>
      <c r="B43" s="1366"/>
      <c r="C43" s="266">
        <v>5</v>
      </c>
      <c r="D43" s="267" t="s">
        <v>140</v>
      </c>
      <c r="E43" s="268" t="s">
        <v>990</v>
      </c>
      <c r="F43" s="297">
        <v>28.1</v>
      </c>
      <c r="G43" s="269">
        <v>28.9</v>
      </c>
      <c r="H43" s="269">
        <v>30</v>
      </c>
      <c r="I43" s="269">
        <v>31.3</v>
      </c>
      <c r="J43" s="269">
        <v>31.4</v>
      </c>
      <c r="K43" s="269">
        <v>30.9</v>
      </c>
      <c r="L43" s="269">
        <v>29.5</v>
      </c>
      <c r="M43" s="269">
        <v>29.9</v>
      </c>
      <c r="N43" s="269">
        <v>28.6</v>
      </c>
      <c r="O43" s="269" t="s">
        <v>19</v>
      </c>
      <c r="P43" s="269" t="s">
        <v>19</v>
      </c>
      <c r="Q43" s="269" t="s">
        <v>19</v>
      </c>
      <c r="R43" s="296" cm="1">
        <f t="array" ref="R43">AVERAGE(IF(LEFT(F43:Q43,1)="&lt;", VALUE(MID(F43:Q43,2,99)), F43:Q43))</f>
        <v>29.844444444444449</v>
      </c>
      <c r="S43" s="293"/>
      <c r="T43" s="293" t="s">
        <v>302</v>
      </c>
      <c r="U43" s="10"/>
      <c r="V43" s="9"/>
      <c r="W43" s="9"/>
      <c r="X43" s="9"/>
      <c r="Y43" s="9"/>
      <c r="Z43" s="9"/>
      <c r="AA43" s="9"/>
      <c r="AB43" s="9"/>
      <c r="AC43" s="9"/>
      <c r="AD43" s="9"/>
      <c r="AE43" s="9"/>
      <c r="AF43" s="9"/>
      <c r="AG43" s="9"/>
      <c r="AH43" s="9"/>
      <c r="AI43" s="9"/>
      <c r="AJ43" s="9"/>
      <c r="AK43" s="9"/>
      <c r="AL43" s="10"/>
    </row>
    <row r="44" spans="1:38">
      <c r="A44" s="661"/>
      <c r="B44" s="1366"/>
      <c r="C44" s="266">
        <v>6</v>
      </c>
      <c r="D44" s="267" t="s">
        <v>141</v>
      </c>
      <c r="E44" s="268" t="s">
        <v>992</v>
      </c>
      <c r="F44" s="297">
        <v>27.8</v>
      </c>
      <c r="G44" s="269">
        <v>28.9</v>
      </c>
      <c r="H44" s="269">
        <v>30</v>
      </c>
      <c r="I44" s="269">
        <v>33.1</v>
      </c>
      <c r="J44" s="269">
        <v>31.1</v>
      </c>
      <c r="K44" s="269">
        <v>31.1</v>
      </c>
      <c r="L44" s="269">
        <v>29.9</v>
      </c>
      <c r="M44" s="269">
        <v>29.8</v>
      </c>
      <c r="N44" s="269">
        <v>28.8</v>
      </c>
      <c r="O44" s="269" t="s">
        <v>19</v>
      </c>
      <c r="P44" s="269" t="s">
        <v>19</v>
      </c>
      <c r="Q44" s="269" t="s">
        <v>19</v>
      </c>
      <c r="R44" s="296" cm="1">
        <f t="array" ref="R44">AVERAGE(IF(LEFT(F44:Q44,1)="&lt;", VALUE(MID(F44:Q44,2,99)), F44:Q44))</f>
        <v>30.055555555555557</v>
      </c>
      <c r="S44" s="293"/>
      <c r="T44" s="293" t="s">
        <v>302</v>
      </c>
      <c r="U44" s="10"/>
      <c r="V44" s="9"/>
      <c r="W44" s="9"/>
      <c r="X44" s="9"/>
      <c r="Y44" s="9"/>
      <c r="Z44" s="9"/>
      <c r="AA44" s="9"/>
      <c r="AB44" s="9"/>
      <c r="AC44" s="9"/>
      <c r="AD44" s="9"/>
      <c r="AE44" s="9"/>
      <c r="AF44" s="9"/>
      <c r="AG44" s="9"/>
      <c r="AH44" s="9"/>
      <c r="AI44" s="9"/>
      <c r="AJ44" s="9"/>
      <c r="AK44" s="9"/>
      <c r="AL44" s="10"/>
    </row>
    <row r="45" spans="1:38">
      <c r="A45" s="661"/>
      <c r="B45" s="1366"/>
      <c r="C45" s="266">
        <v>7</v>
      </c>
      <c r="D45" s="267" t="s">
        <v>142</v>
      </c>
      <c r="E45" s="268" t="s">
        <v>993</v>
      </c>
      <c r="F45" s="297">
        <v>27.2</v>
      </c>
      <c r="G45" s="269">
        <v>29.8</v>
      </c>
      <c r="H45" s="269">
        <v>29.3</v>
      </c>
      <c r="I45" s="269">
        <v>31.4</v>
      </c>
      <c r="J45" s="269">
        <v>30.7</v>
      </c>
      <c r="K45" s="269">
        <v>30.9</v>
      </c>
      <c r="L45" s="269">
        <v>29.5</v>
      </c>
      <c r="M45" s="269">
        <v>29.9</v>
      </c>
      <c r="N45" s="269">
        <v>28.6</v>
      </c>
      <c r="O45" s="269" t="s">
        <v>19</v>
      </c>
      <c r="P45" s="269" t="s">
        <v>19</v>
      </c>
      <c r="Q45" s="269" t="s">
        <v>19</v>
      </c>
      <c r="R45" s="296" cm="1">
        <f t="array" ref="R45">AVERAGE(IF(LEFT(F45:Q45,1)="&lt;", VALUE(MID(F45:Q45,2,99)), F45:Q45))</f>
        <v>29.700000000000003</v>
      </c>
      <c r="S45" s="293"/>
      <c r="T45" s="293" t="s">
        <v>302</v>
      </c>
      <c r="U45" s="10"/>
      <c r="V45" s="9"/>
      <c r="W45" s="9"/>
      <c r="X45" s="9"/>
      <c r="Y45" s="9"/>
      <c r="Z45" s="9"/>
      <c r="AA45" s="9"/>
      <c r="AB45" s="9"/>
      <c r="AC45" s="9"/>
      <c r="AD45" s="9"/>
      <c r="AE45" s="9"/>
      <c r="AF45" s="9"/>
      <c r="AG45" s="9"/>
      <c r="AH45" s="9"/>
      <c r="AI45" s="9"/>
      <c r="AJ45" s="9"/>
      <c r="AK45" s="9"/>
      <c r="AL45" s="10"/>
    </row>
    <row r="46" spans="1:38">
      <c r="A46" s="661"/>
      <c r="B46" s="1367"/>
      <c r="C46" s="266">
        <v>8</v>
      </c>
      <c r="D46" s="270" t="s">
        <v>143</v>
      </c>
      <c r="E46" s="268" t="s">
        <v>993</v>
      </c>
      <c r="F46" s="297">
        <v>28.4</v>
      </c>
      <c r="G46" s="269">
        <v>29.6</v>
      </c>
      <c r="H46" s="269">
        <v>29.3</v>
      </c>
      <c r="I46" s="269">
        <v>31</v>
      </c>
      <c r="J46" s="269">
        <v>29.9</v>
      </c>
      <c r="K46" s="269">
        <v>30.5</v>
      </c>
      <c r="L46" s="269">
        <v>28.5</v>
      </c>
      <c r="M46" s="269">
        <v>29</v>
      </c>
      <c r="N46" s="269">
        <v>28.5</v>
      </c>
      <c r="O46" s="269" t="s">
        <v>19</v>
      </c>
      <c r="P46" s="269" t="s">
        <v>19</v>
      </c>
      <c r="Q46" s="269" t="s">
        <v>19</v>
      </c>
      <c r="R46" s="296" cm="1">
        <f t="array" ref="R46">AVERAGE(IF(LEFT(F46:Q46,1)="&lt;", VALUE(MID(F46:Q46,2,99)), F46:Q46))</f>
        <v>29.411111111111111</v>
      </c>
      <c r="S46" s="293"/>
      <c r="T46" s="293" t="s">
        <v>302</v>
      </c>
      <c r="U46" s="10"/>
      <c r="V46" s="10"/>
      <c r="W46" s="10"/>
      <c r="X46" s="10"/>
      <c r="Y46" s="10"/>
      <c r="Z46" s="10"/>
      <c r="AA46" s="10"/>
      <c r="AB46" s="10"/>
      <c r="AC46" s="10"/>
      <c r="AD46" s="10"/>
      <c r="AE46" s="10"/>
      <c r="AF46" s="10"/>
      <c r="AG46" s="10"/>
      <c r="AH46" s="10"/>
      <c r="AI46" s="10"/>
      <c r="AJ46" s="10"/>
      <c r="AK46" s="10"/>
      <c r="AL46" s="10"/>
    </row>
    <row r="47" spans="1:38">
      <c r="A47" s="661"/>
      <c r="B47" s="1368" t="s">
        <v>9</v>
      </c>
      <c r="C47" s="261">
        <v>1</v>
      </c>
      <c r="D47" s="262" t="s">
        <v>136</v>
      </c>
      <c r="E47" s="273" t="s">
        <v>987</v>
      </c>
      <c r="F47" s="415">
        <v>10</v>
      </c>
      <c r="G47" s="264">
        <v>10</v>
      </c>
      <c r="H47" s="264">
        <v>15</v>
      </c>
      <c r="I47" s="264">
        <v>20</v>
      </c>
      <c r="J47" s="264">
        <v>20</v>
      </c>
      <c r="K47" s="264">
        <v>15</v>
      </c>
      <c r="L47" s="264">
        <v>10</v>
      </c>
      <c r="M47" s="265">
        <v>15</v>
      </c>
      <c r="N47" s="265" t="s">
        <v>19</v>
      </c>
      <c r="O47" s="265" t="s">
        <v>19</v>
      </c>
      <c r="P47" s="265" t="s">
        <v>19</v>
      </c>
      <c r="Q47" s="265" t="s">
        <v>19</v>
      </c>
      <c r="R47" s="296" cm="1">
        <f t="array" ref="R47">AVERAGE(IF(LEFT(F47:Q47,1)="&lt;", VALUE(MID(F47:Q47,2,99)), F47:Q47))</f>
        <v>14.375</v>
      </c>
      <c r="S47" s="292"/>
      <c r="T47" s="292">
        <v>75</v>
      </c>
      <c r="U47" s="10"/>
      <c r="V47" s="10"/>
      <c r="W47" s="10"/>
      <c r="X47" s="10"/>
      <c r="Y47" s="10"/>
      <c r="Z47" s="10"/>
      <c r="AA47" s="10"/>
      <c r="AB47" s="10"/>
      <c r="AC47" s="10"/>
      <c r="AD47" s="10"/>
      <c r="AE47" s="10"/>
      <c r="AF47" s="10"/>
      <c r="AG47" s="10"/>
      <c r="AH47" s="10"/>
      <c r="AI47" s="10"/>
      <c r="AJ47" s="10"/>
      <c r="AK47" s="10"/>
      <c r="AL47" s="10"/>
    </row>
    <row r="48" spans="1:38">
      <c r="A48" s="661"/>
      <c r="B48" s="1366"/>
      <c r="C48" s="266">
        <v>2</v>
      </c>
      <c r="D48" s="267" t="s">
        <v>137</v>
      </c>
      <c r="E48" s="272" t="s">
        <v>987</v>
      </c>
      <c r="F48" s="297">
        <v>10</v>
      </c>
      <c r="G48" s="269">
        <v>10</v>
      </c>
      <c r="H48" s="269">
        <v>15</v>
      </c>
      <c r="I48" s="269">
        <v>15</v>
      </c>
      <c r="J48" s="269">
        <v>20</v>
      </c>
      <c r="K48" s="269">
        <v>15</v>
      </c>
      <c r="L48" s="269">
        <v>10</v>
      </c>
      <c r="M48" s="269">
        <v>10</v>
      </c>
      <c r="N48" s="269" t="s">
        <v>19</v>
      </c>
      <c r="O48" s="269" t="s">
        <v>19</v>
      </c>
      <c r="P48" s="269" t="s">
        <v>19</v>
      </c>
      <c r="Q48" s="269" t="s">
        <v>19</v>
      </c>
      <c r="R48" s="296" cm="1">
        <f t="array" ref="R48">AVERAGE(IF(LEFT(F48:Q48,1)="&lt;", VALUE(MID(F48:Q48,2,99)), F48:Q48))</f>
        <v>13.125</v>
      </c>
      <c r="S48" s="293"/>
      <c r="T48" s="293">
        <v>75</v>
      </c>
      <c r="U48" s="10"/>
      <c r="V48" s="10"/>
      <c r="W48" s="10"/>
      <c r="X48" s="10"/>
      <c r="Y48" s="10"/>
      <c r="Z48" s="10"/>
      <c r="AA48" s="10"/>
      <c r="AB48" s="10"/>
      <c r="AC48" s="10"/>
      <c r="AD48" s="10"/>
      <c r="AE48" s="10"/>
      <c r="AF48" s="10"/>
      <c r="AG48" s="10"/>
      <c r="AH48" s="10"/>
      <c r="AI48" s="10"/>
      <c r="AJ48" s="10"/>
      <c r="AK48" s="10"/>
      <c r="AL48" s="10"/>
    </row>
    <row r="49" spans="1:38">
      <c r="A49" s="661"/>
      <c r="B49" s="1366"/>
      <c r="C49" s="266">
        <v>3</v>
      </c>
      <c r="D49" s="267" t="s">
        <v>138</v>
      </c>
      <c r="E49" s="272" t="s">
        <v>988</v>
      </c>
      <c r="F49" s="297">
        <v>25</v>
      </c>
      <c r="G49" s="269">
        <v>10</v>
      </c>
      <c r="H49" s="269">
        <v>10</v>
      </c>
      <c r="I49" s="269">
        <v>10</v>
      </c>
      <c r="J49" s="269">
        <v>20</v>
      </c>
      <c r="K49" s="269">
        <v>10</v>
      </c>
      <c r="L49" s="269">
        <v>25</v>
      </c>
      <c r="M49" s="269">
        <v>20</v>
      </c>
      <c r="N49" s="269" t="s">
        <v>19</v>
      </c>
      <c r="O49" s="269" t="s">
        <v>19</v>
      </c>
      <c r="P49" s="269" t="s">
        <v>19</v>
      </c>
      <c r="Q49" s="269" t="s">
        <v>19</v>
      </c>
      <c r="R49" s="296" cm="1">
        <f t="array" ref="R49">AVERAGE(IF(LEFT(F49:Q49,1)="&lt;", VALUE(MID(F49:Q49,2,99)), F49:Q49))</f>
        <v>16.25</v>
      </c>
      <c r="S49" s="293"/>
      <c r="T49" s="293">
        <v>75</v>
      </c>
      <c r="U49" s="10"/>
      <c r="V49" s="10"/>
      <c r="W49" s="10"/>
      <c r="X49" s="10"/>
      <c r="Y49" s="10"/>
      <c r="Z49" s="10"/>
      <c r="AA49" s="10"/>
      <c r="AB49" s="10"/>
      <c r="AC49" s="10"/>
      <c r="AD49" s="10"/>
      <c r="AE49" s="10"/>
      <c r="AF49" s="10"/>
      <c r="AG49" s="10"/>
      <c r="AH49" s="10"/>
      <c r="AI49" s="10"/>
      <c r="AJ49" s="10"/>
      <c r="AK49" s="10"/>
      <c r="AL49" s="10"/>
    </row>
    <row r="50" spans="1:38">
      <c r="A50" s="661"/>
      <c r="B50" s="1366"/>
      <c r="C50" s="266">
        <v>4</v>
      </c>
      <c r="D50" s="267" t="s">
        <v>139</v>
      </c>
      <c r="E50" s="272" t="s">
        <v>989</v>
      </c>
      <c r="F50" s="297">
        <v>25</v>
      </c>
      <c r="G50" s="269">
        <v>25</v>
      </c>
      <c r="H50" s="269">
        <v>30</v>
      </c>
      <c r="I50" s="269">
        <v>50</v>
      </c>
      <c r="J50" s="269">
        <v>50</v>
      </c>
      <c r="K50" s="269">
        <v>30</v>
      </c>
      <c r="L50" s="269">
        <v>30</v>
      </c>
      <c r="M50" s="269">
        <v>100</v>
      </c>
      <c r="N50" s="269" t="s">
        <v>19</v>
      </c>
      <c r="O50" s="269" t="s">
        <v>19</v>
      </c>
      <c r="P50" s="269" t="s">
        <v>19</v>
      </c>
      <c r="Q50" s="269" t="s">
        <v>19</v>
      </c>
      <c r="R50" s="296" cm="1">
        <f t="array" ref="R50">AVERAGE(IF(LEFT(F50:Q50,1)="&lt;", VALUE(MID(F50:Q50,2,99)), F50:Q50))</f>
        <v>42.5</v>
      </c>
      <c r="S50" s="293"/>
      <c r="T50" s="293">
        <v>75</v>
      </c>
      <c r="U50" s="10"/>
      <c r="V50" s="10"/>
      <c r="W50" s="10"/>
      <c r="X50" s="10"/>
      <c r="Y50" s="10"/>
      <c r="Z50" s="10"/>
      <c r="AA50" s="10"/>
      <c r="AB50" s="10"/>
      <c r="AC50" s="10"/>
      <c r="AD50" s="10"/>
      <c r="AE50" s="10"/>
      <c r="AF50" s="10"/>
      <c r="AG50" s="10"/>
      <c r="AH50" s="10"/>
      <c r="AI50" s="10"/>
      <c r="AJ50" s="10"/>
      <c r="AK50" s="10"/>
      <c r="AL50" s="10"/>
    </row>
    <row r="51" spans="1:38">
      <c r="A51" s="661"/>
      <c r="B51" s="1366"/>
      <c r="C51" s="266">
        <v>5</v>
      </c>
      <c r="D51" s="267" t="s">
        <v>140</v>
      </c>
      <c r="E51" s="272" t="s">
        <v>990</v>
      </c>
      <c r="F51" s="297">
        <v>25</v>
      </c>
      <c r="G51" s="269">
        <v>30</v>
      </c>
      <c r="H51" s="269">
        <v>30</v>
      </c>
      <c r="I51" s="269">
        <v>40</v>
      </c>
      <c r="J51" s="269">
        <v>50</v>
      </c>
      <c r="K51" s="269">
        <v>50</v>
      </c>
      <c r="L51" s="269">
        <v>40</v>
      </c>
      <c r="M51" s="269">
        <v>40</v>
      </c>
      <c r="N51" s="269" t="s">
        <v>19</v>
      </c>
      <c r="O51" s="269" t="s">
        <v>19</v>
      </c>
      <c r="P51" s="269" t="s">
        <v>19</v>
      </c>
      <c r="Q51" s="269" t="s">
        <v>19</v>
      </c>
      <c r="R51" s="296" cm="1">
        <f t="array" ref="R51">AVERAGE(IF(LEFT(F51:Q51,1)="&lt;", VALUE(MID(F51:Q51,2,99)), F51:Q51))</f>
        <v>38.125</v>
      </c>
      <c r="S51" s="293"/>
      <c r="T51" s="293">
        <v>75</v>
      </c>
      <c r="U51" s="10"/>
      <c r="V51" s="10"/>
      <c r="W51" s="10"/>
      <c r="X51" s="10"/>
      <c r="Y51" s="10"/>
      <c r="Z51" s="10"/>
      <c r="AA51" s="10"/>
      <c r="AB51" s="10"/>
      <c r="AC51" s="10"/>
      <c r="AD51" s="10"/>
      <c r="AE51" s="10"/>
      <c r="AF51" s="10"/>
      <c r="AG51" s="10"/>
      <c r="AH51" s="10"/>
      <c r="AI51" s="10"/>
      <c r="AJ51" s="10"/>
      <c r="AK51" s="10"/>
      <c r="AL51" s="10"/>
    </row>
    <row r="52" spans="1:38">
      <c r="A52" s="661"/>
      <c r="B52" s="1366"/>
      <c r="C52" s="266">
        <v>6</v>
      </c>
      <c r="D52" s="267" t="s">
        <v>141</v>
      </c>
      <c r="E52" s="272" t="s">
        <v>992</v>
      </c>
      <c r="F52" s="297">
        <v>25</v>
      </c>
      <c r="G52" s="269">
        <v>25</v>
      </c>
      <c r="H52" s="269">
        <v>20</v>
      </c>
      <c r="I52" s="269">
        <v>25</v>
      </c>
      <c r="J52" s="269">
        <v>50</v>
      </c>
      <c r="K52" s="269">
        <v>40</v>
      </c>
      <c r="L52" s="269">
        <v>40</v>
      </c>
      <c r="M52" s="269">
        <v>30</v>
      </c>
      <c r="N52" s="269" t="s">
        <v>19</v>
      </c>
      <c r="O52" s="269" t="s">
        <v>19</v>
      </c>
      <c r="P52" s="269" t="s">
        <v>19</v>
      </c>
      <c r="Q52" s="269" t="s">
        <v>19</v>
      </c>
      <c r="R52" s="296" cm="1">
        <f t="array" ref="R52">AVERAGE(IF(LEFT(F52:Q52,1)="&lt;", VALUE(MID(F52:Q52,2,99)), F52:Q52))</f>
        <v>31.875</v>
      </c>
      <c r="S52" s="293"/>
      <c r="T52" s="293">
        <v>75</v>
      </c>
      <c r="U52" s="10"/>
      <c r="V52" s="10"/>
      <c r="W52" s="10"/>
      <c r="X52" s="10"/>
      <c r="Y52" s="10"/>
      <c r="Z52" s="10"/>
      <c r="AA52" s="10"/>
      <c r="AB52" s="10"/>
      <c r="AC52" s="10"/>
      <c r="AD52" s="10"/>
      <c r="AE52" s="10"/>
      <c r="AF52" s="10"/>
      <c r="AG52" s="10"/>
      <c r="AH52" s="10"/>
      <c r="AI52" s="10"/>
      <c r="AJ52" s="10"/>
      <c r="AK52" s="10"/>
      <c r="AL52" s="10"/>
    </row>
    <row r="53" spans="1:38">
      <c r="A53" s="661"/>
      <c r="B53" s="1366"/>
      <c r="C53" s="266">
        <v>7</v>
      </c>
      <c r="D53" s="267" t="s">
        <v>142</v>
      </c>
      <c r="E53" s="272" t="s">
        <v>993</v>
      </c>
      <c r="F53" s="297">
        <v>25</v>
      </c>
      <c r="G53" s="269">
        <v>30</v>
      </c>
      <c r="H53" s="269">
        <v>15</v>
      </c>
      <c r="I53" s="269">
        <v>25</v>
      </c>
      <c r="J53" s="269">
        <v>40</v>
      </c>
      <c r="K53" s="269">
        <v>30</v>
      </c>
      <c r="L53" s="269">
        <v>40</v>
      </c>
      <c r="M53" s="269">
        <v>30</v>
      </c>
      <c r="N53" s="269" t="s">
        <v>19</v>
      </c>
      <c r="O53" s="269" t="s">
        <v>19</v>
      </c>
      <c r="P53" s="269" t="s">
        <v>19</v>
      </c>
      <c r="Q53" s="269" t="s">
        <v>19</v>
      </c>
      <c r="R53" s="296" cm="1">
        <f t="array" ref="R53">AVERAGE(IF(LEFT(F53:Q53,1)="&lt;", VALUE(MID(F53:Q53,2,99)), F53:Q53))</f>
        <v>29.375</v>
      </c>
      <c r="S53" s="293"/>
      <c r="T53" s="293">
        <v>75</v>
      </c>
      <c r="U53" s="10"/>
      <c r="V53" s="10"/>
      <c r="W53" s="10"/>
      <c r="X53" s="10"/>
      <c r="Y53" s="10"/>
      <c r="Z53" s="10"/>
      <c r="AA53" s="10"/>
      <c r="AB53" s="10"/>
      <c r="AC53" s="10"/>
      <c r="AD53" s="10"/>
      <c r="AE53" s="10"/>
      <c r="AF53" s="10"/>
      <c r="AG53" s="10"/>
      <c r="AH53" s="10"/>
      <c r="AI53" s="10"/>
      <c r="AJ53" s="10"/>
      <c r="AK53" s="10"/>
      <c r="AL53" s="10"/>
    </row>
    <row r="54" spans="1:38">
      <c r="A54" s="661"/>
      <c r="B54" s="1367"/>
      <c r="C54" s="266">
        <v>8</v>
      </c>
      <c r="D54" s="270" t="s">
        <v>143</v>
      </c>
      <c r="E54" s="272" t="s">
        <v>993</v>
      </c>
      <c r="F54" s="297">
        <v>20</v>
      </c>
      <c r="G54" s="269">
        <v>25</v>
      </c>
      <c r="H54" s="269">
        <v>15</v>
      </c>
      <c r="I54" s="269">
        <v>25</v>
      </c>
      <c r="J54" s="269">
        <v>40</v>
      </c>
      <c r="K54" s="269">
        <v>30</v>
      </c>
      <c r="L54" s="269">
        <v>40</v>
      </c>
      <c r="M54" s="269">
        <v>40</v>
      </c>
      <c r="N54" s="269" t="s">
        <v>19</v>
      </c>
      <c r="O54" s="269" t="s">
        <v>19</v>
      </c>
      <c r="P54" s="269" t="s">
        <v>19</v>
      </c>
      <c r="Q54" s="269" t="s">
        <v>19</v>
      </c>
      <c r="R54" s="296" cm="1">
        <f t="array" ref="R54">AVERAGE(IF(LEFT(F54:Q54,1)="&lt;", VALUE(MID(F54:Q54,2,99)), F54:Q54))</f>
        <v>29.375</v>
      </c>
      <c r="S54" s="293"/>
      <c r="T54" s="293">
        <v>75</v>
      </c>
      <c r="U54" s="10"/>
      <c r="V54" s="10"/>
      <c r="W54" s="10"/>
      <c r="X54" s="10"/>
      <c r="Y54" s="10"/>
      <c r="Z54" s="10"/>
      <c r="AA54" s="10"/>
      <c r="AB54" s="10"/>
      <c r="AC54" s="10"/>
      <c r="AD54" s="10"/>
      <c r="AE54" s="10"/>
      <c r="AF54" s="10"/>
      <c r="AG54" s="10"/>
      <c r="AH54" s="10"/>
      <c r="AI54" s="10"/>
      <c r="AJ54" s="10"/>
      <c r="AK54" s="10"/>
      <c r="AL54" s="10"/>
    </row>
    <row r="55" spans="1:38">
      <c r="A55" s="661"/>
      <c r="B55" s="1368" t="s">
        <v>10</v>
      </c>
      <c r="C55" s="261">
        <v>1</v>
      </c>
      <c r="D55" s="262" t="s">
        <v>136</v>
      </c>
      <c r="E55" s="271" t="s">
        <v>987</v>
      </c>
      <c r="F55" s="415">
        <v>5400000</v>
      </c>
      <c r="G55" s="264">
        <v>2400000</v>
      </c>
      <c r="H55" s="264">
        <v>1700000</v>
      </c>
      <c r="I55" s="264">
        <v>460000</v>
      </c>
      <c r="J55" s="264">
        <v>350000</v>
      </c>
      <c r="K55" s="264">
        <v>170000</v>
      </c>
      <c r="L55" s="264">
        <v>920000</v>
      </c>
      <c r="M55" s="265">
        <v>1700000</v>
      </c>
      <c r="N55" s="265" t="s">
        <v>19</v>
      </c>
      <c r="O55" s="265" t="s">
        <v>19</v>
      </c>
      <c r="P55" s="265" t="s">
        <v>19</v>
      </c>
      <c r="Q55" s="265" t="s">
        <v>19</v>
      </c>
      <c r="R55" s="296" cm="1">
        <f t="array" ref="R55">GEOMEAN(IF(LEFT(F55:Q55,1)="&lt;", VALUE(MID(F55:Q55,2,99)), F55:Q55))</f>
        <v>992706.08418655384</v>
      </c>
      <c r="S55" s="292"/>
      <c r="T55" s="292">
        <v>200</v>
      </c>
      <c r="U55" s="10"/>
      <c r="V55" s="10"/>
      <c r="W55" s="10"/>
      <c r="X55" s="10"/>
      <c r="Y55" s="10"/>
      <c r="Z55" s="10"/>
      <c r="AA55" s="10"/>
      <c r="AB55" s="10"/>
      <c r="AC55" s="10"/>
      <c r="AD55" s="10"/>
      <c r="AE55" s="10"/>
      <c r="AF55" s="10"/>
      <c r="AG55" s="10"/>
      <c r="AH55" s="10"/>
      <c r="AI55" s="10"/>
      <c r="AJ55" s="10"/>
      <c r="AK55" s="10"/>
      <c r="AL55" s="10"/>
    </row>
    <row r="56" spans="1:38">
      <c r="A56" s="661"/>
      <c r="B56" s="1366"/>
      <c r="C56" s="266">
        <v>2</v>
      </c>
      <c r="D56" s="267" t="s">
        <v>137</v>
      </c>
      <c r="E56" s="272" t="s">
        <v>987</v>
      </c>
      <c r="F56" s="297">
        <v>3500000</v>
      </c>
      <c r="G56" s="269">
        <v>2400000</v>
      </c>
      <c r="H56" s="269">
        <v>2400000</v>
      </c>
      <c r="I56" s="269">
        <v>920000</v>
      </c>
      <c r="J56" s="269">
        <v>170000</v>
      </c>
      <c r="K56" s="269">
        <v>220000</v>
      </c>
      <c r="L56" s="269">
        <v>540000</v>
      </c>
      <c r="M56" s="269">
        <v>9200000</v>
      </c>
      <c r="N56" s="269" t="s">
        <v>19</v>
      </c>
      <c r="O56" s="269" t="s">
        <v>19</v>
      </c>
      <c r="P56" s="269" t="s">
        <v>19</v>
      </c>
      <c r="Q56" s="269" t="s">
        <v>19</v>
      </c>
      <c r="R56" s="1147" cm="1">
        <f t="array" ref="R56">GEOMEAN(IF(LEFT(F56:Q56,1)="&lt;", VALUE(MID(F56:Q56,2,99)), F56:Q56))</f>
        <v>1167256.8817443575</v>
      </c>
      <c r="S56" s="293"/>
      <c r="T56" s="293">
        <v>200</v>
      </c>
      <c r="U56" s="10"/>
      <c r="V56" s="10"/>
      <c r="W56" s="10"/>
      <c r="X56" s="10"/>
      <c r="Y56" s="10"/>
      <c r="Z56" s="10"/>
      <c r="AA56" s="10"/>
      <c r="AB56" s="10"/>
      <c r="AC56" s="10"/>
      <c r="AD56" s="10"/>
      <c r="AE56" s="10"/>
      <c r="AF56" s="10"/>
      <c r="AG56" s="10"/>
      <c r="AH56" s="10"/>
      <c r="AI56" s="10"/>
      <c r="AJ56" s="10"/>
      <c r="AK56" s="10"/>
      <c r="AL56" s="10"/>
    </row>
    <row r="57" spans="1:38">
      <c r="A57" s="661"/>
      <c r="B57" s="1366"/>
      <c r="C57" s="266">
        <v>3</v>
      </c>
      <c r="D57" s="267" t="s">
        <v>138</v>
      </c>
      <c r="E57" s="272" t="s">
        <v>988</v>
      </c>
      <c r="F57" s="297">
        <v>350000</v>
      </c>
      <c r="G57" s="269">
        <v>33000</v>
      </c>
      <c r="H57" s="269">
        <v>28000</v>
      </c>
      <c r="I57" s="269">
        <v>33000</v>
      </c>
      <c r="J57" s="269">
        <v>70000</v>
      </c>
      <c r="K57" s="269">
        <v>46000</v>
      </c>
      <c r="L57" s="269">
        <v>1600000</v>
      </c>
      <c r="M57" s="269">
        <v>5400000</v>
      </c>
      <c r="N57" s="269" t="s">
        <v>19</v>
      </c>
      <c r="O57" s="269" t="s">
        <v>19</v>
      </c>
      <c r="P57" s="269" t="s">
        <v>19</v>
      </c>
      <c r="Q57" s="269" t="s">
        <v>19</v>
      </c>
      <c r="R57" s="1147" cm="1">
        <f t="array" ref="R57">GEOMEAN(IF(LEFT(F57:Q57,1)="&lt;", VALUE(MID(F57:Q57,2,99)), F57:Q57))</f>
        <v>152784.02469844357</v>
      </c>
      <c r="S57" s="293"/>
      <c r="T57" s="293">
        <v>200</v>
      </c>
      <c r="U57" s="10"/>
      <c r="V57" s="10"/>
      <c r="W57" s="10"/>
      <c r="X57" s="10"/>
      <c r="Y57" s="10"/>
      <c r="Z57" s="10"/>
      <c r="AA57" s="10"/>
      <c r="AB57" s="10"/>
      <c r="AC57" s="10"/>
      <c r="AD57" s="10"/>
      <c r="AE57" s="10"/>
      <c r="AF57" s="10"/>
      <c r="AG57" s="10"/>
      <c r="AH57" s="10"/>
      <c r="AI57" s="10"/>
      <c r="AJ57" s="10"/>
      <c r="AK57" s="10"/>
      <c r="AL57" s="10"/>
    </row>
    <row r="58" spans="1:38">
      <c r="A58" s="661"/>
      <c r="B58" s="1366"/>
      <c r="C58" s="266">
        <v>4</v>
      </c>
      <c r="D58" s="267" t="s">
        <v>139</v>
      </c>
      <c r="E58" s="272" t="s">
        <v>989</v>
      </c>
      <c r="F58" s="297">
        <v>1700000</v>
      </c>
      <c r="G58" s="269">
        <v>330000</v>
      </c>
      <c r="H58" s="269">
        <v>2400000</v>
      </c>
      <c r="I58" s="269">
        <v>1600000</v>
      </c>
      <c r="J58" s="269">
        <v>350000</v>
      </c>
      <c r="K58" s="269">
        <v>330000</v>
      </c>
      <c r="L58" s="269">
        <v>790000</v>
      </c>
      <c r="M58" s="269">
        <v>3500000</v>
      </c>
      <c r="N58" s="269" t="s">
        <v>19</v>
      </c>
      <c r="O58" s="269" t="s">
        <v>19</v>
      </c>
      <c r="P58" s="269" t="s">
        <v>19</v>
      </c>
      <c r="Q58" s="269" t="s">
        <v>19</v>
      </c>
      <c r="R58" s="1147" cm="1">
        <f t="array" ref="R58">GEOMEAN(IF(LEFT(F58:Q58,1)="&lt;", VALUE(MID(F58:Q58,2,99)), F58:Q58))</f>
        <v>954325.21909035975</v>
      </c>
      <c r="S58" s="293"/>
      <c r="T58" s="293">
        <v>200</v>
      </c>
      <c r="U58" s="10"/>
      <c r="V58" s="10"/>
      <c r="W58" s="10"/>
      <c r="X58" s="10"/>
      <c r="Y58" s="10"/>
      <c r="Z58" s="10"/>
      <c r="AA58" s="10"/>
      <c r="AB58" s="10"/>
      <c r="AC58" s="10"/>
      <c r="AD58" s="10"/>
      <c r="AE58" s="10"/>
      <c r="AF58" s="10"/>
      <c r="AG58" s="10"/>
      <c r="AH58" s="10"/>
      <c r="AI58" s="10"/>
      <c r="AJ58" s="10"/>
      <c r="AK58" s="10"/>
      <c r="AL58" s="10"/>
    </row>
    <row r="59" spans="1:38">
      <c r="A59" s="661"/>
      <c r="B59" s="1366"/>
      <c r="C59" s="266">
        <v>5</v>
      </c>
      <c r="D59" s="267" t="s">
        <v>140</v>
      </c>
      <c r="E59" s="272" t="s">
        <v>990</v>
      </c>
      <c r="F59" s="297">
        <v>54000</v>
      </c>
      <c r="G59" s="269">
        <v>160000</v>
      </c>
      <c r="H59" s="269">
        <v>160000</v>
      </c>
      <c r="I59" s="269">
        <v>35000</v>
      </c>
      <c r="J59" s="269">
        <v>28000</v>
      </c>
      <c r="K59" s="269">
        <v>4900</v>
      </c>
      <c r="L59" s="269">
        <v>160000</v>
      </c>
      <c r="M59" s="269">
        <v>7900</v>
      </c>
      <c r="N59" s="269" t="s">
        <v>19</v>
      </c>
      <c r="O59" s="269" t="s">
        <v>19</v>
      </c>
      <c r="P59" s="269" t="s">
        <v>19</v>
      </c>
      <c r="Q59" s="269" t="s">
        <v>19</v>
      </c>
      <c r="R59" s="1147" cm="1">
        <f t="array" ref="R59">GEOMEAN(IF(LEFT(F59:Q59,1)="&lt;", VALUE(MID(F59:Q59,2,99)), F59:Q59))</f>
        <v>41254.883908951626</v>
      </c>
      <c r="S59" s="293"/>
      <c r="T59" s="293">
        <v>200</v>
      </c>
      <c r="U59" s="10"/>
      <c r="V59" s="10"/>
      <c r="W59" s="10"/>
      <c r="X59" s="10"/>
      <c r="Y59" s="10"/>
      <c r="Z59" s="10"/>
      <c r="AA59" s="10"/>
      <c r="AB59" s="10"/>
      <c r="AC59" s="10"/>
      <c r="AD59" s="10"/>
      <c r="AE59" s="10"/>
      <c r="AF59" s="10"/>
      <c r="AG59" s="10"/>
      <c r="AH59" s="10"/>
      <c r="AI59" s="10"/>
      <c r="AJ59" s="10"/>
      <c r="AK59" s="10"/>
      <c r="AL59" s="10"/>
    </row>
    <row r="60" spans="1:38">
      <c r="A60" s="661"/>
      <c r="B60" s="1366"/>
      <c r="C60" s="266">
        <v>6</v>
      </c>
      <c r="D60" s="267" t="s">
        <v>141</v>
      </c>
      <c r="E60" s="272" t="s">
        <v>992</v>
      </c>
      <c r="F60" s="297">
        <v>13000</v>
      </c>
      <c r="G60" s="269">
        <v>79000</v>
      </c>
      <c r="H60" s="269">
        <v>3500</v>
      </c>
      <c r="I60" s="269">
        <v>4900</v>
      </c>
      <c r="J60" s="269">
        <v>4900</v>
      </c>
      <c r="K60" s="269">
        <v>11000</v>
      </c>
      <c r="L60" s="269">
        <v>24000</v>
      </c>
      <c r="M60" s="269">
        <v>4900</v>
      </c>
      <c r="N60" s="269" t="s">
        <v>19</v>
      </c>
      <c r="O60" s="269" t="s">
        <v>19</v>
      </c>
      <c r="P60" s="269" t="s">
        <v>19</v>
      </c>
      <c r="Q60" s="269" t="s">
        <v>19</v>
      </c>
      <c r="R60" s="1147" cm="1">
        <f t="array" ref="R60">GEOMEAN(IF(LEFT(F60:Q60,1)="&lt;", VALUE(MID(F60:Q60,2,99)), F60:Q60))</f>
        <v>10138.619674431051</v>
      </c>
      <c r="S60" s="293"/>
      <c r="T60" s="293">
        <v>200</v>
      </c>
      <c r="U60" s="10"/>
      <c r="V60" s="10"/>
      <c r="W60" s="10"/>
      <c r="X60" s="10"/>
      <c r="Y60" s="10"/>
      <c r="Z60" s="10"/>
      <c r="AA60" s="10"/>
      <c r="AB60" s="10"/>
      <c r="AC60" s="10"/>
      <c r="AD60" s="10"/>
      <c r="AE60" s="10"/>
      <c r="AF60" s="10"/>
      <c r="AG60" s="10"/>
      <c r="AH60" s="10"/>
      <c r="AI60" s="10"/>
      <c r="AJ60" s="10"/>
      <c r="AK60" s="10"/>
      <c r="AL60" s="10"/>
    </row>
    <row r="61" spans="1:38">
      <c r="A61" s="661"/>
      <c r="B61" s="1366"/>
      <c r="C61" s="266">
        <v>7</v>
      </c>
      <c r="D61" s="267" t="s">
        <v>142</v>
      </c>
      <c r="E61" s="272" t="s">
        <v>993</v>
      </c>
      <c r="F61" s="297">
        <v>17000</v>
      </c>
      <c r="G61" s="269">
        <v>540000</v>
      </c>
      <c r="H61" s="269">
        <v>54000</v>
      </c>
      <c r="I61" s="269">
        <v>17000</v>
      </c>
      <c r="J61" s="269">
        <v>7900</v>
      </c>
      <c r="K61" s="269">
        <v>7900</v>
      </c>
      <c r="L61" s="269">
        <v>35000</v>
      </c>
      <c r="M61" s="269">
        <v>13000</v>
      </c>
      <c r="N61" s="269" t="s">
        <v>19</v>
      </c>
      <c r="O61" s="269" t="s">
        <v>19</v>
      </c>
      <c r="P61" s="269" t="s">
        <v>19</v>
      </c>
      <c r="Q61" s="269" t="s">
        <v>19</v>
      </c>
      <c r="R61" s="1147" cm="1">
        <f t="array" ref="R61">GEOMEAN(IF(LEFT(F61:Q61,1)="&lt;", VALUE(MID(F61:Q61,2,99)), F61:Q61))</f>
        <v>26446.540386737615</v>
      </c>
      <c r="S61" s="293"/>
      <c r="T61" s="293">
        <v>200</v>
      </c>
      <c r="U61" s="10"/>
      <c r="V61" s="10"/>
      <c r="W61" s="10"/>
      <c r="X61" s="10"/>
      <c r="Y61" s="10"/>
      <c r="Z61" s="10"/>
      <c r="AA61" s="10"/>
      <c r="AB61" s="10"/>
      <c r="AC61" s="10"/>
      <c r="AD61" s="10"/>
      <c r="AE61" s="10"/>
      <c r="AF61" s="10"/>
      <c r="AG61" s="10"/>
      <c r="AH61" s="10"/>
      <c r="AI61" s="10"/>
      <c r="AJ61" s="10"/>
      <c r="AK61" s="10"/>
      <c r="AL61" s="10"/>
    </row>
    <row r="62" spans="1:38">
      <c r="A62" s="661"/>
      <c r="B62" s="1367"/>
      <c r="C62" s="266">
        <v>8</v>
      </c>
      <c r="D62" s="270" t="s">
        <v>143</v>
      </c>
      <c r="E62" s="272" t="s">
        <v>993</v>
      </c>
      <c r="F62" s="297">
        <v>540000</v>
      </c>
      <c r="G62" s="269">
        <v>220000</v>
      </c>
      <c r="H62" s="269">
        <v>92000</v>
      </c>
      <c r="I62" s="269">
        <v>22000</v>
      </c>
      <c r="J62" s="269">
        <v>5400000</v>
      </c>
      <c r="K62" s="269">
        <v>7000</v>
      </c>
      <c r="L62" s="269">
        <v>24000</v>
      </c>
      <c r="M62" s="269">
        <v>24000</v>
      </c>
      <c r="N62" s="269" t="s">
        <v>19</v>
      </c>
      <c r="O62" s="269" t="s">
        <v>19</v>
      </c>
      <c r="P62" s="269" t="s">
        <v>19</v>
      </c>
      <c r="Q62" s="269" t="s">
        <v>19</v>
      </c>
      <c r="R62" s="1147" cm="1">
        <f t="array" ref="R62">GEOMEAN(IF(LEFT(F62:Q62,1)="&lt;", VALUE(MID(F62:Q62,2,99)), F62:Q62))</f>
        <v>92229.032750332161</v>
      </c>
      <c r="S62" s="293"/>
      <c r="T62" s="293">
        <v>200</v>
      </c>
      <c r="U62" s="10"/>
      <c r="V62" s="10"/>
      <c r="W62" s="10"/>
      <c r="X62" s="10"/>
      <c r="Y62" s="10"/>
      <c r="Z62" s="10"/>
      <c r="AA62" s="10"/>
      <c r="AB62" s="10"/>
      <c r="AC62" s="10"/>
      <c r="AD62" s="10"/>
      <c r="AE62" s="10"/>
      <c r="AF62" s="10"/>
      <c r="AG62" s="10"/>
      <c r="AH62" s="10"/>
      <c r="AI62" s="10"/>
      <c r="AJ62" s="10"/>
      <c r="AK62" s="10"/>
      <c r="AL62" s="10"/>
    </row>
    <row r="63" spans="1:38">
      <c r="A63" s="661"/>
      <c r="B63" s="1371" t="s">
        <v>11</v>
      </c>
      <c r="C63" s="261">
        <v>1</v>
      </c>
      <c r="D63" s="275" t="s">
        <v>136</v>
      </c>
      <c r="E63" s="276" t="s">
        <v>987</v>
      </c>
      <c r="F63" s="416">
        <v>1.734</v>
      </c>
      <c r="G63" s="897">
        <v>0.48299999999999998</v>
      </c>
      <c r="H63" s="264" t="s">
        <v>218</v>
      </c>
      <c r="I63" s="897">
        <v>0.126</v>
      </c>
      <c r="J63" s="264">
        <v>0.34699999999999998</v>
      </c>
      <c r="K63" s="897">
        <v>1.0429999999999999</v>
      </c>
      <c r="L63" s="897">
        <v>2.2989999999999999</v>
      </c>
      <c r="M63" s="1124">
        <v>1.595</v>
      </c>
      <c r="N63" s="265" t="s">
        <v>19</v>
      </c>
      <c r="O63" s="265" t="s">
        <v>19</v>
      </c>
      <c r="P63" s="265" t="s">
        <v>19</v>
      </c>
      <c r="Q63" s="265" t="s">
        <v>19</v>
      </c>
      <c r="R63" s="296" cm="1">
        <f t="array" ref="R63">AVERAGE(IF(LEFT(F63:Q63,1)="&lt;", VALUE(MID(F63:Q63,2,99)), F63:Q63))</f>
        <v>0.96462499999999995</v>
      </c>
      <c r="S63" s="294"/>
      <c r="T63" s="294">
        <v>7</v>
      </c>
      <c r="U63" s="25"/>
      <c r="V63" s="25"/>
      <c r="W63" s="25"/>
      <c r="X63" s="25"/>
      <c r="Y63" s="25"/>
      <c r="Z63" s="25"/>
      <c r="AA63" s="25"/>
      <c r="AB63" s="25"/>
      <c r="AC63" s="25"/>
      <c r="AD63" s="25"/>
      <c r="AE63" s="25"/>
      <c r="AF63" s="25"/>
      <c r="AG63" s="25"/>
      <c r="AH63" s="25"/>
      <c r="AI63" s="25"/>
      <c r="AJ63" s="25"/>
      <c r="AK63" s="25"/>
      <c r="AL63" s="25"/>
    </row>
    <row r="64" spans="1:38">
      <c r="A64" s="661"/>
      <c r="B64" s="1366"/>
      <c r="C64" s="266">
        <v>2</v>
      </c>
      <c r="D64" s="277" t="s">
        <v>137</v>
      </c>
      <c r="E64" s="278" t="s">
        <v>987</v>
      </c>
      <c r="F64" s="417">
        <v>1.7629999999999999</v>
      </c>
      <c r="G64" s="898">
        <v>1.8839999999999999</v>
      </c>
      <c r="H64" s="898">
        <v>1.8660000000000001</v>
      </c>
      <c r="I64" s="898">
        <v>0.215</v>
      </c>
      <c r="J64" s="269">
        <v>0.53700000000000003</v>
      </c>
      <c r="K64" s="898">
        <v>1.2090000000000001</v>
      </c>
      <c r="L64" s="898">
        <v>2.3940000000000001</v>
      </c>
      <c r="M64" s="898">
        <v>1.796</v>
      </c>
      <c r="N64" s="269" t="s">
        <v>19</v>
      </c>
      <c r="O64" s="269" t="s">
        <v>19</v>
      </c>
      <c r="P64" s="269" t="s">
        <v>19</v>
      </c>
      <c r="Q64" s="269" t="s">
        <v>19</v>
      </c>
      <c r="R64" s="296" cm="1">
        <f t="array" ref="R64">AVERAGE(IF(LEFT(F64:Q64,1)="&lt;", VALUE(MID(F64:Q64,2,99)), F64:Q64))</f>
        <v>1.458</v>
      </c>
      <c r="S64" s="295"/>
      <c r="T64" s="295">
        <v>7</v>
      </c>
      <c r="U64" s="25"/>
      <c r="V64" s="25"/>
      <c r="W64" s="25"/>
      <c r="X64" s="25"/>
      <c r="Y64" s="25"/>
      <c r="Z64" s="25"/>
      <c r="AA64" s="25"/>
      <c r="AB64" s="25"/>
      <c r="AC64" s="25"/>
      <c r="AD64" s="25"/>
      <c r="AE64" s="25"/>
      <c r="AF64" s="25"/>
      <c r="AG64" s="25"/>
      <c r="AH64" s="25"/>
      <c r="AI64" s="25"/>
      <c r="AJ64" s="25"/>
      <c r="AK64" s="25"/>
      <c r="AL64" s="25"/>
    </row>
    <row r="65" spans="1:38">
      <c r="A65" s="661"/>
      <c r="B65" s="1366"/>
      <c r="C65" s="266">
        <v>3</v>
      </c>
      <c r="D65" s="277" t="s">
        <v>138</v>
      </c>
      <c r="E65" s="278" t="s">
        <v>988</v>
      </c>
      <c r="F65" s="417">
        <v>1.0169999999999999</v>
      </c>
      <c r="G65" s="898">
        <v>0.13400000000000001</v>
      </c>
      <c r="H65" s="898">
        <v>0.39100000000000001</v>
      </c>
      <c r="I65" s="898">
        <v>1.077</v>
      </c>
      <c r="J65" s="269">
        <v>0.54800000000000004</v>
      </c>
      <c r="K65" s="898">
        <v>1.4930000000000001</v>
      </c>
      <c r="L65" s="898">
        <v>1.5680000000000001</v>
      </c>
      <c r="M65" s="898">
        <v>1.7190000000000001</v>
      </c>
      <c r="N65" s="269" t="s">
        <v>19</v>
      </c>
      <c r="O65" s="269" t="s">
        <v>19</v>
      </c>
      <c r="P65" s="269" t="s">
        <v>19</v>
      </c>
      <c r="Q65" s="269" t="s">
        <v>19</v>
      </c>
      <c r="R65" s="296" cm="1">
        <f t="array" ref="R65">AVERAGE(IF(LEFT(F65:Q65,1)="&lt;", VALUE(MID(F65:Q65,2,99)), F65:Q65))</f>
        <v>0.99337500000000001</v>
      </c>
      <c r="S65" s="295"/>
      <c r="T65" s="295">
        <v>7</v>
      </c>
      <c r="U65" s="25"/>
      <c r="V65" s="25"/>
      <c r="W65" s="25"/>
      <c r="X65" s="25"/>
      <c r="Y65" s="25"/>
      <c r="Z65" s="25"/>
      <c r="AA65" s="25"/>
      <c r="AB65" s="25"/>
      <c r="AC65" s="25"/>
      <c r="AD65" s="25"/>
      <c r="AE65" s="25"/>
      <c r="AF65" s="25"/>
      <c r="AG65" s="25"/>
      <c r="AH65" s="25"/>
      <c r="AI65" s="25"/>
      <c r="AJ65" s="25"/>
      <c r="AK65" s="25"/>
      <c r="AL65" s="25"/>
    </row>
    <row r="66" spans="1:38">
      <c r="A66" s="661"/>
      <c r="B66" s="1366"/>
      <c r="C66" s="266">
        <v>4</v>
      </c>
      <c r="D66" s="277" t="s">
        <v>139</v>
      </c>
      <c r="E66" s="278" t="s">
        <v>989</v>
      </c>
      <c r="F66" s="417">
        <v>0.157</v>
      </c>
      <c r="G66" s="898">
        <v>0.14899999999999999</v>
      </c>
      <c r="H66" s="898">
        <v>0.17100000000000001</v>
      </c>
      <c r="I66" s="898">
        <v>0.224</v>
      </c>
      <c r="J66" s="269">
        <v>0.32200000000000001</v>
      </c>
      <c r="K66" s="898">
        <v>0.14399999999999999</v>
      </c>
      <c r="L66" s="898">
        <v>0.23799999999999999</v>
      </c>
      <c r="M66" s="898" t="s">
        <v>218</v>
      </c>
      <c r="N66" s="269" t="s">
        <v>19</v>
      </c>
      <c r="O66" s="269" t="s">
        <v>19</v>
      </c>
      <c r="P66" s="269" t="s">
        <v>19</v>
      </c>
      <c r="Q66" s="269" t="s">
        <v>19</v>
      </c>
      <c r="R66" s="296" cm="1">
        <f t="array" ref="R66">AVERAGE(IF(LEFT(F66:Q66,1)="&lt;", VALUE(MID(F66:Q66,2,99)), F66:Q66))</f>
        <v>0.18687499999999999</v>
      </c>
      <c r="S66" s="295"/>
      <c r="T66" s="295">
        <v>7</v>
      </c>
      <c r="U66" s="25"/>
      <c r="V66" s="25"/>
      <c r="W66" s="25"/>
      <c r="X66" s="25"/>
      <c r="Y66" s="25"/>
      <c r="Z66" s="25"/>
      <c r="AA66" s="25"/>
      <c r="AB66" s="25"/>
      <c r="AC66" s="25"/>
      <c r="AD66" s="25"/>
      <c r="AE66" s="25"/>
      <c r="AF66" s="25"/>
      <c r="AG66" s="25"/>
      <c r="AH66" s="25"/>
      <c r="AI66" s="25"/>
      <c r="AJ66" s="25"/>
      <c r="AK66" s="25"/>
      <c r="AL66" s="25"/>
    </row>
    <row r="67" spans="1:38">
      <c r="A67" s="661"/>
      <c r="B67" s="1366"/>
      <c r="C67" s="266">
        <v>5</v>
      </c>
      <c r="D67" s="277" t="s">
        <v>140</v>
      </c>
      <c r="E67" s="278" t="s">
        <v>990</v>
      </c>
      <c r="F67" s="417">
        <v>0.158</v>
      </c>
      <c r="G67" s="898">
        <v>0.14299999999999999</v>
      </c>
      <c r="H67" s="898">
        <v>0.66900000000000004</v>
      </c>
      <c r="I67" s="898">
        <v>0.10199999999999999</v>
      </c>
      <c r="J67" s="269">
        <v>0.19400000000000001</v>
      </c>
      <c r="K67" s="898">
        <v>0.127</v>
      </c>
      <c r="L67" s="898">
        <v>0.23200000000000001</v>
      </c>
      <c r="M67" s="898" t="s">
        <v>218</v>
      </c>
      <c r="N67" s="269" t="s">
        <v>19</v>
      </c>
      <c r="O67" s="269" t="s">
        <v>19</v>
      </c>
      <c r="P67" s="269" t="s">
        <v>19</v>
      </c>
      <c r="Q67" s="269" t="s">
        <v>19</v>
      </c>
      <c r="R67" s="296" cm="1">
        <f t="array" ref="R67">AVERAGE(IF(LEFT(F67:Q67,1)="&lt;", VALUE(MID(F67:Q67,2,99)), F67:Q67))</f>
        <v>0.21437500000000001</v>
      </c>
      <c r="S67" s="295"/>
      <c r="T67" s="295">
        <v>7</v>
      </c>
      <c r="U67" s="25"/>
      <c r="V67" s="25"/>
      <c r="W67" s="25"/>
      <c r="X67" s="25"/>
      <c r="Y67" s="25"/>
      <c r="Z67" s="25"/>
      <c r="AA67" s="25"/>
      <c r="AB67" s="25"/>
      <c r="AC67" s="25"/>
      <c r="AD67" s="25"/>
      <c r="AE67" s="25"/>
      <c r="AF67" s="25"/>
      <c r="AG67" s="25"/>
      <c r="AH67" s="25"/>
      <c r="AI67" s="25"/>
      <c r="AJ67" s="25"/>
      <c r="AK67" s="25"/>
      <c r="AL67" s="25"/>
    </row>
    <row r="68" spans="1:38">
      <c r="A68" s="661"/>
      <c r="B68" s="1366"/>
      <c r="C68" s="266">
        <v>6</v>
      </c>
      <c r="D68" s="277" t="s">
        <v>141</v>
      </c>
      <c r="E68" s="278" t="s">
        <v>992</v>
      </c>
      <c r="F68" s="417">
        <v>0.33900000000000002</v>
      </c>
      <c r="G68" s="898">
        <v>0.14299999999999999</v>
      </c>
      <c r="H68" s="269" t="s">
        <v>218</v>
      </c>
      <c r="I68" s="898" t="s">
        <v>218</v>
      </c>
      <c r="J68" s="269">
        <v>0.216</v>
      </c>
      <c r="K68" s="898" t="s">
        <v>218</v>
      </c>
      <c r="L68" s="898">
        <v>0.26700000000000002</v>
      </c>
      <c r="M68" s="898" t="s">
        <v>218</v>
      </c>
      <c r="N68" s="269" t="s">
        <v>19</v>
      </c>
      <c r="O68" s="269" t="s">
        <v>19</v>
      </c>
      <c r="P68" s="269" t="s">
        <v>19</v>
      </c>
      <c r="Q68" s="269" t="s">
        <v>19</v>
      </c>
      <c r="R68" s="296" cm="1">
        <f t="array" ref="R68">AVERAGE(IF(LEFT(F68:Q68,1)="&lt;", VALUE(MID(F68:Q68,2,99)), F68:Q68))</f>
        <v>0.16562499999999999</v>
      </c>
      <c r="S68" s="295"/>
      <c r="T68" s="295">
        <v>7</v>
      </c>
      <c r="U68" s="25"/>
      <c r="V68" s="25"/>
      <c r="W68" s="25"/>
      <c r="X68" s="25"/>
      <c r="Y68" s="25"/>
      <c r="Z68" s="25"/>
      <c r="AA68" s="25"/>
      <c r="AB68" s="25"/>
      <c r="AC68" s="25"/>
      <c r="AD68" s="25"/>
      <c r="AE68" s="25"/>
      <c r="AF68" s="25"/>
      <c r="AG68" s="25"/>
      <c r="AH68" s="25"/>
      <c r="AI68" s="25"/>
      <c r="AJ68" s="25"/>
      <c r="AK68" s="25"/>
      <c r="AL68" s="25"/>
    </row>
    <row r="69" spans="1:38">
      <c r="A69" s="661"/>
      <c r="B69" s="1366"/>
      <c r="C69" s="266">
        <v>7</v>
      </c>
      <c r="D69" s="277" t="s">
        <v>142</v>
      </c>
      <c r="E69" s="278" t="s">
        <v>993</v>
      </c>
      <c r="F69" s="417">
        <v>0.40699999999999997</v>
      </c>
      <c r="G69" s="898">
        <v>0.14199999999999999</v>
      </c>
      <c r="H69" s="269" t="s">
        <v>218</v>
      </c>
      <c r="I69" s="898">
        <v>0.24399999999999999</v>
      </c>
      <c r="J69" s="269">
        <v>0.22900000000000001</v>
      </c>
      <c r="K69" s="898">
        <v>0.13</v>
      </c>
      <c r="L69" s="898">
        <v>0.22</v>
      </c>
      <c r="M69" s="898">
        <v>0.14799999999999999</v>
      </c>
      <c r="N69" s="269" t="s">
        <v>19</v>
      </c>
      <c r="O69" s="269" t="s">
        <v>19</v>
      </c>
      <c r="P69" s="269" t="s">
        <v>19</v>
      </c>
      <c r="Q69" s="269" t="s">
        <v>19</v>
      </c>
      <c r="R69" s="296" cm="1">
        <f t="array" ref="R69">AVERAGE(IF(LEFT(F69:Q69,1)="&lt;", VALUE(MID(F69:Q69,2,99)), F69:Q69))</f>
        <v>0.20124999999999998</v>
      </c>
      <c r="S69" s="295"/>
      <c r="T69" s="295">
        <v>7</v>
      </c>
      <c r="U69" s="25"/>
      <c r="V69" s="25"/>
      <c r="W69" s="25"/>
      <c r="X69" s="25"/>
      <c r="Y69" s="25"/>
      <c r="Z69" s="25"/>
      <c r="AA69" s="25"/>
      <c r="AB69" s="25"/>
      <c r="AC69" s="25"/>
      <c r="AD69" s="25"/>
      <c r="AE69" s="25"/>
      <c r="AF69" s="25"/>
      <c r="AG69" s="25"/>
      <c r="AH69" s="25"/>
      <c r="AI69" s="25"/>
      <c r="AJ69" s="25"/>
      <c r="AK69" s="25"/>
      <c r="AL69" s="25"/>
    </row>
    <row r="70" spans="1:38">
      <c r="A70" s="661"/>
      <c r="B70" s="1367"/>
      <c r="C70" s="266">
        <v>8</v>
      </c>
      <c r="D70" s="279" t="s">
        <v>143</v>
      </c>
      <c r="E70" s="278" t="s">
        <v>993</v>
      </c>
      <c r="F70" s="417">
        <v>0.38800000000000001</v>
      </c>
      <c r="G70" s="898">
        <v>0.127</v>
      </c>
      <c r="H70" s="269" t="s">
        <v>218</v>
      </c>
      <c r="I70" s="898">
        <v>0.182</v>
      </c>
      <c r="J70" s="269">
        <v>0.26</v>
      </c>
      <c r="K70" s="898">
        <v>0.129</v>
      </c>
      <c r="L70" s="898" t="s">
        <v>218</v>
      </c>
      <c r="M70" s="898" t="s">
        <v>218</v>
      </c>
      <c r="N70" s="269" t="s">
        <v>19</v>
      </c>
      <c r="O70" s="269" t="s">
        <v>19</v>
      </c>
      <c r="P70" s="269" t="s">
        <v>19</v>
      </c>
      <c r="Q70" s="269" t="s">
        <v>19</v>
      </c>
      <c r="R70" s="296" cm="1">
        <f t="array" ref="R70">AVERAGE(IF(LEFT(F70:Q70,1)="&lt;", VALUE(MID(F70:Q70,2,99)), F70:Q70))</f>
        <v>0.16950000000000001</v>
      </c>
      <c r="S70" s="295"/>
      <c r="T70" s="295">
        <v>7</v>
      </c>
      <c r="U70" s="25"/>
      <c r="V70" s="25"/>
      <c r="W70" s="25"/>
      <c r="X70" s="25"/>
      <c r="Y70" s="25"/>
      <c r="Z70" s="25"/>
      <c r="AA70" s="25"/>
      <c r="AB70" s="25"/>
      <c r="AC70" s="25"/>
      <c r="AD70" s="25"/>
      <c r="AE70" s="25"/>
      <c r="AF70" s="25"/>
      <c r="AG70" s="25"/>
      <c r="AH70" s="25"/>
      <c r="AI70" s="25"/>
      <c r="AJ70" s="25"/>
      <c r="AK70" s="25"/>
      <c r="AL70" s="25"/>
    </row>
    <row r="71" spans="1:38">
      <c r="A71" s="661"/>
      <c r="B71" s="1371" t="s">
        <v>12</v>
      </c>
      <c r="C71" s="261">
        <v>1</v>
      </c>
      <c r="D71" s="275" t="s">
        <v>136</v>
      </c>
      <c r="E71" s="276" t="s">
        <v>987</v>
      </c>
      <c r="F71" s="416">
        <v>0.48699999999999999</v>
      </c>
      <c r="G71" s="897">
        <v>0.97699999999999998</v>
      </c>
      <c r="H71" s="897">
        <v>0.36499999999999999</v>
      </c>
      <c r="I71" s="897">
        <v>1.4730000000000001</v>
      </c>
      <c r="J71" s="264">
        <v>0.54400000000000004</v>
      </c>
      <c r="K71" s="897">
        <v>1.087</v>
      </c>
      <c r="L71" s="897">
        <v>0.39200000000000002</v>
      </c>
      <c r="M71" s="1124">
        <v>0.43</v>
      </c>
      <c r="N71" s="265" t="s">
        <v>19</v>
      </c>
      <c r="O71" s="265" t="s">
        <v>19</v>
      </c>
      <c r="P71" s="265" t="s">
        <v>19</v>
      </c>
      <c r="Q71" s="265" t="s">
        <v>19</v>
      </c>
      <c r="R71" s="296" cm="1">
        <f t="array" ref="R71">AVERAGE(IF(LEFT(F71:Q71,1)="&lt;", VALUE(MID(F71:Q71,2,99)), F71:Q71))</f>
        <v>0.71937499999999999</v>
      </c>
      <c r="S71" s="294"/>
      <c r="T71" s="294">
        <v>2.5000000000000001E-2</v>
      </c>
      <c r="U71" s="25"/>
      <c r="V71" s="25"/>
      <c r="W71" s="25"/>
      <c r="X71" s="25"/>
      <c r="Y71" s="25"/>
      <c r="Z71" s="25"/>
      <c r="AA71" s="25"/>
      <c r="AB71" s="25"/>
      <c r="AC71" s="25"/>
      <c r="AD71" s="25"/>
      <c r="AE71" s="25"/>
      <c r="AF71" s="25"/>
      <c r="AG71" s="25"/>
      <c r="AH71" s="25"/>
      <c r="AI71" s="25"/>
      <c r="AJ71" s="25"/>
      <c r="AK71" s="25"/>
      <c r="AL71" s="25"/>
    </row>
    <row r="72" spans="1:38">
      <c r="A72" s="661"/>
      <c r="B72" s="1366"/>
      <c r="C72" s="266">
        <v>2</v>
      </c>
      <c r="D72" s="277" t="s">
        <v>137</v>
      </c>
      <c r="E72" s="278" t="s">
        <v>987</v>
      </c>
      <c r="F72" s="417">
        <v>0.504</v>
      </c>
      <c r="G72" s="898">
        <v>0.79600000000000004</v>
      </c>
      <c r="H72" s="898">
        <v>0.41799999999999998</v>
      </c>
      <c r="I72" s="898">
        <v>1.1970000000000001</v>
      </c>
      <c r="J72" s="269">
        <v>0.29899999999999999</v>
      </c>
      <c r="K72" s="898">
        <v>1.056</v>
      </c>
      <c r="L72" s="898">
        <v>0.39200000000000002</v>
      </c>
      <c r="M72" s="898">
        <v>0.40400000000000003</v>
      </c>
      <c r="N72" s="269" t="s">
        <v>19</v>
      </c>
      <c r="O72" s="269" t="s">
        <v>19</v>
      </c>
      <c r="P72" s="269" t="s">
        <v>19</v>
      </c>
      <c r="Q72" s="269" t="s">
        <v>19</v>
      </c>
      <c r="R72" s="296" cm="1">
        <f t="array" ref="R72">AVERAGE(IF(LEFT(F72:Q72,1)="&lt;", VALUE(MID(F72:Q72,2,99)), F72:Q72))</f>
        <v>0.63324999999999998</v>
      </c>
      <c r="S72" s="295"/>
      <c r="T72" s="295">
        <v>2.5000000000000001E-2</v>
      </c>
      <c r="U72" s="25"/>
      <c r="V72" s="25"/>
      <c r="W72" s="25"/>
      <c r="X72" s="25"/>
      <c r="Y72" s="25"/>
      <c r="Z72" s="25"/>
      <c r="AA72" s="25"/>
      <c r="AB72" s="25"/>
      <c r="AC72" s="25"/>
      <c r="AD72" s="25"/>
      <c r="AE72" s="25"/>
      <c r="AF72" s="25"/>
      <c r="AG72" s="25"/>
      <c r="AH72" s="25"/>
      <c r="AI72" s="25"/>
      <c r="AJ72" s="25"/>
      <c r="AK72" s="25"/>
      <c r="AL72" s="25"/>
    </row>
    <row r="73" spans="1:38">
      <c r="A73" s="661"/>
      <c r="B73" s="1366"/>
      <c r="C73" s="266">
        <v>3</v>
      </c>
      <c r="D73" s="277" t="s">
        <v>138</v>
      </c>
      <c r="E73" s="278" t="s">
        <v>988</v>
      </c>
      <c r="F73" s="417">
        <v>0.35299999999999998</v>
      </c>
      <c r="G73" s="898">
        <v>0.503</v>
      </c>
      <c r="H73" s="898">
        <v>0.61699999999999999</v>
      </c>
      <c r="I73" s="898">
        <v>0.65800000000000003</v>
      </c>
      <c r="J73" s="269">
        <v>0.308</v>
      </c>
      <c r="K73" s="898">
        <v>0.746</v>
      </c>
      <c r="L73" s="898">
        <v>0.48799999999999999</v>
      </c>
      <c r="M73" s="898">
        <v>0.4</v>
      </c>
      <c r="N73" s="269" t="s">
        <v>19</v>
      </c>
      <c r="O73" s="269" t="s">
        <v>19</v>
      </c>
      <c r="P73" s="269" t="s">
        <v>19</v>
      </c>
      <c r="Q73" s="269" t="s">
        <v>19</v>
      </c>
      <c r="R73" s="296" cm="1">
        <f t="array" ref="R73">AVERAGE(IF(LEFT(F73:Q73,1)="&lt;", VALUE(MID(F73:Q73,2,99)), F73:Q73))</f>
        <v>0.50912499999999994</v>
      </c>
      <c r="S73" s="295"/>
      <c r="T73" s="295">
        <v>2.5000000000000001E-2</v>
      </c>
      <c r="U73" s="25"/>
      <c r="V73" s="25"/>
      <c r="W73" s="25"/>
      <c r="X73" s="25"/>
      <c r="Y73" s="25"/>
      <c r="Z73" s="25"/>
      <c r="AA73" s="25"/>
      <c r="AB73" s="25"/>
      <c r="AC73" s="25"/>
      <c r="AD73" s="25"/>
      <c r="AE73" s="25"/>
      <c r="AF73" s="25"/>
      <c r="AG73" s="25"/>
      <c r="AH73" s="25"/>
      <c r="AI73" s="25"/>
      <c r="AJ73" s="25"/>
      <c r="AK73" s="25"/>
      <c r="AL73" s="25"/>
    </row>
    <row r="74" spans="1:38">
      <c r="A74" s="661"/>
      <c r="B74" s="1366"/>
      <c r="C74" s="266">
        <v>4</v>
      </c>
      <c r="D74" s="277" t="s">
        <v>139</v>
      </c>
      <c r="E74" s="278" t="s">
        <v>989</v>
      </c>
      <c r="F74" s="417">
        <v>2.012</v>
      </c>
      <c r="G74" s="898">
        <v>2.11</v>
      </c>
      <c r="H74" s="898">
        <v>1.1319999999999999</v>
      </c>
      <c r="I74" s="898">
        <v>1.9950000000000001</v>
      </c>
      <c r="J74" s="269">
        <v>0.68100000000000005</v>
      </c>
      <c r="K74" s="898">
        <v>1.6180000000000001</v>
      </c>
      <c r="L74" s="898">
        <v>1.401</v>
      </c>
      <c r="M74" s="898">
        <v>1.3460000000000001</v>
      </c>
      <c r="N74" s="269" t="s">
        <v>19</v>
      </c>
      <c r="O74" s="269" t="s">
        <v>19</v>
      </c>
      <c r="P74" s="269" t="s">
        <v>19</v>
      </c>
      <c r="Q74" s="269" t="s">
        <v>19</v>
      </c>
      <c r="R74" s="296" cm="1">
        <f t="array" ref="R74">AVERAGE(IF(LEFT(F74:Q74,1)="&lt;", VALUE(MID(F74:Q74,2,99)), F74:Q74))</f>
        <v>1.536875</v>
      </c>
      <c r="S74" s="295"/>
      <c r="T74" s="295">
        <v>2.5000000000000001E-2</v>
      </c>
      <c r="U74" s="25"/>
      <c r="V74" s="25"/>
      <c r="W74" s="25"/>
      <c r="X74" s="25"/>
      <c r="Y74" s="25"/>
      <c r="Z74" s="25"/>
      <c r="AA74" s="25"/>
      <c r="AB74" s="25"/>
      <c r="AC74" s="25"/>
      <c r="AD74" s="25"/>
      <c r="AE74" s="25"/>
      <c r="AF74" s="25"/>
      <c r="AG74" s="25"/>
      <c r="AH74" s="25"/>
      <c r="AI74" s="25"/>
      <c r="AJ74" s="25"/>
      <c r="AK74" s="25"/>
      <c r="AL74" s="25"/>
    </row>
    <row r="75" spans="1:38">
      <c r="A75" s="661"/>
      <c r="B75" s="1366"/>
      <c r="C75" s="266">
        <v>5</v>
      </c>
      <c r="D75" s="277" t="s">
        <v>140</v>
      </c>
      <c r="E75" s="278" t="s">
        <v>990</v>
      </c>
      <c r="F75" s="417">
        <v>1.212</v>
      </c>
      <c r="G75" s="898">
        <v>1.33</v>
      </c>
      <c r="H75" s="898">
        <v>1.6659999999999999</v>
      </c>
      <c r="I75" s="898">
        <v>1.087</v>
      </c>
      <c r="J75" s="269">
        <v>0.39200000000000002</v>
      </c>
      <c r="K75" s="898">
        <v>1.21</v>
      </c>
      <c r="L75" s="898">
        <v>1.3049999999999999</v>
      </c>
      <c r="M75" s="898">
        <v>0.71</v>
      </c>
      <c r="N75" s="269" t="s">
        <v>19</v>
      </c>
      <c r="O75" s="269" t="s">
        <v>19</v>
      </c>
      <c r="P75" s="269" t="s">
        <v>19</v>
      </c>
      <c r="Q75" s="269" t="s">
        <v>19</v>
      </c>
      <c r="R75" s="296" cm="1">
        <f t="array" ref="R75">AVERAGE(IF(LEFT(F75:Q75,1)="&lt;", VALUE(MID(F75:Q75,2,99)), F75:Q75))</f>
        <v>1.1139999999999999</v>
      </c>
      <c r="S75" s="295"/>
      <c r="T75" s="295">
        <v>2.5000000000000001E-2</v>
      </c>
      <c r="U75" s="25"/>
      <c r="V75" s="25"/>
      <c r="W75" s="25"/>
      <c r="X75" s="25"/>
      <c r="Y75" s="25"/>
      <c r="Z75" s="25"/>
      <c r="AA75" s="25"/>
      <c r="AB75" s="25"/>
      <c r="AC75" s="25"/>
      <c r="AD75" s="25"/>
      <c r="AE75" s="25"/>
      <c r="AF75" s="25"/>
      <c r="AG75" s="25"/>
      <c r="AH75" s="25"/>
      <c r="AI75" s="25"/>
      <c r="AJ75" s="25"/>
      <c r="AK75" s="25"/>
      <c r="AL75" s="25"/>
    </row>
    <row r="76" spans="1:38">
      <c r="A76" s="661"/>
      <c r="B76" s="1366"/>
      <c r="C76" s="266">
        <v>6</v>
      </c>
      <c r="D76" s="277" t="s">
        <v>141</v>
      </c>
      <c r="E76" s="278" t="s">
        <v>992</v>
      </c>
      <c r="F76" s="417">
        <v>0.7</v>
      </c>
      <c r="G76" s="898">
        <v>0.66700000000000004</v>
      </c>
      <c r="H76" s="898">
        <v>0.47699999999999998</v>
      </c>
      <c r="I76" s="898">
        <v>0.71899999999999997</v>
      </c>
      <c r="J76" s="269">
        <v>0.219</v>
      </c>
      <c r="K76" s="898">
        <v>1.0249999999999999</v>
      </c>
      <c r="L76" s="898">
        <v>0.85199999999999998</v>
      </c>
      <c r="M76" s="898">
        <v>0.75800000000000001</v>
      </c>
      <c r="N76" s="269" t="s">
        <v>19</v>
      </c>
      <c r="O76" s="269" t="s">
        <v>19</v>
      </c>
      <c r="P76" s="269" t="s">
        <v>19</v>
      </c>
      <c r="Q76" s="269" t="s">
        <v>19</v>
      </c>
      <c r="R76" s="296" cm="1">
        <f t="array" ref="R76">AVERAGE(IF(LEFT(F76:Q76,1)="&lt;", VALUE(MID(F76:Q76,2,99)), F76:Q76))</f>
        <v>0.67712499999999998</v>
      </c>
      <c r="S76" s="295"/>
      <c r="T76" s="295">
        <v>2.5000000000000001E-2</v>
      </c>
      <c r="U76" s="25"/>
      <c r="V76" s="25"/>
      <c r="W76" s="25"/>
      <c r="X76" s="25"/>
      <c r="Y76" s="25"/>
      <c r="Z76" s="25"/>
      <c r="AA76" s="25"/>
      <c r="AB76" s="25"/>
      <c r="AC76" s="25"/>
      <c r="AD76" s="25"/>
      <c r="AE76" s="25"/>
      <c r="AF76" s="25"/>
      <c r="AG76" s="25"/>
      <c r="AH76" s="25"/>
      <c r="AI76" s="25"/>
      <c r="AJ76" s="25"/>
      <c r="AK76" s="25"/>
      <c r="AL76" s="25"/>
    </row>
    <row r="77" spans="1:38">
      <c r="A77" s="661"/>
      <c r="B77" s="1366"/>
      <c r="C77" s="266">
        <v>7</v>
      </c>
      <c r="D77" s="277" t="s">
        <v>142</v>
      </c>
      <c r="E77" s="278" t="s">
        <v>993</v>
      </c>
      <c r="F77" s="417">
        <v>0.63700000000000001</v>
      </c>
      <c r="G77" s="898">
        <v>0.49</v>
      </c>
      <c r="H77" s="898">
        <v>0.89200000000000002</v>
      </c>
      <c r="I77" s="898">
        <v>0.52900000000000003</v>
      </c>
      <c r="J77" s="269">
        <v>0.214</v>
      </c>
      <c r="K77" s="898">
        <v>0.82099999999999995</v>
      </c>
      <c r="L77" s="898">
        <v>0.63700000000000001</v>
      </c>
      <c r="M77" s="898">
        <v>0.52300000000000002</v>
      </c>
      <c r="N77" s="269" t="s">
        <v>19</v>
      </c>
      <c r="O77" s="269" t="s">
        <v>19</v>
      </c>
      <c r="P77" s="269" t="s">
        <v>19</v>
      </c>
      <c r="Q77" s="269" t="s">
        <v>19</v>
      </c>
      <c r="R77" s="296" cm="1">
        <f t="array" ref="R77">AVERAGE(IF(LEFT(F77:Q77,1)="&lt;", VALUE(MID(F77:Q77,2,99)), F77:Q77))</f>
        <v>0.59287500000000004</v>
      </c>
      <c r="S77" s="295"/>
      <c r="T77" s="295">
        <v>2.5000000000000001E-2</v>
      </c>
      <c r="U77" s="25"/>
      <c r="V77" s="25"/>
      <c r="W77" s="25"/>
      <c r="X77" s="25"/>
      <c r="Y77" s="25"/>
      <c r="Z77" s="25"/>
      <c r="AA77" s="25"/>
      <c r="AB77" s="25"/>
      <c r="AC77" s="25"/>
      <c r="AD77" s="25"/>
      <c r="AE77" s="25"/>
      <c r="AF77" s="25"/>
      <c r="AG77" s="25"/>
      <c r="AH77" s="25"/>
      <c r="AI77" s="25"/>
      <c r="AJ77" s="25"/>
      <c r="AK77" s="25"/>
      <c r="AL77" s="25"/>
    </row>
    <row r="78" spans="1:38">
      <c r="A78" s="661"/>
      <c r="B78" s="1367"/>
      <c r="C78" s="266">
        <v>8</v>
      </c>
      <c r="D78" s="279" t="s">
        <v>143</v>
      </c>
      <c r="E78" s="278" t="s">
        <v>993</v>
      </c>
      <c r="F78" s="417">
        <v>0.59899999999999998</v>
      </c>
      <c r="G78" s="898">
        <v>0.58899999999999997</v>
      </c>
      <c r="H78" s="898">
        <v>0.70299999999999996</v>
      </c>
      <c r="I78" s="898">
        <v>0.51700000000000002</v>
      </c>
      <c r="J78" s="269">
        <v>0.19700000000000001</v>
      </c>
      <c r="K78" s="898">
        <v>0.85799999999999998</v>
      </c>
      <c r="L78" s="898">
        <v>0.66100000000000003</v>
      </c>
      <c r="M78" s="898">
        <v>0.497</v>
      </c>
      <c r="N78" s="269" t="s">
        <v>19</v>
      </c>
      <c r="O78" s="269" t="s">
        <v>19</v>
      </c>
      <c r="P78" s="269" t="s">
        <v>19</v>
      </c>
      <c r="Q78" s="269" t="s">
        <v>19</v>
      </c>
      <c r="R78" s="296" cm="1">
        <f t="array" ref="R78">AVERAGE(IF(LEFT(F78:Q78,1)="&lt;", VALUE(MID(F78:Q78,2,99)), F78:Q78))</f>
        <v>0.57762500000000006</v>
      </c>
      <c r="S78" s="295"/>
      <c r="T78" s="295">
        <v>2.5000000000000001E-2</v>
      </c>
      <c r="U78" s="25"/>
      <c r="V78" s="25"/>
      <c r="W78" s="25"/>
      <c r="X78" s="25"/>
      <c r="Y78" s="25"/>
      <c r="Z78" s="25"/>
      <c r="AA78" s="25"/>
      <c r="AB78" s="25"/>
      <c r="AC78" s="25"/>
      <c r="AD78" s="25"/>
      <c r="AE78" s="25"/>
      <c r="AF78" s="25"/>
      <c r="AG78" s="25"/>
      <c r="AH78" s="25"/>
      <c r="AI78" s="25"/>
      <c r="AJ78" s="25"/>
      <c r="AK78" s="25"/>
      <c r="AL78" s="25"/>
    </row>
    <row r="79" spans="1:38">
      <c r="A79" s="661"/>
      <c r="B79" s="1372" t="s">
        <v>13</v>
      </c>
      <c r="C79" s="261">
        <v>1</v>
      </c>
      <c r="D79" s="263" t="s">
        <v>136</v>
      </c>
      <c r="E79" s="273" t="s">
        <v>987</v>
      </c>
      <c r="F79" s="415">
        <v>8</v>
      </c>
      <c r="G79" s="264">
        <v>42</v>
      </c>
      <c r="H79" s="264">
        <v>37</v>
      </c>
      <c r="I79" s="264">
        <v>36</v>
      </c>
      <c r="J79" s="264">
        <v>43</v>
      </c>
      <c r="K79" s="264">
        <v>36</v>
      </c>
      <c r="L79" s="264">
        <v>33</v>
      </c>
      <c r="M79" s="265">
        <v>22</v>
      </c>
      <c r="N79" s="265" t="s">
        <v>19</v>
      </c>
      <c r="O79" s="265" t="s">
        <v>19</v>
      </c>
      <c r="P79" s="265" t="s">
        <v>19</v>
      </c>
      <c r="Q79" s="265" t="s">
        <v>19</v>
      </c>
      <c r="R79" s="296" cm="1">
        <f t="array" ref="R79">AVERAGE(IF(LEFT(F79:Q79,1)="&lt;", VALUE(MID(F79:Q79,2,99)), F79:Q79))</f>
        <v>32.125</v>
      </c>
      <c r="S79" s="296"/>
      <c r="T79" s="296">
        <v>350</v>
      </c>
      <c r="U79" s="49"/>
      <c r="V79" s="49"/>
      <c r="W79" s="49"/>
      <c r="X79" s="49"/>
      <c r="Y79" s="49"/>
      <c r="Z79" s="49"/>
      <c r="AA79" s="49"/>
      <c r="AB79" s="49"/>
      <c r="AC79" s="49"/>
      <c r="AD79" s="49"/>
      <c r="AE79" s="49"/>
      <c r="AF79" s="49"/>
      <c r="AG79" s="49"/>
      <c r="AH79" s="49"/>
      <c r="AI79" s="49"/>
      <c r="AJ79" s="49"/>
      <c r="AK79" s="49"/>
      <c r="AL79" s="49"/>
    </row>
    <row r="80" spans="1:38">
      <c r="A80" s="661"/>
      <c r="B80" s="1366"/>
      <c r="C80" s="266">
        <v>2</v>
      </c>
      <c r="D80" s="268" t="s">
        <v>137</v>
      </c>
      <c r="E80" s="272" t="s">
        <v>987</v>
      </c>
      <c r="F80" s="297">
        <v>31</v>
      </c>
      <c r="G80" s="269">
        <v>38</v>
      </c>
      <c r="H80" s="269">
        <v>33</v>
      </c>
      <c r="I80" s="269">
        <v>28</v>
      </c>
      <c r="J80" s="269">
        <v>62</v>
      </c>
      <c r="K80" s="269">
        <v>33</v>
      </c>
      <c r="L80" s="269">
        <v>69</v>
      </c>
      <c r="M80" s="269">
        <v>23</v>
      </c>
      <c r="N80" s="269" t="s">
        <v>19</v>
      </c>
      <c r="O80" s="269" t="s">
        <v>19</v>
      </c>
      <c r="P80" s="269" t="s">
        <v>19</v>
      </c>
      <c r="Q80" s="269" t="s">
        <v>19</v>
      </c>
      <c r="R80" s="296" cm="1">
        <f t="array" ref="R80">AVERAGE(IF(LEFT(F80:Q80,1)="&lt;", VALUE(MID(F80:Q80,2,99)), F80:Q80))</f>
        <v>39.625</v>
      </c>
      <c r="S80" s="297"/>
      <c r="T80" s="297">
        <v>350</v>
      </c>
      <c r="U80" s="49"/>
      <c r="V80" s="49"/>
      <c r="W80" s="49"/>
      <c r="X80" s="49"/>
      <c r="Y80" s="49"/>
      <c r="Z80" s="49"/>
      <c r="AA80" s="49"/>
      <c r="AB80" s="49"/>
      <c r="AC80" s="49"/>
      <c r="AD80" s="49"/>
      <c r="AE80" s="49"/>
      <c r="AF80" s="49"/>
      <c r="AG80" s="49"/>
      <c r="AH80" s="49"/>
      <c r="AI80" s="49"/>
      <c r="AJ80" s="49"/>
      <c r="AK80" s="49"/>
      <c r="AL80" s="49"/>
    </row>
    <row r="81" spans="1:38">
      <c r="A81" s="661"/>
      <c r="B81" s="1366"/>
      <c r="C81" s="266">
        <v>3</v>
      </c>
      <c r="D81" s="268" t="s">
        <v>138</v>
      </c>
      <c r="E81" s="272" t="s">
        <v>988</v>
      </c>
      <c r="F81" s="297">
        <v>30</v>
      </c>
      <c r="G81" s="269">
        <v>43</v>
      </c>
      <c r="H81" s="269">
        <v>25</v>
      </c>
      <c r="I81" s="269">
        <v>19</v>
      </c>
      <c r="J81" s="269">
        <v>38</v>
      </c>
      <c r="K81" s="269">
        <v>27</v>
      </c>
      <c r="L81" s="269">
        <v>40</v>
      </c>
      <c r="M81" s="269">
        <v>20</v>
      </c>
      <c r="N81" s="269" t="s">
        <v>19</v>
      </c>
      <c r="O81" s="269" t="s">
        <v>19</v>
      </c>
      <c r="P81" s="269" t="s">
        <v>19</v>
      </c>
      <c r="Q81" s="269" t="s">
        <v>19</v>
      </c>
      <c r="R81" s="296" cm="1">
        <f t="array" ref="R81">AVERAGE(IF(LEFT(F81:Q81,1)="&lt;", VALUE(MID(F81:Q81,2,99)), F81:Q81))</f>
        <v>30.25</v>
      </c>
      <c r="S81" s="297"/>
      <c r="T81" s="297">
        <v>350</v>
      </c>
      <c r="U81" s="49"/>
      <c r="V81" s="49"/>
      <c r="W81" s="49"/>
      <c r="X81" s="49"/>
      <c r="Y81" s="49"/>
      <c r="Z81" s="49"/>
      <c r="AA81" s="49"/>
      <c r="AB81" s="49"/>
      <c r="AC81" s="49"/>
      <c r="AD81" s="49"/>
      <c r="AE81" s="49"/>
      <c r="AF81" s="49"/>
      <c r="AG81" s="49"/>
      <c r="AH81" s="49"/>
      <c r="AI81" s="49"/>
      <c r="AJ81" s="49"/>
      <c r="AK81" s="49"/>
      <c r="AL81" s="49"/>
    </row>
    <row r="82" spans="1:38">
      <c r="A82" s="661"/>
      <c r="B82" s="1366"/>
      <c r="C82" s="266">
        <v>4</v>
      </c>
      <c r="D82" s="268" t="s">
        <v>139</v>
      </c>
      <c r="E82" s="272" t="s">
        <v>989</v>
      </c>
      <c r="F82" s="297">
        <v>33</v>
      </c>
      <c r="G82" s="269">
        <v>67</v>
      </c>
      <c r="H82" s="269">
        <v>35</v>
      </c>
      <c r="I82" s="269">
        <v>22</v>
      </c>
      <c r="J82" s="269">
        <v>129</v>
      </c>
      <c r="K82" s="269">
        <v>33</v>
      </c>
      <c r="L82" s="269">
        <v>25</v>
      </c>
      <c r="M82" s="269">
        <v>27</v>
      </c>
      <c r="N82" s="269" t="s">
        <v>19</v>
      </c>
      <c r="O82" s="269" t="s">
        <v>19</v>
      </c>
      <c r="P82" s="269" t="s">
        <v>19</v>
      </c>
      <c r="Q82" s="269" t="s">
        <v>19</v>
      </c>
      <c r="R82" s="296" cm="1">
        <f t="array" ref="R82">AVERAGE(IF(LEFT(F82:Q82,1)="&lt;", VALUE(MID(F82:Q82,2,99)), F82:Q82))</f>
        <v>46.375</v>
      </c>
      <c r="S82" s="297"/>
      <c r="T82" s="297">
        <v>350</v>
      </c>
      <c r="U82" s="49"/>
      <c r="V82" s="49"/>
      <c r="W82" s="49"/>
      <c r="X82" s="49"/>
      <c r="Y82" s="49"/>
      <c r="Z82" s="49"/>
      <c r="AA82" s="49"/>
      <c r="AB82" s="49"/>
      <c r="AC82" s="49"/>
      <c r="AD82" s="49"/>
      <c r="AE82" s="49"/>
      <c r="AF82" s="49"/>
      <c r="AG82" s="49"/>
      <c r="AH82" s="49"/>
      <c r="AI82" s="49"/>
      <c r="AJ82" s="49"/>
      <c r="AK82" s="49"/>
      <c r="AL82" s="49"/>
    </row>
    <row r="83" spans="1:38">
      <c r="A83" s="661"/>
      <c r="B83" s="1366"/>
      <c r="C83" s="266">
        <v>5</v>
      </c>
      <c r="D83" s="268" t="s">
        <v>140</v>
      </c>
      <c r="E83" s="272" t="s">
        <v>990</v>
      </c>
      <c r="F83" s="297">
        <v>90</v>
      </c>
      <c r="G83" s="269">
        <v>36</v>
      </c>
      <c r="H83" s="269">
        <v>110</v>
      </c>
      <c r="I83" s="269">
        <v>557</v>
      </c>
      <c r="J83" s="269">
        <v>103</v>
      </c>
      <c r="K83" s="269">
        <v>106</v>
      </c>
      <c r="L83" s="269">
        <v>60</v>
      </c>
      <c r="M83" s="269">
        <v>22</v>
      </c>
      <c r="N83" s="269" t="s">
        <v>19</v>
      </c>
      <c r="O83" s="269" t="s">
        <v>19</v>
      </c>
      <c r="P83" s="269" t="s">
        <v>19</v>
      </c>
      <c r="Q83" s="269" t="s">
        <v>19</v>
      </c>
      <c r="R83" s="296" cm="1">
        <f t="array" ref="R83">AVERAGE(IF(LEFT(F83:Q83,1)="&lt;", VALUE(MID(F83:Q83,2,99)), F83:Q83))</f>
        <v>135.5</v>
      </c>
      <c r="S83" s="297"/>
      <c r="T83" s="297">
        <v>350</v>
      </c>
      <c r="U83" s="49"/>
      <c r="V83" s="49"/>
      <c r="W83" s="49"/>
      <c r="X83" s="49"/>
      <c r="Y83" s="49"/>
      <c r="Z83" s="49"/>
      <c r="AA83" s="49"/>
      <c r="AB83" s="49"/>
      <c r="AC83" s="49"/>
      <c r="AD83" s="49"/>
      <c r="AE83" s="49"/>
      <c r="AF83" s="49"/>
      <c r="AG83" s="49"/>
      <c r="AH83" s="49"/>
      <c r="AI83" s="49"/>
      <c r="AJ83" s="49"/>
      <c r="AK83" s="49"/>
      <c r="AL83" s="49"/>
    </row>
    <row r="84" spans="1:38">
      <c r="A84" s="661"/>
      <c r="B84" s="1366"/>
      <c r="C84" s="266">
        <v>6</v>
      </c>
      <c r="D84" s="268" t="s">
        <v>141</v>
      </c>
      <c r="E84" s="272" t="s">
        <v>992</v>
      </c>
      <c r="F84" s="297">
        <v>47</v>
      </c>
      <c r="G84" s="269">
        <v>59</v>
      </c>
      <c r="H84" s="269">
        <v>79</v>
      </c>
      <c r="I84" s="269">
        <v>523</v>
      </c>
      <c r="J84" s="269">
        <v>55</v>
      </c>
      <c r="K84" s="269">
        <v>46</v>
      </c>
      <c r="L84" s="269">
        <v>191</v>
      </c>
      <c r="M84" s="269">
        <v>21</v>
      </c>
      <c r="N84" s="269" t="s">
        <v>19</v>
      </c>
      <c r="O84" s="269" t="s">
        <v>19</v>
      </c>
      <c r="P84" s="269" t="s">
        <v>19</v>
      </c>
      <c r="Q84" s="269" t="s">
        <v>19</v>
      </c>
      <c r="R84" s="296" cm="1">
        <f t="array" ref="R84">AVERAGE(IF(LEFT(F84:Q84,1)="&lt;", VALUE(MID(F84:Q84,2,99)), F84:Q84))</f>
        <v>127.625</v>
      </c>
      <c r="S84" s="297"/>
      <c r="T84" s="297">
        <v>350</v>
      </c>
      <c r="U84" s="49"/>
      <c r="V84" s="49"/>
      <c r="W84" s="49"/>
      <c r="X84" s="49"/>
      <c r="Y84" s="49"/>
      <c r="Z84" s="49"/>
      <c r="AA84" s="49"/>
      <c r="AB84" s="49"/>
      <c r="AC84" s="49"/>
      <c r="AD84" s="49"/>
      <c r="AE84" s="49"/>
      <c r="AF84" s="49"/>
      <c r="AG84" s="49"/>
      <c r="AH84" s="49"/>
      <c r="AI84" s="49"/>
      <c r="AJ84" s="49"/>
      <c r="AK84" s="49"/>
      <c r="AL84" s="49"/>
    </row>
    <row r="85" spans="1:38">
      <c r="A85" s="661"/>
      <c r="B85" s="1366"/>
      <c r="C85" s="266">
        <v>7</v>
      </c>
      <c r="D85" s="268" t="s">
        <v>142</v>
      </c>
      <c r="E85" s="272" t="s">
        <v>993</v>
      </c>
      <c r="F85" s="297">
        <v>45</v>
      </c>
      <c r="G85" s="269">
        <v>64</v>
      </c>
      <c r="H85" s="269">
        <v>38</v>
      </c>
      <c r="I85" s="269">
        <v>507</v>
      </c>
      <c r="J85" s="269">
        <v>41</v>
      </c>
      <c r="K85" s="269">
        <v>26</v>
      </c>
      <c r="L85" s="269">
        <v>245</v>
      </c>
      <c r="M85" s="269">
        <v>64</v>
      </c>
      <c r="N85" s="269" t="s">
        <v>19</v>
      </c>
      <c r="O85" s="269" t="s">
        <v>19</v>
      </c>
      <c r="P85" s="269" t="s">
        <v>19</v>
      </c>
      <c r="Q85" s="269" t="s">
        <v>19</v>
      </c>
      <c r="R85" s="296" cm="1">
        <f t="array" ref="R85">AVERAGE(IF(LEFT(F85:Q85,1)="&lt;", VALUE(MID(F85:Q85,2,99)), F85:Q85))</f>
        <v>128.75</v>
      </c>
      <c r="S85" s="297"/>
      <c r="T85" s="297">
        <v>350</v>
      </c>
      <c r="U85" s="49"/>
      <c r="V85" s="49"/>
      <c r="W85" s="49"/>
      <c r="X85" s="49"/>
      <c r="Y85" s="49"/>
      <c r="Z85" s="49"/>
      <c r="AA85" s="49"/>
      <c r="AB85" s="49"/>
      <c r="AC85" s="49"/>
      <c r="AD85" s="49"/>
      <c r="AE85" s="49"/>
      <c r="AF85" s="49"/>
      <c r="AG85" s="49"/>
      <c r="AH85" s="49"/>
      <c r="AI85" s="49"/>
      <c r="AJ85" s="49"/>
      <c r="AK85" s="49"/>
      <c r="AL85" s="49"/>
    </row>
    <row r="86" spans="1:38">
      <c r="A86" s="661"/>
      <c r="B86" s="1367"/>
      <c r="C86" s="266">
        <v>8</v>
      </c>
      <c r="D86" s="280" t="s">
        <v>143</v>
      </c>
      <c r="E86" s="272" t="s">
        <v>993</v>
      </c>
      <c r="F86" s="297">
        <v>34</v>
      </c>
      <c r="G86" s="269">
        <v>38</v>
      </c>
      <c r="H86" s="269">
        <v>29</v>
      </c>
      <c r="I86" s="269">
        <v>512</v>
      </c>
      <c r="J86" s="269">
        <v>42</v>
      </c>
      <c r="K86" s="269">
        <v>33</v>
      </c>
      <c r="L86" s="269">
        <v>163</v>
      </c>
      <c r="M86" s="269">
        <v>77</v>
      </c>
      <c r="N86" s="269" t="s">
        <v>19</v>
      </c>
      <c r="O86" s="269" t="s">
        <v>19</v>
      </c>
      <c r="P86" s="269" t="s">
        <v>19</v>
      </c>
      <c r="Q86" s="269" t="s">
        <v>19</v>
      </c>
      <c r="R86" s="296" cm="1">
        <f t="array" ref="R86">AVERAGE(IF(LEFT(F86:Q86,1)="&lt;", VALUE(MID(F86:Q86,2,99)), F86:Q86))</f>
        <v>116</v>
      </c>
      <c r="S86" s="298"/>
      <c r="T86" s="298">
        <v>350</v>
      </c>
      <c r="U86" s="49"/>
      <c r="V86" s="49"/>
      <c r="W86" s="49"/>
      <c r="X86" s="49"/>
      <c r="Y86" s="49"/>
      <c r="Z86" s="49"/>
      <c r="AA86" s="49"/>
      <c r="AB86" s="49"/>
      <c r="AC86" s="49"/>
      <c r="AD86" s="49"/>
      <c r="AE86" s="49"/>
      <c r="AF86" s="49"/>
      <c r="AG86" s="49"/>
      <c r="AH86" s="49"/>
      <c r="AI86" s="49"/>
      <c r="AJ86" s="49"/>
      <c r="AK86" s="49"/>
      <c r="AL86" s="49"/>
    </row>
    <row r="87" spans="1:38" ht="123" customHeight="1">
      <c r="A87" s="661"/>
      <c r="B87" s="1369" t="s">
        <v>303</v>
      </c>
      <c r="C87" s="284">
        <v>1</v>
      </c>
      <c r="D87" s="281" t="s">
        <v>136</v>
      </c>
      <c r="E87" s="285" t="s">
        <v>987</v>
      </c>
      <c r="F87" s="418" t="s">
        <v>994</v>
      </c>
      <c r="G87" s="286" t="s">
        <v>995</v>
      </c>
      <c r="H87" s="286" t="s">
        <v>996</v>
      </c>
      <c r="I87" s="286" t="s">
        <v>997</v>
      </c>
      <c r="J87" s="286" t="s">
        <v>998</v>
      </c>
      <c r="K87" s="286" t="s">
        <v>999</v>
      </c>
      <c r="L87" s="286" t="s">
        <v>1000</v>
      </c>
      <c r="M87" s="287" t="s">
        <v>1001</v>
      </c>
      <c r="N87" s="287" t="s">
        <v>1002</v>
      </c>
      <c r="O87" s="287" t="s">
        <v>19</v>
      </c>
      <c r="P87" s="287" t="s">
        <v>19</v>
      </c>
      <c r="Q87" s="410" t="s">
        <v>19</v>
      </c>
      <c r="R87" s="1100"/>
      <c r="S87" s="1101"/>
      <c r="T87" s="243"/>
      <c r="U87" s="10"/>
      <c r="V87" s="10"/>
      <c r="W87" s="10"/>
      <c r="X87" s="10"/>
      <c r="Y87" s="10"/>
      <c r="Z87" s="10"/>
      <c r="AA87" s="10"/>
      <c r="AB87" s="10"/>
      <c r="AC87" s="10"/>
      <c r="AD87" s="10"/>
      <c r="AE87" s="10"/>
      <c r="AF87" s="10"/>
      <c r="AG87" s="10"/>
      <c r="AH87" s="10"/>
      <c r="AI87" s="10"/>
      <c r="AJ87" s="10"/>
      <c r="AK87" s="10"/>
      <c r="AL87" s="10"/>
    </row>
    <row r="88" spans="1:38" ht="51.75" customHeight="1">
      <c r="A88" s="661"/>
      <c r="B88" s="1370"/>
      <c r="C88" s="288">
        <v>2</v>
      </c>
      <c r="D88" s="282" t="s">
        <v>137</v>
      </c>
      <c r="E88" s="282" t="s">
        <v>987</v>
      </c>
      <c r="F88" s="419" t="s">
        <v>994</v>
      </c>
      <c r="G88" s="289" t="s">
        <v>1003</v>
      </c>
      <c r="H88" s="289" t="s">
        <v>1004</v>
      </c>
      <c r="I88" s="289" t="s">
        <v>1005</v>
      </c>
      <c r="J88" s="289" t="s">
        <v>1006</v>
      </c>
      <c r="K88" s="289" t="s">
        <v>1007</v>
      </c>
      <c r="L88" s="289" t="s">
        <v>1008</v>
      </c>
      <c r="M88" s="289" t="s">
        <v>1001</v>
      </c>
      <c r="N88" s="289" t="s">
        <v>1002</v>
      </c>
      <c r="O88" s="289" t="s">
        <v>19</v>
      </c>
      <c r="P88" s="289" t="s">
        <v>19</v>
      </c>
      <c r="Q88" s="411" t="s">
        <v>19</v>
      </c>
      <c r="R88" s="1098"/>
      <c r="S88" s="299"/>
      <c r="T88" s="243"/>
      <c r="U88" s="10"/>
      <c r="V88" s="10"/>
      <c r="W88" s="10"/>
      <c r="X88" s="10"/>
      <c r="Y88" s="10"/>
      <c r="Z88" s="10"/>
      <c r="AA88" s="10"/>
      <c r="AB88" s="10"/>
      <c r="AC88" s="10"/>
      <c r="AD88" s="10"/>
      <c r="AE88" s="10"/>
      <c r="AF88" s="10"/>
      <c r="AG88" s="10"/>
      <c r="AH88" s="10"/>
      <c r="AI88" s="10"/>
      <c r="AJ88" s="10"/>
      <c r="AK88" s="10"/>
      <c r="AL88" s="10"/>
    </row>
    <row r="89" spans="1:38" ht="82.5" customHeight="1">
      <c r="A89" s="661"/>
      <c r="B89" s="1370"/>
      <c r="C89" s="288">
        <v>3</v>
      </c>
      <c r="D89" s="282" t="s">
        <v>138</v>
      </c>
      <c r="E89" s="282" t="s">
        <v>988</v>
      </c>
      <c r="F89" s="419" t="s">
        <v>1009</v>
      </c>
      <c r="G89" s="289" t="s">
        <v>648</v>
      </c>
      <c r="H89" s="289" t="s">
        <v>1010</v>
      </c>
      <c r="I89" s="289" t="s">
        <v>1011</v>
      </c>
      <c r="J89" s="289" t="s">
        <v>1012</v>
      </c>
      <c r="K89" s="289" t="s">
        <v>1013</v>
      </c>
      <c r="L89" s="289" t="s">
        <v>1014</v>
      </c>
      <c r="M89" s="289" t="s">
        <v>1015</v>
      </c>
      <c r="N89" s="289" t="s">
        <v>1016</v>
      </c>
      <c r="O89" s="289" t="s">
        <v>19</v>
      </c>
      <c r="P89" s="289" t="s">
        <v>19</v>
      </c>
      <c r="Q89" s="411" t="s">
        <v>19</v>
      </c>
      <c r="R89" s="1098"/>
      <c r="S89" s="299"/>
      <c r="T89" s="243"/>
      <c r="U89" s="10"/>
      <c r="V89" s="10"/>
      <c r="W89" s="10"/>
      <c r="X89" s="10"/>
      <c r="Y89" s="10"/>
      <c r="Z89" s="10"/>
      <c r="AA89" s="10"/>
      <c r="AB89" s="10"/>
      <c r="AC89" s="10"/>
      <c r="AD89" s="10"/>
      <c r="AE89" s="10"/>
      <c r="AF89" s="10"/>
      <c r="AG89" s="10"/>
      <c r="AH89" s="10"/>
      <c r="AI89" s="10"/>
      <c r="AJ89" s="10"/>
      <c r="AK89" s="10"/>
      <c r="AL89" s="10"/>
    </row>
    <row r="90" spans="1:38" ht="52.5" customHeight="1">
      <c r="A90" s="661"/>
      <c r="B90" s="1370"/>
      <c r="C90" s="288">
        <v>4</v>
      </c>
      <c r="D90" s="282" t="s">
        <v>139</v>
      </c>
      <c r="E90" s="282" t="s">
        <v>989</v>
      </c>
      <c r="F90" s="419" t="s">
        <v>1017</v>
      </c>
      <c r="G90" s="289" t="s">
        <v>1018</v>
      </c>
      <c r="H90" s="289" t="s">
        <v>1019</v>
      </c>
      <c r="I90" s="289" t="s">
        <v>1020</v>
      </c>
      <c r="J90" s="289" t="s">
        <v>1021</v>
      </c>
      <c r="K90" s="289" t="s">
        <v>1022</v>
      </c>
      <c r="L90" s="289" t="s">
        <v>1023</v>
      </c>
      <c r="M90" s="289" t="s">
        <v>1024</v>
      </c>
      <c r="N90" s="289" t="s">
        <v>1025</v>
      </c>
      <c r="O90" s="289" t="s">
        <v>19</v>
      </c>
      <c r="P90" s="289" t="s">
        <v>19</v>
      </c>
      <c r="Q90" s="411" t="s">
        <v>19</v>
      </c>
      <c r="R90" s="1098"/>
      <c r="S90" s="299"/>
      <c r="T90" s="243"/>
      <c r="U90" s="10"/>
      <c r="V90" s="10"/>
      <c r="W90" s="10"/>
      <c r="X90" s="10"/>
      <c r="Y90" s="10"/>
      <c r="Z90" s="10"/>
      <c r="AA90" s="10"/>
      <c r="AB90" s="10"/>
      <c r="AC90" s="10"/>
      <c r="AD90" s="10"/>
      <c r="AE90" s="10"/>
      <c r="AF90" s="10"/>
      <c r="AG90" s="10"/>
      <c r="AH90" s="10"/>
      <c r="AI90" s="10"/>
      <c r="AJ90" s="10"/>
      <c r="AK90" s="10"/>
      <c r="AL90" s="10"/>
    </row>
    <row r="91" spans="1:38" ht="56.25" customHeight="1">
      <c r="A91" s="661"/>
      <c r="B91" s="1370"/>
      <c r="C91" s="288">
        <v>5</v>
      </c>
      <c r="D91" s="282" t="s">
        <v>140</v>
      </c>
      <c r="E91" s="282" t="s">
        <v>990</v>
      </c>
      <c r="F91" s="419" t="s">
        <v>1026</v>
      </c>
      <c r="G91" s="289" t="s">
        <v>1027</v>
      </c>
      <c r="H91" s="289" t="s">
        <v>1028</v>
      </c>
      <c r="I91" s="289" t="s">
        <v>1029</v>
      </c>
      <c r="J91" s="289" t="s">
        <v>1030</v>
      </c>
      <c r="K91" s="289" t="s">
        <v>474</v>
      </c>
      <c r="L91" s="289" t="s">
        <v>1031</v>
      </c>
      <c r="M91" s="289" t="s">
        <v>1032</v>
      </c>
      <c r="N91" s="289" t="s">
        <v>1033</v>
      </c>
      <c r="O91" s="289" t="s">
        <v>19</v>
      </c>
      <c r="P91" s="289" t="s">
        <v>19</v>
      </c>
      <c r="Q91" s="411" t="s">
        <v>19</v>
      </c>
      <c r="R91" s="1098"/>
      <c r="S91" s="299"/>
      <c r="T91" s="243"/>
      <c r="U91" s="10"/>
      <c r="V91" s="10"/>
      <c r="W91" s="10"/>
      <c r="X91" s="10"/>
      <c r="Y91" s="10"/>
      <c r="Z91" s="10"/>
      <c r="AA91" s="10"/>
      <c r="AB91" s="10"/>
      <c r="AC91" s="10"/>
      <c r="AD91" s="10"/>
      <c r="AE91" s="10"/>
      <c r="AF91" s="10"/>
      <c r="AG91" s="10"/>
      <c r="AH91" s="10"/>
      <c r="AI91" s="10"/>
      <c r="AJ91" s="10"/>
      <c r="AK91" s="10"/>
      <c r="AL91" s="10"/>
    </row>
    <row r="92" spans="1:38" ht="51" customHeight="1">
      <c r="A92" s="661"/>
      <c r="B92" s="1370"/>
      <c r="C92" s="288">
        <v>6</v>
      </c>
      <c r="D92" s="282" t="s">
        <v>141</v>
      </c>
      <c r="E92" s="282" t="s">
        <v>992</v>
      </c>
      <c r="F92" s="419" t="s">
        <v>1034</v>
      </c>
      <c r="G92" s="289" t="s">
        <v>1035</v>
      </c>
      <c r="H92" s="289" t="s">
        <v>1036</v>
      </c>
      <c r="I92" s="289" t="s">
        <v>1037</v>
      </c>
      <c r="J92" s="289" t="s">
        <v>1038</v>
      </c>
      <c r="K92" s="289" t="s">
        <v>1039</v>
      </c>
      <c r="L92" s="289" t="s">
        <v>1040</v>
      </c>
      <c r="M92" s="289" t="s">
        <v>1041</v>
      </c>
      <c r="N92" s="289" t="s">
        <v>1042</v>
      </c>
      <c r="O92" s="289" t="s">
        <v>19</v>
      </c>
      <c r="P92" s="289" t="s">
        <v>19</v>
      </c>
      <c r="Q92" s="411" t="s">
        <v>19</v>
      </c>
      <c r="R92" s="1098"/>
      <c r="S92" s="299"/>
      <c r="T92" s="243"/>
      <c r="U92" s="10"/>
      <c r="V92" s="10"/>
      <c r="W92" s="10"/>
      <c r="X92" s="10"/>
      <c r="Y92" s="10"/>
      <c r="Z92" s="10"/>
      <c r="AA92" s="10"/>
      <c r="AB92" s="10"/>
      <c r="AC92" s="10"/>
      <c r="AD92" s="10"/>
      <c r="AE92" s="10"/>
      <c r="AF92" s="10"/>
      <c r="AG92" s="10"/>
      <c r="AH92" s="10"/>
      <c r="AI92" s="10"/>
      <c r="AJ92" s="10"/>
      <c r="AK92" s="10"/>
      <c r="AL92" s="10"/>
    </row>
    <row r="93" spans="1:38" ht="59.25" customHeight="1">
      <c r="A93" s="661"/>
      <c r="B93" s="1370"/>
      <c r="C93" s="288">
        <v>7</v>
      </c>
      <c r="D93" s="282" t="s">
        <v>142</v>
      </c>
      <c r="E93" s="282" t="s">
        <v>993</v>
      </c>
      <c r="F93" s="419" t="s">
        <v>1043</v>
      </c>
      <c r="G93" s="289" t="s">
        <v>1044</v>
      </c>
      <c r="H93" s="289" t="s">
        <v>1045</v>
      </c>
      <c r="I93" s="289" t="s">
        <v>1046</v>
      </c>
      <c r="J93" s="289" t="s">
        <v>1047</v>
      </c>
      <c r="K93" s="289" t="s">
        <v>1048</v>
      </c>
      <c r="L93" s="289" t="s">
        <v>1049</v>
      </c>
      <c r="M93" s="289" t="s">
        <v>1050</v>
      </c>
      <c r="N93" s="289" t="s">
        <v>1051</v>
      </c>
      <c r="O93" s="289" t="s">
        <v>19</v>
      </c>
      <c r="P93" s="289" t="s">
        <v>19</v>
      </c>
      <c r="Q93" s="412" t="s">
        <v>19</v>
      </c>
      <c r="R93" s="1098"/>
      <c r="S93" s="299"/>
      <c r="T93" s="243"/>
      <c r="U93" s="10"/>
      <c r="V93" s="10"/>
      <c r="W93" s="10"/>
      <c r="X93" s="10"/>
      <c r="Y93" s="10"/>
      <c r="Z93" s="10"/>
      <c r="AA93" s="10"/>
      <c r="AB93" s="10"/>
      <c r="AC93" s="10"/>
      <c r="AD93" s="10"/>
      <c r="AE93" s="10"/>
      <c r="AF93" s="10"/>
      <c r="AG93" s="10"/>
      <c r="AH93" s="10"/>
      <c r="AI93" s="10"/>
      <c r="AJ93" s="10"/>
      <c r="AK93" s="10"/>
      <c r="AL93" s="10"/>
    </row>
    <row r="94" spans="1:38" ht="48" customHeight="1" thickBot="1">
      <c r="A94" s="661"/>
      <c r="B94" s="1370"/>
      <c r="C94" s="401">
        <v>8</v>
      </c>
      <c r="D94" s="402" t="s">
        <v>143</v>
      </c>
      <c r="E94" s="403" t="s">
        <v>993</v>
      </c>
      <c r="F94" s="420" t="s">
        <v>1052</v>
      </c>
      <c r="G94" s="404" t="s">
        <v>1053</v>
      </c>
      <c r="H94" s="404" t="s">
        <v>1054</v>
      </c>
      <c r="I94" s="404" t="s">
        <v>1046</v>
      </c>
      <c r="J94" s="404" t="s">
        <v>1055</v>
      </c>
      <c r="K94" s="404" t="s">
        <v>1056</v>
      </c>
      <c r="L94" s="404" t="s">
        <v>1049</v>
      </c>
      <c r="M94" s="404" t="s">
        <v>1057</v>
      </c>
      <c r="N94" s="404" t="s">
        <v>19</v>
      </c>
      <c r="O94" s="404" t="s">
        <v>19</v>
      </c>
      <c r="P94" s="404" t="s">
        <v>19</v>
      </c>
      <c r="Q94" s="413" t="s">
        <v>19</v>
      </c>
      <c r="R94" s="1099"/>
      <c r="S94" s="406"/>
      <c r="T94" s="243"/>
      <c r="U94" s="10"/>
      <c r="V94" s="10"/>
      <c r="W94" s="10"/>
      <c r="X94" s="10"/>
      <c r="Y94" s="10"/>
      <c r="Z94" s="10"/>
      <c r="AA94" s="10"/>
      <c r="AB94" s="10"/>
      <c r="AC94" s="10"/>
      <c r="AD94" s="10"/>
      <c r="AE94" s="10"/>
      <c r="AF94" s="10"/>
      <c r="AG94" s="10"/>
      <c r="AH94" s="10"/>
      <c r="AI94" s="10"/>
      <c r="AJ94" s="10"/>
      <c r="AK94" s="10"/>
      <c r="AL94" s="10"/>
    </row>
    <row r="95" spans="1:38" ht="30.75" customHeight="1" thickBot="1">
      <c r="A95" s="661"/>
      <c r="B95" s="1189" t="s">
        <v>505</v>
      </c>
      <c r="C95" s="1190"/>
      <c r="D95" s="1190"/>
      <c r="E95" s="1190"/>
      <c r="F95" s="407">
        <v>46043</v>
      </c>
      <c r="G95" s="407">
        <v>46071</v>
      </c>
      <c r="H95" s="407">
        <v>46108</v>
      </c>
      <c r="I95" s="407">
        <v>46134</v>
      </c>
      <c r="J95" s="407">
        <v>46149</v>
      </c>
      <c r="K95" s="407">
        <v>46198</v>
      </c>
      <c r="L95" s="407">
        <v>46232</v>
      </c>
      <c r="M95" s="407">
        <v>46258</v>
      </c>
      <c r="N95" s="407">
        <v>46293</v>
      </c>
      <c r="O95" s="408"/>
      <c r="P95" s="408"/>
      <c r="Q95" s="408"/>
      <c r="R95" s="408"/>
      <c r="S95" s="409"/>
      <c r="T95" s="121"/>
      <c r="U95" s="10"/>
      <c r="V95" s="10"/>
      <c r="W95" s="10"/>
      <c r="X95" s="10"/>
      <c r="Y95" s="10"/>
      <c r="Z95" s="10"/>
      <c r="AA95" s="10"/>
      <c r="AB95" s="10"/>
      <c r="AC95" s="10"/>
      <c r="AD95" s="10"/>
      <c r="AE95" s="10"/>
      <c r="AF95" s="10"/>
      <c r="AG95" s="10"/>
      <c r="AH95" s="10"/>
      <c r="AI95" s="10"/>
      <c r="AJ95" s="10"/>
      <c r="AK95" s="10"/>
      <c r="AL95" s="10"/>
    </row>
    <row r="96" spans="1:38">
      <c r="A96" s="1"/>
      <c r="B96" s="1"/>
      <c r="C96" s="1"/>
      <c r="D96" s="855"/>
      <c r="E96" s="855"/>
      <c r="F96" s="856"/>
      <c r="G96" s="1"/>
      <c r="H96" s="1"/>
      <c r="I96" s="1"/>
      <c r="J96" s="1"/>
      <c r="K96" s="1"/>
      <c r="L96" s="1"/>
      <c r="M96" s="1"/>
      <c r="N96" s="1"/>
      <c r="O96" s="1"/>
      <c r="P96" s="1"/>
      <c r="Q96" s="1"/>
      <c r="R96" s="856"/>
      <c r="S96" s="856"/>
      <c r="T96" s="856"/>
      <c r="U96" s="1"/>
      <c r="V96" s="1"/>
      <c r="W96" s="1"/>
      <c r="X96" s="1"/>
      <c r="Y96" s="1"/>
      <c r="Z96" s="1"/>
      <c r="AA96" s="1"/>
      <c r="AB96" s="1"/>
      <c r="AC96" s="1"/>
      <c r="AD96" s="1"/>
      <c r="AE96" s="1"/>
      <c r="AF96" s="1"/>
      <c r="AG96" s="1"/>
      <c r="AH96" s="1"/>
      <c r="AI96" s="1"/>
      <c r="AJ96" s="1"/>
      <c r="AK96" s="1"/>
      <c r="AL96" s="1"/>
    </row>
    <row r="97" spans="1:38">
      <c r="A97" s="1"/>
      <c r="B97" s="1"/>
      <c r="C97" s="1"/>
      <c r="S97" s="856"/>
      <c r="T97" s="856"/>
      <c r="U97" s="1"/>
      <c r="V97" s="1"/>
      <c r="W97" s="1"/>
      <c r="X97" s="1"/>
      <c r="Y97" s="1"/>
      <c r="Z97" s="1"/>
      <c r="AA97" s="1"/>
      <c r="AB97" s="1"/>
      <c r="AC97" s="1"/>
      <c r="AD97" s="1"/>
      <c r="AE97" s="1"/>
      <c r="AF97" s="1"/>
      <c r="AG97" s="1"/>
      <c r="AH97" s="1"/>
      <c r="AI97" s="1"/>
      <c r="AJ97" s="1"/>
      <c r="AK97" s="1"/>
      <c r="AL97" s="1"/>
    </row>
    <row r="98" spans="1:38">
      <c r="A98" s="1"/>
      <c r="B98" s="1"/>
      <c r="C98" s="1"/>
      <c r="S98" s="856"/>
      <c r="T98" s="856"/>
      <c r="U98" s="1"/>
      <c r="V98" s="1"/>
      <c r="W98" s="1"/>
      <c r="X98" s="1"/>
      <c r="Y98" s="1"/>
      <c r="Z98" s="1"/>
      <c r="AA98" s="1"/>
      <c r="AB98" s="1"/>
      <c r="AC98" s="1"/>
      <c r="AD98" s="1"/>
      <c r="AE98" s="1"/>
      <c r="AF98" s="1"/>
      <c r="AG98" s="1"/>
      <c r="AH98" s="1"/>
      <c r="AI98" s="1"/>
      <c r="AJ98" s="1"/>
      <c r="AK98" s="1"/>
      <c r="AL98" s="1"/>
    </row>
    <row r="99" spans="1:38">
      <c r="A99" s="1"/>
      <c r="B99" s="1"/>
      <c r="C99" s="1"/>
      <c r="D99" s="260" t="s">
        <v>601</v>
      </c>
      <c r="S99" s="856"/>
      <c r="T99" s="856"/>
      <c r="U99" s="1"/>
      <c r="V99" s="1"/>
      <c r="W99" s="1"/>
      <c r="X99" s="1"/>
      <c r="Y99" s="1"/>
      <c r="Z99" s="1"/>
      <c r="AA99" s="1"/>
      <c r="AB99" s="1"/>
      <c r="AC99" s="1"/>
      <c r="AD99" s="1"/>
      <c r="AE99" s="1"/>
      <c r="AF99" s="1"/>
      <c r="AG99" s="1"/>
      <c r="AH99" s="1"/>
      <c r="AI99" s="1"/>
      <c r="AJ99" s="1"/>
      <c r="AK99" s="1"/>
      <c r="AL99" s="1"/>
    </row>
    <row r="100" spans="1:38">
      <c r="A100" s="1"/>
      <c r="B100" s="1"/>
      <c r="C100" s="1"/>
      <c r="D100" s="1337" t="s">
        <v>1058</v>
      </c>
      <c r="E100" s="1337"/>
      <c r="F100" s="1337"/>
      <c r="G100" s="1337"/>
      <c r="H100" s="1337"/>
      <c r="I100" s="1337"/>
      <c r="J100" s="1337"/>
      <c r="K100" s="1337"/>
      <c r="L100" s="1337"/>
      <c r="M100" s="1337"/>
      <c r="N100" s="1337"/>
      <c r="O100" s="1337"/>
      <c r="P100" s="1337"/>
      <c r="S100" s="856"/>
      <c r="T100" s="856"/>
      <c r="U100" s="1"/>
      <c r="V100" s="1"/>
      <c r="W100" s="1"/>
      <c r="X100" s="1"/>
      <c r="Y100" s="1"/>
      <c r="Z100" s="1"/>
      <c r="AA100" s="1"/>
      <c r="AB100" s="1"/>
      <c r="AC100" s="1"/>
      <c r="AD100" s="1"/>
      <c r="AE100" s="1"/>
      <c r="AF100" s="1"/>
      <c r="AG100" s="1"/>
      <c r="AH100" s="1"/>
      <c r="AI100" s="1"/>
      <c r="AJ100" s="1"/>
      <c r="AK100" s="1"/>
      <c r="AL100" s="1"/>
    </row>
    <row r="101" spans="1:38">
      <c r="A101" s="1"/>
      <c r="B101" s="1"/>
      <c r="C101" s="1"/>
      <c r="D101" s="1337"/>
      <c r="E101" s="1337"/>
      <c r="F101" s="1337"/>
      <c r="G101" s="1337"/>
      <c r="H101" s="1337"/>
      <c r="I101" s="1337"/>
      <c r="J101" s="1337"/>
      <c r="K101" s="1337"/>
      <c r="L101" s="1337"/>
      <c r="M101" s="1337"/>
      <c r="N101" s="1337"/>
      <c r="O101" s="1337"/>
      <c r="P101" s="1337"/>
      <c r="S101" s="856"/>
      <c r="T101" s="856"/>
      <c r="U101" s="1"/>
      <c r="V101" s="1"/>
      <c r="W101" s="1"/>
      <c r="X101" s="1"/>
      <c r="Y101" s="1"/>
      <c r="Z101" s="1"/>
      <c r="AA101" s="1"/>
      <c r="AB101" s="1"/>
      <c r="AC101" s="1"/>
      <c r="AD101" s="1"/>
      <c r="AE101" s="1"/>
      <c r="AF101" s="1"/>
      <c r="AG101" s="1"/>
      <c r="AH101" s="1"/>
      <c r="AI101" s="1"/>
      <c r="AJ101" s="1"/>
      <c r="AK101" s="1"/>
      <c r="AL101" s="1"/>
    </row>
    <row r="102" spans="1:38">
      <c r="A102" s="1"/>
      <c r="B102" s="1"/>
      <c r="C102" s="1"/>
      <c r="D102" s="1337"/>
      <c r="E102" s="1337"/>
      <c r="F102" s="1337"/>
      <c r="G102" s="1337"/>
      <c r="H102" s="1337"/>
      <c r="I102" s="1337"/>
      <c r="J102" s="1337"/>
      <c r="K102" s="1337"/>
      <c r="L102" s="1337"/>
      <c r="M102" s="1337"/>
      <c r="N102" s="1337"/>
      <c r="O102" s="1337"/>
      <c r="P102" s="1337"/>
      <c r="S102" s="856"/>
      <c r="T102" s="856"/>
      <c r="U102" s="1"/>
      <c r="V102" s="1"/>
      <c r="W102" s="1"/>
      <c r="X102" s="1"/>
      <c r="Y102" s="1"/>
      <c r="Z102" s="1"/>
      <c r="AA102" s="1"/>
      <c r="AB102" s="1"/>
      <c r="AC102" s="1"/>
      <c r="AD102" s="1"/>
      <c r="AE102" s="1"/>
      <c r="AF102" s="1"/>
      <c r="AG102" s="1"/>
      <c r="AH102" s="1"/>
      <c r="AI102" s="1"/>
      <c r="AJ102" s="1"/>
      <c r="AK102" s="1"/>
      <c r="AL102" s="1"/>
    </row>
    <row r="103" spans="1:38">
      <c r="A103" s="1"/>
      <c r="B103" s="1"/>
      <c r="C103" s="1"/>
      <c r="D103" s="1337"/>
      <c r="E103" s="1337"/>
      <c r="F103" s="1337"/>
      <c r="G103" s="1337"/>
      <c r="H103" s="1337"/>
      <c r="I103" s="1337"/>
      <c r="J103" s="1337"/>
      <c r="K103" s="1337"/>
      <c r="L103" s="1337"/>
      <c r="M103" s="1337"/>
      <c r="N103" s="1337"/>
      <c r="O103" s="1337"/>
      <c r="P103" s="1337"/>
      <c r="S103" s="856"/>
      <c r="T103" s="856"/>
      <c r="U103" s="1"/>
      <c r="V103" s="1"/>
      <c r="W103" s="1"/>
      <c r="X103" s="1"/>
      <c r="Y103" s="1"/>
      <c r="Z103" s="1"/>
      <c r="AA103" s="1"/>
      <c r="AB103" s="1"/>
      <c r="AC103" s="1"/>
      <c r="AD103" s="1"/>
      <c r="AE103" s="1"/>
      <c r="AF103" s="1"/>
      <c r="AG103" s="1"/>
      <c r="AH103" s="1"/>
      <c r="AI103" s="1"/>
      <c r="AJ103" s="1"/>
      <c r="AK103" s="1"/>
      <c r="AL103" s="1"/>
    </row>
    <row r="104" spans="1:38">
      <c r="A104" s="1"/>
      <c r="B104" s="1"/>
      <c r="C104" s="1"/>
      <c r="D104" s="1337"/>
      <c r="E104" s="1337"/>
      <c r="F104" s="1337"/>
      <c r="G104" s="1337"/>
      <c r="H104" s="1337"/>
      <c r="I104" s="1337"/>
      <c r="J104" s="1337"/>
      <c r="K104" s="1337"/>
      <c r="L104" s="1337"/>
      <c r="M104" s="1337"/>
      <c r="N104" s="1337"/>
      <c r="O104" s="1337"/>
      <c r="P104" s="1337"/>
      <c r="S104" s="856"/>
      <c r="T104" s="856"/>
      <c r="U104" s="1"/>
      <c r="V104" s="1"/>
      <c r="W104" s="1"/>
      <c r="X104" s="1"/>
      <c r="Y104" s="1"/>
      <c r="Z104" s="1"/>
      <c r="AA104" s="1"/>
      <c r="AB104" s="1"/>
      <c r="AC104" s="1"/>
      <c r="AD104" s="1"/>
      <c r="AE104" s="1"/>
      <c r="AF104" s="1"/>
      <c r="AG104" s="1"/>
      <c r="AH104" s="1"/>
      <c r="AI104" s="1"/>
      <c r="AJ104" s="1"/>
      <c r="AK104" s="1"/>
      <c r="AL104" s="1"/>
    </row>
    <row r="105" spans="1:38">
      <c r="A105" s="1"/>
      <c r="B105" s="1"/>
      <c r="C105" s="1"/>
      <c r="D105" s="1337"/>
      <c r="E105" s="1337"/>
      <c r="F105" s="1337"/>
      <c r="G105" s="1337"/>
      <c r="H105" s="1337"/>
      <c r="I105" s="1337"/>
      <c r="J105" s="1337"/>
      <c r="K105" s="1337"/>
      <c r="L105" s="1337"/>
      <c r="M105" s="1337"/>
      <c r="N105" s="1337"/>
      <c r="O105" s="1337"/>
      <c r="P105" s="1337"/>
      <c r="S105" s="856"/>
      <c r="T105" s="856"/>
      <c r="U105" s="1"/>
      <c r="V105" s="1"/>
      <c r="W105" s="1"/>
      <c r="X105" s="1"/>
      <c r="Y105" s="1"/>
      <c r="Z105" s="1"/>
      <c r="AA105" s="1"/>
      <c r="AB105" s="1"/>
      <c r="AC105" s="1"/>
      <c r="AD105" s="1"/>
      <c r="AE105" s="1"/>
      <c r="AF105" s="1"/>
      <c r="AG105" s="1"/>
      <c r="AH105" s="1"/>
      <c r="AI105" s="1"/>
      <c r="AJ105" s="1"/>
      <c r="AK105" s="1"/>
      <c r="AL105" s="1"/>
    </row>
    <row r="106" spans="1:38">
      <c r="A106" s="1"/>
      <c r="B106" s="1"/>
      <c r="C106" s="1"/>
      <c r="D106" s="1337"/>
      <c r="E106" s="1337"/>
      <c r="F106" s="1337"/>
      <c r="G106" s="1337"/>
      <c r="H106" s="1337"/>
      <c r="I106" s="1337"/>
      <c r="J106" s="1337"/>
      <c r="K106" s="1337"/>
      <c r="L106" s="1337"/>
      <c r="M106" s="1337"/>
      <c r="N106" s="1337"/>
      <c r="O106" s="1337"/>
      <c r="P106" s="1337"/>
      <c r="S106" s="856"/>
      <c r="T106" s="856"/>
      <c r="U106" s="1"/>
      <c r="V106" s="1"/>
      <c r="W106" s="1"/>
      <c r="X106" s="1"/>
      <c r="Y106" s="1"/>
      <c r="Z106" s="1"/>
      <c r="AA106" s="1"/>
      <c r="AB106" s="1"/>
      <c r="AC106" s="1"/>
      <c r="AD106" s="1"/>
      <c r="AE106" s="1"/>
      <c r="AF106" s="1"/>
      <c r="AG106" s="1"/>
      <c r="AH106" s="1"/>
      <c r="AI106" s="1"/>
      <c r="AJ106" s="1"/>
      <c r="AK106" s="1"/>
      <c r="AL106" s="1"/>
    </row>
    <row r="107" spans="1:38">
      <c r="A107" s="1"/>
      <c r="B107" s="1"/>
      <c r="C107" s="1"/>
      <c r="D107" s="1337"/>
      <c r="E107" s="1337"/>
      <c r="F107" s="1337"/>
      <c r="G107" s="1337"/>
      <c r="H107" s="1337"/>
      <c r="I107" s="1337"/>
      <c r="J107" s="1337"/>
      <c r="K107" s="1337"/>
      <c r="L107" s="1337"/>
      <c r="M107" s="1337"/>
      <c r="N107" s="1337"/>
      <c r="O107" s="1337"/>
      <c r="P107" s="1337"/>
      <c r="S107" s="856"/>
      <c r="T107" s="856"/>
      <c r="U107" s="1"/>
      <c r="V107" s="1"/>
      <c r="W107" s="1"/>
      <c r="X107" s="1"/>
      <c r="Y107" s="1"/>
      <c r="Z107" s="1"/>
      <c r="AA107" s="1"/>
      <c r="AB107" s="1"/>
      <c r="AC107" s="1"/>
      <c r="AD107" s="1"/>
      <c r="AE107" s="1"/>
      <c r="AF107" s="1"/>
      <c r="AG107" s="1"/>
      <c r="AH107" s="1"/>
      <c r="AI107" s="1"/>
      <c r="AJ107" s="1"/>
      <c r="AK107" s="1"/>
      <c r="AL107" s="1"/>
    </row>
    <row r="108" spans="1:38">
      <c r="A108" s="1"/>
      <c r="B108" s="1"/>
      <c r="C108" s="1"/>
      <c r="D108" s="1337"/>
      <c r="E108" s="1337"/>
      <c r="F108" s="1337"/>
      <c r="G108" s="1337"/>
      <c r="H108" s="1337"/>
      <c r="I108" s="1337"/>
      <c r="J108" s="1337"/>
      <c r="K108" s="1337"/>
      <c r="L108" s="1337"/>
      <c r="M108" s="1337"/>
      <c r="N108" s="1337"/>
      <c r="O108" s="1337"/>
      <c r="P108" s="1337"/>
      <c r="S108" s="856"/>
      <c r="T108" s="856"/>
      <c r="U108" s="1"/>
      <c r="V108" s="1"/>
      <c r="W108" s="1"/>
      <c r="X108" s="1"/>
      <c r="Y108" s="1"/>
      <c r="Z108" s="1"/>
      <c r="AA108" s="1"/>
      <c r="AB108" s="1"/>
      <c r="AC108" s="1"/>
      <c r="AD108" s="1"/>
      <c r="AE108" s="1"/>
      <c r="AF108" s="1"/>
      <c r="AG108" s="1"/>
      <c r="AH108" s="1"/>
      <c r="AI108" s="1"/>
      <c r="AJ108" s="1"/>
      <c r="AK108" s="1"/>
      <c r="AL108" s="1"/>
    </row>
    <row r="109" spans="1:38">
      <c r="A109" s="1"/>
      <c r="B109" s="1"/>
      <c r="C109" s="1"/>
      <c r="D109" s="1337"/>
      <c r="E109" s="1337"/>
      <c r="F109" s="1337"/>
      <c r="G109" s="1337"/>
      <c r="H109" s="1337"/>
      <c r="I109" s="1337"/>
      <c r="J109" s="1337"/>
      <c r="K109" s="1337"/>
      <c r="L109" s="1337"/>
      <c r="M109" s="1337"/>
      <c r="N109" s="1337"/>
      <c r="O109" s="1337"/>
      <c r="P109" s="1337"/>
      <c r="S109" s="856"/>
      <c r="T109" s="856"/>
      <c r="U109" s="1"/>
      <c r="V109" s="1"/>
      <c r="W109" s="1"/>
      <c r="X109" s="1"/>
      <c r="Y109" s="1"/>
      <c r="Z109" s="1"/>
      <c r="AA109" s="1"/>
      <c r="AB109" s="1"/>
      <c r="AC109" s="1"/>
      <c r="AD109" s="1"/>
      <c r="AE109" s="1"/>
      <c r="AF109" s="1"/>
      <c r="AG109" s="1"/>
      <c r="AH109" s="1"/>
      <c r="AI109" s="1"/>
      <c r="AJ109" s="1"/>
      <c r="AK109" s="1"/>
      <c r="AL109" s="1"/>
    </row>
    <row r="110" spans="1:38">
      <c r="A110" s="1"/>
      <c r="B110" s="1"/>
      <c r="C110" s="1"/>
      <c r="D110" s="1337"/>
      <c r="E110" s="1337"/>
      <c r="F110" s="1337"/>
      <c r="G110" s="1337"/>
      <c r="H110" s="1337"/>
      <c r="I110" s="1337"/>
      <c r="J110" s="1337"/>
      <c r="K110" s="1337"/>
      <c r="L110" s="1337"/>
      <c r="M110" s="1337"/>
      <c r="N110" s="1337"/>
      <c r="O110" s="1337"/>
      <c r="P110" s="1337"/>
      <c r="S110" s="856"/>
      <c r="T110" s="856"/>
      <c r="U110" s="1"/>
      <c r="V110" s="1"/>
      <c r="W110" s="1"/>
      <c r="X110" s="1"/>
      <c r="Y110" s="1"/>
      <c r="Z110" s="1"/>
      <c r="AA110" s="1"/>
      <c r="AB110" s="1"/>
      <c r="AC110" s="1"/>
      <c r="AD110" s="1"/>
      <c r="AE110" s="1"/>
      <c r="AF110" s="1"/>
      <c r="AG110" s="1"/>
      <c r="AH110" s="1"/>
      <c r="AI110" s="1"/>
      <c r="AJ110" s="1"/>
      <c r="AK110" s="1"/>
      <c r="AL110" s="1"/>
    </row>
    <row r="111" spans="1:38">
      <c r="A111" s="1"/>
      <c r="B111" s="1"/>
      <c r="C111" s="1"/>
      <c r="D111" s="1337"/>
      <c r="E111" s="1337"/>
      <c r="F111" s="1337"/>
      <c r="G111" s="1337"/>
      <c r="H111" s="1337"/>
      <c r="I111" s="1337"/>
      <c r="J111" s="1337"/>
      <c r="K111" s="1337"/>
      <c r="L111" s="1337"/>
      <c r="M111" s="1337"/>
      <c r="N111" s="1337"/>
      <c r="O111" s="1337"/>
      <c r="P111" s="1337"/>
      <c r="S111" s="856"/>
      <c r="T111" s="856"/>
      <c r="U111" s="1"/>
      <c r="V111" s="1"/>
      <c r="W111" s="1"/>
      <c r="X111" s="1"/>
      <c r="Y111" s="1"/>
      <c r="Z111" s="1"/>
      <c r="AA111" s="1"/>
      <c r="AB111" s="1"/>
      <c r="AC111" s="1"/>
      <c r="AD111" s="1"/>
      <c r="AE111" s="1"/>
      <c r="AF111" s="1"/>
      <c r="AG111" s="1"/>
      <c r="AH111" s="1"/>
      <c r="AI111" s="1"/>
      <c r="AJ111" s="1"/>
      <c r="AK111" s="1"/>
      <c r="AL111" s="1"/>
    </row>
    <row r="112" spans="1:38">
      <c r="A112" s="1"/>
      <c r="B112" s="1"/>
      <c r="C112" s="1"/>
      <c r="S112" s="856"/>
      <c r="T112" s="856"/>
      <c r="U112" s="1"/>
      <c r="V112" s="1"/>
      <c r="W112" s="1"/>
      <c r="X112" s="1"/>
      <c r="Y112" s="1"/>
      <c r="Z112" s="1"/>
      <c r="AA112" s="1"/>
      <c r="AB112" s="1"/>
      <c r="AC112" s="1"/>
      <c r="AD112" s="1"/>
      <c r="AE112" s="1"/>
      <c r="AF112" s="1"/>
      <c r="AG112" s="1"/>
      <c r="AH112" s="1"/>
      <c r="AI112" s="1"/>
      <c r="AJ112" s="1"/>
      <c r="AK112" s="1"/>
      <c r="AL112" s="1"/>
    </row>
    <row r="113" spans="1:38">
      <c r="A113" s="1"/>
      <c r="B113" s="1"/>
      <c r="C113" s="1"/>
      <c r="S113" s="856"/>
      <c r="T113" s="856"/>
      <c r="U113" s="1"/>
      <c r="V113" s="1"/>
      <c r="W113" s="1"/>
      <c r="X113" s="1"/>
      <c r="Y113" s="1"/>
      <c r="Z113" s="1"/>
      <c r="AA113" s="1"/>
      <c r="AB113" s="1"/>
      <c r="AC113" s="1"/>
      <c r="AD113" s="1"/>
      <c r="AE113" s="1"/>
      <c r="AF113" s="1"/>
      <c r="AG113" s="1"/>
      <c r="AH113" s="1"/>
      <c r="AI113" s="1"/>
      <c r="AJ113" s="1"/>
      <c r="AK113" s="1"/>
      <c r="AL113" s="1"/>
    </row>
    <row r="114" spans="1:38">
      <c r="A114" s="1"/>
      <c r="B114" s="1"/>
      <c r="C114" s="1"/>
      <c r="S114" s="856"/>
      <c r="T114" s="856"/>
      <c r="U114" s="1"/>
      <c r="V114" s="1"/>
      <c r="W114" s="1"/>
      <c r="X114" s="1"/>
      <c r="Y114" s="1"/>
      <c r="Z114" s="1"/>
      <c r="AA114" s="1"/>
      <c r="AB114" s="1"/>
      <c r="AC114" s="1"/>
      <c r="AD114" s="1"/>
      <c r="AE114" s="1"/>
      <c r="AF114" s="1"/>
      <c r="AG114" s="1"/>
      <c r="AH114" s="1"/>
      <c r="AI114" s="1"/>
      <c r="AJ114" s="1"/>
      <c r="AK114" s="1"/>
      <c r="AL114" s="1"/>
    </row>
    <row r="115" spans="1:38">
      <c r="A115" s="1"/>
      <c r="B115" s="1"/>
      <c r="C115" s="1"/>
      <c r="S115" s="856"/>
      <c r="T115" s="856"/>
      <c r="U115" s="1"/>
      <c r="V115" s="1"/>
      <c r="W115" s="1"/>
      <c r="X115" s="1"/>
      <c r="Y115" s="1"/>
      <c r="Z115" s="1"/>
      <c r="AA115" s="1"/>
      <c r="AB115" s="1"/>
      <c r="AC115" s="1"/>
      <c r="AD115" s="1"/>
      <c r="AE115" s="1"/>
      <c r="AF115" s="1"/>
      <c r="AG115" s="1"/>
      <c r="AH115" s="1"/>
      <c r="AI115" s="1"/>
      <c r="AJ115" s="1"/>
      <c r="AK115" s="1"/>
      <c r="AL115" s="1"/>
    </row>
    <row r="116" spans="1:38">
      <c r="A116" s="1"/>
      <c r="B116" s="1"/>
      <c r="C116" s="1"/>
      <c r="S116" s="856"/>
      <c r="T116" s="856"/>
      <c r="U116" s="1"/>
      <c r="V116" s="1"/>
      <c r="W116" s="1"/>
      <c r="X116" s="1"/>
      <c r="Y116" s="1"/>
      <c r="Z116" s="1"/>
      <c r="AA116" s="1"/>
      <c r="AB116" s="1"/>
      <c r="AC116" s="1"/>
      <c r="AD116" s="1"/>
      <c r="AE116" s="1"/>
      <c r="AF116" s="1"/>
      <c r="AG116" s="1"/>
      <c r="AH116" s="1"/>
      <c r="AI116" s="1"/>
      <c r="AJ116" s="1"/>
      <c r="AK116" s="1"/>
      <c r="AL116" s="1"/>
    </row>
    <row r="117" spans="1:38">
      <c r="A117" s="1"/>
      <c r="B117" s="1"/>
      <c r="C117" s="1"/>
      <c r="S117" s="856"/>
      <c r="T117" s="856"/>
      <c r="U117" s="1"/>
      <c r="V117" s="1"/>
      <c r="W117" s="1"/>
      <c r="X117" s="1"/>
      <c r="Y117" s="1"/>
      <c r="Z117" s="1"/>
      <c r="AA117" s="1"/>
      <c r="AB117" s="1"/>
      <c r="AC117" s="1"/>
      <c r="AD117" s="1"/>
      <c r="AE117" s="1"/>
      <c r="AF117" s="1"/>
      <c r="AG117" s="1"/>
      <c r="AH117" s="1"/>
      <c r="AI117" s="1"/>
      <c r="AJ117" s="1"/>
      <c r="AK117" s="1"/>
      <c r="AL117" s="1"/>
    </row>
    <row r="118" spans="1:38">
      <c r="A118" s="1"/>
      <c r="B118" s="1"/>
      <c r="C118" s="1"/>
      <c r="S118" s="856"/>
      <c r="T118" s="856"/>
      <c r="U118" s="1"/>
      <c r="V118" s="1"/>
      <c r="W118" s="1"/>
      <c r="X118" s="1"/>
      <c r="Y118" s="1"/>
      <c r="Z118" s="1"/>
      <c r="AA118" s="1"/>
      <c r="AB118" s="1"/>
      <c r="AC118" s="1"/>
      <c r="AD118" s="1"/>
      <c r="AE118" s="1"/>
      <c r="AF118" s="1"/>
      <c r="AG118" s="1"/>
      <c r="AH118" s="1"/>
      <c r="AI118" s="1"/>
      <c r="AJ118" s="1"/>
      <c r="AK118" s="1"/>
      <c r="AL118" s="1"/>
    </row>
    <row r="119" spans="1:38">
      <c r="A119" s="1"/>
      <c r="B119" s="1"/>
      <c r="C119" s="1"/>
      <c r="S119" s="856"/>
      <c r="T119" s="856"/>
      <c r="U119" s="1"/>
      <c r="V119" s="1"/>
      <c r="W119" s="1"/>
      <c r="X119" s="1"/>
      <c r="Y119" s="1"/>
      <c r="Z119" s="1"/>
      <c r="AA119" s="1"/>
      <c r="AB119" s="1"/>
      <c r="AC119" s="1"/>
      <c r="AD119" s="1"/>
      <c r="AE119" s="1"/>
      <c r="AF119" s="1"/>
      <c r="AG119" s="1"/>
      <c r="AH119" s="1"/>
      <c r="AI119" s="1"/>
      <c r="AJ119" s="1"/>
      <c r="AK119" s="1"/>
      <c r="AL119" s="1"/>
    </row>
    <row r="120" spans="1:38">
      <c r="A120" s="1"/>
      <c r="B120" s="1"/>
      <c r="C120" s="1"/>
      <c r="S120" s="856"/>
      <c r="T120" s="856"/>
      <c r="U120" s="1"/>
      <c r="V120" s="1"/>
      <c r="W120" s="1"/>
      <c r="X120" s="1"/>
      <c r="Y120" s="1"/>
      <c r="Z120" s="1"/>
      <c r="AA120" s="1"/>
      <c r="AB120" s="1"/>
      <c r="AC120" s="1"/>
      <c r="AD120" s="1"/>
      <c r="AE120" s="1"/>
      <c r="AF120" s="1"/>
      <c r="AG120" s="1"/>
      <c r="AH120" s="1"/>
      <c r="AI120" s="1"/>
      <c r="AJ120" s="1"/>
      <c r="AK120" s="1"/>
      <c r="AL120" s="1"/>
    </row>
    <row r="121" spans="1:38">
      <c r="A121" s="1"/>
      <c r="B121" s="1"/>
      <c r="C121" s="1"/>
      <c r="S121" s="856"/>
      <c r="T121" s="856"/>
      <c r="U121" s="1"/>
      <c r="V121" s="1"/>
      <c r="W121" s="1"/>
      <c r="X121" s="1"/>
      <c r="Y121" s="1"/>
      <c r="Z121" s="1"/>
      <c r="AA121" s="1"/>
      <c r="AB121" s="1"/>
      <c r="AC121" s="1"/>
      <c r="AD121" s="1"/>
      <c r="AE121" s="1"/>
      <c r="AF121" s="1"/>
      <c r="AG121" s="1"/>
      <c r="AH121" s="1"/>
      <c r="AI121" s="1"/>
      <c r="AJ121" s="1"/>
      <c r="AK121" s="1"/>
      <c r="AL121" s="1"/>
    </row>
    <row r="122" spans="1:38">
      <c r="A122" s="1"/>
      <c r="B122" s="1"/>
      <c r="C122" s="1"/>
      <c r="S122" s="856"/>
      <c r="T122" s="856"/>
      <c r="U122" s="1"/>
      <c r="V122" s="1"/>
      <c r="W122" s="1"/>
      <c r="X122" s="1"/>
      <c r="Y122" s="1"/>
      <c r="Z122" s="1"/>
      <c r="AA122" s="1"/>
      <c r="AB122" s="1"/>
      <c r="AC122" s="1"/>
      <c r="AD122" s="1"/>
      <c r="AE122" s="1"/>
      <c r="AF122" s="1"/>
      <c r="AG122" s="1"/>
      <c r="AH122" s="1"/>
      <c r="AI122" s="1"/>
      <c r="AJ122" s="1"/>
      <c r="AK122" s="1"/>
      <c r="AL122" s="1"/>
    </row>
    <row r="123" spans="1:38">
      <c r="A123" s="1"/>
      <c r="B123" s="1"/>
      <c r="C123" s="1"/>
      <c r="S123" s="856"/>
      <c r="T123" s="856"/>
      <c r="U123" s="1"/>
      <c r="V123" s="1"/>
      <c r="W123" s="1"/>
      <c r="X123" s="1"/>
      <c r="Y123" s="1"/>
      <c r="Z123" s="1"/>
      <c r="AA123" s="1"/>
      <c r="AB123" s="1"/>
      <c r="AC123" s="1"/>
      <c r="AD123" s="1"/>
      <c r="AE123" s="1"/>
      <c r="AF123" s="1"/>
      <c r="AG123" s="1"/>
      <c r="AH123" s="1"/>
      <c r="AI123" s="1"/>
      <c r="AJ123" s="1"/>
      <c r="AK123" s="1"/>
      <c r="AL123" s="1"/>
    </row>
    <row r="124" spans="1:38">
      <c r="A124" s="1"/>
      <c r="B124" s="1"/>
      <c r="C124" s="1"/>
      <c r="S124" s="856"/>
      <c r="T124" s="856"/>
      <c r="U124" s="1"/>
      <c r="V124" s="1"/>
      <c r="W124" s="1"/>
      <c r="X124" s="1"/>
      <c r="Y124" s="1"/>
      <c r="Z124" s="1"/>
      <c r="AA124" s="1"/>
      <c r="AB124" s="1"/>
      <c r="AC124" s="1"/>
      <c r="AD124" s="1"/>
      <c r="AE124" s="1"/>
      <c r="AF124" s="1"/>
      <c r="AG124" s="1"/>
      <c r="AH124" s="1"/>
      <c r="AI124" s="1"/>
      <c r="AJ124" s="1"/>
      <c r="AK124" s="1"/>
      <c r="AL124" s="1"/>
    </row>
    <row r="125" spans="1:38">
      <c r="A125" s="1"/>
      <c r="B125" s="1"/>
      <c r="C125" s="1"/>
      <c r="S125" s="856"/>
      <c r="T125" s="856"/>
      <c r="U125" s="1"/>
      <c r="V125" s="1"/>
      <c r="W125" s="1"/>
      <c r="X125" s="1"/>
      <c r="Y125" s="1"/>
      <c r="Z125" s="1"/>
      <c r="AA125" s="1"/>
      <c r="AB125" s="1"/>
      <c r="AC125" s="1"/>
      <c r="AD125" s="1"/>
      <c r="AE125" s="1"/>
      <c r="AF125" s="1"/>
      <c r="AG125" s="1"/>
      <c r="AH125" s="1"/>
      <c r="AI125" s="1"/>
      <c r="AJ125" s="1"/>
      <c r="AK125" s="1"/>
      <c r="AL125" s="1"/>
    </row>
    <row r="126" spans="1:38">
      <c r="A126" s="1"/>
      <c r="B126" s="1"/>
      <c r="C126" s="1"/>
      <c r="S126" s="856"/>
      <c r="T126" s="856"/>
      <c r="U126" s="1"/>
      <c r="V126" s="1"/>
      <c r="W126" s="1"/>
      <c r="X126" s="1"/>
      <c r="Y126" s="1"/>
      <c r="Z126" s="1"/>
      <c r="AA126" s="1"/>
      <c r="AB126" s="1"/>
      <c r="AC126" s="1"/>
      <c r="AD126" s="1"/>
      <c r="AE126" s="1"/>
      <c r="AF126" s="1"/>
      <c r="AG126" s="1"/>
      <c r="AH126" s="1"/>
      <c r="AI126" s="1"/>
      <c r="AJ126" s="1"/>
      <c r="AK126" s="1"/>
      <c r="AL126" s="1"/>
    </row>
    <row r="127" spans="1:38">
      <c r="A127" s="1"/>
      <c r="B127" s="1"/>
      <c r="C127" s="1"/>
      <c r="S127" s="856"/>
      <c r="T127" s="856"/>
      <c r="U127" s="1"/>
      <c r="V127" s="1"/>
      <c r="W127" s="1"/>
      <c r="X127" s="1"/>
      <c r="Y127" s="1"/>
      <c r="Z127" s="1"/>
      <c r="AA127" s="1"/>
      <c r="AB127" s="1"/>
      <c r="AC127" s="1"/>
      <c r="AD127" s="1"/>
      <c r="AE127" s="1"/>
      <c r="AF127" s="1"/>
      <c r="AG127" s="1"/>
      <c r="AH127" s="1"/>
      <c r="AI127" s="1"/>
      <c r="AJ127" s="1"/>
      <c r="AK127" s="1"/>
      <c r="AL127" s="1"/>
    </row>
    <row r="128" spans="1:38">
      <c r="A128" s="1"/>
      <c r="B128" s="1"/>
      <c r="C128" s="1"/>
      <c r="S128" s="856"/>
      <c r="T128" s="856"/>
      <c r="U128" s="1"/>
      <c r="V128" s="1"/>
      <c r="W128" s="1"/>
      <c r="X128" s="1"/>
      <c r="Y128" s="1"/>
      <c r="Z128" s="1"/>
      <c r="AA128" s="1"/>
      <c r="AB128" s="1"/>
      <c r="AC128" s="1"/>
      <c r="AD128" s="1"/>
      <c r="AE128" s="1"/>
      <c r="AF128" s="1"/>
      <c r="AG128" s="1"/>
      <c r="AH128" s="1"/>
      <c r="AI128" s="1"/>
      <c r="AJ128" s="1"/>
      <c r="AK128" s="1"/>
      <c r="AL128" s="1"/>
    </row>
    <row r="129" spans="1:38">
      <c r="A129" s="1"/>
      <c r="B129" s="1"/>
      <c r="C129" s="1"/>
      <c r="S129" s="856"/>
      <c r="T129" s="856"/>
      <c r="U129" s="1"/>
      <c r="V129" s="1"/>
      <c r="W129" s="1"/>
      <c r="X129" s="1"/>
      <c r="Y129" s="1"/>
      <c r="Z129" s="1"/>
      <c r="AA129" s="1"/>
      <c r="AB129" s="1"/>
      <c r="AC129" s="1"/>
      <c r="AD129" s="1"/>
      <c r="AE129" s="1"/>
      <c r="AF129" s="1"/>
      <c r="AG129" s="1"/>
      <c r="AH129" s="1"/>
      <c r="AI129" s="1"/>
      <c r="AJ129" s="1"/>
      <c r="AK129" s="1"/>
      <c r="AL129" s="1"/>
    </row>
    <row r="130" spans="1:38">
      <c r="A130" s="1"/>
      <c r="B130" s="1"/>
      <c r="C130" s="1"/>
      <c r="S130" s="856"/>
      <c r="T130" s="856"/>
      <c r="U130" s="1"/>
      <c r="V130" s="1"/>
      <c r="W130" s="1"/>
      <c r="X130" s="1"/>
      <c r="Y130" s="1"/>
      <c r="Z130" s="1"/>
      <c r="AA130" s="1"/>
      <c r="AB130" s="1"/>
      <c r="AC130" s="1"/>
      <c r="AD130" s="1"/>
      <c r="AE130" s="1"/>
      <c r="AF130" s="1"/>
      <c r="AG130" s="1"/>
      <c r="AH130" s="1"/>
      <c r="AI130" s="1"/>
      <c r="AJ130" s="1"/>
      <c r="AK130" s="1"/>
      <c r="AL130" s="1"/>
    </row>
    <row r="131" spans="1:38">
      <c r="A131" s="1"/>
      <c r="B131" s="1"/>
      <c r="C131" s="1"/>
      <c r="S131" s="856"/>
      <c r="T131" s="856"/>
      <c r="U131" s="1"/>
      <c r="V131" s="1"/>
      <c r="W131" s="1"/>
      <c r="X131" s="1"/>
      <c r="Y131" s="1"/>
      <c r="Z131" s="1"/>
      <c r="AA131" s="1"/>
      <c r="AB131" s="1"/>
      <c r="AC131" s="1"/>
      <c r="AD131" s="1"/>
      <c r="AE131" s="1"/>
      <c r="AF131" s="1"/>
      <c r="AG131" s="1"/>
      <c r="AH131" s="1"/>
      <c r="AI131" s="1"/>
      <c r="AJ131" s="1"/>
      <c r="AK131" s="1"/>
      <c r="AL131" s="1"/>
    </row>
    <row r="132" spans="1:38">
      <c r="A132" s="1"/>
      <c r="B132" s="1"/>
      <c r="C132" s="1"/>
      <c r="S132" s="856"/>
      <c r="T132" s="856"/>
      <c r="U132" s="1"/>
      <c r="V132" s="1"/>
      <c r="W132" s="1"/>
      <c r="X132" s="1"/>
      <c r="Y132" s="1"/>
      <c r="Z132" s="1"/>
      <c r="AA132" s="1"/>
      <c r="AB132" s="1"/>
      <c r="AC132" s="1"/>
      <c r="AD132" s="1"/>
      <c r="AE132" s="1"/>
      <c r="AF132" s="1"/>
      <c r="AG132" s="1"/>
      <c r="AH132" s="1"/>
      <c r="AI132" s="1"/>
      <c r="AJ132" s="1"/>
      <c r="AK132" s="1"/>
      <c r="AL132" s="1"/>
    </row>
    <row r="133" spans="1:38">
      <c r="A133" s="1"/>
      <c r="B133" s="1"/>
      <c r="C133" s="1"/>
      <c r="D133" s="855"/>
      <c r="E133" s="855"/>
      <c r="F133" s="856"/>
      <c r="G133" s="1"/>
      <c r="H133" s="1"/>
      <c r="I133" s="1"/>
      <c r="J133" s="1"/>
      <c r="K133" s="1"/>
      <c r="L133" s="1"/>
      <c r="M133" s="1"/>
      <c r="N133" s="1"/>
      <c r="O133" s="1"/>
      <c r="P133" s="1"/>
      <c r="Q133" s="1"/>
      <c r="R133" s="856"/>
      <c r="S133" s="856"/>
      <c r="T133" s="856"/>
      <c r="U133" s="1"/>
      <c r="V133" s="1"/>
      <c r="W133" s="1"/>
      <c r="X133" s="1"/>
      <c r="Y133" s="1"/>
      <c r="Z133" s="1"/>
      <c r="AA133" s="1"/>
      <c r="AB133" s="1"/>
      <c r="AC133" s="1"/>
      <c r="AD133" s="1"/>
      <c r="AE133" s="1"/>
      <c r="AF133" s="1"/>
      <c r="AG133" s="1"/>
      <c r="AH133" s="1"/>
      <c r="AI133" s="1"/>
      <c r="AJ133" s="1"/>
      <c r="AK133" s="1"/>
      <c r="AL133" s="1"/>
    </row>
    <row r="134" spans="1:38">
      <c r="A134" s="1"/>
      <c r="B134" s="1"/>
      <c r="C134" s="1"/>
      <c r="D134" s="855"/>
      <c r="E134" s="855"/>
      <c r="F134" s="856"/>
      <c r="G134" s="1"/>
      <c r="H134" s="1"/>
      <c r="I134" s="1"/>
      <c r="J134" s="1"/>
      <c r="K134" s="1"/>
      <c r="L134" s="1"/>
      <c r="M134" s="1"/>
      <c r="N134" s="1"/>
      <c r="O134" s="1"/>
      <c r="P134" s="1"/>
      <c r="Q134" s="1"/>
      <c r="R134" s="856"/>
      <c r="S134" s="856"/>
      <c r="T134" s="856"/>
      <c r="U134" s="1"/>
      <c r="V134" s="1"/>
      <c r="W134" s="1"/>
      <c r="X134" s="1"/>
      <c r="Y134" s="1"/>
      <c r="Z134" s="1"/>
      <c r="AA134" s="1"/>
      <c r="AB134" s="1"/>
      <c r="AC134" s="1"/>
      <c r="AD134" s="1"/>
      <c r="AE134" s="1"/>
      <c r="AF134" s="1"/>
      <c r="AG134" s="1"/>
      <c r="AH134" s="1"/>
      <c r="AI134" s="1"/>
      <c r="AJ134" s="1"/>
      <c r="AK134" s="1"/>
      <c r="AL134" s="1"/>
    </row>
    <row r="135" spans="1:38">
      <c r="A135" s="1"/>
      <c r="B135" s="1"/>
      <c r="C135" s="1"/>
      <c r="D135" s="855"/>
      <c r="E135" s="855"/>
      <c r="F135" s="856"/>
      <c r="G135" s="1"/>
      <c r="H135" s="1"/>
      <c r="I135" s="1"/>
      <c r="J135" s="1"/>
      <c r="K135" s="1"/>
      <c r="L135" s="1"/>
      <c r="M135" s="1"/>
      <c r="N135" s="1"/>
      <c r="O135" s="1"/>
      <c r="P135" s="1"/>
      <c r="Q135" s="1"/>
      <c r="R135" s="856"/>
      <c r="S135" s="856"/>
      <c r="T135" s="856"/>
      <c r="U135" s="1"/>
      <c r="V135" s="1"/>
      <c r="W135" s="1"/>
      <c r="X135" s="1"/>
      <c r="Y135" s="1"/>
      <c r="Z135" s="1"/>
      <c r="AA135" s="1"/>
      <c r="AB135" s="1"/>
      <c r="AC135" s="1"/>
      <c r="AD135" s="1"/>
      <c r="AE135" s="1"/>
      <c r="AF135" s="1"/>
      <c r="AG135" s="1"/>
      <c r="AH135" s="1"/>
      <c r="AI135" s="1"/>
      <c r="AJ135" s="1"/>
      <c r="AK135" s="1"/>
      <c r="AL135" s="1"/>
    </row>
    <row r="136" spans="1:38">
      <c r="A136" s="1"/>
      <c r="B136" s="1"/>
      <c r="C136" s="1"/>
      <c r="D136" s="855"/>
      <c r="E136" s="855"/>
      <c r="F136" s="856"/>
      <c r="G136" s="1"/>
      <c r="H136" s="1"/>
      <c r="I136" s="1"/>
      <c r="J136" s="1"/>
      <c r="K136" s="1"/>
      <c r="L136" s="1"/>
      <c r="M136" s="1"/>
      <c r="N136" s="1"/>
      <c r="O136" s="1"/>
      <c r="P136" s="1"/>
      <c r="Q136" s="1"/>
      <c r="R136" s="856"/>
      <c r="S136" s="856"/>
      <c r="T136" s="856"/>
      <c r="U136" s="1"/>
      <c r="V136" s="1"/>
      <c r="W136" s="1"/>
      <c r="X136" s="1"/>
      <c r="Y136" s="1"/>
      <c r="Z136" s="1"/>
      <c r="AA136" s="1"/>
      <c r="AB136" s="1"/>
      <c r="AC136" s="1"/>
      <c r="AD136" s="1"/>
      <c r="AE136" s="1"/>
      <c r="AF136" s="1"/>
      <c r="AG136" s="1"/>
      <c r="AH136" s="1"/>
      <c r="AI136" s="1"/>
      <c r="AJ136" s="1"/>
      <c r="AK136" s="1"/>
      <c r="AL136" s="1"/>
    </row>
    <row r="137" spans="1:38">
      <c r="A137" s="1"/>
      <c r="B137" s="1"/>
      <c r="C137" s="1"/>
      <c r="D137" s="855"/>
      <c r="E137" s="855"/>
      <c r="F137" s="856"/>
      <c r="G137" s="1"/>
      <c r="H137" s="1"/>
      <c r="I137" s="1"/>
      <c r="J137" s="1"/>
      <c r="K137" s="1"/>
      <c r="L137" s="1"/>
      <c r="M137" s="1"/>
      <c r="N137" s="1"/>
      <c r="O137" s="1"/>
      <c r="P137" s="1"/>
      <c r="Q137" s="1"/>
      <c r="R137" s="856"/>
      <c r="S137" s="856"/>
      <c r="T137" s="856"/>
      <c r="U137" s="1"/>
      <c r="V137" s="1"/>
      <c r="W137" s="1"/>
      <c r="X137" s="1"/>
      <c r="Y137" s="1"/>
      <c r="Z137" s="1"/>
      <c r="AA137" s="1"/>
      <c r="AB137" s="1"/>
      <c r="AC137" s="1"/>
      <c r="AD137" s="1"/>
      <c r="AE137" s="1"/>
      <c r="AF137" s="1"/>
      <c r="AG137" s="1"/>
      <c r="AH137" s="1"/>
      <c r="AI137" s="1"/>
      <c r="AJ137" s="1"/>
      <c r="AK137" s="1"/>
      <c r="AL137" s="1"/>
    </row>
    <row r="138" spans="1:38">
      <c r="A138" s="1"/>
      <c r="B138" s="1"/>
      <c r="C138" s="1"/>
      <c r="D138" s="855"/>
      <c r="E138" s="855"/>
      <c r="F138" s="856"/>
      <c r="G138" s="1"/>
      <c r="H138" s="1"/>
      <c r="I138" s="1"/>
      <c r="J138" s="1"/>
      <c r="K138" s="1"/>
      <c r="L138" s="1"/>
      <c r="M138" s="1"/>
      <c r="N138" s="1"/>
      <c r="O138" s="1"/>
      <c r="P138" s="1"/>
      <c r="Q138" s="1"/>
      <c r="R138" s="856"/>
      <c r="S138" s="856"/>
      <c r="T138" s="856"/>
      <c r="U138" s="1"/>
      <c r="V138" s="1"/>
      <c r="W138" s="1"/>
      <c r="X138" s="1"/>
      <c r="Y138" s="1"/>
      <c r="Z138" s="1"/>
      <c r="AA138" s="1"/>
      <c r="AB138" s="1"/>
      <c r="AC138" s="1"/>
      <c r="AD138" s="1"/>
      <c r="AE138" s="1"/>
      <c r="AF138" s="1"/>
      <c r="AG138" s="1"/>
      <c r="AH138" s="1"/>
      <c r="AI138" s="1"/>
      <c r="AJ138" s="1"/>
      <c r="AK138" s="1"/>
      <c r="AL138" s="1"/>
    </row>
    <row r="139" spans="1:38">
      <c r="A139" s="1"/>
      <c r="B139" s="1"/>
      <c r="C139" s="1"/>
      <c r="D139" s="855"/>
      <c r="E139" s="855"/>
      <c r="F139" s="856"/>
      <c r="G139" s="1"/>
      <c r="H139" s="1"/>
      <c r="I139" s="1"/>
      <c r="J139" s="1"/>
      <c r="K139" s="1"/>
      <c r="L139" s="1"/>
      <c r="M139" s="1"/>
      <c r="N139" s="1"/>
      <c r="O139" s="1"/>
      <c r="P139" s="1"/>
      <c r="Q139" s="1"/>
      <c r="R139" s="856"/>
      <c r="S139" s="856"/>
      <c r="T139" s="856"/>
      <c r="U139" s="1"/>
      <c r="V139" s="1"/>
      <c r="W139" s="1"/>
      <c r="X139" s="1"/>
      <c r="Y139" s="1"/>
      <c r="Z139" s="1"/>
      <c r="AA139" s="1"/>
      <c r="AB139" s="1"/>
      <c r="AC139" s="1"/>
      <c r="AD139" s="1"/>
      <c r="AE139" s="1"/>
      <c r="AF139" s="1"/>
      <c r="AG139" s="1"/>
      <c r="AH139" s="1"/>
      <c r="AI139" s="1"/>
      <c r="AJ139" s="1"/>
      <c r="AK139" s="1"/>
      <c r="AL139" s="1"/>
    </row>
    <row r="140" spans="1:38">
      <c r="A140" s="1"/>
      <c r="B140" s="1"/>
      <c r="C140" s="1"/>
      <c r="D140" s="855"/>
      <c r="E140" s="855"/>
      <c r="F140" s="856"/>
      <c r="G140" s="1"/>
      <c r="H140" s="1"/>
      <c r="I140" s="1"/>
      <c r="J140" s="1"/>
      <c r="K140" s="1"/>
      <c r="L140" s="1"/>
      <c r="M140" s="1"/>
      <c r="N140" s="1"/>
      <c r="O140" s="1"/>
      <c r="P140" s="1"/>
      <c r="Q140" s="1"/>
      <c r="R140" s="856"/>
      <c r="S140" s="856"/>
      <c r="T140" s="856"/>
      <c r="U140" s="1"/>
      <c r="V140" s="1"/>
      <c r="W140" s="1"/>
      <c r="X140" s="1"/>
      <c r="Y140" s="1"/>
      <c r="Z140" s="1"/>
      <c r="AA140" s="1"/>
      <c r="AB140" s="1"/>
      <c r="AC140" s="1"/>
      <c r="AD140" s="1"/>
      <c r="AE140" s="1"/>
      <c r="AF140" s="1"/>
      <c r="AG140" s="1"/>
      <c r="AH140" s="1"/>
      <c r="AI140" s="1"/>
      <c r="AJ140" s="1"/>
      <c r="AK140" s="1"/>
      <c r="AL140" s="1"/>
    </row>
    <row r="141" spans="1:38">
      <c r="A141" s="1"/>
      <c r="B141" s="1"/>
      <c r="C141" s="1"/>
      <c r="D141" s="855"/>
      <c r="E141" s="855"/>
      <c r="F141" s="856"/>
      <c r="G141" s="1"/>
      <c r="H141" s="1"/>
      <c r="I141" s="1"/>
      <c r="J141" s="1"/>
      <c r="K141" s="1"/>
      <c r="L141" s="1"/>
      <c r="M141" s="1"/>
      <c r="N141" s="1"/>
      <c r="O141" s="1"/>
      <c r="P141" s="1"/>
      <c r="Q141" s="1"/>
      <c r="R141" s="856"/>
      <c r="S141" s="856"/>
      <c r="T141" s="856"/>
      <c r="U141" s="1"/>
      <c r="V141" s="1"/>
      <c r="W141" s="1"/>
      <c r="X141" s="1"/>
      <c r="Y141" s="1"/>
      <c r="Z141" s="1"/>
      <c r="AA141" s="1"/>
      <c r="AB141" s="1"/>
      <c r="AC141" s="1"/>
      <c r="AD141" s="1"/>
      <c r="AE141" s="1"/>
      <c r="AF141" s="1"/>
      <c r="AG141" s="1"/>
      <c r="AH141" s="1"/>
      <c r="AI141" s="1"/>
      <c r="AJ141" s="1"/>
      <c r="AK141" s="1"/>
      <c r="AL141" s="1"/>
    </row>
    <row r="142" spans="1:38">
      <c r="A142" s="1"/>
      <c r="B142" s="1"/>
      <c r="C142" s="1"/>
      <c r="D142" s="855"/>
      <c r="E142" s="855"/>
      <c r="F142" s="856"/>
      <c r="G142" s="1"/>
      <c r="H142" s="1"/>
      <c r="I142" s="1"/>
      <c r="J142" s="1"/>
      <c r="K142" s="1"/>
      <c r="L142" s="1"/>
      <c r="M142" s="1"/>
      <c r="N142" s="1"/>
      <c r="O142" s="1"/>
      <c r="P142" s="1"/>
      <c r="Q142" s="1"/>
      <c r="R142" s="856"/>
      <c r="S142" s="856"/>
      <c r="T142" s="856"/>
      <c r="U142" s="1"/>
      <c r="V142" s="1"/>
      <c r="W142" s="1"/>
      <c r="X142" s="1"/>
      <c r="Y142" s="1"/>
      <c r="Z142" s="1"/>
      <c r="AA142" s="1"/>
      <c r="AB142" s="1"/>
      <c r="AC142" s="1"/>
      <c r="AD142" s="1"/>
      <c r="AE142" s="1"/>
      <c r="AF142" s="1"/>
      <c r="AG142" s="1"/>
      <c r="AH142" s="1"/>
      <c r="AI142" s="1"/>
      <c r="AJ142" s="1"/>
      <c r="AK142" s="1"/>
      <c r="AL142" s="1"/>
    </row>
    <row r="143" spans="1:38">
      <c r="A143" s="1"/>
      <c r="B143" s="1"/>
      <c r="C143" s="1"/>
      <c r="D143" s="855"/>
      <c r="E143" s="855"/>
      <c r="F143" s="856"/>
      <c r="G143" s="1"/>
      <c r="H143" s="1"/>
      <c r="I143" s="1"/>
      <c r="J143" s="1"/>
      <c r="K143" s="1"/>
      <c r="L143" s="1"/>
      <c r="M143" s="1"/>
      <c r="N143" s="1"/>
      <c r="O143" s="1"/>
      <c r="P143" s="1"/>
      <c r="Q143" s="1"/>
      <c r="R143" s="856"/>
      <c r="S143" s="856"/>
      <c r="T143" s="856"/>
      <c r="U143" s="1"/>
      <c r="V143" s="1"/>
      <c r="W143" s="1"/>
      <c r="X143" s="1"/>
      <c r="Y143" s="1"/>
      <c r="Z143" s="1"/>
      <c r="AA143" s="1"/>
      <c r="AB143" s="1"/>
      <c r="AC143" s="1"/>
      <c r="AD143" s="1"/>
      <c r="AE143" s="1"/>
      <c r="AF143" s="1"/>
      <c r="AG143" s="1"/>
      <c r="AH143" s="1"/>
      <c r="AI143" s="1"/>
      <c r="AJ143" s="1"/>
      <c r="AK143" s="1"/>
      <c r="AL143" s="1"/>
    </row>
    <row r="144" spans="1:38">
      <c r="A144" s="1"/>
      <c r="B144" s="1"/>
      <c r="C144" s="1"/>
      <c r="D144" s="855"/>
      <c r="E144" s="855"/>
      <c r="F144" s="856"/>
      <c r="G144" s="1"/>
      <c r="H144" s="1"/>
      <c r="I144" s="1"/>
      <c r="J144" s="1"/>
      <c r="K144" s="1"/>
      <c r="L144" s="1"/>
      <c r="M144" s="1"/>
      <c r="N144" s="1"/>
      <c r="O144" s="1"/>
      <c r="P144" s="1"/>
      <c r="Q144" s="1"/>
      <c r="R144" s="856"/>
      <c r="S144" s="856"/>
      <c r="T144" s="856"/>
      <c r="U144" s="1"/>
      <c r="V144" s="1"/>
      <c r="W144" s="1"/>
      <c r="X144" s="1"/>
      <c r="Y144" s="1"/>
      <c r="Z144" s="1"/>
      <c r="AA144" s="1"/>
      <c r="AB144" s="1"/>
      <c r="AC144" s="1"/>
      <c r="AD144" s="1"/>
      <c r="AE144" s="1"/>
      <c r="AF144" s="1"/>
      <c r="AG144" s="1"/>
      <c r="AH144" s="1"/>
      <c r="AI144" s="1"/>
      <c r="AJ144" s="1"/>
      <c r="AK144" s="1"/>
      <c r="AL144" s="1"/>
    </row>
    <row r="145" spans="1:38">
      <c r="A145" s="1"/>
      <c r="B145" s="1"/>
      <c r="C145" s="1"/>
      <c r="D145" s="855"/>
      <c r="E145" s="855"/>
      <c r="F145" s="856"/>
      <c r="G145" s="1"/>
      <c r="H145" s="1"/>
      <c r="I145" s="1"/>
      <c r="J145" s="1"/>
      <c r="K145" s="1"/>
      <c r="L145" s="1"/>
      <c r="M145" s="1"/>
      <c r="N145" s="1"/>
      <c r="O145" s="1"/>
      <c r="P145" s="1"/>
      <c r="Q145" s="1"/>
      <c r="R145" s="856"/>
      <c r="S145" s="856"/>
      <c r="T145" s="856"/>
      <c r="U145" s="1"/>
      <c r="V145" s="1"/>
      <c r="W145" s="1"/>
      <c r="X145" s="1"/>
      <c r="Y145" s="1"/>
      <c r="Z145" s="1"/>
      <c r="AA145" s="1"/>
      <c r="AB145" s="1"/>
      <c r="AC145" s="1"/>
      <c r="AD145" s="1"/>
      <c r="AE145" s="1"/>
      <c r="AF145" s="1"/>
      <c r="AG145" s="1"/>
      <c r="AH145" s="1"/>
      <c r="AI145" s="1"/>
      <c r="AJ145" s="1"/>
      <c r="AK145" s="1"/>
      <c r="AL145" s="1"/>
    </row>
    <row r="146" spans="1:38">
      <c r="A146" s="1"/>
      <c r="B146" s="1"/>
      <c r="C146" s="1"/>
      <c r="D146" s="855"/>
      <c r="E146" s="855"/>
      <c r="F146" s="856"/>
      <c r="G146" s="1"/>
      <c r="H146" s="1"/>
      <c r="I146" s="1"/>
      <c r="J146" s="1"/>
      <c r="K146" s="1"/>
      <c r="L146" s="1"/>
      <c r="M146" s="1"/>
      <c r="N146" s="1"/>
      <c r="O146" s="1"/>
      <c r="P146" s="1"/>
      <c r="Q146" s="1"/>
      <c r="R146" s="856"/>
      <c r="S146" s="856"/>
      <c r="T146" s="856"/>
      <c r="U146" s="1"/>
      <c r="V146" s="1"/>
      <c r="W146" s="1"/>
      <c r="X146" s="1"/>
      <c r="Y146" s="1"/>
      <c r="Z146" s="1"/>
      <c r="AA146" s="1"/>
      <c r="AB146" s="1"/>
      <c r="AC146" s="1"/>
      <c r="AD146" s="1"/>
      <c r="AE146" s="1"/>
      <c r="AF146" s="1"/>
      <c r="AG146" s="1"/>
      <c r="AH146" s="1"/>
      <c r="AI146" s="1"/>
      <c r="AJ146" s="1"/>
      <c r="AK146" s="1"/>
      <c r="AL146" s="1"/>
    </row>
    <row r="147" spans="1:38">
      <c r="A147" s="1"/>
      <c r="B147" s="1"/>
      <c r="C147" s="1"/>
      <c r="D147" s="855"/>
      <c r="E147" s="855"/>
      <c r="F147" s="856"/>
      <c r="G147" s="1"/>
      <c r="H147" s="1"/>
      <c r="I147" s="1"/>
      <c r="J147" s="1"/>
      <c r="K147" s="1"/>
      <c r="L147" s="1"/>
      <c r="M147" s="1"/>
      <c r="N147" s="1"/>
      <c r="O147" s="1"/>
      <c r="P147" s="1"/>
      <c r="Q147" s="1"/>
      <c r="R147" s="856"/>
      <c r="S147" s="856"/>
      <c r="T147" s="856"/>
      <c r="U147" s="1"/>
      <c r="V147" s="1"/>
      <c r="W147" s="1"/>
      <c r="X147" s="1"/>
      <c r="Y147" s="1"/>
      <c r="Z147" s="1"/>
      <c r="AA147" s="1"/>
      <c r="AB147" s="1"/>
      <c r="AC147" s="1"/>
      <c r="AD147" s="1"/>
      <c r="AE147" s="1"/>
      <c r="AF147" s="1"/>
      <c r="AG147" s="1"/>
      <c r="AH147" s="1"/>
      <c r="AI147" s="1"/>
      <c r="AJ147" s="1"/>
      <c r="AK147" s="1"/>
      <c r="AL147" s="1"/>
    </row>
    <row r="148" spans="1:38">
      <c r="A148" s="1"/>
      <c r="B148" s="1"/>
      <c r="C148" s="1"/>
      <c r="D148" s="855"/>
      <c r="E148" s="855"/>
      <c r="F148" s="856"/>
      <c r="G148" s="1"/>
      <c r="H148" s="1"/>
      <c r="I148" s="1"/>
      <c r="J148" s="1"/>
      <c r="K148" s="1"/>
      <c r="L148" s="1"/>
      <c r="M148" s="1"/>
      <c r="N148" s="1"/>
      <c r="O148" s="1"/>
      <c r="P148" s="1"/>
      <c r="Q148" s="1"/>
      <c r="R148" s="856"/>
      <c r="S148" s="856"/>
      <c r="T148" s="856"/>
      <c r="U148" s="1"/>
      <c r="V148" s="1"/>
      <c r="W148" s="1"/>
      <c r="X148" s="1"/>
      <c r="Y148" s="1"/>
      <c r="Z148" s="1"/>
      <c r="AA148" s="1"/>
      <c r="AB148" s="1"/>
      <c r="AC148" s="1"/>
      <c r="AD148" s="1"/>
      <c r="AE148" s="1"/>
      <c r="AF148" s="1"/>
      <c r="AG148" s="1"/>
      <c r="AH148" s="1"/>
      <c r="AI148" s="1"/>
      <c r="AJ148" s="1"/>
      <c r="AK148" s="1"/>
      <c r="AL148" s="1"/>
    </row>
    <row r="149" spans="1:38">
      <c r="A149" s="1"/>
      <c r="B149" s="1"/>
      <c r="C149" s="1"/>
      <c r="D149" s="855"/>
      <c r="E149" s="855"/>
      <c r="F149" s="856"/>
      <c r="G149" s="1"/>
      <c r="H149" s="1"/>
      <c r="I149" s="1"/>
      <c r="J149" s="1"/>
      <c r="K149" s="1"/>
      <c r="L149" s="1"/>
      <c r="M149" s="1"/>
      <c r="N149" s="1"/>
      <c r="O149" s="1"/>
      <c r="P149" s="1"/>
      <c r="Q149" s="1"/>
      <c r="R149" s="856"/>
      <c r="S149" s="856"/>
      <c r="T149" s="856"/>
      <c r="U149" s="1"/>
      <c r="V149" s="1"/>
      <c r="W149" s="1"/>
      <c r="X149" s="1"/>
      <c r="Y149" s="1"/>
      <c r="Z149" s="1"/>
      <c r="AA149" s="1"/>
      <c r="AB149" s="1"/>
      <c r="AC149" s="1"/>
      <c r="AD149" s="1"/>
      <c r="AE149" s="1"/>
      <c r="AF149" s="1"/>
      <c r="AG149" s="1"/>
      <c r="AH149" s="1"/>
      <c r="AI149" s="1"/>
      <c r="AJ149" s="1"/>
      <c r="AK149" s="1"/>
      <c r="AL149" s="1"/>
    </row>
    <row r="150" spans="1:38">
      <c r="A150" s="1"/>
      <c r="B150" s="1"/>
      <c r="C150" s="1"/>
      <c r="D150" s="855"/>
      <c r="E150" s="855"/>
      <c r="F150" s="856"/>
      <c r="G150" s="1"/>
      <c r="H150" s="1"/>
      <c r="I150" s="1"/>
      <c r="J150" s="1"/>
      <c r="K150" s="1"/>
      <c r="L150" s="1"/>
      <c r="M150" s="1"/>
      <c r="N150" s="1"/>
      <c r="O150" s="1"/>
      <c r="P150" s="1"/>
      <c r="Q150" s="1"/>
      <c r="R150" s="856"/>
      <c r="S150" s="856"/>
      <c r="T150" s="856"/>
      <c r="U150" s="1"/>
      <c r="V150" s="1"/>
      <c r="W150" s="1"/>
      <c r="X150" s="1"/>
      <c r="Y150" s="1"/>
      <c r="Z150" s="1"/>
      <c r="AA150" s="1"/>
      <c r="AB150" s="1"/>
      <c r="AC150" s="1"/>
      <c r="AD150" s="1"/>
      <c r="AE150" s="1"/>
      <c r="AF150" s="1"/>
      <c r="AG150" s="1"/>
      <c r="AH150" s="1"/>
      <c r="AI150" s="1"/>
      <c r="AJ150" s="1"/>
      <c r="AK150" s="1"/>
      <c r="AL150" s="1"/>
    </row>
    <row r="151" spans="1:38">
      <c r="A151" s="1"/>
      <c r="B151" s="1"/>
      <c r="C151" s="1"/>
      <c r="D151" s="855"/>
      <c r="E151" s="855"/>
      <c r="F151" s="856"/>
      <c r="G151" s="1"/>
      <c r="H151" s="1"/>
      <c r="I151" s="1"/>
      <c r="J151" s="1"/>
      <c r="K151" s="1"/>
      <c r="L151" s="1"/>
      <c r="M151" s="1"/>
      <c r="N151" s="1"/>
      <c r="O151" s="1"/>
      <c r="P151" s="1"/>
      <c r="Q151" s="1"/>
      <c r="R151" s="856"/>
      <c r="S151" s="856"/>
      <c r="T151" s="856"/>
      <c r="U151" s="1"/>
      <c r="V151" s="1"/>
      <c r="W151" s="1"/>
      <c r="X151" s="1"/>
      <c r="Y151" s="1"/>
      <c r="Z151" s="1"/>
      <c r="AA151" s="1"/>
      <c r="AB151" s="1"/>
      <c r="AC151" s="1"/>
      <c r="AD151" s="1"/>
      <c r="AE151" s="1"/>
      <c r="AF151" s="1"/>
      <c r="AG151" s="1"/>
      <c r="AH151" s="1"/>
      <c r="AI151" s="1"/>
      <c r="AJ151" s="1"/>
      <c r="AK151" s="1"/>
      <c r="AL151" s="1"/>
    </row>
    <row r="152" spans="1:38">
      <c r="A152" s="1"/>
      <c r="B152" s="1"/>
      <c r="C152" s="1"/>
      <c r="D152" s="855"/>
      <c r="E152" s="855"/>
      <c r="F152" s="856"/>
      <c r="G152" s="1"/>
      <c r="H152" s="1"/>
      <c r="I152" s="1"/>
      <c r="J152" s="1"/>
      <c r="K152" s="1"/>
      <c r="L152" s="1"/>
      <c r="M152" s="1"/>
      <c r="N152" s="1"/>
      <c r="O152" s="1"/>
      <c r="P152" s="1"/>
      <c r="Q152" s="1"/>
      <c r="R152" s="856"/>
      <c r="S152" s="856"/>
      <c r="T152" s="856"/>
      <c r="U152" s="1"/>
      <c r="V152" s="1"/>
      <c r="W152" s="1"/>
      <c r="X152" s="1"/>
      <c r="Y152" s="1"/>
      <c r="Z152" s="1"/>
      <c r="AA152" s="1"/>
      <c r="AB152" s="1"/>
      <c r="AC152" s="1"/>
      <c r="AD152" s="1"/>
      <c r="AE152" s="1"/>
      <c r="AF152" s="1"/>
      <c r="AG152" s="1"/>
      <c r="AH152" s="1"/>
      <c r="AI152" s="1"/>
      <c r="AJ152" s="1"/>
      <c r="AK152" s="1"/>
      <c r="AL152" s="1"/>
    </row>
    <row r="153" spans="1:38">
      <c r="A153" s="1"/>
      <c r="B153" s="1"/>
      <c r="C153" s="1"/>
      <c r="D153" s="855"/>
      <c r="E153" s="855"/>
      <c r="F153" s="856"/>
      <c r="G153" s="1"/>
      <c r="H153" s="1"/>
      <c r="I153" s="1"/>
      <c r="J153" s="1"/>
      <c r="K153" s="1"/>
      <c r="L153" s="1"/>
      <c r="M153" s="1"/>
      <c r="N153" s="1"/>
      <c r="O153" s="1"/>
      <c r="P153" s="1"/>
      <c r="Q153" s="1"/>
      <c r="R153" s="856"/>
      <c r="S153" s="856"/>
      <c r="T153" s="856"/>
      <c r="U153" s="1"/>
      <c r="V153" s="1"/>
      <c r="W153" s="1"/>
      <c r="X153" s="1"/>
      <c r="Y153" s="1"/>
      <c r="Z153" s="1"/>
      <c r="AA153" s="1"/>
      <c r="AB153" s="1"/>
      <c r="AC153" s="1"/>
      <c r="AD153" s="1"/>
      <c r="AE153" s="1"/>
      <c r="AF153" s="1"/>
      <c r="AG153" s="1"/>
      <c r="AH153" s="1"/>
      <c r="AI153" s="1"/>
      <c r="AJ153" s="1"/>
      <c r="AK153" s="1"/>
      <c r="AL153" s="1"/>
    </row>
    <row r="154" spans="1:38">
      <c r="A154" s="1"/>
      <c r="B154" s="1"/>
      <c r="C154" s="1"/>
      <c r="D154" s="855"/>
      <c r="E154" s="855"/>
      <c r="F154" s="856"/>
      <c r="G154" s="1"/>
      <c r="H154" s="1"/>
      <c r="I154" s="1"/>
      <c r="J154" s="1"/>
      <c r="K154" s="1"/>
      <c r="L154" s="1"/>
      <c r="M154" s="1"/>
      <c r="N154" s="1"/>
      <c r="O154" s="1"/>
      <c r="P154" s="1"/>
      <c r="Q154" s="1"/>
      <c r="R154" s="856"/>
      <c r="S154" s="856"/>
      <c r="T154" s="856"/>
      <c r="U154" s="1"/>
      <c r="V154" s="1"/>
      <c r="W154" s="1"/>
      <c r="X154" s="1"/>
      <c r="Y154" s="1"/>
      <c r="Z154" s="1"/>
      <c r="AA154" s="1"/>
      <c r="AB154" s="1"/>
      <c r="AC154" s="1"/>
      <c r="AD154" s="1"/>
      <c r="AE154" s="1"/>
      <c r="AF154" s="1"/>
      <c r="AG154" s="1"/>
      <c r="AH154" s="1"/>
      <c r="AI154" s="1"/>
      <c r="AJ154" s="1"/>
      <c r="AK154" s="1"/>
      <c r="AL154" s="1"/>
    </row>
    <row r="155" spans="1:38">
      <c r="A155" s="1"/>
      <c r="B155" s="1"/>
      <c r="C155" s="1"/>
      <c r="D155" s="855"/>
      <c r="E155" s="855"/>
      <c r="F155" s="856"/>
      <c r="G155" s="1"/>
      <c r="H155" s="1"/>
      <c r="I155" s="1"/>
      <c r="J155" s="1"/>
      <c r="K155" s="1"/>
      <c r="L155" s="1"/>
      <c r="M155" s="1"/>
      <c r="N155" s="1"/>
      <c r="O155" s="1"/>
      <c r="P155" s="1"/>
      <c r="Q155" s="1"/>
      <c r="R155" s="856"/>
      <c r="S155" s="856"/>
      <c r="T155" s="856"/>
      <c r="U155" s="1"/>
      <c r="V155" s="1"/>
      <c r="W155" s="1"/>
      <c r="X155" s="1"/>
      <c r="Y155" s="1"/>
      <c r="Z155" s="1"/>
      <c r="AA155" s="1"/>
      <c r="AB155" s="1"/>
      <c r="AC155" s="1"/>
      <c r="AD155" s="1"/>
      <c r="AE155" s="1"/>
      <c r="AF155" s="1"/>
      <c r="AG155" s="1"/>
      <c r="AH155" s="1"/>
      <c r="AI155" s="1"/>
      <c r="AJ155" s="1"/>
      <c r="AK155" s="1"/>
      <c r="AL155" s="1"/>
    </row>
    <row r="156" spans="1:38">
      <c r="A156" s="1"/>
      <c r="B156" s="1"/>
      <c r="C156" s="1"/>
      <c r="D156" s="855"/>
      <c r="E156" s="855"/>
      <c r="F156" s="856"/>
      <c r="G156" s="1"/>
      <c r="H156" s="1"/>
      <c r="I156" s="1"/>
      <c r="J156" s="1"/>
      <c r="K156" s="1"/>
      <c r="L156" s="1"/>
      <c r="M156" s="1"/>
      <c r="N156" s="1"/>
      <c r="O156" s="1"/>
      <c r="P156" s="1"/>
      <c r="Q156" s="1"/>
      <c r="R156" s="856"/>
      <c r="S156" s="856"/>
      <c r="T156" s="856"/>
      <c r="U156" s="1"/>
      <c r="V156" s="1"/>
      <c r="W156" s="1"/>
      <c r="X156" s="1"/>
      <c r="Y156" s="1"/>
      <c r="Z156" s="1"/>
      <c r="AA156" s="1"/>
      <c r="AB156" s="1"/>
      <c r="AC156" s="1"/>
      <c r="AD156" s="1"/>
      <c r="AE156" s="1"/>
      <c r="AF156" s="1"/>
      <c r="AG156" s="1"/>
      <c r="AH156" s="1"/>
      <c r="AI156" s="1"/>
      <c r="AJ156" s="1"/>
      <c r="AK156" s="1"/>
      <c r="AL156" s="1"/>
    </row>
    <row r="157" spans="1:38">
      <c r="A157" s="1"/>
      <c r="B157" s="1"/>
      <c r="C157" s="1"/>
      <c r="D157" s="855"/>
      <c r="E157" s="855"/>
      <c r="F157" s="856"/>
      <c r="G157" s="1"/>
      <c r="H157" s="1"/>
      <c r="I157" s="1"/>
      <c r="J157" s="1"/>
      <c r="K157" s="1"/>
      <c r="L157" s="1"/>
      <c r="M157" s="1"/>
      <c r="N157" s="1"/>
      <c r="O157" s="1"/>
      <c r="P157" s="1"/>
      <c r="Q157" s="1"/>
      <c r="R157" s="856"/>
      <c r="S157" s="856"/>
      <c r="T157" s="856"/>
      <c r="U157" s="1"/>
      <c r="V157" s="1"/>
      <c r="W157" s="1"/>
      <c r="X157" s="1"/>
      <c r="Y157" s="1"/>
      <c r="Z157" s="1"/>
      <c r="AA157" s="1"/>
      <c r="AB157" s="1"/>
      <c r="AC157" s="1"/>
      <c r="AD157" s="1"/>
      <c r="AE157" s="1"/>
      <c r="AF157" s="1"/>
      <c r="AG157" s="1"/>
      <c r="AH157" s="1"/>
      <c r="AI157" s="1"/>
      <c r="AJ157" s="1"/>
      <c r="AK157" s="1"/>
      <c r="AL157" s="1"/>
    </row>
    <row r="158" spans="1:38">
      <c r="A158" s="1"/>
      <c r="B158" s="1"/>
      <c r="C158" s="1"/>
      <c r="D158" s="855"/>
      <c r="E158" s="855"/>
      <c r="F158" s="856"/>
      <c r="G158" s="1"/>
      <c r="H158" s="1"/>
      <c r="I158" s="1"/>
      <c r="J158" s="1"/>
      <c r="K158" s="1"/>
      <c r="L158" s="1"/>
      <c r="M158" s="1"/>
      <c r="N158" s="1"/>
      <c r="O158" s="1"/>
      <c r="P158" s="1"/>
      <c r="Q158" s="1"/>
      <c r="R158" s="856"/>
      <c r="S158" s="856"/>
      <c r="T158" s="856"/>
      <c r="U158" s="1"/>
      <c r="V158" s="1"/>
      <c r="W158" s="1"/>
      <c r="X158" s="1"/>
      <c r="Y158" s="1"/>
      <c r="Z158" s="1"/>
      <c r="AA158" s="1"/>
      <c r="AB158" s="1"/>
      <c r="AC158" s="1"/>
      <c r="AD158" s="1"/>
      <c r="AE158" s="1"/>
      <c r="AF158" s="1"/>
      <c r="AG158" s="1"/>
      <c r="AH158" s="1"/>
      <c r="AI158" s="1"/>
      <c r="AJ158" s="1"/>
      <c r="AK158" s="1"/>
      <c r="AL158" s="1"/>
    </row>
    <row r="159" spans="1:38">
      <c r="A159" s="1"/>
      <c r="B159" s="1"/>
      <c r="C159" s="1"/>
      <c r="D159" s="855"/>
      <c r="E159" s="855"/>
      <c r="F159" s="856"/>
      <c r="G159" s="1"/>
      <c r="H159" s="1"/>
      <c r="I159" s="1"/>
      <c r="J159" s="1"/>
      <c r="K159" s="1"/>
      <c r="L159" s="1"/>
      <c r="M159" s="1"/>
      <c r="N159" s="1"/>
      <c r="O159" s="1"/>
      <c r="P159" s="1"/>
      <c r="Q159" s="1"/>
      <c r="R159" s="856"/>
      <c r="S159" s="856"/>
      <c r="T159" s="856"/>
      <c r="U159" s="1"/>
      <c r="V159" s="1"/>
      <c r="W159" s="1"/>
      <c r="X159" s="1"/>
      <c r="Y159" s="1"/>
      <c r="Z159" s="1"/>
      <c r="AA159" s="1"/>
      <c r="AB159" s="1"/>
      <c r="AC159" s="1"/>
      <c r="AD159" s="1"/>
      <c r="AE159" s="1"/>
      <c r="AF159" s="1"/>
      <c r="AG159" s="1"/>
      <c r="AH159" s="1"/>
      <c r="AI159" s="1"/>
      <c r="AJ159" s="1"/>
      <c r="AK159" s="1"/>
      <c r="AL159" s="1"/>
    </row>
    <row r="160" spans="1:38">
      <c r="A160" s="1"/>
      <c r="B160" s="1"/>
      <c r="C160" s="1"/>
      <c r="D160" s="855"/>
      <c r="E160" s="855"/>
      <c r="F160" s="856"/>
      <c r="G160" s="1"/>
      <c r="H160" s="1"/>
      <c r="I160" s="1"/>
      <c r="J160" s="1"/>
      <c r="K160" s="1"/>
      <c r="L160" s="1"/>
      <c r="M160" s="1"/>
      <c r="N160" s="1"/>
      <c r="O160" s="1"/>
      <c r="P160" s="1"/>
      <c r="Q160" s="1"/>
      <c r="R160" s="856"/>
      <c r="S160" s="856"/>
      <c r="T160" s="856"/>
      <c r="U160" s="1"/>
      <c r="V160" s="1"/>
      <c r="W160" s="1"/>
      <c r="X160" s="1"/>
      <c r="Y160" s="1"/>
      <c r="Z160" s="1"/>
      <c r="AA160" s="1"/>
      <c r="AB160" s="1"/>
      <c r="AC160" s="1"/>
      <c r="AD160" s="1"/>
      <c r="AE160" s="1"/>
      <c r="AF160" s="1"/>
      <c r="AG160" s="1"/>
      <c r="AH160" s="1"/>
      <c r="AI160" s="1"/>
      <c r="AJ160" s="1"/>
      <c r="AK160" s="1"/>
      <c r="AL160" s="1"/>
    </row>
    <row r="161" spans="1:38">
      <c r="A161" s="1"/>
      <c r="B161" s="1"/>
      <c r="C161" s="1"/>
      <c r="D161" s="855"/>
      <c r="E161" s="855"/>
      <c r="F161" s="856"/>
      <c r="G161" s="1"/>
      <c r="H161" s="1"/>
      <c r="I161" s="1"/>
      <c r="J161" s="1"/>
      <c r="K161" s="1"/>
      <c r="L161" s="1"/>
      <c r="M161" s="1"/>
      <c r="N161" s="1"/>
      <c r="O161" s="1"/>
      <c r="P161" s="1"/>
      <c r="Q161" s="1"/>
      <c r="R161" s="856"/>
      <c r="S161" s="856"/>
      <c r="T161" s="856"/>
      <c r="U161" s="1"/>
      <c r="V161" s="1"/>
      <c r="W161" s="1"/>
      <c r="X161" s="1"/>
      <c r="Y161" s="1"/>
      <c r="Z161" s="1"/>
      <c r="AA161" s="1"/>
      <c r="AB161" s="1"/>
      <c r="AC161" s="1"/>
      <c r="AD161" s="1"/>
      <c r="AE161" s="1"/>
      <c r="AF161" s="1"/>
      <c r="AG161" s="1"/>
      <c r="AH161" s="1"/>
      <c r="AI161" s="1"/>
      <c r="AJ161" s="1"/>
      <c r="AK161" s="1"/>
      <c r="AL161" s="1"/>
    </row>
    <row r="162" spans="1:38">
      <c r="A162" s="1"/>
      <c r="B162" s="1"/>
      <c r="C162" s="1"/>
      <c r="D162" s="855"/>
      <c r="E162" s="855"/>
      <c r="F162" s="856"/>
      <c r="G162" s="1"/>
      <c r="H162" s="1"/>
      <c r="I162" s="1"/>
      <c r="J162" s="1"/>
      <c r="K162" s="1"/>
      <c r="L162" s="1"/>
      <c r="M162" s="1"/>
      <c r="N162" s="1"/>
      <c r="O162" s="1"/>
      <c r="P162" s="1"/>
      <c r="Q162" s="1"/>
      <c r="R162" s="856"/>
      <c r="S162" s="856"/>
      <c r="T162" s="856"/>
      <c r="U162" s="1"/>
      <c r="V162" s="1"/>
      <c r="W162" s="1"/>
      <c r="X162" s="1"/>
      <c r="Y162" s="1"/>
      <c r="Z162" s="1"/>
      <c r="AA162" s="1"/>
      <c r="AB162" s="1"/>
      <c r="AC162" s="1"/>
      <c r="AD162" s="1"/>
      <c r="AE162" s="1"/>
      <c r="AF162" s="1"/>
      <c r="AG162" s="1"/>
      <c r="AH162" s="1"/>
      <c r="AI162" s="1"/>
      <c r="AJ162" s="1"/>
      <c r="AK162" s="1"/>
      <c r="AL162" s="1"/>
    </row>
    <row r="163" spans="1:38">
      <c r="A163" s="1"/>
      <c r="B163" s="1"/>
      <c r="C163" s="1"/>
      <c r="D163" s="855"/>
      <c r="E163" s="855"/>
      <c r="F163" s="856"/>
      <c r="G163" s="1"/>
      <c r="H163" s="1"/>
      <c r="I163" s="1"/>
      <c r="J163" s="1"/>
      <c r="K163" s="1"/>
      <c r="L163" s="1"/>
      <c r="M163" s="1"/>
      <c r="N163" s="1"/>
      <c r="O163" s="1"/>
      <c r="P163" s="1"/>
      <c r="Q163" s="1"/>
      <c r="R163" s="856"/>
      <c r="S163" s="856"/>
      <c r="T163" s="856"/>
      <c r="U163" s="1"/>
      <c r="V163" s="1"/>
      <c r="W163" s="1"/>
      <c r="X163" s="1"/>
      <c r="Y163" s="1"/>
      <c r="Z163" s="1"/>
      <c r="AA163" s="1"/>
      <c r="AB163" s="1"/>
      <c r="AC163" s="1"/>
      <c r="AD163" s="1"/>
      <c r="AE163" s="1"/>
      <c r="AF163" s="1"/>
      <c r="AG163" s="1"/>
      <c r="AH163" s="1"/>
      <c r="AI163" s="1"/>
      <c r="AJ163" s="1"/>
      <c r="AK163" s="1"/>
      <c r="AL163" s="1"/>
    </row>
    <row r="164" spans="1:38">
      <c r="A164" s="1"/>
      <c r="B164" s="1"/>
      <c r="C164" s="1"/>
      <c r="D164" s="855"/>
      <c r="E164" s="855"/>
      <c r="F164" s="856"/>
      <c r="G164" s="1"/>
      <c r="H164" s="1"/>
      <c r="I164" s="1"/>
      <c r="J164" s="1"/>
      <c r="K164" s="1"/>
      <c r="L164" s="1"/>
      <c r="M164" s="1"/>
      <c r="N164" s="1"/>
      <c r="O164" s="1"/>
      <c r="P164" s="1"/>
      <c r="Q164" s="1"/>
      <c r="R164" s="856"/>
      <c r="S164" s="856"/>
      <c r="T164" s="856"/>
      <c r="U164" s="1"/>
      <c r="V164" s="1"/>
      <c r="W164" s="1"/>
      <c r="X164" s="1"/>
      <c r="Y164" s="1"/>
      <c r="Z164" s="1"/>
      <c r="AA164" s="1"/>
      <c r="AB164" s="1"/>
      <c r="AC164" s="1"/>
      <c r="AD164" s="1"/>
      <c r="AE164" s="1"/>
      <c r="AF164" s="1"/>
      <c r="AG164" s="1"/>
      <c r="AH164" s="1"/>
      <c r="AI164" s="1"/>
      <c r="AJ164" s="1"/>
      <c r="AK164" s="1"/>
      <c r="AL164" s="1"/>
    </row>
    <row r="165" spans="1:38">
      <c r="A165" s="1"/>
      <c r="B165" s="1"/>
      <c r="C165" s="1"/>
      <c r="D165" s="855"/>
      <c r="E165" s="855"/>
      <c r="F165" s="856"/>
      <c r="G165" s="1"/>
      <c r="H165" s="1"/>
      <c r="I165" s="1"/>
      <c r="J165" s="1"/>
      <c r="K165" s="1"/>
      <c r="L165" s="1"/>
      <c r="M165" s="1"/>
      <c r="N165" s="1"/>
      <c r="O165" s="1"/>
      <c r="P165" s="1"/>
      <c r="Q165" s="1"/>
      <c r="R165" s="856"/>
      <c r="S165" s="856"/>
      <c r="T165" s="856"/>
      <c r="U165" s="1"/>
      <c r="V165" s="1"/>
      <c r="W165" s="1"/>
      <c r="X165" s="1"/>
      <c r="Y165" s="1"/>
      <c r="Z165" s="1"/>
      <c r="AA165" s="1"/>
      <c r="AB165" s="1"/>
      <c r="AC165" s="1"/>
      <c r="AD165" s="1"/>
      <c r="AE165" s="1"/>
      <c r="AF165" s="1"/>
      <c r="AG165" s="1"/>
      <c r="AH165" s="1"/>
      <c r="AI165" s="1"/>
      <c r="AJ165" s="1"/>
      <c r="AK165" s="1"/>
      <c r="AL165" s="1"/>
    </row>
    <row r="166" spans="1:38">
      <c r="A166" s="1"/>
      <c r="B166" s="1"/>
      <c r="C166" s="1"/>
      <c r="D166" s="855"/>
      <c r="E166" s="855"/>
      <c r="F166" s="856"/>
      <c r="G166" s="1"/>
      <c r="H166" s="1"/>
      <c r="I166" s="1"/>
      <c r="J166" s="1"/>
      <c r="K166" s="1"/>
      <c r="L166" s="1"/>
      <c r="M166" s="1"/>
      <c r="N166" s="1"/>
      <c r="O166" s="1"/>
      <c r="P166" s="1"/>
      <c r="Q166" s="1"/>
      <c r="R166" s="856"/>
      <c r="S166" s="856"/>
      <c r="T166" s="856"/>
      <c r="U166" s="1"/>
      <c r="V166" s="1"/>
      <c r="W166" s="1"/>
      <c r="X166" s="1"/>
      <c r="Y166" s="1"/>
      <c r="Z166" s="1"/>
      <c r="AA166" s="1"/>
      <c r="AB166" s="1"/>
      <c r="AC166" s="1"/>
      <c r="AD166" s="1"/>
      <c r="AE166" s="1"/>
      <c r="AF166" s="1"/>
      <c r="AG166" s="1"/>
      <c r="AH166" s="1"/>
      <c r="AI166" s="1"/>
      <c r="AJ166" s="1"/>
      <c r="AK166" s="1"/>
      <c r="AL166" s="1"/>
    </row>
    <row r="167" spans="1:38">
      <c r="A167" s="1"/>
      <c r="B167" s="1"/>
      <c r="C167" s="1"/>
      <c r="D167" s="855"/>
      <c r="E167" s="855"/>
      <c r="F167" s="856"/>
      <c r="G167" s="1"/>
      <c r="H167" s="1"/>
      <c r="I167" s="1"/>
      <c r="J167" s="1"/>
      <c r="K167" s="1"/>
      <c r="L167" s="1"/>
      <c r="M167" s="1"/>
      <c r="N167" s="1"/>
      <c r="O167" s="1"/>
      <c r="P167" s="1"/>
      <c r="Q167" s="1"/>
      <c r="R167" s="856"/>
      <c r="S167" s="856"/>
      <c r="T167" s="856"/>
      <c r="U167" s="1"/>
      <c r="V167" s="1"/>
      <c r="W167" s="1"/>
      <c r="X167" s="1"/>
      <c r="Y167" s="1"/>
      <c r="Z167" s="1"/>
      <c r="AA167" s="1"/>
      <c r="AB167" s="1"/>
      <c r="AC167" s="1"/>
      <c r="AD167" s="1"/>
      <c r="AE167" s="1"/>
      <c r="AF167" s="1"/>
      <c r="AG167" s="1"/>
      <c r="AH167" s="1"/>
      <c r="AI167" s="1"/>
      <c r="AJ167" s="1"/>
      <c r="AK167" s="1"/>
      <c r="AL167" s="1"/>
    </row>
    <row r="168" spans="1:38">
      <c r="A168" s="1"/>
      <c r="B168" s="1"/>
      <c r="C168" s="1"/>
      <c r="D168" s="855"/>
      <c r="E168" s="855"/>
      <c r="F168" s="856"/>
      <c r="G168" s="1"/>
      <c r="H168" s="1"/>
      <c r="I168" s="1"/>
      <c r="J168" s="1"/>
      <c r="K168" s="1"/>
      <c r="L168" s="1"/>
      <c r="M168" s="1"/>
      <c r="N168" s="1"/>
      <c r="O168" s="1"/>
      <c r="P168" s="1"/>
      <c r="Q168" s="1"/>
      <c r="R168" s="856"/>
      <c r="S168" s="856"/>
      <c r="T168" s="856"/>
      <c r="U168" s="1"/>
      <c r="V168" s="1"/>
      <c r="W168" s="1"/>
      <c r="X168" s="1"/>
      <c r="Y168" s="1"/>
      <c r="Z168" s="1"/>
      <c r="AA168" s="1"/>
      <c r="AB168" s="1"/>
      <c r="AC168" s="1"/>
      <c r="AD168" s="1"/>
      <c r="AE168" s="1"/>
      <c r="AF168" s="1"/>
      <c r="AG168" s="1"/>
      <c r="AH168" s="1"/>
      <c r="AI168" s="1"/>
      <c r="AJ168" s="1"/>
      <c r="AK168" s="1"/>
      <c r="AL168" s="1"/>
    </row>
    <row r="169" spans="1:38">
      <c r="A169" s="1"/>
      <c r="B169" s="1"/>
      <c r="C169" s="1"/>
      <c r="D169" s="855"/>
      <c r="E169" s="855"/>
      <c r="F169" s="856"/>
      <c r="G169" s="1"/>
      <c r="H169" s="1"/>
      <c r="I169" s="1"/>
      <c r="J169" s="1"/>
      <c r="K169" s="1"/>
      <c r="L169" s="1"/>
      <c r="M169" s="1"/>
      <c r="N169" s="1"/>
      <c r="O169" s="1"/>
      <c r="P169" s="1"/>
      <c r="Q169" s="1"/>
      <c r="R169" s="856"/>
      <c r="S169" s="856"/>
      <c r="T169" s="856"/>
      <c r="U169" s="1"/>
      <c r="V169" s="1"/>
      <c r="W169" s="1"/>
      <c r="X169" s="1"/>
      <c r="Y169" s="1"/>
      <c r="Z169" s="1"/>
      <c r="AA169" s="1"/>
      <c r="AB169" s="1"/>
      <c r="AC169" s="1"/>
      <c r="AD169" s="1"/>
      <c r="AE169" s="1"/>
      <c r="AF169" s="1"/>
      <c r="AG169" s="1"/>
      <c r="AH169" s="1"/>
      <c r="AI169" s="1"/>
      <c r="AJ169" s="1"/>
      <c r="AK169" s="1"/>
      <c r="AL169" s="1"/>
    </row>
    <row r="170" spans="1:38">
      <c r="A170" s="1"/>
      <c r="B170" s="1"/>
      <c r="C170" s="1"/>
      <c r="D170" s="855"/>
      <c r="E170" s="855"/>
      <c r="F170" s="856"/>
      <c r="G170" s="1"/>
      <c r="H170" s="1"/>
      <c r="I170" s="1"/>
      <c r="J170" s="1"/>
      <c r="K170" s="1"/>
      <c r="L170" s="1"/>
      <c r="M170" s="1"/>
      <c r="N170" s="1"/>
      <c r="O170" s="1"/>
      <c r="P170" s="1"/>
      <c r="Q170" s="1"/>
      <c r="R170" s="856"/>
      <c r="S170" s="856"/>
      <c r="T170" s="856"/>
      <c r="U170" s="1"/>
      <c r="V170" s="1"/>
      <c r="W170" s="1"/>
      <c r="X170" s="1"/>
      <c r="Y170" s="1"/>
      <c r="Z170" s="1"/>
      <c r="AA170" s="1"/>
      <c r="AB170" s="1"/>
      <c r="AC170" s="1"/>
      <c r="AD170" s="1"/>
      <c r="AE170" s="1"/>
      <c r="AF170" s="1"/>
      <c r="AG170" s="1"/>
      <c r="AH170" s="1"/>
      <c r="AI170" s="1"/>
      <c r="AJ170" s="1"/>
      <c r="AK170" s="1"/>
      <c r="AL170" s="1"/>
    </row>
    <row r="171" spans="1:38">
      <c r="A171" s="1"/>
      <c r="B171" s="1"/>
      <c r="C171" s="1"/>
      <c r="D171" s="855"/>
      <c r="E171" s="855"/>
      <c r="F171" s="856"/>
      <c r="G171" s="1"/>
      <c r="H171" s="1"/>
      <c r="I171" s="1"/>
      <c r="J171" s="1"/>
      <c r="K171" s="1"/>
      <c r="L171" s="1"/>
      <c r="M171" s="1"/>
      <c r="N171" s="1"/>
      <c r="O171" s="1"/>
      <c r="P171" s="1"/>
      <c r="Q171" s="1"/>
      <c r="R171" s="856"/>
      <c r="S171" s="856"/>
      <c r="T171" s="856"/>
      <c r="U171" s="1"/>
      <c r="V171" s="1"/>
      <c r="W171" s="1"/>
      <c r="X171" s="1"/>
      <c r="Y171" s="1"/>
      <c r="Z171" s="1"/>
      <c r="AA171" s="1"/>
      <c r="AB171" s="1"/>
      <c r="AC171" s="1"/>
      <c r="AD171" s="1"/>
      <c r="AE171" s="1"/>
      <c r="AF171" s="1"/>
      <c r="AG171" s="1"/>
      <c r="AH171" s="1"/>
      <c r="AI171" s="1"/>
      <c r="AJ171" s="1"/>
      <c r="AK171" s="1"/>
      <c r="AL171" s="1"/>
    </row>
    <row r="172" spans="1:38">
      <c r="A172" s="1"/>
      <c r="B172" s="1"/>
      <c r="C172" s="1"/>
      <c r="D172" s="855"/>
      <c r="E172" s="855"/>
      <c r="F172" s="856"/>
      <c r="G172" s="1"/>
      <c r="H172" s="1"/>
      <c r="I172" s="1"/>
      <c r="J172" s="1"/>
      <c r="K172" s="1"/>
      <c r="L172" s="1"/>
      <c r="M172" s="1"/>
      <c r="N172" s="1"/>
      <c r="O172" s="1"/>
      <c r="P172" s="1"/>
      <c r="Q172" s="1"/>
      <c r="R172" s="856"/>
      <c r="S172" s="856"/>
      <c r="T172" s="856"/>
      <c r="U172" s="1"/>
      <c r="V172" s="1"/>
      <c r="W172" s="1"/>
      <c r="X172" s="1"/>
      <c r="Y172" s="1"/>
      <c r="Z172" s="1"/>
      <c r="AA172" s="1"/>
      <c r="AB172" s="1"/>
      <c r="AC172" s="1"/>
      <c r="AD172" s="1"/>
      <c r="AE172" s="1"/>
      <c r="AF172" s="1"/>
      <c r="AG172" s="1"/>
      <c r="AH172" s="1"/>
      <c r="AI172" s="1"/>
      <c r="AJ172" s="1"/>
      <c r="AK172" s="1"/>
      <c r="AL172" s="1"/>
    </row>
    <row r="173" spans="1:38">
      <c r="A173" s="1"/>
      <c r="B173" s="1"/>
      <c r="C173" s="1"/>
      <c r="D173" s="855"/>
      <c r="E173" s="855"/>
      <c r="F173" s="856"/>
      <c r="G173" s="1"/>
      <c r="H173" s="1"/>
      <c r="I173" s="1"/>
      <c r="J173" s="1"/>
      <c r="K173" s="1"/>
      <c r="L173" s="1"/>
      <c r="M173" s="1"/>
      <c r="N173" s="1"/>
      <c r="O173" s="1"/>
      <c r="P173" s="1"/>
      <c r="Q173" s="1"/>
      <c r="R173" s="856"/>
      <c r="S173" s="856"/>
      <c r="T173" s="856"/>
      <c r="U173" s="1"/>
      <c r="V173" s="1"/>
      <c r="W173" s="1"/>
      <c r="X173" s="1"/>
      <c r="Y173" s="1"/>
      <c r="Z173" s="1"/>
      <c r="AA173" s="1"/>
      <c r="AB173" s="1"/>
      <c r="AC173" s="1"/>
      <c r="AD173" s="1"/>
      <c r="AE173" s="1"/>
      <c r="AF173" s="1"/>
      <c r="AG173" s="1"/>
      <c r="AH173" s="1"/>
      <c r="AI173" s="1"/>
      <c r="AJ173" s="1"/>
      <c r="AK173" s="1"/>
      <c r="AL173" s="1"/>
    </row>
    <row r="174" spans="1:38">
      <c r="A174" s="1"/>
      <c r="B174" s="1"/>
      <c r="C174" s="1"/>
      <c r="D174" s="855"/>
      <c r="E174" s="855"/>
      <c r="F174" s="856"/>
      <c r="G174" s="1"/>
      <c r="H174" s="1"/>
      <c r="I174" s="1"/>
      <c r="J174" s="1"/>
      <c r="K174" s="1"/>
      <c r="L174" s="1"/>
      <c r="M174" s="1"/>
      <c r="N174" s="1"/>
      <c r="O174" s="1"/>
      <c r="P174" s="1"/>
      <c r="Q174" s="1"/>
      <c r="R174" s="856"/>
      <c r="S174" s="856"/>
      <c r="T174" s="856"/>
      <c r="U174" s="1"/>
      <c r="V174" s="1"/>
      <c r="W174" s="1"/>
      <c r="X174" s="1"/>
      <c r="Y174" s="1"/>
      <c r="Z174" s="1"/>
      <c r="AA174" s="1"/>
      <c r="AB174" s="1"/>
      <c r="AC174" s="1"/>
      <c r="AD174" s="1"/>
      <c r="AE174" s="1"/>
      <c r="AF174" s="1"/>
      <c r="AG174" s="1"/>
      <c r="AH174" s="1"/>
      <c r="AI174" s="1"/>
      <c r="AJ174" s="1"/>
      <c r="AK174" s="1"/>
      <c r="AL174" s="1"/>
    </row>
    <row r="175" spans="1:38">
      <c r="A175" s="1"/>
      <c r="B175" s="1"/>
      <c r="C175" s="1"/>
      <c r="D175" s="855"/>
      <c r="E175" s="855"/>
      <c r="F175" s="856"/>
      <c r="G175" s="1"/>
      <c r="H175" s="1"/>
      <c r="I175" s="1"/>
      <c r="J175" s="1"/>
      <c r="K175" s="1"/>
      <c r="L175" s="1"/>
      <c r="M175" s="1"/>
      <c r="N175" s="1"/>
      <c r="O175" s="1"/>
      <c r="P175" s="1"/>
      <c r="Q175" s="1"/>
      <c r="R175" s="856"/>
      <c r="S175" s="856"/>
      <c r="T175" s="856"/>
      <c r="U175" s="1"/>
      <c r="V175" s="1"/>
      <c r="W175" s="1"/>
      <c r="X175" s="1"/>
      <c r="Y175" s="1"/>
      <c r="Z175" s="1"/>
      <c r="AA175" s="1"/>
      <c r="AB175" s="1"/>
      <c r="AC175" s="1"/>
      <c r="AD175" s="1"/>
      <c r="AE175" s="1"/>
      <c r="AF175" s="1"/>
      <c r="AG175" s="1"/>
      <c r="AH175" s="1"/>
      <c r="AI175" s="1"/>
      <c r="AJ175" s="1"/>
      <c r="AK175" s="1"/>
      <c r="AL175" s="1"/>
    </row>
    <row r="176" spans="1:38">
      <c r="A176" s="1"/>
      <c r="B176" s="1"/>
      <c r="C176" s="1"/>
      <c r="D176" s="855"/>
      <c r="E176" s="855"/>
      <c r="F176" s="856"/>
      <c r="G176" s="1"/>
      <c r="H176" s="1"/>
      <c r="I176" s="1"/>
      <c r="J176" s="1"/>
      <c r="K176" s="1"/>
      <c r="L176" s="1"/>
      <c r="M176" s="1"/>
      <c r="N176" s="1"/>
      <c r="O176" s="1"/>
      <c r="P176" s="1"/>
      <c r="Q176" s="1"/>
      <c r="R176" s="856"/>
      <c r="S176" s="856"/>
      <c r="T176" s="856"/>
      <c r="U176" s="1"/>
      <c r="V176" s="1"/>
      <c r="W176" s="1"/>
      <c r="X176" s="1"/>
      <c r="Y176" s="1"/>
      <c r="Z176" s="1"/>
      <c r="AA176" s="1"/>
      <c r="AB176" s="1"/>
      <c r="AC176" s="1"/>
      <c r="AD176" s="1"/>
      <c r="AE176" s="1"/>
      <c r="AF176" s="1"/>
      <c r="AG176" s="1"/>
      <c r="AH176" s="1"/>
      <c r="AI176" s="1"/>
      <c r="AJ176" s="1"/>
      <c r="AK176" s="1"/>
      <c r="AL176" s="1"/>
    </row>
    <row r="177" spans="1:38">
      <c r="A177" s="1"/>
      <c r="B177" s="1"/>
      <c r="C177" s="1"/>
      <c r="D177" s="855"/>
      <c r="E177" s="855"/>
      <c r="F177" s="856"/>
      <c r="G177" s="1"/>
      <c r="H177" s="1"/>
      <c r="I177" s="1"/>
      <c r="J177" s="1"/>
      <c r="K177" s="1"/>
      <c r="L177" s="1"/>
      <c r="M177" s="1"/>
      <c r="N177" s="1"/>
      <c r="O177" s="1"/>
      <c r="P177" s="1"/>
      <c r="Q177" s="1"/>
      <c r="R177" s="856"/>
      <c r="S177" s="856"/>
      <c r="T177" s="856"/>
      <c r="U177" s="1"/>
      <c r="V177" s="1"/>
      <c r="W177" s="1"/>
      <c r="X177" s="1"/>
      <c r="Y177" s="1"/>
      <c r="Z177" s="1"/>
      <c r="AA177" s="1"/>
      <c r="AB177" s="1"/>
      <c r="AC177" s="1"/>
      <c r="AD177" s="1"/>
      <c r="AE177" s="1"/>
      <c r="AF177" s="1"/>
      <c r="AG177" s="1"/>
      <c r="AH177" s="1"/>
      <c r="AI177" s="1"/>
      <c r="AJ177" s="1"/>
      <c r="AK177" s="1"/>
      <c r="AL177" s="1"/>
    </row>
    <row r="178" spans="1:38">
      <c r="A178" s="1"/>
      <c r="B178" s="1"/>
      <c r="C178" s="1"/>
      <c r="D178" s="855"/>
      <c r="E178" s="855"/>
      <c r="F178" s="856"/>
      <c r="G178" s="1"/>
      <c r="H178" s="1"/>
      <c r="I178" s="1"/>
      <c r="J178" s="1"/>
      <c r="K178" s="1"/>
      <c r="L178" s="1"/>
      <c r="M178" s="1"/>
      <c r="N178" s="1"/>
      <c r="O178" s="1"/>
      <c r="P178" s="1"/>
      <c r="Q178" s="1"/>
      <c r="R178" s="856"/>
      <c r="S178" s="856"/>
      <c r="T178" s="856"/>
      <c r="U178" s="1"/>
      <c r="V178" s="1"/>
      <c r="W178" s="1"/>
      <c r="X178" s="1"/>
      <c r="Y178" s="1"/>
      <c r="Z178" s="1"/>
      <c r="AA178" s="1"/>
      <c r="AB178" s="1"/>
      <c r="AC178" s="1"/>
      <c r="AD178" s="1"/>
      <c r="AE178" s="1"/>
      <c r="AF178" s="1"/>
      <c r="AG178" s="1"/>
      <c r="AH178" s="1"/>
      <c r="AI178" s="1"/>
      <c r="AJ178" s="1"/>
      <c r="AK178" s="1"/>
      <c r="AL178" s="1"/>
    </row>
    <row r="179" spans="1:38">
      <c r="A179" s="1"/>
      <c r="B179" s="1"/>
      <c r="C179" s="1"/>
      <c r="D179" s="855"/>
      <c r="E179" s="855"/>
      <c r="F179" s="856"/>
      <c r="G179" s="1"/>
      <c r="H179" s="1"/>
      <c r="I179" s="1"/>
      <c r="J179" s="1"/>
      <c r="K179" s="1"/>
      <c r="L179" s="1"/>
      <c r="M179" s="1"/>
      <c r="N179" s="1"/>
      <c r="O179" s="1"/>
      <c r="P179" s="1"/>
      <c r="Q179" s="1"/>
      <c r="R179" s="856"/>
      <c r="S179" s="856"/>
      <c r="T179" s="856"/>
      <c r="U179" s="1"/>
      <c r="V179" s="1"/>
      <c r="W179" s="1"/>
      <c r="X179" s="1"/>
      <c r="Y179" s="1"/>
      <c r="Z179" s="1"/>
      <c r="AA179" s="1"/>
      <c r="AB179" s="1"/>
      <c r="AC179" s="1"/>
      <c r="AD179" s="1"/>
      <c r="AE179" s="1"/>
      <c r="AF179" s="1"/>
      <c r="AG179" s="1"/>
      <c r="AH179" s="1"/>
      <c r="AI179" s="1"/>
      <c r="AJ179" s="1"/>
      <c r="AK179" s="1"/>
      <c r="AL179" s="1"/>
    </row>
    <row r="180" spans="1:38">
      <c r="A180" s="1"/>
      <c r="B180" s="1"/>
      <c r="C180" s="1"/>
      <c r="D180" s="855"/>
      <c r="E180" s="855"/>
      <c r="F180" s="856"/>
      <c r="G180" s="1"/>
      <c r="H180" s="1"/>
      <c r="I180" s="1"/>
      <c r="J180" s="1"/>
      <c r="K180" s="1"/>
      <c r="L180" s="1"/>
      <c r="M180" s="1"/>
      <c r="N180" s="1"/>
      <c r="O180" s="1"/>
      <c r="P180" s="1"/>
      <c r="Q180" s="1"/>
      <c r="R180" s="856"/>
      <c r="S180" s="856"/>
      <c r="T180" s="856"/>
      <c r="U180" s="1"/>
      <c r="V180" s="1"/>
      <c r="W180" s="1"/>
      <c r="X180" s="1"/>
      <c r="Y180" s="1"/>
      <c r="Z180" s="1"/>
      <c r="AA180" s="1"/>
      <c r="AB180" s="1"/>
      <c r="AC180" s="1"/>
      <c r="AD180" s="1"/>
      <c r="AE180" s="1"/>
      <c r="AF180" s="1"/>
      <c r="AG180" s="1"/>
      <c r="AH180" s="1"/>
      <c r="AI180" s="1"/>
      <c r="AJ180" s="1"/>
      <c r="AK180" s="1"/>
      <c r="AL180" s="1"/>
    </row>
    <row r="181" spans="1:38">
      <c r="A181" s="1"/>
      <c r="B181" s="1"/>
      <c r="C181" s="1"/>
      <c r="D181" s="855"/>
      <c r="E181" s="855"/>
      <c r="F181" s="856"/>
      <c r="G181" s="1"/>
      <c r="H181" s="1"/>
      <c r="I181" s="1"/>
      <c r="J181" s="1"/>
      <c r="K181" s="1"/>
      <c r="L181" s="1"/>
      <c r="M181" s="1"/>
      <c r="N181" s="1"/>
      <c r="O181" s="1"/>
      <c r="P181" s="1"/>
      <c r="Q181" s="1"/>
      <c r="R181" s="856"/>
      <c r="S181" s="856"/>
      <c r="T181" s="856"/>
      <c r="U181" s="1"/>
      <c r="V181" s="1"/>
      <c r="W181" s="1"/>
      <c r="X181" s="1"/>
      <c r="Y181" s="1"/>
      <c r="Z181" s="1"/>
      <c r="AA181" s="1"/>
      <c r="AB181" s="1"/>
      <c r="AC181" s="1"/>
      <c r="AD181" s="1"/>
      <c r="AE181" s="1"/>
      <c r="AF181" s="1"/>
      <c r="AG181" s="1"/>
      <c r="AH181" s="1"/>
      <c r="AI181" s="1"/>
      <c r="AJ181" s="1"/>
      <c r="AK181" s="1"/>
      <c r="AL181" s="1"/>
    </row>
    <row r="182" spans="1:38">
      <c r="A182" s="1"/>
      <c r="B182" s="1"/>
      <c r="C182" s="1"/>
      <c r="D182" s="855"/>
      <c r="E182" s="855"/>
      <c r="F182" s="856"/>
      <c r="G182" s="1"/>
      <c r="H182" s="1"/>
      <c r="I182" s="1"/>
      <c r="J182" s="1"/>
      <c r="K182" s="1"/>
      <c r="L182" s="1"/>
      <c r="M182" s="1"/>
      <c r="N182" s="1"/>
      <c r="O182" s="1"/>
      <c r="P182" s="1"/>
      <c r="Q182" s="1"/>
      <c r="R182" s="856"/>
      <c r="S182" s="856"/>
      <c r="T182" s="856"/>
      <c r="U182" s="1"/>
      <c r="V182" s="1"/>
      <c r="W182" s="1"/>
      <c r="X182" s="1"/>
      <c r="Y182" s="1"/>
      <c r="Z182" s="1"/>
      <c r="AA182" s="1"/>
      <c r="AB182" s="1"/>
      <c r="AC182" s="1"/>
      <c r="AD182" s="1"/>
      <c r="AE182" s="1"/>
      <c r="AF182" s="1"/>
      <c r="AG182" s="1"/>
      <c r="AH182" s="1"/>
      <c r="AI182" s="1"/>
      <c r="AJ182" s="1"/>
      <c r="AK182" s="1"/>
      <c r="AL182" s="1"/>
    </row>
    <row r="183" spans="1:38">
      <c r="A183" s="1"/>
      <c r="B183" s="1"/>
      <c r="C183" s="1"/>
      <c r="D183" s="855"/>
      <c r="E183" s="855"/>
      <c r="F183" s="856"/>
      <c r="G183" s="1"/>
      <c r="H183" s="1"/>
      <c r="I183" s="1"/>
      <c r="J183" s="1"/>
      <c r="K183" s="1"/>
      <c r="L183" s="1"/>
      <c r="M183" s="1"/>
      <c r="N183" s="1"/>
      <c r="O183" s="1"/>
      <c r="P183" s="1"/>
      <c r="Q183" s="1"/>
      <c r="R183" s="856"/>
      <c r="S183" s="856"/>
      <c r="T183" s="856"/>
      <c r="U183" s="1"/>
      <c r="V183" s="1"/>
      <c r="W183" s="1"/>
      <c r="X183" s="1"/>
      <c r="Y183" s="1"/>
      <c r="Z183" s="1"/>
      <c r="AA183" s="1"/>
      <c r="AB183" s="1"/>
      <c r="AC183" s="1"/>
      <c r="AD183" s="1"/>
      <c r="AE183" s="1"/>
      <c r="AF183" s="1"/>
      <c r="AG183" s="1"/>
      <c r="AH183" s="1"/>
      <c r="AI183" s="1"/>
      <c r="AJ183" s="1"/>
      <c r="AK183" s="1"/>
      <c r="AL183" s="1"/>
    </row>
    <row r="184" spans="1:38">
      <c r="A184" s="1"/>
      <c r="B184" s="1"/>
      <c r="C184" s="1"/>
      <c r="D184" s="855"/>
      <c r="E184" s="855"/>
      <c r="F184" s="856"/>
      <c r="G184" s="1"/>
      <c r="H184" s="1"/>
      <c r="I184" s="1"/>
      <c r="J184" s="1"/>
      <c r="K184" s="1"/>
      <c r="L184" s="1"/>
      <c r="M184" s="1"/>
      <c r="N184" s="1"/>
      <c r="O184" s="1"/>
      <c r="P184" s="1"/>
      <c r="Q184" s="1"/>
      <c r="R184" s="856"/>
      <c r="S184" s="856"/>
      <c r="T184" s="856"/>
      <c r="U184" s="1"/>
      <c r="V184" s="1"/>
      <c r="W184" s="1"/>
      <c r="X184" s="1"/>
      <c r="Y184" s="1"/>
      <c r="Z184" s="1"/>
      <c r="AA184" s="1"/>
      <c r="AB184" s="1"/>
      <c r="AC184" s="1"/>
      <c r="AD184" s="1"/>
      <c r="AE184" s="1"/>
      <c r="AF184" s="1"/>
      <c r="AG184" s="1"/>
      <c r="AH184" s="1"/>
      <c r="AI184" s="1"/>
      <c r="AJ184" s="1"/>
      <c r="AK184" s="1"/>
      <c r="AL184" s="1"/>
    </row>
    <row r="185" spans="1:38">
      <c r="A185" s="1"/>
      <c r="B185" s="1"/>
      <c r="C185" s="1"/>
      <c r="D185" s="855"/>
      <c r="E185" s="855"/>
      <c r="F185" s="856"/>
      <c r="G185" s="1"/>
      <c r="H185" s="1"/>
      <c r="I185" s="1"/>
      <c r="J185" s="1"/>
      <c r="K185" s="1"/>
      <c r="L185" s="1"/>
      <c r="M185" s="1"/>
      <c r="N185" s="1"/>
      <c r="O185" s="1"/>
      <c r="P185" s="1"/>
      <c r="Q185" s="1"/>
      <c r="R185" s="856"/>
      <c r="S185" s="856"/>
      <c r="T185" s="856"/>
      <c r="U185" s="1"/>
      <c r="V185" s="1"/>
      <c r="W185" s="1"/>
      <c r="X185" s="1"/>
      <c r="Y185" s="1"/>
      <c r="Z185" s="1"/>
      <c r="AA185" s="1"/>
      <c r="AB185" s="1"/>
      <c r="AC185" s="1"/>
      <c r="AD185" s="1"/>
      <c r="AE185" s="1"/>
      <c r="AF185" s="1"/>
      <c r="AG185" s="1"/>
      <c r="AH185" s="1"/>
      <c r="AI185" s="1"/>
      <c r="AJ185" s="1"/>
      <c r="AK185" s="1"/>
      <c r="AL185" s="1"/>
    </row>
    <row r="186" spans="1:38">
      <c r="A186" s="1"/>
      <c r="B186" s="1"/>
      <c r="C186" s="1"/>
      <c r="D186" s="855"/>
      <c r="E186" s="855"/>
      <c r="F186" s="856"/>
      <c r="G186" s="1"/>
      <c r="H186" s="1"/>
      <c r="I186" s="1"/>
      <c r="J186" s="1"/>
      <c r="K186" s="1"/>
      <c r="L186" s="1"/>
      <c r="M186" s="1"/>
      <c r="N186" s="1"/>
      <c r="O186" s="1"/>
      <c r="P186" s="1"/>
      <c r="Q186" s="1"/>
      <c r="R186" s="856"/>
      <c r="S186" s="856"/>
      <c r="T186" s="856"/>
      <c r="U186" s="1"/>
      <c r="V186" s="1"/>
      <c r="W186" s="1"/>
      <c r="X186" s="1"/>
      <c r="Y186" s="1"/>
      <c r="Z186" s="1"/>
      <c r="AA186" s="1"/>
      <c r="AB186" s="1"/>
      <c r="AC186" s="1"/>
      <c r="AD186" s="1"/>
      <c r="AE186" s="1"/>
      <c r="AF186" s="1"/>
      <c r="AG186" s="1"/>
      <c r="AH186" s="1"/>
      <c r="AI186" s="1"/>
      <c r="AJ186" s="1"/>
      <c r="AK186" s="1"/>
      <c r="AL186" s="1"/>
    </row>
    <row r="187" spans="1:38">
      <c r="A187" s="1"/>
      <c r="B187" s="1"/>
      <c r="C187" s="1"/>
      <c r="D187" s="855"/>
      <c r="E187" s="855"/>
      <c r="F187" s="856"/>
      <c r="G187" s="1"/>
      <c r="H187" s="1"/>
      <c r="I187" s="1"/>
      <c r="J187" s="1"/>
      <c r="K187" s="1"/>
      <c r="L187" s="1"/>
      <c r="M187" s="1"/>
      <c r="N187" s="1"/>
      <c r="O187" s="1"/>
      <c r="P187" s="1"/>
      <c r="Q187" s="1"/>
      <c r="R187" s="856"/>
      <c r="S187" s="856"/>
      <c r="T187" s="856"/>
      <c r="U187" s="1"/>
      <c r="V187" s="1"/>
      <c r="W187" s="1"/>
      <c r="X187" s="1"/>
      <c r="Y187" s="1"/>
      <c r="Z187" s="1"/>
      <c r="AA187" s="1"/>
      <c r="AB187" s="1"/>
      <c r="AC187" s="1"/>
      <c r="AD187" s="1"/>
      <c r="AE187" s="1"/>
      <c r="AF187" s="1"/>
      <c r="AG187" s="1"/>
      <c r="AH187" s="1"/>
      <c r="AI187" s="1"/>
      <c r="AJ187" s="1"/>
      <c r="AK187" s="1"/>
      <c r="AL187" s="1"/>
    </row>
    <row r="188" spans="1:38">
      <c r="A188" s="1"/>
      <c r="B188" s="1"/>
      <c r="C188" s="1"/>
      <c r="D188" s="855"/>
      <c r="E188" s="855"/>
      <c r="F188" s="856"/>
      <c r="G188" s="1"/>
      <c r="H188" s="1"/>
      <c r="I188" s="1"/>
      <c r="J188" s="1"/>
      <c r="K188" s="1"/>
      <c r="L188" s="1"/>
      <c r="M188" s="1"/>
      <c r="N188" s="1"/>
      <c r="O188" s="1"/>
      <c r="P188" s="1"/>
      <c r="Q188" s="1"/>
      <c r="R188" s="856"/>
      <c r="S188" s="856"/>
      <c r="T188" s="856"/>
      <c r="U188" s="1"/>
      <c r="V188" s="1"/>
      <c r="W188" s="1"/>
      <c r="X188" s="1"/>
      <c r="Y188" s="1"/>
      <c r="Z188" s="1"/>
      <c r="AA188" s="1"/>
      <c r="AB188" s="1"/>
      <c r="AC188" s="1"/>
      <c r="AD188" s="1"/>
      <c r="AE188" s="1"/>
      <c r="AF188" s="1"/>
      <c r="AG188" s="1"/>
      <c r="AH188" s="1"/>
      <c r="AI188" s="1"/>
      <c r="AJ188" s="1"/>
      <c r="AK188" s="1"/>
      <c r="AL188" s="1"/>
    </row>
    <row r="189" spans="1:38">
      <c r="A189" s="1"/>
      <c r="B189" s="1"/>
      <c r="C189" s="1"/>
      <c r="D189" s="855"/>
      <c r="E189" s="855"/>
      <c r="F189" s="856"/>
      <c r="G189" s="1"/>
      <c r="H189" s="1"/>
      <c r="I189" s="1"/>
      <c r="J189" s="1"/>
      <c r="K189" s="1"/>
      <c r="L189" s="1"/>
      <c r="M189" s="1"/>
      <c r="N189" s="1"/>
      <c r="O189" s="1"/>
      <c r="P189" s="1"/>
      <c r="Q189" s="1"/>
      <c r="R189" s="856"/>
      <c r="S189" s="856"/>
      <c r="T189" s="856"/>
      <c r="U189" s="1"/>
      <c r="V189" s="1"/>
      <c r="W189" s="1"/>
      <c r="X189" s="1"/>
      <c r="Y189" s="1"/>
      <c r="Z189" s="1"/>
      <c r="AA189" s="1"/>
      <c r="AB189" s="1"/>
      <c r="AC189" s="1"/>
      <c r="AD189" s="1"/>
      <c r="AE189" s="1"/>
      <c r="AF189" s="1"/>
      <c r="AG189" s="1"/>
      <c r="AH189" s="1"/>
      <c r="AI189" s="1"/>
      <c r="AJ189" s="1"/>
      <c r="AK189" s="1"/>
      <c r="AL189" s="1"/>
    </row>
    <row r="190" spans="1:38">
      <c r="A190" s="1"/>
      <c r="B190" s="1"/>
      <c r="C190" s="1"/>
      <c r="D190" s="855"/>
      <c r="E190" s="855"/>
      <c r="F190" s="856"/>
      <c r="G190" s="1"/>
      <c r="H190" s="1"/>
      <c r="I190" s="1"/>
      <c r="J190" s="1"/>
      <c r="K190" s="1"/>
      <c r="L190" s="1"/>
      <c r="M190" s="1"/>
      <c r="N190" s="1"/>
      <c r="O190" s="1"/>
      <c r="P190" s="1"/>
      <c r="Q190" s="1"/>
      <c r="R190" s="856"/>
      <c r="S190" s="856"/>
      <c r="T190" s="856"/>
      <c r="U190" s="1"/>
      <c r="V190" s="1"/>
      <c r="W190" s="1"/>
      <c r="X190" s="1"/>
      <c r="Y190" s="1"/>
      <c r="Z190" s="1"/>
      <c r="AA190" s="1"/>
      <c r="AB190" s="1"/>
      <c r="AC190" s="1"/>
      <c r="AD190" s="1"/>
      <c r="AE190" s="1"/>
      <c r="AF190" s="1"/>
      <c r="AG190" s="1"/>
      <c r="AH190" s="1"/>
      <c r="AI190" s="1"/>
      <c r="AJ190" s="1"/>
      <c r="AK190" s="1"/>
      <c r="AL190" s="1"/>
    </row>
    <row r="191" spans="1:38">
      <c r="A191" s="1"/>
      <c r="B191" s="1"/>
      <c r="C191" s="1"/>
      <c r="D191" s="855"/>
      <c r="E191" s="855"/>
      <c r="F191" s="856"/>
      <c r="G191" s="1"/>
      <c r="H191" s="1"/>
      <c r="I191" s="1"/>
      <c r="J191" s="1"/>
      <c r="K191" s="1"/>
      <c r="L191" s="1"/>
      <c r="M191" s="1"/>
      <c r="N191" s="1"/>
      <c r="O191" s="1"/>
      <c r="P191" s="1"/>
      <c r="Q191" s="1"/>
      <c r="R191" s="856"/>
      <c r="S191" s="856"/>
      <c r="T191" s="856"/>
      <c r="U191" s="1"/>
      <c r="V191" s="1"/>
      <c r="W191" s="1"/>
      <c r="X191" s="1"/>
      <c r="Y191" s="1"/>
      <c r="Z191" s="1"/>
      <c r="AA191" s="1"/>
      <c r="AB191" s="1"/>
      <c r="AC191" s="1"/>
      <c r="AD191" s="1"/>
      <c r="AE191" s="1"/>
      <c r="AF191" s="1"/>
      <c r="AG191" s="1"/>
      <c r="AH191" s="1"/>
      <c r="AI191" s="1"/>
      <c r="AJ191" s="1"/>
      <c r="AK191" s="1"/>
      <c r="AL191" s="1"/>
    </row>
    <row r="192" spans="1:38">
      <c r="A192" s="1"/>
      <c r="B192" s="1"/>
      <c r="C192" s="1"/>
      <c r="D192" s="855"/>
      <c r="E192" s="855"/>
      <c r="F192" s="856"/>
      <c r="G192" s="1"/>
      <c r="H192" s="1"/>
      <c r="I192" s="1"/>
      <c r="J192" s="1"/>
      <c r="K192" s="1"/>
      <c r="L192" s="1"/>
      <c r="M192" s="1"/>
      <c r="N192" s="1"/>
      <c r="O192" s="1"/>
      <c r="P192" s="1"/>
      <c r="Q192" s="1"/>
      <c r="R192" s="856"/>
      <c r="S192" s="856"/>
      <c r="T192" s="856"/>
      <c r="U192" s="1"/>
      <c r="V192" s="1"/>
      <c r="W192" s="1"/>
      <c r="X192" s="1"/>
      <c r="Y192" s="1"/>
      <c r="Z192" s="1"/>
      <c r="AA192" s="1"/>
      <c r="AB192" s="1"/>
      <c r="AC192" s="1"/>
      <c r="AD192" s="1"/>
      <c r="AE192" s="1"/>
      <c r="AF192" s="1"/>
      <c r="AG192" s="1"/>
      <c r="AH192" s="1"/>
      <c r="AI192" s="1"/>
      <c r="AJ192" s="1"/>
      <c r="AK192" s="1"/>
      <c r="AL192" s="1"/>
    </row>
    <row r="193" spans="1:38">
      <c r="A193" s="1"/>
      <c r="B193" s="1"/>
      <c r="C193" s="1"/>
      <c r="D193" s="855"/>
      <c r="E193" s="855"/>
      <c r="F193" s="856"/>
      <c r="G193" s="1"/>
      <c r="H193" s="1"/>
      <c r="I193" s="1"/>
      <c r="J193" s="1"/>
      <c r="K193" s="1"/>
      <c r="L193" s="1"/>
      <c r="M193" s="1"/>
      <c r="N193" s="1"/>
      <c r="O193" s="1"/>
      <c r="P193" s="1"/>
      <c r="Q193" s="1"/>
      <c r="R193" s="856"/>
      <c r="S193" s="856"/>
      <c r="T193" s="856"/>
      <c r="U193" s="1"/>
      <c r="V193" s="1"/>
      <c r="W193" s="1"/>
      <c r="X193" s="1"/>
      <c r="Y193" s="1"/>
      <c r="Z193" s="1"/>
      <c r="AA193" s="1"/>
      <c r="AB193" s="1"/>
      <c r="AC193" s="1"/>
      <c r="AD193" s="1"/>
      <c r="AE193" s="1"/>
      <c r="AF193" s="1"/>
      <c r="AG193" s="1"/>
      <c r="AH193" s="1"/>
      <c r="AI193" s="1"/>
      <c r="AJ193" s="1"/>
      <c r="AK193" s="1"/>
      <c r="AL193" s="1"/>
    </row>
    <row r="194" spans="1:38">
      <c r="A194" s="1"/>
      <c r="B194" s="1"/>
      <c r="C194" s="1"/>
      <c r="D194" s="855"/>
      <c r="E194" s="855"/>
      <c r="F194" s="856"/>
      <c r="G194" s="1"/>
      <c r="H194" s="1"/>
      <c r="I194" s="1"/>
      <c r="J194" s="1"/>
      <c r="K194" s="1"/>
      <c r="L194" s="1"/>
      <c r="M194" s="1"/>
      <c r="N194" s="1"/>
      <c r="O194" s="1"/>
      <c r="P194" s="1"/>
      <c r="Q194" s="1"/>
      <c r="R194" s="856"/>
      <c r="S194" s="856"/>
      <c r="T194" s="856"/>
      <c r="U194" s="1"/>
      <c r="V194" s="1"/>
      <c r="W194" s="1"/>
      <c r="X194" s="1"/>
      <c r="Y194" s="1"/>
      <c r="Z194" s="1"/>
      <c r="AA194" s="1"/>
      <c r="AB194" s="1"/>
      <c r="AC194" s="1"/>
      <c r="AD194" s="1"/>
      <c r="AE194" s="1"/>
      <c r="AF194" s="1"/>
      <c r="AG194" s="1"/>
      <c r="AH194" s="1"/>
      <c r="AI194" s="1"/>
      <c r="AJ194" s="1"/>
      <c r="AK194" s="1"/>
      <c r="AL194" s="1"/>
    </row>
    <row r="195" spans="1:38">
      <c r="A195" s="1"/>
      <c r="B195" s="1"/>
      <c r="C195" s="1"/>
      <c r="D195" s="855"/>
      <c r="E195" s="855"/>
      <c r="F195" s="856"/>
      <c r="G195" s="1"/>
      <c r="H195" s="1"/>
      <c r="I195" s="1"/>
      <c r="J195" s="1"/>
      <c r="K195" s="1"/>
      <c r="L195" s="1"/>
      <c r="M195" s="1"/>
      <c r="N195" s="1"/>
      <c r="O195" s="1"/>
      <c r="P195" s="1"/>
      <c r="Q195" s="1"/>
      <c r="R195" s="856"/>
      <c r="S195" s="856"/>
      <c r="T195" s="856"/>
      <c r="U195" s="1"/>
      <c r="V195" s="1"/>
      <c r="W195" s="1"/>
      <c r="X195" s="1"/>
      <c r="Y195" s="1"/>
      <c r="Z195" s="1"/>
      <c r="AA195" s="1"/>
      <c r="AB195" s="1"/>
      <c r="AC195" s="1"/>
      <c r="AD195" s="1"/>
      <c r="AE195" s="1"/>
      <c r="AF195" s="1"/>
      <c r="AG195" s="1"/>
      <c r="AH195" s="1"/>
      <c r="AI195" s="1"/>
      <c r="AJ195" s="1"/>
      <c r="AK195" s="1"/>
      <c r="AL195" s="1"/>
    </row>
    <row r="196" spans="1:38">
      <c r="A196" s="1"/>
      <c r="B196" s="1"/>
      <c r="C196" s="1"/>
      <c r="D196" s="855"/>
      <c r="E196" s="855"/>
      <c r="F196" s="856"/>
      <c r="G196" s="1"/>
      <c r="H196" s="1"/>
      <c r="I196" s="1"/>
      <c r="J196" s="1"/>
      <c r="K196" s="1"/>
      <c r="L196" s="1"/>
      <c r="M196" s="1"/>
      <c r="N196" s="1"/>
      <c r="O196" s="1"/>
      <c r="P196" s="1"/>
      <c r="Q196" s="1"/>
      <c r="R196" s="856"/>
      <c r="S196" s="856"/>
      <c r="T196" s="856"/>
      <c r="U196" s="1"/>
      <c r="V196" s="1"/>
      <c r="W196" s="1"/>
      <c r="X196" s="1"/>
      <c r="Y196" s="1"/>
      <c r="Z196" s="1"/>
      <c r="AA196" s="1"/>
      <c r="AB196" s="1"/>
      <c r="AC196" s="1"/>
      <c r="AD196" s="1"/>
      <c r="AE196" s="1"/>
      <c r="AF196" s="1"/>
      <c r="AG196" s="1"/>
      <c r="AH196" s="1"/>
      <c r="AI196" s="1"/>
      <c r="AJ196" s="1"/>
      <c r="AK196" s="1"/>
      <c r="AL196" s="1"/>
    </row>
    <row r="197" spans="1:38">
      <c r="A197" s="1"/>
      <c r="B197" s="1"/>
      <c r="C197" s="1"/>
      <c r="D197" s="855"/>
      <c r="E197" s="855"/>
      <c r="F197" s="856"/>
      <c r="G197" s="1"/>
      <c r="H197" s="1"/>
      <c r="I197" s="1"/>
      <c r="J197" s="1"/>
      <c r="K197" s="1"/>
      <c r="L197" s="1"/>
      <c r="M197" s="1"/>
      <c r="N197" s="1"/>
      <c r="O197" s="1"/>
      <c r="P197" s="1"/>
      <c r="Q197" s="1"/>
      <c r="R197" s="856"/>
      <c r="S197" s="856"/>
      <c r="T197" s="856"/>
      <c r="U197" s="1"/>
      <c r="V197" s="1"/>
      <c r="W197" s="1"/>
      <c r="X197" s="1"/>
      <c r="Y197" s="1"/>
      <c r="Z197" s="1"/>
      <c r="AA197" s="1"/>
      <c r="AB197" s="1"/>
      <c r="AC197" s="1"/>
      <c r="AD197" s="1"/>
      <c r="AE197" s="1"/>
      <c r="AF197" s="1"/>
      <c r="AG197" s="1"/>
      <c r="AH197" s="1"/>
      <c r="AI197" s="1"/>
      <c r="AJ197" s="1"/>
      <c r="AK197" s="1"/>
      <c r="AL197" s="1"/>
    </row>
    <row r="198" spans="1:38">
      <c r="A198" s="1"/>
      <c r="B198" s="1"/>
      <c r="C198" s="1"/>
      <c r="D198" s="855"/>
      <c r="E198" s="855"/>
      <c r="F198" s="856"/>
      <c r="G198" s="1"/>
      <c r="H198" s="1"/>
      <c r="I198" s="1"/>
      <c r="J198" s="1"/>
      <c r="K198" s="1"/>
      <c r="L198" s="1"/>
      <c r="M198" s="1"/>
      <c r="N198" s="1"/>
      <c r="O198" s="1"/>
      <c r="P198" s="1"/>
      <c r="Q198" s="1"/>
      <c r="R198" s="856"/>
      <c r="S198" s="856"/>
      <c r="T198" s="856"/>
      <c r="U198" s="1"/>
      <c r="V198" s="1"/>
      <c r="W198" s="1"/>
      <c r="X198" s="1"/>
      <c r="Y198" s="1"/>
      <c r="Z198" s="1"/>
      <c r="AA198" s="1"/>
      <c r="AB198" s="1"/>
      <c r="AC198" s="1"/>
      <c r="AD198" s="1"/>
      <c r="AE198" s="1"/>
      <c r="AF198" s="1"/>
      <c r="AG198" s="1"/>
      <c r="AH198" s="1"/>
      <c r="AI198" s="1"/>
      <c r="AJ198" s="1"/>
      <c r="AK198" s="1"/>
      <c r="AL198" s="1"/>
    </row>
    <row r="199" spans="1:38">
      <c r="A199" s="1"/>
      <c r="B199" s="1"/>
      <c r="C199" s="1"/>
      <c r="D199" s="855"/>
      <c r="E199" s="855"/>
      <c r="F199" s="856"/>
      <c r="G199" s="1"/>
      <c r="H199" s="1"/>
      <c r="I199" s="1"/>
      <c r="J199" s="1"/>
      <c r="K199" s="1"/>
      <c r="L199" s="1"/>
      <c r="M199" s="1"/>
      <c r="N199" s="1"/>
      <c r="O199" s="1"/>
      <c r="P199" s="1"/>
      <c r="Q199" s="1"/>
      <c r="R199" s="856"/>
      <c r="S199" s="856"/>
      <c r="T199" s="856"/>
      <c r="U199" s="1"/>
      <c r="V199" s="1"/>
      <c r="W199" s="1"/>
      <c r="X199" s="1"/>
      <c r="Y199" s="1"/>
      <c r="Z199" s="1"/>
      <c r="AA199" s="1"/>
      <c r="AB199" s="1"/>
      <c r="AC199" s="1"/>
      <c r="AD199" s="1"/>
      <c r="AE199" s="1"/>
      <c r="AF199" s="1"/>
      <c r="AG199" s="1"/>
      <c r="AH199" s="1"/>
      <c r="AI199" s="1"/>
      <c r="AJ199" s="1"/>
      <c r="AK199" s="1"/>
      <c r="AL199" s="1"/>
    </row>
    <row r="200" spans="1:38">
      <c r="A200" s="1"/>
      <c r="B200" s="1"/>
      <c r="C200" s="1"/>
      <c r="D200" s="855"/>
      <c r="E200" s="855"/>
      <c r="F200" s="856"/>
      <c r="G200" s="1"/>
      <c r="H200" s="1"/>
      <c r="I200" s="1"/>
      <c r="J200" s="1"/>
      <c r="K200" s="1"/>
      <c r="L200" s="1"/>
      <c r="M200" s="1"/>
      <c r="N200" s="1"/>
      <c r="O200" s="1"/>
      <c r="P200" s="1"/>
      <c r="Q200" s="1"/>
      <c r="R200" s="856"/>
      <c r="S200" s="856"/>
      <c r="T200" s="856"/>
      <c r="U200" s="1"/>
      <c r="V200" s="1"/>
      <c r="W200" s="1"/>
      <c r="X200" s="1"/>
      <c r="Y200" s="1"/>
      <c r="Z200" s="1"/>
      <c r="AA200" s="1"/>
      <c r="AB200" s="1"/>
      <c r="AC200" s="1"/>
      <c r="AD200" s="1"/>
      <c r="AE200" s="1"/>
      <c r="AF200" s="1"/>
      <c r="AG200" s="1"/>
      <c r="AH200" s="1"/>
      <c r="AI200" s="1"/>
      <c r="AJ200" s="1"/>
      <c r="AK200" s="1"/>
      <c r="AL200" s="1"/>
    </row>
    <row r="201" spans="1:38">
      <c r="A201" s="1"/>
      <c r="B201" s="1"/>
      <c r="C201" s="1"/>
      <c r="D201" s="855"/>
      <c r="E201" s="855"/>
      <c r="F201" s="856"/>
      <c r="G201" s="1"/>
      <c r="H201" s="1"/>
      <c r="I201" s="1"/>
      <c r="J201" s="1"/>
      <c r="K201" s="1"/>
      <c r="L201" s="1"/>
      <c r="M201" s="1"/>
      <c r="N201" s="1"/>
      <c r="O201" s="1"/>
      <c r="P201" s="1"/>
      <c r="Q201" s="1"/>
      <c r="R201" s="856"/>
      <c r="S201" s="856"/>
      <c r="T201" s="856"/>
      <c r="U201" s="1"/>
      <c r="V201" s="1"/>
      <c r="W201" s="1"/>
      <c r="X201" s="1"/>
      <c r="Y201" s="1"/>
      <c r="Z201" s="1"/>
      <c r="AA201" s="1"/>
      <c r="AB201" s="1"/>
      <c r="AC201" s="1"/>
      <c r="AD201" s="1"/>
      <c r="AE201" s="1"/>
      <c r="AF201" s="1"/>
      <c r="AG201" s="1"/>
      <c r="AH201" s="1"/>
      <c r="AI201" s="1"/>
      <c r="AJ201" s="1"/>
      <c r="AK201" s="1"/>
      <c r="AL201" s="1"/>
    </row>
    <row r="202" spans="1:38">
      <c r="A202" s="1"/>
      <c r="B202" s="1"/>
      <c r="C202" s="1"/>
      <c r="D202" s="855"/>
      <c r="E202" s="855"/>
      <c r="F202" s="856"/>
      <c r="G202" s="1"/>
      <c r="H202" s="1"/>
      <c r="I202" s="1"/>
      <c r="J202" s="1"/>
      <c r="K202" s="1"/>
      <c r="L202" s="1"/>
      <c r="M202" s="1"/>
      <c r="N202" s="1"/>
      <c r="O202" s="1"/>
      <c r="P202" s="1"/>
      <c r="Q202" s="1"/>
      <c r="R202" s="856"/>
      <c r="S202" s="856"/>
      <c r="T202" s="856"/>
      <c r="U202" s="1"/>
      <c r="V202" s="1"/>
      <c r="W202" s="1"/>
      <c r="X202" s="1"/>
      <c r="Y202" s="1"/>
      <c r="Z202" s="1"/>
      <c r="AA202" s="1"/>
      <c r="AB202" s="1"/>
      <c r="AC202" s="1"/>
      <c r="AD202" s="1"/>
      <c r="AE202" s="1"/>
      <c r="AF202" s="1"/>
      <c r="AG202" s="1"/>
      <c r="AH202" s="1"/>
      <c r="AI202" s="1"/>
      <c r="AJ202" s="1"/>
      <c r="AK202" s="1"/>
      <c r="AL202" s="1"/>
    </row>
    <row r="203" spans="1:38">
      <c r="A203" s="1"/>
      <c r="B203" s="1"/>
      <c r="C203" s="1"/>
      <c r="D203" s="855"/>
      <c r="E203" s="855"/>
      <c r="F203" s="856"/>
      <c r="G203" s="1"/>
      <c r="H203" s="1"/>
      <c r="I203" s="1"/>
      <c r="J203" s="1"/>
      <c r="K203" s="1"/>
      <c r="L203" s="1"/>
      <c r="M203" s="1"/>
      <c r="N203" s="1"/>
      <c r="O203" s="1"/>
      <c r="P203" s="1"/>
      <c r="Q203" s="1"/>
      <c r="R203" s="856"/>
      <c r="S203" s="856"/>
      <c r="T203" s="856"/>
      <c r="U203" s="1"/>
      <c r="V203" s="1"/>
      <c r="W203" s="1"/>
      <c r="X203" s="1"/>
      <c r="Y203" s="1"/>
      <c r="Z203" s="1"/>
      <c r="AA203" s="1"/>
      <c r="AB203" s="1"/>
      <c r="AC203" s="1"/>
      <c r="AD203" s="1"/>
      <c r="AE203" s="1"/>
      <c r="AF203" s="1"/>
      <c r="AG203" s="1"/>
      <c r="AH203" s="1"/>
      <c r="AI203" s="1"/>
      <c r="AJ203" s="1"/>
      <c r="AK203" s="1"/>
      <c r="AL203" s="1"/>
    </row>
    <row r="204" spans="1:38">
      <c r="A204" s="1"/>
      <c r="B204" s="1"/>
      <c r="C204" s="1"/>
      <c r="D204" s="855"/>
      <c r="E204" s="855"/>
      <c r="F204" s="856"/>
      <c r="G204" s="1"/>
      <c r="H204" s="1"/>
      <c r="I204" s="1"/>
      <c r="J204" s="1"/>
      <c r="K204" s="1"/>
      <c r="L204" s="1"/>
      <c r="M204" s="1"/>
      <c r="N204" s="1"/>
      <c r="O204" s="1"/>
      <c r="P204" s="1"/>
      <c r="Q204" s="1"/>
      <c r="R204" s="856"/>
      <c r="S204" s="856"/>
      <c r="T204" s="856"/>
      <c r="U204" s="1"/>
      <c r="V204" s="1"/>
      <c r="W204" s="1"/>
      <c r="X204" s="1"/>
      <c r="Y204" s="1"/>
      <c r="Z204" s="1"/>
      <c r="AA204" s="1"/>
      <c r="AB204" s="1"/>
      <c r="AC204" s="1"/>
      <c r="AD204" s="1"/>
      <c r="AE204" s="1"/>
      <c r="AF204" s="1"/>
      <c r="AG204" s="1"/>
      <c r="AH204" s="1"/>
      <c r="AI204" s="1"/>
      <c r="AJ204" s="1"/>
      <c r="AK204" s="1"/>
      <c r="AL204" s="1"/>
    </row>
    <row r="205" spans="1:38">
      <c r="A205" s="1"/>
      <c r="B205" s="1"/>
      <c r="C205" s="1"/>
      <c r="D205" s="855"/>
      <c r="E205" s="855"/>
      <c r="F205" s="856"/>
      <c r="G205" s="1"/>
      <c r="H205" s="1"/>
      <c r="I205" s="1"/>
      <c r="J205" s="1"/>
      <c r="K205" s="1"/>
      <c r="L205" s="1"/>
      <c r="M205" s="1"/>
      <c r="N205" s="1"/>
      <c r="O205" s="1"/>
      <c r="P205" s="1"/>
      <c r="Q205" s="1"/>
      <c r="R205" s="856"/>
      <c r="S205" s="856"/>
      <c r="T205" s="856"/>
      <c r="U205" s="1"/>
      <c r="V205" s="1"/>
      <c r="W205" s="1"/>
      <c r="X205" s="1"/>
      <c r="Y205" s="1"/>
      <c r="Z205" s="1"/>
      <c r="AA205" s="1"/>
      <c r="AB205" s="1"/>
      <c r="AC205" s="1"/>
      <c r="AD205" s="1"/>
      <c r="AE205" s="1"/>
      <c r="AF205" s="1"/>
      <c r="AG205" s="1"/>
      <c r="AH205" s="1"/>
      <c r="AI205" s="1"/>
      <c r="AJ205" s="1"/>
      <c r="AK205" s="1"/>
      <c r="AL205" s="1"/>
    </row>
    <row r="206" spans="1:38">
      <c r="A206" s="1"/>
      <c r="B206" s="1"/>
      <c r="C206" s="1"/>
      <c r="D206" s="855"/>
      <c r="E206" s="855"/>
      <c r="F206" s="856"/>
      <c r="G206" s="1"/>
      <c r="H206" s="1"/>
      <c r="I206" s="1"/>
      <c r="J206" s="1"/>
      <c r="K206" s="1"/>
      <c r="L206" s="1"/>
      <c r="M206" s="1"/>
      <c r="N206" s="1"/>
      <c r="O206" s="1"/>
      <c r="P206" s="1"/>
      <c r="Q206" s="1"/>
      <c r="R206" s="856"/>
      <c r="S206" s="856"/>
      <c r="T206" s="856"/>
      <c r="U206" s="1"/>
      <c r="V206" s="1"/>
      <c r="W206" s="1"/>
      <c r="X206" s="1"/>
      <c r="Y206" s="1"/>
      <c r="Z206" s="1"/>
      <c r="AA206" s="1"/>
      <c r="AB206" s="1"/>
      <c r="AC206" s="1"/>
      <c r="AD206" s="1"/>
      <c r="AE206" s="1"/>
      <c r="AF206" s="1"/>
      <c r="AG206" s="1"/>
      <c r="AH206" s="1"/>
      <c r="AI206" s="1"/>
      <c r="AJ206" s="1"/>
      <c r="AK206" s="1"/>
      <c r="AL206" s="1"/>
    </row>
    <row r="207" spans="1:38">
      <c r="A207" s="1"/>
      <c r="B207" s="1"/>
      <c r="C207" s="1"/>
      <c r="D207" s="855"/>
      <c r="E207" s="855"/>
      <c r="F207" s="856"/>
      <c r="G207" s="1"/>
      <c r="H207" s="1"/>
      <c r="I207" s="1"/>
      <c r="J207" s="1"/>
      <c r="K207" s="1"/>
      <c r="L207" s="1"/>
      <c r="M207" s="1"/>
      <c r="N207" s="1"/>
      <c r="O207" s="1"/>
      <c r="P207" s="1"/>
      <c r="Q207" s="1"/>
      <c r="R207" s="856"/>
      <c r="S207" s="856"/>
      <c r="T207" s="856"/>
      <c r="U207" s="1"/>
      <c r="V207" s="1"/>
      <c r="W207" s="1"/>
      <c r="X207" s="1"/>
      <c r="Y207" s="1"/>
      <c r="Z207" s="1"/>
      <c r="AA207" s="1"/>
      <c r="AB207" s="1"/>
      <c r="AC207" s="1"/>
      <c r="AD207" s="1"/>
      <c r="AE207" s="1"/>
      <c r="AF207" s="1"/>
      <c r="AG207" s="1"/>
      <c r="AH207" s="1"/>
      <c r="AI207" s="1"/>
      <c r="AJ207" s="1"/>
      <c r="AK207" s="1"/>
      <c r="AL207" s="1"/>
    </row>
    <row r="208" spans="1:38">
      <c r="A208" s="1"/>
      <c r="B208" s="1"/>
      <c r="C208" s="1"/>
      <c r="D208" s="855"/>
      <c r="E208" s="855"/>
      <c r="F208" s="856"/>
      <c r="G208" s="1"/>
      <c r="H208" s="1"/>
      <c r="I208" s="1"/>
      <c r="J208" s="1"/>
      <c r="K208" s="1"/>
      <c r="L208" s="1"/>
      <c r="M208" s="1"/>
      <c r="N208" s="1"/>
      <c r="O208" s="1"/>
      <c r="P208" s="1"/>
      <c r="Q208" s="1"/>
      <c r="R208" s="856"/>
      <c r="S208" s="856"/>
      <c r="T208" s="856"/>
      <c r="U208" s="1"/>
      <c r="V208" s="1"/>
      <c r="W208" s="1"/>
      <c r="X208" s="1"/>
      <c r="Y208" s="1"/>
      <c r="Z208" s="1"/>
      <c r="AA208" s="1"/>
      <c r="AB208" s="1"/>
      <c r="AC208" s="1"/>
      <c r="AD208" s="1"/>
      <c r="AE208" s="1"/>
      <c r="AF208" s="1"/>
      <c r="AG208" s="1"/>
      <c r="AH208" s="1"/>
      <c r="AI208" s="1"/>
      <c r="AJ208" s="1"/>
      <c r="AK208" s="1"/>
      <c r="AL208" s="1"/>
    </row>
    <row r="209" spans="1:38">
      <c r="A209" s="1"/>
      <c r="B209" s="1"/>
      <c r="C209" s="1"/>
      <c r="D209" s="855"/>
      <c r="E209" s="855"/>
      <c r="F209" s="856"/>
      <c r="G209" s="1"/>
      <c r="H209" s="1"/>
      <c r="I209" s="1"/>
      <c r="J209" s="1"/>
      <c r="K209" s="1"/>
      <c r="L209" s="1"/>
      <c r="M209" s="1"/>
      <c r="N209" s="1"/>
      <c r="O209" s="1"/>
      <c r="P209" s="1"/>
      <c r="Q209" s="1"/>
      <c r="R209" s="856"/>
      <c r="S209" s="856"/>
      <c r="T209" s="856"/>
      <c r="U209" s="1"/>
      <c r="V209" s="1"/>
      <c r="W209" s="1"/>
      <c r="X209" s="1"/>
      <c r="Y209" s="1"/>
      <c r="Z209" s="1"/>
      <c r="AA209" s="1"/>
      <c r="AB209" s="1"/>
      <c r="AC209" s="1"/>
      <c r="AD209" s="1"/>
      <c r="AE209" s="1"/>
      <c r="AF209" s="1"/>
      <c r="AG209" s="1"/>
      <c r="AH209" s="1"/>
      <c r="AI209" s="1"/>
      <c r="AJ209" s="1"/>
      <c r="AK209" s="1"/>
      <c r="AL209" s="1"/>
    </row>
    <row r="210" spans="1:38">
      <c r="A210" s="1"/>
      <c r="B210" s="1"/>
      <c r="C210" s="1"/>
      <c r="D210" s="855"/>
      <c r="E210" s="855"/>
      <c r="F210" s="856"/>
      <c r="G210" s="1"/>
      <c r="H210" s="1"/>
      <c r="I210" s="1"/>
      <c r="J210" s="1"/>
      <c r="K210" s="1"/>
      <c r="L210" s="1"/>
      <c r="M210" s="1"/>
      <c r="N210" s="1"/>
      <c r="O210" s="1"/>
      <c r="P210" s="1"/>
      <c r="Q210" s="1"/>
      <c r="R210" s="856"/>
      <c r="S210" s="856"/>
      <c r="T210" s="856"/>
      <c r="U210" s="1"/>
      <c r="V210" s="1"/>
      <c r="W210" s="1"/>
      <c r="X210" s="1"/>
      <c r="Y210" s="1"/>
      <c r="Z210" s="1"/>
      <c r="AA210" s="1"/>
      <c r="AB210" s="1"/>
      <c r="AC210" s="1"/>
      <c r="AD210" s="1"/>
      <c r="AE210" s="1"/>
      <c r="AF210" s="1"/>
      <c r="AG210" s="1"/>
      <c r="AH210" s="1"/>
      <c r="AI210" s="1"/>
      <c r="AJ210" s="1"/>
      <c r="AK210" s="1"/>
      <c r="AL210" s="1"/>
    </row>
    <row r="211" spans="1:38">
      <c r="A211" s="1"/>
      <c r="B211" s="1"/>
      <c r="C211" s="1"/>
      <c r="D211" s="855"/>
      <c r="E211" s="855"/>
      <c r="F211" s="856"/>
      <c r="G211" s="1"/>
      <c r="H211" s="1"/>
      <c r="I211" s="1"/>
      <c r="J211" s="1"/>
      <c r="K211" s="1"/>
      <c r="L211" s="1"/>
      <c r="M211" s="1"/>
      <c r="N211" s="1"/>
      <c r="O211" s="1"/>
      <c r="P211" s="1"/>
      <c r="Q211" s="1"/>
      <c r="R211" s="856"/>
      <c r="S211" s="856"/>
      <c r="T211" s="856"/>
      <c r="U211" s="1"/>
      <c r="V211" s="1"/>
      <c r="W211" s="1"/>
      <c r="X211" s="1"/>
      <c r="Y211" s="1"/>
      <c r="Z211" s="1"/>
      <c r="AA211" s="1"/>
      <c r="AB211" s="1"/>
      <c r="AC211" s="1"/>
      <c r="AD211" s="1"/>
      <c r="AE211" s="1"/>
      <c r="AF211" s="1"/>
      <c r="AG211" s="1"/>
      <c r="AH211" s="1"/>
      <c r="AI211" s="1"/>
      <c r="AJ211" s="1"/>
      <c r="AK211" s="1"/>
      <c r="AL211" s="1"/>
    </row>
    <row r="212" spans="1:38">
      <c r="A212" s="1"/>
      <c r="B212" s="1"/>
      <c r="C212" s="1"/>
      <c r="D212" s="855"/>
      <c r="E212" s="855"/>
      <c r="F212" s="856"/>
      <c r="G212" s="1"/>
      <c r="H212" s="1"/>
      <c r="I212" s="1"/>
      <c r="J212" s="1"/>
      <c r="K212" s="1"/>
      <c r="L212" s="1"/>
      <c r="M212" s="1"/>
      <c r="N212" s="1"/>
      <c r="O212" s="1"/>
      <c r="P212" s="1"/>
      <c r="Q212" s="1"/>
      <c r="R212" s="856"/>
      <c r="S212" s="856"/>
      <c r="T212" s="856"/>
      <c r="U212" s="1"/>
      <c r="V212" s="1"/>
      <c r="W212" s="1"/>
      <c r="X212" s="1"/>
      <c r="Y212" s="1"/>
      <c r="Z212" s="1"/>
      <c r="AA212" s="1"/>
      <c r="AB212" s="1"/>
      <c r="AC212" s="1"/>
      <c r="AD212" s="1"/>
      <c r="AE212" s="1"/>
      <c r="AF212" s="1"/>
      <c r="AG212" s="1"/>
      <c r="AH212" s="1"/>
      <c r="AI212" s="1"/>
      <c r="AJ212" s="1"/>
      <c r="AK212" s="1"/>
      <c r="AL212" s="1"/>
    </row>
    <row r="213" spans="1:38">
      <c r="A213" s="1"/>
      <c r="B213" s="1"/>
      <c r="C213" s="1"/>
      <c r="D213" s="855"/>
      <c r="E213" s="855"/>
      <c r="F213" s="856"/>
      <c r="G213" s="1"/>
      <c r="H213" s="1"/>
      <c r="I213" s="1"/>
      <c r="J213" s="1"/>
      <c r="K213" s="1"/>
      <c r="L213" s="1"/>
      <c r="M213" s="1"/>
      <c r="N213" s="1"/>
      <c r="O213" s="1"/>
      <c r="P213" s="1"/>
      <c r="Q213" s="1"/>
      <c r="R213" s="856"/>
      <c r="S213" s="856"/>
      <c r="T213" s="856"/>
      <c r="U213" s="1"/>
      <c r="V213" s="1"/>
      <c r="W213" s="1"/>
      <c r="X213" s="1"/>
      <c r="Y213" s="1"/>
      <c r="Z213" s="1"/>
      <c r="AA213" s="1"/>
      <c r="AB213" s="1"/>
      <c r="AC213" s="1"/>
      <c r="AD213" s="1"/>
      <c r="AE213" s="1"/>
      <c r="AF213" s="1"/>
      <c r="AG213" s="1"/>
      <c r="AH213" s="1"/>
      <c r="AI213" s="1"/>
      <c r="AJ213" s="1"/>
      <c r="AK213" s="1"/>
      <c r="AL213" s="1"/>
    </row>
    <row r="214" spans="1:38">
      <c r="A214" s="1"/>
      <c r="B214" s="1"/>
      <c r="C214" s="1"/>
      <c r="D214" s="855"/>
      <c r="E214" s="855"/>
      <c r="F214" s="856"/>
      <c r="G214" s="1"/>
      <c r="H214" s="1"/>
      <c r="I214" s="1"/>
      <c r="J214" s="1"/>
      <c r="K214" s="1"/>
      <c r="L214" s="1"/>
      <c r="M214" s="1"/>
      <c r="N214" s="1"/>
      <c r="O214" s="1"/>
      <c r="P214" s="1"/>
      <c r="Q214" s="1"/>
      <c r="R214" s="856"/>
      <c r="S214" s="856"/>
      <c r="T214" s="856"/>
      <c r="U214" s="1"/>
      <c r="V214" s="1"/>
      <c r="W214" s="1"/>
      <c r="X214" s="1"/>
      <c r="Y214" s="1"/>
      <c r="Z214" s="1"/>
      <c r="AA214" s="1"/>
      <c r="AB214" s="1"/>
      <c r="AC214" s="1"/>
      <c r="AD214" s="1"/>
      <c r="AE214" s="1"/>
      <c r="AF214" s="1"/>
      <c r="AG214" s="1"/>
      <c r="AH214" s="1"/>
      <c r="AI214" s="1"/>
      <c r="AJ214" s="1"/>
      <c r="AK214" s="1"/>
      <c r="AL214" s="1"/>
    </row>
    <row r="215" spans="1:38">
      <c r="A215" s="1"/>
      <c r="B215" s="1"/>
      <c r="C215" s="1"/>
      <c r="D215" s="855"/>
      <c r="E215" s="855"/>
      <c r="F215" s="856"/>
      <c r="G215" s="1"/>
      <c r="H215" s="1"/>
      <c r="I215" s="1"/>
      <c r="J215" s="1"/>
      <c r="K215" s="1"/>
      <c r="L215" s="1"/>
      <c r="M215" s="1"/>
      <c r="N215" s="1"/>
      <c r="O215" s="1"/>
      <c r="P215" s="1"/>
      <c r="Q215" s="1"/>
      <c r="R215" s="856"/>
      <c r="S215" s="856"/>
      <c r="T215" s="856"/>
      <c r="U215" s="1"/>
      <c r="V215" s="1"/>
      <c r="W215" s="1"/>
      <c r="X215" s="1"/>
      <c r="Y215" s="1"/>
      <c r="Z215" s="1"/>
      <c r="AA215" s="1"/>
      <c r="AB215" s="1"/>
      <c r="AC215" s="1"/>
      <c r="AD215" s="1"/>
      <c r="AE215" s="1"/>
      <c r="AF215" s="1"/>
      <c r="AG215" s="1"/>
      <c r="AH215" s="1"/>
      <c r="AI215" s="1"/>
      <c r="AJ215" s="1"/>
      <c r="AK215" s="1"/>
      <c r="AL215" s="1"/>
    </row>
    <row r="216" spans="1:38">
      <c r="A216" s="1"/>
      <c r="B216" s="1"/>
      <c r="C216" s="1"/>
      <c r="D216" s="855"/>
      <c r="E216" s="855"/>
      <c r="F216" s="856"/>
      <c r="G216" s="1"/>
      <c r="H216" s="1"/>
      <c r="I216" s="1"/>
      <c r="J216" s="1"/>
      <c r="K216" s="1"/>
      <c r="L216" s="1"/>
      <c r="M216" s="1"/>
      <c r="N216" s="1"/>
      <c r="O216" s="1"/>
      <c r="P216" s="1"/>
      <c r="Q216" s="1"/>
      <c r="R216" s="856"/>
      <c r="S216" s="856"/>
      <c r="T216" s="856"/>
      <c r="U216" s="1"/>
      <c r="V216" s="1"/>
      <c r="W216" s="1"/>
      <c r="X216" s="1"/>
      <c r="Y216" s="1"/>
      <c r="Z216" s="1"/>
      <c r="AA216" s="1"/>
      <c r="AB216" s="1"/>
      <c r="AC216" s="1"/>
      <c r="AD216" s="1"/>
      <c r="AE216" s="1"/>
      <c r="AF216" s="1"/>
      <c r="AG216" s="1"/>
      <c r="AH216" s="1"/>
      <c r="AI216" s="1"/>
      <c r="AJ216" s="1"/>
      <c r="AK216" s="1"/>
      <c r="AL216" s="1"/>
    </row>
    <row r="217" spans="1:38">
      <c r="A217" s="1"/>
      <c r="B217" s="1"/>
      <c r="C217" s="1"/>
      <c r="D217" s="855"/>
      <c r="E217" s="855"/>
      <c r="F217" s="856"/>
      <c r="G217" s="1"/>
      <c r="H217" s="1"/>
      <c r="I217" s="1"/>
      <c r="J217" s="1"/>
      <c r="K217" s="1"/>
      <c r="L217" s="1"/>
      <c r="M217" s="1"/>
      <c r="N217" s="1"/>
      <c r="O217" s="1"/>
      <c r="P217" s="1"/>
      <c r="Q217" s="1"/>
      <c r="R217" s="856"/>
      <c r="S217" s="856"/>
      <c r="T217" s="856"/>
      <c r="U217" s="1"/>
      <c r="V217" s="1"/>
      <c r="W217" s="1"/>
      <c r="X217" s="1"/>
      <c r="Y217" s="1"/>
      <c r="Z217" s="1"/>
      <c r="AA217" s="1"/>
      <c r="AB217" s="1"/>
      <c r="AC217" s="1"/>
      <c r="AD217" s="1"/>
      <c r="AE217" s="1"/>
      <c r="AF217" s="1"/>
      <c r="AG217" s="1"/>
      <c r="AH217" s="1"/>
      <c r="AI217" s="1"/>
      <c r="AJ217" s="1"/>
      <c r="AK217" s="1"/>
      <c r="AL217" s="1"/>
    </row>
    <row r="218" spans="1:38">
      <c r="A218" s="1"/>
      <c r="B218" s="1"/>
      <c r="C218" s="1"/>
      <c r="D218" s="855"/>
      <c r="E218" s="855"/>
      <c r="F218" s="856"/>
      <c r="G218" s="1"/>
      <c r="H218" s="1"/>
      <c r="I218" s="1"/>
      <c r="J218" s="1"/>
      <c r="K218" s="1"/>
      <c r="L218" s="1"/>
      <c r="M218" s="1"/>
      <c r="N218" s="1"/>
      <c r="O218" s="1"/>
      <c r="P218" s="1"/>
      <c r="Q218" s="1"/>
      <c r="R218" s="856"/>
      <c r="S218" s="856"/>
      <c r="T218" s="856"/>
      <c r="U218" s="1"/>
      <c r="V218" s="1"/>
      <c r="W218" s="1"/>
      <c r="X218" s="1"/>
      <c r="Y218" s="1"/>
      <c r="Z218" s="1"/>
      <c r="AA218" s="1"/>
      <c r="AB218" s="1"/>
      <c r="AC218" s="1"/>
      <c r="AD218" s="1"/>
      <c r="AE218" s="1"/>
      <c r="AF218" s="1"/>
      <c r="AG218" s="1"/>
      <c r="AH218" s="1"/>
      <c r="AI218" s="1"/>
      <c r="AJ218" s="1"/>
      <c r="AK218" s="1"/>
      <c r="AL218" s="1"/>
    </row>
    <row r="219" spans="1:38">
      <c r="A219" s="1"/>
      <c r="B219" s="1"/>
      <c r="C219" s="1"/>
      <c r="D219" s="855"/>
      <c r="E219" s="855"/>
      <c r="F219" s="856"/>
      <c r="G219" s="1"/>
      <c r="H219" s="1"/>
      <c r="I219" s="1"/>
      <c r="J219" s="1"/>
      <c r="K219" s="1"/>
      <c r="L219" s="1"/>
      <c r="M219" s="1"/>
      <c r="N219" s="1"/>
      <c r="O219" s="1"/>
      <c r="P219" s="1"/>
      <c r="Q219" s="1"/>
      <c r="R219" s="856"/>
      <c r="S219" s="856"/>
      <c r="T219" s="856"/>
      <c r="U219" s="1"/>
      <c r="V219" s="1"/>
      <c r="W219" s="1"/>
      <c r="X219" s="1"/>
      <c r="Y219" s="1"/>
      <c r="Z219" s="1"/>
      <c r="AA219" s="1"/>
      <c r="AB219" s="1"/>
      <c r="AC219" s="1"/>
      <c r="AD219" s="1"/>
      <c r="AE219" s="1"/>
      <c r="AF219" s="1"/>
      <c r="AG219" s="1"/>
      <c r="AH219" s="1"/>
      <c r="AI219" s="1"/>
      <c r="AJ219" s="1"/>
      <c r="AK219" s="1"/>
      <c r="AL219" s="1"/>
    </row>
    <row r="220" spans="1:38">
      <c r="A220" s="1"/>
      <c r="B220" s="1"/>
      <c r="C220" s="1"/>
      <c r="D220" s="855"/>
      <c r="E220" s="855"/>
      <c r="F220" s="856"/>
      <c r="G220" s="1"/>
      <c r="H220" s="1"/>
      <c r="I220" s="1"/>
      <c r="J220" s="1"/>
      <c r="K220" s="1"/>
      <c r="L220" s="1"/>
      <c r="M220" s="1"/>
      <c r="N220" s="1"/>
      <c r="O220" s="1"/>
      <c r="P220" s="1"/>
      <c r="Q220" s="1"/>
      <c r="R220" s="856"/>
      <c r="S220" s="856"/>
      <c r="T220" s="856"/>
      <c r="U220" s="1"/>
      <c r="V220" s="1"/>
      <c r="W220" s="1"/>
      <c r="X220" s="1"/>
      <c r="Y220" s="1"/>
      <c r="Z220" s="1"/>
      <c r="AA220" s="1"/>
      <c r="AB220" s="1"/>
      <c r="AC220" s="1"/>
      <c r="AD220" s="1"/>
      <c r="AE220" s="1"/>
      <c r="AF220" s="1"/>
      <c r="AG220" s="1"/>
      <c r="AH220" s="1"/>
      <c r="AI220" s="1"/>
      <c r="AJ220" s="1"/>
      <c r="AK220" s="1"/>
      <c r="AL220" s="1"/>
    </row>
    <row r="221" spans="1:38">
      <c r="A221" s="1"/>
      <c r="B221" s="1"/>
      <c r="C221" s="1"/>
      <c r="D221" s="855"/>
      <c r="E221" s="855"/>
      <c r="F221" s="856"/>
      <c r="G221" s="1"/>
      <c r="H221" s="1"/>
      <c r="I221" s="1"/>
      <c r="J221" s="1"/>
      <c r="K221" s="1"/>
      <c r="L221" s="1"/>
      <c r="M221" s="1"/>
      <c r="N221" s="1"/>
      <c r="O221" s="1"/>
      <c r="P221" s="1"/>
      <c r="Q221" s="1"/>
      <c r="R221" s="856"/>
      <c r="S221" s="856"/>
      <c r="T221" s="856"/>
      <c r="U221" s="1"/>
      <c r="V221" s="1"/>
      <c r="W221" s="1"/>
      <c r="X221" s="1"/>
      <c r="Y221" s="1"/>
      <c r="Z221" s="1"/>
      <c r="AA221" s="1"/>
      <c r="AB221" s="1"/>
      <c r="AC221" s="1"/>
      <c r="AD221" s="1"/>
      <c r="AE221" s="1"/>
      <c r="AF221" s="1"/>
      <c r="AG221" s="1"/>
      <c r="AH221" s="1"/>
      <c r="AI221" s="1"/>
      <c r="AJ221" s="1"/>
      <c r="AK221" s="1"/>
      <c r="AL221" s="1"/>
    </row>
    <row r="222" spans="1:38">
      <c r="A222" s="1"/>
      <c r="B222" s="1"/>
      <c r="C222" s="1"/>
      <c r="D222" s="855"/>
      <c r="E222" s="855"/>
      <c r="F222" s="856"/>
      <c r="G222" s="1"/>
      <c r="H222" s="1"/>
      <c r="I222" s="1"/>
      <c r="J222" s="1"/>
      <c r="K222" s="1"/>
      <c r="L222" s="1"/>
      <c r="M222" s="1"/>
      <c r="N222" s="1"/>
      <c r="O222" s="1"/>
      <c r="P222" s="1"/>
      <c r="Q222" s="1"/>
      <c r="R222" s="856"/>
      <c r="S222" s="856"/>
      <c r="T222" s="856"/>
      <c r="U222" s="1"/>
      <c r="V222" s="1"/>
      <c r="W222" s="1"/>
      <c r="X222" s="1"/>
      <c r="Y222" s="1"/>
      <c r="Z222" s="1"/>
      <c r="AA222" s="1"/>
      <c r="AB222" s="1"/>
      <c r="AC222" s="1"/>
      <c r="AD222" s="1"/>
      <c r="AE222" s="1"/>
      <c r="AF222" s="1"/>
      <c r="AG222" s="1"/>
      <c r="AH222" s="1"/>
      <c r="AI222" s="1"/>
      <c r="AJ222" s="1"/>
      <c r="AK222" s="1"/>
      <c r="AL222" s="1"/>
    </row>
    <row r="223" spans="1:38">
      <c r="A223" s="1"/>
      <c r="B223" s="1"/>
      <c r="C223" s="1"/>
      <c r="D223" s="855"/>
      <c r="E223" s="855"/>
      <c r="F223" s="856"/>
      <c r="G223" s="1"/>
      <c r="H223" s="1"/>
      <c r="I223" s="1"/>
      <c r="J223" s="1"/>
      <c r="K223" s="1"/>
      <c r="L223" s="1"/>
      <c r="M223" s="1"/>
      <c r="N223" s="1"/>
      <c r="O223" s="1"/>
      <c r="P223" s="1"/>
      <c r="Q223" s="1"/>
      <c r="R223" s="856"/>
      <c r="S223" s="856"/>
      <c r="T223" s="856"/>
      <c r="U223" s="1"/>
      <c r="V223" s="1"/>
      <c r="W223" s="1"/>
      <c r="X223" s="1"/>
      <c r="Y223" s="1"/>
      <c r="Z223" s="1"/>
      <c r="AA223" s="1"/>
      <c r="AB223" s="1"/>
      <c r="AC223" s="1"/>
      <c r="AD223" s="1"/>
      <c r="AE223" s="1"/>
      <c r="AF223" s="1"/>
      <c r="AG223" s="1"/>
      <c r="AH223" s="1"/>
      <c r="AI223" s="1"/>
      <c r="AJ223" s="1"/>
      <c r="AK223" s="1"/>
      <c r="AL223" s="1"/>
    </row>
    <row r="224" spans="1:38">
      <c r="A224" s="1"/>
      <c r="B224" s="1"/>
      <c r="C224" s="1"/>
      <c r="D224" s="855"/>
      <c r="E224" s="855"/>
      <c r="F224" s="856"/>
      <c r="G224" s="1"/>
      <c r="H224" s="1"/>
      <c r="I224" s="1"/>
      <c r="J224" s="1"/>
      <c r="K224" s="1"/>
      <c r="L224" s="1"/>
      <c r="M224" s="1"/>
      <c r="N224" s="1"/>
      <c r="O224" s="1"/>
      <c r="P224" s="1"/>
      <c r="Q224" s="1"/>
      <c r="R224" s="856"/>
      <c r="S224" s="856"/>
      <c r="T224" s="856"/>
      <c r="U224" s="1"/>
      <c r="V224" s="1"/>
      <c r="W224" s="1"/>
      <c r="X224" s="1"/>
      <c r="Y224" s="1"/>
      <c r="Z224" s="1"/>
      <c r="AA224" s="1"/>
      <c r="AB224" s="1"/>
      <c r="AC224" s="1"/>
      <c r="AD224" s="1"/>
      <c r="AE224" s="1"/>
      <c r="AF224" s="1"/>
      <c r="AG224" s="1"/>
      <c r="AH224" s="1"/>
      <c r="AI224" s="1"/>
      <c r="AJ224" s="1"/>
      <c r="AK224" s="1"/>
      <c r="AL224" s="1"/>
    </row>
    <row r="225" spans="1:38">
      <c r="A225" s="1"/>
      <c r="B225" s="1"/>
      <c r="C225" s="1"/>
      <c r="D225" s="855"/>
      <c r="E225" s="855"/>
      <c r="F225" s="856"/>
      <c r="G225" s="1"/>
      <c r="H225" s="1"/>
      <c r="I225" s="1"/>
      <c r="J225" s="1"/>
      <c r="K225" s="1"/>
      <c r="L225" s="1"/>
      <c r="M225" s="1"/>
      <c r="N225" s="1"/>
      <c r="O225" s="1"/>
      <c r="P225" s="1"/>
      <c r="Q225" s="1"/>
      <c r="R225" s="856"/>
      <c r="S225" s="856"/>
      <c r="T225" s="856"/>
      <c r="U225" s="1"/>
      <c r="V225" s="1"/>
      <c r="W225" s="1"/>
      <c r="X225" s="1"/>
      <c r="Y225" s="1"/>
      <c r="Z225" s="1"/>
      <c r="AA225" s="1"/>
      <c r="AB225" s="1"/>
      <c r="AC225" s="1"/>
      <c r="AD225" s="1"/>
      <c r="AE225" s="1"/>
      <c r="AF225" s="1"/>
      <c r="AG225" s="1"/>
      <c r="AH225" s="1"/>
      <c r="AI225" s="1"/>
      <c r="AJ225" s="1"/>
      <c r="AK225" s="1"/>
      <c r="AL225" s="1"/>
    </row>
    <row r="226" spans="1:38">
      <c r="A226" s="1"/>
      <c r="B226" s="1"/>
      <c r="C226" s="1"/>
      <c r="D226" s="855"/>
      <c r="E226" s="855"/>
      <c r="F226" s="856"/>
      <c r="G226" s="1"/>
      <c r="H226" s="1"/>
      <c r="I226" s="1"/>
      <c r="J226" s="1"/>
      <c r="K226" s="1"/>
      <c r="L226" s="1"/>
      <c r="M226" s="1"/>
      <c r="N226" s="1"/>
      <c r="O226" s="1"/>
      <c r="P226" s="1"/>
      <c r="Q226" s="1"/>
      <c r="R226" s="856"/>
      <c r="S226" s="856"/>
      <c r="T226" s="856"/>
      <c r="U226" s="1"/>
      <c r="V226" s="1"/>
      <c r="W226" s="1"/>
      <c r="X226" s="1"/>
      <c r="Y226" s="1"/>
      <c r="Z226" s="1"/>
      <c r="AA226" s="1"/>
      <c r="AB226" s="1"/>
      <c r="AC226" s="1"/>
      <c r="AD226" s="1"/>
      <c r="AE226" s="1"/>
      <c r="AF226" s="1"/>
      <c r="AG226" s="1"/>
      <c r="AH226" s="1"/>
      <c r="AI226" s="1"/>
      <c r="AJ226" s="1"/>
      <c r="AK226" s="1"/>
      <c r="AL226" s="1"/>
    </row>
    <row r="227" spans="1:38">
      <c r="A227" s="1"/>
      <c r="B227" s="1"/>
      <c r="C227" s="1"/>
      <c r="D227" s="855"/>
      <c r="E227" s="855"/>
      <c r="F227" s="856"/>
      <c r="G227" s="1"/>
      <c r="H227" s="1"/>
      <c r="I227" s="1"/>
      <c r="J227" s="1"/>
      <c r="K227" s="1"/>
      <c r="L227" s="1"/>
      <c r="M227" s="1"/>
      <c r="N227" s="1"/>
      <c r="O227" s="1"/>
      <c r="P227" s="1"/>
      <c r="Q227" s="1"/>
      <c r="R227" s="856"/>
      <c r="S227" s="856"/>
      <c r="T227" s="856"/>
      <c r="U227" s="1"/>
      <c r="V227" s="1"/>
      <c r="W227" s="1"/>
      <c r="X227" s="1"/>
      <c r="Y227" s="1"/>
      <c r="Z227" s="1"/>
      <c r="AA227" s="1"/>
      <c r="AB227" s="1"/>
      <c r="AC227" s="1"/>
      <c r="AD227" s="1"/>
      <c r="AE227" s="1"/>
      <c r="AF227" s="1"/>
      <c r="AG227" s="1"/>
      <c r="AH227" s="1"/>
      <c r="AI227" s="1"/>
      <c r="AJ227" s="1"/>
      <c r="AK227" s="1"/>
      <c r="AL227" s="1"/>
    </row>
    <row r="228" spans="1:38">
      <c r="A228" s="1"/>
      <c r="B228" s="1"/>
      <c r="C228" s="1"/>
      <c r="D228" s="855"/>
      <c r="E228" s="855"/>
      <c r="F228" s="856"/>
      <c r="G228" s="1"/>
      <c r="H228" s="1"/>
      <c r="I228" s="1"/>
      <c r="J228" s="1"/>
      <c r="K228" s="1"/>
      <c r="L228" s="1"/>
      <c r="M228" s="1"/>
      <c r="N228" s="1"/>
      <c r="O228" s="1"/>
      <c r="P228" s="1"/>
      <c r="Q228" s="1"/>
      <c r="R228" s="856"/>
      <c r="S228" s="856"/>
      <c r="T228" s="856"/>
      <c r="U228" s="1"/>
      <c r="V228" s="1"/>
      <c r="W228" s="1"/>
      <c r="X228" s="1"/>
      <c r="Y228" s="1"/>
      <c r="Z228" s="1"/>
      <c r="AA228" s="1"/>
      <c r="AB228" s="1"/>
      <c r="AC228" s="1"/>
      <c r="AD228" s="1"/>
      <c r="AE228" s="1"/>
      <c r="AF228" s="1"/>
      <c r="AG228" s="1"/>
      <c r="AH228" s="1"/>
      <c r="AI228" s="1"/>
      <c r="AJ228" s="1"/>
      <c r="AK228" s="1"/>
      <c r="AL228" s="1"/>
    </row>
    <row r="229" spans="1:38">
      <c r="A229" s="1"/>
      <c r="B229" s="1"/>
      <c r="C229" s="1"/>
      <c r="D229" s="855"/>
      <c r="E229" s="855"/>
      <c r="F229" s="856"/>
      <c r="G229" s="1"/>
      <c r="H229" s="1"/>
      <c r="I229" s="1"/>
      <c r="J229" s="1"/>
      <c r="K229" s="1"/>
      <c r="L229" s="1"/>
      <c r="M229" s="1"/>
      <c r="N229" s="1"/>
      <c r="O229" s="1"/>
      <c r="P229" s="1"/>
      <c r="Q229" s="1"/>
      <c r="R229" s="856"/>
      <c r="S229" s="856"/>
      <c r="T229" s="856"/>
      <c r="U229" s="1"/>
      <c r="V229" s="1"/>
      <c r="W229" s="1"/>
      <c r="X229" s="1"/>
      <c r="Y229" s="1"/>
      <c r="Z229" s="1"/>
      <c r="AA229" s="1"/>
      <c r="AB229" s="1"/>
      <c r="AC229" s="1"/>
      <c r="AD229" s="1"/>
      <c r="AE229" s="1"/>
      <c r="AF229" s="1"/>
      <c r="AG229" s="1"/>
      <c r="AH229" s="1"/>
      <c r="AI229" s="1"/>
      <c r="AJ229" s="1"/>
      <c r="AK229" s="1"/>
      <c r="AL229" s="1"/>
    </row>
    <row r="230" spans="1:38">
      <c r="A230" s="1"/>
      <c r="B230" s="1"/>
      <c r="C230" s="1"/>
      <c r="D230" s="855"/>
      <c r="E230" s="855"/>
      <c r="F230" s="856"/>
      <c r="G230" s="1"/>
      <c r="H230" s="1"/>
      <c r="I230" s="1"/>
      <c r="J230" s="1"/>
      <c r="K230" s="1"/>
      <c r="L230" s="1"/>
      <c r="M230" s="1"/>
      <c r="N230" s="1"/>
      <c r="O230" s="1"/>
      <c r="P230" s="1"/>
      <c r="Q230" s="1"/>
      <c r="R230" s="856"/>
      <c r="S230" s="856"/>
      <c r="T230" s="856"/>
      <c r="U230" s="1"/>
      <c r="V230" s="1"/>
      <c r="W230" s="1"/>
      <c r="X230" s="1"/>
      <c r="Y230" s="1"/>
      <c r="Z230" s="1"/>
      <c r="AA230" s="1"/>
      <c r="AB230" s="1"/>
      <c r="AC230" s="1"/>
      <c r="AD230" s="1"/>
      <c r="AE230" s="1"/>
      <c r="AF230" s="1"/>
      <c r="AG230" s="1"/>
      <c r="AH230" s="1"/>
      <c r="AI230" s="1"/>
      <c r="AJ230" s="1"/>
      <c r="AK230" s="1"/>
      <c r="AL230" s="1"/>
    </row>
    <row r="231" spans="1:38">
      <c r="A231" s="1"/>
      <c r="B231" s="1"/>
      <c r="C231" s="1"/>
      <c r="D231" s="855"/>
      <c r="E231" s="855"/>
      <c r="F231" s="856"/>
      <c r="G231" s="1"/>
      <c r="H231" s="1"/>
      <c r="I231" s="1"/>
      <c r="J231" s="1"/>
      <c r="K231" s="1"/>
      <c r="L231" s="1"/>
      <c r="M231" s="1"/>
      <c r="N231" s="1"/>
      <c r="O231" s="1"/>
      <c r="P231" s="1"/>
      <c r="Q231" s="1"/>
      <c r="R231" s="856"/>
      <c r="S231" s="856"/>
      <c r="T231" s="856"/>
      <c r="U231" s="1"/>
      <c r="V231" s="1"/>
      <c r="W231" s="1"/>
      <c r="X231" s="1"/>
      <c r="Y231" s="1"/>
      <c r="Z231" s="1"/>
      <c r="AA231" s="1"/>
      <c r="AB231" s="1"/>
      <c r="AC231" s="1"/>
      <c r="AD231" s="1"/>
      <c r="AE231" s="1"/>
      <c r="AF231" s="1"/>
      <c r="AG231" s="1"/>
      <c r="AH231" s="1"/>
      <c r="AI231" s="1"/>
      <c r="AJ231" s="1"/>
      <c r="AK231" s="1"/>
      <c r="AL231" s="1"/>
    </row>
    <row r="232" spans="1:38">
      <c r="A232" s="1"/>
      <c r="B232" s="1"/>
      <c r="C232" s="1"/>
      <c r="D232" s="855"/>
      <c r="E232" s="855"/>
      <c r="F232" s="856"/>
      <c r="G232" s="1"/>
      <c r="H232" s="1"/>
      <c r="I232" s="1"/>
      <c r="J232" s="1"/>
      <c r="K232" s="1"/>
      <c r="L232" s="1"/>
      <c r="M232" s="1"/>
      <c r="N232" s="1"/>
      <c r="O232" s="1"/>
      <c r="P232" s="1"/>
      <c r="Q232" s="1"/>
      <c r="R232" s="856"/>
      <c r="S232" s="856"/>
      <c r="T232" s="856"/>
      <c r="U232" s="1"/>
      <c r="V232" s="1"/>
      <c r="W232" s="1"/>
      <c r="X232" s="1"/>
      <c r="Y232" s="1"/>
      <c r="Z232" s="1"/>
      <c r="AA232" s="1"/>
      <c r="AB232" s="1"/>
      <c r="AC232" s="1"/>
      <c r="AD232" s="1"/>
      <c r="AE232" s="1"/>
      <c r="AF232" s="1"/>
      <c r="AG232" s="1"/>
      <c r="AH232" s="1"/>
      <c r="AI232" s="1"/>
      <c r="AJ232" s="1"/>
      <c r="AK232" s="1"/>
      <c r="AL232" s="1"/>
    </row>
    <row r="233" spans="1:38">
      <c r="A233" s="1"/>
      <c r="B233" s="1"/>
      <c r="C233" s="1"/>
      <c r="D233" s="855"/>
      <c r="E233" s="855"/>
      <c r="F233" s="856"/>
      <c r="G233" s="1"/>
      <c r="H233" s="1"/>
      <c r="I233" s="1"/>
      <c r="J233" s="1"/>
      <c r="K233" s="1"/>
      <c r="L233" s="1"/>
      <c r="M233" s="1"/>
      <c r="N233" s="1"/>
      <c r="O233" s="1"/>
      <c r="P233" s="1"/>
      <c r="Q233" s="1"/>
      <c r="R233" s="856"/>
      <c r="S233" s="856"/>
      <c r="T233" s="856"/>
      <c r="U233" s="1"/>
      <c r="V233" s="1"/>
      <c r="W233" s="1"/>
      <c r="X233" s="1"/>
      <c r="Y233" s="1"/>
      <c r="Z233" s="1"/>
      <c r="AA233" s="1"/>
      <c r="AB233" s="1"/>
      <c r="AC233" s="1"/>
      <c r="AD233" s="1"/>
      <c r="AE233" s="1"/>
      <c r="AF233" s="1"/>
      <c r="AG233" s="1"/>
      <c r="AH233" s="1"/>
      <c r="AI233" s="1"/>
      <c r="AJ233" s="1"/>
      <c r="AK233" s="1"/>
      <c r="AL233" s="1"/>
    </row>
    <row r="234" spans="1:38">
      <c r="A234" s="1"/>
      <c r="B234" s="1"/>
      <c r="C234" s="1"/>
      <c r="D234" s="855"/>
      <c r="E234" s="855"/>
      <c r="F234" s="856"/>
      <c r="G234" s="1"/>
      <c r="H234" s="1"/>
      <c r="I234" s="1"/>
      <c r="J234" s="1"/>
      <c r="K234" s="1"/>
      <c r="L234" s="1"/>
      <c r="M234" s="1"/>
      <c r="N234" s="1"/>
      <c r="O234" s="1"/>
      <c r="P234" s="1"/>
      <c r="Q234" s="1"/>
      <c r="R234" s="856"/>
      <c r="S234" s="856"/>
      <c r="T234" s="856"/>
      <c r="U234" s="1"/>
      <c r="V234" s="1"/>
      <c r="W234" s="1"/>
      <c r="X234" s="1"/>
      <c r="Y234" s="1"/>
      <c r="Z234" s="1"/>
      <c r="AA234" s="1"/>
      <c r="AB234" s="1"/>
      <c r="AC234" s="1"/>
      <c r="AD234" s="1"/>
      <c r="AE234" s="1"/>
      <c r="AF234" s="1"/>
      <c r="AG234" s="1"/>
      <c r="AH234" s="1"/>
      <c r="AI234" s="1"/>
      <c r="AJ234" s="1"/>
      <c r="AK234" s="1"/>
      <c r="AL234" s="1"/>
    </row>
    <row r="235" spans="1:38">
      <c r="A235" s="1"/>
      <c r="B235" s="1"/>
      <c r="C235" s="1"/>
      <c r="D235" s="855"/>
      <c r="E235" s="855"/>
      <c r="F235" s="856"/>
      <c r="G235" s="1"/>
      <c r="H235" s="1"/>
      <c r="I235" s="1"/>
      <c r="J235" s="1"/>
      <c r="K235" s="1"/>
      <c r="L235" s="1"/>
      <c r="M235" s="1"/>
      <c r="N235" s="1"/>
      <c r="O235" s="1"/>
      <c r="P235" s="1"/>
      <c r="Q235" s="1"/>
      <c r="R235" s="856"/>
      <c r="S235" s="856"/>
      <c r="T235" s="856"/>
      <c r="U235" s="1"/>
      <c r="V235" s="1"/>
      <c r="W235" s="1"/>
      <c r="X235" s="1"/>
      <c r="Y235" s="1"/>
      <c r="Z235" s="1"/>
      <c r="AA235" s="1"/>
      <c r="AB235" s="1"/>
      <c r="AC235" s="1"/>
      <c r="AD235" s="1"/>
      <c r="AE235" s="1"/>
      <c r="AF235" s="1"/>
      <c r="AG235" s="1"/>
      <c r="AH235" s="1"/>
      <c r="AI235" s="1"/>
      <c r="AJ235" s="1"/>
      <c r="AK235" s="1"/>
      <c r="AL235" s="1"/>
    </row>
    <row r="236" spans="1:38">
      <c r="A236" s="1"/>
      <c r="B236" s="1"/>
      <c r="C236" s="1"/>
      <c r="D236" s="855"/>
      <c r="E236" s="855"/>
      <c r="F236" s="856"/>
      <c r="G236" s="1"/>
      <c r="H236" s="1"/>
      <c r="I236" s="1"/>
      <c r="J236" s="1"/>
      <c r="K236" s="1"/>
      <c r="L236" s="1"/>
      <c r="M236" s="1"/>
      <c r="N236" s="1"/>
      <c r="O236" s="1"/>
      <c r="P236" s="1"/>
      <c r="Q236" s="1"/>
      <c r="R236" s="856"/>
      <c r="S236" s="856"/>
      <c r="T236" s="856"/>
      <c r="U236" s="1"/>
      <c r="V236" s="1"/>
      <c r="W236" s="1"/>
      <c r="X236" s="1"/>
      <c r="Y236" s="1"/>
      <c r="Z236" s="1"/>
      <c r="AA236" s="1"/>
      <c r="AB236" s="1"/>
      <c r="AC236" s="1"/>
      <c r="AD236" s="1"/>
      <c r="AE236" s="1"/>
      <c r="AF236" s="1"/>
      <c r="AG236" s="1"/>
      <c r="AH236" s="1"/>
      <c r="AI236" s="1"/>
      <c r="AJ236" s="1"/>
      <c r="AK236" s="1"/>
      <c r="AL236" s="1"/>
    </row>
    <row r="237" spans="1:38">
      <c r="A237" s="1"/>
      <c r="B237" s="1"/>
      <c r="C237" s="1"/>
      <c r="D237" s="855"/>
      <c r="E237" s="855"/>
      <c r="F237" s="856"/>
      <c r="G237" s="1"/>
      <c r="H237" s="1"/>
      <c r="I237" s="1"/>
      <c r="J237" s="1"/>
      <c r="K237" s="1"/>
      <c r="L237" s="1"/>
      <c r="M237" s="1"/>
      <c r="N237" s="1"/>
      <c r="O237" s="1"/>
      <c r="P237" s="1"/>
      <c r="Q237" s="1"/>
      <c r="R237" s="856"/>
      <c r="S237" s="856"/>
      <c r="T237" s="856"/>
      <c r="U237" s="1"/>
      <c r="V237" s="1"/>
      <c r="W237" s="1"/>
      <c r="X237" s="1"/>
      <c r="Y237" s="1"/>
      <c r="Z237" s="1"/>
      <c r="AA237" s="1"/>
      <c r="AB237" s="1"/>
      <c r="AC237" s="1"/>
      <c r="AD237" s="1"/>
      <c r="AE237" s="1"/>
      <c r="AF237" s="1"/>
      <c r="AG237" s="1"/>
      <c r="AH237" s="1"/>
      <c r="AI237" s="1"/>
      <c r="AJ237" s="1"/>
      <c r="AK237" s="1"/>
      <c r="AL237" s="1"/>
    </row>
    <row r="238" spans="1:38">
      <c r="A238" s="1"/>
      <c r="B238" s="1"/>
      <c r="C238" s="1"/>
      <c r="D238" s="855"/>
      <c r="E238" s="855"/>
      <c r="F238" s="856"/>
      <c r="G238" s="1"/>
      <c r="H238" s="1"/>
      <c r="I238" s="1"/>
      <c r="J238" s="1"/>
      <c r="K238" s="1"/>
      <c r="L238" s="1"/>
      <c r="M238" s="1"/>
      <c r="N238" s="1"/>
      <c r="O238" s="1"/>
      <c r="P238" s="1"/>
      <c r="Q238" s="1"/>
      <c r="R238" s="856"/>
      <c r="S238" s="856"/>
      <c r="T238" s="856"/>
      <c r="U238" s="1"/>
      <c r="V238" s="1"/>
      <c r="W238" s="1"/>
      <c r="X238" s="1"/>
      <c r="Y238" s="1"/>
      <c r="Z238" s="1"/>
      <c r="AA238" s="1"/>
      <c r="AB238" s="1"/>
      <c r="AC238" s="1"/>
      <c r="AD238" s="1"/>
      <c r="AE238" s="1"/>
      <c r="AF238" s="1"/>
      <c r="AG238" s="1"/>
      <c r="AH238" s="1"/>
      <c r="AI238" s="1"/>
      <c r="AJ238" s="1"/>
      <c r="AK238" s="1"/>
      <c r="AL238" s="1"/>
    </row>
    <row r="239" spans="1:38">
      <c r="A239" s="1"/>
      <c r="B239" s="1"/>
      <c r="C239" s="1"/>
      <c r="D239" s="855"/>
      <c r="E239" s="855"/>
      <c r="F239" s="856"/>
      <c r="G239" s="1"/>
      <c r="H239" s="1"/>
      <c r="I239" s="1"/>
      <c r="J239" s="1"/>
      <c r="K239" s="1"/>
      <c r="L239" s="1"/>
      <c r="M239" s="1"/>
      <c r="N239" s="1"/>
      <c r="O239" s="1"/>
      <c r="P239" s="1"/>
      <c r="Q239" s="1"/>
      <c r="R239" s="856"/>
      <c r="S239" s="856"/>
      <c r="T239" s="856"/>
      <c r="U239" s="1"/>
      <c r="V239" s="1"/>
      <c r="W239" s="1"/>
      <c r="X239" s="1"/>
      <c r="Y239" s="1"/>
      <c r="Z239" s="1"/>
      <c r="AA239" s="1"/>
      <c r="AB239" s="1"/>
      <c r="AC239" s="1"/>
      <c r="AD239" s="1"/>
      <c r="AE239" s="1"/>
      <c r="AF239" s="1"/>
      <c r="AG239" s="1"/>
      <c r="AH239" s="1"/>
      <c r="AI239" s="1"/>
      <c r="AJ239" s="1"/>
      <c r="AK239" s="1"/>
      <c r="AL239" s="1"/>
    </row>
    <row r="240" spans="1:38">
      <c r="A240" s="1"/>
      <c r="B240" s="1"/>
      <c r="C240" s="1"/>
      <c r="D240" s="855"/>
      <c r="E240" s="855"/>
      <c r="F240" s="856"/>
      <c r="G240" s="1"/>
      <c r="H240" s="1"/>
      <c r="I240" s="1"/>
      <c r="J240" s="1"/>
      <c r="K240" s="1"/>
      <c r="L240" s="1"/>
      <c r="M240" s="1"/>
      <c r="N240" s="1"/>
      <c r="O240" s="1"/>
      <c r="P240" s="1"/>
      <c r="Q240" s="1"/>
      <c r="R240" s="856"/>
      <c r="S240" s="856"/>
      <c r="T240" s="856"/>
      <c r="U240" s="1"/>
      <c r="V240" s="1"/>
      <c r="W240" s="1"/>
      <c r="X240" s="1"/>
      <c r="Y240" s="1"/>
      <c r="Z240" s="1"/>
      <c r="AA240" s="1"/>
      <c r="AB240" s="1"/>
      <c r="AC240" s="1"/>
      <c r="AD240" s="1"/>
      <c r="AE240" s="1"/>
      <c r="AF240" s="1"/>
      <c r="AG240" s="1"/>
      <c r="AH240" s="1"/>
      <c r="AI240" s="1"/>
      <c r="AJ240" s="1"/>
      <c r="AK240" s="1"/>
      <c r="AL240" s="1"/>
    </row>
    <row r="241" spans="1:38">
      <c r="A241" s="1"/>
      <c r="B241" s="1"/>
      <c r="C241" s="1"/>
      <c r="D241" s="855"/>
      <c r="E241" s="855"/>
      <c r="F241" s="856"/>
      <c r="G241" s="1"/>
      <c r="H241" s="1"/>
      <c r="I241" s="1"/>
      <c r="J241" s="1"/>
      <c r="K241" s="1"/>
      <c r="L241" s="1"/>
      <c r="M241" s="1"/>
      <c r="N241" s="1"/>
      <c r="O241" s="1"/>
      <c r="P241" s="1"/>
      <c r="Q241" s="1"/>
      <c r="R241" s="856"/>
      <c r="S241" s="856"/>
      <c r="T241" s="856"/>
      <c r="U241" s="1"/>
      <c r="V241" s="1"/>
      <c r="W241" s="1"/>
      <c r="X241" s="1"/>
      <c r="Y241" s="1"/>
      <c r="Z241" s="1"/>
      <c r="AA241" s="1"/>
      <c r="AB241" s="1"/>
      <c r="AC241" s="1"/>
      <c r="AD241" s="1"/>
      <c r="AE241" s="1"/>
      <c r="AF241" s="1"/>
      <c r="AG241" s="1"/>
      <c r="AH241" s="1"/>
      <c r="AI241" s="1"/>
      <c r="AJ241" s="1"/>
      <c r="AK241" s="1"/>
      <c r="AL241" s="1"/>
    </row>
    <row r="242" spans="1:38">
      <c r="A242" s="1"/>
      <c r="B242" s="1"/>
      <c r="C242" s="1"/>
      <c r="D242" s="855"/>
      <c r="E242" s="855"/>
      <c r="F242" s="856"/>
      <c r="G242" s="1"/>
      <c r="H242" s="1"/>
      <c r="I242" s="1"/>
      <c r="J242" s="1"/>
      <c r="K242" s="1"/>
      <c r="L242" s="1"/>
      <c r="M242" s="1"/>
      <c r="N242" s="1"/>
      <c r="O242" s="1"/>
      <c r="P242" s="1"/>
      <c r="Q242" s="1"/>
      <c r="R242" s="856"/>
      <c r="S242" s="856"/>
      <c r="T242" s="856"/>
      <c r="U242" s="1"/>
      <c r="V242" s="1"/>
      <c r="W242" s="1"/>
      <c r="X242" s="1"/>
      <c r="Y242" s="1"/>
      <c r="Z242" s="1"/>
      <c r="AA242" s="1"/>
      <c r="AB242" s="1"/>
      <c r="AC242" s="1"/>
      <c r="AD242" s="1"/>
      <c r="AE242" s="1"/>
      <c r="AF242" s="1"/>
      <c r="AG242" s="1"/>
      <c r="AH242" s="1"/>
      <c r="AI242" s="1"/>
      <c r="AJ242" s="1"/>
      <c r="AK242" s="1"/>
      <c r="AL242" s="1"/>
    </row>
    <row r="243" spans="1:38">
      <c r="A243" s="1"/>
      <c r="B243" s="1"/>
      <c r="C243" s="1"/>
      <c r="D243" s="855"/>
      <c r="E243" s="855"/>
      <c r="F243" s="856"/>
      <c r="G243" s="1"/>
      <c r="H243" s="1"/>
      <c r="I243" s="1"/>
      <c r="J243" s="1"/>
      <c r="K243" s="1"/>
      <c r="L243" s="1"/>
      <c r="M243" s="1"/>
      <c r="N243" s="1"/>
      <c r="O243" s="1"/>
      <c r="P243" s="1"/>
      <c r="Q243" s="1"/>
      <c r="R243" s="856"/>
      <c r="S243" s="856"/>
      <c r="T243" s="856"/>
      <c r="U243" s="1"/>
      <c r="V243" s="1"/>
      <c r="W243" s="1"/>
      <c r="X243" s="1"/>
      <c r="Y243" s="1"/>
      <c r="Z243" s="1"/>
      <c r="AA243" s="1"/>
      <c r="AB243" s="1"/>
      <c r="AC243" s="1"/>
      <c r="AD243" s="1"/>
      <c r="AE243" s="1"/>
      <c r="AF243" s="1"/>
      <c r="AG243" s="1"/>
      <c r="AH243" s="1"/>
      <c r="AI243" s="1"/>
      <c r="AJ243" s="1"/>
      <c r="AK243" s="1"/>
      <c r="AL243" s="1"/>
    </row>
    <row r="244" spans="1:38">
      <c r="A244" s="1"/>
      <c r="B244" s="1"/>
      <c r="C244" s="1"/>
      <c r="D244" s="855"/>
      <c r="E244" s="855"/>
      <c r="F244" s="856"/>
      <c r="G244" s="1"/>
      <c r="H244" s="1"/>
      <c r="I244" s="1"/>
      <c r="J244" s="1"/>
      <c r="K244" s="1"/>
      <c r="L244" s="1"/>
      <c r="M244" s="1"/>
      <c r="N244" s="1"/>
      <c r="O244" s="1"/>
      <c r="P244" s="1"/>
      <c r="Q244" s="1"/>
      <c r="R244" s="856"/>
      <c r="S244" s="856"/>
      <c r="T244" s="856"/>
      <c r="U244" s="1"/>
      <c r="V244" s="1"/>
      <c r="W244" s="1"/>
      <c r="X244" s="1"/>
      <c r="Y244" s="1"/>
      <c r="Z244" s="1"/>
      <c r="AA244" s="1"/>
      <c r="AB244" s="1"/>
      <c r="AC244" s="1"/>
      <c r="AD244" s="1"/>
      <c r="AE244" s="1"/>
      <c r="AF244" s="1"/>
      <c r="AG244" s="1"/>
      <c r="AH244" s="1"/>
      <c r="AI244" s="1"/>
      <c r="AJ244" s="1"/>
      <c r="AK244" s="1"/>
      <c r="AL244" s="1"/>
    </row>
    <row r="245" spans="1:38">
      <c r="A245" s="1"/>
      <c r="B245" s="1"/>
      <c r="C245" s="1"/>
      <c r="D245" s="855"/>
      <c r="E245" s="855"/>
      <c r="F245" s="856"/>
      <c r="G245" s="1"/>
      <c r="H245" s="1"/>
      <c r="I245" s="1"/>
      <c r="J245" s="1"/>
      <c r="K245" s="1"/>
      <c r="L245" s="1"/>
      <c r="M245" s="1"/>
      <c r="N245" s="1"/>
      <c r="O245" s="1"/>
      <c r="P245" s="1"/>
      <c r="Q245" s="1"/>
      <c r="R245" s="856"/>
      <c r="S245" s="856"/>
      <c r="T245" s="856"/>
      <c r="U245" s="1"/>
      <c r="V245" s="1"/>
      <c r="W245" s="1"/>
      <c r="X245" s="1"/>
      <c r="Y245" s="1"/>
      <c r="Z245" s="1"/>
      <c r="AA245" s="1"/>
      <c r="AB245" s="1"/>
      <c r="AC245" s="1"/>
      <c r="AD245" s="1"/>
      <c r="AE245" s="1"/>
      <c r="AF245" s="1"/>
      <c r="AG245" s="1"/>
      <c r="AH245" s="1"/>
      <c r="AI245" s="1"/>
      <c r="AJ245" s="1"/>
      <c r="AK245" s="1"/>
      <c r="AL245" s="1"/>
    </row>
    <row r="246" spans="1:38">
      <c r="A246" s="1"/>
      <c r="B246" s="1"/>
      <c r="C246" s="1"/>
      <c r="D246" s="855"/>
      <c r="E246" s="855"/>
      <c r="F246" s="856"/>
      <c r="G246" s="1"/>
      <c r="H246" s="1"/>
      <c r="I246" s="1"/>
      <c r="J246" s="1"/>
      <c r="K246" s="1"/>
      <c r="L246" s="1"/>
      <c r="M246" s="1"/>
      <c r="N246" s="1"/>
      <c r="O246" s="1"/>
      <c r="P246" s="1"/>
      <c r="Q246" s="1"/>
      <c r="R246" s="856"/>
      <c r="S246" s="856"/>
      <c r="T246" s="856"/>
      <c r="U246" s="1"/>
      <c r="V246" s="1"/>
      <c r="W246" s="1"/>
      <c r="X246" s="1"/>
      <c r="Y246" s="1"/>
      <c r="Z246" s="1"/>
      <c r="AA246" s="1"/>
      <c r="AB246" s="1"/>
      <c r="AC246" s="1"/>
      <c r="AD246" s="1"/>
      <c r="AE246" s="1"/>
      <c r="AF246" s="1"/>
      <c r="AG246" s="1"/>
      <c r="AH246" s="1"/>
      <c r="AI246" s="1"/>
      <c r="AJ246" s="1"/>
      <c r="AK246" s="1"/>
      <c r="AL246" s="1"/>
    </row>
    <row r="247" spans="1:38">
      <c r="A247" s="1"/>
      <c r="B247" s="1"/>
      <c r="C247" s="1"/>
      <c r="D247" s="855"/>
      <c r="E247" s="855"/>
      <c r="F247" s="856"/>
      <c r="G247" s="1"/>
      <c r="H247" s="1"/>
      <c r="I247" s="1"/>
      <c r="J247" s="1"/>
      <c r="K247" s="1"/>
      <c r="L247" s="1"/>
      <c r="M247" s="1"/>
      <c r="N247" s="1"/>
      <c r="O247" s="1"/>
      <c r="P247" s="1"/>
      <c r="Q247" s="1"/>
      <c r="R247" s="856"/>
      <c r="S247" s="856"/>
      <c r="T247" s="856"/>
      <c r="U247" s="1"/>
      <c r="V247" s="1"/>
      <c r="W247" s="1"/>
      <c r="X247" s="1"/>
      <c r="Y247" s="1"/>
      <c r="Z247" s="1"/>
      <c r="AA247" s="1"/>
      <c r="AB247" s="1"/>
      <c r="AC247" s="1"/>
      <c r="AD247" s="1"/>
      <c r="AE247" s="1"/>
      <c r="AF247" s="1"/>
      <c r="AG247" s="1"/>
      <c r="AH247" s="1"/>
      <c r="AI247" s="1"/>
      <c r="AJ247" s="1"/>
      <c r="AK247" s="1"/>
      <c r="AL247" s="1"/>
    </row>
    <row r="248" spans="1:38">
      <c r="A248" s="1"/>
      <c r="B248" s="1"/>
      <c r="C248" s="1"/>
      <c r="D248" s="855"/>
      <c r="E248" s="855"/>
      <c r="F248" s="856"/>
      <c r="G248" s="1"/>
      <c r="H248" s="1"/>
      <c r="I248" s="1"/>
      <c r="J248" s="1"/>
      <c r="K248" s="1"/>
      <c r="L248" s="1"/>
      <c r="M248" s="1"/>
      <c r="N248" s="1"/>
      <c r="O248" s="1"/>
      <c r="P248" s="1"/>
      <c r="Q248" s="1"/>
      <c r="R248" s="856"/>
      <c r="S248" s="856"/>
      <c r="T248" s="856"/>
      <c r="U248" s="1"/>
      <c r="V248" s="1"/>
      <c r="W248" s="1"/>
      <c r="X248" s="1"/>
      <c r="Y248" s="1"/>
      <c r="Z248" s="1"/>
      <c r="AA248" s="1"/>
      <c r="AB248" s="1"/>
      <c r="AC248" s="1"/>
      <c r="AD248" s="1"/>
      <c r="AE248" s="1"/>
      <c r="AF248" s="1"/>
      <c r="AG248" s="1"/>
      <c r="AH248" s="1"/>
      <c r="AI248" s="1"/>
      <c r="AJ248" s="1"/>
      <c r="AK248" s="1"/>
      <c r="AL248" s="1"/>
    </row>
    <row r="249" spans="1:38">
      <c r="A249" s="1"/>
      <c r="B249" s="1"/>
      <c r="C249" s="1"/>
      <c r="D249" s="855"/>
      <c r="E249" s="855"/>
      <c r="F249" s="856"/>
      <c r="G249" s="1"/>
      <c r="H249" s="1"/>
      <c r="I249" s="1"/>
      <c r="J249" s="1"/>
      <c r="K249" s="1"/>
      <c r="L249" s="1"/>
      <c r="M249" s="1"/>
      <c r="N249" s="1"/>
      <c r="O249" s="1"/>
      <c r="P249" s="1"/>
      <c r="Q249" s="1"/>
      <c r="R249" s="856"/>
      <c r="S249" s="856"/>
      <c r="T249" s="856"/>
      <c r="U249" s="1"/>
      <c r="V249" s="1"/>
      <c r="W249" s="1"/>
      <c r="X249" s="1"/>
      <c r="Y249" s="1"/>
      <c r="Z249" s="1"/>
      <c r="AA249" s="1"/>
      <c r="AB249" s="1"/>
      <c r="AC249" s="1"/>
      <c r="AD249" s="1"/>
      <c r="AE249" s="1"/>
      <c r="AF249" s="1"/>
      <c r="AG249" s="1"/>
      <c r="AH249" s="1"/>
      <c r="AI249" s="1"/>
      <c r="AJ249" s="1"/>
      <c r="AK249" s="1"/>
      <c r="AL249" s="1"/>
    </row>
    <row r="250" spans="1:38">
      <c r="A250" s="1"/>
      <c r="B250" s="1"/>
      <c r="C250" s="1"/>
      <c r="D250" s="855"/>
      <c r="E250" s="855"/>
      <c r="F250" s="856"/>
      <c r="G250" s="1"/>
      <c r="H250" s="1"/>
      <c r="I250" s="1"/>
      <c r="J250" s="1"/>
      <c r="K250" s="1"/>
      <c r="L250" s="1"/>
      <c r="M250" s="1"/>
      <c r="N250" s="1"/>
      <c r="O250" s="1"/>
      <c r="P250" s="1"/>
      <c r="Q250" s="1"/>
      <c r="R250" s="856"/>
      <c r="S250" s="856"/>
      <c r="T250" s="856"/>
      <c r="U250" s="1"/>
      <c r="V250" s="1"/>
      <c r="W250" s="1"/>
      <c r="X250" s="1"/>
      <c r="Y250" s="1"/>
      <c r="Z250" s="1"/>
      <c r="AA250" s="1"/>
      <c r="AB250" s="1"/>
      <c r="AC250" s="1"/>
      <c r="AD250" s="1"/>
      <c r="AE250" s="1"/>
      <c r="AF250" s="1"/>
      <c r="AG250" s="1"/>
      <c r="AH250" s="1"/>
      <c r="AI250" s="1"/>
      <c r="AJ250" s="1"/>
      <c r="AK250" s="1"/>
      <c r="AL250" s="1"/>
    </row>
    <row r="251" spans="1:38">
      <c r="A251" s="1"/>
      <c r="B251" s="1"/>
      <c r="C251" s="1"/>
      <c r="D251" s="855"/>
      <c r="E251" s="855"/>
      <c r="F251" s="856"/>
      <c r="G251" s="1"/>
      <c r="H251" s="1"/>
      <c r="I251" s="1"/>
      <c r="J251" s="1"/>
      <c r="K251" s="1"/>
      <c r="L251" s="1"/>
      <c r="M251" s="1"/>
      <c r="N251" s="1"/>
      <c r="O251" s="1"/>
      <c r="P251" s="1"/>
      <c r="Q251" s="1"/>
      <c r="R251" s="856"/>
      <c r="S251" s="856"/>
      <c r="T251" s="856"/>
      <c r="U251" s="1"/>
      <c r="V251" s="1"/>
      <c r="W251" s="1"/>
      <c r="X251" s="1"/>
      <c r="Y251" s="1"/>
      <c r="Z251" s="1"/>
      <c r="AA251" s="1"/>
      <c r="AB251" s="1"/>
      <c r="AC251" s="1"/>
      <c r="AD251" s="1"/>
      <c r="AE251" s="1"/>
      <c r="AF251" s="1"/>
      <c r="AG251" s="1"/>
      <c r="AH251" s="1"/>
      <c r="AI251" s="1"/>
      <c r="AJ251" s="1"/>
      <c r="AK251" s="1"/>
      <c r="AL251" s="1"/>
    </row>
    <row r="252" spans="1:38">
      <c r="A252" s="1"/>
      <c r="B252" s="1"/>
      <c r="C252" s="1"/>
      <c r="D252" s="855"/>
      <c r="E252" s="855"/>
      <c r="F252" s="856"/>
      <c r="G252" s="1"/>
      <c r="H252" s="1"/>
      <c r="I252" s="1"/>
      <c r="J252" s="1"/>
      <c r="K252" s="1"/>
      <c r="L252" s="1"/>
      <c r="M252" s="1"/>
      <c r="N252" s="1"/>
      <c r="O252" s="1"/>
      <c r="P252" s="1"/>
      <c r="Q252" s="1"/>
      <c r="R252" s="856"/>
      <c r="S252" s="856"/>
      <c r="T252" s="856"/>
      <c r="U252" s="1"/>
      <c r="V252" s="1"/>
      <c r="W252" s="1"/>
      <c r="X252" s="1"/>
      <c r="Y252" s="1"/>
      <c r="Z252" s="1"/>
      <c r="AA252" s="1"/>
      <c r="AB252" s="1"/>
      <c r="AC252" s="1"/>
      <c r="AD252" s="1"/>
      <c r="AE252" s="1"/>
      <c r="AF252" s="1"/>
      <c r="AG252" s="1"/>
      <c r="AH252" s="1"/>
      <c r="AI252" s="1"/>
      <c r="AJ252" s="1"/>
      <c r="AK252" s="1"/>
      <c r="AL252" s="1"/>
    </row>
    <row r="253" spans="1:38">
      <c r="A253" s="1"/>
      <c r="B253" s="1"/>
      <c r="C253" s="1"/>
      <c r="D253" s="855"/>
      <c r="E253" s="855"/>
      <c r="F253" s="856"/>
      <c r="G253" s="1"/>
      <c r="H253" s="1"/>
      <c r="I253" s="1"/>
      <c r="J253" s="1"/>
      <c r="K253" s="1"/>
      <c r="L253" s="1"/>
      <c r="M253" s="1"/>
      <c r="N253" s="1"/>
      <c r="O253" s="1"/>
      <c r="P253" s="1"/>
      <c r="Q253" s="1"/>
      <c r="R253" s="856"/>
      <c r="S253" s="856"/>
      <c r="T253" s="856"/>
      <c r="U253" s="1"/>
      <c r="V253" s="1"/>
      <c r="W253" s="1"/>
      <c r="X253" s="1"/>
      <c r="Y253" s="1"/>
      <c r="Z253" s="1"/>
      <c r="AA253" s="1"/>
      <c r="AB253" s="1"/>
      <c r="AC253" s="1"/>
      <c r="AD253" s="1"/>
      <c r="AE253" s="1"/>
      <c r="AF253" s="1"/>
      <c r="AG253" s="1"/>
      <c r="AH253" s="1"/>
      <c r="AI253" s="1"/>
      <c r="AJ253" s="1"/>
      <c r="AK253" s="1"/>
      <c r="AL253" s="1"/>
    </row>
    <row r="254" spans="1:38">
      <c r="A254" s="1"/>
      <c r="B254" s="1"/>
      <c r="C254" s="1"/>
      <c r="D254" s="855"/>
      <c r="E254" s="855"/>
      <c r="F254" s="856"/>
      <c r="G254" s="1"/>
      <c r="H254" s="1"/>
      <c r="I254" s="1"/>
      <c r="J254" s="1"/>
      <c r="K254" s="1"/>
      <c r="L254" s="1"/>
      <c r="M254" s="1"/>
      <c r="N254" s="1"/>
      <c r="O254" s="1"/>
      <c r="P254" s="1"/>
      <c r="Q254" s="1"/>
      <c r="R254" s="856"/>
      <c r="S254" s="856"/>
      <c r="T254" s="856"/>
      <c r="U254" s="1"/>
      <c r="V254" s="1"/>
      <c r="W254" s="1"/>
      <c r="X254" s="1"/>
      <c r="Y254" s="1"/>
      <c r="Z254" s="1"/>
      <c r="AA254" s="1"/>
      <c r="AB254" s="1"/>
      <c r="AC254" s="1"/>
      <c r="AD254" s="1"/>
      <c r="AE254" s="1"/>
      <c r="AF254" s="1"/>
      <c r="AG254" s="1"/>
      <c r="AH254" s="1"/>
      <c r="AI254" s="1"/>
      <c r="AJ254" s="1"/>
      <c r="AK254" s="1"/>
      <c r="AL254" s="1"/>
    </row>
    <row r="255" spans="1:38">
      <c r="A255" s="1"/>
      <c r="B255" s="1"/>
      <c r="C255" s="1"/>
      <c r="D255" s="855"/>
      <c r="E255" s="855"/>
      <c r="F255" s="856"/>
      <c r="G255" s="1"/>
      <c r="H255" s="1"/>
      <c r="I255" s="1"/>
      <c r="J255" s="1"/>
      <c r="K255" s="1"/>
      <c r="L255" s="1"/>
      <c r="M255" s="1"/>
      <c r="N255" s="1"/>
      <c r="O255" s="1"/>
      <c r="P255" s="1"/>
      <c r="Q255" s="1"/>
      <c r="R255" s="856"/>
      <c r="S255" s="856"/>
      <c r="T255" s="856"/>
      <c r="U255" s="1"/>
      <c r="V255" s="1"/>
      <c r="W255" s="1"/>
      <c r="X255" s="1"/>
      <c r="Y255" s="1"/>
      <c r="Z255" s="1"/>
      <c r="AA255" s="1"/>
      <c r="AB255" s="1"/>
      <c r="AC255" s="1"/>
      <c r="AD255" s="1"/>
      <c r="AE255" s="1"/>
      <c r="AF255" s="1"/>
      <c r="AG255" s="1"/>
      <c r="AH255" s="1"/>
      <c r="AI255" s="1"/>
      <c r="AJ255" s="1"/>
      <c r="AK255" s="1"/>
      <c r="AL255" s="1"/>
    </row>
    <row r="256" spans="1:38">
      <c r="A256" s="1"/>
      <c r="B256" s="1"/>
      <c r="C256" s="1"/>
      <c r="D256" s="855"/>
      <c r="E256" s="855"/>
      <c r="F256" s="856"/>
      <c r="G256" s="1"/>
      <c r="H256" s="1"/>
      <c r="I256" s="1"/>
      <c r="J256" s="1"/>
      <c r="K256" s="1"/>
      <c r="L256" s="1"/>
      <c r="M256" s="1"/>
      <c r="N256" s="1"/>
      <c r="O256" s="1"/>
      <c r="P256" s="1"/>
      <c r="Q256" s="1"/>
      <c r="R256" s="856"/>
      <c r="S256" s="856"/>
      <c r="T256" s="856"/>
      <c r="U256" s="1"/>
      <c r="V256" s="1"/>
      <c r="W256" s="1"/>
      <c r="X256" s="1"/>
      <c r="Y256" s="1"/>
      <c r="Z256" s="1"/>
      <c r="AA256" s="1"/>
      <c r="AB256" s="1"/>
      <c r="AC256" s="1"/>
      <c r="AD256" s="1"/>
      <c r="AE256" s="1"/>
      <c r="AF256" s="1"/>
      <c r="AG256" s="1"/>
      <c r="AH256" s="1"/>
      <c r="AI256" s="1"/>
      <c r="AJ256" s="1"/>
      <c r="AK256" s="1"/>
      <c r="AL256" s="1"/>
    </row>
    <row r="257" spans="1:38">
      <c r="A257" s="1"/>
      <c r="B257" s="1"/>
      <c r="C257" s="1"/>
      <c r="D257" s="855"/>
      <c r="E257" s="855"/>
      <c r="F257" s="856"/>
      <c r="G257" s="1"/>
      <c r="H257" s="1"/>
      <c r="I257" s="1"/>
      <c r="J257" s="1"/>
      <c r="K257" s="1"/>
      <c r="L257" s="1"/>
      <c r="M257" s="1"/>
      <c r="N257" s="1"/>
      <c r="O257" s="1"/>
      <c r="P257" s="1"/>
      <c r="Q257" s="1"/>
      <c r="R257" s="856"/>
      <c r="S257" s="856"/>
      <c r="T257" s="856"/>
      <c r="U257" s="1"/>
      <c r="V257" s="1"/>
      <c r="W257" s="1"/>
      <c r="X257" s="1"/>
      <c r="Y257" s="1"/>
      <c r="Z257" s="1"/>
      <c r="AA257" s="1"/>
      <c r="AB257" s="1"/>
      <c r="AC257" s="1"/>
      <c r="AD257" s="1"/>
      <c r="AE257" s="1"/>
      <c r="AF257" s="1"/>
      <c r="AG257" s="1"/>
      <c r="AH257" s="1"/>
      <c r="AI257" s="1"/>
      <c r="AJ257" s="1"/>
      <c r="AK257" s="1"/>
      <c r="AL257" s="1"/>
    </row>
    <row r="258" spans="1:38">
      <c r="A258" s="1"/>
      <c r="B258" s="1"/>
      <c r="C258" s="1"/>
      <c r="D258" s="855"/>
      <c r="E258" s="855"/>
      <c r="F258" s="856"/>
      <c r="G258" s="1"/>
      <c r="H258" s="1"/>
      <c r="I258" s="1"/>
      <c r="J258" s="1"/>
      <c r="K258" s="1"/>
      <c r="L258" s="1"/>
      <c r="M258" s="1"/>
      <c r="N258" s="1"/>
      <c r="O258" s="1"/>
      <c r="P258" s="1"/>
      <c r="Q258" s="1"/>
      <c r="R258" s="856"/>
      <c r="S258" s="856"/>
      <c r="T258" s="856"/>
      <c r="U258" s="1"/>
      <c r="V258" s="1"/>
      <c r="W258" s="1"/>
      <c r="X258" s="1"/>
      <c r="Y258" s="1"/>
      <c r="Z258" s="1"/>
      <c r="AA258" s="1"/>
      <c r="AB258" s="1"/>
      <c r="AC258" s="1"/>
      <c r="AD258" s="1"/>
      <c r="AE258" s="1"/>
      <c r="AF258" s="1"/>
      <c r="AG258" s="1"/>
      <c r="AH258" s="1"/>
      <c r="AI258" s="1"/>
      <c r="AJ258" s="1"/>
      <c r="AK258" s="1"/>
      <c r="AL258" s="1"/>
    </row>
    <row r="259" spans="1:38">
      <c r="A259" s="1"/>
      <c r="B259" s="1"/>
      <c r="C259" s="1"/>
      <c r="D259" s="855"/>
      <c r="E259" s="855"/>
      <c r="F259" s="856"/>
      <c r="G259" s="1"/>
      <c r="H259" s="1"/>
      <c r="I259" s="1"/>
      <c r="J259" s="1"/>
      <c r="K259" s="1"/>
      <c r="L259" s="1"/>
      <c r="M259" s="1"/>
      <c r="N259" s="1"/>
      <c r="O259" s="1"/>
      <c r="P259" s="1"/>
      <c r="Q259" s="1"/>
      <c r="R259" s="856"/>
      <c r="S259" s="856"/>
      <c r="T259" s="856"/>
      <c r="U259" s="1"/>
      <c r="V259" s="1"/>
      <c r="W259" s="1"/>
      <c r="X259" s="1"/>
      <c r="Y259" s="1"/>
      <c r="Z259" s="1"/>
      <c r="AA259" s="1"/>
      <c r="AB259" s="1"/>
      <c r="AC259" s="1"/>
      <c r="AD259" s="1"/>
      <c r="AE259" s="1"/>
      <c r="AF259" s="1"/>
      <c r="AG259" s="1"/>
      <c r="AH259" s="1"/>
      <c r="AI259" s="1"/>
      <c r="AJ259" s="1"/>
      <c r="AK259" s="1"/>
      <c r="AL259" s="1"/>
    </row>
    <row r="260" spans="1:38">
      <c r="A260" s="1"/>
      <c r="B260" s="1"/>
      <c r="C260" s="1"/>
      <c r="D260" s="855"/>
      <c r="E260" s="855"/>
      <c r="F260" s="856"/>
      <c r="G260" s="1"/>
      <c r="H260" s="1"/>
      <c r="I260" s="1"/>
      <c r="J260" s="1"/>
      <c r="K260" s="1"/>
      <c r="L260" s="1"/>
      <c r="M260" s="1"/>
      <c r="N260" s="1"/>
      <c r="O260" s="1"/>
      <c r="P260" s="1"/>
      <c r="Q260" s="1"/>
      <c r="R260" s="856"/>
      <c r="S260" s="856"/>
      <c r="T260" s="856"/>
      <c r="U260" s="1"/>
      <c r="V260" s="1"/>
      <c r="W260" s="1"/>
      <c r="X260" s="1"/>
      <c r="Y260" s="1"/>
      <c r="Z260" s="1"/>
      <c r="AA260" s="1"/>
      <c r="AB260" s="1"/>
      <c r="AC260" s="1"/>
      <c r="AD260" s="1"/>
      <c r="AE260" s="1"/>
      <c r="AF260" s="1"/>
      <c r="AG260" s="1"/>
      <c r="AH260" s="1"/>
      <c r="AI260" s="1"/>
      <c r="AJ260" s="1"/>
      <c r="AK260" s="1"/>
      <c r="AL260" s="1"/>
    </row>
    <row r="261" spans="1:38">
      <c r="A261" s="1"/>
      <c r="B261" s="1"/>
      <c r="C261" s="1"/>
      <c r="D261" s="855"/>
      <c r="E261" s="855"/>
      <c r="F261" s="856"/>
      <c r="G261" s="1"/>
      <c r="H261" s="1"/>
      <c r="I261" s="1"/>
      <c r="J261" s="1"/>
      <c r="K261" s="1"/>
      <c r="L261" s="1"/>
      <c r="M261" s="1"/>
      <c r="N261" s="1"/>
      <c r="O261" s="1"/>
      <c r="P261" s="1"/>
      <c r="Q261" s="1"/>
      <c r="R261" s="856"/>
      <c r="S261" s="856"/>
      <c r="T261" s="856"/>
      <c r="U261" s="1"/>
      <c r="V261" s="1"/>
      <c r="W261" s="1"/>
      <c r="X261" s="1"/>
      <c r="Y261" s="1"/>
      <c r="Z261" s="1"/>
      <c r="AA261" s="1"/>
      <c r="AB261" s="1"/>
      <c r="AC261" s="1"/>
      <c r="AD261" s="1"/>
      <c r="AE261" s="1"/>
      <c r="AF261" s="1"/>
      <c r="AG261" s="1"/>
      <c r="AH261" s="1"/>
      <c r="AI261" s="1"/>
      <c r="AJ261" s="1"/>
      <c r="AK261" s="1"/>
      <c r="AL261" s="1"/>
    </row>
    <row r="262" spans="1:38">
      <c r="A262" s="1"/>
      <c r="B262" s="1"/>
      <c r="C262" s="1"/>
      <c r="D262" s="855"/>
      <c r="E262" s="855"/>
      <c r="F262" s="856"/>
      <c r="G262" s="1"/>
      <c r="H262" s="1"/>
      <c r="I262" s="1"/>
      <c r="J262" s="1"/>
      <c r="K262" s="1"/>
      <c r="L262" s="1"/>
      <c r="M262" s="1"/>
      <c r="N262" s="1"/>
      <c r="O262" s="1"/>
      <c r="P262" s="1"/>
      <c r="Q262" s="1"/>
      <c r="R262" s="856"/>
      <c r="S262" s="856"/>
      <c r="T262" s="856"/>
      <c r="U262" s="1"/>
      <c r="V262" s="1"/>
      <c r="W262" s="1"/>
      <c r="X262" s="1"/>
      <c r="Y262" s="1"/>
      <c r="Z262" s="1"/>
      <c r="AA262" s="1"/>
      <c r="AB262" s="1"/>
      <c r="AC262" s="1"/>
      <c r="AD262" s="1"/>
      <c r="AE262" s="1"/>
      <c r="AF262" s="1"/>
      <c r="AG262" s="1"/>
      <c r="AH262" s="1"/>
      <c r="AI262" s="1"/>
      <c r="AJ262" s="1"/>
      <c r="AK262" s="1"/>
      <c r="AL262" s="1"/>
    </row>
    <row r="263" spans="1:38">
      <c r="A263" s="1"/>
      <c r="B263" s="1"/>
      <c r="C263" s="1"/>
      <c r="D263" s="855"/>
      <c r="E263" s="855"/>
      <c r="F263" s="856"/>
      <c r="G263" s="1"/>
      <c r="H263" s="1"/>
      <c r="I263" s="1"/>
      <c r="J263" s="1"/>
      <c r="K263" s="1"/>
      <c r="L263" s="1"/>
      <c r="M263" s="1"/>
      <c r="N263" s="1"/>
      <c r="O263" s="1"/>
      <c r="P263" s="1"/>
      <c r="Q263" s="1"/>
      <c r="R263" s="856"/>
      <c r="S263" s="856"/>
      <c r="T263" s="856"/>
      <c r="U263" s="1"/>
      <c r="V263" s="1"/>
      <c r="W263" s="1"/>
      <c r="X263" s="1"/>
      <c r="Y263" s="1"/>
      <c r="Z263" s="1"/>
      <c r="AA263" s="1"/>
      <c r="AB263" s="1"/>
      <c r="AC263" s="1"/>
      <c r="AD263" s="1"/>
      <c r="AE263" s="1"/>
      <c r="AF263" s="1"/>
      <c r="AG263" s="1"/>
      <c r="AH263" s="1"/>
      <c r="AI263" s="1"/>
      <c r="AJ263" s="1"/>
      <c r="AK263" s="1"/>
      <c r="AL263" s="1"/>
    </row>
    <row r="264" spans="1:38">
      <c r="A264" s="1"/>
      <c r="B264" s="1"/>
      <c r="C264" s="1"/>
      <c r="D264" s="855"/>
      <c r="E264" s="855"/>
      <c r="F264" s="856"/>
      <c r="G264" s="1"/>
      <c r="H264" s="1"/>
      <c r="I264" s="1"/>
      <c r="J264" s="1"/>
      <c r="K264" s="1"/>
      <c r="L264" s="1"/>
      <c r="M264" s="1"/>
      <c r="N264" s="1"/>
      <c r="O264" s="1"/>
      <c r="P264" s="1"/>
      <c r="Q264" s="1"/>
      <c r="R264" s="856"/>
      <c r="S264" s="856"/>
      <c r="T264" s="856"/>
      <c r="U264" s="1"/>
      <c r="V264" s="1"/>
      <c r="W264" s="1"/>
      <c r="X264" s="1"/>
      <c r="Y264" s="1"/>
      <c r="Z264" s="1"/>
      <c r="AA264" s="1"/>
      <c r="AB264" s="1"/>
      <c r="AC264" s="1"/>
      <c r="AD264" s="1"/>
      <c r="AE264" s="1"/>
      <c r="AF264" s="1"/>
      <c r="AG264" s="1"/>
      <c r="AH264" s="1"/>
      <c r="AI264" s="1"/>
      <c r="AJ264" s="1"/>
      <c r="AK264" s="1"/>
      <c r="AL264" s="1"/>
    </row>
    <row r="265" spans="1:38">
      <c r="A265" s="1"/>
      <c r="B265" s="1"/>
      <c r="C265" s="1"/>
      <c r="D265" s="855"/>
      <c r="E265" s="855"/>
      <c r="F265" s="856"/>
      <c r="G265" s="1"/>
      <c r="H265" s="1"/>
      <c r="I265" s="1"/>
      <c r="J265" s="1"/>
      <c r="K265" s="1"/>
      <c r="L265" s="1"/>
      <c r="M265" s="1"/>
      <c r="N265" s="1"/>
      <c r="O265" s="1"/>
      <c r="P265" s="1"/>
      <c r="Q265" s="1"/>
      <c r="R265" s="856"/>
      <c r="S265" s="856"/>
      <c r="T265" s="856"/>
      <c r="U265" s="1"/>
      <c r="V265" s="1"/>
      <c r="W265" s="1"/>
      <c r="X265" s="1"/>
      <c r="Y265" s="1"/>
      <c r="Z265" s="1"/>
      <c r="AA265" s="1"/>
      <c r="AB265" s="1"/>
      <c r="AC265" s="1"/>
      <c r="AD265" s="1"/>
      <c r="AE265" s="1"/>
      <c r="AF265" s="1"/>
      <c r="AG265" s="1"/>
      <c r="AH265" s="1"/>
      <c r="AI265" s="1"/>
      <c r="AJ265" s="1"/>
      <c r="AK265" s="1"/>
      <c r="AL265" s="1"/>
    </row>
    <row r="266" spans="1:38">
      <c r="A266" s="1"/>
      <c r="B266" s="1"/>
      <c r="C266" s="1"/>
      <c r="D266" s="855"/>
      <c r="E266" s="855"/>
      <c r="F266" s="856"/>
      <c r="G266" s="1"/>
      <c r="H266" s="1"/>
      <c r="I266" s="1"/>
      <c r="J266" s="1"/>
      <c r="K266" s="1"/>
      <c r="L266" s="1"/>
      <c r="M266" s="1"/>
      <c r="N266" s="1"/>
      <c r="O266" s="1"/>
      <c r="P266" s="1"/>
      <c r="Q266" s="1"/>
      <c r="R266" s="856"/>
      <c r="S266" s="856"/>
      <c r="T266" s="856"/>
      <c r="U266" s="1"/>
      <c r="V266" s="1"/>
      <c r="W266" s="1"/>
      <c r="X266" s="1"/>
      <c r="Y266" s="1"/>
      <c r="Z266" s="1"/>
      <c r="AA266" s="1"/>
      <c r="AB266" s="1"/>
      <c r="AC266" s="1"/>
      <c r="AD266" s="1"/>
      <c r="AE266" s="1"/>
      <c r="AF266" s="1"/>
      <c r="AG266" s="1"/>
      <c r="AH266" s="1"/>
      <c r="AI266" s="1"/>
      <c r="AJ266" s="1"/>
      <c r="AK266" s="1"/>
      <c r="AL266" s="1"/>
    </row>
    <row r="267" spans="1:38">
      <c r="A267" s="1"/>
      <c r="B267" s="1"/>
      <c r="C267" s="1"/>
      <c r="D267" s="855"/>
      <c r="E267" s="855"/>
      <c r="F267" s="856"/>
      <c r="G267" s="1"/>
      <c r="H267" s="1"/>
      <c r="I267" s="1"/>
      <c r="J267" s="1"/>
      <c r="K267" s="1"/>
      <c r="L267" s="1"/>
      <c r="M267" s="1"/>
      <c r="N267" s="1"/>
      <c r="O267" s="1"/>
      <c r="P267" s="1"/>
      <c r="Q267" s="1"/>
      <c r="R267" s="856"/>
      <c r="S267" s="856"/>
      <c r="T267" s="856"/>
      <c r="U267" s="1"/>
      <c r="V267" s="1"/>
      <c r="W267" s="1"/>
      <c r="X267" s="1"/>
      <c r="Y267" s="1"/>
      <c r="Z267" s="1"/>
      <c r="AA267" s="1"/>
      <c r="AB267" s="1"/>
      <c r="AC267" s="1"/>
      <c r="AD267" s="1"/>
      <c r="AE267" s="1"/>
      <c r="AF267" s="1"/>
      <c r="AG267" s="1"/>
      <c r="AH267" s="1"/>
      <c r="AI267" s="1"/>
      <c r="AJ267" s="1"/>
      <c r="AK267" s="1"/>
      <c r="AL267" s="1"/>
    </row>
    <row r="268" spans="1:38">
      <c r="A268" s="1"/>
      <c r="B268" s="1"/>
      <c r="C268" s="1"/>
      <c r="D268" s="855"/>
      <c r="E268" s="855"/>
      <c r="F268" s="856"/>
      <c r="G268" s="1"/>
      <c r="H268" s="1"/>
      <c r="I268" s="1"/>
      <c r="J268" s="1"/>
      <c r="K268" s="1"/>
      <c r="L268" s="1"/>
      <c r="M268" s="1"/>
      <c r="N268" s="1"/>
      <c r="O268" s="1"/>
      <c r="P268" s="1"/>
      <c r="Q268" s="1"/>
      <c r="R268" s="856"/>
      <c r="S268" s="856"/>
      <c r="T268" s="856"/>
      <c r="U268" s="1"/>
      <c r="V268" s="1"/>
      <c r="W268" s="1"/>
      <c r="X268" s="1"/>
      <c r="Y268" s="1"/>
      <c r="Z268" s="1"/>
      <c r="AA268" s="1"/>
      <c r="AB268" s="1"/>
      <c r="AC268" s="1"/>
      <c r="AD268" s="1"/>
      <c r="AE268" s="1"/>
      <c r="AF268" s="1"/>
      <c r="AG268" s="1"/>
      <c r="AH268" s="1"/>
      <c r="AI268" s="1"/>
      <c r="AJ268" s="1"/>
      <c r="AK268" s="1"/>
      <c r="AL268" s="1"/>
    </row>
    <row r="269" spans="1:38">
      <c r="A269" s="1"/>
      <c r="B269" s="1"/>
      <c r="C269" s="1"/>
      <c r="D269" s="855"/>
      <c r="E269" s="855"/>
      <c r="F269" s="856"/>
      <c r="G269" s="1"/>
      <c r="H269" s="1"/>
      <c r="I269" s="1"/>
      <c r="J269" s="1"/>
      <c r="K269" s="1"/>
      <c r="L269" s="1"/>
      <c r="M269" s="1"/>
      <c r="N269" s="1"/>
      <c r="O269" s="1"/>
      <c r="P269" s="1"/>
      <c r="Q269" s="1"/>
      <c r="R269" s="856"/>
      <c r="S269" s="856"/>
      <c r="T269" s="856"/>
      <c r="U269" s="1"/>
      <c r="V269" s="1"/>
      <c r="W269" s="1"/>
      <c r="X269" s="1"/>
      <c r="Y269" s="1"/>
      <c r="Z269" s="1"/>
      <c r="AA269" s="1"/>
      <c r="AB269" s="1"/>
      <c r="AC269" s="1"/>
      <c r="AD269" s="1"/>
      <c r="AE269" s="1"/>
      <c r="AF269" s="1"/>
      <c r="AG269" s="1"/>
      <c r="AH269" s="1"/>
      <c r="AI269" s="1"/>
      <c r="AJ269" s="1"/>
      <c r="AK269" s="1"/>
      <c r="AL269" s="1"/>
    </row>
    <row r="270" spans="1:38">
      <c r="A270" s="1"/>
      <c r="B270" s="1"/>
      <c r="C270" s="1"/>
      <c r="D270" s="855"/>
      <c r="E270" s="855"/>
      <c r="F270" s="856"/>
      <c r="G270" s="1"/>
      <c r="H270" s="1"/>
      <c r="I270" s="1"/>
      <c r="J270" s="1"/>
      <c r="K270" s="1"/>
      <c r="L270" s="1"/>
      <c r="M270" s="1"/>
      <c r="N270" s="1"/>
      <c r="O270" s="1"/>
      <c r="P270" s="1"/>
      <c r="Q270" s="1"/>
      <c r="R270" s="856"/>
      <c r="S270" s="856"/>
      <c r="T270" s="856"/>
      <c r="U270" s="1"/>
      <c r="V270" s="1"/>
      <c r="W270" s="1"/>
      <c r="X270" s="1"/>
      <c r="Y270" s="1"/>
      <c r="Z270" s="1"/>
      <c r="AA270" s="1"/>
      <c r="AB270" s="1"/>
      <c r="AC270" s="1"/>
      <c r="AD270" s="1"/>
      <c r="AE270" s="1"/>
      <c r="AF270" s="1"/>
      <c r="AG270" s="1"/>
      <c r="AH270" s="1"/>
      <c r="AI270" s="1"/>
      <c r="AJ270" s="1"/>
      <c r="AK270" s="1"/>
      <c r="AL270" s="1"/>
    </row>
    <row r="271" spans="1:38">
      <c r="A271" s="1"/>
      <c r="B271" s="1"/>
      <c r="C271" s="1"/>
      <c r="D271" s="855"/>
      <c r="E271" s="855"/>
      <c r="F271" s="856"/>
      <c r="G271" s="1"/>
      <c r="H271" s="1"/>
      <c r="I271" s="1"/>
      <c r="J271" s="1"/>
      <c r="K271" s="1"/>
      <c r="L271" s="1"/>
      <c r="M271" s="1"/>
      <c r="N271" s="1"/>
      <c r="O271" s="1"/>
      <c r="P271" s="1"/>
      <c r="Q271" s="1"/>
      <c r="R271" s="856"/>
      <c r="S271" s="856"/>
      <c r="T271" s="856"/>
      <c r="U271" s="1"/>
      <c r="V271" s="1"/>
      <c r="W271" s="1"/>
      <c r="X271" s="1"/>
      <c r="Y271" s="1"/>
      <c r="Z271" s="1"/>
      <c r="AA271" s="1"/>
      <c r="AB271" s="1"/>
      <c r="AC271" s="1"/>
      <c r="AD271" s="1"/>
      <c r="AE271" s="1"/>
      <c r="AF271" s="1"/>
      <c r="AG271" s="1"/>
      <c r="AH271" s="1"/>
      <c r="AI271" s="1"/>
      <c r="AJ271" s="1"/>
      <c r="AK271" s="1"/>
      <c r="AL271" s="1"/>
    </row>
    <row r="272" spans="1:38">
      <c r="A272" s="1"/>
      <c r="B272" s="1"/>
      <c r="C272" s="1"/>
      <c r="D272" s="855"/>
      <c r="E272" s="855"/>
      <c r="F272" s="856"/>
      <c r="G272" s="1"/>
      <c r="H272" s="1"/>
      <c r="I272" s="1"/>
      <c r="J272" s="1"/>
      <c r="K272" s="1"/>
      <c r="L272" s="1"/>
      <c r="M272" s="1"/>
      <c r="N272" s="1"/>
      <c r="O272" s="1"/>
      <c r="P272" s="1"/>
      <c r="Q272" s="1"/>
      <c r="R272" s="856"/>
      <c r="S272" s="856"/>
      <c r="T272" s="856"/>
      <c r="U272" s="1"/>
      <c r="V272" s="1"/>
      <c r="W272" s="1"/>
      <c r="X272" s="1"/>
      <c r="Y272" s="1"/>
      <c r="Z272" s="1"/>
      <c r="AA272" s="1"/>
      <c r="AB272" s="1"/>
      <c r="AC272" s="1"/>
      <c r="AD272" s="1"/>
      <c r="AE272" s="1"/>
      <c r="AF272" s="1"/>
      <c r="AG272" s="1"/>
      <c r="AH272" s="1"/>
      <c r="AI272" s="1"/>
      <c r="AJ272" s="1"/>
      <c r="AK272" s="1"/>
      <c r="AL272" s="1"/>
    </row>
    <row r="273" spans="1:38">
      <c r="A273" s="1"/>
      <c r="B273" s="1"/>
      <c r="C273" s="1"/>
      <c r="D273" s="855"/>
      <c r="E273" s="855"/>
      <c r="F273" s="856"/>
      <c r="G273" s="1"/>
      <c r="H273" s="1"/>
      <c r="I273" s="1"/>
      <c r="J273" s="1"/>
      <c r="K273" s="1"/>
      <c r="L273" s="1"/>
      <c r="M273" s="1"/>
      <c r="N273" s="1"/>
      <c r="O273" s="1"/>
      <c r="P273" s="1"/>
      <c r="Q273" s="1"/>
      <c r="R273" s="856"/>
      <c r="S273" s="856"/>
      <c r="T273" s="856"/>
      <c r="U273" s="1"/>
      <c r="V273" s="1"/>
      <c r="W273" s="1"/>
      <c r="X273" s="1"/>
      <c r="Y273" s="1"/>
      <c r="Z273" s="1"/>
      <c r="AA273" s="1"/>
      <c r="AB273" s="1"/>
      <c r="AC273" s="1"/>
      <c r="AD273" s="1"/>
      <c r="AE273" s="1"/>
      <c r="AF273" s="1"/>
      <c r="AG273" s="1"/>
      <c r="AH273" s="1"/>
      <c r="AI273" s="1"/>
      <c r="AJ273" s="1"/>
      <c r="AK273" s="1"/>
      <c r="AL273" s="1"/>
    </row>
    <row r="274" spans="1:38">
      <c r="A274" s="1"/>
      <c r="B274" s="1"/>
      <c r="C274" s="1"/>
      <c r="D274" s="855"/>
      <c r="E274" s="855"/>
      <c r="F274" s="856"/>
      <c r="G274" s="1"/>
      <c r="H274" s="1"/>
      <c r="I274" s="1"/>
      <c r="J274" s="1"/>
      <c r="K274" s="1"/>
      <c r="L274" s="1"/>
      <c r="M274" s="1"/>
      <c r="N274" s="1"/>
      <c r="O274" s="1"/>
      <c r="P274" s="1"/>
      <c r="Q274" s="1"/>
      <c r="R274" s="856"/>
      <c r="S274" s="856"/>
      <c r="T274" s="856"/>
      <c r="U274" s="1"/>
      <c r="V274" s="1"/>
      <c r="W274" s="1"/>
      <c r="X274" s="1"/>
      <c r="Y274" s="1"/>
      <c r="Z274" s="1"/>
      <c r="AA274" s="1"/>
      <c r="AB274" s="1"/>
      <c r="AC274" s="1"/>
      <c r="AD274" s="1"/>
      <c r="AE274" s="1"/>
      <c r="AF274" s="1"/>
      <c r="AG274" s="1"/>
      <c r="AH274" s="1"/>
      <c r="AI274" s="1"/>
      <c r="AJ274" s="1"/>
      <c r="AK274" s="1"/>
      <c r="AL274" s="1"/>
    </row>
    <row r="275" spans="1:38">
      <c r="A275" s="1"/>
      <c r="B275" s="1"/>
      <c r="C275" s="1"/>
      <c r="D275" s="855"/>
      <c r="E275" s="855"/>
      <c r="F275" s="856"/>
      <c r="G275" s="1"/>
      <c r="H275" s="1"/>
      <c r="I275" s="1"/>
      <c r="J275" s="1"/>
      <c r="K275" s="1"/>
      <c r="L275" s="1"/>
      <c r="M275" s="1"/>
      <c r="N275" s="1"/>
      <c r="O275" s="1"/>
      <c r="P275" s="1"/>
      <c r="Q275" s="1"/>
      <c r="R275" s="856"/>
      <c r="S275" s="856"/>
      <c r="T275" s="856"/>
      <c r="U275" s="1"/>
      <c r="V275" s="1"/>
      <c r="W275" s="1"/>
      <c r="X275" s="1"/>
      <c r="Y275" s="1"/>
      <c r="Z275" s="1"/>
      <c r="AA275" s="1"/>
      <c r="AB275" s="1"/>
      <c r="AC275" s="1"/>
      <c r="AD275" s="1"/>
      <c r="AE275" s="1"/>
      <c r="AF275" s="1"/>
      <c r="AG275" s="1"/>
      <c r="AH275" s="1"/>
      <c r="AI275" s="1"/>
      <c r="AJ275" s="1"/>
      <c r="AK275" s="1"/>
      <c r="AL275" s="1"/>
    </row>
    <row r="276" spans="1:38">
      <c r="A276" s="1"/>
      <c r="B276" s="1"/>
      <c r="C276" s="1"/>
      <c r="D276" s="855"/>
      <c r="E276" s="855"/>
      <c r="F276" s="856"/>
      <c r="G276" s="1"/>
      <c r="H276" s="1"/>
      <c r="I276" s="1"/>
      <c r="J276" s="1"/>
      <c r="K276" s="1"/>
      <c r="L276" s="1"/>
      <c r="M276" s="1"/>
      <c r="N276" s="1"/>
      <c r="O276" s="1"/>
      <c r="P276" s="1"/>
      <c r="Q276" s="1"/>
      <c r="R276" s="856"/>
      <c r="S276" s="856"/>
      <c r="T276" s="856"/>
      <c r="U276" s="1"/>
      <c r="V276" s="1"/>
      <c r="W276" s="1"/>
      <c r="X276" s="1"/>
      <c r="Y276" s="1"/>
      <c r="Z276" s="1"/>
      <c r="AA276" s="1"/>
      <c r="AB276" s="1"/>
      <c r="AC276" s="1"/>
      <c r="AD276" s="1"/>
      <c r="AE276" s="1"/>
      <c r="AF276" s="1"/>
      <c r="AG276" s="1"/>
      <c r="AH276" s="1"/>
      <c r="AI276" s="1"/>
      <c r="AJ276" s="1"/>
      <c r="AK276" s="1"/>
      <c r="AL276" s="1"/>
    </row>
    <row r="277" spans="1:38">
      <c r="A277" s="1"/>
      <c r="B277" s="1"/>
      <c r="C277" s="1"/>
      <c r="D277" s="855"/>
      <c r="E277" s="855"/>
      <c r="F277" s="856"/>
      <c r="G277" s="1"/>
      <c r="H277" s="1"/>
      <c r="I277" s="1"/>
      <c r="J277" s="1"/>
      <c r="K277" s="1"/>
      <c r="L277" s="1"/>
      <c r="M277" s="1"/>
      <c r="N277" s="1"/>
      <c r="O277" s="1"/>
      <c r="P277" s="1"/>
      <c r="Q277" s="1"/>
      <c r="R277" s="856"/>
      <c r="S277" s="856"/>
      <c r="T277" s="856"/>
      <c r="U277" s="1"/>
      <c r="V277" s="1"/>
      <c r="W277" s="1"/>
      <c r="X277" s="1"/>
      <c r="Y277" s="1"/>
      <c r="Z277" s="1"/>
      <c r="AA277" s="1"/>
      <c r="AB277" s="1"/>
      <c r="AC277" s="1"/>
      <c r="AD277" s="1"/>
      <c r="AE277" s="1"/>
      <c r="AF277" s="1"/>
      <c r="AG277" s="1"/>
      <c r="AH277" s="1"/>
      <c r="AI277" s="1"/>
      <c r="AJ277" s="1"/>
      <c r="AK277" s="1"/>
      <c r="AL277" s="1"/>
    </row>
    <row r="278" spans="1:38">
      <c r="A278" s="1"/>
      <c r="B278" s="1"/>
      <c r="C278" s="1"/>
      <c r="D278" s="855"/>
      <c r="E278" s="855"/>
      <c r="F278" s="856"/>
      <c r="G278" s="1"/>
      <c r="H278" s="1"/>
      <c r="I278" s="1"/>
      <c r="J278" s="1"/>
      <c r="K278" s="1"/>
      <c r="L278" s="1"/>
      <c r="M278" s="1"/>
      <c r="N278" s="1"/>
      <c r="O278" s="1"/>
      <c r="P278" s="1"/>
      <c r="Q278" s="1"/>
      <c r="R278" s="856"/>
      <c r="S278" s="856"/>
      <c r="T278" s="856"/>
      <c r="U278" s="1"/>
      <c r="V278" s="1"/>
      <c r="W278" s="1"/>
      <c r="X278" s="1"/>
      <c r="Y278" s="1"/>
      <c r="Z278" s="1"/>
      <c r="AA278" s="1"/>
      <c r="AB278" s="1"/>
      <c r="AC278" s="1"/>
      <c r="AD278" s="1"/>
      <c r="AE278" s="1"/>
      <c r="AF278" s="1"/>
      <c r="AG278" s="1"/>
      <c r="AH278" s="1"/>
      <c r="AI278" s="1"/>
      <c r="AJ278" s="1"/>
      <c r="AK278" s="1"/>
      <c r="AL278" s="1"/>
    </row>
    <row r="279" spans="1:38">
      <c r="A279" s="1"/>
      <c r="B279" s="1"/>
      <c r="C279" s="1"/>
      <c r="D279" s="855"/>
      <c r="E279" s="855"/>
      <c r="F279" s="856"/>
      <c r="G279" s="1"/>
      <c r="H279" s="1"/>
      <c r="I279" s="1"/>
      <c r="J279" s="1"/>
      <c r="K279" s="1"/>
      <c r="L279" s="1"/>
      <c r="M279" s="1"/>
      <c r="N279" s="1"/>
      <c r="O279" s="1"/>
      <c r="P279" s="1"/>
      <c r="Q279" s="1"/>
      <c r="R279" s="856"/>
      <c r="S279" s="856"/>
      <c r="T279" s="856"/>
      <c r="U279" s="1"/>
      <c r="V279" s="1"/>
      <c r="W279" s="1"/>
      <c r="X279" s="1"/>
      <c r="Y279" s="1"/>
      <c r="Z279" s="1"/>
      <c r="AA279" s="1"/>
      <c r="AB279" s="1"/>
      <c r="AC279" s="1"/>
      <c r="AD279" s="1"/>
      <c r="AE279" s="1"/>
      <c r="AF279" s="1"/>
      <c r="AG279" s="1"/>
      <c r="AH279" s="1"/>
      <c r="AI279" s="1"/>
      <c r="AJ279" s="1"/>
      <c r="AK279" s="1"/>
      <c r="AL279" s="1"/>
    </row>
    <row r="280" spans="1:38">
      <c r="A280" s="1"/>
      <c r="B280" s="1"/>
      <c r="C280" s="1"/>
      <c r="D280" s="855"/>
      <c r="E280" s="855"/>
      <c r="F280" s="856"/>
      <c r="G280" s="1"/>
      <c r="H280" s="1"/>
      <c r="I280" s="1"/>
      <c r="J280" s="1"/>
      <c r="K280" s="1"/>
      <c r="L280" s="1"/>
      <c r="M280" s="1"/>
      <c r="N280" s="1"/>
      <c r="O280" s="1"/>
      <c r="P280" s="1"/>
      <c r="Q280" s="1"/>
      <c r="R280" s="856"/>
      <c r="S280" s="856"/>
      <c r="T280" s="856"/>
      <c r="U280" s="1"/>
      <c r="V280" s="1"/>
      <c r="W280" s="1"/>
      <c r="X280" s="1"/>
      <c r="Y280" s="1"/>
      <c r="Z280" s="1"/>
      <c r="AA280" s="1"/>
      <c r="AB280" s="1"/>
      <c r="AC280" s="1"/>
      <c r="AD280" s="1"/>
      <c r="AE280" s="1"/>
      <c r="AF280" s="1"/>
      <c r="AG280" s="1"/>
      <c r="AH280" s="1"/>
      <c r="AI280" s="1"/>
      <c r="AJ280" s="1"/>
      <c r="AK280" s="1"/>
      <c r="AL280" s="1"/>
    </row>
    <row r="281" spans="1:38">
      <c r="A281" s="1"/>
      <c r="B281" s="1"/>
      <c r="C281" s="1"/>
      <c r="D281" s="855"/>
      <c r="E281" s="855"/>
      <c r="F281" s="856"/>
      <c r="G281" s="1"/>
      <c r="H281" s="1"/>
      <c r="I281" s="1"/>
      <c r="J281" s="1"/>
      <c r="K281" s="1"/>
      <c r="L281" s="1"/>
      <c r="M281" s="1"/>
      <c r="N281" s="1"/>
      <c r="O281" s="1"/>
      <c r="P281" s="1"/>
      <c r="Q281" s="1"/>
      <c r="R281" s="856"/>
      <c r="S281" s="856"/>
      <c r="T281" s="856"/>
      <c r="U281" s="1"/>
      <c r="V281" s="1"/>
      <c r="W281" s="1"/>
      <c r="X281" s="1"/>
      <c r="Y281" s="1"/>
      <c r="Z281" s="1"/>
      <c r="AA281" s="1"/>
      <c r="AB281" s="1"/>
      <c r="AC281" s="1"/>
      <c r="AD281" s="1"/>
      <c r="AE281" s="1"/>
      <c r="AF281" s="1"/>
      <c r="AG281" s="1"/>
      <c r="AH281" s="1"/>
      <c r="AI281" s="1"/>
      <c r="AJ281" s="1"/>
      <c r="AK281" s="1"/>
      <c r="AL281" s="1"/>
    </row>
    <row r="282" spans="1:38">
      <c r="A282" s="1"/>
      <c r="B282" s="1"/>
      <c r="C282" s="1"/>
      <c r="D282" s="855"/>
      <c r="E282" s="855"/>
      <c r="F282" s="856"/>
      <c r="G282" s="1"/>
      <c r="H282" s="1"/>
      <c r="I282" s="1"/>
      <c r="J282" s="1"/>
      <c r="K282" s="1"/>
      <c r="L282" s="1"/>
      <c r="M282" s="1"/>
      <c r="N282" s="1"/>
      <c r="O282" s="1"/>
      <c r="P282" s="1"/>
      <c r="Q282" s="1"/>
      <c r="R282" s="856"/>
      <c r="S282" s="856"/>
      <c r="T282" s="856"/>
      <c r="U282" s="1"/>
      <c r="V282" s="1"/>
      <c r="W282" s="1"/>
      <c r="X282" s="1"/>
      <c r="Y282" s="1"/>
      <c r="Z282" s="1"/>
      <c r="AA282" s="1"/>
      <c r="AB282" s="1"/>
      <c r="AC282" s="1"/>
      <c r="AD282" s="1"/>
      <c r="AE282" s="1"/>
      <c r="AF282" s="1"/>
      <c r="AG282" s="1"/>
      <c r="AH282" s="1"/>
      <c r="AI282" s="1"/>
      <c r="AJ282" s="1"/>
      <c r="AK282" s="1"/>
      <c r="AL282" s="1"/>
    </row>
    <row r="283" spans="1:38">
      <c r="A283" s="1"/>
      <c r="B283" s="1"/>
      <c r="C283" s="1"/>
      <c r="D283" s="855"/>
      <c r="E283" s="855"/>
      <c r="F283" s="856"/>
      <c r="G283" s="1"/>
      <c r="H283" s="1"/>
      <c r="I283" s="1"/>
      <c r="J283" s="1"/>
      <c r="K283" s="1"/>
      <c r="L283" s="1"/>
      <c r="M283" s="1"/>
      <c r="N283" s="1"/>
      <c r="O283" s="1"/>
      <c r="P283" s="1"/>
      <c r="Q283" s="1"/>
      <c r="R283" s="856"/>
      <c r="S283" s="856"/>
      <c r="T283" s="856"/>
      <c r="U283" s="1"/>
      <c r="V283" s="1"/>
      <c r="W283" s="1"/>
      <c r="X283" s="1"/>
      <c r="Y283" s="1"/>
      <c r="Z283" s="1"/>
      <c r="AA283" s="1"/>
      <c r="AB283" s="1"/>
      <c r="AC283" s="1"/>
      <c r="AD283" s="1"/>
      <c r="AE283" s="1"/>
      <c r="AF283" s="1"/>
      <c r="AG283" s="1"/>
      <c r="AH283" s="1"/>
      <c r="AI283" s="1"/>
      <c r="AJ283" s="1"/>
      <c r="AK283" s="1"/>
      <c r="AL283" s="1"/>
    </row>
    <row r="284" spans="1:38">
      <c r="A284" s="1"/>
      <c r="B284" s="1"/>
      <c r="C284" s="1"/>
      <c r="D284" s="855"/>
      <c r="E284" s="855"/>
      <c r="F284" s="856"/>
      <c r="G284" s="1"/>
      <c r="H284" s="1"/>
      <c r="I284" s="1"/>
      <c r="J284" s="1"/>
      <c r="K284" s="1"/>
      <c r="L284" s="1"/>
      <c r="M284" s="1"/>
      <c r="N284" s="1"/>
      <c r="O284" s="1"/>
      <c r="P284" s="1"/>
      <c r="Q284" s="1"/>
      <c r="R284" s="856"/>
      <c r="S284" s="856"/>
      <c r="T284" s="856"/>
      <c r="U284" s="1"/>
      <c r="V284" s="1"/>
      <c r="W284" s="1"/>
      <c r="X284" s="1"/>
      <c r="Y284" s="1"/>
      <c r="Z284" s="1"/>
      <c r="AA284" s="1"/>
      <c r="AB284" s="1"/>
      <c r="AC284" s="1"/>
      <c r="AD284" s="1"/>
      <c r="AE284" s="1"/>
      <c r="AF284" s="1"/>
      <c r="AG284" s="1"/>
      <c r="AH284" s="1"/>
      <c r="AI284" s="1"/>
      <c r="AJ284" s="1"/>
      <c r="AK284" s="1"/>
      <c r="AL284" s="1"/>
    </row>
    <row r="285" spans="1:38">
      <c r="A285" s="1"/>
      <c r="B285" s="1"/>
      <c r="C285" s="1"/>
      <c r="D285" s="855"/>
      <c r="E285" s="855"/>
      <c r="F285" s="856"/>
      <c r="G285" s="1"/>
      <c r="H285" s="1"/>
      <c r="I285" s="1"/>
      <c r="J285" s="1"/>
      <c r="K285" s="1"/>
      <c r="L285" s="1"/>
      <c r="M285" s="1"/>
      <c r="N285" s="1"/>
      <c r="O285" s="1"/>
      <c r="P285" s="1"/>
      <c r="Q285" s="1"/>
      <c r="R285" s="856"/>
      <c r="S285" s="856"/>
      <c r="T285" s="856"/>
      <c r="U285" s="1"/>
      <c r="V285" s="1"/>
      <c r="W285" s="1"/>
      <c r="X285" s="1"/>
      <c r="Y285" s="1"/>
      <c r="Z285" s="1"/>
      <c r="AA285" s="1"/>
      <c r="AB285" s="1"/>
      <c r="AC285" s="1"/>
      <c r="AD285" s="1"/>
      <c r="AE285" s="1"/>
      <c r="AF285" s="1"/>
      <c r="AG285" s="1"/>
      <c r="AH285" s="1"/>
      <c r="AI285" s="1"/>
      <c r="AJ285" s="1"/>
      <c r="AK285" s="1"/>
      <c r="AL285" s="1"/>
    </row>
    <row r="286" spans="1:38">
      <c r="A286" s="1"/>
      <c r="B286" s="1"/>
      <c r="C286" s="1"/>
      <c r="D286" s="855"/>
      <c r="E286" s="855"/>
      <c r="F286" s="856"/>
      <c r="G286" s="1"/>
      <c r="H286" s="1"/>
      <c r="I286" s="1"/>
      <c r="J286" s="1"/>
      <c r="K286" s="1"/>
      <c r="L286" s="1"/>
      <c r="M286" s="1"/>
      <c r="N286" s="1"/>
      <c r="O286" s="1"/>
      <c r="P286" s="1"/>
      <c r="Q286" s="1"/>
      <c r="R286" s="856"/>
      <c r="S286" s="856"/>
      <c r="T286" s="856"/>
      <c r="U286" s="1"/>
      <c r="V286" s="1"/>
      <c r="W286" s="1"/>
      <c r="X286" s="1"/>
      <c r="Y286" s="1"/>
      <c r="Z286" s="1"/>
      <c r="AA286" s="1"/>
      <c r="AB286" s="1"/>
      <c r="AC286" s="1"/>
      <c r="AD286" s="1"/>
      <c r="AE286" s="1"/>
      <c r="AF286" s="1"/>
      <c r="AG286" s="1"/>
      <c r="AH286" s="1"/>
      <c r="AI286" s="1"/>
      <c r="AJ286" s="1"/>
      <c r="AK286" s="1"/>
      <c r="AL286" s="1"/>
    </row>
    <row r="287" spans="1:38">
      <c r="A287" s="1"/>
      <c r="B287" s="1"/>
      <c r="C287" s="1"/>
      <c r="D287" s="855"/>
      <c r="E287" s="855"/>
      <c r="F287" s="856"/>
      <c r="G287" s="1"/>
      <c r="H287" s="1"/>
      <c r="I287" s="1"/>
      <c r="J287" s="1"/>
      <c r="K287" s="1"/>
      <c r="L287" s="1"/>
      <c r="M287" s="1"/>
      <c r="N287" s="1"/>
      <c r="O287" s="1"/>
      <c r="P287" s="1"/>
      <c r="Q287" s="1"/>
      <c r="R287" s="856"/>
      <c r="S287" s="856"/>
      <c r="T287" s="856"/>
      <c r="U287" s="1"/>
      <c r="V287" s="1"/>
      <c r="W287" s="1"/>
      <c r="X287" s="1"/>
      <c r="Y287" s="1"/>
      <c r="Z287" s="1"/>
      <c r="AA287" s="1"/>
      <c r="AB287" s="1"/>
      <c r="AC287" s="1"/>
      <c r="AD287" s="1"/>
      <c r="AE287" s="1"/>
      <c r="AF287" s="1"/>
      <c r="AG287" s="1"/>
      <c r="AH287" s="1"/>
      <c r="AI287" s="1"/>
      <c r="AJ287" s="1"/>
      <c r="AK287" s="1"/>
      <c r="AL287" s="1"/>
    </row>
    <row r="288" spans="1:38">
      <c r="A288" s="1"/>
      <c r="B288" s="1"/>
      <c r="C288" s="1"/>
      <c r="D288" s="855"/>
      <c r="E288" s="855"/>
      <c r="F288" s="856"/>
      <c r="G288" s="1"/>
      <c r="H288" s="1"/>
      <c r="I288" s="1"/>
      <c r="J288" s="1"/>
      <c r="K288" s="1"/>
      <c r="L288" s="1"/>
      <c r="M288" s="1"/>
      <c r="N288" s="1"/>
      <c r="O288" s="1"/>
      <c r="P288" s="1"/>
      <c r="Q288" s="1"/>
      <c r="R288" s="856"/>
      <c r="S288" s="856"/>
      <c r="T288" s="856"/>
      <c r="U288" s="1"/>
      <c r="V288" s="1"/>
      <c r="W288" s="1"/>
      <c r="X288" s="1"/>
      <c r="Y288" s="1"/>
      <c r="Z288" s="1"/>
      <c r="AA288" s="1"/>
      <c r="AB288" s="1"/>
      <c r="AC288" s="1"/>
      <c r="AD288" s="1"/>
      <c r="AE288" s="1"/>
      <c r="AF288" s="1"/>
      <c r="AG288" s="1"/>
      <c r="AH288" s="1"/>
      <c r="AI288" s="1"/>
      <c r="AJ288" s="1"/>
      <c r="AK288" s="1"/>
      <c r="AL288" s="1"/>
    </row>
    <row r="289" spans="1:38">
      <c r="A289" s="1"/>
      <c r="B289" s="1"/>
      <c r="C289" s="1"/>
      <c r="D289" s="855"/>
      <c r="E289" s="855"/>
      <c r="F289" s="856"/>
      <c r="G289" s="1"/>
      <c r="H289" s="1"/>
      <c r="I289" s="1"/>
      <c r="J289" s="1"/>
      <c r="K289" s="1"/>
      <c r="L289" s="1"/>
      <c r="M289" s="1"/>
      <c r="N289" s="1"/>
      <c r="O289" s="1"/>
      <c r="P289" s="1"/>
      <c r="Q289" s="1"/>
      <c r="R289" s="856"/>
      <c r="S289" s="856"/>
      <c r="T289" s="856"/>
      <c r="U289" s="1"/>
      <c r="V289" s="1"/>
      <c r="W289" s="1"/>
      <c r="X289" s="1"/>
      <c r="Y289" s="1"/>
      <c r="Z289" s="1"/>
      <c r="AA289" s="1"/>
      <c r="AB289" s="1"/>
      <c r="AC289" s="1"/>
      <c r="AD289" s="1"/>
      <c r="AE289" s="1"/>
      <c r="AF289" s="1"/>
      <c r="AG289" s="1"/>
      <c r="AH289" s="1"/>
      <c r="AI289" s="1"/>
      <c r="AJ289" s="1"/>
      <c r="AK289" s="1"/>
      <c r="AL289" s="1"/>
    </row>
    <row r="290" spans="1:38">
      <c r="A290" s="1"/>
      <c r="B290" s="1"/>
      <c r="C290" s="1"/>
      <c r="D290" s="855"/>
      <c r="E290" s="855"/>
      <c r="F290" s="856"/>
      <c r="G290" s="1"/>
      <c r="H290" s="1"/>
      <c r="I290" s="1"/>
      <c r="J290" s="1"/>
      <c r="K290" s="1"/>
      <c r="L290" s="1"/>
      <c r="M290" s="1"/>
      <c r="N290" s="1"/>
      <c r="O290" s="1"/>
      <c r="P290" s="1"/>
      <c r="Q290" s="1"/>
      <c r="R290" s="856"/>
      <c r="S290" s="856"/>
      <c r="T290" s="856"/>
      <c r="U290" s="1"/>
      <c r="V290" s="1"/>
      <c r="W290" s="1"/>
      <c r="X290" s="1"/>
      <c r="Y290" s="1"/>
      <c r="Z290" s="1"/>
      <c r="AA290" s="1"/>
      <c r="AB290" s="1"/>
      <c r="AC290" s="1"/>
      <c r="AD290" s="1"/>
      <c r="AE290" s="1"/>
      <c r="AF290" s="1"/>
      <c r="AG290" s="1"/>
      <c r="AH290" s="1"/>
      <c r="AI290" s="1"/>
      <c r="AJ290" s="1"/>
      <c r="AK290" s="1"/>
      <c r="AL290" s="1"/>
    </row>
    <row r="291" spans="1:38">
      <c r="A291" s="1"/>
      <c r="B291" s="1"/>
      <c r="C291" s="1"/>
      <c r="D291" s="855"/>
      <c r="E291" s="855"/>
      <c r="F291" s="856"/>
      <c r="G291" s="1"/>
      <c r="H291" s="1"/>
      <c r="I291" s="1"/>
      <c r="J291" s="1"/>
      <c r="K291" s="1"/>
      <c r="L291" s="1"/>
      <c r="M291" s="1"/>
      <c r="N291" s="1"/>
      <c r="O291" s="1"/>
      <c r="P291" s="1"/>
      <c r="Q291" s="1"/>
      <c r="R291" s="856"/>
      <c r="S291" s="856"/>
      <c r="T291" s="856"/>
      <c r="U291" s="1"/>
      <c r="V291" s="1"/>
      <c r="W291" s="1"/>
      <c r="X291" s="1"/>
      <c r="Y291" s="1"/>
      <c r="Z291" s="1"/>
      <c r="AA291" s="1"/>
      <c r="AB291" s="1"/>
      <c r="AC291" s="1"/>
      <c r="AD291" s="1"/>
      <c r="AE291" s="1"/>
      <c r="AF291" s="1"/>
      <c r="AG291" s="1"/>
      <c r="AH291" s="1"/>
      <c r="AI291" s="1"/>
      <c r="AJ291" s="1"/>
      <c r="AK291" s="1"/>
      <c r="AL291" s="1"/>
    </row>
    <row r="292" spans="1:38">
      <c r="A292" s="1"/>
      <c r="B292" s="1"/>
      <c r="C292" s="1"/>
      <c r="D292" s="855"/>
      <c r="E292" s="855"/>
      <c r="F292" s="856"/>
      <c r="G292" s="1"/>
      <c r="H292" s="1"/>
      <c r="I292" s="1"/>
      <c r="J292" s="1"/>
      <c r="K292" s="1"/>
      <c r="L292" s="1"/>
      <c r="M292" s="1"/>
      <c r="N292" s="1"/>
      <c r="O292" s="1"/>
      <c r="P292" s="1"/>
      <c r="Q292" s="1"/>
      <c r="R292" s="856"/>
      <c r="S292" s="856"/>
      <c r="T292" s="856"/>
      <c r="U292" s="1"/>
      <c r="V292" s="1"/>
      <c r="W292" s="1"/>
      <c r="X292" s="1"/>
      <c r="Y292" s="1"/>
      <c r="Z292" s="1"/>
      <c r="AA292" s="1"/>
      <c r="AB292" s="1"/>
      <c r="AC292" s="1"/>
      <c r="AD292" s="1"/>
      <c r="AE292" s="1"/>
      <c r="AF292" s="1"/>
      <c r="AG292" s="1"/>
      <c r="AH292" s="1"/>
      <c r="AI292" s="1"/>
      <c r="AJ292" s="1"/>
      <c r="AK292" s="1"/>
      <c r="AL292" s="1"/>
    </row>
    <row r="293" spans="1:38">
      <c r="A293" s="1"/>
      <c r="B293" s="1"/>
      <c r="C293" s="1"/>
      <c r="D293" s="855"/>
      <c r="E293" s="855"/>
      <c r="F293" s="856"/>
      <c r="G293" s="1"/>
      <c r="H293" s="1"/>
      <c r="I293" s="1"/>
      <c r="J293" s="1"/>
      <c r="K293" s="1"/>
      <c r="L293" s="1"/>
      <c r="M293" s="1"/>
      <c r="N293" s="1"/>
      <c r="O293" s="1"/>
      <c r="P293" s="1"/>
      <c r="Q293" s="1"/>
      <c r="R293" s="856"/>
      <c r="S293" s="856"/>
      <c r="T293" s="856"/>
      <c r="U293" s="1"/>
      <c r="V293" s="1"/>
      <c r="W293" s="1"/>
      <c r="X293" s="1"/>
      <c r="Y293" s="1"/>
      <c r="Z293" s="1"/>
      <c r="AA293" s="1"/>
      <c r="AB293" s="1"/>
      <c r="AC293" s="1"/>
      <c r="AD293" s="1"/>
      <c r="AE293" s="1"/>
      <c r="AF293" s="1"/>
      <c r="AG293" s="1"/>
      <c r="AH293" s="1"/>
      <c r="AI293" s="1"/>
      <c r="AJ293" s="1"/>
      <c r="AK293" s="1"/>
      <c r="AL293" s="1"/>
    </row>
    <row r="294" spans="1:38">
      <c r="A294" s="1"/>
      <c r="B294" s="1"/>
      <c r="C294" s="1"/>
      <c r="D294" s="855"/>
      <c r="E294" s="855"/>
      <c r="F294" s="856"/>
      <c r="G294" s="1"/>
      <c r="H294" s="1"/>
      <c r="I294" s="1"/>
      <c r="J294" s="1"/>
      <c r="K294" s="1"/>
      <c r="L294" s="1"/>
      <c r="M294" s="1"/>
      <c r="N294" s="1"/>
      <c r="O294" s="1"/>
      <c r="P294" s="1"/>
      <c r="Q294" s="1"/>
      <c r="R294" s="856"/>
      <c r="S294" s="856"/>
      <c r="T294" s="856"/>
      <c r="U294" s="1"/>
      <c r="V294" s="1"/>
      <c r="W294" s="1"/>
      <c r="X294" s="1"/>
      <c r="Y294" s="1"/>
      <c r="Z294" s="1"/>
      <c r="AA294" s="1"/>
      <c r="AB294" s="1"/>
      <c r="AC294" s="1"/>
      <c r="AD294" s="1"/>
      <c r="AE294" s="1"/>
      <c r="AF294" s="1"/>
      <c r="AG294" s="1"/>
      <c r="AH294" s="1"/>
      <c r="AI294" s="1"/>
      <c r="AJ294" s="1"/>
      <c r="AK294" s="1"/>
      <c r="AL294" s="1"/>
    </row>
    <row r="295" spans="1:38">
      <c r="A295" s="1"/>
      <c r="B295" s="1"/>
      <c r="C295" s="1"/>
      <c r="D295" s="855"/>
      <c r="E295" s="855"/>
      <c r="F295" s="856"/>
      <c r="G295" s="1"/>
      <c r="H295" s="1"/>
      <c r="I295" s="1"/>
      <c r="J295" s="1"/>
      <c r="K295" s="1"/>
      <c r="L295" s="1"/>
      <c r="M295" s="1"/>
      <c r="N295" s="1"/>
      <c r="O295" s="1"/>
      <c r="P295" s="1"/>
      <c r="Q295" s="1"/>
      <c r="R295" s="856"/>
      <c r="S295" s="856"/>
      <c r="T295" s="856"/>
      <c r="U295" s="1"/>
      <c r="V295" s="1"/>
      <c r="W295" s="1"/>
      <c r="X295" s="1"/>
      <c r="Y295" s="1"/>
      <c r="Z295" s="1"/>
      <c r="AA295" s="1"/>
      <c r="AB295" s="1"/>
      <c r="AC295" s="1"/>
      <c r="AD295" s="1"/>
      <c r="AE295" s="1"/>
      <c r="AF295" s="1"/>
      <c r="AG295" s="1"/>
      <c r="AH295" s="1"/>
      <c r="AI295" s="1"/>
      <c r="AJ295" s="1"/>
      <c r="AK295" s="1"/>
      <c r="AL295" s="1"/>
    </row>
    <row r="296" spans="1:38">
      <c r="A296" s="1"/>
      <c r="B296" s="1"/>
      <c r="C296" s="1"/>
      <c r="D296" s="855"/>
      <c r="E296" s="855"/>
      <c r="F296" s="856"/>
      <c r="G296" s="1"/>
      <c r="H296" s="1"/>
      <c r="I296" s="1"/>
      <c r="J296" s="1"/>
      <c r="K296" s="1"/>
      <c r="L296" s="1"/>
      <c r="M296" s="1"/>
      <c r="N296" s="1"/>
      <c r="O296" s="1"/>
      <c r="P296" s="1"/>
      <c r="Q296" s="1"/>
      <c r="R296" s="856"/>
      <c r="S296" s="856"/>
      <c r="T296" s="856"/>
      <c r="U296" s="1"/>
      <c r="V296" s="1"/>
      <c r="W296" s="1"/>
      <c r="X296" s="1"/>
      <c r="Y296" s="1"/>
      <c r="Z296" s="1"/>
      <c r="AA296" s="1"/>
      <c r="AB296" s="1"/>
      <c r="AC296" s="1"/>
      <c r="AD296" s="1"/>
      <c r="AE296" s="1"/>
      <c r="AF296" s="1"/>
      <c r="AG296" s="1"/>
      <c r="AH296" s="1"/>
      <c r="AI296" s="1"/>
      <c r="AJ296" s="1"/>
      <c r="AK296" s="1"/>
      <c r="AL296" s="1"/>
    </row>
    <row r="297" spans="1:38">
      <c r="A297" s="1"/>
      <c r="B297" s="1"/>
      <c r="C297" s="1"/>
      <c r="D297" s="855"/>
      <c r="E297" s="855"/>
      <c r="F297" s="856"/>
      <c r="G297" s="1"/>
      <c r="H297" s="1"/>
      <c r="I297" s="1"/>
      <c r="J297" s="1"/>
      <c r="K297" s="1"/>
      <c r="L297" s="1"/>
      <c r="M297" s="1"/>
      <c r="N297" s="1"/>
      <c r="O297" s="1"/>
      <c r="P297" s="1"/>
      <c r="Q297" s="1"/>
      <c r="R297" s="856"/>
      <c r="S297" s="856"/>
      <c r="T297" s="856"/>
      <c r="U297" s="1"/>
      <c r="V297" s="1"/>
      <c r="W297" s="1"/>
      <c r="X297" s="1"/>
      <c r="Y297" s="1"/>
      <c r="Z297" s="1"/>
      <c r="AA297" s="1"/>
      <c r="AB297" s="1"/>
      <c r="AC297" s="1"/>
      <c r="AD297" s="1"/>
      <c r="AE297" s="1"/>
      <c r="AF297" s="1"/>
      <c r="AG297" s="1"/>
      <c r="AH297" s="1"/>
      <c r="AI297" s="1"/>
      <c r="AJ297" s="1"/>
      <c r="AK297" s="1"/>
      <c r="AL297" s="1"/>
    </row>
    <row r="298" spans="1:38">
      <c r="A298" s="1"/>
      <c r="B298" s="1"/>
      <c r="C298" s="1"/>
      <c r="D298" s="855"/>
      <c r="E298" s="855"/>
      <c r="F298" s="856"/>
      <c r="G298" s="1"/>
      <c r="H298" s="1"/>
      <c r="I298" s="1"/>
      <c r="J298" s="1"/>
      <c r="K298" s="1"/>
      <c r="L298" s="1"/>
      <c r="M298" s="1"/>
      <c r="N298" s="1"/>
      <c r="O298" s="1"/>
      <c r="P298" s="1"/>
      <c r="Q298" s="1"/>
      <c r="R298" s="856"/>
      <c r="S298" s="856"/>
      <c r="T298" s="856"/>
      <c r="U298" s="1"/>
      <c r="V298" s="1"/>
      <c r="W298" s="1"/>
      <c r="X298" s="1"/>
      <c r="Y298" s="1"/>
      <c r="Z298" s="1"/>
      <c r="AA298" s="1"/>
      <c r="AB298" s="1"/>
      <c r="AC298" s="1"/>
      <c r="AD298" s="1"/>
      <c r="AE298" s="1"/>
      <c r="AF298" s="1"/>
      <c r="AG298" s="1"/>
      <c r="AH298" s="1"/>
      <c r="AI298" s="1"/>
      <c r="AJ298" s="1"/>
      <c r="AK298" s="1"/>
      <c r="AL298" s="1"/>
    </row>
    <row r="299" spans="1:38">
      <c r="A299" s="1"/>
      <c r="B299" s="1"/>
      <c r="C299" s="1"/>
      <c r="D299" s="855"/>
      <c r="E299" s="855"/>
      <c r="F299" s="856"/>
      <c r="G299" s="1"/>
      <c r="H299" s="1"/>
      <c r="I299" s="1"/>
      <c r="J299" s="1"/>
      <c r="K299" s="1"/>
      <c r="L299" s="1"/>
      <c r="M299" s="1"/>
      <c r="N299" s="1"/>
      <c r="O299" s="1"/>
      <c r="P299" s="1"/>
      <c r="Q299" s="1"/>
      <c r="R299" s="856"/>
      <c r="S299" s="856"/>
      <c r="T299" s="856"/>
      <c r="U299" s="1"/>
      <c r="V299" s="1"/>
      <c r="W299" s="1"/>
      <c r="X299" s="1"/>
      <c r="Y299" s="1"/>
      <c r="Z299" s="1"/>
      <c r="AA299" s="1"/>
      <c r="AB299" s="1"/>
      <c r="AC299" s="1"/>
      <c r="AD299" s="1"/>
      <c r="AE299" s="1"/>
      <c r="AF299" s="1"/>
      <c r="AG299" s="1"/>
      <c r="AH299" s="1"/>
      <c r="AI299" s="1"/>
      <c r="AJ299" s="1"/>
      <c r="AK299" s="1"/>
      <c r="AL299" s="1"/>
    </row>
    <row r="300" spans="1:38">
      <c r="A300" s="1"/>
      <c r="B300" s="1"/>
      <c r="C300" s="1"/>
      <c r="D300" s="855"/>
      <c r="E300" s="855"/>
      <c r="F300" s="856"/>
      <c r="G300" s="1"/>
      <c r="H300" s="1"/>
      <c r="I300" s="1"/>
      <c r="J300" s="1"/>
      <c r="K300" s="1"/>
      <c r="L300" s="1"/>
      <c r="M300" s="1"/>
      <c r="N300" s="1"/>
      <c r="O300" s="1"/>
      <c r="P300" s="1"/>
      <c r="Q300" s="1"/>
      <c r="R300" s="856"/>
      <c r="S300" s="856"/>
      <c r="T300" s="856"/>
      <c r="U300" s="1"/>
      <c r="V300" s="1"/>
      <c r="W300" s="1"/>
      <c r="X300" s="1"/>
      <c r="Y300" s="1"/>
      <c r="Z300" s="1"/>
      <c r="AA300" s="1"/>
      <c r="AB300" s="1"/>
      <c r="AC300" s="1"/>
      <c r="AD300" s="1"/>
      <c r="AE300" s="1"/>
      <c r="AF300" s="1"/>
      <c r="AG300" s="1"/>
      <c r="AH300" s="1"/>
      <c r="AI300" s="1"/>
      <c r="AJ300" s="1"/>
      <c r="AK300" s="1"/>
      <c r="AL300" s="1"/>
    </row>
    <row r="301" spans="1:38">
      <c r="A301" s="1"/>
      <c r="B301" s="1"/>
      <c r="C301" s="1"/>
      <c r="D301" s="855"/>
      <c r="E301" s="855"/>
      <c r="F301" s="856"/>
      <c r="G301" s="1"/>
      <c r="H301" s="1"/>
      <c r="I301" s="1"/>
      <c r="J301" s="1"/>
      <c r="K301" s="1"/>
      <c r="L301" s="1"/>
      <c r="M301" s="1"/>
      <c r="N301" s="1"/>
      <c r="O301" s="1"/>
      <c r="P301" s="1"/>
      <c r="Q301" s="1"/>
      <c r="R301" s="856"/>
      <c r="S301" s="856"/>
      <c r="T301" s="856"/>
      <c r="U301" s="1"/>
      <c r="V301" s="1"/>
      <c r="W301" s="1"/>
      <c r="X301" s="1"/>
      <c r="Y301" s="1"/>
      <c r="Z301" s="1"/>
      <c r="AA301" s="1"/>
      <c r="AB301" s="1"/>
      <c r="AC301" s="1"/>
      <c r="AD301" s="1"/>
      <c r="AE301" s="1"/>
      <c r="AF301" s="1"/>
      <c r="AG301" s="1"/>
      <c r="AH301" s="1"/>
      <c r="AI301" s="1"/>
      <c r="AJ301" s="1"/>
      <c r="AK301" s="1"/>
      <c r="AL301" s="1"/>
    </row>
    <row r="302" spans="1:38">
      <c r="A302" s="1"/>
      <c r="B302" s="1"/>
      <c r="C302" s="1"/>
      <c r="D302" s="855"/>
      <c r="E302" s="855"/>
      <c r="F302" s="856"/>
      <c r="G302" s="1"/>
      <c r="H302" s="1"/>
      <c r="I302" s="1"/>
      <c r="J302" s="1"/>
      <c r="K302" s="1"/>
      <c r="L302" s="1"/>
      <c r="M302" s="1"/>
      <c r="N302" s="1"/>
      <c r="O302" s="1"/>
      <c r="P302" s="1"/>
      <c r="Q302" s="1"/>
      <c r="R302" s="856"/>
      <c r="S302" s="856"/>
      <c r="T302" s="856"/>
      <c r="U302" s="1"/>
      <c r="V302" s="1"/>
      <c r="W302" s="1"/>
      <c r="X302" s="1"/>
      <c r="Y302" s="1"/>
      <c r="Z302" s="1"/>
      <c r="AA302" s="1"/>
      <c r="AB302" s="1"/>
      <c r="AC302" s="1"/>
      <c r="AD302" s="1"/>
      <c r="AE302" s="1"/>
      <c r="AF302" s="1"/>
      <c r="AG302" s="1"/>
      <c r="AH302" s="1"/>
      <c r="AI302" s="1"/>
      <c r="AJ302" s="1"/>
      <c r="AK302" s="1"/>
      <c r="AL302" s="1"/>
    </row>
    <row r="303" spans="1:38">
      <c r="A303" s="1"/>
      <c r="B303" s="1"/>
      <c r="C303" s="1"/>
      <c r="D303" s="855"/>
      <c r="E303" s="855"/>
      <c r="F303" s="856"/>
      <c r="G303" s="1"/>
      <c r="H303" s="1"/>
      <c r="I303" s="1"/>
      <c r="J303" s="1"/>
      <c r="K303" s="1"/>
      <c r="L303" s="1"/>
      <c r="M303" s="1"/>
      <c r="N303" s="1"/>
      <c r="O303" s="1"/>
      <c r="P303" s="1"/>
      <c r="Q303" s="1"/>
      <c r="R303" s="856"/>
      <c r="S303" s="856"/>
      <c r="T303" s="856"/>
      <c r="U303" s="1"/>
      <c r="V303" s="1"/>
      <c r="W303" s="1"/>
      <c r="X303" s="1"/>
      <c r="Y303" s="1"/>
      <c r="Z303" s="1"/>
      <c r="AA303" s="1"/>
      <c r="AB303" s="1"/>
      <c r="AC303" s="1"/>
      <c r="AD303" s="1"/>
      <c r="AE303" s="1"/>
      <c r="AF303" s="1"/>
      <c r="AG303" s="1"/>
      <c r="AH303" s="1"/>
      <c r="AI303" s="1"/>
      <c r="AJ303" s="1"/>
      <c r="AK303" s="1"/>
      <c r="AL303" s="1"/>
    </row>
    <row r="304" spans="1:38">
      <c r="A304" s="1"/>
      <c r="B304" s="1"/>
      <c r="C304" s="1"/>
      <c r="D304" s="855"/>
      <c r="E304" s="855"/>
      <c r="F304" s="856"/>
      <c r="G304" s="1"/>
      <c r="H304" s="1"/>
      <c r="I304" s="1"/>
      <c r="J304" s="1"/>
      <c r="K304" s="1"/>
      <c r="L304" s="1"/>
      <c r="M304" s="1"/>
      <c r="N304" s="1"/>
      <c r="O304" s="1"/>
      <c r="P304" s="1"/>
      <c r="Q304" s="1"/>
      <c r="R304" s="856"/>
      <c r="S304" s="856"/>
      <c r="T304" s="856"/>
      <c r="U304" s="1"/>
      <c r="V304" s="1"/>
      <c r="W304" s="1"/>
      <c r="X304" s="1"/>
      <c r="Y304" s="1"/>
      <c r="Z304" s="1"/>
      <c r="AA304" s="1"/>
      <c r="AB304" s="1"/>
      <c r="AC304" s="1"/>
      <c r="AD304" s="1"/>
      <c r="AE304" s="1"/>
      <c r="AF304" s="1"/>
      <c r="AG304" s="1"/>
      <c r="AH304" s="1"/>
      <c r="AI304" s="1"/>
      <c r="AJ304" s="1"/>
      <c r="AK304" s="1"/>
      <c r="AL304" s="1"/>
    </row>
    <row r="305" spans="1:38">
      <c r="A305" s="1"/>
      <c r="B305" s="1"/>
      <c r="C305" s="1"/>
      <c r="D305" s="855"/>
      <c r="E305" s="855"/>
      <c r="F305" s="856"/>
      <c r="G305" s="1"/>
      <c r="H305" s="1"/>
      <c r="I305" s="1"/>
      <c r="J305" s="1"/>
      <c r="K305" s="1"/>
      <c r="L305" s="1"/>
      <c r="M305" s="1"/>
      <c r="N305" s="1"/>
      <c r="O305" s="1"/>
      <c r="P305" s="1"/>
      <c r="Q305" s="1"/>
      <c r="R305" s="856"/>
      <c r="S305" s="856"/>
      <c r="T305" s="856"/>
      <c r="U305" s="1"/>
      <c r="V305" s="1"/>
      <c r="W305" s="1"/>
      <c r="X305" s="1"/>
      <c r="Y305" s="1"/>
      <c r="Z305" s="1"/>
      <c r="AA305" s="1"/>
      <c r="AB305" s="1"/>
      <c r="AC305" s="1"/>
      <c r="AD305" s="1"/>
      <c r="AE305" s="1"/>
      <c r="AF305" s="1"/>
      <c r="AG305" s="1"/>
      <c r="AH305" s="1"/>
      <c r="AI305" s="1"/>
      <c r="AJ305" s="1"/>
      <c r="AK305" s="1"/>
      <c r="AL305" s="1"/>
    </row>
    <row r="306" spans="1:38">
      <c r="A306" s="1"/>
      <c r="B306" s="1"/>
      <c r="C306" s="1"/>
      <c r="D306" s="855"/>
      <c r="E306" s="855"/>
      <c r="F306" s="856"/>
      <c r="G306" s="1"/>
      <c r="H306" s="1"/>
      <c r="I306" s="1"/>
      <c r="J306" s="1"/>
      <c r="K306" s="1"/>
      <c r="L306" s="1"/>
      <c r="M306" s="1"/>
      <c r="N306" s="1"/>
      <c r="O306" s="1"/>
      <c r="P306" s="1"/>
      <c r="Q306" s="1"/>
      <c r="R306" s="856"/>
      <c r="S306" s="856"/>
      <c r="T306" s="856"/>
      <c r="U306" s="1"/>
      <c r="V306" s="1"/>
      <c r="W306" s="1"/>
      <c r="X306" s="1"/>
      <c r="Y306" s="1"/>
      <c r="Z306" s="1"/>
      <c r="AA306" s="1"/>
      <c r="AB306" s="1"/>
      <c r="AC306" s="1"/>
      <c r="AD306" s="1"/>
      <c r="AE306" s="1"/>
      <c r="AF306" s="1"/>
      <c r="AG306" s="1"/>
      <c r="AH306" s="1"/>
      <c r="AI306" s="1"/>
      <c r="AJ306" s="1"/>
      <c r="AK306" s="1"/>
      <c r="AL306" s="1"/>
    </row>
    <row r="307" spans="1:38">
      <c r="A307" s="1"/>
      <c r="B307" s="1"/>
      <c r="C307" s="1"/>
      <c r="D307" s="855"/>
      <c r="E307" s="855"/>
      <c r="F307" s="856"/>
      <c r="G307" s="1"/>
      <c r="H307" s="1"/>
      <c r="I307" s="1"/>
      <c r="J307" s="1"/>
      <c r="K307" s="1"/>
      <c r="L307" s="1"/>
      <c r="M307" s="1"/>
      <c r="N307" s="1"/>
      <c r="O307" s="1"/>
      <c r="P307" s="1"/>
      <c r="Q307" s="1"/>
      <c r="R307" s="856"/>
      <c r="S307" s="856"/>
      <c r="T307" s="856"/>
      <c r="U307" s="1"/>
      <c r="V307" s="1"/>
      <c r="W307" s="1"/>
      <c r="X307" s="1"/>
      <c r="Y307" s="1"/>
      <c r="Z307" s="1"/>
      <c r="AA307" s="1"/>
      <c r="AB307" s="1"/>
      <c r="AC307" s="1"/>
      <c r="AD307" s="1"/>
      <c r="AE307" s="1"/>
      <c r="AF307" s="1"/>
      <c r="AG307" s="1"/>
      <c r="AH307" s="1"/>
      <c r="AI307" s="1"/>
      <c r="AJ307" s="1"/>
      <c r="AK307" s="1"/>
      <c r="AL307" s="1"/>
    </row>
    <row r="308" spans="1:38">
      <c r="A308" s="1"/>
      <c r="B308" s="1"/>
      <c r="C308" s="1"/>
      <c r="D308" s="855"/>
      <c r="E308" s="855"/>
      <c r="F308" s="856"/>
      <c r="G308" s="1"/>
      <c r="H308" s="1"/>
      <c r="I308" s="1"/>
      <c r="J308" s="1"/>
      <c r="K308" s="1"/>
      <c r="L308" s="1"/>
      <c r="M308" s="1"/>
      <c r="N308" s="1"/>
      <c r="O308" s="1"/>
      <c r="P308" s="1"/>
      <c r="Q308" s="1"/>
      <c r="R308" s="856"/>
      <c r="S308" s="856"/>
      <c r="T308" s="856"/>
      <c r="U308" s="1"/>
      <c r="V308" s="1"/>
      <c r="W308" s="1"/>
      <c r="X308" s="1"/>
      <c r="Y308" s="1"/>
      <c r="Z308" s="1"/>
      <c r="AA308" s="1"/>
      <c r="AB308" s="1"/>
      <c r="AC308" s="1"/>
      <c r="AD308" s="1"/>
      <c r="AE308" s="1"/>
      <c r="AF308" s="1"/>
      <c r="AG308" s="1"/>
      <c r="AH308" s="1"/>
      <c r="AI308" s="1"/>
      <c r="AJ308" s="1"/>
      <c r="AK308" s="1"/>
      <c r="AL308" s="1"/>
    </row>
    <row r="309" spans="1:38">
      <c r="A309" s="1"/>
      <c r="B309" s="1"/>
      <c r="C309" s="1"/>
      <c r="D309" s="855"/>
      <c r="E309" s="855"/>
      <c r="F309" s="856"/>
      <c r="G309" s="1"/>
      <c r="H309" s="1"/>
      <c r="I309" s="1"/>
      <c r="J309" s="1"/>
      <c r="K309" s="1"/>
      <c r="L309" s="1"/>
      <c r="M309" s="1"/>
      <c r="N309" s="1"/>
      <c r="O309" s="1"/>
      <c r="P309" s="1"/>
      <c r="Q309" s="1"/>
      <c r="R309" s="856"/>
      <c r="S309" s="856"/>
      <c r="T309" s="856"/>
      <c r="U309" s="1"/>
      <c r="V309" s="1"/>
      <c r="W309" s="1"/>
      <c r="X309" s="1"/>
      <c r="Y309" s="1"/>
      <c r="Z309" s="1"/>
      <c r="AA309" s="1"/>
      <c r="AB309" s="1"/>
      <c r="AC309" s="1"/>
      <c r="AD309" s="1"/>
      <c r="AE309" s="1"/>
      <c r="AF309" s="1"/>
      <c r="AG309" s="1"/>
      <c r="AH309" s="1"/>
      <c r="AI309" s="1"/>
      <c r="AJ309" s="1"/>
      <c r="AK309" s="1"/>
      <c r="AL309" s="1"/>
    </row>
    <row r="310" spans="1:38">
      <c r="A310" s="1"/>
      <c r="B310" s="1"/>
      <c r="C310" s="1"/>
      <c r="D310" s="855"/>
      <c r="E310" s="855"/>
      <c r="F310" s="856"/>
      <c r="G310" s="1"/>
      <c r="H310" s="1"/>
      <c r="I310" s="1"/>
      <c r="J310" s="1"/>
      <c r="K310" s="1"/>
      <c r="L310" s="1"/>
      <c r="M310" s="1"/>
      <c r="N310" s="1"/>
      <c r="O310" s="1"/>
      <c r="P310" s="1"/>
      <c r="Q310" s="1"/>
      <c r="R310" s="856"/>
      <c r="S310" s="856"/>
      <c r="T310" s="856"/>
      <c r="U310" s="1"/>
      <c r="V310" s="1"/>
      <c r="W310" s="1"/>
      <c r="X310" s="1"/>
      <c r="Y310" s="1"/>
      <c r="Z310" s="1"/>
      <c r="AA310" s="1"/>
      <c r="AB310" s="1"/>
      <c r="AC310" s="1"/>
      <c r="AD310" s="1"/>
      <c r="AE310" s="1"/>
      <c r="AF310" s="1"/>
      <c r="AG310" s="1"/>
      <c r="AH310" s="1"/>
      <c r="AI310" s="1"/>
      <c r="AJ310" s="1"/>
      <c r="AK310" s="1"/>
      <c r="AL310" s="1"/>
    </row>
    <row r="311" spans="1:38">
      <c r="A311" s="1"/>
      <c r="B311" s="1"/>
      <c r="C311" s="1"/>
      <c r="D311" s="855"/>
      <c r="E311" s="855"/>
      <c r="F311" s="856"/>
      <c r="G311" s="1"/>
      <c r="H311" s="1"/>
      <c r="I311" s="1"/>
      <c r="J311" s="1"/>
      <c r="K311" s="1"/>
      <c r="L311" s="1"/>
      <c r="M311" s="1"/>
      <c r="N311" s="1"/>
      <c r="O311" s="1"/>
      <c r="P311" s="1"/>
      <c r="Q311" s="1"/>
      <c r="R311" s="856"/>
      <c r="S311" s="856"/>
      <c r="T311" s="856"/>
      <c r="U311" s="1"/>
      <c r="V311" s="1"/>
      <c r="W311" s="1"/>
      <c r="X311" s="1"/>
      <c r="Y311" s="1"/>
      <c r="Z311" s="1"/>
      <c r="AA311" s="1"/>
      <c r="AB311" s="1"/>
      <c r="AC311" s="1"/>
      <c r="AD311" s="1"/>
      <c r="AE311" s="1"/>
      <c r="AF311" s="1"/>
      <c r="AG311" s="1"/>
      <c r="AH311" s="1"/>
      <c r="AI311" s="1"/>
      <c r="AJ311" s="1"/>
      <c r="AK311" s="1"/>
      <c r="AL311" s="1"/>
    </row>
    <row r="312" spans="1:38">
      <c r="A312" s="1"/>
      <c r="B312" s="1"/>
      <c r="C312" s="1"/>
      <c r="D312" s="855"/>
      <c r="E312" s="855"/>
      <c r="F312" s="856"/>
      <c r="G312" s="1"/>
      <c r="H312" s="1"/>
      <c r="I312" s="1"/>
      <c r="J312" s="1"/>
      <c r="K312" s="1"/>
      <c r="L312" s="1"/>
      <c r="M312" s="1"/>
      <c r="N312" s="1"/>
      <c r="O312" s="1"/>
      <c r="P312" s="1"/>
      <c r="Q312" s="1"/>
      <c r="R312" s="856"/>
      <c r="S312" s="856"/>
      <c r="T312" s="856"/>
      <c r="U312" s="1"/>
      <c r="V312" s="1"/>
      <c r="W312" s="1"/>
      <c r="X312" s="1"/>
      <c r="Y312" s="1"/>
      <c r="Z312" s="1"/>
      <c r="AA312" s="1"/>
      <c r="AB312" s="1"/>
      <c r="AC312" s="1"/>
      <c r="AD312" s="1"/>
      <c r="AE312" s="1"/>
      <c r="AF312" s="1"/>
      <c r="AG312" s="1"/>
      <c r="AH312" s="1"/>
      <c r="AI312" s="1"/>
      <c r="AJ312" s="1"/>
      <c r="AK312" s="1"/>
      <c r="AL312" s="1"/>
    </row>
    <row r="313" spans="1:38">
      <c r="A313" s="1"/>
      <c r="B313" s="1"/>
      <c r="C313" s="1"/>
      <c r="D313" s="855"/>
      <c r="E313" s="855"/>
      <c r="F313" s="856"/>
      <c r="G313" s="1"/>
      <c r="H313" s="1"/>
      <c r="I313" s="1"/>
      <c r="J313" s="1"/>
      <c r="K313" s="1"/>
      <c r="L313" s="1"/>
      <c r="M313" s="1"/>
      <c r="N313" s="1"/>
      <c r="O313" s="1"/>
      <c r="P313" s="1"/>
      <c r="Q313" s="1"/>
      <c r="R313" s="856"/>
      <c r="S313" s="856"/>
      <c r="T313" s="856"/>
      <c r="U313" s="1"/>
      <c r="V313" s="1"/>
      <c r="W313" s="1"/>
      <c r="X313" s="1"/>
      <c r="Y313" s="1"/>
      <c r="Z313" s="1"/>
      <c r="AA313" s="1"/>
      <c r="AB313" s="1"/>
      <c r="AC313" s="1"/>
      <c r="AD313" s="1"/>
      <c r="AE313" s="1"/>
      <c r="AF313" s="1"/>
      <c r="AG313" s="1"/>
      <c r="AH313" s="1"/>
      <c r="AI313" s="1"/>
      <c r="AJ313" s="1"/>
      <c r="AK313" s="1"/>
      <c r="AL313" s="1"/>
    </row>
    <row r="314" spans="1:38">
      <c r="A314" s="1"/>
      <c r="B314" s="1"/>
      <c r="C314" s="1"/>
      <c r="D314" s="855"/>
      <c r="E314" s="855"/>
      <c r="F314" s="856"/>
      <c r="G314" s="1"/>
      <c r="H314" s="1"/>
      <c r="I314" s="1"/>
      <c r="J314" s="1"/>
      <c r="K314" s="1"/>
      <c r="L314" s="1"/>
      <c r="M314" s="1"/>
      <c r="N314" s="1"/>
      <c r="O314" s="1"/>
      <c r="P314" s="1"/>
      <c r="Q314" s="1"/>
      <c r="R314" s="856"/>
      <c r="S314" s="856"/>
      <c r="T314" s="856"/>
      <c r="U314" s="1"/>
      <c r="V314" s="1"/>
      <c r="W314" s="1"/>
      <c r="X314" s="1"/>
      <c r="Y314" s="1"/>
      <c r="Z314" s="1"/>
      <c r="AA314" s="1"/>
      <c r="AB314" s="1"/>
      <c r="AC314" s="1"/>
      <c r="AD314" s="1"/>
      <c r="AE314" s="1"/>
      <c r="AF314" s="1"/>
      <c r="AG314" s="1"/>
      <c r="AH314" s="1"/>
      <c r="AI314" s="1"/>
      <c r="AJ314" s="1"/>
      <c r="AK314" s="1"/>
      <c r="AL314" s="1"/>
    </row>
    <row r="315" spans="1:38">
      <c r="A315" s="1"/>
      <c r="B315" s="1"/>
      <c r="C315" s="1"/>
      <c r="D315" s="855"/>
      <c r="E315" s="855"/>
      <c r="F315" s="856"/>
      <c r="G315" s="1"/>
      <c r="H315" s="1"/>
      <c r="I315" s="1"/>
      <c r="J315" s="1"/>
      <c r="K315" s="1"/>
      <c r="L315" s="1"/>
      <c r="M315" s="1"/>
      <c r="N315" s="1"/>
      <c r="O315" s="1"/>
      <c r="P315" s="1"/>
      <c r="Q315" s="1"/>
      <c r="R315" s="856"/>
      <c r="S315" s="856"/>
      <c r="T315" s="856"/>
      <c r="U315" s="1"/>
      <c r="V315" s="1"/>
      <c r="W315" s="1"/>
      <c r="X315" s="1"/>
      <c r="Y315" s="1"/>
      <c r="Z315" s="1"/>
      <c r="AA315" s="1"/>
      <c r="AB315" s="1"/>
      <c r="AC315" s="1"/>
      <c r="AD315" s="1"/>
      <c r="AE315" s="1"/>
      <c r="AF315" s="1"/>
      <c r="AG315" s="1"/>
      <c r="AH315" s="1"/>
      <c r="AI315" s="1"/>
      <c r="AJ315" s="1"/>
      <c r="AK315" s="1"/>
      <c r="AL315" s="1"/>
    </row>
    <row r="316" spans="1:38">
      <c r="A316" s="1"/>
      <c r="B316" s="1"/>
      <c r="C316" s="1"/>
      <c r="D316" s="855"/>
      <c r="E316" s="855"/>
      <c r="F316" s="856"/>
      <c r="G316" s="1"/>
      <c r="H316" s="1"/>
      <c r="I316" s="1"/>
      <c r="J316" s="1"/>
      <c r="K316" s="1"/>
      <c r="L316" s="1"/>
      <c r="M316" s="1"/>
      <c r="N316" s="1"/>
      <c r="O316" s="1"/>
      <c r="P316" s="1"/>
      <c r="Q316" s="1"/>
      <c r="R316" s="856"/>
      <c r="S316" s="856"/>
      <c r="T316" s="856"/>
      <c r="U316" s="1"/>
      <c r="V316" s="1"/>
      <c r="W316" s="1"/>
      <c r="X316" s="1"/>
      <c r="Y316" s="1"/>
      <c r="Z316" s="1"/>
      <c r="AA316" s="1"/>
      <c r="AB316" s="1"/>
      <c r="AC316" s="1"/>
      <c r="AD316" s="1"/>
      <c r="AE316" s="1"/>
      <c r="AF316" s="1"/>
      <c r="AG316" s="1"/>
      <c r="AH316" s="1"/>
      <c r="AI316" s="1"/>
      <c r="AJ316" s="1"/>
      <c r="AK316" s="1"/>
      <c r="AL316" s="1"/>
    </row>
    <row r="317" spans="1:38">
      <c r="A317" s="1"/>
      <c r="B317" s="1"/>
      <c r="C317" s="1"/>
      <c r="D317" s="855"/>
      <c r="E317" s="855"/>
      <c r="F317" s="856"/>
      <c r="G317" s="1"/>
      <c r="H317" s="1"/>
      <c r="I317" s="1"/>
      <c r="J317" s="1"/>
      <c r="K317" s="1"/>
      <c r="L317" s="1"/>
      <c r="M317" s="1"/>
      <c r="N317" s="1"/>
      <c r="O317" s="1"/>
      <c r="P317" s="1"/>
      <c r="Q317" s="1"/>
      <c r="R317" s="856"/>
      <c r="S317" s="856"/>
      <c r="T317" s="856"/>
      <c r="U317" s="1"/>
      <c r="V317" s="1"/>
      <c r="W317" s="1"/>
      <c r="X317" s="1"/>
      <c r="Y317" s="1"/>
      <c r="Z317" s="1"/>
      <c r="AA317" s="1"/>
      <c r="AB317" s="1"/>
      <c r="AC317" s="1"/>
      <c r="AD317" s="1"/>
      <c r="AE317" s="1"/>
      <c r="AF317" s="1"/>
      <c r="AG317" s="1"/>
      <c r="AH317" s="1"/>
      <c r="AI317" s="1"/>
      <c r="AJ317" s="1"/>
      <c r="AK317" s="1"/>
      <c r="AL317" s="1"/>
    </row>
    <row r="318" spans="1:38">
      <c r="A318" s="1"/>
      <c r="B318" s="1"/>
      <c r="C318" s="1"/>
      <c r="D318" s="855"/>
      <c r="E318" s="855"/>
      <c r="F318" s="856"/>
      <c r="G318" s="1"/>
      <c r="H318" s="1"/>
      <c r="I318" s="1"/>
      <c r="J318" s="1"/>
      <c r="K318" s="1"/>
      <c r="L318" s="1"/>
      <c r="M318" s="1"/>
      <c r="N318" s="1"/>
      <c r="O318" s="1"/>
      <c r="P318" s="1"/>
      <c r="Q318" s="1"/>
      <c r="R318" s="856"/>
      <c r="S318" s="856"/>
      <c r="T318" s="856"/>
      <c r="U318" s="1"/>
      <c r="V318" s="1"/>
      <c r="W318" s="1"/>
      <c r="X318" s="1"/>
      <c r="Y318" s="1"/>
      <c r="Z318" s="1"/>
      <c r="AA318" s="1"/>
      <c r="AB318" s="1"/>
      <c r="AC318" s="1"/>
      <c r="AD318" s="1"/>
      <c r="AE318" s="1"/>
      <c r="AF318" s="1"/>
      <c r="AG318" s="1"/>
      <c r="AH318" s="1"/>
      <c r="AI318" s="1"/>
      <c r="AJ318" s="1"/>
      <c r="AK318" s="1"/>
      <c r="AL318" s="1"/>
    </row>
    <row r="319" spans="1:38">
      <c r="A319" s="1"/>
      <c r="B319" s="1"/>
      <c r="C319" s="1"/>
      <c r="D319" s="855"/>
      <c r="E319" s="855"/>
      <c r="F319" s="856"/>
      <c r="G319" s="1"/>
      <c r="H319" s="1"/>
      <c r="I319" s="1"/>
      <c r="J319" s="1"/>
      <c r="K319" s="1"/>
      <c r="L319" s="1"/>
      <c r="M319" s="1"/>
      <c r="N319" s="1"/>
      <c r="O319" s="1"/>
      <c r="P319" s="1"/>
      <c r="Q319" s="1"/>
      <c r="R319" s="856"/>
      <c r="S319" s="856"/>
      <c r="T319" s="856"/>
      <c r="U319" s="1"/>
      <c r="V319" s="1"/>
      <c r="W319" s="1"/>
      <c r="X319" s="1"/>
      <c r="Y319" s="1"/>
      <c r="Z319" s="1"/>
      <c r="AA319" s="1"/>
      <c r="AB319" s="1"/>
      <c r="AC319" s="1"/>
      <c r="AD319" s="1"/>
      <c r="AE319" s="1"/>
      <c r="AF319" s="1"/>
      <c r="AG319" s="1"/>
      <c r="AH319" s="1"/>
      <c r="AI319" s="1"/>
      <c r="AJ319" s="1"/>
      <c r="AK319" s="1"/>
      <c r="AL319" s="1"/>
    </row>
    <row r="320" spans="1:38">
      <c r="A320" s="1"/>
      <c r="B320" s="1"/>
      <c r="C320" s="1"/>
      <c r="D320" s="855"/>
      <c r="E320" s="855"/>
      <c r="F320" s="856"/>
      <c r="G320" s="1"/>
      <c r="H320" s="1"/>
      <c r="I320" s="1"/>
      <c r="J320" s="1"/>
      <c r="K320" s="1"/>
      <c r="L320" s="1"/>
      <c r="M320" s="1"/>
      <c r="N320" s="1"/>
      <c r="O320" s="1"/>
      <c r="P320" s="1"/>
      <c r="Q320" s="1"/>
      <c r="R320" s="856"/>
      <c r="S320" s="856"/>
      <c r="T320" s="856"/>
      <c r="U320" s="1"/>
      <c r="V320" s="1"/>
      <c r="W320" s="1"/>
      <c r="X320" s="1"/>
      <c r="Y320" s="1"/>
      <c r="Z320" s="1"/>
      <c r="AA320" s="1"/>
      <c r="AB320" s="1"/>
      <c r="AC320" s="1"/>
      <c r="AD320" s="1"/>
      <c r="AE320" s="1"/>
      <c r="AF320" s="1"/>
      <c r="AG320" s="1"/>
      <c r="AH320" s="1"/>
      <c r="AI320" s="1"/>
      <c r="AJ320" s="1"/>
      <c r="AK320" s="1"/>
      <c r="AL320" s="1"/>
    </row>
    <row r="321" spans="1:38">
      <c r="A321" s="1"/>
      <c r="B321" s="1"/>
      <c r="C321" s="1"/>
      <c r="D321" s="855"/>
      <c r="E321" s="855"/>
      <c r="F321" s="856"/>
      <c r="G321" s="1"/>
      <c r="H321" s="1"/>
      <c r="I321" s="1"/>
      <c r="J321" s="1"/>
      <c r="K321" s="1"/>
      <c r="L321" s="1"/>
      <c r="M321" s="1"/>
      <c r="N321" s="1"/>
      <c r="O321" s="1"/>
      <c r="P321" s="1"/>
      <c r="Q321" s="1"/>
      <c r="R321" s="856"/>
      <c r="S321" s="856"/>
      <c r="T321" s="856"/>
      <c r="U321" s="1"/>
      <c r="V321" s="1"/>
      <c r="W321" s="1"/>
      <c r="X321" s="1"/>
      <c r="Y321" s="1"/>
      <c r="Z321" s="1"/>
      <c r="AA321" s="1"/>
      <c r="AB321" s="1"/>
      <c r="AC321" s="1"/>
      <c r="AD321" s="1"/>
      <c r="AE321" s="1"/>
      <c r="AF321" s="1"/>
      <c r="AG321" s="1"/>
      <c r="AH321" s="1"/>
      <c r="AI321" s="1"/>
      <c r="AJ321" s="1"/>
      <c r="AK321" s="1"/>
      <c r="AL321" s="1"/>
    </row>
    <row r="322" spans="1:38">
      <c r="A322" s="1"/>
      <c r="B322" s="1"/>
      <c r="C322" s="1"/>
      <c r="D322" s="855"/>
      <c r="E322" s="855"/>
      <c r="F322" s="856"/>
      <c r="G322" s="1"/>
      <c r="H322" s="1"/>
      <c r="I322" s="1"/>
      <c r="J322" s="1"/>
      <c r="K322" s="1"/>
      <c r="L322" s="1"/>
      <c r="M322" s="1"/>
      <c r="N322" s="1"/>
      <c r="O322" s="1"/>
      <c r="P322" s="1"/>
      <c r="Q322" s="1"/>
      <c r="R322" s="856"/>
      <c r="S322" s="856"/>
      <c r="T322" s="856"/>
      <c r="U322" s="1"/>
      <c r="V322" s="1"/>
      <c r="W322" s="1"/>
      <c r="X322" s="1"/>
      <c r="Y322" s="1"/>
      <c r="Z322" s="1"/>
      <c r="AA322" s="1"/>
      <c r="AB322" s="1"/>
      <c r="AC322" s="1"/>
      <c r="AD322" s="1"/>
      <c r="AE322" s="1"/>
      <c r="AF322" s="1"/>
      <c r="AG322" s="1"/>
      <c r="AH322" s="1"/>
      <c r="AI322" s="1"/>
      <c r="AJ322" s="1"/>
      <c r="AK322" s="1"/>
      <c r="AL322" s="1"/>
    </row>
    <row r="323" spans="1:38">
      <c r="A323" s="1"/>
      <c r="B323" s="1"/>
      <c r="C323" s="1"/>
      <c r="D323" s="855"/>
      <c r="E323" s="855"/>
      <c r="F323" s="856"/>
      <c r="G323" s="1"/>
      <c r="H323" s="1"/>
      <c r="I323" s="1"/>
      <c r="J323" s="1"/>
      <c r="K323" s="1"/>
      <c r="L323" s="1"/>
      <c r="M323" s="1"/>
      <c r="N323" s="1"/>
      <c r="O323" s="1"/>
      <c r="P323" s="1"/>
      <c r="Q323" s="1"/>
      <c r="R323" s="856"/>
      <c r="S323" s="856"/>
      <c r="T323" s="856"/>
      <c r="U323" s="1"/>
      <c r="V323" s="1"/>
      <c r="W323" s="1"/>
      <c r="X323" s="1"/>
      <c r="Y323" s="1"/>
      <c r="Z323" s="1"/>
      <c r="AA323" s="1"/>
      <c r="AB323" s="1"/>
      <c r="AC323" s="1"/>
      <c r="AD323" s="1"/>
      <c r="AE323" s="1"/>
      <c r="AF323" s="1"/>
      <c r="AG323" s="1"/>
      <c r="AH323" s="1"/>
      <c r="AI323" s="1"/>
      <c r="AJ323" s="1"/>
      <c r="AK323" s="1"/>
      <c r="AL323" s="1"/>
    </row>
    <row r="324" spans="1:38">
      <c r="A324" s="1"/>
      <c r="B324" s="1"/>
      <c r="C324" s="1"/>
      <c r="D324" s="855"/>
      <c r="E324" s="855"/>
      <c r="F324" s="856"/>
      <c r="G324" s="1"/>
      <c r="H324" s="1"/>
      <c r="I324" s="1"/>
      <c r="J324" s="1"/>
      <c r="K324" s="1"/>
      <c r="L324" s="1"/>
      <c r="M324" s="1"/>
      <c r="N324" s="1"/>
      <c r="O324" s="1"/>
      <c r="P324" s="1"/>
      <c r="Q324" s="1"/>
      <c r="R324" s="856"/>
      <c r="S324" s="856"/>
      <c r="T324" s="856"/>
      <c r="U324" s="1"/>
      <c r="V324" s="1"/>
      <c r="W324" s="1"/>
      <c r="X324" s="1"/>
      <c r="Y324" s="1"/>
      <c r="Z324" s="1"/>
      <c r="AA324" s="1"/>
      <c r="AB324" s="1"/>
      <c r="AC324" s="1"/>
      <c r="AD324" s="1"/>
      <c r="AE324" s="1"/>
      <c r="AF324" s="1"/>
      <c r="AG324" s="1"/>
      <c r="AH324" s="1"/>
      <c r="AI324" s="1"/>
      <c r="AJ324" s="1"/>
      <c r="AK324" s="1"/>
      <c r="AL324" s="1"/>
    </row>
    <row r="325" spans="1:38">
      <c r="A325" s="1"/>
      <c r="B325" s="1"/>
      <c r="C325" s="1"/>
      <c r="D325" s="855"/>
      <c r="E325" s="855"/>
      <c r="F325" s="856"/>
      <c r="G325" s="1"/>
      <c r="H325" s="1"/>
      <c r="I325" s="1"/>
      <c r="J325" s="1"/>
      <c r="K325" s="1"/>
      <c r="L325" s="1"/>
      <c r="M325" s="1"/>
      <c r="N325" s="1"/>
      <c r="O325" s="1"/>
      <c r="P325" s="1"/>
      <c r="Q325" s="1"/>
      <c r="R325" s="856"/>
      <c r="S325" s="856"/>
      <c r="T325" s="856"/>
      <c r="U325" s="1"/>
      <c r="V325" s="1"/>
      <c r="W325" s="1"/>
      <c r="X325" s="1"/>
      <c r="Y325" s="1"/>
      <c r="Z325" s="1"/>
      <c r="AA325" s="1"/>
      <c r="AB325" s="1"/>
      <c r="AC325" s="1"/>
      <c r="AD325" s="1"/>
      <c r="AE325" s="1"/>
      <c r="AF325" s="1"/>
      <c r="AG325" s="1"/>
      <c r="AH325" s="1"/>
      <c r="AI325" s="1"/>
      <c r="AJ325" s="1"/>
      <c r="AK325" s="1"/>
      <c r="AL325" s="1"/>
    </row>
    <row r="326" spans="1:38">
      <c r="A326" s="1"/>
      <c r="B326" s="1"/>
      <c r="C326" s="1"/>
      <c r="D326" s="855"/>
      <c r="E326" s="855"/>
      <c r="F326" s="856"/>
      <c r="G326" s="1"/>
      <c r="H326" s="1"/>
      <c r="I326" s="1"/>
      <c r="J326" s="1"/>
      <c r="K326" s="1"/>
      <c r="L326" s="1"/>
      <c r="M326" s="1"/>
      <c r="N326" s="1"/>
      <c r="O326" s="1"/>
      <c r="P326" s="1"/>
      <c r="Q326" s="1"/>
      <c r="R326" s="856"/>
      <c r="S326" s="856"/>
      <c r="T326" s="856"/>
      <c r="U326" s="1"/>
      <c r="V326" s="1"/>
      <c r="W326" s="1"/>
      <c r="X326" s="1"/>
      <c r="Y326" s="1"/>
      <c r="Z326" s="1"/>
      <c r="AA326" s="1"/>
      <c r="AB326" s="1"/>
      <c r="AC326" s="1"/>
      <c r="AD326" s="1"/>
      <c r="AE326" s="1"/>
      <c r="AF326" s="1"/>
      <c r="AG326" s="1"/>
      <c r="AH326" s="1"/>
      <c r="AI326" s="1"/>
      <c r="AJ326" s="1"/>
      <c r="AK326" s="1"/>
      <c r="AL326" s="1"/>
    </row>
    <row r="327" spans="1:38">
      <c r="A327" s="1"/>
      <c r="B327" s="1"/>
      <c r="C327" s="1"/>
      <c r="D327" s="855"/>
      <c r="E327" s="855"/>
      <c r="F327" s="856"/>
      <c r="G327" s="1"/>
      <c r="H327" s="1"/>
      <c r="I327" s="1"/>
      <c r="J327" s="1"/>
      <c r="K327" s="1"/>
      <c r="L327" s="1"/>
      <c r="M327" s="1"/>
      <c r="N327" s="1"/>
      <c r="O327" s="1"/>
      <c r="P327" s="1"/>
      <c r="Q327" s="1"/>
      <c r="R327" s="856"/>
      <c r="S327" s="856"/>
      <c r="T327" s="856"/>
      <c r="U327" s="1"/>
      <c r="V327" s="1"/>
      <c r="W327" s="1"/>
      <c r="X327" s="1"/>
      <c r="Y327" s="1"/>
      <c r="Z327" s="1"/>
      <c r="AA327" s="1"/>
      <c r="AB327" s="1"/>
      <c r="AC327" s="1"/>
      <c r="AD327" s="1"/>
      <c r="AE327" s="1"/>
      <c r="AF327" s="1"/>
      <c r="AG327" s="1"/>
      <c r="AH327" s="1"/>
      <c r="AI327" s="1"/>
      <c r="AJ327" s="1"/>
      <c r="AK327" s="1"/>
      <c r="AL327" s="1"/>
    </row>
    <row r="328" spans="1:38">
      <c r="A328" s="1"/>
      <c r="B328" s="1"/>
      <c r="C328" s="1"/>
      <c r="D328" s="855"/>
      <c r="E328" s="855"/>
      <c r="F328" s="856"/>
      <c r="G328" s="1"/>
      <c r="H328" s="1"/>
      <c r="I328" s="1"/>
      <c r="J328" s="1"/>
      <c r="K328" s="1"/>
      <c r="L328" s="1"/>
      <c r="M328" s="1"/>
      <c r="N328" s="1"/>
      <c r="O328" s="1"/>
      <c r="P328" s="1"/>
      <c r="Q328" s="1"/>
      <c r="R328" s="856"/>
      <c r="S328" s="856"/>
      <c r="T328" s="856"/>
      <c r="U328" s="1"/>
      <c r="V328" s="1"/>
      <c r="W328" s="1"/>
      <c r="X328" s="1"/>
      <c r="Y328" s="1"/>
      <c r="Z328" s="1"/>
      <c r="AA328" s="1"/>
      <c r="AB328" s="1"/>
      <c r="AC328" s="1"/>
      <c r="AD328" s="1"/>
      <c r="AE328" s="1"/>
      <c r="AF328" s="1"/>
      <c r="AG328" s="1"/>
      <c r="AH328" s="1"/>
      <c r="AI328" s="1"/>
      <c r="AJ328" s="1"/>
      <c r="AK328" s="1"/>
      <c r="AL328" s="1"/>
    </row>
    <row r="329" spans="1:38">
      <c r="A329" s="1"/>
      <c r="B329" s="1"/>
      <c r="C329" s="1"/>
      <c r="D329" s="855"/>
      <c r="E329" s="855"/>
      <c r="F329" s="856"/>
      <c r="G329" s="1"/>
      <c r="H329" s="1"/>
      <c r="I329" s="1"/>
      <c r="J329" s="1"/>
      <c r="K329" s="1"/>
      <c r="L329" s="1"/>
      <c r="M329" s="1"/>
      <c r="N329" s="1"/>
      <c r="O329" s="1"/>
      <c r="P329" s="1"/>
      <c r="Q329" s="1"/>
      <c r="R329" s="856"/>
      <c r="S329" s="856"/>
      <c r="T329" s="856"/>
      <c r="U329" s="1"/>
      <c r="V329" s="1"/>
      <c r="W329" s="1"/>
      <c r="X329" s="1"/>
      <c r="Y329" s="1"/>
      <c r="Z329" s="1"/>
      <c r="AA329" s="1"/>
      <c r="AB329" s="1"/>
      <c r="AC329" s="1"/>
      <c r="AD329" s="1"/>
      <c r="AE329" s="1"/>
      <c r="AF329" s="1"/>
      <c r="AG329" s="1"/>
      <c r="AH329" s="1"/>
      <c r="AI329" s="1"/>
      <c r="AJ329" s="1"/>
      <c r="AK329" s="1"/>
      <c r="AL329" s="1"/>
    </row>
    <row r="330" spans="1:38">
      <c r="A330" s="1"/>
      <c r="B330" s="1"/>
      <c r="C330" s="1"/>
      <c r="D330" s="855"/>
      <c r="E330" s="855"/>
      <c r="F330" s="856"/>
      <c r="G330" s="1"/>
      <c r="H330" s="1"/>
      <c r="I330" s="1"/>
      <c r="J330" s="1"/>
      <c r="K330" s="1"/>
      <c r="L330" s="1"/>
      <c r="M330" s="1"/>
      <c r="N330" s="1"/>
      <c r="O330" s="1"/>
      <c r="P330" s="1"/>
      <c r="Q330" s="1"/>
      <c r="R330" s="856"/>
      <c r="S330" s="856"/>
      <c r="T330" s="856"/>
      <c r="U330" s="1"/>
      <c r="V330" s="1"/>
      <c r="W330" s="1"/>
      <c r="X330" s="1"/>
      <c r="Y330" s="1"/>
      <c r="Z330" s="1"/>
      <c r="AA330" s="1"/>
      <c r="AB330" s="1"/>
      <c r="AC330" s="1"/>
      <c r="AD330" s="1"/>
      <c r="AE330" s="1"/>
      <c r="AF330" s="1"/>
      <c r="AG330" s="1"/>
      <c r="AH330" s="1"/>
      <c r="AI330" s="1"/>
      <c r="AJ330" s="1"/>
      <c r="AK330" s="1"/>
      <c r="AL330" s="1"/>
    </row>
    <row r="331" spans="1:38">
      <c r="A331" s="1"/>
      <c r="B331" s="1"/>
      <c r="C331" s="1"/>
      <c r="D331" s="855"/>
      <c r="E331" s="855"/>
      <c r="F331" s="856"/>
      <c r="G331" s="1"/>
      <c r="H331" s="1"/>
      <c r="I331" s="1"/>
      <c r="J331" s="1"/>
      <c r="K331" s="1"/>
      <c r="L331" s="1"/>
      <c r="M331" s="1"/>
      <c r="N331" s="1"/>
      <c r="O331" s="1"/>
      <c r="P331" s="1"/>
      <c r="Q331" s="1"/>
      <c r="R331" s="856"/>
      <c r="S331" s="856"/>
      <c r="T331" s="856"/>
      <c r="U331" s="1"/>
      <c r="V331" s="1"/>
      <c r="W331" s="1"/>
      <c r="X331" s="1"/>
      <c r="Y331" s="1"/>
      <c r="Z331" s="1"/>
      <c r="AA331" s="1"/>
      <c r="AB331" s="1"/>
      <c r="AC331" s="1"/>
      <c r="AD331" s="1"/>
      <c r="AE331" s="1"/>
      <c r="AF331" s="1"/>
      <c r="AG331" s="1"/>
      <c r="AH331" s="1"/>
      <c r="AI331" s="1"/>
      <c r="AJ331" s="1"/>
      <c r="AK331" s="1"/>
      <c r="AL331" s="1"/>
    </row>
    <row r="332" spans="1:38">
      <c r="A332" s="1"/>
      <c r="B332" s="1"/>
      <c r="C332" s="1"/>
      <c r="D332" s="855"/>
      <c r="E332" s="855"/>
      <c r="F332" s="856"/>
      <c r="G332" s="1"/>
      <c r="H332" s="1"/>
      <c r="I332" s="1"/>
      <c r="J332" s="1"/>
      <c r="K332" s="1"/>
      <c r="L332" s="1"/>
      <c r="M332" s="1"/>
      <c r="N332" s="1"/>
      <c r="O332" s="1"/>
      <c r="P332" s="1"/>
      <c r="Q332" s="1"/>
      <c r="R332" s="856"/>
      <c r="S332" s="856"/>
      <c r="T332" s="856"/>
      <c r="U332" s="1"/>
      <c r="V332" s="1"/>
      <c r="W332" s="1"/>
      <c r="X332" s="1"/>
      <c r="Y332" s="1"/>
      <c r="Z332" s="1"/>
      <c r="AA332" s="1"/>
      <c r="AB332" s="1"/>
      <c r="AC332" s="1"/>
      <c r="AD332" s="1"/>
      <c r="AE332" s="1"/>
      <c r="AF332" s="1"/>
      <c r="AG332" s="1"/>
      <c r="AH332" s="1"/>
      <c r="AI332" s="1"/>
      <c r="AJ332" s="1"/>
      <c r="AK332" s="1"/>
      <c r="AL332" s="1"/>
    </row>
    <row r="333" spans="1:38">
      <c r="A333" s="1"/>
      <c r="B333" s="1"/>
      <c r="C333" s="1"/>
      <c r="D333" s="855"/>
      <c r="E333" s="855"/>
      <c r="F333" s="856"/>
      <c r="G333" s="1"/>
      <c r="H333" s="1"/>
      <c r="I333" s="1"/>
      <c r="J333" s="1"/>
      <c r="K333" s="1"/>
      <c r="L333" s="1"/>
      <c r="M333" s="1"/>
      <c r="N333" s="1"/>
      <c r="O333" s="1"/>
      <c r="P333" s="1"/>
      <c r="Q333" s="1"/>
      <c r="R333" s="856"/>
      <c r="S333" s="856"/>
      <c r="T333" s="856"/>
      <c r="U333" s="1"/>
      <c r="V333" s="1"/>
      <c r="W333" s="1"/>
      <c r="X333" s="1"/>
      <c r="Y333" s="1"/>
      <c r="Z333" s="1"/>
      <c r="AA333" s="1"/>
      <c r="AB333" s="1"/>
      <c r="AC333" s="1"/>
      <c r="AD333" s="1"/>
      <c r="AE333" s="1"/>
      <c r="AF333" s="1"/>
      <c r="AG333" s="1"/>
      <c r="AH333" s="1"/>
      <c r="AI333" s="1"/>
      <c r="AJ333" s="1"/>
      <c r="AK333" s="1"/>
      <c r="AL333" s="1"/>
    </row>
    <row r="334" spans="1:38">
      <c r="A334" s="1"/>
      <c r="B334" s="1"/>
      <c r="C334" s="1"/>
      <c r="D334" s="855"/>
      <c r="E334" s="855"/>
      <c r="F334" s="856"/>
      <c r="G334" s="1"/>
      <c r="H334" s="1"/>
      <c r="I334" s="1"/>
      <c r="J334" s="1"/>
      <c r="K334" s="1"/>
      <c r="L334" s="1"/>
      <c r="M334" s="1"/>
      <c r="N334" s="1"/>
      <c r="O334" s="1"/>
      <c r="P334" s="1"/>
      <c r="Q334" s="1"/>
      <c r="R334" s="856"/>
      <c r="S334" s="856"/>
      <c r="T334" s="856"/>
      <c r="U334" s="1"/>
      <c r="V334" s="1"/>
      <c r="W334" s="1"/>
      <c r="X334" s="1"/>
      <c r="Y334" s="1"/>
      <c r="Z334" s="1"/>
      <c r="AA334" s="1"/>
      <c r="AB334" s="1"/>
      <c r="AC334" s="1"/>
      <c r="AD334" s="1"/>
      <c r="AE334" s="1"/>
      <c r="AF334" s="1"/>
      <c r="AG334" s="1"/>
      <c r="AH334" s="1"/>
      <c r="AI334" s="1"/>
      <c r="AJ334" s="1"/>
      <c r="AK334" s="1"/>
      <c r="AL334" s="1"/>
    </row>
    <row r="335" spans="1:38">
      <c r="A335" s="1"/>
      <c r="B335" s="1"/>
      <c r="C335" s="1"/>
      <c r="D335" s="855"/>
      <c r="E335" s="855"/>
      <c r="F335" s="856"/>
      <c r="G335" s="1"/>
      <c r="H335" s="1"/>
      <c r="I335" s="1"/>
      <c r="J335" s="1"/>
      <c r="K335" s="1"/>
      <c r="L335" s="1"/>
      <c r="M335" s="1"/>
      <c r="N335" s="1"/>
      <c r="O335" s="1"/>
      <c r="P335" s="1"/>
      <c r="Q335" s="1"/>
      <c r="R335" s="856"/>
      <c r="S335" s="856"/>
      <c r="T335" s="856"/>
      <c r="U335" s="1"/>
      <c r="V335" s="1"/>
      <c r="W335" s="1"/>
      <c r="X335" s="1"/>
      <c r="Y335" s="1"/>
      <c r="Z335" s="1"/>
      <c r="AA335" s="1"/>
      <c r="AB335" s="1"/>
      <c r="AC335" s="1"/>
      <c r="AD335" s="1"/>
      <c r="AE335" s="1"/>
      <c r="AF335" s="1"/>
      <c r="AG335" s="1"/>
      <c r="AH335" s="1"/>
      <c r="AI335" s="1"/>
      <c r="AJ335" s="1"/>
      <c r="AK335" s="1"/>
      <c r="AL335" s="1"/>
    </row>
    <row r="336" spans="1:38">
      <c r="A336" s="1"/>
      <c r="B336" s="1"/>
      <c r="C336" s="1"/>
      <c r="D336" s="855"/>
      <c r="E336" s="855"/>
      <c r="F336" s="856"/>
      <c r="G336" s="1"/>
      <c r="H336" s="1"/>
      <c r="I336" s="1"/>
      <c r="J336" s="1"/>
      <c r="K336" s="1"/>
      <c r="L336" s="1"/>
      <c r="M336" s="1"/>
      <c r="N336" s="1"/>
      <c r="O336" s="1"/>
      <c r="P336" s="1"/>
      <c r="Q336" s="1"/>
      <c r="R336" s="856"/>
      <c r="S336" s="856"/>
      <c r="T336" s="856"/>
      <c r="U336" s="1"/>
      <c r="V336" s="1"/>
      <c r="W336" s="1"/>
      <c r="X336" s="1"/>
      <c r="Y336" s="1"/>
      <c r="Z336" s="1"/>
      <c r="AA336" s="1"/>
      <c r="AB336" s="1"/>
      <c r="AC336" s="1"/>
      <c r="AD336" s="1"/>
      <c r="AE336" s="1"/>
      <c r="AF336" s="1"/>
      <c r="AG336" s="1"/>
      <c r="AH336" s="1"/>
      <c r="AI336" s="1"/>
      <c r="AJ336" s="1"/>
      <c r="AK336" s="1"/>
      <c r="AL336" s="1"/>
    </row>
    <row r="337" spans="1:38">
      <c r="A337" s="1"/>
      <c r="B337" s="1"/>
      <c r="C337" s="1"/>
      <c r="D337" s="855"/>
      <c r="E337" s="855"/>
      <c r="F337" s="856"/>
      <c r="G337" s="1"/>
      <c r="H337" s="1"/>
      <c r="I337" s="1"/>
      <c r="J337" s="1"/>
      <c r="K337" s="1"/>
      <c r="L337" s="1"/>
      <c r="M337" s="1"/>
      <c r="N337" s="1"/>
      <c r="O337" s="1"/>
      <c r="P337" s="1"/>
      <c r="Q337" s="1"/>
      <c r="R337" s="856"/>
      <c r="S337" s="856"/>
      <c r="T337" s="856"/>
      <c r="U337" s="1"/>
      <c r="V337" s="1"/>
      <c r="W337" s="1"/>
      <c r="X337" s="1"/>
      <c r="Y337" s="1"/>
      <c r="Z337" s="1"/>
      <c r="AA337" s="1"/>
      <c r="AB337" s="1"/>
      <c r="AC337" s="1"/>
      <c r="AD337" s="1"/>
      <c r="AE337" s="1"/>
      <c r="AF337" s="1"/>
      <c r="AG337" s="1"/>
      <c r="AH337" s="1"/>
      <c r="AI337" s="1"/>
      <c r="AJ337" s="1"/>
      <c r="AK337" s="1"/>
      <c r="AL337" s="1"/>
    </row>
    <row r="338" spans="1:38">
      <c r="A338" s="1"/>
      <c r="B338" s="1"/>
      <c r="C338" s="1"/>
      <c r="D338" s="855"/>
      <c r="E338" s="855"/>
      <c r="F338" s="856"/>
      <c r="G338" s="1"/>
      <c r="H338" s="1"/>
      <c r="I338" s="1"/>
      <c r="J338" s="1"/>
      <c r="K338" s="1"/>
      <c r="L338" s="1"/>
      <c r="M338" s="1"/>
      <c r="N338" s="1"/>
      <c r="O338" s="1"/>
      <c r="P338" s="1"/>
      <c r="Q338" s="1"/>
      <c r="R338" s="856"/>
      <c r="S338" s="856"/>
      <c r="T338" s="856"/>
      <c r="U338" s="1"/>
      <c r="V338" s="1"/>
      <c r="W338" s="1"/>
      <c r="X338" s="1"/>
      <c r="Y338" s="1"/>
      <c r="Z338" s="1"/>
      <c r="AA338" s="1"/>
      <c r="AB338" s="1"/>
      <c r="AC338" s="1"/>
      <c r="AD338" s="1"/>
      <c r="AE338" s="1"/>
      <c r="AF338" s="1"/>
      <c r="AG338" s="1"/>
      <c r="AH338" s="1"/>
      <c r="AI338" s="1"/>
      <c r="AJ338" s="1"/>
      <c r="AK338" s="1"/>
      <c r="AL338" s="1"/>
    </row>
    <row r="339" spans="1:38">
      <c r="A339" s="1"/>
      <c r="B339" s="1"/>
      <c r="C339" s="1"/>
      <c r="D339" s="855"/>
      <c r="E339" s="855"/>
      <c r="F339" s="856"/>
      <c r="G339" s="1"/>
      <c r="H339" s="1"/>
      <c r="I339" s="1"/>
      <c r="J339" s="1"/>
      <c r="K339" s="1"/>
      <c r="L339" s="1"/>
      <c r="M339" s="1"/>
      <c r="N339" s="1"/>
      <c r="O339" s="1"/>
      <c r="P339" s="1"/>
      <c r="Q339" s="1"/>
      <c r="R339" s="856"/>
      <c r="S339" s="856"/>
      <c r="T339" s="856"/>
      <c r="U339" s="1"/>
      <c r="V339" s="1"/>
      <c r="W339" s="1"/>
      <c r="X339" s="1"/>
      <c r="Y339" s="1"/>
      <c r="Z339" s="1"/>
      <c r="AA339" s="1"/>
      <c r="AB339" s="1"/>
      <c r="AC339" s="1"/>
      <c r="AD339" s="1"/>
      <c r="AE339" s="1"/>
      <c r="AF339" s="1"/>
      <c r="AG339" s="1"/>
      <c r="AH339" s="1"/>
      <c r="AI339" s="1"/>
      <c r="AJ339" s="1"/>
      <c r="AK339" s="1"/>
      <c r="AL339" s="1"/>
    </row>
    <row r="340" spans="1:38">
      <c r="A340" s="1"/>
      <c r="B340" s="1"/>
      <c r="C340" s="1"/>
      <c r="D340" s="855"/>
      <c r="E340" s="855"/>
      <c r="F340" s="856"/>
      <c r="G340" s="1"/>
      <c r="H340" s="1"/>
      <c r="I340" s="1"/>
      <c r="J340" s="1"/>
      <c r="K340" s="1"/>
      <c r="L340" s="1"/>
      <c r="M340" s="1"/>
      <c r="N340" s="1"/>
      <c r="O340" s="1"/>
      <c r="P340" s="1"/>
      <c r="Q340" s="1"/>
      <c r="R340" s="856"/>
      <c r="S340" s="856"/>
      <c r="T340" s="856"/>
      <c r="U340" s="1"/>
      <c r="V340" s="1"/>
      <c r="W340" s="1"/>
      <c r="X340" s="1"/>
      <c r="Y340" s="1"/>
      <c r="Z340" s="1"/>
      <c r="AA340" s="1"/>
      <c r="AB340" s="1"/>
      <c r="AC340" s="1"/>
      <c r="AD340" s="1"/>
      <c r="AE340" s="1"/>
      <c r="AF340" s="1"/>
      <c r="AG340" s="1"/>
      <c r="AH340" s="1"/>
      <c r="AI340" s="1"/>
      <c r="AJ340" s="1"/>
      <c r="AK340" s="1"/>
      <c r="AL340" s="1"/>
    </row>
    <row r="341" spans="1:38">
      <c r="A341" s="1"/>
      <c r="B341" s="1"/>
      <c r="C341" s="1"/>
      <c r="D341" s="855"/>
      <c r="E341" s="855"/>
      <c r="F341" s="856"/>
      <c r="G341" s="1"/>
      <c r="H341" s="1"/>
      <c r="I341" s="1"/>
      <c r="J341" s="1"/>
      <c r="K341" s="1"/>
      <c r="L341" s="1"/>
      <c r="M341" s="1"/>
      <c r="N341" s="1"/>
      <c r="O341" s="1"/>
      <c r="P341" s="1"/>
      <c r="Q341" s="1"/>
      <c r="R341" s="856"/>
      <c r="S341" s="856"/>
      <c r="T341" s="856"/>
      <c r="U341" s="1"/>
      <c r="V341" s="1"/>
      <c r="W341" s="1"/>
      <c r="X341" s="1"/>
      <c r="Y341" s="1"/>
      <c r="Z341" s="1"/>
      <c r="AA341" s="1"/>
      <c r="AB341" s="1"/>
      <c r="AC341" s="1"/>
      <c r="AD341" s="1"/>
      <c r="AE341" s="1"/>
      <c r="AF341" s="1"/>
      <c r="AG341" s="1"/>
      <c r="AH341" s="1"/>
      <c r="AI341" s="1"/>
      <c r="AJ341" s="1"/>
      <c r="AK341" s="1"/>
      <c r="AL341" s="1"/>
    </row>
    <row r="342" spans="1:38">
      <c r="A342" s="1"/>
      <c r="B342" s="1"/>
      <c r="C342" s="1"/>
      <c r="D342" s="855"/>
      <c r="E342" s="855"/>
      <c r="F342" s="856"/>
      <c r="G342" s="1"/>
      <c r="H342" s="1"/>
      <c r="I342" s="1"/>
      <c r="J342" s="1"/>
      <c r="K342" s="1"/>
      <c r="L342" s="1"/>
      <c r="M342" s="1"/>
      <c r="N342" s="1"/>
      <c r="O342" s="1"/>
      <c r="P342" s="1"/>
      <c r="Q342" s="1"/>
      <c r="R342" s="856"/>
      <c r="S342" s="856"/>
      <c r="T342" s="856"/>
      <c r="U342" s="1"/>
      <c r="V342" s="1"/>
      <c r="W342" s="1"/>
      <c r="X342" s="1"/>
      <c r="Y342" s="1"/>
      <c r="Z342" s="1"/>
      <c r="AA342" s="1"/>
      <c r="AB342" s="1"/>
      <c r="AC342" s="1"/>
      <c r="AD342" s="1"/>
      <c r="AE342" s="1"/>
      <c r="AF342" s="1"/>
      <c r="AG342" s="1"/>
      <c r="AH342" s="1"/>
      <c r="AI342" s="1"/>
      <c r="AJ342" s="1"/>
      <c r="AK342" s="1"/>
      <c r="AL342" s="1"/>
    </row>
    <row r="343" spans="1:38">
      <c r="A343" s="1"/>
      <c r="B343" s="1"/>
      <c r="C343" s="1"/>
      <c r="D343" s="855"/>
      <c r="E343" s="855"/>
      <c r="F343" s="856"/>
      <c r="G343" s="1"/>
      <c r="H343" s="1"/>
      <c r="I343" s="1"/>
      <c r="J343" s="1"/>
      <c r="K343" s="1"/>
      <c r="L343" s="1"/>
      <c r="M343" s="1"/>
      <c r="N343" s="1"/>
      <c r="O343" s="1"/>
      <c r="P343" s="1"/>
      <c r="Q343" s="1"/>
      <c r="R343" s="856"/>
      <c r="S343" s="856"/>
      <c r="T343" s="856"/>
      <c r="U343" s="1"/>
      <c r="V343" s="1"/>
      <c r="W343" s="1"/>
      <c r="X343" s="1"/>
      <c r="Y343" s="1"/>
      <c r="Z343" s="1"/>
      <c r="AA343" s="1"/>
      <c r="AB343" s="1"/>
      <c r="AC343" s="1"/>
      <c r="AD343" s="1"/>
      <c r="AE343" s="1"/>
      <c r="AF343" s="1"/>
      <c r="AG343" s="1"/>
      <c r="AH343" s="1"/>
      <c r="AI343" s="1"/>
      <c r="AJ343" s="1"/>
      <c r="AK343" s="1"/>
      <c r="AL343" s="1"/>
    </row>
    <row r="344" spans="1:38">
      <c r="A344" s="1"/>
      <c r="B344" s="1"/>
      <c r="C344" s="1"/>
      <c r="D344" s="855"/>
      <c r="E344" s="855"/>
      <c r="F344" s="856"/>
      <c r="G344" s="1"/>
      <c r="H344" s="1"/>
      <c r="I344" s="1"/>
      <c r="J344" s="1"/>
      <c r="K344" s="1"/>
      <c r="L344" s="1"/>
      <c r="M344" s="1"/>
      <c r="N344" s="1"/>
      <c r="O344" s="1"/>
      <c r="P344" s="1"/>
      <c r="Q344" s="1"/>
      <c r="R344" s="856"/>
      <c r="S344" s="856"/>
      <c r="T344" s="856"/>
      <c r="U344" s="1"/>
      <c r="V344" s="1"/>
      <c r="W344" s="1"/>
      <c r="X344" s="1"/>
      <c r="Y344" s="1"/>
      <c r="Z344" s="1"/>
      <c r="AA344" s="1"/>
      <c r="AB344" s="1"/>
      <c r="AC344" s="1"/>
      <c r="AD344" s="1"/>
      <c r="AE344" s="1"/>
      <c r="AF344" s="1"/>
      <c r="AG344" s="1"/>
      <c r="AH344" s="1"/>
      <c r="AI344" s="1"/>
      <c r="AJ344" s="1"/>
      <c r="AK344" s="1"/>
      <c r="AL344" s="1"/>
    </row>
    <row r="345" spans="1:38">
      <c r="A345" s="1"/>
      <c r="B345" s="1"/>
      <c r="C345" s="1"/>
      <c r="D345" s="855"/>
      <c r="E345" s="855"/>
      <c r="F345" s="856"/>
      <c r="G345" s="1"/>
      <c r="H345" s="1"/>
      <c r="I345" s="1"/>
      <c r="J345" s="1"/>
      <c r="K345" s="1"/>
      <c r="L345" s="1"/>
      <c r="M345" s="1"/>
      <c r="N345" s="1"/>
      <c r="O345" s="1"/>
      <c r="P345" s="1"/>
      <c r="Q345" s="1"/>
      <c r="R345" s="856"/>
      <c r="S345" s="856"/>
      <c r="T345" s="856"/>
      <c r="U345" s="1"/>
      <c r="V345" s="1"/>
      <c r="W345" s="1"/>
      <c r="X345" s="1"/>
      <c r="Y345" s="1"/>
      <c r="Z345" s="1"/>
      <c r="AA345" s="1"/>
      <c r="AB345" s="1"/>
      <c r="AC345" s="1"/>
      <c r="AD345" s="1"/>
      <c r="AE345" s="1"/>
      <c r="AF345" s="1"/>
      <c r="AG345" s="1"/>
      <c r="AH345" s="1"/>
      <c r="AI345" s="1"/>
      <c r="AJ345" s="1"/>
      <c r="AK345" s="1"/>
      <c r="AL345" s="1"/>
    </row>
    <row r="346" spans="1:38">
      <c r="A346" s="1"/>
      <c r="B346" s="1"/>
      <c r="C346" s="1"/>
      <c r="D346" s="855"/>
      <c r="E346" s="855"/>
      <c r="F346" s="856"/>
      <c r="G346" s="1"/>
      <c r="H346" s="1"/>
      <c r="I346" s="1"/>
      <c r="J346" s="1"/>
      <c r="K346" s="1"/>
      <c r="L346" s="1"/>
      <c r="M346" s="1"/>
      <c r="N346" s="1"/>
      <c r="O346" s="1"/>
      <c r="P346" s="1"/>
      <c r="Q346" s="1"/>
      <c r="R346" s="856"/>
      <c r="S346" s="856"/>
      <c r="T346" s="856"/>
      <c r="U346" s="1"/>
      <c r="V346" s="1"/>
      <c r="W346" s="1"/>
      <c r="X346" s="1"/>
      <c r="Y346" s="1"/>
      <c r="Z346" s="1"/>
      <c r="AA346" s="1"/>
      <c r="AB346" s="1"/>
      <c r="AC346" s="1"/>
      <c r="AD346" s="1"/>
      <c r="AE346" s="1"/>
      <c r="AF346" s="1"/>
      <c r="AG346" s="1"/>
      <c r="AH346" s="1"/>
      <c r="AI346" s="1"/>
      <c r="AJ346" s="1"/>
      <c r="AK346" s="1"/>
      <c r="AL346" s="1"/>
    </row>
    <row r="347" spans="1:38">
      <c r="A347" s="1"/>
      <c r="B347" s="1"/>
      <c r="C347" s="1"/>
      <c r="D347" s="855"/>
      <c r="E347" s="855"/>
      <c r="F347" s="856"/>
      <c r="G347" s="1"/>
      <c r="H347" s="1"/>
      <c r="I347" s="1"/>
      <c r="J347" s="1"/>
      <c r="K347" s="1"/>
      <c r="L347" s="1"/>
      <c r="M347" s="1"/>
      <c r="N347" s="1"/>
      <c r="O347" s="1"/>
      <c r="P347" s="1"/>
      <c r="Q347" s="1"/>
      <c r="R347" s="856"/>
      <c r="S347" s="856"/>
      <c r="T347" s="856"/>
      <c r="U347" s="1"/>
      <c r="V347" s="1"/>
      <c r="W347" s="1"/>
      <c r="X347" s="1"/>
      <c r="Y347" s="1"/>
      <c r="Z347" s="1"/>
      <c r="AA347" s="1"/>
      <c r="AB347" s="1"/>
      <c r="AC347" s="1"/>
      <c r="AD347" s="1"/>
      <c r="AE347" s="1"/>
      <c r="AF347" s="1"/>
      <c r="AG347" s="1"/>
      <c r="AH347" s="1"/>
      <c r="AI347" s="1"/>
      <c r="AJ347" s="1"/>
      <c r="AK347" s="1"/>
      <c r="AL347" s="1"/>
    </row>
    <row r="348" spans="1:38">
      <c r="A348" s="1"/>
      <c r="B348" s="1"/>
      <c r="C348" s="1"/>
      <c r="D348" s="855"/>
      <c r="E348" s="855"/>
      <c r="F348" s="856"/>
      <c r="G348" s="1"/>
      <c r="H348" s="1"/>
      <c r="I348" s="1"/>
      <c r="J348" s="1"/>
      <c r="K348" s="1"/>
      <c r="L348" s="1"/>
      <c r="M348" s="1"/>
      <c r="N348" s="1"/>
      <c r="O348" s="1"/>
      <c r="P348" s="1"/>
      <c r="Q348" s="1"/>
      <c r="R348" s="856"/>
      <c r="S348" s="856"/>
      <c r="T348" s="856"/>
      <c r="U348" s="1"/>
      <c r="V348" s="1"/>
      <c r="W348" s="1"/>
      <c r="X348" s="1"/>
      <c r="Y348" s="1"/>
      <c r="Z348" s="1"/>
      <c r="AA348" s="1"/>
      <c r="AB348" s="1"/>
      <c r="AC348" s="1"/>
      <c r="AD348" s="1"/>
      <c r="AE348" s="1"/>
      <c r="AF348" s="1"/>
      <c r="AG348" s="1"/>
      <c r="AH348" s="1"/>
      <c r="AI348" s="1"/>
      <c r="AJ348" s="1"/>
      <c r="AK348" s="1"/>
      <c r="AL348" s="1"/>
    </row>
    <row r="349" spans="1:38">
      <c r="A349" s="1"/>
      <c r="B349" s="1"/>
      <c r="C349" s="1"/>
      <c r="D349" s="855"/>
      <c r="E349" s="855"/>
      <c r="F349" s="856"/>
      <c r="G349" s="1"/>
      <c r="H349" s="1"/>
      <c r="I349" s="1"/>
      <c r="J349" s="1"/>
      <c r="K349" s="1"/>
      <c r="L349" s="1"/>
      <c r="M349" s="1"/>
      <c r="N349" s="1"/>
      <c r="O349" s="1"/>
      <c r="P349" s="1"/>
      <c r="Q349" s="1"/>
      <c r="R349" s="856"/>
      <c r="S349" s="856"/>
      <c r="T349" s="856"/>
      <c r="U349" s="1"/>
      <c r="V349" s="1"/>
      <c r="W349" s="1"/>
      <c r="X349" s="1"/>
      <c r="Y349" s="1"/>
      <c r="Z349" s="1"/>
      <c r="AA349" s="1"/>
      <c r="AB349" s="1"/>
      <c r="AC349" s="1"/>
      <c r="AD349" s="1"/>
      <c r="AE349" s="1"/>
      <c r="AF349" s="1"/>
      <c r="AG349" s="1"/>
      <c r="AH349" s="1"/>
      <c r="AI349" s="1"/>
      <c r="AJ349" s="1"/>
      <c r="AK349" s="1"/>
      <c r="AL349" s="1"/>
    </row>
    <row r="350" spans="1:38">
      <c r="A350" s="1"/>
      <c r="B350" s="1"/>
      <c r="C350" s="1"/>
      <c r="D350" s="855"/>
      <c r="E350" s="855"/>
      <c r="F350" s="856"/>
      <c r="G350" s="1"/>
      <c r="H350" s="1"/>
      <c r="I350" s="1"/>
      <c r="J350" s="1"/>
      <c r="K350" s="1"/>
      <c r="L350" s="1"/>
      <c r="M350" s="1"/>
      <c r="N350" s="1"/>
      <c r="O350" s="1"/>
      <c r="P350" s="1"/>
      <c r="Q350" s="1"/>
      <c r="R350" s="856"/>
      <c r="S350" s="856"/>
      <c r="T350" s="856"/>
      <c r="U350" s="1"/>
      <c r="V350" s="1"/>
      <c r="W350" s="1"/>
      <c r="X350" s="1"/>
      <c r="Y350" s="1"/>
      <c r="Z350" s="1"/>
      <c r="AA350" s="1"/>
      <c r="AB350" s="1"/>
      <c r="AC350" s="1"/>
      <c r="AD350" s="1"/>
      <c r="AE350" s="1"/>
      <c r="AF350" s="1"/>
      <c r="AG350" s="1"/>
      <c r="AH350" s="1"/>
      <c r="AI350" s="1"/>
      <c r="AJ350" s="1"/>
      <c r="AK350" s="1"/>
      <c r="AL350" s="1"/>
    </row>
    <row r="351" spans="1:38">
      <c r="A351" s="1"/>
      <c r="B351" s="1"/>
      <c r="C351" s="1"/>
      <c r="D351" s="855"/>
      <c r="E351" s="855"/>
      <c r="F351" s="856"/>
      <c r="G351" s="1"/>
      <c r="H351" s="1"/>
      <c r="I351" s="1"/>
      <c r="J351" s="1"/>
      <c r="K351" s="1"/>
      <c r="L351" s="1"/>
      <c r="M351" s="1"/>
      <c r="N351" s="1"/>
      <c r="O351" s="1"/>
      <c r="P351" s="1"/>
      <c r="Q351" s="1"/>
      <c r="R351" s="856"/>
      <c r="S351" s="856"/>
      <c r="T351" s="856"/>
      <c r="U351" s="1"/>
      <c r="V351" s="1"/>
      <c r="W351" s="1"/>
      <c r="X351" s="1"/>
      <c r="Y351" s="1"/>
      <c r="Z351" s="1"/>
      <c r="AA351" s="1"/>
      <c r="AB351" s="1"/>
      <c r="AC351" s="1"/>
      <c r="AD351" s="1"/>
      <c r="AE351" s="1"/>
      <c r="AF351" s="1"/>
      <c r="AG351" s="1"/>
      <c r="AH351" s="1"/>
      <c r="AI351" s="1"/>
      <c r="AJ351" s="1"/>
      <c r="AK351" s="1"/>
      <c r="AL351" s="1"/>
    </row>
    <row r="352" spans="1:38">
      <c r="A352" s="1"/>
      <c r="B352" s="1"/>
      <c r="C352" s="1"/>
      <c r="D352" s="855"/>
      <c r="E352" s="855"/>
      <c r="F352" s="856"/>
      <c r="G352" s="1"/>
      <c r="H352" s="1"/>
      <c r="I352" s="1"/>
      <c r="J352" s="1"/>
      <c r="K352" s="1"/>
      <c r="L352" s="1"/>
      <c r="M352" s="1"/>
      <c r="N352" s="1"/>
      <c r="O352" s="1"/>
      <c r="P352" s="1"/>
      <c r="Q352" s="1"/>
      <c r="R352" s="856"/>
      <c r="S352" s="856"/>
      <c r="T352" s="856"/>
      <c r="U352" s="1"/>
      <c r="V352" s="1"/>
      <c r="W352" s="1"/>
      <c r="X352" s="1"/>
      <c r="Y352" s="1"/>
      <c r="Z352" s="1"/>
      <c r="AA352" s="1"/>
      <c r="AB352" s="1"/>
      <c r="AC352" s="1"/>
      <c r="AD352" s="1"/>
      <c r="AE352" s="1"/>
      <c r="AF352" s="1"/>
      <c r="AG352" s="1"/>
      <c r="AH352" s="1"/>
      <c r="AI352" s="1"/>
      <c r="AJ352" s="1"/>
      <c r="AK352" s="1"/>
      <c r="AL352" s="1"/>
    </row>
    <row r="353" spans="1:38">
      <c r="A353" s="1"/>
      <c r="B353" s="1"/>
      <c r="C353" s="1"/>
      <c r="D353" s="855"/>
      <c r="E353" s="855"/>
      <c r="F353" s="856"/>
      <c r="G353" s="1"/>
      <c r="H353" s="1"/>
      <c r="I353" s="1"/>
      <c r="J353" s="1"/>
      <c r="K353" s="1"/>
      <c r="L353" s="1"/>
      <c r="M353" s="1"/>
      <c r="N353" s="1"/>
      <c r="O353" s="1"/>
      <c r="P353" s="1"/>
      <c r="Q353" s="1"/>
      <c r="R353" s="856"/>
      <c r="S353" s="856"/>
      <c r="T353" s="856"/>
      <c r="U353" s="1"/>
      <c r="V353" s="1"/>
      <c r="W353" s="1"/>
      <c r="X353" s="1"/>
      <c r="Y353" s="1"/>
      <c r="Z353" s="1"/>
      <c r="AA353" s="1"/>
      <c r="AB353" s="1"/>
      <c r="AC353" s="1"/>
      <c r="AD353" s="1"/>
      <c r="AE353" s="1"/>
      <c r="AF353" s="1"/>
      <c r="AG353" s="1"/>
      <c r="AH353" s="1"/>
      <c r="AI353" s="1"/>
      <c r="AJ353" s="1"/>
      <c r="AK353" s="1"/>
      <c r="AL353" s="1"/>
    </row>
    <row r="354" spans="1:38">
      <c r="A354" s="1"/>
      <c r="B354" s="1"/>
      <c r="C354" s="1"/>
      <c r="D354" s="855"/>
      <c r="E354" s="855"/>
      <c r="F354" s="856"/>
      <c r="G354" s="1"/>
      <c r="H354" s="1"/>
      <c r="I354" s="1"/>
      <c r="J354" s="1"/>
      <c r="K354" s="1"/>
      <c r="L354" s="1"/>
      <c r="M354" s="1"/>
      <c r="N354" s="1"/>
      <c r="O354" s="1"/>
      <c r="P354" s="1"/>
      <c r="Q354" s="1"/>
      <c r="R354" s="856"/>
      <c r="S354" s="856"/>
      <c r="T354" s="856"/>
      <c r="U354" s="1"/>
      <c r="V354" s="1"/>
      <c r="W354" s="1"/>
      <c r="X354" s="1"/>
      <c r="Y354" s="1"/>
      <c r="Z354" s="1"/>
      <c r="AA354" s="1"/>
      <c r="AB354" s="1"/>
      <c r="AC354" s="1"/>
      <c r="AD354" s="1"/>
      <c r="AE354" s="1"/>
      <c r="AF354" s="1"/>
      <c r="AG354" s="1"/>
      <c r="AH354" s="1"/>
      <c r="AI354" s="1"/>
      <c r="AJ354" s="1"/>
      <c r="AK354" s="1"/>
      <c r="AL354" s="1"/>
    </row>
    <row r="355" spans="1:38">
      <c r="A355" s="1"/>
      <c r="B355" s="1"/>
      <c r="C355" s="1"/>
      <c r="D355" s="855"/>
      <c r="E355" s="855"/>
      <c r="F355" s="856"/>
      <c r="G355" s="1"/>
      <c r="H355" s="1"/>
      <c r="I355" s="1"/>
      <c r="J355" s="1"/>
      <c r="K355" s="1"/>
      <c r="L355" s="1"/>
      <c r="M355" s="1"/>
      <c r="N355" s="1"/>
      <c r="O355" s="1"/>
      <c r="P355" s="1"/>
      <c r="Q355" s="1"/>
      <c r="R355" s="856"/>
      <c r="S355" s="856"/>
      <c r="T355" s="856"/>
      <c r="U355" s="1"/>
      <c r="V355" s="1"/>
      <c r="W355" s="1"/>
      <c r="X355" s="1"/>
      <c r="Y355" s="1"/>
      <c r="Z355" s="1"/>
      <c r="AA355" s="1"/>
      <c r="AB355" s="1"/>
      <c r="AC355" s="1"/>
      <c r="AD355" s="1"/>
      <c r="AE355" s="1"/>
      <c r="AF355" s="1"/>
      <c r="AG355" s="1"/>
      <c r="AH355" s="1"/>
      <c r="AI355" s="1"/>
      <c r="AJ355" s="1"/>
      <c r="AK355" s="1"/>
      <c r="AL355" s="1"/>
    </row>
    <row r="356" spans="1:38">
      <c r="A356" s="1"/>
      <c r="B356" s="1"/>
      <c r="C356" s="1"/>
      <c r="D356" s="855"/>
      <c r="E356" s="855"/>
      <c r="F356" s="856"/>
      <c r="G356" s="1"/>
      <c r="H356" s="1"/>
      <c r="I356" s="1"/>
      <c r="J356" s="1"/>
      <c r="K356" s="1"/>
      <c r="L356" s="1"/>
      <c r="M356" s="1"/>
      <c r="N356" s="1"/>
      <c r="O356" s="1"/>
      <c r="P356" s="1"/>
      <c r="Q356" s="1"/>
      <c r="R356" s="856"/>
      <c r="S356" s="856"/>
      <c r="T356" s="856"/>
      <c r="U356" s="1"/>
      <c r="V356" s="1"/>
      <c r="W356" s="1"/>
      <c r="X356" s="1"/>
      <c r="Y356" s="1"/>
      <c r="Z356" s="1"/>
      <c r="AA356" s="1"/>
      <c r="AB356" s="1"/>
      <c r="AC356" s="1"/>
      <c r="AD356" s="1"/>
      <c r="AE356" s="1"/>
      <c r="AF356" s="1"/>
      <c r="AG356" s="1"/>
      <c r="AH356" s="1"/>
      <c r="AI356" s="1"/>
      <c r="AJ356" s="1"/>
      <c r="AK356" s="1"/>
      <c r="AL356" s="1"/>
    </row>
    <row r="357" spans="1:38">
      <c r="A357" s="1"/>
      <c r="B357" s="1"/>
      <c r="C357" s="1"/>
      <c r="D357" s="855"/>
      <c r="E357" s="855"/>
      <c r="F357" s="856"/>
      <c r="G357" s="1"/>
      <c r="H357" s="1"/>
      <c r="I357" s="1"/>
      <c r="J357" s="1"/>
      <c r="K357" s="1"/>
      <c r="L357" s="1"/>
      <c r="M357" s="1"/>
      <c r="N357" s="1"/>
      <c r="O357" s="1"/>
      <c r="P357" s="1"/>
      <c r="Q357" s="1"/>
      <c r="R357" s="856"/>
      <c r="S357" s="856"/>
      <c r="T357" s="856"/>
      <c r="U357" s="1"/>
      <c r="V357" s="1"/>
      <c r="W357" s="1"/>
      <c r="X357" s="1"/>
      <c r="Y357" s="1"/>
      <c r="Z357" s="1"/>
      <c r="AA357" s="1"/>
      <c r="AB357" s="1"/>
      <c r="AC357" s="1"/>
      <c r="AD357" s="1"/>
      <c r="AE357" s="1"/>
      <c r="AF357" s="1"/>
      <c r="AG357" s="1"/>
      <c r="AH357" s="1"/>
      <c r="AI357" s="1"/>
      <c r="AJ357" s="1"/>
      <c r="AK357" s="1"/>
      <c r="AL357" s="1"/>
    </row>
    <row r="358" spans="1:38">
      <c r="A358" s="1"/>
      <c r="B358" s="1"/>
      <c r="C358" s="1"/>
      <c r="D358" s="855"/>
      <c r="E358" s="855"/>
      <c r="F358" s="856"/>
      <c r="G358" s="1"/>
      <c r="H358" s="1"/>
      <c r="I358" s="1"/>
      <c r="J358" s="1"/>
      <c r="K358" s="1"/>
      <c r="L358" s="1"/>
      <c r="M358" s="1"/>
      <c r="N358" s="1"/>
      <c r="O358" s="1"/>
      <c r="P358" s="1"/>
      <c r="Q358" s="1"/>
      <c r="R358" s="856"/>
      <c r="S358" s="856"/>
      <c r="T358" s="856"/>
      <c r="U358" s="1"/>
      <c r="V358" s="1"/>
      <c r="W358" s="1"/>
      <c r="X358" s="1"/>
      <c r="Y358" s="1"/>
      <c r="Z358" s="1"/>
      <c r="AA358" s="1"/>
      <c r="AB358" s="1"/>
      <c r="AC358" s="1"/>
      <c r="AD358" s="1"/>
      <c r="AE358" s="1"/>
      <c r="AF358" s="1"/>
      <c r="AG358" s="1"/>
      <c r="AH358" s="1"/>
      <c r="AI358" s="1"/>
      <c r="AJ358" s="1"/>
      <c r="AK358" s="1"/>
      <c r="AL358" s="1"/>
    </row>
    <row r="359" spans="1:38">
      <c r="A359" s="1"/>
      <c r="B359" s="1"/>
      <c r="C359" s="1"/>
      <c r="D359" s="855"/>
      <c r="E359" s="855"/>
      <c r="F359" s="856"/>
      <c r="G359" s="1"/>
      <c r="H359" s="1"/>
      <c r="I359" s="1"/>
      <c r="J359" s="1"/>
      <c r="K359" s="1"/>
      <c r="L359" s="1"/>
      <c r="M359" s="1"/>
      <c r="N359" s="1"/>
      <c r="O359" s="1"/>
      <c r="P359" s="1"/>
      <c r="Q359" s="1"/>
      <c r="R359" s="856"/>
      <c r="S359" s="856"/>
      <c r="T359" s="856"/>
      <c r="U359" s="1"/>
      <c r="V359" s="1"/>
      <c r="W359" s="1"/>
      <c r="X359" s="1"/>
      <c r="Y359" s="1"/>
      <c r="Z359" s="1"/>
      <c r="AA359" s="1"/>
      <c r="AB359" s="1"/>
      <c r="AC359" s="1"/>
      <c r="AD359" s="1"/>
      <c r="AE359" s="1"/>
      <c r="AF359" s="1"/>
      <c r="AG359" s="1"/>
      <c r="AH359" s="1"/>
      <c r="AI359" s="1"/>
      <c r="AJ359" s="1"/>
      <c r="AK359" s="1"/>
      <c r="AL359" s="1"/>
    </row>
    <row r="360" spans="1:38">
      <c r="A360" s="1"/>
      <c r="B360" s="1"/>
      <c r="C360" s="1"/>
      <c r="D360" s="855"/>
      <c r="E360" s="855"/>
      <c r="F360" s="856"/>
      <c r="G360" s="1"/>
      <c r="H360" s="1"/>
      <c r="I360" s="1"/>
      <c r="J360" s="1"/>
      <c r="K360" s="1"/>
      <c r="L360" s="1"/>
      <c r="M360" s="1"/>
      <c r="N360" s="1"/>
      <c r="O360" s="1"/>
      <c r="P360" s="1"/>
      <c r="Q360" s="1"/>
      <c r="R360" s="856"/>
      <c r="S360" s="856"/>
      <c r="T360" s="856"/>
      <c r="U360" s="1"/>
      <c r="V360" s="1"/>
      <c r="W360" s="1"/>
      <c r="X360" s="1"/>
      <c r="Y360" s="1"/>
      <c r="Z360" s="1"/>
      <c r="AA360" s="1"/>
      <c r="AB360" s="1"/>
      <c r="AC360" s="1"/>
      <c r="AD360" s="1"/>
      <c r="AE360" s="1"/>
      <c r="AF360" s="1"/>
      <c r="AG360" s="1"/>
      <c r="AH360" s="1"/>
      <c r="AI360" s="1"/>
      <c r="AJ360" s="1"/>
      <c r="AK360" s="1"/>
      <c r="AL360" s="1"/>
    </row>
    <row r="361" spans="1:38">
      <c r="A361" s="1"/>
      <c r="B361" s="1"/>
      <c r="C361" s="1"/>
      <c r="D361" s="855"/>
      <c r="E361" s="855"/>
      <c r="F361" s="856"/>
      <c r="G361" s="1"/>
      <c r="H361" s="1"/>
      <c r="I361" s="1"/>
      <c r="J361" s="1"/>
      <c r="K361" s="1"/>
      <c r="L361" s="1"/>
      <c r="M361" s="1"/>
      <c r="N361" s="1"/>
      <c r="O361" s="1"/>
      <c r="P361" s="1"/>
      <c r="Q361" s="1"/>
      <c r="R361" s="856"/>
      <c r="S361" s="856"/>
      <c r="T361" s="856"/>
      <c r="U361" s="1"/>
      <c r="V361" s="1"/>
      <c r="W361" s="1"/>
      <c r="X361" s="1"/>
      <c r="Y361" s="1"/>
      <c r="Z361" s="1"/>
      <c r="AA361" s="1"/>
      <c r="AB361" s="1"/>
      <c r="AC361" s="1"/>
      <c r="AD361" s="1"/>
      <c r="AE361" s="1"/>
      <c r="AF361" s="1"/>
      <c r="AG361" s="1"/>
      <c r="AH361" s="1"/>
      <c r="AI361" s="1"/>
      <c r="AJ361" s="1"/>
      <c r="AK361" s="1"/>
      <c r="AL361" s="1"/>
    </row>
    <row r="362" spans="1:38">
      <c r="A362" s="1"/>
      <c r="B362" s="1"/>
      <c r="C362" s="1"/>
      <c r="D362" s="855"/>
      <c r="E362" s="855"/>
      <c r="F362" s="856"/>
      <c r="G362" s="1"/>
      <c r="H362" s="1"/>
      <c r="I362" s="1"/>
      <c r="J362" s="1"/>
      <c r="K362" s="1"/>
      <c r="L362" s="1"/>
      <c r="M362" s="1"/>
      <c r="N362" s="1"/>
      <c r="O362" s="1"/>
      <c r="P362" s="1"/>
      <c r="Q362" s="1"/>
      <c r="R362" s="856"/>
      <c r="S362" s="856"/>
      <c r="T362" s="856"/>
      <c r="U362" s="1"/>
      <c r="V362" s="1"/>
      <c r="W362" s="1"/>
      <c r="X362" s="1"/>
      <c r="Y362" s="1"/>
      <c r="Z362" s="1"/>
      <c r="AA362" s="1"/>
      <c r="AB362" s="1"/>
      <c r="AC362" s="1"/>
      <c r="AD362" s="1"/>
      <c r="AE362" s="1"/>
      <c r="AF362" s="1"/>
      <c r="AG362" s="1"/>
      <c r="AH362" s="1"/>
      <c r="AI362" s="1"/>
      <c r="AJ362" s="1"/>
      <c r="AK362" s="1"/>
      <c r="AL362" s="1"/>
    </row>
    <row r="363" spans="1:38">
      <c r="A363" s="1"/>
      <c r="B363" s="1"/>
      <c r="C363" s="1"/>
      <c r="D363" s="855"/>
      <c r="E363" s="855"/>
      <c r="F363" s="856"/>
      <c r="G363" s="1"/>
      <c r="H363" s="1"/>
      <c r="I363" s="1"/>
      <c r="J363" s="1"/>
      <c r="K363" s="1"/>
      <c r="L363" s="1"/>
      <c r="M363" s="1"/>
      <c r="N363" s="1"/>
      <c r="O363" s="1"/>
      <c r="P363" s="1"/>
      <c r="Q363" s="1"/>
      <c r="R363" s="856"/>
      <c r="S363" s="856"/>
      <c r="T363" s="856"/>
      <c r="U363" s="1"/>
      <c r="V363" s="1"/>
      <c r="W363" s="1"/>
      <c r="X363" s="1"/>
      <c r="Y363" s="1"/>
      <c r="Z363" s="1"/>
      <c r="AA363" s="1"/>
      <c r="AB363" s="1"/>
      <c r="AC363" s="1"/>
      <c r="AD363" s="1"/>
      <c r="AE363" s="1"/>
      <c r="AF363" s="1"/>
      <c r="AG363" s="1"/>
      <c r="AH363" s="1"/>
      <c r="AI363" s="1"/>
      <c r="AJ363" s="1"/>
      <c r="AK363" s="1"/>
      <c r="AL363" s="1"/>
    </row>
    <row r="364" spans="1:38">
      <c r="A364" s="1"/>
      <c r="B364" s="1"/>
      <c r="C364" s="1"/>
      <c r="D364" s="855"/>
      <c r="E364" s="855"/>
      <c r="F364" s="856"/>
      <c r="G364" s="1"/>
      <c r="H364" s="1"/>
      <c r="I364" s="1"/>
      <c r="J364" s="1"/>
      <c r="K364" s="1"/>
      <c r="L364" s="1"/>
      <c r="M364" s="1"/>
      <c r="N364" s="1"/>
      <c r="O364" s="1"/>
      <c r="P364" s="1"/>
      <c r="Q364" s="1"/>
      <c r="R364" s="856"/>
      <c r="S364" s="856"/>
      <c r="T364" s="856"/>
      <c r="U364" s="1"/>
      <c r="V364" s="1"/>
      <c r="W364" s="1"/>
      <c r="X364" s="1"/>
      <c r="Y364" s="1"/>
      <c r="Z364" s="1"/>
      <c r="AA364" s="1"/>
      <c r="AB364" s="1"/>
      <c r="AC364" s="1"/>
      <c r="AD364" s="1"/>
      <c r="AE364" s="1"/>
      <c r="AF364" s="1"/>
      <c r="AG364" s="1"/>
      <c r="AH364" s="1"/>
      <c r="AI364" s="1"/>
      <c r="AJ364" s="1"/>
      <c r="AK364" s="1"/>
      <c r="AL364" s="1"/>
    </row>
    <row r="365" spans="1:38">
      <c r="A365" s="1"/>
      <c r="B365" s="1"/>
      <c r="C365" s="1"/>
      <c r="D365" s="855"/>
      <c r="E365" s="855"/>
      <c r="F365" s="856"/>
      <c r="G365" s="1"/>
      <c r="H365" s="1"/>
      <c r="I365" s="1"/>
      <c r="J365" s="1"/>
      <c r="K365" s="1"/>
      <c r="L365" s="1"/>
      <c r="M365" s="1"/>
      <c r="N365" s="1"/>
      <c r="O365" s="1"/>
      <c r="P365" s="1"/>
      <c r="Q365" s="1"/>
      <c r="R365" s="856"/>
      <c r="S365" s="856"/>
      <c r="T365" s="856"/>
      <c r="U365" s="1"/>
      <c r="V365" s="1"/>
      <c r="W365" s="1"/>
      <c r="X365" s="1"/>
      <c r="Y365" s="1"/>
      <c r="Z365" s="1"/>
      <c r="AA365" s="1"/>
      <c r="AB365" s="1"/>
      <c r="AC365" s="1"/>
      <c r="AD365" s="1"/>
      <c r="AE365" s="1"/>
      <c r="AF365" s="1"/>
      <c r="AG365" s="1"/>
      <c r="AH365" s="1"/>
      <c r="AI365" s="1"/>
      <c r="AJ365" s="1"/>
      <c r="AK365" s="1"/>
      <c r="AL365" s="1"/>
    </row>
    <row r="366" spans="1:38">
      <c r="A366" s="1"/>
      <c r="B366" s="1"/>
      <c r="C366" s="1"/>
      <c r="D366" s="855"/>
      <c r="E366" s="855"/>
      <c r="F366" s="856"/>
      <c r="G366" s="1"/>
      <c r="H366" s="1"/>
      <c r="I366" s="1"/>
      <c r="J366" s="1"/>
      <c r="K366" s="1"/>
      <c r="L366" s="1"/>
      <c r="M366" s="1"/>
      <c r="N366" s="1"/>
      <c r="O366" s="1"/>
      <c r="P366" s="1"/>
      <c r="Q366" s="1"/>
      <c r="R366" s="856"/>
      <c r="S366" s="856"/>
      <c r="T366" s="856"/>
      <c r="U366" s="1"/>
      <c r="V366" s="1"/>
      <c r="W366" s="1"/>
      <c r="X366" s="1"/>
      <c r="Y366" s="1"/>
      <c r="Z366" s="1"/>
      <c r="AA366" s="1"/>
      <c r="AB366" s="1"/>
      <c r="AC366" s="1"/>
      <c r="AD366" s="1"/>
      <c r="AE366" s="1"/>
      <c r="AF366" s="1"/>
      <c r="AG366" s="1"/>
      <c r="AH366" s="1"/>
      <c r="AI366" s="1"/>
      <c r="AJ366" s="1"/>
      <c r="AK366" s="1"/>
      <c r="AL366" s="1"/>
    </row>
    <row r="367" spans="1:38">
      <c r="A367" s="1"/>
      <c r="B367" s="1"/>
      <c r="C367" s="1"/>
      <c r="D367" s="855"/>
      <c r="E367" s="855"/>
      <c r="F367" s="856"/>
      <c r="G367" s="1"/>
      <c r="H367" s="1"/>
      <c r="I367" s="1"/>
      <c r="J367" s="1"/>
      <c r="K367" s="1"/>
      <c r="L367" s="1"/>
      <c r="M367" s="1"/>
      <c r="N367" s="1"/>
      <c r="O367" s="1"/>
      <c r="P367" s="1"/>
      <c r="Q367" s="1"/>
      <c r="R367" s="856"/>
      <c r="S367" s="856"/>
      <c r="T367" s="856"/>
      <c r="U367" s="1"/>
      <c r="V367" s="1"/>
      <c r="W367" s="1"/>
      <c r="X367" s="1"/>
      <c r="Y367" s="1"/>
      <c r="Z367" s="1"/>
      <c r="AA367" s="1"/>
      <c r="AB367" s="1"/>
      <c r="AC367" s="1"/>
      <c r="AD367" s="1"/>
      <c r="AE367" s="1"/>
      <c r="AF367" s="1"/>
      <c r="AG367" s="1"/>
      <c r="AH367" s="1"/>
      <c r="AI367" s="1"/>
      <c r="AJ367" s="1"/>
      <c r="AK367" s="1"/>
      <c r="AL367" s="1"/>
    </row>
    <row r="368" spans="1:38">
      <c r="A368" s="1"/>
      <c r="B368" s="1"/>
      <c r="C368" s="1"/>
      <c r="D368" s="855"/>
      <c r="E368" s="855"/>
      <c r="F368" s="856"/>
      <c r="G368" s="1"/>
      <c r="H368" s="1"/>
      <c r="I368" s="1"/>
      <c r="J368" s="1"/>
      <c r="K368" s="1"/>
      <c r="L368" s="1"/>
      <c r="M368" s="1"/>
      <c r="N368" s="1"/>
      <c r="O368" s="1"/>
      <c r="P368" s="1"/>
      <c r="Q368" s="1"/>
      <c r="R368" s="856"/>
      <c r="S368" s="856"/>
      <c r="T368" s="856"/>
      <c r="U368" s="1"/>
      <c r="V368" s="1"/>
      <c r="W368" s="1"/>
      <c r="X368" s="1"/>
      <c r="Y368" s="1"/>
      <c r="Z368" s="1"/>
      <c r="AA368" s="1"/>
      <c r="AB368" s="1"/>
      <c r="AC368" s="1"/>
      <c r="AD368" s="1"/>
      <c r="AE368" s="1"/>
      <c r="AF368" s="1"/>
      <c r="AG368" s="1"/>
      <c r="AH368" s="1"/>
      <c r="AI368" s="1"/>
      <c r="AJ368" s="1"/>
      <c r="AK368" s="1"/>
      <c r="AL368" s="1"/>
    </row>
    <row r="369" spans="1:38">
      <c r="A369" s="1"/>
      <c r="B369" s="1"/>
      <c r="C369" s="1"/>
      <c r="D369" s="855"/>
      <c r="E369" s="855"/>
      <c r="F369" s="856"/>
      <c r="G369" s="1"/>
      <c r="H369" s="1"/>
      <c r="I369" s="1"/>
      <c r="J369" s="1"/>
      <c r="K369" s="1"/>
      <c r="L369" s="1"/>
      <c r="M369" s="1"/>
      <c r="N369" s="1"/>
      <c r="O369" s="1"/>
      <c r="P369" s="1"/>
      <c r="Q369" s="1"/>
      <c r="R369" s="856"/>
      <c r="S369" s="856"/>
      <c r="T369" s="856"/>
      <c r="U369" s="1"/>
      <c r="V369" s="1"/>
      <c r="W369" s="1"/>
      <c r="X369" s="1"/>
      <c r="Y369" s="1"/>
      <c r="Z369" s="1"/>
      <c r="AA369" s="1"/>
      <c r="AB369" s="1"/>
      <c r="AC369" s="1"/>
      <c r="AD369" s="1"/>
      <c r="AE369" s="1"/>
      <c r="AF369" s="1"/>
      <c r="AG369" s="1"/>
      <c r="AH369" s="1"/>
      <c r="AI369" s="1"/>
      <c r="AJ369" s="1"/>
      <c r="AK369" s="1"/>
      <c r="AL369" s="1"/>
    </row>
    <row r="370" spans="1:38">
      <c r="A370" s="1"/>
      <c r="B370" s="1"/>
      <c r="C370" s="1"/>
      <c r="D370" s="855"/>
      <c r="E370" s="855"/>
      <c r="F370" s="856"/>
      <c r="G370" s="1"/>
      <c r="H370" s="1"/>
      <c r="I370" s="1"/>
      <c r="J370" s="1"/>
      <c r="K370" s="1"/>
      <c r="L370" s="1"/>
      <c r="M370" s="1"/>
      <c r="N370" s="1"/>
      <c r="O370" s="1"/>
      <c r="P370" s="1"/>
      <c r="Q370" s="1"/>
      <c r="R370" s="856"/>
      <c r="S370" s="856"/>
      <c r="T370" s="856"/>
      <c r="U370" s="1"/>
      <c r="V370" s="1"/>
      <c r="W370" s="1"/>
      <c r="X370" s="1"/>
      <c r="Y370" s="1"/>
      <c r="Z370" s="1"/>
      <c r="AA370" s="1"/>
      <c r="AB370" s="1"/>
      <c r="AC370" s="1"/>
      <c r="AD370" s="1"/>
      <c r="AE370" s="1"/>
      <c r="AF370" s="1"/>
      <c r="AG370" s="1"/>
      <c r="AH370" s="1"/>
      <c r="AI370" s="1"/>
      <c r="AJ370" s="1"/>
      <c r="AK370" s="1"/>
      <c r="AL370" s="1"/>
    </row>
    <row r="371" spans="1:38">
      <c r="A371" s="1"/>
      <c r="B371" s="1"/>
      <c r="C371" s="1"/>
      <c r="D371" s="855"/>
      <c r="E371" s="855"/>
      <c r="F371" s="856"/>
      <c r="G371" s="1"/>
      <c r="H371" s="1"/>
      <c r="I371" s="1"/>
      <c r="J371" s="1"/>
      <c r="K371" s="1"/>
      <c r="L371" s="1"/>
      <c r="M371" s="1"/>
      <c r="N371" s="1"/>
      <c r="O371" s="1"/>
      <c r="P371" s="1"/>
      <c r="Q371" s="1"/>
      <c r="R371" s="856"/>
      <c r="S371" s="856"/>
      <c r="T371" s="856"/>
      <c r="U371" s="1"/>
      <c r="V371" s="1"/>
      <c r="W371" s="1"/>
      <c r="X371" s="1"/>
      <c r="Y371" s="1"/>
      <c r="Z371" s="1"/>
      <c r="AA371" s="1"/>
      <c r="AB371" s="1"/>
      <c r="AC371" s="1"/>
      <c r="AD371" s="1"/>
      <c r="AE371" s="1"/>
      <c r="AF371" s="1"/>
      <c r="AG371" s="1"/>
      <c r="AH371" s="1"/>
      <c r="AI371" s="1"/>
      <c r="AJ371" s="1"/>
      <c r="AK371" s="1"/>
      <c r="AL371" s="1"/>
    </row>
    <row r="372" spans="1:38">
      <c r="A372" s="1"/>
      <c r="B372" s="1"/>
      <c r="C372" s="1"/>
      <c r="D372" s="855"/>
      <c r="E372" s="855"/>
      <c r="F372" s="856"/>
      <c r="G372" s="1"/>
      <c r="H372" s="1"/>
      <c r="I372" s="1"/>
      <c r="J372" s="1"/>
      <c r="K372" s="1"/>
      <c r="L372" s="1"/>
      <c r="M372" s="1"/>
      <c r="N372" s="1"/>
      <c r="O372" s="1"/>
      <c r="P372" s="1"/>
      <c r="Q372" s="1"/>
      <c r="R372" s="856"/>
      <c r="S372" s="856"/>
      <c r="T372" s="856"/>
      <c r="U372" s="1"/>
      <c r="V372" s="1"/>
      <c r="W372" s="1"/>
      <c r="X372" s="1"/>
      <c r="Y372" s="1"/>
      <c r="Z372" s="1"/>
      <c r="AA372" s="1"/>
      <c r="AB372" s="1"/>
      <c r="AC372" s="1"/>
      <c r="AD372" s="1"/>
      <c r="AE372" s="1"/>
      <c r="AF372" s="1"/>
      <c r="AG372" s="1"/>
      <c r="AH372" s="1"/>
      <c r="AI372" s="1"/>
      <c r="AJ372" s="1"/>
      <c r="AK372" s="1"/>
      <c r="AL372" s="1"/>
    </row>
    <row r="373" spans="1:38">
      <c r="A373" s="1"/>
      <c r="B373" s="1"/>
      <c r="C373" s="1"/>
      <c r="D373" s="855"/>
      <c r="E373" s="855"/>
      <c r="F373" s="856"/>
      <c r="G373" s="1"/>
      <c r="H373" s="1"/>
      <c r="I373" s="1"/>
      <c r="J373" s="1"/>
      <c r="K373" s="1"/>
      <c r="L373" s="1"/>
      <c r="M373" s="1"/>
      <c r="N373" s="1"/>
      <c r="O373" s="1"/>
      <c r="P373" s="1"/>
      <c r="Q373" s="1"/>
      <c r="R373" s="856"/>
      <c r="S373" s="856"/>
      <c r="T373" s="856"/>
      <c r="U373" s="1"/>
      <c r="V373" s="1"/>
      <c r="W373" s="1"/>
      <c r="X373" s="1"/>
      <c r="Y373" s="1"/>
      <c r="Z373" s="1"/>
      <c r="AA373" s="1"/>
      <c r="AB373" s="1"/>
      <c r="AC373" s="1"/>
      <c r="AD373" s="1"/>
      <c r="AE373" s="1"/>
      <c r="AF373" s="1"/>
      <c r="AG373" s="1"/>
      <c r="AH373" s="1"/>
      <c r="AI373" s="1"/>
      <c r="AJ373" s="1"/>
      <c r="AK373" s="1"/>
      <c r="AL373" s="1"/>
    </row>
    <row r="374" spans="1:38">
      <c r="A374" s="1"/>
      <c r="B374" s="1"/>
      <c r="C374" s="1"/>
      <c r="D374" s="855"/>
      <c r="E374" s="855"/>
      <c r="F374" s="856"/>
      <c r="G374" s="1"/>
      <c r="H374" s="1"/>
      <c r="I374" s="1"/>
      <c r="J374" s="1"/>
      <c r="K374" s="1"/>
      <c r="L374" s="1"/>
      <c r="M374" s="1"/>
      <c r="N374" s="1"/>
      <c r="O374" s="1"/>
      <c r="P374" s="1"/>
      <c r="Q374" s="1"/>
      <c r="R374" s="856"/>
      <c r="S374" s="856"/>
      <c r="T374" s="856"/>
      <c r="U374" s="1"/>
      <c r="V374" s="1"/>
      <c r="W374" s="1"/>
      <c r="X374" s="1"/>
      <c r="Y374" s="1"/>
      <c r="Z374" s="1"/>
      <c r="AA374" s="1"/>
      <c r="AB374" s="1"/>
      <c r="AC374" s="1"/>
      <c r="AD374" s="1"/>
      <c r="AE374" s="1"/>
      <c r="AF374" s="1"/>
      <c r="AG374" s="1"/>
      <c r="AH374" s="1"/>
      <c r="AI374" s="1"/>
      <c r="AJ374" s="1"/>
      <c r="AK374" s="1"/>
      <c r="AL374" s="1"/>
    </row>
    <row r="375" spans="1:38">
      <c r="A375" s="1"/>
      <c r="B375" s="1"/>
      <c r="C375" s="1"/>
      <c r="D375" s="855"/>
      <c r="E375" s="855"/>
      <c r="F375" s="856"/>
      <c r="G375" s="1"/>
      <c r="H375" s="1"/>
      <c r="I375" s="1"/>
      <c r="J375" s="1"/>
      <c r="K375" s="1"/>
      <c r="L375" s="1"/>
      <c r="M375" s="1"/>
      <c r="N375" s="1"/>
      <c r="O375" s="1"/>
      <c r="P375" s="1"/>
      <c r="Q375" s="1"/>
      <c r="R375" s="856"/>
      <c r="S375" s="856"/>
      <c r="T375" s="856"/>
      <c r="U375" s="1"/>
      <c r="V375" s="1"/>
      <c r="W375" s="1"/>
      <c r="X375" s="1"/>
      <c r="Y375" s="1"/>
      <c r="Z375" s="1"/>
      <c r="AA375" s="1"/>
      <c r="AB375" s="1"/>
      <c r="AC375" s="1"/>
      <c r="AD375" s="1"/>
      <c r="AE375" s="1"/>
      <c r="AF375" s="1"/>
      <c r="AG375" s="1"/>
      <c r="AH375" s="1"/>
      <c r="AI375" s="1"/>
      <c r="AJ375" s="1"/>
      <c r="AK375" s="1"/>
      <c r="AL375" s="1"/>
    </row>
    <row r="376" spans="1:38">
      <c r="A376" s="1"/>
      <c r="B376" s="1"/>
      <c r="C376" s="1"/>
      <c r="D376" s="855"/>
      <c r="E376" s="855"/>
      <c r="F376" s="856"/>
      <c r="G376" s="1"/>
      <c r="H376" s="1"/>
      <c r="I376" s="1"/>
      <c r="J376" s="1"/>
      <c r="K376" s="1"/>
      <c r="L376" s="1"/>
      <c r="M376" s="1"/>
      <c r="N376" s="1"/>
      <c r="O376" s="1"/>
      <c r="P376" s="1"/>
      <c r="Q376" s="1"/>
      <c r="R376" s="856"/>
      <c r="S376" s="856"/>
      <c r="T376" s="856"/>
      <c r="U376" s="1"/>
      <c r="V376" s="1"/>
      <c r="W376" s="1"/>
      <c r="X376" s="1"/>
      <c r="Y376" s="1"/>
      <c r="Z376" s="1"/>
      <c r="AA376" s="1"/>
      <c r="AB376" s="1"/>
      <c r="AC376" s="1"/>
      <c r="AD376" s="1"/>
      <c r="AE376" s="1"/>
      <c r="AF376" s="1"/>
      <c r="AG376" s="1"/>
      <c r="AH376" s="1"/>
      <c r="AI376" s="1"/>
      <c r="AJ376" s="1"/>
      <c r="AK376" s="1"/>
      <c r="AL376" s="1"/>
    </row>
    <row r="377" spans="1:38">
      <c r="A377" s="1"/>
      <c r="B377" s="1"/>
      <c r="C377" s="1"/>
      <c r="D377" s="855"/>
      <c r="E377" s="855"/>
      <c r="F377" s="856"/>
      <c r="G377" s="1"/>
      <c r="H377" s="1"/>
      <c r="I377" s="1"/>
      <c r="J377" s="1"/>
      <c r="K377" s="1"/>
      <c r="L377" s="1"/>
      <c r="M377" s="1"/>
      <c r="N377" s="1"/>
      <c r="O377" s="1"/>
      <c r="P377" s="1"/>
      <c r="Q377" s="1"/>
      <c r="R377" s="856"/>
      <c r="S377" s="856"/>
      <c r="T377" s="856"/>
      <c r="U377" s="1"/>
      <c r="V377" s="1"/>
      <c r="W377" s="1"/>
      <c r="X377" s="1"/>
      <c r="Y377" s="1"/>
      <c r="Z377" s="1"/>
      <c r="AA377" s="1"/>
      <c r="AB377" s="1"/>
      <c r="AC377" s="1"/>
      <c r="AD377" s="1"/>
      <c r="AE377" s="1"/>
      <c r="AF377" s="1"/>
      <c r="AG377" s="1"/>
      <c r="AH377" s="1"/>
      <c r="AI377" s="1"/>
      <c r="AJ377" s="1"/>
      <c r="AK377" s="1"/>
      <c r="AL377" s="1"/>
    </row>
    <row r="378" spans="1:38">
      <c r="A378" s="1"/>
      <c r="B378" s="1"/>
      <c r="C378" s="1"/>
      <c r="D378" s="855"/>
      <c r="E378" s="855"/>
      <c r="F378" s="856"/>
      <c r="G378" s="1"/>
      <c r="H378" s="1"/>
      <c r="I378" s="1"/>
      <c r="J378" s="1"/>
      <c r="K378" s="1"/>
      <c r="L378" s="1"/>
      <c r="M378" s="1"/>
      <c r="N378" s="1"/>
      <c r="O378" s="1"/>
      <c r="P378" s="1"/>
      <c r="Q378" s="1"/>
      <c r="R378" s="856"/>
      <c r="S378" s="856"/>
      <c r="T378" s="856"/>
      <c r="U378" s="1"/>
      <c r="V378" s="1"/>
      <c r="W378" s="1"/>
      <c r="X378" s="1"/>
      <c r="Y378" s="1"/>
      <c r="Z378" s="1"/>
      <c r="AA378" s="1"/>
      <c r="AB378" s="1"/>
      <c r="AC378" s="1"/>
      <c r="AD378" s="1"/>
      <c r="AE378" s="1"/>
      <c r="AF378" s="1"/>
      <c r="AG378" s="1"/>
      <c r="AH378" s="1"/>
      <c r="AI378" s="1"/>
      <c r="AJ378" s="1"/>
      <c r="AK378" s="1"/>
      <c r="AL378" s="1"/>
    </row>
    <row r="379" spans="1:38">
      <c r="A379" s="1"/>
      <c r="B379" s="1"/>
      <c r="C379" s="1"/>
      <c r="D379" s="855"/>
      <c r="E379" s="855"/>
      <c r="F379" s="856"/>
      <c r="G379" s="1"/>
      <c r="H379" s="1"/>
      <c r="I379" s="1"/>
      <c r="J379" s="1"/>
      <c r="K379" s="1"/>
      <c r="L379" s="1"/>
      <c r="M379" s="1"/>
      <c r="N379" s="1"/>
      <c r="O379" s="1"/>
      <c r="P379" s="1"/>
      <c r="Q379" s="1"/>
      <c r="R379" s="856"/>
      <c r="S379" s="856"/>
      <c r="T379" s="856"/>
      <c r="U379" s="1"/>
      <c r="V379" s="1"/>
      <c r="W379" s="1"/>
      <c r="X379" s="1"/>
      <c r="Y379" s="1"/>
      <c r="Z379" s="1"/>
      <c r="AA379" s="1"/>
      <c r="AB379" s="1"/>
      <c r="AC379" s="1"/>
      <c r="AD379" s="1"/>
      <c r="AE379" s="1"/>
      <c r="AF379" s="1"/>
      <c r="AG379" s="1"/>
      <c r="AH379" s="1"/>
      <c r="AI379" s="1"/>
      <c r="AJ379" s="1"/>
      <c r="AK379" s="1"/>
      <c r="AL379" s="1"/>
    </row>
    <row r="380" spans="1:38">
      <c r="A380" s="1"/>
      <c r="B380" s="1"/>
      <c r="C380" s="1"/>
      <c r="D380" s="855"/>
      <c r="E380" s="855"/>
      <c r="F380" s="856"/>
      <c r="G380" s="1"/>
      <c r="H380" s="1"/>
      <c r="I380" s="1"/>
      <c r="J380" s="1"/>
      <c r="K380" s="1"/>
      <c r="L380" s="1"/>
      <c r="M380" s="1"/>
      <c r="N380" s="1"/>
      <c r="O380" s="1"/>
      <c r="P380" s="1"/>
      <c r="Q380" s="1"/>
      <c r="R380" s="856"/>
      <c r="S380" s="856"/>
      <c r="T380" s="856"/>
      <c r="U380" s="1"/>
      <c r="V380" s="1"/>
      <c r="W380" s="1"/>
      <c r="X380" s="1"/>
      <c r="Y380" s="1"/>
      <c r="Z380" s="1"/>
      <c r="AA380" s="1"/>
      <c r="AB380" s="1"/>
      <c r="AC380" s="1"/>
      <c r="AD380" s="1"/>
      <c r="AE380" s="1"/>
      <c r="AF380" s="1"/>
      <c r="AG380" s="1"/>
      <c r="AH380" s="1"/>
      <c r="AI380" s="1"/>
      <c r="AJ380" s="1"/>
      <c r="AK380" s="1"/>
      <c r="AL380" s="1"/>
    </row>
    <row r="381" spans="1:38">
      <c r="A381" s="1"/>
      <c r="B381" s="1"/>
      <c r="C381" s="1"/>
      <c r="D381" s="855"/>
      <c r="E381" s="855"/>
      <c r="F381" s="856"/>
      <c r="G381" s="1"/>
      <c r="H381" s="1"/>
      <c r="I381" s="1"/>
      <c r="J381" s="1"/>
      <c r="K381" s="1"/>
      <c r="L381" s="1"/>
      <c r="M381" s="1"/>
      <c r="N381" s="1"/>
      <c r="O381" s="1"/>
      <c r="P381" s="1"/>
      <c r="Q381" s="1"/>
      <c r="R381" s="856"/>
      <c r="S381" s="856"/>
      <c r="T381" s="856"/>
      <c r="U381" s="1"/>
      <c r="V381" s="1"/>
      <c r="W381" s="1"/>
      <c r="X381" s="1"/>
      <c r="Y381" s="1"/>
      <c r="Z381" s="1"/>
      <c r="AA381" s="1"/>
      <c r="AB381" s="1"/>
      <c r="AC381" s="1"/>
      <c r="AD381" s="1"/>
      <c r="AE381" s="1"/>
      <c r="AF381" s="1"/>
      <c r="AG381" s="1"/>
      <c r="AH381" s="1"/>
      <c r="AI381" s="1"/>
      <c r="AJ381" s="1"/>
      <c r="AK381" s="1"/>
      <c r="AL381" s="1"/>
    </row>
    <row r="382" spans="1:38">
      <c r="A382" s="1"/>
      <c r="B382" s="1"/>
      <c r="C382" s="1"/>
      <c r="D382" s="855"/>
      <c r="E382" s="855"/>
      <c r="F382" s="856"/>
      <c r="G382" s="1"/>
      <c r="H382" s="1"/>
      <c r="I382" s="1"/>
      <c r="J382" s="1"/>
      <c r="K382" s="1"/>
      <c r="L382" s="1"/>
      <c r="M382" s="1"/>
      <c r="N382" s="1"/>
      <c r="O382" s="1"/>
      <c r="P382" s="1"/>
      <c r="Q382" s="1"/>
      <c r="R382" s="856"/>
      <c r="S382" s="856"/>
      <c r="T382" s="856"/>
      <c r="U382" s="1"/>
      <c r="V382" s="1"/>
      <c r="W382" s="1"/>
      <c r="X382" s="1"/>
      <c r="Y382" s="1"/>
      <c r="Z382" s="1"/>
      <c r="AA382" s="1"/>
      <c r="AB382" s="1"/>
      <c r="AC382" s="1"/>
      <c r="AD382" s="1"/>
      <c r="AE382" s="1"/>
      <c r="AF382" s="1"/>
      <c r="AG382" s="1"/>
      <c r="AH382" s="1"/>
      <c r="AI382" s="1"/>
      <c r="AJ382" s="1"/>
      <c r="AK382" s="1"/>
      <c r="AL382" s="1"/>
    </row>
    <row r="383" spans="1:38">
      <c r="A383" s="1"/>
      <c r="B383" s="1"/>
      <c r="C383" s="1"/>
      <c r="D383" s="855"/>
      <c r="E383" s="855"/>
      <c r="F383" s="856"/>
      <c r="G383" s="1"/>
      <c r="H383" s="1"/>
      <c r="I383" s="1"/>
      <c r="J383" s="1"/>
      <c r="K383" s="1"/>
      <c r="L383" s="1"/>
      <c r="M383" s="1"/>
      <c r="N383" s="1"/>
      <c r="O383" s="1"/>
      <c r="P383" s="1"/>
      <c r="Q383" s="1"/>
      <c r="R383" s="856"/>
      <c r="S383" s="856"/>
      <c r="T383" s="856"/>
      <c r="U383" s="1"/>
      <c r="V383" s="1"/>
      <c r="W383" s="1"/>
      <c r="X383" s="1"/>
      <c r="Y383" s="1"/>
      <c r="Z383" s="1"/>
      <c r="AA383" s="1"/>
      <c r="AB383" s="1"/>
      <c r="AC383" s="1"/>
      <c r="AD383" s="1"/>
      <c r="AE383" s="1"/>
      <c r="AF383" s="1"/>
      <c r="AG383" s="1"/>
      <c r="AH383" s="1"/>
      <c r="AI383" s="1"/>
      <c r="AJ383" s="1"/>
      <c r="AK383" s="1"/>
      <c r="AL383" s="1"/>
    </row>
    <row r="384" spans="1:38">
      <c r="A384" s="1"/>
      <c r="B384" s="1"/>
      <c r="C384" s="1"/>
      <c r="D384" s="855"/>
      <c r="E384" s="855"/>
      <c r="F384" s="856"/>
      <c r="G384" s="1"/>
      <c r="H384" s="1"/>
      <c r="I384" s="1"/>
      <c r="J384" s="1"/>
      <c r="K384" s="1"/>
      <c r="L384" s="1"/>
      <c r="M384" s="1"/>
      <c r="N384" s="1"/>
      <c r="O384" s="1"/>
      <c r="P384" s="1"/>
      <c r="Q384" s="1"/>
      <c r="R384" s="856"/>
      <c r="S384" s="856"/>
      <c r="T384" s="856"/>
      <c r="U384" s="1"/>
      <c r="V384" s="1"/>
      <c r="W384" s="1"/>
      <c r="X384" s="1"/>
      <c r="Y384" s="1"/>
      <c r="Z384" s="1"/>
      <c r="AA384" s="1"/>
      <c r="AB384" s="1"/>
      <c r="AC384" s="1"/>
      <c r="AD384" s="1"/>
      <c r="AE384" s="1"/>
      <c r="AF384" s="1"/>
      <c r="AG384" s="1"/>
      <c r="AH384" s="1"/>
      <c r="AI384" s="1"/>
      <c r="AJ384" s="1"/>
      <c r="AK384" s="1"/>
      <c r="AL384" s="1"/>
    </row>
    <row r="385" spans="1:38">
      <c r="A385" s="1"/>
      <c r="B385" s="1"/>
      <c r="C385" s="1"/>
      <c r="D385" s="855"/>
      <c r="E385" s="855"/>
      <c r="F385" s="856"/>
      <c r="G385" s="1"/>
      <c r="H385" s="1"/>
      <c r="I385" s="1"/>
      <c r="J385" s="1"/>
      <c r="K385" s="1"/>
      <c r="L385" s="1"/>
      <c r="M385" s="1"/>
      <c r="N385" s="1"/>
      <c r="O385" s="1"/>
      <c r="P385" s="1"/>
      <c r="Q385" s="1"/>
      <c r="R385" s="856"/>
      <c r="S385" s="856"/>
      <c r="T385" s="856"/>
      <c r="U385" s="1"/>
      <c r="V385" s="1"/>
      <c r="W385" s="1"/>
      <c r="X385" s="1"/>
      <c r="Y385" s="1"/>
      <c r="Z385" s="1"/>
      <c r="AA385" s="1"/>
      <c r="AB385" s="1"/>
      <c r="AC385" s="1"/>
      <c r="AD385" s="1"/>
      <c r="AE385" s="1"/>
      <c r="AF385" s="1"/>
      <c r="AG385" s="1"/>
      <c r="AH385" s="1"/>
      <c r="AI385" s="1"/>
      <c r="AJ385" s="1"/>
      <c r="AK385" s="1"/>
      <c r="AL385" s="1"/>
    </row>
    <row r="386" spans="1:38">
      <c r="A386" s="1"/>
      <c r="B386" s="1"/>
      <c r="C386" s="1"/>
      <c r="D386" s="855"/>
      <c r="E386" s="855"/>
      <c r="F386" s="856"/>
      <c r="G386" s="1"/>
      <c r="H386" s="1"/>
      <c r="I386" s="1"/>
      <c r="J386" s="1"/>
      <c r="K386" s="1"/>
      <c r="L386" s="1"/>
      <c r="M386" s="1"/>
      <c r="N386" s="1"/>
      <c r="O386" s="1"/>
      <c r="P386" s="1"/>
      <c r="Q386" s="1"/>
      <c r="R386" s="856"/>
      <c r="S386" s="856"/>
      <c r="T386" s="856"/>
      <c r="U386" s="1"/>
      <c r="V386" s="1"/>
      <c r="W386" s="1"/>
      <c r="X386" s="1"/>
      <c r="Y386" s="1"/>
      <c r="Z386" s="1"/>
      <c r="AA386" s="1"/>
      <c r="AB386" s="1"/>
      <c r="AC386" s="1"/>
      <c r="AD386" s="1"/>
      <c r="AE386" s="1"/>
      <c r="AF386" s="1"/>
      <c r="AG386" s="1"/>
      <c r="AH386" s="1"/>
      <c r="AI386" s="1"/>
      <c r="AJ386" s="1"/>
      <c r="AK386" s="1"/>
      <c r="AL386" s="1"/>
    </row>
    <row r="387" spans="1:38">
      <c r="A387" s="1"/>
      <c r="B387" s="1"/>
      <c r="C387" s="1"/>
      <c r="D387" s="855"/>
      <c r="E387" s="855"/>
      <c r="F387" s="856"/>
      <c r="G387" s="1"/>
      <c r="H387" s="1"/>
      <c r="I387" s="1"/>
      <c r="J387" s="1"/>
      <c r="K387" s="1"/>
      <c r="L387" s="1"/>
      <c r="M387" s="1"/>
      <c r="N387" s="1"/>
      <c r="O387" s="1"/>
      <c r="P387" s="1"/>
      <c r="Q387" s="1"/>
      <c r="R387" s="856"/>
      <c r="S387" s="856"/>
      <c r="T387" s="856"/>
      <c r="U387" s="1"/>
      <c r="V387" s="1"/>
      <c r="W387" s="1"/>
      <c r="X387" s="1"/>
      <c r="Y387" s="1"/>
      <c r="Z387" s="1"/>
      <c r="AA387" s="1"/>
      <c r="AB387" s="1"/>
      <c r="AC387" s="1"/>
      <c r="AD387" s="1"/>
      <c r="AE387" s="1"/>
      <c r="AF387" s="1"/>
      <c r="AG387" s="1"/>
      <c r="AH387" s="1"/>
      <c r="AI387" s="1"/>
      <c r="AJ387" s="1"/>
      <c r="AK387" s="1"/>
      <c r="AL387" s="1"/>
    </row>
    <row r="388" spans="1:38">
      <c r="A388" s="1"/>
      <c r="B388" s="1"/>
      <c r="C388" s="1"/>
      <c r="D388" s="855"/>
      <c r="E388" s="855"/>
      <c r="F388" s="856"/>
      <c r="G388" s="1"/>
      <c r="H388" s="1"/>
      <c r="I388" s="1"/>
      <c r="J388" s="1"/>
      <c r="K388" s="1"/>
      <c r="L388" s="1"/>
      <c r="M388" s="1"/>
      <c r="N388" s="1"/>
      <c r="O388" s="1"/>
      <c r="P388" s="1"/>
      <c r="Q388" s="1"/>
      <c r="R388" s="856"/>
      <c r="S388" s="856"/>
      <c r="T388" s="856"/>
      <c r="U388" s="1"/>
      <c r="V388" s="1"/>
      <c r="W388" s="1"/>
      <c r="X388" s="1"/>
      <c r="Y388" s="1"/>
      <c r="Z388" s="1"/>
      <c r="AA388" s="1"/>
      <c r="AB388" s="1"/>
      <c r="AC388" s="1"/>
      <c r="AD388" s="1"/>
      <c r="AE388" s="1"/>
      <c r="AF388" s="1"/>
      <c r="AG388" s="1"/>
      <c r="AH388" s="1"/>
      <c r="AI388" s="1"/>
      <c r="AJ388" s="1"/>
      <c r="AK388" s="1"/>
      <c r="AL388" s="1"/>
    </row>
    <row r="389" spans="1:38">
      <c r="A389" s="1"/>
      <c r="B389" s="1"/>
      <c r="C389" s="1"/>
      <c r="D389" s="855"/>
      <c r="E389" s="855"/>
      <c r="F389" s="856"/>
      <c r="G389" s="1"/>
      <c r="H389" s="1"/>
      <c r="I389" s="1"/>
      <c r="J389" s="1"/>
      <c r="K389" s="1"/>
      <c r="L389" s="1"/>
      <c r="M389" s="1"/>
      <c r="N389" s="1"/>
      <c r="O389" s="1"/>
      <c r="P389" s="1"/>
      <c r="Q389" s="1"/>
      <c r="R389" s="856"/>
      <c r="S389" s="856"/>
      <c r="T389" s="856"/>
      <c r="U389" s="1"/>
      <c r="V389" s="1"/>
      <c r="W389" s="1"/>
      <c r="X389" s="1"/>
      <c r="Y389" s="1"/>
      <c r="Z389" s="1"/>
      <c r="AA389" s="1"/>
      <c r="AB389" s="1"/>
      <c r="AC389" s="1"/>
      <c r="AD389" s="1"/>
      <c r="AE389" s="1"/>
      <c r="AF389" s="1"/>
      <c r="AG389" s="1"/>
      <c r="AH389" s="1"/>
      <c r="AI389" s="1"/>
      <c r="AJ389" s="1"/>
      <c r="AK389" s="1"/>
      <c r="AL389" s="1"/>
    </row>
    <row r="390" spans="1:38">
      <c r="A390" s="1"/>
      <c r="B390" s="1"/>
      <c r="C390" s="1"/>
      <c r="D390" s="855"/>
      <c r="E390" s="855"/>
      <c r="F390" s="856"/>
      <c r="G390" s="1"/>
      <c r="H390" s="1"/>
      <c r="I390" s="1"/>
      <c r="J390" s="1"/>
      <c r="K390" s="1"/>
      <c r="L390" s="1"/>
      <c r="M390" s="1"/>
      <c r="N390" s="1"/>
      <c r="O390" s="1"/>
      <c r="P390" s="1"/>
      <c r="Q390" s="1"/>
      <c r="R390" s="856"/>
      <c r="S390" s="856"/>
      <c r="T390" s="856"/>
      <c r="U390" s="1"/>
      <c r="V390" s="1"/>
      <c r="W390" s="1"/>
      <c r="X390" s="1"/>
      <c r="Y390" s="1"/>
      <c r="Z390" s="1"/>
      <c r="AA390" s="1"/>
      <c r="AB390" s="1"/>
      <c r="AC390" s="1"/>
      <c r="AD390" s="1"/>
      <c r="AE390" s="1"/>
      <c r="AF390" s="1"/>
      <c r="AG390" s="1"/>
      <c r="AH390" s="1"/>
      <c r="AI390" s="1"/>
      <c r="AJ390" s="1"/>
      <c r="AK390" s="1"/>
      <c r="AL390" s="1"/>
    </row>
    <row r="391" spans="1:38">
      <c r="A391" s="1"/>
      <c r="B391" s="1"/>
      <c r="C391" s="1"/>
      <c r="D391" s="855"/>
      <c r="E391" s="855"/>
      <c r="F391" s="856"/>
      <c r="G391" s="1"/>
      <c r="H391" s="1"/>
      <c r="I391" s="1"/>
      <c r="J391" s="1"/>
      <c r="K391" s="1"/>
      <c r="L391" s="1"/>
      <c r="M391" s="1"/>
      <c r="N391" s="1"/>
      <c r="O391" s="1"/>
      <c r="P391" s="1"/>
      <c r="Q391" s="1"/>
      <c r="R391" s="856"/>
      <c r="S391" s="856"/>
      <c r="T391" s="856"/>
      <c r="U391" s="1"/>
      <c r="V391" s="1"/>
      <c r="W391" s="1"/>
      <c r="X391" s="1"/>
      <c r="Y391" s="1"/>
      <c r="Z391" s="1"/>
      <c r="AA391" s="1"/>
      <c r="AB391" s="1"/>
      <c r="AC391" s="1"/>
      <c r="AD391" s="1"/>
      <c r="AE391" s="1"/>
      <c r="AF391" s="1"/>
      <c r="AG391" s="1"/>
      <c r="AH391" s="1"/>
      <c r="AI391" s="1"/>
      <c r="AJ391" s="1"/>
      <c r="AK391" s="1"/>
      <c r="AL391" s="1"/>
    </row>
    <row r="392" spans="1:38">
      <c r="A392" s="1"/>
      <c r="B392" s="1"/>
      <c r="C392" s="1"/>
      <c r="D392" s="855"/>
      <c r="E392" s="855"/>
      <c r="F392" s="856"/>
      <c r="G392" s="1"/>
      <c r="H392" s="1"/>
      <c r="I392" s="1"/>
      <c r="J392" s="1"/>
      <c r="K392" s="1"/>
      <c r="L392" s="1"/>
      <c r="M392" s="1"/>
      <c r="N392" s="1"/>
      <c r="O392" s="1"/>
      <c r="P392" s="1"/>
      <c r="Q392" s="1"/>
      <c r="R392" s="856"/>
      <c r="S392" s="856"/>
      <c r="T392" s="856"/>
      <c r="U392" s="1"/>
      <c r="V392" s="1"/>
      <c r="W392" s="1"/>
      <c r="X392" s="1"/>
      <c r="Y392" s="1"/>
      <c r="Z392" s="1"/>
      <c r="AA392" s="1"/>
      <c r="AB392" s="1"/>
      <c r="AC392" s="1"/>
      <c r="AD392" s="1"/>
      <c r="AE392" s="1"/>
      <c r="AF392" s="1"/>
      <c r="AG392" s="1"/>
      <c r="AH392" s="1"/>
      <c r="AI392" s="1"/>
      <c r="AJ392" s="1"/>
      <c r="AK392" s="1"/>
      <c r="AL392" s="1"/>
    </row>
    <row r="393" spans="1:38">
      <c r="A393" s="1"/>
      <c r="B393" s="1"/>
      <c r="C393" s="1"/>
      <c r="D393" s="855"/>
      <c r="E393" s="855"/>
      <c r="F393" s="856"/>
      <c r="G393" s="1"/>
      <c r="H393" s="1"/>
      <c r="I393" s="1"/>
      <c r="J393" s="1"/>
      <c r="K393" s="1"/>
      <c r="L393" s="1"/>
      <c r="M393" s="1"/>
      <c r="N393" s="1"/>
      <c r="O393" s="1"/>
      <c r="P393" s="1"/>
      <c r="Q393" s="1"/>
      <c r="R393" s="856"/>
      <c r="S393" s="856"/>
      <c r="T393" s="856"/>
      <c r="U393" s="1"/>
      <c r="V393" s="1"/>
      <c r="W393" s="1"/>
      <c r="X393" s="1"/>
      <c r="Y393" s="1"/>
      <c r="Z393" s="1"/>
      <c r="AA393" s="1"/>
      <c r="AB393" s="1"/>
      <c r="AC393" s="1"/>
      <c r="AD393" s="1"/>
      <c r="AE393" s="1"/>
      <c r="AF393" s="1"/>
      <c r="AG393" s="1"/>
      <c r="AH393" s="1"/>
      <c r="AI393" s="1"/>
      <c r="AJ393" s="1"/>
      <c r="AK393" s="1"/>
      <c r="AL393" s="1"/>
    </row>
    <row r="394" spans="1:38">
      <c r="A394" s="1"/>
      <c r="B394" s="1"/>
      <c r="C394" s="1"/>
      <c r="D394" s="855"/>
      <c r="E394" s="855"/>
      <c r="F394" s="856"/>
      <c r="G394" s="1"/>
      <c r="H394" s="1"/>
      <c r="I394" s="1"/>
      <c r="J394" s="1"/>
      <c r="K394" s="1"/>
      <c r="L394" s="1"/>
      <c r="M394" s="1"/>
      <c r="N394" s="1"/>
      <c r="O394" s="1"/>
      <c r="P394" s="1"/>
      <c r="Q394" s="1"/>
      <c r="R394" s="856"/>
      <c r="S394" s="856"/>
      <c r="T394" s="856"/>
      <c r="U394" s="1"/>
      <c r="V394" s="1"/>
      <c r="W394" s="1"/>
      <c r="X394" s="1"/>
      <c r="Y394" s="1"/>
      <c r="Z394" s="1"/>
      <c r="AA394" s="1"/>
      <c r="AB394" s="1"/>
      <c r="AC394" s="1"/>
      <c r="AD394" s="1"/>
      <c r="AE394" s="1"/>
      <c r="AF394" s="1"/>
      <c r="AG394" s="1"/>
      <c r="AH394" s="1"/>
      <c r="AI394" s="1"/>
      <c r="AJ394" s="1"/>
      <c r="AK394" s="1"/>
      <c r="AL394" s="1"/>
    </row>
    <row r="395" spans="1:38">
      <c r="A395" s="1"/>
      <c r="B395" s="1"/>
      <c r="C395" s="1"/>
      <c r="D395" s="855"/>
      <c r="E395" s="855"/>
      <c r="F395" s="856"/>
      <c r="G395" s="1"/>
      <c r="H395" s="1"/>
      <c r="I395" s="1"/>
      <c r="J395" s="1"/>
      <c r="K395" s="1"/>
      <c r="L395" s="1"/>
      <c r="M395" s="1"/>
      <c r="N395" s="1"/>
      <c r="O395" s="1"/>
      <c r="P395" s="1"/>
      <c r="Q395" s="1"/>
      <c r="R395" s="856"/>
      <c r="S395" s="856"/>
      <c r="T395" s="856"/>
      <c r="U395" s="1"/>
      <c r="V395" s="1"/>
      <c r="W395" s="1"/>
      <c r="X395" s="1"/>
      <c r="Y395" s="1"/>
      <c r="Z395" s="1"/>
      <c r="AA395" s="1"/>
      <c r="AB395" s="1"/>
      <c r="AC395" s="1"/>
      <c r="AD395" s="1"/>
      <c r="AE395" s="1"/>
      <c r="AF395" s="1"/>
      <c r="AG395" s="1"/>
      <c r="AH395" s="1"/>
      <c r="AI395" s="1"/>
      <c r="AJ395" s="1"/>
      <c r="AK395" s="1"/>
      <c r="AL395" s="1"/>
    </row>
    <row r="396" spans="1:38">
      <c r="A396" s="1"/>
      <c r="B396" s="1"/>
      <c r="C396" s="1"/>
      <c r="D396" s="855"/>
      <c r="E396" s="855"/>
      <c r="F396" s="856"/>
      <c r="G396" s="1"/>
      <c r="H396" s="1"/>
      <c r="I396" s="1"/>
      <c r="J396" s="1"/>
      <c r="K396" s="1"/>
      <c r="L396" s="1"/>
      <c r="M396" s="1"/>
      <c r="N396" s="1"/>
      <c r="O396" s="1"/>
      <c r="P396" s="1"/>
      <c r="Q396" s="1"/>
      <c r="R396" s="856"/>
      <c r="S396" s="856"/>
      <c r="T396" s="856"/>
      <c r="U396" s="1"/>
      <c r="V396" s="1"/>
      <c r="W396" s="1"/>
      <c r="X396" s="1"/>
      <c r="Y396" s="1"/>
      <c r="Z396" s="1"/>
      <c r="AA396" s="1"/>
      <c r="AB396" s="1"/>
      <c r="AC396" s="1"/>
      <c r="AD396" s="1"/>
      <c r="AE396" s="1"/>
      <c r="AF396" s="1"/>
      <c r="AG396" s="1"/>
      <c r="AH396" s="1"/>
      <c r="AI396" s="1"/>
      <c r="AJ396" s="1"/>
      <c r="AK396" s="1"/>
      <c r="AL396" s="1"/>
    </row>
    <row r="397" spans="1:38">
      <c r="A397" s="1"/>
      <c r="B397" s="1"/>
      <c r="C397" s="1"/>
      <c r="D397" s="855"/>
      <c r="E397" s="855"/>
      <c r="F397" s="856"/>
      <c r="G397" s="1"/>
      <c r="H397" s="1"/>
      <c r="I397" s="1"/>
      <c r="J397" s="1"/>
      <c r="K397" s="1"/>
      <c r="L397" s="1"/>
      <c r="M397" s="1"/>
      <c r="N397" s="1"/>
      <c r="O397" s="1"/>
      <c r="P397" s="1"/>
      <c r="Q397" s="1"/>
      <c r="R397" s="856"/>
      <c r="S397" s="856"/>
      <c r="T397" s="856"/>
      <c r="U397" s="1"/>
      <c r="V397" s="1"/>
      <c r="W397" s="1"/>
      <c r="X397" s="1"/>
      <c r="Y397" s="1"/>
      <c r="Z397" s="1"/>
      <c r="AA397" s="1"/>
      <c r="AB397" s="1"/>
      <c r="AC397" s="1"/>
      <c r="AD397" s="1"/>
      <c r="AE397" s="1"/>
      <c r="AF397" s="1"/>
      <c r="AG397" s="1"/>
      <c r="AH397" s="1"/>
      <c r="AI397" s="1"/>
      <c r="AJ397" s="1"/>
      <c r="AK397" s="1"/>
      <c r="AL397" s="1"/>
    </row>
    <row r="398" spans="1:38">
      <c r="A398" s="1"/>
      <c r="B398" s="1"/>
      <c r="C398" s="1"/>
      <c r="D398" s="855"/>
      <c r="E398" s="855"/>
      <c r="F398" s="856"/>
      <c r="G398" s="1"/>
      <c r="H398" s="1"/>
      <c r="I398" s="1"/>
      <c r="J398" s="1"/>
      <c r="K398" s="1"/>
      <c r="L398" s="1"/>
      <c r="M398" s="1"/>
      <c r="N398" s="1"/>
      <c r="O398" s="1"/>
      <c r="P398" s="1"/>
      <c r="Q398" s="1"/>
      <c r="R398" s="856"/>
      <c r="S398" s="856"/>
      <c r="T398" s="856"/>
      <c r="U398" s="1"/>
      <c r="V398" s="1"/>
      <c r="W398" s="1"/>
      <c r="X398" s="1"/>
      <c r="Y398" s="1"/>
      <c r="Z398" s="1"/>
      <c r="AA398" s="1"/>
      <c r="AB398" s="1"/>
      <c r="AC398" s="1"/>
      <c r="AD398" s="1"/>
      <c r="AE398" s="1"/>
      <c r="AF398" s="1"/>
      <c r="AG398" s="1"/>
      <c r="AH398" s="1"/>
      <c r="AI398" s="1"/>
      <c r="AJ398" s="1"/>
      <c r="AK398" s="1"/>
      <c r="AL398" s="1"/>
    </row>
    <row r="399" spans="1:38">
      <c r="A399" s="1"/>
      <c r="B399" s="1"/>
      <c r="C399" s="1"/>
      <c r="D399" s="855"/>
      <c r="E399" s="855"/>
      <c r="F399" s="856"/>
      <c r="G399" s="1"/>
      <c r="H399" s="1"/>
      <c r="I399" s="1"/>
      <c r="J399" s="1"/>
      <c r="K399" s="1"/>
      <c r="L399" s="1"/>
      <c r="M399" s="1"/>
      <c r="N399" s="1"/>
      <c r="O399" s="1"/>
      <c r="P399" s="1"/>
      <c r="Q399" s="1"/>
      <c r="R399" s="856"/>
      <c r="S399" s="856"/>
      <c r="T399" s="856"/>
      <c r="U399" s="1"/>
      <c r="V399" s="1"/>
      <c r="W399" s="1"/>
      <c r="X399" s="1"/>
      <c r="Y399" s="1"/>
      <c r="Z399" s="1"/>
      <c r="AA399" s="1"/>
      <c r="AB399" s="1"/>
      <c r="AC399" s="1"/>
      <c r="AD399" s="1"/>
      <c r="AE399" s="1"/>
      <c r="AF399" s="1"/>
      <c r="AG399" s="1"/>
      <c r="AH399" s="1"/>
      <c r="AI399" s="1"/>
      <c r="AJ399" s="1"/>
      <c r="AK399" s="1"/>
      <c r="AL399" s="1"/>
    </row>
    <row r="400" spans="1:38">
      <c r="A400" s="1"/>
      <c r="B400" s="1"/>
      <c r="C400" s="1"/>
      <c r="D400" s="855"/>
      <c r="E400" s="855"/>
      <c r="F400" s="856"/>
      <c r="G400" s="1"/>
      <c r="H400" s="1"/>
      <c r="I400" s="1"/>
      <c r="J400" s="1"/>
      <c r="K400" s="1"/>
      <c r="L400" s="1"/>
      <c r="M400" s="1"/>
      <c r="N400" s="1"/>
      <c r="O400" s="1"/>
      <c r="P400" s="1"/>
      <c r="Q400" s="1"/>
      <c r="R400" s="856"/>
      <c r="S400" s="856"/>
      <c r="T400" s="856"/>
      <c r="U400" s="1"/>
      <c r="V400" s="1"/>
      <c r="W400" s="1"/>
      <c r="X400" s="1"/>
      <c r="Y400" s="1"/>
      <c r="Z400" s="1"/>
      <c r="AA400" s="1"/>
      <c r="AB400" s="1"/>
      <c r="AC400" s="1"/>
      <c r="AD400" s="1"/>
      <c r="AE400" s="1"/>
      <c r="AF400" s="1"/>
      <c r="AG400" s="1"/>
      <c r="AH400" s="1"/>
      <c r="AI400" s="1"/>
      <c r="AJ400" s="1"/>
      <c r="AK400" s="1"/>
      <c r="AL400" s="1"/>
    </row>
    <row r="401" spans="1:38">
      <c r="A401" s="1"/>
      <c r="B401" s="1"/>
      <c r="C401" s="1"/>
      <c r="D401" s="855"/>
      <c r="E401" s="855"/>
      <c r="F401" s="856"/>
      <c r="G401" s="1"/>
      <c r="H401" s="1"/>
      <c r="I401" s="1"/>
      <c r="J401" s="1"/>
      <c r="K401" s="1"/>
      <c r="L401" s="1"/>
      <c r="M401" s="1"/>
      <c r="N401" s="1"/>
      <c r="O401" s="1"/>
      <c r="P401" s="1"/>
      <c r="Q401" s="1"/>
      <c r="R401" s="856"/>
      <c r="S401" s="856"/>
      <c r="T401" s="856"/>
      <c r="U401" s="1"/>
      <c r="V401" s="1"/>
      <c r="W401" s="1"/>
      <c r="X401" s="1"/>
      <c r="Y401" s="1"/>
      <c r="Z401" s="1"/>
      <c r="AA401" s="1"/>
      <c r="AB401" s="1"/>
      <c r="AC401" s="1"/>
      <c r="AD401" s="1"/>
      <c r="AE401" s="1"/>
      <c r="AF401" s="1"/>
      <c r="AG401" s="1"/>
      <c r="AH401" s="1"/>
      <c r="AI401" s="1"/>
      <c r="AJ401" s="1"/>
      <c r="AK401" s="1"/>
      <c r="AL401" s="1"/>
    </row>
    <row r="402" spans="1:38">
      <c r="A402" s="1"/>
      <c r="B402" s="1"/>
      <c r="C402" s="1"/>
      <c r="D402" s="855"/>
      <c r="E402" s="855"/>
      <c r="F402" s="856"/>
      <c r="G402" s="1"/>
      <c r="H402" s="1"/>
      <c r="I402" s="1"/>
      <c r="J402" s="1"/>
      <c r="K402" s="1"/>
      <c r="L402" s="1"/>
      <c r="M402" s="1"/>
      <c r="N402" s="1"/>
      <c r="O402" s="1"/>
      <c r="P402" s="1"/>
      <c r="Q402" s="1"/>
      <c r="R402" s="856"/>
      <c r="S402" s="856"/>
      <c r="T402" s="856"/>
      <c r="U402" s="1"/>
      <c r="V402" s="1"/>
      <c r="W402" s="1"/>
      <c r="X402" s="1"/>
      <c r="Y402" s="1"/>
      <c r="Z402" s="1"/>
      <c r="AA402" s="1"/>
      <c r="AB402" s="1"/>
      <c r="AC402" s="1"/>
      <c r="AD402" s="1"/>
      <c r="AE402" s="1"/>
      <c r="AF402" s="1"/>
      <c r="AG402" s="1"/>
      <c r="AH402" s="1"/>
      <c r="AI402" s="1"/>
      <c r="AJ402" s="1"/>
      <c r="AK402" s="1"/>
      <c r="AL402" s="1"/>
    </row>
    <row r="403" spans="1:38">
      <c r="A403" s="1"/>
      <c r="B403" s="1"/>
      <c r="C403" s="1"/>
      <c r="D403" s="855"/>
      <c r="E403" s="855"/>
      <c r="F403" s="856"/>
      <c r="G403" s="1"/>
      <c r="H403" s="1"/>
      <c r="I403" s="1"/>
      <c r="J403" s="1"/>
      <c r="K403" s="1"/>
      <c r="L403" s="1"/>
      <c r="M403" s="1"/>
      <c r="N403" s="1"/>
      <c r="O403" s="1"/>
      <c r="P403" s="1"/>
      <c r="Q403" s="1"/>
      <c r="R403" s="856"/>
      <c r="S403" s="856"/>
      <c r="T403" s="856"/>
      <c r="U403" s="1"/>
      <c r="V403" s="1"/>
      <c r="W403" s="1"/>
      <c r="X403" s="1"/>
      <c r="Y403" s="1"/>
      <c r="Z403" s="1"/>
      <c r="AA403" s="1"/>
      <c r="AB403" s="1"/>
      <c r="AC403" s="1"/>
      <c r="AD403" s="1"/>
      <c r="AE403" s="1"/>
      <c r="AF403" s="1"/>
      <c r="AG403" s="1"/>
      <c r="AH403" s="1"/>
      <c r="AI403" s="1"/>
      <c r="AJ403" s="1"/>
      <c r="AK403" s="1"/>
      <c r="AL403" s="1"/>
    </row>
    <row r="404" spans="1:38">
      <c r="A404" s="1"/>
      <c r="B404" s="1"/>
      <c r="C404" s="1"/>
      <c r="D404" s="855"/>
      <c r="E404" s="855"/>
      <c r="F404" s="856"/>
      <c r="G404" s="1"/>
      <c r="H404" s="1"/>
      <c r="I404" s="1"/>
      <c r="J404" s="1"/>
      <c r="K404" s="1"/>
      <c r="L404" s="1"/>
      <c r="M404" s="1"/>
      <c r="N404" s="1"/>
      <c r="O404" s="1"/>
      <c r="P404" s="1"/>
      <c r="Q404" s="1"/>
      <c r="R404" s="856"/>
      <c r="S404" s="856"/>
      <c r="T404" s="856"/>
      <c r="U404" s="1"/>
      <c r="V404" s="1"/>
      <c r="W404" s="1"/>
      <c r="X404" s="1"/>
      <c r="Y404" s="1"/>
      <c r="Z404" s="1"/>
      <c r="AA404" s="1"/>
      <c r="AB404" s="1"/>
      <c r="AC404" s="1"/>
      <c r="AD404" s="1"/>
      <c r="AE404" s="1"/>
      <c r="AF404" s="1"/>
      <c r="AG404" s="1"/>
      <c r="AH404" s="1"/>
      <c r="AI404" s="1"/>
      <c r="AJ404" s="1"/>
      <c r="AK404" s="1"/>
      <c r="AL404" s="1"/>
    </row>
    <row r="405" spans="1:38">
      <c r="A405" s="1"/>
      <c r="B405" s="1"/>
      <c r="C405" s="1"/>
      <c r="D405" s="855"/>
      <c r="E405" s="855"/>
      <c r="F405" s="856"/>
      <c r="G405" s="1"/>
      <c r="H405" s="1"/>
      <c r="I405" s="1"/>
      <c r="J405" s="1"/>
      <c r="K405" s="1"/>
      <c r="L405" s="1"/>
      <c r="M405" s="1"/>
      <c r="N405" s="1"/>
      <c r="O405" s="1"/>
      <c r="P405" s="1"/>
      <c r="Q405" s="1"/>
      <c r="R405" s="856"/>
      <c r="S405" s="856"/>
      <c r="T405" s="856"/>
      <c r="U405" s="1"/>
      <c r="V405" s="1"/>
      <c r="W405" s="1"/>
      <c r="X405" s="1"/>
      <c r="Y405" s="1"/>
      <c r="Z405" s="1"/>
      <c r="AA405" s="1"/>
      <c r="AB405" s="1"/>
      <c r="AC405" s="1"/>
      <c r="AD405" s="1"/>
      <c r="AE405" s="1"/>
      <c r="AF405" s="1"/>
      <c r="AG405" s="1"/>
      <c r="AH405" s="1"/>
      <c r="AI405" s="1"/>
      <c r="AJ405" s="1"/>
      <c r="AK405" s="1"/>
      <c r="AL405" s="1"/>
    </row>
    <row r="406" spans="1:38">
      <c r="A406" s="1"/>
      <c r="B406" s="1"/>
      <c r="C406" s="1"/>
      <c r="D406" s="855"/>
      <c r="E406" s="855"/>
      <c r="F406" s="856"/>
      <c r="G406" s="1"/>
      <c r="H406" s="1"/>
      <c r="I406" s="1"/>
      <c r="J406" s="1"/>
      <c r="K406" s="1"/>
      <c r="L406" s="1"/>
      <c r="M406" s="1"/>
      <c r="N406" s="1"/>
      <c r="O406" s="1"/>
      <c r="P406" s="1"/>
      <c r="Q406" s="1"/>
      <c r="R406" s="856"/>
      <c r="S406" s="856"/>
      <c r="T406" s="856"/>
      <c r="U406" s="1"/>
      <c r="V406" s="1"/>
      <c r="W406" s="1"/>
      <c r="X406" s="1"/>
      <c r="Y406" s="1"/>
      <c r="Z406" s="1"/>
      <c r="AA406" s="1"/>
      <c r="AB406" s="1"/>
      <c r="AC406" s="1"/>
      <c r="AD406" s="1"/>
      <c r="AE406" s="1"/>
      <c r="AF406" s="1"/>
      <c r="AG406" s="1"/>
      <c r="AH406" s="1"/>
      <c r="AI406" s="1"/>
      <c r="AJ406" s="1"/>
      <c r="AK406" s="1"/>
      <c r="AL406" s="1"/>
    </row>
    <row r="407" spans="1:38">
      <c r="A407" s="1"/>
      <c r="B407" s="1"/>
      <c r="C407" s="1"/>
      <c r="D407" s="855"/>
      <c r="E407" s="855"/>
      <c r="F407" s="856"/>
      <c r="G407" s="1"/>
      <c r="H407" s="1"/>
      <c r="I407" s="1"/>
      <c r="J407" s="1"/>
      <c r="K407" s="1"/>
      <c r="L407" s="1"/>
      <c r="M407" s="1"/>
      <c r="N407" s="1"/>
      <c r="O407" s="1"/>
      <c r="P407" s="1"/>
      <c r="Q407" s="1"/>
      <c r="R407" s="856"/>
      <c r="S407" s="856"/>
      <c r="T407" s="856"/>
      <c r="U407" s="1"/>
      <c r="V407" s="1"/>
      <c r="W407" s="1"/>
      <c r="X407" s="1"/>
      <c r="Y407" s="1"/>
      <c r="Z407" s="1"/>
      <c r="AA407" s="1"/>
      <c r="AB407" s="1"/>
      <c r="AC407" s="1"/>
      <c r="AD407" s="1"/>
      <c r="AE407" s="1"/>
      <c r="AF407" s="1"/>
      <c r="AG407" s="1"/>
      <c r="AH407" s="1"/>
      <c r="AI407" s="1"/>
      <c r="AJ407" s="1"/>
      <c r="AK407" s="1"/>
      <c r="AL407" s="1"/>
    </row>
    <row r="408" spans="1:38">
      <c r="A408" s="1"/>
      <c r="B408" s="1"/>
      <c r="C408" s="1"/>
      <c r="D408" s="855"/>
      <c r="E408" s="855"/>
      <c r="F408" s="856"/>
      <c r="G408" s="1"/>
      <c r="H408" s="1"/>
      <c r="I408" s="1"/>
      <c r="J408" s="1"/>
      <c r="K408" s="1"/>
      <c r="L408" s="1"/>
      <c r="M408" s="1"/>
      <c r="N408" s="1"/>
      <c r="O408" s="1"/>
      <c r="P408" s="1"/>
      <c r="Q408" s="1"/>
      <c r="R408" s="856"/>
      <c r="S408" s="856"/>
      <c r="T408" s="856"/>
      <c r="U408" s="1"/>
      <c r="V408" s="1"/>
      <c r="W408" s="1"/>
      <c r="X408" s="1"/>
      <c r="Y408" s="1"/>
      <c r="Z408" s="1"/>
      <c r="AA408" s="1"/>
      <c r="AB408" s="1"/>
      <c r="AC408" s="1"/>
      <c r="AD408" s="1"/>
      <c r="AE408" s="1"/>
      <c r="AF408" s="1"/>
      <c r="AG408" s="1"/>
      <c r="AH408" s="1"/>
      <c r="AI408" s="1"/>
      <c r="AJ408" s="1"/>
      <c r="AK408" s="1"/>
      <c r="AL408" s="1"/>
    </row>
    <row r="409" spans="1:38">
      <c r="A409" s="1"/>
      <c r="B409" s="1"/>
      <c r="C409" s="1"/>
      <c r="D409" s="855"/>
      <c r="E409" s="855"/>
      <c r="F409" s="856"/>
      <c r="G409" s="1"/>
      <c r="H409" s="1"/>
      <c r="I409" s="1"/>
      <c r="J409" s="1"/>
      <c r="K409" s="1"/>
      <c r="L409" s="1"/>
      <c r="M409" s="1"/>
      <c r="N409" s="1"/>
      <c r="O409" s="1"/>
      <c r="P409" s="1"/>
      <c r="Q409" s="1"/>
      <c r="R409" s="856"/>
      <c r="S409" s="856"/>
      <c r="T409" s="856"/>
      <c r="U409" s="1"/>
      <c r="V409" s="1"/>
      <c r="W409" s="1"/>
      <c r="X409" s="1"/>
      <c r="Y409" s="1"/>
      <c r="Z409" s="1"/>
      <c r="AA409" s="1"/>
      <c r="AB409" s="1"/>
      <c r="AC409" s="1"/>
      <c r="AD409" s="1"/>
      <c r="AE409" s="1"/>
      <c r="AF409" s="1"/>
      <c r="AG409" s="1"/>
      <c r="AH409" s="1"/>
      <c r="AI409" s="1"/>
      <c r="AJ409" s="1"/>
      <c r="AK409" s="1"/>
      <c r="AL409" s="1"/>
    </row>
    <row r="410" spans="1:38">
      <c r="A410" s="1"/>
      <c r="B410" s="1"/>
      <c r="C410" s="1"/>
      <c r="D410" s="855"/>
      <c r="E410" s="855"/>
      <c r="F410" s="856"/>
      <c r="G410" s="1"/>
      <c r="H410" s="1"/>
      <c r="I410" s="1"/>
      <c r="J410" s="1"/>
      <c r="K410" s="1"/>
      <c r="L410" s="1"/>
      <c r="M410" s="1"/>
      <c r="N410" s="1"/>
      <c r="O410" s="1"/>
      <c r="P410" s="1"/>
      <c r="Q410" s="1"/>
      <c r="R410" s="856"/>
      <c r="S410" s="856"/>
      <c r="T410" s="856"/>
      <c r="U410" s="1"/>
      <c r="V410" s="1"/>
      <c r="W410" s="1"/>
      <c r="X410" s="1"/>
      <c r="Y410" s="1"/>
      <c r="Z410" s="1"/>
      <c r="AA410" s="1"/>
      <c r="AB410" s="1"/>
      <c r="AC410" s="1"/>
      <c r="AD410" s="1"/>
      <c r="AE410" s="1"/>
      <c r="AF410" s="1"/>
      <c r="AG410" s="1"/>
      <c r="AH410" s="1"/>
      <c r="AI410" s="1"/>
      <c r="AJ410" s="1"/>
      <c r="AK410" s="1"/>
      <c r="AL410" s="1"/>
    </row>
    <row r="411" spans="1:38">
      <c r="A411" s="1"/>
      <c r="B411" s="1"/>
      <c r="C411" s="1"/>
      <c r="D411" s="855"/>
      <c r="E411" s="855"/>
      <c r="F411" s="856"/>
      <c r="G411" s="1"/>
      <c r="H411" s="1"/>
      <c r="I411" s="1"/>
      <c r="J411" s="1"/>
      <c r="K411" s="1"/>
      <c r="L411" s="1"/>
      <c r="M411" s="1"/>
      <c r="N411" s="1"/>
      <c r="O411" s="1"/>
      <c r="P411" s="1"/>
      <c r="Q411" s="1"/>
      <c r="R411" s="856"/>
      <c r="S411" s="856"/>
      <c r="T411" s="856"/>
      <c r="U411" s="1"/>
      <c r="V411" s="1"/>
      <c r="W411" s="1"/>
      <c r="X411" s="1"/>
      <c r="Y411" s="1"/>
      <c r="Z411" s="1"/>
      <c r="AA411" s="1"/>
      <c r="AB411" s="1"/>
      <c r="AC411" s="1"/>
      <c r="AD411" s="1"/>
      <c r="AE411" s="1"/>
      <c r="AF411" s="1"/>
      <c r="AG411" s="1"/>
      <c r="AH411" s="1"/>
      <c r="AI411" s="1"/>
      <c r="AJ411" s="1"/>
      <c r="AK411" s="1"/>
      <c r="AL411" s="1"/>
    </row>
    <row r="412" spans="1:38">
      <c r="A412" s="1"/>
      <c r="B412" s="1"/>
      <c r="C412" s="1"/>
      <c r="D412" s="855"/>
      <c r="E412" s="855"/>
      <c r="F412" s="856"/>
      <c r="G412" s="1"/>
      <c r="H412" s="1"/>
      <c r="I412" s="1"/>
      <c r="J412" s="1"/>
      <c r="K412" s="1"/>
      <c r="L412" s="1"/>
      <c r="M412" s="1"/>
      <c r="N412" s="1"/>
      <c r="O412" s="1"/>
      <c r="P412" s="1"/>
      <c r="Q412" s="1"/>
      <c r="R412" s="856"/>
      <c r="S412" s="856"/>
      <c r="T412" s="856"/>
      <c r="U412" s="1"/>
      <c r="V412" s="1"/>
      <c r="W412" s="1"/>
      <c r="X412" s="1"/>
      <c r="Y412" s="1"/>
      <c r="Z412" s="1"/>
      <c r="AA412" s="1"/>
      <c r="AB412" s="1"/>
      <c r="AC412" s="1"/>
      <c r="AD412" s="1"/>
      <c r="AE412" s="1"/>
      <c r="AF412" s="1"/>
      <c r="AG412" s="1"/>
      <c r="AH412" s="1"/>
      <c r="AI412" s="1"/>
      <c r="AJ412" s="1"/>
      <c r="AK412" s="1"/>
      <c r="AL412" s="1"/>
    </row>
    <row r="413" spans="1:38">
      <c r="A413" s="1"/>
      <c r="B413" s="1"/>
      <c r="C413" s="1"/>
      <c r="D413" s="855"/>
      <c r="E413" s="855"/>
      <c r="F413" s="856"/>
      <c r="G413" s="1"/>
      <c r="H413" s="1"/>
      <c r="I413" s="1"/>
      <c r="J413" s="1"/>
      <c r="K413" s="1"/>
      <c r="L413" s="1"/>
      <c r="M413" s="1"/>
      <c r="N413" s="1"/>
      <c r="O413" s="1"/>
      <c r="P413" s="1"/>
      <c r="Q413" s="1"/>
      <c r="R413" s="856"/>
      <c r="S413" s="856"/>
      <c r="T413" s="856"/>
      <c r="U413" s="1"/>
      <c r="V413" s="1"/>
      <c r="W413" s="1"/>
      <c r="X413" s="1"/>
      <c r="Y413" s="1"/>
      <c r="Z413" s="1"/>
      <c r="AA413" s="1"/>
      <c r="AB413" s="1"/>
      <c r="AC413" s="1"/>
      <c r="AD413" s="1"/>
      <c r="AE413" s="1"/>
      <c r="AF413" s="1"/>
      <c r="AG413" s="1"/>
      <c r="AH413" s="1"/>
      <c r="AI413" s="1"/>
      <c r="AJ413" s="1"/>
      <c r="AK413" s="1"/>
      <c r="AL413" s="1"/>
    </row>
    <row r="414" spans="1:38">
      <c r="A414" s="1"/>
      <c r="B414" s="1"/>
      <c r="C414" s="1"/>
      <c r="D414" s="855"/>
      <c r="E414" s="855"/>
      <c r="F414" s="856"/>
      <c r="G414" s="1"/>
      <c r="H414" s="1"/>
      <c r="I414" s="1"/>
      <c r="J414" s="1"/>
      <c r="K414" s="1"/>
      <c r="L414" s="1"/>
      <c r="M414" s="1"/>
      <c r="N414" s="1"/>
      <c r="O414" s="1"/>
      <c r="P414" s="1"/>
      <c r="Q414" s="1"/>
      <c r="R414" s="856"/>
      <c r="S414" s="856"/>
      <c r="T414" s="856"/>
      <c r="U414" s="1"/>
      <c r="V414" s="1"/>
      <c r="W414" s="1"/>
      <c r="X414" s="1"/>
      <c r="Y414" s="1"/>
      <c r="Z414" s="1"/>
      <c r="AA414" s="1"/>
      <c r="AB414" s="1"/>
      <c r="AC414" s="1"/>
      <c r="AD414" s="1"/>
      <c r="AE414" s="1"/>
      <c r="AF414" s="1"/>
      <c r="AG414" s="1"/>
      <c r="AH414" s="1"/>
      <c r="AI414" s="1"/>
      <c r="AJ414" s="1"/>
      <c r="AK414" s="1"/>
      <c r="AL414" s="1"/>
    </row>
    <row r="415" spans="1:38">
      <c r="A415" s="1"/>
      <c r="B415" s="1"/>
      <c r="C415" s="1"/>
      <c r="D415" s="855"/>
      <c r="E415" s="855"/>
      <c r="F415" s="856"/>
      <c r="G415" s="1"/>
      <c r="H415" s="1"/>
      <c r="I415" s="1"/>
      <c r="J415" s="1"/>
      <c r="K415" s="1"/>
      <c r="L415" s="1"/>
      <c r="M415" s="1"/>
      <c r="N415" s="1"/>
      <c r="O415" s="1"/>
      <c r="P415" s="1"/>
      <c r="Q415" s="1"/>
      <c r="R415" s="856"/>
      <c r="S415" s="856"/>
      <c r="T415" s="856"/>
      <c r="U415" s="1"/>
      <c r="V415" s="1"/>
      <c r="W415" s="1"/>
      <c r="X415" s="1"/>
      <c r="Y415" s="1"/>
      <c r="Z415" s="1"/>
      <c r="AA415" s="1"/>
      <c r="AB415" s="1"/>
      <c r="AC415" s="1"/>
      <c r="AD415" s="1"/>
      <c r="AE415" s="1"/>
      <c r="AF415" s="1"/>
      <c r="AG415" s="1"/>
      <c r="AH415" s="1"/>
      <c r="AI415" s="1"/>
      <c r="AJ415" s="1"/>
      <c r="AK415" s="1"/>
      <c r="AL415" s="1"/>
    </row>
    <row r="416" spans="1:38">
      <c r="A416" s="1"/>
      <c r="B416" s="1"/>
      <c r="C416" s="1"/>
      <c r="D416" s="855"/>
      <c r="E416" s="855"/>
      <c r="F416" s="856"/>
      <c r="G416" s="1"/>
      <c r="H416" s="1"/>
      <c r="I416" s="1"/>
      <c r="J416" s="1"/>
      <c r="K416" s="1"/>
      <c r="L416" s="1"/>
      <c r="M416" s="1"/>
      <c r="N416" s="1"/>
      <c r="O416" s="1"/>
      <c r="P416" s="1"/>
      <c r="Q416" s="1"/>
      <c r="R416" s="856"/>
      <c r="S416" s="856"/>
      <c r="T416" s="856"/>
      <c r="U416" s="1"/>
      <c r="V416" s="1"/>
      <c r="W416" s="1"/>
      <c r="X416" s="1"/>
      <c r="Y416" s="1"/>
      <c r="Z416" s="1"/>
      <c r="AA416" s="1"/>
      <c r="AB416" s="1"/>
      <c r="AC416" s="1"/>
      <c r="AD416" s="1"/>
      <c r="AE416" s="1"/>
      <c r="AF416" s="1"/>
      <c r="AG416" s="1"/>
      <c r="AH416" s="1"/>
      <c r="AI416" s="1"/>
      <c r="AJ416" s="1"/>
      <c r="AK416" s="1"/>
      <c r="AL416" s="1"/>
    </row>
    <row r="417" spans="1:38">
      <c r="A417" s="1"/>
      <c r="B417" s="1"/>
      <c r="C417" s="1"/>
      <c r="D417" s="855"/>
      <c r="E417" s="855"/>
      <c r="F417" s="856"/>
      <c r="G417" s="1"/>
      <c r="H417" s="1"/>
      <c r="I417" s="1"/>
      <c r="J417" s="1"/>
      <c r="K417" s="1"/>
      <c r="L417" s="1"/>
      <c r="M417" s="1"/>
      <c r="N417" s="1"/>
      <c r="O417" s="1"/>
      <c r="P417" s="1"/>
      <c r="Q417" s="1"/>
      <c r="R417" s="856"/>
      <c r="S417" s="856"/>
      <c r="T417" s="856"/>
      <c r="U417" s="1"/>
      <c r="V417" s="1"/>
      <c r="W417" s="1"/>
      <c r="X417" s="1"/>
      <c r="Y417" s="1"/>
      <c r="Z417" s="1"/>
      <c r="AA417" s="1"/>
      <c r="AB417" s="1"/>
      <c r="AC417" s="1"/>
      <c r="AD417" s="1"/>
      <c r="AE417" s="1"/>
      <c r="AF417" s="1"/>
      <c r="AG417" s="1"/>
      <c r="AH417" s="1"/>
      <c r="AI417" s="1"/>
      <c r="AJ417" s="1"/>
      <c r="AK417" s="1"/>
      <c r="AL417" s="1"/>
    </row>
    <row r="418" spans="1:38">
      <c r="A418" s="1"/>
      <c r="B418" s="1"/>
      <c r="C418" s="1"/>
      <c r="D418" s="855"/>
      <c r="E418" s="855"/>
      <c r="F418" s="856"/>
      <c r="G418" s="1"/>
      <c r="H418" s="1"/>
      <c r="I418" s="1"/>
      <c r="J418" s="1"/>
      <c r="K418" s="1"/>
      <c r="L418" s="1"/>
      <c r="M418" s="1"/>
      <c r="N418" s="1"/>
      <c r="O418" s="1"/>
      <c r="P418" s="1"/>
      <c r="Q418" s="1"/>
      <c r="R418" s="856"/>
      <c r="S418" s="856"/>
      <c r="T418" s="856"/>
      <c r="U418" s="1"/>
      <c r="V418" s="1"/>
      <c r="W418" s="1"/>
      <c r="X418" s="1"/>
      <c r="Y418" s="1"/>
      <c r="Z418" s="1"/>
      <c r="AA418" s="1"/>
      <c r="AB418" s="1"/>
      <c r="AC418" s="1"/>
      <c r="AD418" s="1"/>
      <c r="AE418" s="1"/>
      <c r="AF418" s="1"/>
      <c r="AG418" s="1"/>
      <c r="AH418" s="1"/>
      <c r="AI418" s="1"/>
      <c r="AJ418" s="1"/>
      <c r="AK418" s="1"/>
      <c r="AL418" s="1"/>
    </row>
    <row r="419" spans="1:38">
      <c r="A419" s="1"/>
      <c r="B419" s="1"/>
      <c r="C419" s="1"/>
      <c r="D419" s="855"/>
      <c r="E419" s="855"/>
      <c r="F419" s="856"/>
      <c r="G419" s="1"/>
      <c r="H419" s="1"/>
      <c r="I419" s="1"/>
      <c r="J419" s="1"/>
      <c r="K419" s="1"/>
      <c r="L419" s="1"/>
      <c r="M419" s="1"/>
      <c r="N419" s="1"/>
      <c r="O419" s="1"/>
      <c r="P419" s="1"/>
      <c r="Q419" s="1"/>
      <c r="R419" s="856"/>
      <c r="S419" s="856"/>
      <c r="T419" s="856"/>
      <c r="U419" s="1"/>
      <c r="V419" s="1"/>
      <c r="W419" s="1"/>
      <c r="X419" s="1"/>
      <c r="Y419" s="1"/>
      <c r="Z419" s="1"/>
      <c r="AA419" s="1"/>
      <c r="AB419" s="1"/>
      <c r="AC419" s="1"/>
      <c r="AD419" s="1"/>
      <c r="AE419" s="1"/>
      <c r="AF419" s="1"/>
      <c r="AG419" s="1"/>
      <c r="AH419" s="1"/>
      <c r="AI419" s="1"/>
      <c r="AJ419" s="1"/>
      <c r="AK419" s="1"/>
      <c r="AL419" s="1"/>
    </row>
    <row r="420" spans="1:38">
      <c r="A420" s="1"/>
      <c r="B420" s="1"/>
      <c r="C420" s="1"/>
      <c r="D420" s="855"/>
      <c r="E420" s="855"/>
      <c r="F420" s="856"/>
      <c r="G420" s="1"/>
      <c r="H420" s="1"/>
      <c r="I420" s="1"/>
      <c r="J420" s="1"/>
      <c r="K420" s="1"/>
      <c r="L420" s="1"/>
      <c r="M420" s="1"/>
      <c r="N420" s="1"/>
      <c r="O420" s="1"/>
      <c r="P420" s="1"/>
      <c r="Q420" s="1"/>
      <c r="R420" s="856"/>
      <c r="S420" s="856"/>
      <c r="T420" s="856"/>
      <c r="U420" s="1"/>
      <c r="V420" s="1"/>
      <c r="W420" s="1"/>
      <c r="X420" s="1"/>
      <c r="Y420" s="1"/>
      <c r="Z420" s="1"/>
      <c r="AA420" s="1"/>
      <c r="AB420" s="1"/>
      <c r="AC420" s="1"/>
      <c r="AD420" s="1"/>
      <c r="AE420" s="1"/>
      <c r="AF420" s="1"/>
      <c r="AG420" s="1"/>
      <c r="AH420" s="1"/>
      <c r="AI420" s="1"/>
      <c r="AJ420" s="1"/>
      <c r="AK420" s="1"/>
      <c r="AL420" s="1"/>
    </row>
    <row r="421" spans="1:38">
      <c r="A421" s="1"/>
      <c r="B421" s="1"/>
      <c r="C421" s="1"/>
      <c r="D421" s="855"/>
      <c r="E421" s="855"/>
      <c r="F421" s="856"/>
      <c r="G421" s="1"/>
      <c r="H421" s="1"/>
      <c r="I421" s="1"/>
      <c r="J421" s="1"/>
      <c r="K421" s="1"/>
      <c r="L421" s="1"/>
      <c r="M421" s="1"/>
      <c r="N421" s="1"/>
      <c r="O421" s="1"/>
      <c r="P421" s="1"/>
      <c r="Q421" s="1"/>
      <c r="R421" s="856"/>
      <c r="S421" s="856"/>
      <c r="T421" s="856"/>
      <c r="U421" s="1"/>
      <c r="V421" s="1"/>
      <c r="W421" s="1"/>
      <c r="X421" s="1"/>
      <c r="Y421" s="1"/>
      <c r="Z421" s="1"/>
      <c r="AA421" s="1"/>
      <c r="AB421" s="1"/>
      <c r="AC421" s="1"/>
      <c r="AD421" s="1"/>
      <c r="AE421" s="1"/>
      <c r="AF421" s="1"/>
      <c r="AG421" s="1"/>
      <c r="AH421" s="1"/>
      <c r="AI421" s="1"/>
      <c r="AJ421" s="1"/>
      <c r="AK421" s="1"/>
      <c r="AL421" s="1"/>
    </row>
    <row r="422" spans="1:38">
      <c r="A422" s="1"/>
      <c r="B422" s="1"/>
      <c r="C422" s="1"/>
      <c r="D422" s="855"/>
      <c r="E422" s="855"/>
      <c r="F422" s="856"/>
      <c r="G422" s="1"/>
      <c r="H422" s="1"/>
      <c r="I422" s="1"/>
      <c r="J422" s="1"/>
      <c r="K422" s="1"/>
      <c r="L422" s="1"/>
      <c r="M422" s="1"/>
      <c r="N422" s="1"/>
      <c r="O422" s="1"/>
      <c r="P422" s="1"/>
      <c r="Q422" s="1"/>
      <c r="R422" s="856"/>
      <c r="S422" s="856"/>
      <c r="T422" s="856"/>
      <c r="U422" s="1"/>
      <c r="V422" s="1"/>
      <c r="W422" s="1"/>
      <c r="X422" s="1"/>
      <c r="Y422" s="1"/>
      <c r="Z422" s="1"/>
      <c r="AA422" s="1"/>
      <c r="AB422" s="1"/>
      <c r="AC422" s="1"/>
      <c r="AD422" s="1"/>
      <c r="AE422" s="1"/>
      <c r="AF422" s="1"/>
      <c r="AG422" s="1"/>
      <c r="AH422" s="1"/>
      <c r="AI422" s="1"/>
      <c r="AJ422" s="1"/>
      <c r="AK422" s="1"/>
      <c r="AL422" s="1"/>
    </row>
    <row r="423" spans="1:38">
      <c r="A423" s="1"/>
      <c r="B423" s="1"/>
      <c r="C423" s="1"/>
      <c r="D423" s="855"/>
      <c r="E423" s="855"/>
      <c r="F423" s="856"/>
      <c r="G423" s="1"/>
      <c r="H423" s="1"/>
      <c r="I423" s="1"/>
      <c r="J423" s="1"/>
      <c r="K423" s="1"/>
      <c r="L423" s="1"/>
      <c r="M423" s="1"/>
      <c r="N423" s="1"/>
      <c r="O423" s="1"/>
      <c r="P423" s="1"/>
      <c r="Q423" s="1"/>
      <c r="R423" s="856"/>
      <c r="S423" s="856"/>
      <c r="T423" s="856"/>
      <c r="U423" s="1"/>
      <c r="V423" s="1"/>
      <c r="W423" s="1"/>
      <c r="X423" s="1"/>
      <c r="Y423" s="1"/>
      <c r="Z423" s="1"/>
      <c r="AA423" s="1"/>
      <c r="AB423" s="1"/>
      <c r="AC423" s="1"/>
      <c r="AD423" s="1"/>
      <c r="AE423" s="1"/>
      <c r="AF423" s="1"/>
      <c r="AG423" s="1"/>
      <c r="AH423" s="1"/>
      <c r="AI423" s="1"/>
      <c r="AJ423" s="1"/>
      <c r="AK423" s="1"/>
      <c r="AL423" s="1"/>
    </row>
    <row r="424" spans="1:38">
      <c r="A424" s="1"/>
      <c r="B424" s="1"/>
      <c r="C424" s="1"/>
      <c r="D424" s="855"/>
      <c r="E424" s="855"/>
      <c r="F424" s="856"/>
      <c r="G424" s="1"/>
      <c r="H424" s="1"/>
      <c r="I424" s="1"/>
      <c r="J424" s="1"/>
      <c r="K424" s="1"/>
      <c r="L424" s="1"/>
      <c r="M424" s="1"/>
      <c r="N424" s="1"/>
      <c r="O424" s="1"/>
      <c r="P424" s="1"/>
      <c r="Q424" s="1"/>
      <c r="R424" s="856"/>
      <c r="S424" s="856"/>
      <c r="T424" s="856"/>
      <c r="U424" s="1"/>
      <c r="V424" s="1"/>
      <c r="W424" s="1"/>
      <c r="X424" s="1"/>
      <c r="Y424" s="1"/>
      <c r="Z424" s="1"/>
      <c r="AA424" s="1"/>
      <c r="AB424" s="1"/>
      <c r="AC424" s="1"/>
      <c r="AD424" s="1"/>
      <c r="AE424" s="1"/>
      <c r="AF424" s="1"/>
      <c r="AG424" s="1"/>
      <c r="AH424" s="1"/>
      <c r="AI424" s="1"/>
      <c r="AJ424" s="1"/>
      <c r="AK424" s="1"/>
      <c r="AL424" s="1"/>
    </row>
    <row r="425" spans="1:38">
      <c r="A425" s="1"/>
      <c r="B425" s="1"/>
      <c r="C425" s="1"/>
      <c r="D425" s="855"/>
      <c r="E425" s="855"/>
      <c r="F425" s="856"/>
      <c r="G425" s="1"/>
      <c r="H425" s="1"/>
      <c r="I425" s="1"/>
      <c r="J425" s="1"/>
      <c r="K425" s="1"/>
      <c r="L425" s="1"/>
      <c r="M425" s="1"/>
      <c r="N425" s="1"/>
      <c r="O425" s="1"/>
      <c r="P425" s="1"/>
      <c r="Q425" s="1"/>
      <c r="R425" s="856"/>
      <c r="S425" s="856"/>
      <c r="T425" s="856"/>
      <c r="U425" s="1"/>
      <c r="V425" s="1"/>
      <c r="W425" s="1"/>
      <c r="X425" s="1"/>
      <c r="Y425" s="1"/>
      <c r="Z425" s="1"/>
      <c r="AA425" s="1"/>
      <c r="AB425" s="1"/>
      <c r="AC425" s="1"/>
      <c r="AD425" s="1"/>
      <c r="AE425" s="1"/>
      <c r="AF425" s="1"/>
      <c r="AG425" s="1"/>
      <c r="AH425" s="1"/>
      <c r="AI425" s="1"/>
      <c r="AJ425" s="1"/>
      <c r="AK425" s="1"/>
      <c r="AL425" s="1"/>
    </row>
    <row r="426" spans="1:38">
      <c r="A426" s="1"/>
      <c r="B426" s="1"/>
      <c r="C426" s="1"/>
      <c r="D426" s="855"/>
      <c r="E426" s="855"/>
      <c r="F426" s="856"/>
      <c r="G426" s="1"/>
      <c r="H426" s="1"/>
      <c r="I426" s="1"/>
      <c r="J426" s="1"/>
      <c r="K426" s="1"/>
      <c r="L426" s="1"/>
      <c r="M426" s="1"/>
      <c r="N426" s="1"/>
      <c r="O426" s="1"/>
      <c r="P426" s="1"/>
      <c r="Q426" s="1"/>
      <c r="R426" s="856"/>
      <c r="S426" s="856"/>
      <c r="T426" s="856"/>
      <c r="U426" s="1"/>
      <c r="V426" s="1"/>
      <c r="W426" s="1"/>
      <c r="X426" s="1"/>
      <c r="Y426" s="1"/>
      <c r="Z426" s="1"/>
      <c r="AA426" s="1"/>
      <c r="AB426" s="1"/>
      <c r="AC426" s="1"/>
      <c r="AD426" s="1"/>
      <c r="AE426" s="1"/>
      <c r="AF426" s="1"/>
      <c r="AG426" s="1"/>
      <c r="AH426" s="1"/>
      <c r="AI426" s="1"/>
      <c r="AJ426" s="1"/>
      <c r="AK426" s="1"/>
      <c r="AL426" s="1"/>
    </row>
    <row r="427" spans="1:38">
      <c r="A427" s="1"/>
      <c r="B427" s="1"/>
      <c r="C427" s="1"/>
      <c r="D427" s="855"/>
      <c r="E427" s="855"/>
      <c r="F427" s="856"/>
      <c r="G427" s="1"/>
      <c r="H427" s="1"/>
      <c r="I427" s="1"/>
      <c r="J427" s="1"/>
      <c r="K427" s="1"/>
      <c r="L427" s="1"/>
      <c r="M427" s="1"/>
      <c r="N427" s="1"/>
      <c r="O427" s="1"/>
      <c r="P427" s="1"/>
      <c r="Q427" s="1"/>
      <c r="R427" s="856"/>
      <c r="S427" s="856"/>
      <c r="T427" s="856"/>
      <c r="U427" s="1"/>
      <c r="V427" s="1"/>
      <c r="W427" s="1"/>
      <c r="X427" s="1"/>
      <c r="Y427" s="1"/>
      <c r="Z427" s="1"/>
      <c r="AA427" s="1"/>
      <c r="AB427" s="1"/>
      <c r="AC427" s="1"/>
      <c r="AD427" s="1"/>
      <c r="AE427" s="1"/>
      <c r="AF427" s="1"/>
      <c r="AG427" s="1"/>
      <c r="AH427" s="1"/>
      <c r="AI427" s="1"/>
      <c r="AJ427" s="1"/>
      <c r="AK427" s="1"/>
      <c r="AL427" s="1"/>
    </row>
    <row r="428" spans="1:38">
      <c r="A428" s="1"/>
      <c r="B428" s="1"/>
      <c r="C428" s="1"/>
      <c r="D428" s="855"/>
      <c r="E428" s="855"/>
      <c r="F428" s="856"/>
      <c r="G428" s="1"/>
      <c r="H428" s="1"/>
      <c r="I428" s="1"/>
      <c r="J428" s="1"/>
      <c r="K428" s="1"/>
      <c r="L428" s="1"/>
      <c r="M428" s="1"/>
      <c r="N428" s="1"/>
      <c r="O428" s="1"/>
      <c r="P428" s="1"/>
      <c r="Q428" s="1"/>
      <c r="R428" s="856"/>
      <c r="S428" s="856"/>
      <c r="T428" s="856"/>
      <c r="U428" s="1"/>
      <c r="V428" s="1"/>
      <c r="W428" s="1"/>
      <c r="X428" s="1"/>
      <c r="Y428" s="1"/>
      <c r="Z428" s="1"/>
      <c r="AA428" s="1"/>
      <c r="AB428" s="1"/>
      <c r="AC428" s="1"/>
      <c r="AD428" s="1"/>
      <c r="AE428" s="1"/>
      <c r="AF428" s="1"/>
      <c r="AG428" s="1"/>
      <c r="AH428" s="1"/>
      <c r="AI428" s="1"/>
      <c r="AJ428" s="1"/>
      <c r="AK428" s="1"/>
      <c r="AL428" s="1"/>
    </row>
    <row r="429" spans="1:38">
      <c r="A429" s="1"/>
      <c r="B429" s="1"/>
      <c r="C429" s="1"/>
      <c r="D429" s="855"/>
      <c r="E429" s="855"/>
      <c r="F429" s="856"/>
      <c r="G429" s="1"/>
      <c r="H429" s="1"/>
      <c r="I429" s="1"/>
      <c r="J429" s="1"/>
      <c r="K429" s="1"/>
      <c r="L429" s="1"/>
      <c r="M429" s="1"/>
      <c r="N429" s="1"/>
      <c r="O429" s="1"/>
      <c r="P429" s="1"/>
      <c r="Q429" s="1"/>
      <c r="R429" s="856"/>
      <c r="S429" s="856"/>
      <c r="T429" s="856"/>
      <c r="U429" s="1"/>
      <c r="V429" s="1"/>
      <c r="W429" s="1"/>
      <c r="X429" s="1"/>
      <c r="Y429" s="1"/>
      <c r="Z429" s="1"/>
      <c r="AA429" s="1"/>
      <c r="AB429" s="1"/>
      <c r="AC429" s="1"/>
      <c r="AD429" s="1"/>
      <c r="AE429" s="1"/>
      <c r="AF429" s="1"/>
      <c r="AG429" s="1"/>
      <c r="AH429" s="1"/>
      <c r="AI429" s="1"/>
      <c r="AJ429" s="1"/>
      <c r="AK429" s="1"/>
      <c r="AL429" s="1"/>
    </row>
    <row r="430" spans="1:38">
      <c r="A430" s="1"/>
      <c r="B430" s="1"/>
      <c r="C430" s="1"/>
      <c r="D430" s="855"/>
      <c r="E430" s="855"/>
      <c r="F430" s="856"/>
      <c r="G430" s="1"/>
      <c r="H430" s="1"/>
      <c r="I430" s="1"/>
      <c r="J430" s="1"/>
      <c r="K430" s="1"/>
      <c r="L430" s="1"/>
      <c r="M430" s="1"/>
      <c r="N430" s="1"/>
      <c r="O430" s="1"/>
      <c r="P430" s="1"/>
      <c r="Q430" s="1"/>
      <c r="R430" s="856"/>
      <c r="S430" s="856"/>
      <c r="T430" s="856"/>
      <c r="U430" s="1"/>
      <c r="V430" s="1"/>
      <c r="W430" s="1"/>
      <c r="X430" s="1"/>
      <c r="Y430" s="1"/>
      <c r="Z430" s="1"/>
      <c r="AA430" s="1"/>
      <c r="AB430" s="1"/>
      <c r="AC430" s="1"/>
      <c r="AD430" s="1"/>
      <c r="AE430" s="1"/>
      <c r="AF430" s="1"/>
      <c r="AG430" s="1"/>
      <c r="AH430" s="1"/>
      <c r="AI430" s="1"/>
      <c r="AJ430" s="1"/>
      <c r="AK430" s="1"/>
      <c r="AL430" s="1"/>
    </row>
    <row r="431" spans="1:38">
      <c r="A431" s="1"/>
      <c r="B431" s="1"/>
      <c r="C431" s="1"/>
      <c r="D431" s="855"/>
      <c r="E431" s="855"/>
      <c r="F431" s="856"/>
      <c r="G431" s="1"/>
      <c r="H431" s="1"/>
      <c r="I431" s="1"/>
      <c r="J431" s="1"/>
      <c r="K431" s="1"/>
      <c r="L431" s="1"/>
      <c r="M431" s="1"/>
      <c r="N431" s="1"/>
      <c r="O431" s="1"/>
      <c r="P431" s="1"/>
      <c r="Q431" s="1"/>
      <c r="R431" s="856"/>
      <c r="S431" s="856"/>
      <c r="T431" s="856"/>
      <c r="U431" s="1"/>
      <c r="V431" s="1"/>
      <c r="W431" s="1"/>
      <c r="X431" s="1"/>
      <c r="Y431" s="1"/>
      <c r="Z431" s="1"/>
      <c r="AA431" s="1"/>
      <c r="AB431" s="1"/>
      <c r="AC431" s="1"/>
      <c r="AD431" s="1"/>
      <c r="AE431" s="1"/>
      <c r="AF431" s="1"/>
      <c r="AG431" s="1"/>
      <c r="AH431" s="1"/>
      <c r="AI431" s="1"/>
      <c r="AJ431" s="1"/>
      <c r="AK431" s="1"/>
      <c r="AL431" s="1"/>
    </row>
    <row r="432" spans="1:38">
      <c r="A432" s="1"/>
      <c r="B432" s="1"/>
      <c r="C432" s="1"/>
      <c r="D432" s="855"/>
      <c r="E432" s="855"/>
      <c r="F432" s="856"/>
      <c r="G432" s="1"/>
      <c r="H432" s="1"/>
      <c r="I432" s="1"/>
      <c r="J432" s="1"/>
      <c r="K432" s="1"/>
      <c r="L432" s="1"/>
      <c r="M432" s="1"/>
      <c r="N432" s="1"/>
      <c r="O432" s="1"/>
      <c r="P432" s="1"/>
      <c r="Q432" s="1"/>
      <c r="R432" s="856"/>
      <c r="S432" s="856"/>
      <c r="T432" s="856"/>
      <c r="U432" s="1"/>
      <c r="V432" s="1"/>
      <c r="W432" s="1"/>
      <c r="X432" s="1"/>
      <c r="Y432" s="1"/>
      <c r="Z432" s="1"/>
      <c r="AA432" s="1"/>
      <c r="AB432" s="1"/>
      <c r="AC432" s="1"/>
      <c r="AD432" s="1"/>
      <c r="AE432" s="1"/>
      <c r="AF432" s="1"/>
      <c r="AG432" s="1"/>
      <c r="AH432" s="1"/>
      <c r="AI432" s="1"/>
      <c r="AJ432" s="1"/>
      <c r="AK432" s="1"/>
      <c r="AL432" s="1"/>
    </row>
    <row r="433" spans="1:38">
      <c r="A433" s="1"/>
      <c r="B433" s="1"/>
      <c r="C433" s="1"/>
      <c r="D433" s="855"/>
      <c r="E433" s="855"/>
      <c r="F433" s="856"/>
      <c r="G433" s="1"/>
      <c r="H433" s="1"/>
      <c r="I433" s="1"/>
      <c r="J433" s="1"/>
      <c r="K433" s="1"/>
      <c r="L433" s="1"/>
      <c r="M433" s="1"/>
      <c r="N433" s="1"/>
      <c r="O433" s="1"/>
      <c r="P433" s="1"/>
      <c r="Q433" s="1"/>
      <c r="R433" s="856"/>
      <c r="S433" s="856"/>
      <c r="T433" s="856"/>
      <c r="U433" s="1"/>
      <c r="V433" s="1"/>
      <c r="W433" s="1"/>
      <c r="X433" s="1"/>
      <c r="Y433" s="1"/>
      <c r="Z433" s="1"/>
      <c r="AA433" s="1"/>
      <c r="AB433" s="1"/>
      <c r="AC433" s="1"/>
      <c r="AD433" s="1"/>
      <c r="AE433" s="1"/>
      <c r="AF433" s="1"/>
      <c r="AG433" s="1"/>
      <c r="AH433" s="1"/>
      <c r="AI433" s="1"/>
      <c r="AJ433" s="1"/>
      <c r="AK433" s="1"/>
      <c r="AL433" s="1"/>
    </row>
    <row r="434" spans="1:38">
      <c r="A434" s="1"/>
      <c r="B434" s="1"/>
      <c r="C434" s="1"/>
      <c r="D434" s="855"/>
      <c r="E434" s="855"/>
      <c r="F434" s="856"/>
      <c r="G434" s="1"/>
      <c r="H434" s="1"/>
      <c r="I434" s="1"/>
      <c r="J434" s="1"/>
      <c r="K434" s="1"/>
      <c r="L434" s="1"/>
      <c r="M434" s="1"/>
      <c r="N434" s="1"/>
      <c r="O434" s="1"/>
      <c r="P434" s="1"/>
      <c r="Q434" s="1"/>
      <c r="R434" s="856"/>
      <c r="S434" s="856"/>
      <c r="T434" s="856"/>
      <c r="U434" s="1"/>
      <c r="V434" s="1"/>
      <c r="W434" s="1"/>
      <c r="X434" s="1"/>
      <c r="Y434" s="1"/>
      <c r="Z434" s="1"/>
      <c r="AA434" s="1"/>
      <c r="AB434" s="1"/>
      <c r="AC434" s="1"/>
      <c r="AD434" s="1"/>
      <c r="AE434" s="1"/>
      <c r="AF434" s="1"/>
      <c r="AG434" s="1"/>
      <c r="AH434" s="1"/>
      <c r="AI434" s="1"/>
      <c r="AJ434" s="1"/>
      <c r="AK434" s="1"/>
      <c r="AL434" s="1"/>
    </row>
    <row r="435" spans="1:38">
      <c r="A435" s="1"/>
      <c r="B435" s="1"/>
      <c r="C435" s="1"/>
      <c r="D435" s="855"/>
      <c r="E435" s="855"/>
      <c r="F435" s="856"/>
      <c r="G435" s="1"/>
      <c r="H435" s="1"/>
      <c r="I435" s="1"/>
      <c r="J435" s="1"/>
      <c r="K435" s="1"/>
      <c r="L435" s="1"/>
      <c r="M435" s="1"/>
      <c r="N435" s="1"/>
      <c r="O435" s="1"/>
      <c r="P435" s="1"/>
      <c r="Q435" s="1"/>
      <c r="R435" s="856"/>
      <c r="S435" s="856"/>
      <c r="T435" s="856"/>
      <c r="U435" s="1"/>
      <c r="V435" s="1"/>
      <c r="W435" s="1"/>
      <c r="X435" s="1"/>
      <c r="Y435" s="1"/>
      <c r="Z435" s="1"/>
      <c r="AA435" s="1"/>
      <c r="AB435" s="1"/>
      <c r="AC435" s="1"/>
      <c r="AD435" s="1"/>
      <c r="AE435" s="1"/>
      <c r="AF435" s="1"/>
      <c r="AG435" s="1"/>
      <c r="AH435" s="1"/>
      <c r="AI435" s="1"/>
      <c r="AJ435" s="1"/>
      <c r="AK435" s="1"/>
      <c r="AL435" s="1"/>
    </row>
    <row r="436" spans="1:38">
      <c r="A436" s="1"/>
      <c r="B436" s="1"/>
      <c r="C436" s="1"/>
      <c r="D436" s="855"/>
      <c r="E436" s="855"/>
      <c r="F436" s="856"/>
      <c r="G436" s="1"/>
      <c r="H436" s="1"/>
      <c r="I436" s="1"/>
      <c r="J436" s="1"/>
      <c r="K436" s="1"/>
      <c r="L436" s="1"/>
      <c r="M436" s="1"/>
      <c r="N436" s="1"/>
      <c r="O436" s="1"/>
      <c r="P436" s="1"/>
      <c r="Q436" s="1"/>
      <c r="R436" s="856"/>
      <c r="S436" s="856"/>
      <c r="T436" s="856"/>
      <c r="U436" s="1"/>
      <c r="V436" s="1"/>
      <c r="W436" s="1"/>
      <c r="X436" s="1"/>
      <c r="Y436" s="1"/>
      <c r="Z436" s="1"/>
      <c r="AA436" s="1"/>
      <c r="AB436" s="1"/>
      <c r="AC436" s="1"/>
      <c r="AD436" s="1"/>
      <c r="AE436" s="1"/>
      <c r="AF436" s="1"/>
      <c r="AG436" s="1"/>
      <c r="AH436" s="1"/>
      <c r="AI436" s="1"/>
      <c r="AJ436" s="1"/>
      <c r="AK436" s="1"/>
      <c r="AL436" s="1"/>
    </row>
    <row r="437" spans="1:38">
      <c r="A437" s="1"/>
      <c r="B437" s="1"/>
      <c r="C437" s="1"/>
      <c r="D437" s="855"/>
      <c r="E437" s="855"/>
      <c r="F437" s="856"/>
      <c r="G437" s="1"/>
      <c r="H437" s="1"/>
      <c r="I437" s="1"/>
      <c r="J437" s="1"/>
      <c r="K437" s="1"/>
      <c r="L437" s="1"/>
      <c r="M437" s="1"/>
      <c r="N437" s="1"/>
      <c r="O437" s="1"/>
      <c r="P437" s="1"/>
      <c r="Q437" s="1"/>
      <c r="R437" s="856"/>
      <c r="S437" s="856"/>
      <c r="T437" s="856"/>
      <c r="U437" s="1"/>
      <c r="V437" s="1"/>
      <c r="W437" s="1"/>
      <c r="X437" s="1"/>
      <c r="Y437" s="1"/>
      <c r="Z437" s="1"/>
      <c r="AA437" s="1"/>
      <c r="AB437" s="1"/>
      <c r="AC437" s="1"/>
      <c r="AD437" s="1"/>
      <c r="AE437" s="1"/>
      <c r="AF437" s="1"/>
      <c r="AG437" s="1"/>
      <c r="AH437" s="1"/>
      <c r="AI437" s="1"/>
      <c r="AJ437" s="1"/>
      <c r="AK437" s="1"/>
      <c r="AL437" s="1"/>
    </row>
    <row r="438" spans="1:38">
      <c r="A438" s="1"/>
      <c r="B438" s="1"/>
      <c r="C438" s="1"/>
      <c r="D438" s="855"/>
      <c r="E438" s="855"/>
      <c r="F438" s="856"/>
      <c r="G438" s="1"/>
      <c r="H438" s="1"/>
      <c r="I438" s="1"/>
      <c r="J438" s="1"/>
      <c r="K438" s="1"/>
      <c r="L438" s="1"/>
      <c r="M438" s="1"/>
      <c r="N438" s="1"/>
      <c r="O438" s="1"/>
      <c r="P438" s="1"/>
      <c r="Q438" s="1"/>
      <c r="R438" s="856"/>
      <c r="S438" s="856"/>
      <c r="T438" s="856"/>
      <c r="U438" s="1"/>
      <c r="V438" s="1"/>
      <c r="W438" s="1"/>
      <c r="X438" s="1"/>
      <c r="Y438" s="1"/>
      <c r="Z438" s="1"/>
      <c r="AA438" s="1"/>
      <c r="AB438" s="1"/>
      <c r="AC438" s="1"/>
      <c r="AD438" s="1"/>
      <c r="AE438" s="1"/>
      <c r="AF438" s="1"/>
      <c r="AG438" s="1"/>
      <c r="AH438" s="1"/>
      <c r="AI438" s="1"/>
      <c r="AJ438" s="1"/>
      <c r="AK438" s="1"/>
      <c r="AL438" s="1"/>
    </row>
    <row r="439" spans="1:38">
      <c r="A439" s="1"/>
      <c r="B439" s="1"/>
      <c r="C439" s="1"/>
      <c r="D439" s="855"/>
      <c r="E439" s="855"/>
      <c r="F439" s="856"/>
      <c r="G439" s="1"/>
      <c r="H439" s="1"/>
      <c r="I439" s="1"/>
      <c r="J439" s="1"/>
      <c r="K439" s="1"/>
      <c r="L439" s="1"/>
      <c r="M439" s="1"/>
      <c r="N439" s="1"/>
      <c r="O439" s="1"/>
      <c r="P439" s="1"/>
      <c r="Q439" s="1"/>
      <c r="R439" s="856"/>
      <c r="S439" s="856"/>
      <c r="T439" s="856"/>
      <c r="U439" s="1"/>
      <c r="V439" s="1"/>
      <c r="W439" s="1"/>
      <c r="X439" s="1"/>
      <c r="Y439" s="1"/>
      <c r="Z439" s="1"/>
      <c r="AA439" s="1"/>
      <c r="AB439" s="1"/>
      <c r="AC439" s="1"/>
      <c r="AD439" s="1"/>
      <c r="AE439" s="1"/>
      <c r="AF439" s="1"/>
      <c r="AG439" s="1"/>
      <c r="AH439" s="1"/>
      <c r="AI439" s="1"/>
      <c r="AJ439" s="1"/>
      <c r="AK439" s="1"/>
      <c r="AL439" s="1"/>
    </row>
    <row r="440" spans="1:38">
      <c r="A440" s="1"/>
      <c r="B440" s="1"/>
      <c r="C440" s="1"/>
      <c r="D440" s="855"/>
      <c r="E440" s="855"/>
      <c r="F440" s="856"/>
      <c r="G440" s="1"/>
      <c r="H440" s="1"/>
      <c r="I440" s="1"/>
      <c r="J440" s="1"/>
      <c r="K440" s="1"/>
      <c r="L440" s="1"/>
      <c r="M440" s="1"/>
      <c r="N440" s="1"/>
      <c r="O440" s="1"/>
      <c r="P440" s="1"/>
      <c r="Q440" s="1"/>
      <c r="R440" s="856"/>
      <c r="S440" s="856"/>
      <c r="T440" s="856"/>
      <c r="U440" s="1"/>
      <c r="V440" s="1"/>
      <c r="W440" s="1"/>
      <c r="X440" s="1"/>
      <c r="Y440" s="1"/>
      <c r="Z440" s="1"/>
      <c r="AA440" s="1"/>
      <c r="AB440" s="1"/>
      <c r="AC440" s="1"/>
      <c r="AD440" s="1"/>
      <c r="AE440" s="1"/>
      <c r="AF440" s="1"/>
      <c r="AG440" s="1"/>
      <c r="AH440" s="1"/>
      <c r="AI440" s="1"/>
      <c r="AJ440" s="1"/>
      <c r="AK440" s="1"/>
      <c r="AL440" s="1"/>
    </row>
    <row r="441" spans="1:38">
      <c r="A441" s="1"/>
      <c r="B441" s="1"/>
      <c r="C441" s="1"/>
      <c r="D441" s="855"/>
      <c r="E441" s="855"/>
      <c r="F441" s="856"/>
      <c r="G441" s="1"/>
      <c r="H441" s="1"/>
      <c r="I441" s="1"/>
      <c r="J441" s="1"/>
      <c r="K441" s="1"/>
      <c r="L441" s="1"/>
      <c r="M441" s="1"/>
      <c r="N441" s="1"/>
      <c r="O441" s="1"/>
      <c r="P441" s="1"/>
      <c r="Q441" s="1"/>
      <c r="R441" s="856"/>
      <c r="S441" s="856"/>
      <c r="T441" s="856"/>
      <c r="U441" s="1"/>
      <c r="V441" s="1"/>
      <c r="W441" s="1"/>
      <c r="X441" s="1"/>
      <c r="Y441" s="1"/>
      <c r="Z441" s="1"/>
      <c r="AA441" s="1"/>
      <c r="AB441" s="1"/>
      <c r="AC441" s="1"/>
      <c r="AD441" s="1"/>
      <c r="AE441" s="1"/>
      <c r="AF441" s="1"/>
      <c r="AG441" s="1"/>
      <c r="AH441" s="1"/>
      <c r="AI441" s="1"/>
      <c r="AJ441" s="1"/>
      <c r="AK441" s="1"/>
      <c r="AL441" s="1"/>
    </row>
    <row r="442" spans="1:38">
      <c r="A442" s="1"/>
      <c r="B442" s="1"/>
      <c r="C442" s="1"/>
      <c r="D442" s="855"/>
      <c r="E442" s="855"/>
      <c r="F442" s="856"/>
      <c r="G442" s="1"/>
      <c r="H442" s="1"/>
      <c r="I442" s="1"/>
      <c r="J442" s="1"/>
      <c r="K442" s="1"/>
      <c r="L442" s="1"/>
      <c r="M442" s="1"/>
      <c r="N442" s="1"/>
      <c r="O442" s="1"/>
      <c r="P442" s="1"/>
      <c r="Q442" s="1"/>
      <c r="R442" s="856"/>
      <c r="S442" s="856"/>
      <c r="T442" s="856"/>
      <c r="U442" s="1"/>
      <c r="V442" s="1"/>
      <c r="W442" s="1"/>
      <c r="X442" s="1"/>
      <c r="Y442" s="1"/>
      <c r="Z442" s="1"/>
      <c r="AA442" s="1"/>
      <c r="AB442" s="1"/>
      <c r="AC442" s="1"/>
      <c r="AD442" s="1"/>
      <c r="AE442" s="1"/>
      <c r="AF442" s="1"/>
      <c r="AG442" s="1"/>
      <c r="AH442" s="1"/>
      <c r="AI442" s="1"/>
      <c r="AJ442" s="1"/>
      <c r="AK442" s="1"/>
      <c r="AL442" s="1"/>
    </row>
    <row r="443" spans="1:38">
      <c r="A443" s="1"/>
      <c r="B443" s="1"/>
      <c r="C443" s="1"/>
      <c r="D443" s="855"/>
      <c r="E443" s="855"/>
      <c r="F443" s="856"/>
      <c r="G443" s="1"/>
      <c r="H443" s="1"/>
      <c r="I443" s="1"/>
      <c r="J443" s="1"/>
      <c r="K443" s="1"/>
      <c r="L443" s="1"/>
      <c r="M443" s="1"/>
      <c r="N443" s="1"/>
      <c r="O443" s="1"/>
      <c r="P443" s="1"/>
      <c r="Q443" s="1"/>
      <c r="R443" s="856"/>
      <c r="S443" s="856"/>
      <c r="T443" s="856"/>
      <c r="U443" s="1"/>
      <c r="V443" s="1"/>
      <c r="W443" s="1"/>
      <c r="X443" s="1"/>
      <c r="Y443" s="1"/>
      <c r="Z443" s="1"/>
      <c r="AA443" s="1"/>
      <c r="AB443" s="1"/>
      <c r="AC443" s="1"/>
      <c r="AD443" s="1"/>
      <c r="AE443" s="1"/>
      <c r="AF443" s="1"/>
      <c r="AG443" s="1"/>
      <c r="AH443" s="1"/>
      <c r="AI443" s="1"/>
      <c r="AJ443" s="1"/>
      <c r="AK443" s="1"/>
      <c r="AL443" s="1"/>
    </row>
    <row r="444" spans="1:38">
      <c r="A444" s="1"/>
      <c r="B444" s="1"/>
      <c r="C444" s="1"/>
      <c r="D444" s="855"/>
      <c r="E444" s="855"/>
      <c r="F444" s="856"/>
      <c r="G444" s="1"/>
      <c r="H444" s="1"/>
      <c r="I444" s="1"/>
      <c r="J444" s="1"/>
      <c r="K444" s="1"/>
      <c r="L444" s="1"/>
      <c r="M444" s="1"/>
      <c r="N444" s="1"/>
      <c r="O444" s="1"/>
      <c r="P444" s="1"/>
      <c r="Q444" s="1"/>
      <c r="R444" s="856"/>
      <c r="S444" s="856"/>
      <c r="T444" s="856"/>
      <c r="U444" s="1"/>
      <c r="V444" s="1"/>
      <c r="W444" s="1"/>
      <c r="X444" s="1"/>
      <c r="Y444" s="1"/>
      <c r="Z444" s="1"/>
      <c r="AA444" s="1"/>
      <c r="AB444" s="1"/>
      <c r="AC444" s="1"/>
      <c r="AD444" s="1"/>
      <c r="AE444" s="1"/>
      <c r="AF444" s="1"/>
      <c r="AG444" s="1"/>
      <c r="AH444" s="1"/>
      <c r="AI444" s="1"/>
      <c r="AJ444" s="1"/>
      <c r="AK444" s="1"/>
      <c r="AL444" s="1"/>
    </row>
    <row r="445" spans="1:38">
      <c r="A445" s="1"/>
      <c r="B445" s="1"/>
      <c r="C445" s="1"/>
      <c r="D445" s="855"/>
      <c r="E445" s="855"/>
      <c r="F445" s="856"/>
      <c r="G445" s="1"/>
      <c r="H445" s="1"/>
      <c r="I445" s="1"/>
      <c r="J445" s="1"/>
      <c r="K445" s="1"/>
      <c r="L445" s="1"/>
      <c r="M445" s="1"/>
      <c r="N445" s="1"/>
      <c r="O445" s="1"/>
      <c r="P445" s="1"/>
      <c r="Q445" s="1"/>
      <c r="R445" s="856"/>
      <c r="S445" s="856"/>
      <c r="T445" s="856"/>
      <c r="U445" s="1"/>
      <c r="V445" s="1"/>
      <c r="W445" s="1"/>
      <c r="X445" s="1"/>
      <c r="Y445" s="1"/>
      <c r="Z445" s="1"/>
      <c r="AA445" s="1"/>
      <c r="AB445" s="1"/>
      <c r="AC445" s="1"/>
      <c r="AD445" s="1"/>
      <c r="AE445" s="1"/>
      <c r="AF445" s="1"/>
      <c r="AG445" s="1"/>
      <c r="AH445" s="1"/>
      <c r="AI445" s="1"/>
      <c r="AJ445" s="1"/>
      <c r="AK445" s="1"/>
      <c r="AL445" s="1"/>
    </row>
    <row r="446" spans="1:38">
      <c r="A446" s="1"/>
      <c r="B446" s="1"/>
      <c r="C446" s="1"/>
      <c r="D446" s="855"/>
      <c r="E446" s="855"/>
      <c r="F446" s="856"/>
      <c r="G446" s="1"/>
      <c r="H446" s="1"/>
      <c r="I446" s="1"/>
      <c r="J446" s="1"/>
      <c r="K446" s="1"/>
      <c r="L446" s="1"/>
      <c r="M446" s="1"/>
      <c r="N446" s="1"/>
      <c r="O446" s="1"/>
      <c r="P446" s="1"/>
      <c r="Q446" s="1"/>
      <c r="R446" s="856"/>
      <c r="S446" s="856"/>
      <c r="T446" s="856"/>
      <c r="U446" s="1"/>
      <c r="V446" s="1"/>
      <c r="W446" s="1"/>
      <c r="X446" s="1"/>
      <c r="Y446" s="1"/>
      <c r="Z446" s="1"/>
      <c r="AA446" s="1"/>
      <c r="AB446" s="1"/>
      <c r="AC446" s="1"/>
      <c r="AD446" s="1"/>
      <c r="AE446" s="1"/>
      <c r="AF446" s="1"/>
      <c r="AG446" s="1"/>
      <c r="AH446" s="1"/>
      <c r="AI446" s="1"/>
      <c r="AJ446" s="1"/>
      <c r="AK446" s="1"/>
      <c r="AL446" s="1"/>
    </row>
    <row r="447" spans="1:38">
      <c r="A447" s="1"/>
      <c r="B447" s="1"/>
      <c r="C447" s="1"/>
      <c r="D447" s="855"/>
      <c r="E447" s="855"/>
      <c r="F447" s="856"/>
      <c r="G447" s="1"/>
      <c r="H447" s="1"/>
      <c r="I447" s="1"/>
      <c r="J447" s="1"/>
      <c r="K447" s="1"/>
      <c r="L447" s="1"/>
      <c r="M447" s="1"/>
      <c r="N447" s="1"/>
      <c r="O447" s="1"/>
      <c r="P447" s="1"/>
      <c r="Q447" s="1"/>
      <c r="R447" s="856"/>
      <c r="S447" s="856"/>
      <c r="T447" s="856"/>
      <c r="U447" s="1"/>
      <c r="V447" s="1"/>
      <c r="W447" s="1"/>
      <c r="X447" s="1"/>
      <c r="Y447" s="1"/>
      <c r="Z447" s="1"/>
      <c r="AA447" s="1"/>
      <c r="AB447" s="1"/>
      <c r="AC447" s="1"/>
      <c r="AD447" s="1"/>
      <c r="AE447" s="1"/>
      <c r="AF447" s="1"/>
      <c r="AG447" s="1"/>
      <c r="AH447" s="1"/>
      <c r="AI447" s="1"/>
      <c r="AJ447" s="1"/>
      <c r="AK447" s="1"/>
      <c r="AL447" s="1"/>
    </row>
    <row r="448" spans="1:38">
      <c r="A448" s="1"/>
      <c r="B448" s="1"/>
      <c r="C448" s="1"/>
      <c r="D448" s="855"/>
      <c r="E448" s="855"/>
      <c r="F448" s="856"/>
      <c r="G448" s="1"/>
      <c r="H448" s="1"/>
      <c r="I448" s="1"/>
      <c r="J448" s="1"/>
      <c r="K448" s="1"/>
      <c r="L448" s="1"/>
      <c r="M448" s="1"/>
      <c r="N448" s="1"/>
      <c r="O448" s="1"/>
      <c r="P448" s="1"/>
      <c r="Q448" s="1"/>
      <c r="R448" s="856"/>
      <c r="S448" s="856"/>
      <c r="T448" s="856"/>
      <c r="U448" s="1"/>
      <c r="V448" s="1"/>
      <c r="W448" s="1"/>
      <c r="X448" s="1"/>
      <c r="Y448" s="1"/>
      <c r="Z448" s="1"/>
      <c r="AA448" s="1"/>
      <c r="AB448" s="1"/>
      <c r="AC448" s="1"/>
      <c r="AD448" s="1"/>
      <c r="AE448" s="1"/>
      <c r="AF448" s="1"/>
      <c r="AG448" s="1"/>
      <c r="AH448" s="1"/>
      <c r="AI448" s="1"/>
      <c r="AJ448" s="1"/>
      <c r="AK448" s="1"/>
      <c r="AL448" s="1"/>
    </row>
    <row r="449" spans="1:38">
      <c r="A449" s="1"/>
      <c r="B449" s="1"/>
      <c r="C449" s="1"/>
      <c r="D449" s="855"/>
      <c r="E449" s="855"/>
      <c r="F449" s="856"/>
      <c r="G449" s="1"/>
      <c r="H449" s="1"/>
      <c r="I449" s="1"/>
      <c r="J449" s="1"/>
      <c r="K449" s="1"/>
      <c r="L449" s="1"/>
      <c r="M449" s="1"/>
      <c r="N449" s="1"/>
      <c r="O449" s="1"/>
      <c r="P449" s="1"/>
      <c r="Q449" s="1"/>
      <c r="R449" s="856"/>
      <c r="S449" s="856"/>
      <c r="T449" s="856"/>
      <c r="U449" s="1"/>
      <c r="V449" s="1"/>
      <c r="W449" s="1"/>
      <c r="X449" s="1"/>
      <c r="Y449" s="1"/>
      <c r="Z449" s="1"/>
      <c r="AA449" s="1"/>
      <c r="AB449" s="1"/>
      <c r="AC449" s="1"/>
      <c r="AD449" s="1"/>
      <c r="AE449" s="1"/>
      <c r="AF449" s="1"/>
      <c r="AG449" s="1"/>
      <c r="AH449" s="1"/>
      <c r="AI449" s="1"/>
      <c r="AJ449" s="1"/>
      <c r="AK449" s="1"/>
      <c r="AL449" s="1"/>
    </row>
    <row r="450" spans="1:38">
      <c r="A450" s="1"/>
      <c r="B450" s="1"/>
      <c r="C450" s="1"/>
      <c r="D450" s="855"/>
      <c r="E450" s="855"/>
      <c r="F450" s="856"/>
      <c r="G450" s="1"/>
      <c r="H450" s="1"/>
      <c r="I450" s="1"/>
      <c r="J450" s="1"/>
      <c r="K450" s="1"/>
      <c r="L450" s="1"/>
      <c r="M450" s="1"/>
      <c r="N450" s="1"/>
      <c r="O450" s="1"/>
      <c r="P450" s="1"/>
      <c r="Q450" s="1"/>
      <c r="R450" s="856"/>
      <c r="S450" s="856"/>
      <c r="T450" s="856"/>
      <c r="U450" s="1"/>
      <c r="V450" s="1"/>
      <c r="W450" s="1"/>
      <c r="X450" s="1"/>
      <c r="Y450" s="1"/>
      <c r="Z450" s="1"/>
      <c r="AA450" s="1"/>
      <c r="AB450" s="1"/>
      <c r="AC450" s="1"/>
      <c r="AD450" s="1"/>
      <c r="AE450" s="1"/>
      <c r="AF450" s="1"/>
      <c r="AG450" s="1"/>
      <c r="AH450" s="1"/>
      <c r="AI450" s="1"/>
      <c r="AJ450" s="1"/>
      <c r="AK450" s="1"/>
      <c r="AL450" s="1"/>
    </row>
    <row r="451" spans="1:38">
      <c r="A451" s="1"/>
      <c r="B451" s="1"/>
      <c r="C451" s="1"/>
      <c r="D451" s="855"/>
      <c r="E451" s="855"/>
      <c r="F451" s="856"/>
      <c r="G451" s="1"/>
      <c r="H451" s="1"/>
      <c r="I451" s="1"/>
      <c r="J451" s="1"/>
      <c r="K451" s="1"/>
      <c r="L451" s="1"/>
      <c r="M451" s="1"/>
      <c r="N451" s="1"/>
      <c r="O451" s="1"/>
      <c r="P451" s="1"/>
      <c r="Q451" s="1"/>
      <c r="R451" s="856"/>
      <c r="S451" s="856"/>
      <c r="T451" s="856"/>
      <c r="U451" s="1"/>
      <c r="V451" s="1"/>
      <c r="W451" s="1"/>
      <c r="X451" s="1"/>
      <c r="Y451" s="1"/>
      <c r="Z451" s="1"/>
      <c r="AA451" s="1"/>
      <c r="AB451" s="1"/>
      <c r="AC451" s="1"/>
      <c r="AD451" s="1"/>
      <c r="AE451" s="1"/>
      <c r="AF451" s="1"/>
      <c r="AG451" s="1"/>
      <c r="AH451" s="1"/>
      <c r="AI451" s="1"/>
      <c r="AJ451" s="1"/>
      <c r="AK451" s="1"/>
      <c r="AL451" s="1"/>
    </row>
    <row r="452" spans="1:38">
      <c r="A452" s="1"/>
      <c r="B452" s="1"/>
      <c r="C452" s="1"/>
      <c r="D452" s="855"/>
      <c r="E452" s="855"/>
      <c r="F452" s="856"/>
      <c r="G452" s="1"/>
      <c r="H452" s="1"/>
      <c r="I452" s="1"/>
      <c r="J452" s="1"/>
      <c r="K452" s="1"/>
      <c r="L452" s="1"/>
      <c r="M452" s="1"/>
      <c r="N452" s="1"/>
      <c r="O452" s="1"/>
      <c r="P452" s="1"/>
      <c r="Q452" s="1"/>
      <c r="R452" s="856"/>
      <c r="S452" s="856"/>
      <c r="T452" s="856"/>
      <c r="U452" s="1"/>
      <c r="V452" s="1"/>
      <c r="W452" s="1"/>
      <c r="X452" s="1"/>
      <c r="Y452" s="1"/>
      <c r="Z452" s="1"/>
      <c r="AA452" s="1"/>
      <c r="AB452" s="1"/>
      <c r="AC452" s="1"/>
      <c r="AD452" s="1"/>
      <c r="AE452" s="1"/>
      <c r="AF452" s="1"/>
      <c r="AG452" s="1"/>
      <c r="AH452" s="1"/>
      <c r="AI452" s="1"/>
      <c r="AJ452" s="1"/>
      <c r="AK452" s="1"/>
      <c r="AL452" s="1"/>
    </row>
    <row r="453" spans="1:38">
      <c r="A453" s="1"/>
      <c r="B453" s="1"/>
      <c r="C453" s="1"/>
      <c r="D453" s="855"/>
      <c r="E453" s="855"/>
      <c r="F453" s="856"/>
      <c r="G453" s="1"/>
      <c r="H453" s="1"/>
      <c r="I453" s="1"/>
      <c r="J453" s="1"/>
      <c r="K453" s="1"/>
      <c r="L453" s="1"/>
      <c r="M453" s="1"/>
      <c r="N453" s="1"/>
      <c r="O453" s="1"/>
      <c r="P453" s="1"/>
      <c r="Q453" s="1"/>
      <c r="R453" s="856"/>
      <c r="S453" s="856"/>
      <c r="T453" s="856"/>
      <c r="U453" s="1"/>
      <c r="V453" s="1"/>
      <c r="W453" s="1"/>
      <c r="X453" s="1"/>
      <c r="Y453" s="1"/>
      <c r="Z453" s="1"/>
      <c r="AA453" s="1"/>
      <c r="AB453" s="1"/>
      <c r="AC453" s="1"/>
      <c r="AD453" s="1"/>
      <c r="AE453" s="1"/>
      <c r="AF453" s="1"/>
      <c r="AG453" s="1"/>
      <c r="AH453" s="1"/>
      <c r="AI453" s="1"/>
      <c r="AJ453" s="1"/>
      <c r="AK453" s="1"/>
      <c r="AL453" s="1"/>
    </row>
    <row r="454" spans="1:38">
      <c r="A454" s="1"/>
      <c r="B454" s="1"/>
      <c r="C454" s="1"/>
      <c r="D454" s="855"/>
      <c r="E454" s="855"/>
      <c r="F454" s="856"/>
      <c r="G454" s="1"/>
      <c r="H454" s="1"/>
      <c r="I454" s="1"/>
      <c r="J454" s="1"/>
      <c r="K454" s="1"/>
      <c r="L454" s="1"/>
      <c r="M454" s="1"/>
      <c r="N454" s="1"/>
      <c r="O454" s="1"/>
      <c r="P454" s="1"/>
      <c r="Q454" s="1"/>
      <c r="R454" s="856"/>
      <c r="S454" s="856"/>
      <c r="T454" s="856"/>
      <c r="U454" s="1"/>
      <c r="V454" s="1"/>
      <c r="W454" s="1"/>
      <c r="X454" s="1"/>
      <c r="Y454" s="1"/>
      <c r="Z454" s="1"/>
      <c r="AA454" s="1"/>
      <c r="AB454" s="1"/>
      <c r="AC454" s="1"/>
      <c r="AD454" s="1"/>
      <c r="AE454" s="1"/>
      <c r="AF454" s="1"/>
      <c r="AG454" s="1"/>
      <c r="AH454" s="1"/>
      <c r="AI454" s="1"/>
      <c r="AJ454" s="1"/>
      <c r="AK454" s="1"/>
      <c r="AL454" s="1"/>
    </row>
    <row r="455" spans="1:38">
      <c r="A455" s="1"/>
      <c r="B455" s="1"/>
      <c r="C455" s="1"/>
      <c r="D455" s="855"/>
      <c r="E455" s="855"/>
      <c r="F455" s="856"/>
      <c r="G455" s="1"/>
      <c r="H455" s="1"/>
      <c r="I455" s="1"/>
      <c r="J455" s="1"/>
      <c r="K455" s="1"/>
      <c r="L455" s="1"/>
      <c r="M455" s="1"/>
      <c r="N455" s="1"/>
      <c r="O455" s="1"/>
      <c r="P455" s="1"/>
      <c r="Q455" s="1"/>
      <c r="R455" s="856"/>
      <c r="S455" s="856"/>
      <c r="T455" s="856"/>
      <c r="U455" s="1"/>
      <c r="V455" s="1"/>
      <c r="W455" s="1"/>
      <c r="X455" s="1"/>
      <c r="Y455" s="1"/>
      <c r="Z455" s="1"/>
      <c r="AA455" s="1"/>
      <c r="AB455" s="1"/>
      <c r="AC455" s="1"/>
      <c r="AD455" s="1"/>
      <c r="AE455" s="1"/>
      <c r="AF455" s="1"/>
      <c r="AG455" s="1"/>
      <c r="AH455" s="1"/>
      <c r="AI455" s="1"/>
      <c r="AJ455" s="1"/>
      <c r="AK455" s="1"/>
      <c r="AL455" s="1"/>
    </row>
    <row r="456" spans="1:38">
      <c r="A456" s="1"/>
      <c r="B456" s="1"/>
      <c r="C456" s="1"/>
      <c r="D456" s="855"/>
      <c r="E456" s="855"/>
      <c r="F456" s="856"/>
      <c r="G456" s="1"/>
      <c r="H456" s="1"/>
      <c r="I456" s="1"/>
      <c r="J456" s="1"/>
      <c r="K456" s="1"/>
      <c r="L456" s="1"/>
      <c r="M456" s="1"/>
      <c r="N456" s="1"/>
      <c r="O456" s="1"/>
      <c r="P456" s="1"/>
      <c r="Q456" s="1"/>
      <c r="R456" s="856"/>
      <c r="S456" s="856"/>
      <c r="T456" s="856"/>
      <c r="U456" s="1"/>
      <c r="V456" s="1"/>
      <c r="W456" s="1"/>
      <c r="X456" s="1"/>
      <c r="Y456" s="1"/>
      <c r="Z456" s="1"/>
      <c r="AA456" s="1"/>
      <c r="AB456" s="1"/>
      <c r="AC456" s="1"/>
      <c r="AD456" s="1"/>
      <c r="AE456" s="1"/>
      <c r="AF456" s="1"/>
      <c r="AG456" s="1"/>
      <c r="AH456" s="1"/>
      <c r="AI456" s="1"/>
      <c r="AJ456" s="1"/>
      <c r="AK456" s="1"/>
      <c r="AL456" s="1"/>
    </row>
    <row r="457" spans="1:38">
      <c r="A457" s="1"/>
      <c r="B457" s="1"/>
      <c r="C457" s="1"/>
      <c r="D457" s="855"/>
      <c r="E457" s="855"/>
      <c r="F457" s="856"/>
      <c r="G457" s="1"/>
      <c r="H457" s="1"/>
      <c r="I457" s="1"/>
      <c r="J457" s="1"/>
      <c r="K457" s="1"/>
      <c r="L457" s="1"/>
      <c r="M457" s="1"/>
      <c r="N457" s="1"/>
      <c r="O457" s="1"/>
      <c r="P457" s="1"/>
      <c r="Q457" s="1"/>
      <c r="R457" s="856"/>
      <c r="S457" s="856"/>
      <c r="T457" s="856"/>
      <c r="U457" s="1"/>
      <c r="V457" s="1"/>
      <c r="W457" s="1"/>
      <c r="X457" s="1"/>
      <c r="Y457" s="1"/>
      <c r="Z457" s="1"/>
      <c r="AA457" s="1"/>
      <c r="AB457" s="1"/>
      <c r="AC457" s="1"/>
      <c r="AD457" s="1"/>
      <c r="AE457" s="1"/>
      <c r="AF457" s="1"/>
      <c r="AG457" s="1"/>
      <c r="AH457" s="1"/>
      <c r="AI457" s="1"/>
      <c r="AJ457" s="1"/>
      <c r="AK457" s="1"/>
      <c r="AL457" s="1"/>
    </row>
    <row r="458" spans="1:38">
      <c r="A458" s="1"/>
      <c r="B458" s="1"/>
      <c r="C458" s="1"/>
      <c r="D458" s="855"/>
      <c r="E458" s="855"/>
      <c r="F458" s="856"/>
      <c r="G458" s="1"/>
      <c r="H458" s="1"/>
      <c r="I458" s="1"/>
      <c r="J458" s="1"/>
      <c r="K458" s="1"/>
      <c r="L458" s="1"/>
      <c r="M458" s="1"/>
      <c r="N458" s="1"/>
      <c r="O458" s="1"/>
      <c r="P458" s="1"/>
      <c r="Q458" s="1"/>
      <c r="R458" s="856"/>
      <c r="S458" s="856"/>
      <c r="T458" s="856"/>
      <c r="U458" s="1"/>
      <c r="V458" s="1"/>
      <c r="W458" s="1"/>
      <c r="X458" s="1"/>
      <c r="Y458" s="1"/>
      <c r="Z458" s="1"/>
      <c r="AA458" s="1"/>
      <c r="AB458" s="1"/>
      <c r="AC458" s="1"/>
      <c r="AD458" s="1"/>
      <c r="AE458" s="1"/>
      <c r="AF458" s="1"/>
      <c r="AG458" s="1"/>
      <c r="AH458" s="1"/>
      <c r="AI458" s="1"/>
      <c r="AJ458" s="1"/>
      <c r="AK458" s="1"/>
      <c r="AL458" s="1"/>
    </row>
    <row r="459" spans="1:38">
      <c r="A459" s="1"/>
      <c r="B459" s="1"/>
      <c r="C459" s="1"/>
      <c r="D459" s="855"/>
      <c r="E459" s="855"/>
      <c r="F459" s="856"/>
      <c r="G459" s="1"/>
      <c r="H459" s="1"/>
      <c r="I459" s="1"/>
      <c r="J459" s="1"/>
      <c r="K459" s="1"/>
      <c r="L459" s="1"/>
      <c r="M459" s="1"/>
      <c r="N459" s="1"/>
      <c r="O459" s="1"/>
      <c r="P459" s="1"/>
      <c r="Q459" s="1"/>
      <c r="R459" s="856"/>
      <c r="S459" s="856"/>
      <c r="T459" s="856"/>
      <c r="U459" s="1"/>
      <c r="V459" s="1"/>
      <c r="W459" s="1"/>
      <c r="X459" s="1"/>
      <c r="Y459" s="1"/>
      <c r="Z459" s="1"/>
      <c r="AA459" s="1"/>
      <c r="AB459" s="1"/>
      <c r="AC459" s="1"/>
      <c r="AD459" s="1"/>
      <c r="AE459" s="1"/>
      <c r="AF459" s="1"/>
      <c r="AG459" s="1"/>
      <c r="AH459" s="1"/>
      <c r="AI459" s="1"/>
      <c r="AJ459" s="1"/>
      <c r="AK459" s="1"/>
      <c r="AL459" s="1"/>
    </row>
    <row r="460" spans="1:38">
      <c r="A460" s="1"/>
      <c r="B460" s="1"/>
      <c r="C460" s="1"/>
      <c r="D460" s="855"/>
      <c r="E460" s="855"/>
      <c r="F460" s="856"/>
      <c r="G460" s="1"/>
      <c r="H460" s="1"/>
      <c r="I460" s="1"/>
      <c r="J460" s="1"/>
      <c r="K460" s="1"/>
      <c r="L460" s="1"/>
      <c r="M460" s="1"/>
      <c r="N460" s="1"/>
      <c r="O460" s="1"/>
      <c r="P460" s="1"/>
      <c r="Q460" s="1"/>
      <c r="R460" s="856"/>
      <c r="S460" s="856"/>
      <c r="T460" s="856"/>
      <c r="U460" s="1"/>
      <c r="V460" s="1"/>
      <c r="W460" s="1"/>
      <c r="X460" s="1"/>
      <c r="Y460" s="1"/>
      <c r="Z460" s="1"/>
      <c r="AA460" s="1"/>
      <c r="AB460" s="1"/>
      <c r="AC460" s="1"/>
      <c r="AD460" s="1"/>
      <c r="AE460" s="1"/>
      <c r="AF460" s="1"/>
      <c r="AG460" s="1"/>
      <c r="AH460" s="1"/>
      <c r="AI460" s="1"/>
      <c r="AJ460" s="1"/>
      <c r="AK460" s="1"/>
      <c r="AL460" s="1"/>
    </row>
    <row r="461" spans="1:38">
      <c r="A461" s="1"/>
      <c r="B461" s="1"/>
      <c r="C461" s="1"/>
      <c r="D461" s="855"/>
      <c r="E461" s="855"/>
      <c r="F461" s="856"/>
      <c r="G461" s="1"/>
      <c r="H461" s="1"/>
      <c r="I461" s="1"/>
      <c r="J461" s="1"/>
      <c r="K461" s="1"/>
      <c r="L461" s="1"/>
      <c r="M461" s="1"/>
      <c r="N461" s="1"/>
      <c r="O461" s="1"/>
      <c r="P461" s="1"/>
      <c r="Q461" s="1"/>
      <c r="R461" s="856"/>
      <c r="S461" s="856"/>
      <c r="T461" s="856"/>
      <c r="U461" s="1"/>
      <c r="V461" s="1"/>
      <c r="W461" s="1"/>
      <c r="X461" s="1"/>
      <c r="Y461" s="1"/>
      <c r="Z461" s="1"/>
      <c r="AA461" s="1"/>
      <c r="AB461" s="1"/>
      <c r="AC461" s="1"/>
      <c r="AD461" s="1"/>
      <c r="AE461" s="1"/>
      <c r="AF461" s="1"/>
      <c r="AG461" s="1"/>
      <c r="AH461" s="1"/>
      <c r="AI461" s="1"/>
      <c r="AJ461" s="1"/>
      <c r="AK461" s="1"/>
      <c r="AL461" s="1"/>
    </row>
    <row r="462" spans="1:38">
      <c r="A462" s="1"/>
      <c r="B462" s="1"/>
      <c r="C462" s="1"/>
      <c r="D462" s="855"/>
      <c r="E462" s="855"/>
      <c r="F462" s="856"/>
      <c r="G462" s="1"/>
      <c r="H462" s="1"/>
      <c r="I462" s="1"/>
      <c r="J462" s="1"/>
      <c r="K462" s="1"/>
      <c r="L462" s="1"/>
      <c r="M462" s="1"/>
      <c r="N462" s="1"/>
      <c r="O462" s="1"/>
      <c r="P462" s="1"/>
      <c r="Q462" s="1"/>
      <c r="R462" s="856"/>
      <c r="S462" s="856"/>
      <c r="T462" s="856"/>
      <c r="U462" s="1"/>
      <c r="V462" s="1"/>
      <c r="W462" s="1"/>
      <c r="X462" s="1"/>
      <c r="Y462" s="1"/>
      <c r="Z462" s="1"/>
      <c r="AA462" s="1"/>
      <c r="AB462" s="1"/>
      <c r="AC462" s="1"/>
      <c r="AD462" s="1"/>
      <c r="AE462" s="1"/>
      <c r="AF462" s="1"/>
      <c r="AG462" s="1"/>
      <c r="AH462" s="1"/>
      <c r="AI462" s="1"/>
      <c r="AJ462" s="1"/>
      <c r="AK462" s="1"/>
      <c r="AL462" s="1"/>
    </row>
    <row r="463" spans="1:38">
      <c r="A463" s="1"/>
      <c r="B463" s="1"/>
      <c r="C463" s="1"/>
      <c r="D463" s="855"/>
      <c r="E463" s="855"/>
      <c r="F463" s="856"/>
      <c r="G463" s="1"/>
      <c r="H463" s="1"/>
      <c r="I463" s="1"/>
      <c r="J463" s="1"/>
      <c r="K463" s="1"/>
      <c r="L463" s="1"/>
      <c r="M463" s="1"/>
      <c r="N463" s="1"/>
      <c r="O463" s="1"/>
      <c r="P463" s="1"/>
      <c r="Q463" s="1"/>
      <c r="R463" s="856"/>
      <c r="S463" s="856"/>
      <c r="T463" s="856"/>
      <c r="U463" s="1"/>
      <c r="V463" s="1"/>
      <c r="W463" s="1"/>
      <c r="X463" s="1"/>
      <c r="Y463" s="1"/>
      <c r="Z463" s="1"/>
      <c r="AA463" s="1"/>
      <c r="AB463" s="1"/>
      <c r="AC463" s="1"/>
      <c r="AD463" s="1"/>
      <c r="AE463" s="1"/>
      <c r="AF463" s="1"/>
      <c r="AG463" s="1"/>
      <c r="AH463" s="1"/>
      <c r="AI463" s="1"/>
      <c r="AJ463" s="1"/>
      <c r="AK463" s="1"/>
      <c r="AL463" s="1"/>
    </row>
    <row r="464" spans="1:38">
      <c r="A464" s="1"/>
      <c r="B464" s="1"/>
      <c r="C464" s="1"/>
      <c r="D464" s="855"/>
      <c r="E464" s="855"/>
      <c r="F464" s="856"/>
      <c r="G464" s="1"/>
      <c r="H464" s="1"/>
      <c r="I464" s="1"/>
      <c r="J464" s="1"/>
      <c r="K464" s="1"/>
      <c r="L464" s="1"/>
      <c r="M464" s="1"/>
      <c r="N464" s="1"/>
      <c r="O464" s="1"/>
      <c r="P464" s="1"/>
      <c r="Q464" s="1"/>
      <c r="R464" s="856"/>
      <c r="S464" s="856"/>
      <c r="T464" s="856"/>
      <c r="U464" s="1"/>
      <c r="V464" s="1"/>
      <c r="W464" s="1"/>
      <c r="X464" s="1"/>
      <c r="Y464" s="1"/>
      <c r="Z464" s="1"/>
      <c r="AA464" s="1"/>
      <c r="AB464" s="1"/>
      <c r="AC464" s="1"/>
      <c r="AD464" s="1"/>
      <c r="AE464" s="1"/>
      <c r="AF464" s="1"/>
      <c r="AG464" s="1"/>
      <c r="AH464" s="1"/>
      <c r="AI464" s="1"/>
      <c r="AJ464" s="1"/>
      <c r="AK464" s="1"/>
      <c r="AL464" s="1"/>
    </row>
    <row r="465" spans="1:38">
      <c r="A465" s="1"/>
      <c r="B465" s="1"/>
      <c r="C465" s="1"/>
      <c r="D465" s="855"/>
      <c r="E465" s="855"/>
      <c r="F465" s="856"/>
      <c r="G465" s="1"/>
      <c r="H465" s="1"/>
      <c r="I465" s="1"/>
      <c r="J465" s="1"/>
      <c r="K465" s="1"/>
      <c r="L465" s="1"/>
      <c r="M465" s="1"/>
      <c r="N465" s="1"/>
      <c r="O465" s="1"/>
      <c r="P465" s="1"/>
      <c r="Q465" s="1"/>
      <c r="R465" s="856"/>
      <c r="S465" s="856"/>
      <c r="T465" s="856"/>
      <c r="U465" s="1"/>
      <c r="V465" s="1"/>
      <c r="W465" s="1"/>
      <c r="X465" s="1"/>
      <c r="Y465" s="1"/>
      <c r="Z465" s="1"/>
      <c r="AA465" s="1"/>
      <c r="AB465" s="1"/>
      <c r="AC465" s="1"/>
      <c r="AD465" s="1"/>
      <c r="AE465" s="1"/>
      <c r="AF465" s="1"/>
      <c r="AG465" s="1"/>
      <c r="AH465" s="1"/>
      <c r="AI465" s="1"/>
      <c r="AJ465" s="1"/>
      <c r="AK465" s="1"/>
      <c r="AL465" s="1"/>
    </row>
    <row r="466" spans="1:38">
      <c r="A466" s="1"/>
      <c r="B466" s="1"/>
      <c r="C466" s="1"/>
      <c r="D466" s="855"/>
      <c r="E466" s="855"/>
      <c r="F466" s="856"/>
      <c r="G466" s="1"/>
      <c r="H466" s="1"/>
      <c r="I466" s="1"/>
      <c r="J466" s="1"/>
      <c r="K466" s="1"/>
      <c r="L466" s="1"/>
      <c r="M466" s="1"/>
      <c r="N466" s="1"/>
      <c r="O466" s="1"/>
      <c r="P466" s="1"/>
      <c r="Q466" s="1"/>
      <c r="R466" s="856"/>
      <c r="S466" s="856"/>
      <c r="T466" s="856"/>
      <c r="U466" s="1"/>
      <c r="V466" s="1"/>
      <c r="W466" s="1"/>
      <c r="X466" s="1"/>
      <c r="Y466" s="1"/>
      <c r="Z466" s="1"/>
      <c r="AA466" s="1"/>
      <c r="AB466" s="1"/>
      <c r="AC466" s="1"/>
      <c r="AD466" s="1"/>
      <c r="AE466" s="1"/>
      <c r="AF466" s="1"/>
      <c r="AG466" s="1"/>
      <c r="AH466" s="1"/>
      <c r="AI466" s="1"/>
      <c r="AJ466" s="1"/>
      <c r="AK466" s="1"/>
      <c r="AL466" s="1"/>
    </row>
    <row r="467" spans="1:38">
      <c r="A467" s="1"/>
      <c r="B467" s="1"/>
      <c r="C467" s="1"/>
      <c r="D467" s="855"/>
      <c r="E467" s="855"/>
      <c r="F467" s="856"/>
      <c r="G467" s="1"/>
      <c r="H467" s="1"/>
      <c r="I467" s="1"/>
      <c r="J467" s="1"/>
      <c r="K467" s="1"/>
      <c r="L467" s="1"/>
      <c r="M467" s="1"/>
      <c r="N467" s="1"/>
      <c r="O467" s="1"/>
      <c r="P467" s="1"/>
      <c r="Q467" s="1"/>
      <c r="R467" s="856"/>
      <c r="S467" s="856"/>
      <c r="T467" s="856"/>
      <c r="U467" s="1"/>
      <c r="V467" s="1"/>
      <c r="W467" s="1"/>
      <c r="X467" s="1"/>
      <c r="Y467" s="1"/>
      <c r="Z467" s="1"/>
      <c r="AA467" s="1"/>
      <c r="AB467" s="1"/>
      <c r="AC467" s="1"/>
      <c r="AD467" s="1"/>
      <c r="AE467" s="1"/>
      <c r="AF467" s="1"/>
      <c r="AG467" s="1"/>
      <c r="AH467" s="1"/>
      <c r="AI467" s="1"/>
      <c r="AJ467" s="1"/>
      <c r="AK467" s="1"/>
      <c r="AL467" s="1"/>
    </row>
    <row r="468" spans="1:38">
      <c r="A468" s="1"/>
      <c r="B468" s="1"/>
      <c r="C468" s="1"/>
      <c r="D468" s="855"/>
      <c r="E468" s="855"/>
      <c r="F468" s="856"/>
      <c r="G468" s="1"/>
      <c r="H468" s="1"/>
      <c r="I468" s="1"/>
      <c r="J468" s="1"/>
      <c r="K468" s="1"/>
      <c r="L468" s="1"/>
      <c r="M468" s="1"/>
      <c r="N468" s="1"/>
      <c r="O468" s="1"/>
      <c r="P468" s="1"/>
      <c r="Q468" s="1"/>
      <c r="R468" s="856"/>
      <c r="S468" s="856"/>
      <c r="T468" s="856"/>
      <c r="U468" s="1"/>
      <c r="V468" s="1"/>
      <c r="W468" s="1"/>
      <c r="X468" s="1"/>
      <c r="Y468" s="1"/>
      <c r="Z468" s="1"/>
      <c r="AA468" s="1"/>
      <c r="AB468" s="1"/>
      <c r="AC468" s="1"/>
      <c r="AD468" s="1"/>
      <c r="AE468" s="1"/>
      <c r="AF468" s="1"/>
      <c r="AG468" s="1"/>
      <c r="AH468" s="1"/>
      <c r="AI468" s="1"/>
      <c r="AJ468" s="1"/>
      <c r="AK468" s="1"/>
      <c r="AL468" s="1"/>
    </row>
    <row r="469" spans="1:38">
      <c r="A469" s="1"/>
      <c r="B469" s="1"/>
      <c r="C469" s="1"/>
      <c r="D469" s="855"/>
      <c r="E469" s="855"/>
      <c r="F469" s="856"/>
      <c r="G469" s="1"/>
      <c r="H469" s="1"/>
      <c r="I469" s="1"/>
      <c r="J469" s="1"/>
      <c r="K469" s="1"/>
      <c r="L469" s="1"/>
      <c r="M469" s="1"/>
      <c r="N469" s="1"/>
      <c r="O469" s="1"/>
      <c r="P469" s="1"/>
      <c r="Q469" s="1"/>
      <c r="R469" s="856"/>
      <c r="S469" s="856"/>
      <c r="T469" s="856"/>
      <c r="U469" s="1"/>
      <c r="V469" s="1"/>
      <c r="W469" s="1"/>
      <c r="X469" s="1"/>
      <c r="Y469" s="1"/>
      <c r="Z469" s="1"/>
      <c r="AA469" s="1"/>
      <c r="AB469" s="1"/>
      <c r="AC469" s="1"/>
      <c r="AD469" s="1"/>
      <c r="AE469" s="1"/>
      <c r="AF469" s="1"/>
      <c r="AG469" s="1"/>
      <c r="AH469" s="1"/>
      <c r="AI469" s="1"/>
      <c r="AJ469" s="1"/>
      <c r="AK469" s="1"/>
      <c r="AL469" s="1"/>
    </row>
    <row r="470" spans="1:38">
      <c r="A470" s="1"/>
      <c r="B470" s="1"/>
      <c r="C470" s="1"/>
      <c r="D470" s="855"/>
      <c r="E470" s="855"/>
      <c r="F470" s="856"/>
      <c r="G470" s="1"/>
      <c r="H470" s="1"/>
      <c r="I470" s="1"/>
      <c r="J470" s="1"/>
      <c r="K470" s="1"/>
      <c r="L470" s="1"/>
      <c r="M470" s="1"/>
      <c r="N470" s="1"/>
      <c r="O470" s="1"/>
      <c r="P470" s="1"/>
      <c r="Q470" s="1"/>
      <c r="R470" s="856"/>
      <c r="S470" s="856"/>
      <c r="T470" s="856"/>
      <c r="U470" s="1"/>
      <c r="V470" s="1"/>
      <c r="W470" s="1"/>
      <c r="X470" s="1"/>
      <c r="Y470" s="1"/>
      <c r="Z470" s="1"/>
      <c r="AA470" s="1"/>
      <c r="AB470" s="1"/>
      <c r="AC470" s="1"/>
      <c r="AD470" s="1"/>
      <c r="AE470" s="1"/>
      <c r="AF470" s="1"/>
      <c r="AG470" s="1"/>
      <c r="AH470" s="1"/>
      <c r="AI470" s="1"/>
      <c r="AJ470" s="1"/>
      <c r="AK470" s="1"/>
      <c r="AL470" s="1"/>
    </row>
    <row r="471" spans="1:38">
      <c r="A471" s="1"/>
      <c r="B471" s="1"/>
      <c r="C471" s="1"/>
      <c r="D471" s="855"/>
      <c r="E471" s="855"/>
      <c r="F471" s="856"/>
      <c r="G471" s="1"/>
      <c r="H471" s="1"/>
      <c r="I471" s="1"/>
      <c r="J471" s="1"/>
      <c r="K471" s="1"/>
      <c r="L471" s="1"/>
      <c r="M471" s="1"/>
      <c r="N471" s="1"/>
      <c r="O471" s="1"/>
      <c r="P471" s="1"/>
      <c r="Q471" s="1"/>
      <c r="R471" s="856"/>
      <c r="S471" s="856"/>
      <c r="T471" s="856"/>
      <c r="U471" s="1"/>
      <c r="V471" s="1"/>
      <c r="W471" s="1"/>
      <c r="X471" s="1"/>
      <c r="Y471" s="1"/>
      <c r="Z471" s="1"/>
      <c r="AA471" s="1"/>
      <c r="AB471" s="1"/>
      <c r="AC471" s="1"/>
      <c r="AD471" s="1"/>
      <c r="AE471" s="1"/>
      <c r="AF471" s="1"/>
      <c r="AG471" s="1"/>
      <c r="AH471" s="1"/>
      <c r="AI471" s="1"/>
      <c r="AJ471" s="1"/>
      <c r="AK471" s="1"/>
      <c r="AL471" s="1"/>
    </row>
    <row r="472" spans="1:38">
      <c r="A472" s="1"/>
      <c r="B472" s="1"/>
      <c r="C472" s="1"/>
      <c r="D472" s="855"/>
      <c r="E472" s="855"/>
      <c r="F472" s="856"/>
      <c r="G472" s="1"/>
      <c r="H472" s="1"/>
      <c r="I472" s="1"/>
      <c r="J472" s="1"/>
      <c r="K472" s="1"/>
      <c r="L472" s="1"/>
      <c r="M472" s="1"/>
      <c r="N472" s="1"/>
      <c r="O472" s="1"/>
      <c r="P472" s="1"/>
      <c r="Q472" s="1"/>
      <c r="R472" s="856"/>
      <c r="S472" s="856"/>
      <c r="T472" s="856"/>
      <c r="U472" s="1"/>
      <c r="V472" s="1"/>
      <c r="W472" s="1"/>
      <c r="X472" s="1"/>
      <c r="Y472" s="1"/>
      <c r="Z472" s="1"/>
      <c r="AA472" s="1"/>
      <c r="AB472" s="1"/>
      <c r="AC472" s="1"/>
      <c r="AD472" s="1"/>
      <c r="AE472" s="1"/>
      <c r="AF472" s="1"/>
      <c r="AG472" s="1"/>
      <c r="AH472" s="1"/>
      <c r="AI472" s="1"/>
      <c r="AJ472" s="1"/>
      <c r="AK472" s="1"/>
      <c r="AL472" s="1"/>
    </row>
    <row r="473" spans="1:38">
      <c r="A473" s="1"/>
      <c r="B473" s="1"/>
      <c r="C473" s="1"/>
      <c r="D473" s="855"/>
      <c r="E473" s="855"/>
      <c r="F473" s="856"/>
      <c r="G473" s="1"/>
      <c r="H473" s="1"/>
      <c r="I473" s="1"/>
      <c r="J473" s="1"/>
      <c r="K473" s="1"/>
      <c r="L473" s="1"/>
      <c r="M473" s="1"/>
      <c r="N473" s="1"/>
      <c r="O473" s="1"/>
      <c r="P473" s="1"/>
      <c r="Q473" s="1"/>
      <c r="R473" s="856"/>
      <c r="S473" s="856"/>
      <c r="T473" s="856"/>
      <c r="U473" s="1"/>
      <c r="V473" s="1"/>
      <c r="W473" s="1"/>
      <c r="X473" s="1"/>
      <c r="Y473" s="1"/>
      <c r="Z473" s="1"/>
      <c r="AA473" s="1"/>
      <c r="AB473" s="1"/>
      <c r="AC473" s="1"/>
      <c r="AD473" s="1"/>
      <c r="AE473" s="1"/>
      <c r="AF473" s="1"/>
      <c r="AG473" s="1"/>
      <c r="AH473" s="1"/>
      <c r="AI473" s="1"/>
      <c r="AJ473" s="1"/>
      <c r="AK473" s="1"/>
      <c r="AL473" s="1"/>
    </row>
    <row r="474" spans="1:38">
      <c r="A474" s="1"/>
      <c r="B474" s="1"/>
      <c r="C474" s="1"/>
      <c r="D474" s="855"/>
      <c r="E474" s="855"/>
      <c r="F474" s="856"/>
      <c r="G474" s="1"/>
      <c r="H474" s="1"/>
      <c r="I474" s="1"/>
      <c r="J474" s="1"/>
      <c r="K474" s="1"/>
      <c r="L474" s="1"/>
      <c r="M474" s="1"/>
      <c r="N474" s="1"/>
      <c r="O474" s="1"/>
      <c r="P474" s="1"/>
      <c r="Q474" s="1"/>
      <c r="R474" s="856"/>
      <c r="S474" s="856"/>
      <c r="T474" s="856"/>
      <c r="U474" s="1"/>
      <c r="V474" s="1"/>
      <c r="W474" s="1"/>
      <c r="X474" s="1"/>
      <c r="Y474" s="1"/>
      <c r="Z474" s="1"/>
      <c r="AA474" s="1"/>
      <c r="AB474" s="1"/>
      <c r="AC474" s="1"/>
      <c r="AD474" s="1"/>
      <c r="AE474" s="1"/>
      <c r="AF474" s="1"/>
      <c r="AG474" s="1"/>
      <c r="AH474" s="1"/>
      <c r="AI474" s="1"/>
      <c r="AJ474" s="1"/>
      <c r="AK474" s="1"/>
      <c r="AL474" s="1"/>
    </row>
    <row r="475" spans="1:38">
      <c r="A475" s="1"/>
      <c r="B475" s="1"/>
      <c r="C475" s="1"/>
      <c r="D475" s="855"/>
      <c r="E475" s="855"/>
      <c r="F475" s="856"/>
      <c r="G475" s="1"/>
      <c r="H475" s="1"/>
      <c r="I475" s="1"/>
      <c r="J475" s="1"/>
      <c r="K475" s="1"/>
      <c r="L475" s="1"/>
      <c r="M475" s="1"/>
      <c r="N475" s="1"/>
      <c r="O475" s="1"/>
      <c r="P475" s="1"/>
      <c r="Q475" s="1"/>
      <c r="R475" s="856"/>
      <c r="S475" s="856"/>
      <c r="T475" s="856"/>
      <c r="U475" s="1"/>
      <c r="V475" s="1"/>
      <c r="W475" s="1"/>
      <c r="X475" s="1"/>
      <c r="Y475" s="1"/>
      <c r="Z475" s="1"/>
      <c r="AA475" s="1"/>
      <c r="AB475" s="1"/>
      <c r="AC475" s="1"/>
      <c r="AD475" s="1"/>
      <c r="AE475" s="1"/>
      <c r="AF475" s="1"/>
      <c r="AG475" s="1"/>
      <c r="AH475" s="1"/>
      <c r="AI475" s="1"/>
      <c r="AJ475" s="1"/>
      <c r="AK475" s="1"/>
      <c r="AL475" s="1"/>
    </row>
    <row r="476" spans="1:38">
      <c r="A476" s="1"/>
      <c r="B476" s="1"/>
      <c r="C476" s="1"/>
      <c r="D476" s="855"/>
      <c r="E476" s="855"/>
      <c r="F476" s="856"/>
      <c r="G476" s="1"/>
      <c r="H476" s="1"/>
      <c r="I476" s="1"/>
      <c r="J476" s="1"/>
      <c r="K476" s="1"/>
      <c r="L476" s="1"/>
      <c r="M476" s="1"/>
      <c r="N476" s="1"/>
      <c r="O476" s="1"/>
      <c r="P476" s="1"/>
      <c r="Q476" s="1"/>
      <c r="R476" s="856"/>
      <c r="S476" s="856"/>
      <c r="T476" s="856"/>
      <c r="U476" s="1"/>
      <c r="V476" s="1"/>
      <c r="W476" s="1"/>
      <c r="X476" s="1"/>
      <c r="Y476" s="1"/>
      <c r="Z476" s="1"/>
      <c r="AA476" s="1"/>
      <c r="AB476" s="1"/>
      <c r="AC476" s="1"/>
      <c r="AD476" s="1"/>
      <c r="AE476" s="1"/>
      <c r="AF476" s="1"/>
      <c r="AG476" s="1"/>
      <c r="AH476" s="1"/>
      <c r="AI476" s="1"/>
      <c r="AJ476" s="1"/>
      <c r="AK476" s="1"/>
      <c r="AL476" s="1"/>
    </row>
    <row r="477" spans="1:38">
      <c r="A477" s="1"/>
      <c r="B477" s="1"/>
      <c r="C477" s="1"/>
      <c r="D477" s="855"/>
      <c r="E477" s="855"/>
      <c r="F477" s="856"/>
      <c r="G477" s="1"/>
      <c r="H477" s="1"/>
      <c r="I477" s="1"/>
      <c r="J477" s="1"/>
      <c r="K477" s="1"/>
      <c r="L477" s="1"/>
      <c r="M477" s="1"/>
      <c r="N477" s="1"/>
      <c r="O477" s="1"/>
      <c r="P477" s="1"/>
      <c r="Q477" s="1"/>
      <c r="R477" s="856"/>
      <c r="S477" s="856"/>
      <c r="T477" s="856"/>
      <c r="U477" s="1"/>
      <c r="V477" s="1"/>
      <c r="W477" s="1"/>
      <c r="X477" s="1"/>
      <c r="Y477" s="1"/>
      <c r="Z477" s="1"/>
      <c r="AA477" s="1"/>
      <c r="AB477" s="1"/>
      <c r="AC477" s="1"/>
      <c r="AD477" s="1"/>
      <c r="AE477" s="1"/>
      <c r="AF477" s="1"/>
      <c r="AG477" s="1"/>
      <c r="AH477" s="1"/>
      <c r="AI477" s="1"/>
      <c r="AJ477" s="1"/>
      <c r="AK477" s="1"/>
      <c r="AL477" s="1"/>
    </row>
    <row r="478" spans="1:38">
      <c r="A478" s="1"/>
      <c r="B478" s="1"/>
      <c r="C478" s="1"/>
      <c r="D478" s="855"/>
      <c r="E478" s="855"/>
      <c r="F478" s="856"/>
      <c r="G478" s="1"/>
      <c r="H478" s="1"/>
      <c r="I478" s="1"/>
      <c r="J478" s="1"/>
      <c r="K478" s="1"/>
      <c r="L478" s="1"/>
      <c r="M478" s="1"/>
      <c r="N478" s="1"/>
      <c r="O478" s="1"/>
      <c r="P478" s="1"/>
      <c r="Q478" s="1"/>
      <c r="R478" s="856"/>
      <c r="S478" s="856"/>
      <c r="T478" s="856"/>
      <c r="U478" s="1"/>
      <c r="V478" s="1"/>
      <c r="W478" s="1"/>
      <c r="X478" s="1"/>
      <c r="Y478" s="1"/>
      <c r="Z478" s="1"/>
      <c r="AA478" s="1"/>
      <c r="AB478" s="1"/>
      <c r="AC478" s="1"/>
      <c r="AD478" s="1"/>
      <c r="AE478" s="1"/>
      <c r="AF478" s="1"/>
      <c r="AG478" s="1"/>
      <c r="AH478" s="1"/>
      <c r="AI478" s="1"/>
      <c r="AJ478" s="1"/>
      <c r="AK478" s="1"/>
      <c r="AL478" s="1"/>
    </row>
    <row r="479" spans="1:38">
      <c r="A479" s="1"/>
      <c r="B479" s="1"/>
      <c r="C479" s="1"/>
      <c r="D479" s="855"/>
      <c r="E479" s="855"/>
      <c r="F479" s="856"/>
      <c r="G479" s="1"/>
      <c r="H479" s="1"/>
      <c r="I479" s="1"/>
      <c r="J479" s="1"/>
      <c r="K479" s="1"/>
      <c r="L479" s="1"/>
      <c r="M479" s="1"/>
      <c r="N479" s="1"/>
      <c r="O479" s="1"/>
      <c r="P479" s="1"/>
      <c r="Q479" s="1"/>
      <c r="R479" s="856"/>
      <c r="S479" s="856"/>
      <c r="T479" s="856"/>
      <c r="U479" s="1"/>
      <c r="V479" s="1"/>
      <c r="W479" s="1"/>
      <c r="X479" s="1"/>
      <c r="Y479" s="1"/>
      <c r="Z479" s="1"/>
      <c r="AA479" s="1"/>
      <c r="AB479" s="1"/>
      <c r="AC479" s="1"/>
      <c r="AD479" s="1"/>
      <c r="AE479" s="1"/>
      <c r="AF479" s="1"/>
      <c r="AG479" s="1"/>
      <c r="AH479" s="1"/>
      <c r="AI479" s="1"/>
      <c r="AJ479" s="1"/>
      <c r="AK479" s="1"/>
      <c r="AL479" s="1"/>
    </row>
    <row r="480" spans="1:38">
      <c r="A480" s="1"/>
      <c r="B480" s="1"/>
      <c r="C480" s="1"/>
      <c r="D480" s="855"/>
      <c r="E480" s="855"/>
      <c r="F480" s="856"/>
      <c r="G480" s="1"/>
      <c r="H480" s="1"/>
      <c r="I480" s="1"/>
      <c r="J480" s="1"/>
      <c r="K480" s="1"/>
      <c r="L480" s="1"/>
      <c r="M480" s="1"/>
      <c r="N480" s="1"/>
      <c r="O480" s="1"/>
      <c r="P480" s="1"/>
      <c r="Q480" s="1"/>
      <c r="R480" s="856"/>
      <c r="S480" s="856"/>
      <c r="T480" s="856"/>
      <c r="U480" s="1"/>
      <c r="V480" s="1"/>
      <c r="W480" s="1"/>
      <c r="X480" s="1"/>
      <c r="Y480" s="1"/>
      <c r="Z480" s="1"/>
      <c r="AA480" s="1"/>
      <c r="AB480" s="1"/>
      <c r="AC480" s="1"/>
      <c r="AD480" s="1"/>
      <c r="AE480" s="1"/>
      <c r="AF480" s="1"/>
      <c r="AG480" s="1"/>
      <c r="AH480" s="1"/>
      <c r="AI480" s="1"/>
      <c r="AJ480" s="1"/>
      <c r="AK480" s="1"/>
      <c r="AL480" s="1"/>
    </row>
    <row r="481" spans="1:38">
      <c r="A481" s="1"/>
      <c r="B481" s="1"/>
      <c r="C481" s="1"/>
      <c r="D481" s="855"/>
      <c r="E481" s="855"/>
      <c r="F481" s="856"/>
      <c r="G481" s="1"/>
      <c r="H481" s="1"/>
      <c r="I481" s="1"/>
      <c r="J481" s="1"/>
      <c r="K481" s="1"/>
      <c r="L481" s="1"/>
      <c r="M481" s="1"/>
      <c r="N481" s="1"/>
      <c r="O481" s="1"/>
      <c r="P481" s="1"/>
      <c r="Q481" s="1"/>
      <c r="R481" s="856"/>
      <c r="S481" s="856"/>
      <c r="T481" s="856"/>
      <c r="U481" s="1"/>
      <c r="V481" s="1"/>
      <c r="W481" s="1"/>
      <c r="X481" s="1"/>
      <c r="Y481" s="1"/>
      <c r="Z481" s="1"/>
      <c r="AA481" s="1"/>
      <c r="AB481" s="1"/>
      <c r="AC481" s="1"/>
      <c r="AD481" s="1"/>
      <c r="AE481" s="1"/>
      <c r="AF481" s="1"/>
      <c r="AG481" s="1"/>
      <c r="AH481" s="1"/>
      <c r="AI481" s="1"/>
      <c r="AJ481" s="1"/>
      <c r="AK481" s="1"/>
      <c r="AL481" s="1"/>
    </row>
    <row r="482" spans="1:38">
      <c r="A482" s="1"/>
      <c r="B482" s="1"/>
      <c r="C482" s="1"/>
      <c r="D482" s="855"/>
      <c r="E482" s="855"/>
      <c r="F482" s="856"/>
      <c r="G482" s="1"/>
      <c r="H482" s="1"/>
      <c r="I482" s="1"/>
      <c r="J482" s="1"/>
      <c r="K482" s="1"/>
      <c r="L482" s="1"/>
      <c r="M482" s="1"/>
      <c r="N482" s="1"/>
      <c r="O482" s="1"/>
      <c r="P482" s="1"/>
      <c r="Q482" s="1"/>
      <c r="R482" s="856"/>
      <c r="S482" s="856"/>
      <c r="T482" s="856"/>
      <c r="U482" s="1"/>
      <c r="V482" s="1"/>
      <c r="W482" s="1"/>
      <c r="X482" s="1"/>
      <c r="Y482" s="1"/>
      <c r="Z482" s="1"/>
      <c r="AA482" s="1"/>
      <c r="AB482" s="1"/>
      <c r="AC482" s="1"/>
      <c r="AD482" s="1"/>
      <c r="AE482" s="1"/>
      <c r="AF482" s="1"/>
      <c r="AG482" s="1"/>
      <c r="AH482" s="1"/>
      <c r="AI482" s="1"/>
      <c r="AJ482" s="1"/>
      <c r="AK482" s="1"/>
      <c r="AL482" s="1"/>
    </row>
    <row r="483" spans="1:38">
      <c r="A483" s="1"/>
      <c r="B483" s="1"/>
      <c r="C483" s="1"/>
      <c r="D483" s="855"/>
      <c r="E483" s="855"/>
      <c r="F483" s="856"/>
      <c r="G483" s="1"/>
      <c r="H483" s="1"/>
      <c r="I483" s="1"/>
      <c r="J483" s="1"/>
      <c r="K483" s="1"/>
      <c r="L483" s="1"/>
      <c r="M483" s="1"/>
      <c r="N483" s="1"/>
      <c r="O483" s="1"/>
      <c r="P483" s="1"/>
      <c r="Q483" s="1"/>
      <c r="R483" s="856"/>
      <c r="S483" s="856"/>
      <c r="T483" s="856"/>
      <c r="U483" s="1"/>
      <c r="V483" s="1"/>
      <c r="W483" s="1"/>
      <c r="X483" s="1"/>
      <c r="Y483" s="1"/>
      <c r="Z483" s="1"/>
      <c r="AA483" s="1"/>
      <c r="AB483" s="1"/>
      <c r="AC483" s="1"/>
      <c r="AD483" s="1"/>
      <c r="AE483" s="1"/>
      <c r="AF483" s="1"/>
      <c r="AG483" s="1"/>
      <c r="AH483" s="1"/>
      <c r="AI483" s="1"/>
      <c r="AJ483" s="1"/>
      <c r="AK483" s="1"/>
      <c r="AL483" s="1"/>
    </row>
    <row r="484" spans="1:38">
      <c r="A484" s="1"/>
      <c r="B484" s="1"/>
      <c r="C484" s="1"/>
      <c r="D484" s="855"/>
      <c r="E484" s="855"/>
      <c r="F484" s="856"/>
      <c r="G484" s="1"/>
      <c r="H484" s="1"/>
      <c r="I484" s="1"/>
      <c r="J484" s="1"/>
      <c r="K484" s="1"/>
      <c r="L484" s="1"/>
      <c r="M484" s="1"/>
      <c r="N484" s="1"/>
      <c r="O484" s="1"/>
      <c r="P484" s="1"/>
      <c r="Q484" s="1"/>
      <c r="R484" s="856"/>
      <c r="S484" s="856"/>
      <c r="T484" s="856"/>
      <c r="U484" s="1"/>
      <c r="V484" s="1"/>
      <c r="W484" s="1"/>
      <c r="X484" s="1"/>
      <c r="Y484" s="1"/>
      <c r="Z484" s="1"/>
      <c r="AA484" s="1"/>
      <c r="AB484" s="1"/>
      <c r="AC484" s="1"/>
      <c r="AD484" s="1"/>
      <c r="AE484" s="1"/>
      <c r="AF484" s="1"/>
      <c r="AG484" s="1"/>
      <c r="AH484" s="1"/>
      <c r="AI484" s="1"/>
      <c r="AJ484" s="1"/>
      <c r="AK484" s="1"/>
      <c r="AL484" s="1"/>
    </row>
    <row r="485" spans="1:38">
      <c r="A485" s="1"/>
      <c r="B485" s="1"/>
      <c r="C485" s="1"/>
      <c r="D485" s="855"/>
      <c r="E485" s="855"/>
      <c r="F485" s="856"/>
      <c r="G485" s="1"/>
      <c r="H485" s="1"/>
      <c r="I485" s="1"/>
      <c r="J485" s="1"/>
      <c r="K485" s="1"/>
      <c r="L485" s="1"/>
      <c r="M485" s="1"/>
      <c r="N485" s="1"/>
      <c r="O485" s="1"/>
      <c r="P485" s="1"/>
      <c r="Q485" s="1"/>
      <c r="R485" s="856"/>
      <c r="S485" s="856"/>
      <c r="T485" s="856"/>
      <c r="U485" s="1"/>
      <c r="V485" s="1"/>
      <c r="W485" s="1"/>
      <c r="X485" s="1"/>
      <c r="Y485" s="1"/>
      <c r="Z485" s="1"/>
      <c r="AA485" s="1"/>
      <c r="AB485" s="1"/>
      <c r="AC485" s="1"/>
      <c r="AD485" s="1"/>
      <c r="AE485" s="1"/>
      <c r="AF485" s="1"/>
      <c r="AG485" s="1"/>
      <c r="AH485" s="1"/>
      <c r="AI485" s="1"/>
      <c r="AJ485" s="1"/>
      <c r="AK485" s="1"/>
      <c r="AL485" s="1"/>
    </row>
    <row r="486" spans="1:38">
      <c r="A486" s="1"/>
      <c r="B486" s="1"/>
      <c r="C486" s="1"/>
      <c r="D486" s="855"/>
      <c r="E486" s="855"/>
      <c r="F486" s="856"/>
      <c r="G486" s="1"/>
      <c r="H486" s="1"/>
      <c r="I486" s="1"/>
      <c r="J486" s="1"/>
      <c r="K486" s="1"/>
      <c r="L486" s="1"/>
      <c r="M486" s="1"/>
      <c r="N486" s="1"/>
      <c r="O486" s="1"/>
      <c r="P486" s="1"/>
      <c r="Q486" s="1"/>
      <c r="R486" s="856"/>
      <c r="S486" s="856"/>
      <c r="T486" s="856"/>
      <c r="U486" s="1"/>
      <c r="V486" s="1"/>
      <c r="W486" s="1"/>
      <c r="X486" s="1"/>
      <c r="Y486" s="1"/>
      <c r="Z486" s="1"/>
      <c r="AA486" s="1"/>
      <c r="AB486" s="1"/>
      <c r="AC486" s="1"/>
      <c r="AD486" s="1"/>
      <c r="AE486" s="1"/>
      <c r="AF486" s="1"/>
      <c r="AG486" s="1"/>
      <c r="AH486" s="1"/>
      <c r="AI486" s="1"/>
      <c r="AJ486" s="1"/>
      <c r="AK486" s="1"/>
      <c r="AL486" s="1"/>
    </row>
    <row r="487" spans="1:38">
      <c r="A487" s="1"/>
      <c r="B487" s="1"/>
      <c r="C487" s="1"/>
      <c r="D487" s="855"/>
      <c r="E487" s="855"/>
      <c r="F487" s="856"/>
      <c r="G487" s="1"/>
      <c r="H487" s="1"/>
      <c r="I487" s="1"/>
      <c r="J487" s="1"/>
      <c r="K487" s="1"/>
      <c r="L487" s="1"/>
      <c r="M487" s="1"/>
      <c r="N487" s="1"/>
      <c r="O487" s="1"/>
      <c r="P487" s="1"/>
      <c r="Q487" s="1"/>
      <c r="R487" s="856"/>
      <c r="S487" s="856"/>
      <c r="T487" s="856"/>
      <c r="U487" s="1"/>
      <c r="V487" s="1"/>
      <c r="W487" s="1"/>
      <c r="X487" s="1"/>
      <c r="Y487" s="1"/>
      <c r="Z487" s="1"/>
      <c r="AA487" s="1"/>
      <c r="AB487" s="1"/>
      <c r="AC487" s="1"/>
      <c r="AD487" s="1"/>
      <c r="AE487" s="1"/>
      <c r="AF487" s="1"/>
      <c r="AG487" s="1"/>
      <c r="AH487" s="1"/>
      <c r="AI487" s="1"/>
      <c r="AJ487" s="1"/>
      <c r="AK487" s="1"/>
      <c r="AL487" s="1"/>
    </row>
    <row r="488" spans="1:38">
      <c r="A488" s="1"/>
      <c r="B488" s="1"/>
      <c r="C488" s="1"/>
      <c r="D488" s="855"/>
      <c r="E488" s="855"/>
      <c r="F488" s="856"/>
      <c r="G488" s="1"/>
      <c r="H488" s="1"/>
      <c r="I488" s="1"/>
      <c r="J488" s="1"/>
      <c r="K488" s="1"/>
      <c r="L488" s="1"/>
      <c r="M488" s="1"/>
      <c r="N488" s="1"/>
      <c r="O488" s="1"/>
      <c r="P488" s="1"/>
      <c r="Q488" s="1"/>
      <c r="R488" s="856"/>
      <c r="S488" s="856"/>
      <c r="T488" s="856"/>
      <c r="U488" s="1"/>
      <c r="V488" s="1"/>
      <c r="W488" s="1"/>
      <c r="X488" s="1"/>
      <c r="Y488" s="1"/>
      <c r="Z488" s="1"/>
      <c r="AA488" s="1"/>
      <c r="AB488" s="1"/>
      <c r="AC488" s="1"/>
      <c r="AD488" s="1"/>
      <c r="AE488" s="1"/>
      <c r="AF488" s="1"/>
      <c r="AG488" s="1"/>
      <c r="AH488" s="1"/>
      <c r="AI488" s="1"/>
      <c r="AJ488" s="1"/>
      <c r="AK488" s="1"/>
      <c r="AL488" s="1"/>
    </row>
    <row r="489" spans="1:38">
      <c r="A489" s="1"/>
      <c r="B489" s="1"/>
      <c r="C489" s="1"/>
      <c r="D489" s="855"/>
      <c r="E489" s="855"/>
      <c r="F489" s="856"/>
      <c r="G489" s="1"/>
      <c r="H489" s="1"/>
      <c r="I489" s="1"/>
      <c r="J489" s="1"/>
      <c r="K489" s="1"/>
      <c r="L489" s="1"/>
      <c r="M489" s="1"/>
      <c r="N489" s="1"/>
      <c r="O489" s="1"/>
      <c r="P489" s="1"/>
      <c r="Q489" s="1"/>
      <c r="R489" s="856"/>
      <c r="S489" s="856"/>
      <c r="T489" s="856"/>
      <c r="U489" s="1"/>
      <c r="V489" s="1"/>
      <c r="W489" s="1"/>
      <c r="X489" s="1"/>
      <c r="Y489" s="1"/>
      <c r="Z489" s="1"/>
      <c r="AA489" s="1"/>
      <c r="AB489" s="1"/>
      <c r="AC489" s="1"/>
      <c r="AD489" s="1"/>
      <c r="AE489" s="1"/>
      <c r="AF489" s="1"/>
      <c r="AG489" s="1"/>
      <c r="AH489" s="1"/>
      <c r="AI489" s="1"/>
      <c r="AJ489" s="1"/>
      <c r="AK489" s="1"/>
      <c r="AL489" s="1"/>
    </row>
    <row r="490" spans="1:38">
      <c r="A490" s="1"/>
      <c r="B490" s="1"/>
      <c r="C490" s="1"/>
      <c r="D490" s="855"/>
      <c r="E490" s="855"/>
      <c r="F490" s="856"/>
      <c r="G490" s="1"/>
      <c r="H490" s="1"/>
      <c r="I490" s="1"/>
      <c r="J490" s="1"/>
      <c r="K490" s="1"/>
      <c r="L490" s="1"/>
      <c r="M490" s="1"/>
      <c r="N490" s="1"/>
      <c r="O490" s="1"/>
      <c r="P490" s="1"/>
      <c r="Q490" s="1"/>
      <c r="R490" s="856"/>
      <c r="S490" s="856"/>
      <c r="T490" s="856"/>
      <c r="U490" s="1"/>
      <c r="V490" s="1"/>
      <c r="W490" s="1"/>
      <c r="X490" s="1"/>
      <c r="Y490" s="1"/>
      <c r="Z490" s="1"/>
      <c r="AA490" s="1"/>
      <c r="AB490" s="1"/>
      <c r="AC490" s="1"/>
      <c r="AD490" s="1"/>
      <c r="AE490" s="1"/>
      <c r="AF490" s="1"/>
      <c r="AG490" s="1"/>
      <c r="AH490" s="1"/>
      <c r="AI490" s="1"/>
      <c r="AJ490" s="1"/>
      <c r="AK490" s="1"/>
      <c r="AL490" s="1"/>
    </row>
    <row r="491" spans="1:38">
      <c r="A491" s="1"/>
      <c r="B491" s="1"/>
      <c r="C491" s="1"/>
      <c r="D491" s="855"/>
      <c r="E491" s="855"/>
      <c r="F491" s="856"/>
      <c r="G491" s="1"/>
      <c r="H491" s="1"/>
      <c r="I491" s="1"/>
      <c r="J491" s="1"/>
      <c r="K491" s="1"/>
      <c r="L491" s="1"/>
      <c r="M491" s="1"/>
      <c r="N491" s="1"/>
      <c r="O491" s="1"/>
      <c r="P491" s="1"/>
      <c r="Q491" s="1"/>
      <c r="R491" s="856"/>
      <c r="S491" s="856"/>
      <c r="T491" s="856"/>
      <c r="U491" s="1"/>
      <c r="V491" s="1"/>
      <c r="W491" s="1"/>
      <c r="X491" s="1"/>
      <c r="Y491" s="1"/>
      <c r="Z491" s="1"/>
      <c r="AA491" s="1"/>
      <c r="AB491" s="1"/>
      <c r="AC491" s="1"/>
      <c r="AD491" s="1"/>
      <c r="AE491" s="1"/>
      <c r="AF491" s="1"/>
      <c r="AG491" s="1"/>
      <c r="AH491" s="1"/>
      <c r="AI491" s="1"/>
      <c r="AJ491" s="1"/>
      <c r="AK491" s="1"/>
      <c r="AL491" s="1"/>
    </row>
    <row r="492" spans="1:38">
      <c r="A492" s="1"/>
      <c r="B492" s="1"/>
      <c r="C492" s="1"/>
      <c r="D492" s="855"/>
      <c r="E492" s="855"/>
      <c r="F492" s="856"/>
      <c r="G492" s="1"/>
      <c r="H492" s="1"/>
      <c r="I492" s="1"/>
      <c r="J492" s="1"/>
      <c r="K492" s="1"/>
      <c r="L492" s="1"/>
      <c r="M492" s="1"/>
      <c r="N492" s="1"/>
      <c r="O492" s="1"/>
      <c r="P492" s="1"/>
      <c r="Q492" s="1"/>
      <c r="R492" s="856"/>
      <c r="S492" s="856"/>
      <c r="T492" s="856"/>
      <c r="U492" s="1"/>
      <c r="V492" s="1"/>
      <c r="W492" s="1"/>
      <c r="X492" s="1"/>
      <c r="Y492" s="1"/>
      <c r="Z492" s="1"/>
      <c r="AA492" s="1"/>
      <c r="AB492" s="1"/>
      <c r="AC492" s="1"/>
      <c r="AD492" s="1"/>
      <c r="AE492" s="1"/>
      <c r="AF492" s="1"/>
      <c r="AG492" s="1"/>
      <c r="AH492" s="1"/>
      <c r="AI492" s="1"/>
      <c r="AJ492" s="1"/>
      <c r="AK492" s="1"/>
      <c r="AL492" s="1"/>
    </row>
    <row r="493" spans="1:38">
      <c r="A493" s="1"/>
      <c r="B493" s="1"/>
      <c r="C493" s="1"/>
      <c r="D493" s="855"/>
      <c r="E493" s="855"/>
      <c r="F493" s="856"/>
      <c r="G493" s="1"/>
      <c r="H493" s="1"/>
      <c r="I493" s="1"/>
      <c r="J493" s="1"/>
      <c r="K493" s="1"/>
      <c r="L493" s="1"/>
      <c r="M493" s="1"/>
      <c r="N493" s="1"/>
      <c r="O493" s="1"/>
      <c r="P493" s="1"/>
      <c r="Q493" s="1"/>
      <c r="R493" s="856"/>
      <c r="S493" s="856"/>
      <c r="T493" s="856"/>
      <c r="U493" s="1"/>
      <c r="V493" s="1"/>
      <c r="W493" s="1"/>
      <c r="X493" s="1"/>
      <c r="Y493" s="1"/>
      <c r="Z493" s="1"/>
      <c r="AA493" s="1"/>
      <c r="AB493" s="1"/>
      <c r="AC493" s="1"/>
      <c r="AD493" s="1"/>
      <c r="AE493" s="1"/>
      <c r="AF493" s="1"/>
      <c r="AG493" s="1"/>
      <c r="AH493" s="1"/>
      <c r="AI493" s="1"/>
      <c r="AJ493" s="1"/>
      <c r="AK493" s="1"/>
      <c r="AL493" s="1"/>
    </row>
    <row r="494" spans="1:38">
      <c r="A494" s="1"/>
      <c r="B494" s="1"/>
      <c r="C494" s="1"/>
      <c r="D494" s="855"/>
      <c r="E494" s="855"/>
      <c r="F494" s="856"/>
      <c r="G494" s="1"/>
      <c r="H494" s="1"/>
      <c r="I494" s="1"/>
      <c r="J494" s="1"/>
      <c r="K494" s="1"/>
      <c r="L494" s="1"/>
      <c r="M494" s="1"/>
      <c r="N494" s="1"/>
      <c r="O494" s="1"/>
      <c r="P494" s="1"/>
      <c r="Q494" s="1"/>
      <c r="R494" s="856"/>
      <c r="S494" s="856"/>
      <c r="T494" s="856"/>
      <c r="U494" s="1"/>
      <c r="V494" s="1"/>
      <c r="W494" s="1"/>
      <c r="X494" s="1"/>
      <c r="Y494" s="1"/>
      <c r="Z494" s="1"/>
      <c r="AA494" s="1"/>
      <c r="AB494" s="1"/>
      <c r="AC494" s="1"/>
      <c r="AD494" s="1"/>
      <c r="AE494" s="1"/>
      <c r="AF494" s="1"/>
      <c r="AG494" s="1"/>
      <c r="AH494" s="1"/>
      <c r="AI494" s="1"/>
      <c r="AJ494" s="1"/>
      <c r="AK494" s="1"/>
      <c r="AL494" s="1"/>
    </row>
    <row r="495" spans="1:38">
      <c r="A495" s="1"/>
      <c r="B495" s="1"/>
      <c r="C495" s="1"/>
      <c r="D495" s="855"/>
      <c r="E495" s="855"/>
      <c r="F495" s="856"/>
      <c r="G495" s="1"/>
      <c r="H495" s="1"/>
      <c r="I495" s="1"/>
      <c r="J495" s="1"/>
      <c r="K495" s="1"/>
      <c r="L495" s="1"/>
      <c r="M495" s="1"/>
      <c r="N495" s="1"/>
      <c r="O495" s="1"/>
      <c r="P495" s="1"/>
      <c r="Q495" s="1"/>
      <c r="R495" s="856"/>
      <c r="S495" s="856"/>
      <c r="T495" s="856"/>
      <c r="U495" s="1"/>
      <c r="V495" s="1"/>
      <c r="W495" s="1"/>
      <c r="X495" s="1"/>
      <c r="Y495" s="1"/>
      <c r="Z495" s="1"/>
      <c r="AA495" s="1"/>
      <c r="AB495" s="1"/>
      <c r="AC495" s="1"/>
      <c r="AD495" s="1"/>
      <c r="AE495" s="1"/>
      <c r="AF495" s="1"/>
      <c r="AG495" s="1"/>
      <c r="AH495" s="1"/>
      <c r="AI495" s="1"/>
      <c r="AJ495" s="1"/>
      <c r="AK495" s="1"/>
      <c r="AL495" s="1"/>
    </row>
    <row r="496" spans="1:38">
      <c r="A496" s="1"/>
      <c r="B496" s="1"/>
      <c r="C496" s="1"/>
      <c r="D496" s="855"/>
      <c r="E496" s="855"/>
      <c r="F496" s="856"/>
      <c r="G496" s="1"/>
      <c r="H496" s="1"/>
      <c r="I496" s="1"/>
      <c r="J496" s="1"/>
      <c r="K496" s="1"/>
      <c r="L496" s="1"/>
      <c r="M496" s="1"/>
      <c r="N496" s="1"/>
      <c r="O496" s="1"/>
      <c r="P496" s="1"/>
      <c r="Q496" s="1"/>
      <c r="R496" s="856"/>
      <c r="S496" s="856"/>
      <c r="T496" s="856"/>
      <c r="U496" s="1"/>
      <c r="V496" s="1"/>
      <c r="W496" s="1"/>
      <c r="X496" s="1"/>
      <c r="Y496" s="1"/>
      <c r="Z496" s="1"/>
      <c r="AA496" s="1"/>
      <c r="AB496" s="1"/>
      <c r="AC496" s="1"/>
      <c r="AD496" s="1"/>
      <c r="AE496" s="1"/>
      <c r="AF496" s="1"/>
      <c r="AG496" s="1"/>
      <c r="AH496" s="1"/>
      <c r="AI496" s="1"/>
      <c r="AJ496" s="1"/>
      <c r="AK496" s="1"/>
      <c r="AL496" s="1"/>
    </row>
    <row r="497" spans="1:38">
      <c r="A497" s="1"/>
      <c r="B497" s="1"/>
      <c r="C497" s="1"/>
      <c r="D497" s="855"/>
      <c r="E497" s="855"/>
      <c r="F497" s="856"/>
      <c r="G497" s="1"/>
      <c r="H497" s="1"/>
      <c r="I497" s="1"/>
      <c r="J497" s="1"/>
      <c r="K497" s="1"/>
      <c r="L497" s="1"/>
      <c r="M497" s="1"/>
      <c r="N497" s="1"/>
      <c r="O497" s="1"/>
      <c r="P497" s="1"/>
      <c r="Q497" s="1"/>
      <c r="R497" s="856"/>
      <c r="S497" s="856"/>
      <c r="T497" s="856"/>
      <c r="U497" s="1"/>
      <c r="V497" s="1"/>
      <c r="W497" s="1"/>
      <c r="X497" s="1"/>
      <c r="Y497" s="1"/>
      <c r="Z497" s="1"/>
      <c r="AA497" s="1"/>
      <c r="AB497" s="1"/>
      <c r="AC497" s="1"/>
      <c r="AD497" s="1"/>
      <c r="AE497" s="1"/>
      <c r="AF497" s="1"/>
      <c r="AG497" s="1"/>
      <c r="AH497" s="1"/>
      <c r="AI497" s="1"/>
      <c r="AJ497" s="1"/>
      <c r="AK497" s="1"/>
      <c r="AL497" s="1"/>
    </row>
    <row r="498" spans="1:38">
      <c r="A498" s="1"/>
      <c r="B498" s="1"/>
      <c r="C498" s="1"/>
      <c r="D498" s="855"/>
      <c r="E498" s="855"/>
      <c r="F498" s="856"/>
      <c r="G498" s="1"/>
      <c r="H498" s="1"/>
      <c r="I498" s="1"/>
      <c r="J498" s="1"/>
      <c r="K498" s="1"/>
      <c r="L498" s="1"/>
      <c r="M498" s="1"/>
      <c r="N498" s="1"/>
      <c r="O498" s="1"/>
      <c r="P498" s="1"/>
      <c r="Q498" s="1"/>
      <c r="R498" s="856"/>
      <c r="S498" s="856"/>
      <c r="T498" s="856"/>
      <c r="U498" s="1"/>
      <c r="V498" s="1"/>
      <c r="W498" s="1"/>
      <c r="X498" s="1"/>
      <c r="Y498" s="1"/>
      <c r="Z498" s="1"/>
      <c r="AA498" s="1"/>
      <c r="AB498" s="1"/>
      <c r="AC498" s="1"/>
      <c r="AD498" s="1"/>
      <c r="AE498" s="1"/>
      <c r="AF498" s="1"/>
      <c r="AG498" s="1"/>
      <c r="AH498" s="1"/>
      <c r="AI498" s="1"/>
      <c r="AJ498" s="1"/>
      <c r="AK498" s="1"/>
      <c r="AL498" s="1"/>
    </row>
    <row r="499" spans="1:38">
      <c r="A499" s="1"/>
      <c r="B499" s="1"/>
      <c r="C499" s="1"/>
      <c r="D499" s="855"/>
      <c r="E499" s="855"/>
      <c r="F499" s="856"/>
      <c r="G499" s="1"/>
      <c r="H499" s="1"/>
      <c r="I499" s="1"/>
      <c r="J499" s="1"/>
      <c r="K499" s="1"/>
      <c r="L499" s="1"/>
      <c r="M499" s="1"/>
      <c r="N499" s="1"/>
      <c r="O499" s="1"/>
      <c r="P499" s="1"/>
      <c r="Q499" s="1"/>
      <c r="R499" s="856"/>
      <c r="S499" s="856"/>
      <c r="T499" s="856"/>
      <c r="U499" s="1"/>
      <c r="V499" s="1"/>
      <c r="W499" s="1"/>
      <c r="X499" s="1"/>
      <c r="Y499" s="1"/>
      <c r="Z499" s="1"/>
      <c r="AA499" s="1"/>
      <c r="AB499" s="1"/>
      <c r="AC499" s="1"/>
      <c r="AD499" s="1"/>
      <c r="AE499" s="1"/>
      <c r="AF499" s="1"/>
      <c r="AG499" s="1"/>
      <c r="AH499" s="1"/>
      <c r="AI499" s="1"/>
      <c r="AJ499" s="1"/>
      <c r="AK499" s="1"/>
      <c r="AL499" s="1"/>
    </row>
    <row r="500" spans="1:38">
      <c r="A500" s="1"/>
      <c r="B500" s="1"/>
      <c r="C500" s="1"/>
      <c r="D500" s="855"/>
      <c r="E500" s="855"/>
      <c r="F500" s="856"/>
      <c r="G500" s="1"/>
      <c r="H500" s="1"/>
      <c r="I500" s="1"/>
      <c r="J500" s="1"/>
      <c r="K500" s="1"/>
      <c r="L500" s="1"/>
      <c r="M500" s="1"/>
      <c r="N500" s="1"/>
      <c r="O500" s="1"/>
      <c r="P500" s="1"/>
      <c r="Q500" s="1"/>
      <c r="R500" s="856"/>
      <c r="S500" s="856"/>
      <c r="T500" s="856"/>
      <c r="U500" s="1"/>
      <c r="V500" s="1"/>
      <c r="W500" s="1"/>
      <c r="X500" s="1"/>
      <c r="Y500" s="1"/>
      <c r="Z500" s="1"/>
      <c r="AA500" s="1"/>
      <c r="AB500" s="1"/>
      <c r="AC500" s="1"/>
      <c r="AD500" s="1"/>
      <c r="AE500" s="1"/>
      <c r="AF500" s="1"/>
      <c r="AG500" s="1"/>
      <c r="AH500" s="1"/>
      <c r="AI500" s="1"/>
      <c r="AJ500" s="1"/>
      <c r="AK500" s="1"/>
      <c r="AL500" s="1"/>
    </row>
    <row r="501" spans="1:38">
      <c r="A501" s="1"/>
      <c r="B501" s="1"/>
      <c r="C501" s="1"/>
      <c r="D501" s="855"/>
      <c r="E501" s="855"/>
      <c r="F501" s="856"/>
      <c r="G501" s="1"/>
      <c r="H501" s="1"/>
      <c r="I501" s="1"/>
      <c r="J501" s="1"/>
      <c r="K501" s="1"/>
      <c r="L501" s="1"/>
      <c r="M501" s="1"/>
      <c r="N501" s="1"/>
      <c r="O501" s="1"/>
      <c r="P501" s="1"/>
      <c r="Q501" s="1"/>
      <c r="R501" s="856"/>
      <c r="S501" s="856"/>
      <c r="T501" s="856"/>
      <c r="U501" s="1"/>
      <c r="V501" s="1"/>
      <c r="W501" s="1"/>
      <c r="X501" s="1"/>
      <c r="Y501" s="1"/>
      <c r="Z501" s="1"/>
      <c r="AA501" s="1"/>
      <c r="AB501" s="1"/>
      <c r="AC501" s="1"/>
      <c r="AD501" s="1"/>
      <c r="AE501" s="1"/>
      <c r="AF501" s="1"/>
      <c r="AG501" s="1"/>
      <c r="AH501" s="1"/>
      <c r="AI501" s="1"/>
      <c r="AJ501" s="1"/>
      <c r="AK501" s="1"/>
      <c r="AL501" s="1"/>
    </row>
    <row r="502" spans="1:38">
      <c r="A502" s="1"/>
      <c r="B502" s="1"/>
      <c r="C502" s="1"/>
      <c r="D502" s="855"/>
      <c r="E502" s="855"/>
      <c r="F502" s="856"/>
      <c r="G502" s="1"/>
      <c r="H502" s="1"/>
      <c r="I502" s="1"/>
      <c r="J502" s="1"/>
      <c r="K502" s="1"/>
      <c r="L502" s="1"/>
      <c r="M502" s="1"/>
      <c r="N502" s="1"/>
      <c r="O502" s="1"/>
      <c r="P502" s="1"/>
      <c r="Q502" s="1"/>
      <c r="R502" s="856"/>
      <c r="S502" s="856"/>
      <c r="T502" s="856"/>
      <c r="U502" s="1"/>
      <c r="V502" s="1"/>
      <c r="W502" s="1"/>
      <c r="X502" s="1"/>
      <c r="Y502" s="1"/>
      <c r="Z502" s="1"/>
      <c r="AA502" s="1"/>
      <c r="AB502" s="1"/>
      <c r="AC502" s="1"/>
      <c r="AD502" s="1"/>
      <c r="AE502" s="1"/>
      <c r="AF502" s="1"/>
      <c r="AG502" s="1"/>
      <c r="AH502" s="1"/>
      <c r="AI502" s="1"/>
      <c r="AJ502" s="1"/>
      <c r="AK502" s="1"/>
      <c r="AL502" s="1"/>
    </row>
    <row r="503" spans="1:38">
      <c r="A503" s="1"/>
      <c r="B503" s="1"/>
      <c r="C503" s="1"/>
      <c r="D503" s="855"/>
      <c r="E503" s="855"/>
      <c r="F503" s="856"/>
      <c r="G503" s="1"/>
      <c r="H503" s="1"/>
      <c r="I503" s="1"/>
      <c r="J503" s="1"/>
      <c r="K503" s="1"/>
      <c r="L503" s="1"/>
      <c r="M503" s="1"/>
      <c r="N503" s="1"/>
      <c r="O503" s="1"/>
      <c r="P503" s="1"/>
      <c r="Q503" s="1"/>
      <c r="R503" s="856"/>
      <c r="S503" s="856"/>
      <c r="T503" s="856"/>
      <c r="U503" s="1"/>
      <c r="V503" s="1"/>
      <c r="W503" s="1"/>
      <c r="X503" s="1"/>
      <c r="Y503" s="1"/>
      <c r="Z503" s="1"/>
      <c r="AA503" s="1"/>
      <c r="AB503" s="1"/>
      <c r="AC503" s="1"/>
      <c r="AD503" s="1"/>
      <c r="AE503" s="1"/>
      <c r="AF503" s="1"/>
      <c r="AG503" s="1"/>
      <c r="AH503" s="1"/>
      <c r="AI503" s="1"/>
      <c r="AJ503" s="1"/>
      <c r="AK503" s="1"/>
      <c r="AL503" s="1"/>
    </row>
    <row r="504" spans="1:38">
      <c r="A504" s="1"/>
      <c r="B504" s="1"/>
      <c r="C504" s="1"/>
      <c r="D504" s="855"/>
      <c r="E504" s="855"/>
      <c r="F504" s="856"/>
      <c r="G504" s="1"/>
      <c r="H504" s="1"/>
      <c r="I504" s="1"/>
      <c r="J504" s="1"/>
      <c r="K504" s="1"/>
      <c r="L504" s="1"/>
      <c r="M504" s="1"/>
      <c r="N504" s="1"/>
      <c r="O504" s="1"/>
      <c r="P504" s="1"/>
      <c r="Q504" s="1"/>
      <c r="R504" s="856"/>
      <c r="S504" s="856"/>
      <c r="T504" s="856"/>
      <c r="U504" s="1"/>
      <c r="V504" s="1"/>
      <c r="W504" s="1"/>
      <c r="X504" s="1"/>
      <c r="Y504" s="1"/>
      <c r="Z504" s="1"/>
      <c r="AA504" s="1"/>
      <c r="AB504" s="1"/>
      <c r="AC504" s="1"/>
      <c r="AD504" s="1"/>
      <c r="AE504" s="1"/>
      <c r="AF504" s="1"/>
      <c r="AG504" s="1"/>
      <c r="AH504" s="1"/>
      <c r="AI504" s="1"/>
      <c r="AJ504" s="1"/>
      <c r="AK504" s="1"/>
      <c r="AL504" s="1"/>
    </row>
    <row r="505" spans="1:38">
      <c r="A505" s="1"/>
      <c r="B505" s="1"/>
      <c r="C505" s="1"/>
      <c r="D505" s="855"/>
      <c r="E505" s="855"/>
      <c r="F505" s="856"/>
      <c r="G505" s="1"/>
      <c r="H505" s="1"/>
      <c r="I505" s="1"/>
      <c r="J505" s="1"/>
      <c r="K505" s="1"/>
      <c r="L505" s="1"/>
      <c r="M505" s="1"/>
      <c r="N505" s="1"/>
      <c r="O505" s="1"/>
      <c r="P505" s="1"/>
      <c r="Q505" s="1"/>
      <c r="R505" s="856"/>
      <c r="S505" s="856"/>
      <c r="T505" s="856"/>
      <c r="U505" s="1"/>
      <c r="V505" s="1"/>
      <c r="W505" s="1"/>
      <c r="X505" s="1"/>
      <c r="Y505" s="1"/>
      <c r="Z505" s="1"/>
      <c r="AA505" s="1"/>
      <c r="AB505" s="1"/>
      <c r="AC505" s="1"/>
      <c r="AD505" s="1"/>
      <c r="AE505" s="1"/>
      <c r="AF505" s="1"/>
      <c r="AG505" s="1"/>
      <c r="AH505" s="1"/>
      <c r="AI505" s="1"/>
      <c r="AJ505" s="1"/>
      <c r="AK505" s="1"/>
      <c r="AL505" s="1"/>
    </row>
    <row r="506" spans="1:38">
      <c r="A506" s="1"/>
      <c r="B506" s="1"/>
      <c r="C506" s="1"/>
      <c r="D506" s="855"/>
      <c r="E506" s="855"/>
      <c r="F506" s="856"/>
      <c r="G506" s="1"/>
      <c r="H506" s="1"/>
      <c r="I506" s="1"/>
      <c r="J506" s="1"/>
      <c r="K506" s="1"/>
      <c r="L506" s="1"/>
      <c r="M506" s="1"/>
      <c r="N506" s="1"/>
      <c r="O506" s="1"/>
      <c r="P506" s="1"/>
      <c r="Q506" s="1"/>
      <c r="R506" s="856"/>
      <c r="S506" s="856"/>
      <c r="T506" s="856"/>
      <c r="U506" s="1"/>
      <c r="V506" s="1"/>
      <c r="W506" s="1"/>
      <c r="X506" s="1"/>
      <c r="Y506" s="1"/>
      <c r="Z506" s="1"/>
      <c r="AA506" s="1"/>
      <c r="AB506" s="1"/>
      <c r="AC506" s="1"/>
      <c r="AD506" s="1"/>
      <c r="AE506" s="1"/>
      <c r="AF506" s="1"/>
      <c r="AG506" s="1"/>
      <c r="AH506" s="1"/>
      <c r="AI506" s="1"/>
      <c r="AJ506" s="1"/>
      <c r="AK506" s="1"/>
      <c r="AL506" s="1"/>
    </row>
    <row r="507" spans="1:38">
      <c r="A507" s="1"/>
      <c r="B507" s="1"/>
      <c r="C507" s="1"/>
      <c r="D507" s="855"/>
      <c r="E507" s="855"/>
      <c r="F507" s="856"/>
      <c r="G507" s="1"/>
      <c r="H507" s="1"/>
      <c r="I507" s="1"/>
      <c r="J507" s="1"/>
      <c r="K507" s="1"/>
      <c r="L507" s="1"/>
      <c r="M507" s="1"/>
      <c r="N507" s="1"/>
      <c r="O507" s="1"/>
      <c r="P507" s="1"/>
      <c r="Q507" s="1"/>
      <c r="R507" s="856"/>
      <c r="S507" s="856"/>
      <c r="T507" s="856"/>
      <c r="U507" s="1"/>
      <c r="V507" s="1"/>
      <c r="W507" s="1"/>
      <c r="X507" s="1"/>
      <c r="Y507" s="1"/>
      <c r="Z507" s="1"/>
      <c r="AA507" s="1"/>
      <c r="AB507" s="1"/>
      <c r="AC507" s="1"/>
      <c r="AD507" s="1"/>
      <c r="AE507" s="1"/>
      <c r="AF507" s="1"/>
      <c r="AG507" s="1"/>
      <c r="AH507" s="1"/>
      <c r="AI507" s="1"/>
      <c r="AJ507" s="1"/>
      <c r="AK507" s="1"/>
      <c r="AL507" s="1"/>
    </row>
    <row r="508" spans="1:38">
      <c r="A508" s="1"/>
      <c r="B508" s="1"/>
      <c r="C508" s="1"/>
      <c r="D508" s="855"/>
      <c r="E508" s="855"/>
      <c r="F508" s="856"/>
      <c r="G508" s="1"/>
      <c r="H508" s="1"/>
      <c r="I508" s="1"/>
      <c r="J508" s="1"/>
      <c r="K508" s="1"/>
      <c r="L508" s="1"/>
      <c r="M508" s="1"/>
      <c r="N508" s="1"/>
      <c r="O508" s="1"/>
      <c r="P508" s="1"/>
      <c r="Q508" s="1"/>
      <c r="R508" s="856"/>
      <c r="S508" s="856"/>
      <c r="T508" s="856"/>
      <c r="U508" s="1"/>
      <c r="V508" s="1"/>
      <c r="W508" s="1"/>
      <c r="X508" s="1"/>
      <c r="Y508" s="1"/>
      <c r="Z508" s="1"/>
      <c r="AA508" s="1"/>
      <c r="AB508" s="1"/>
      <c r="AC508" s="1"/>
      <c r="AD508" s="1"/>
      <c r="AE508" s="1"/>
      <c r="AF508" s="1"/>
      <c r="AG508" s="1"/>
      <c r="AH508" s="1"/>
      <c r="AI508" s="1"/>
      <c r="AJ508" s="1"/>
      <c r="AK508" s="1"/>
      <c r="AL508" s="1"/>
    </row>
    <row r="509" spans="1:38">
      <c r="A509" s="1"/>
      <c r="B509" s="1"/>
      <c r="C509" s="1"/>
      <c r="D509" s="855"/>
      <c r="E509" s="855"/>
      <c r="F509" s="856"/>
      <c r="G509" s="1"/>
      <c r="H509" s="1"/>
      <c r="I509" s="1"/>
      <c r="J509" s="1"/>
      <c r="K509" s="1"/>
      <c r="L509" s="1"/>
      <c r="M509" s="1"/>
      <c r="N509" s="1"/>
      <c r="O509" s="1"/>
      <c r="P509" s="1"/>
      <c r="Q509" s="1"/>
      <c r="R509" s="856"/>
      <c r="S509" s="856"/>
      <c r="T509" s="856"/>
      <c r="U509" s="1"/>
      <c r="V509" s="1"/>
      <c r="W509" s="1"/>
      <c r="X509" s="1"/>
      <c r="Y509" s="1"/>
      <c r="Z509" s="1"/>
      <c r="AA509" s="1"/>
      <c r="AB509" s="1"/>
      <c r="AC509" s="1"/>
      <c r="AD509" s="1"/>
      <c r="AE509" s="1"/>
      <c r="AF509" s="1"/>
      <c r="AG509" s="1"/>
      <c r="AH509" s="1"/>
      <c r="AI509" s="1"/>
      <c r="AJ509" s="1"/>
      <c r="AK509" s="1"/>
      <c r="AL509" s="1"/>
    </row>
    <row r="510" spans="1:38">
      <c r="A510" s="1"/>
      <c r="B510" s="1"/>
      <c r="C510" s="1"/>
      <c r="D510" s="855"/>
      <c r="E510" s="855"/>
      <c r="F510" s="856"/>
      <c r="G510" s="1"/>
      <c r="H510" s="1"/>
      <c r="I510" s="1"/>
      <c r="J510" s="1"/>
      <c r="K510" s="1"/>
      <c r="L510" s="1"/>
      <c r="M510" s="1"/>
      <c r="N510" s="1"/>
      <c r="O510" s="1"/>
      <c r="P510" s="1"/>
      <c r="Q510" s="1"/>
      <c r="R510" s="856"/>
      <c r="S510" s="856"/>
      <c r="T510" s="856"/>
      <c r="U510" s="1"/>
      <c r="V510" s="1"/>
      <c r="W510" s="1"/>
      <c r="X510" s="1"/>
      <c r="Y510" s="1"/>
      <c r="Z510" s="1"/>
      <c r="AA510" s="1"/>
      <c r="AB510" s="1"/>
      <c r="AC510" s="1"/>
      <c r="AD510" s="1"/>
      <c r="AE510" s="1"/>
      <c r="AF510" s="1"/>
      <c r="AG510" s="1"/>
      <c r="AH510" s="1"/>
      <c r="AI510" s="1"/>
      <c r="AJ510" s="1"/>
      <c r="AK510" s="1"/>
      <c r="AL510" s="1"/>
    </row>
    <row r="511" spans="1:38">
      <c r="A511" s="1"/>
      <c r="B511" s="1"/>
      <c r="C511" s="1"/>
      <c r="D511" s="855"/>
      <c r="E511" s="855"/>
      <c r="F511" s="856"/>
      <c r="G511" s="1"/>
      <c r="H511" s="1"/>
      <c r="I511" s="1"/>
      <c r="J511" s="1"/>
      <c r="K511" s="1"/>
      <c r="L511" s="1"/>
      <c r="M511" s="1"/>
      <c r="N511" s="1"/>
      <c r="O511" s="1"/>
      <c r="P511" s="1"/>
      <c r="Q511" s="1"/>
      <c r="R511" s="856"/>
      <c r="S511" s="856"/>
      <c r="T511" s="856"/>
      <c r="U511" s="1"/>
      <c r="V511" s="1"/>
      <c r="W511" s="1"/>
      <c r="X511" s="1"/>
      <c r="Y511" s="1"/>
      <c r="Z511" s="1"/>
      <c r="AA511" s="1"/>
      <c r="AB511" s="1"/>
      <c r="AC511" s="1"/>
      <c r="AD511" s="1"/>
      <c r="AE511" s="1"/>
      <c r="AF511" s="1"/>
      <c r="AG511" s="1"/>
      <c r="AH511" s="1"/>
      <c r="AI511" s="1"/>
      <c r="AJ511" s="1"/>
      <c r="AK511" s="1"/>
      <c r="AL511" s="1"/>
    </row>
    <row r="512" spans="1:38">
      <c r="A512" s="1"/>
      <c r="B512" s="1"/>
      <c r="C512" s="1"/>
      <c r="D512" s="855"/>
      <c r="E512" s="855"/>
      <c r="F512" s="856"/>
      <c r="G512" s="1"/>
      <c r="H512" s="1"/>
      <c r="I512" s="1"/>
      <c r="J512" s="1"/>
      <c r="K512" s="1"/>
      <c r="L512" s="1"/>
      <c r="M512" s="1"/>
      <c r="N512" s="1"/>
      <c r="O512" s="1"/>
      <c r="P512" s="1"/>
      <c r="Q512" s="1"/>
      <c r="R512" s="856"/>
      <c r="S512" s="856"/>
      <c r="T512" s="856"/>
      <c r="U512" s="1"/>
      <c r="V512" s="1"/>
      <c r="W512" s="1"/>
      <c r="X512" s="1"/>
      <c r="Y512" s="1"/>
      <c r="Z512" s="1"/>
      <c r="AA512" s="1"/>
      <c r="AB512" s="1"/>
      <c r="AC512" s="1"/>
      <c r="AD512" s="1"/>
      <c r="AE512" s="1"/>
      <c r="AF512" s="1"/>
      <c r="AG512" s="1"/>
      <c r="AH512" s="1"/>
      <c r="AI512" s="1"/>
      <c r="AJ512" s="1"/>
      <c r="AK512" s="1"/>
      <c r="AL512" s="1"/>
    </row>
    <row r="513" spans="1:38">
      <c r="A513" s="1"/>
      <c r="B513" s="1"/>
      <c r="C513" s="1"/>
      <c r="D513" s="855"/>
      <c r="E513" s="855"/>
      <c r="F513" s="856"/>
      <c r="G513" s="1"/>
      <c r="H513" s="1"/>
      <c r="I513" s="1"/>
      <c r="J513" s="1"/>
      <c r="K513" s="1"/>
      <c r="L513" s="1"/>
      <c r="M513" s="1"/>
      <c r="N513" s="1"/>
      <c r="O513" s="1"/>
      <c r="P513" s="1"/>
      <c r="Q513" s="1"/>
      <c r="R513" s="856"/>
      <c r="S513" s="856"/>
      <c r="T513" s="856"/>
      <c r="U513" s="1"/>
      <c r="V513" s="1"/>
      <c r="W513" s="1"/>
      <c r="X513" s="1"/>
      <c r="Y513" s="1"/>
      <c r="Z513" s="1"/>
      <c r="AA513" s="1"/>
      <c r="AB513" s="1"/>
      <c r="AC513" s="1"/>
      <c r="AD513" s="1"/>
      <c r="AE513" s="1"/>
      <c r="AF513" s="1"/>
      <c r="AG513" s="1"/>
      <c r="AH513" s="1"/>
      <c r="AI513" s="1"/>
      <c r="AJ513" s="1"/>
      <c r="AK513" s="1"/>
      <c r="AL513" s="1"/>
    </row>
    <row r="514" spans="1:38">
      <c r="A514" s="1"/>
      <c r="B514" s="1"/>
      <c r="C514" s="1"/>
      <c r="D514" s="855"/>
      <c r="E514" s="855"/>
      <c r="F514" s="856"/>
      <c r="G514" s="1"/>
      <c r="H514" s="1"/>
      <c r="I514" s="1"/>
      <c r="J514" s="1"/>
      <c r="K514" s="1"/>
      <c r="L514" s="1"/>
      <c r="M514" s="1"/>
      <c r="N514" s="1"/>
      <c r="O514" s="1"/>
      <c r="P514" s="1"/>
      <c r="Q514" s="1"/>
      <c r="R514" s="856"/>
      <c r="S514" s="856"/>
      <c r="T514" s="856"/>
      <c r="U514" s="1"/>
      <c r="V514" s="1"/>
      <c r="W514" s="1"/>
      <c r="X514" s="1"/>
      <c r="Y514" s="1"/>
      <c r="Z514" s="1"/>
      <c r="AA514" s="1"/>
      <c r="AB514" s="1"/>
      <c r="AC514" s="1"/>
      <c r="AD514" s="1"/>
      <c r="AE514" s="1"/>
      <c r="AF514" s="1"/>
      <c r="AG514" s="1"/>
      <c r="AH514" s="1"/>
      <c r="AI514" s="1"/>
      <c r="AJ514" s="1"/>
      <c r="AK514" s="1"/>
      <c r="AL514" s="1"/>
    </row>
    <row r="515" spans="1:38">
      <c r="A515" s="1"/>
      <c r="B515" s="1"/>
      <c r="C515" s="1"/>
      <c r="D515" s="855"/>
      <c r="E515" s="855"/>
      <c r="F515" s="856"/>
      <c r="G515" s="1"/>
      <c r="H515" s="1"/>
      <c r="I515" s="1"/>
      <c r="J515" s="1"/>
      <c r="K515" s="1"/>
      <c r="L515" s="1"/>
      <c r="M515" s="1"/>
      <c r="N515" s="1"/>
      <c r="O515" s="1"/>
      <c r="P515" s="1"/>
      <c r="Q515" s="1"/>
      <c r="R515" s="856"/>
      <c r="S515" s="856"/>
      <c r="T515" s="856"/>
      <c r="U515" s="1"/>
      <c r="V515" s="1"/>
      <c r="W515" s="1"/>
      <c r="X515" s="1"/>
      <c r="Y515" s="1"/>
      <c r="Z515" s="1"/>
      <c r="AA515" s="1"/>
      <c r="AB515" s="1"/>
      <c r="AC515" s="1"/>
      <c r="AD515" s="1"/>
      <c r="AE515" s="1"/>
      <c r="AF515" s="1"/>
      <c r="AG515" s="1"/>
      <c r="AH515" s="1"/>
      <c r="AI515" s="1"/>
      <c r="AJ515" s="1"/>
      <c r="AK515" s="1"/>
      <c r="AL515" s="1"/>
    </row>
    <row r="516" spans="1:38">
      <c r="A516" s="1"/>
      <c r="B516" s="1"/>
      <c r="C516" s="1"/>
      <c r="D516" s="855"/>
      <c r="E516" s="855"/>
      <c r="F516" s="856"/>
      <c r="G516" s="1"/>
      <c r="H516" s="1"/>
      <c r="I516" s="1"/>
      <c r="J516" s="1"/>
      <c r="K516" s="1"/>
      <c r="L516" s="1"/>
      <c r="M516" s="1"/>
      <c r="N516" s="1"/>
      <c r="O516" s="1"/>
      <c r="P516" s="1"/>
      <c r="Q516" s="1"/>
      <c r="R516" s="856"/>
      <c r="S516" s="856"/>
      <c r="T516" s="856"/>
      <c r="U516" s="1"/>
      <c r="V516" s="1"/>
      <c r="W516" s="1"/>
      <c r="X516" s="1"/>
      <c r="Y516" s="1"/>
      <c r="Z516" s="1"/>
      <c r="AA516" s="1"/>
      <c r="AB516" s="1"/>
      <c r="AC516" s="1"/>
      <c r="AD516" s="1"/>
      <c r="AE516" s="1"/>
      <c r="AF516" s="1"/>
      <c r="AG516" s="1"/>
      <c r="AH516" s="1"/>
      <c r="AI516" s="1"/>
      <c r="AJ516" s="1"/>
      <c r="AK516" s="1"/>
      <c r="AL516" s="1"/>
    </row>
    <row r="517" spans="1:38">
      <c r="A517" s="1"/>
      <c r="B517" s="1"/>
      <c r="C517" s="1"/>
      <c r="D517" s="855"/>
      <c r="E517" s="855"/>
      <c r="F517" s="856"/>
      <c r="G517" s="1"/>
      <c r="H517" s="1"/>
      <c r="I517" s="1"/>
      <c r="J517" s="1"/>
      <c r="K517" s="1"/>
      <c r="L517" s="1"/>
      <c r="M517" s="1"/>
      <c r="N517" s="1"/>
      <c r="O517" s="1"/>
      <c r="P517" s="1"/>
      <c r="Q517" s="1"/>
      <c r="R517" s="856"/>
      <c r="S517" s="856"/>
      <c r="T517" s="856"/>
      <c r="U517" s="1"/>
      <c r="V517" s="1"/>
      <c r="W517" s="1"/>
      <c r="X517" s="1"/>
      <c r="Y517" s="1"/>
      <c r="Z517" s="1"/>
      <c r="AA517" s="1"/>
      <c r="AB517" s="1"/>
      <c r="AC517" s="1"/>
      <c r="AD517" s="1"/>
      <c r="AE517" s="1"/>
      <c r="AF517" s="1"/>
      <c r="AG517" s="1"/>
      <c r="AH517" s="1"/>
      <c r="AI517" s="1"/>
      <c r="AJ517" s="1"/>
      <c r="AK517" s="1"/>
      <c r="AL517" s="1"/>
    </row>
    <row r="518" spans="1:38">
      <c r="A518" s="1"/>
      <c r="B518" s="1"/>
      <c r="C518" s="1"/>
      <c r="D518" s="855"/>
      <c r="E518" s="855"/>
      <c r="F518" s="856"/>
      <c r="G518" s="1"/>
      <c r="H518" s="1"/>
      <c r="I518" s="1"/>
      <c r="J518" s="1"/>
      <c r="K518" s="1"/>
      <c r="L518" s="1"/>
      <c r="M518" s="1"/>
      <c r="N518" s="1"/>
      <c r="O518" s="1"/>
      <c r="P518" s="1"/>
      <c r="Q518" s="1"/>
      <c r="R518" s="856"/>
      <c r="S518" s="856"/>
      <c r="T518" s="856"/>
      <c r="U518" s="1"/>
      <c r="V518" s="1"/>
      <c r="W518" s="1"/>
      <c r="X518" s="1"/>
      <c r="Y518" s="1"/>
      <c r="Z518" s="1"/>
      <c r="AA518" s="1"/>
      <c r="AB518" s="1"/>
      <c r="AC518" s="1"/>
      <c r="AD518" s="1"/>
      <c r="AE518" s="1"/>
      <c r="AF518" s="1"/>
      <c r="AG518" s="1"/>
      <c r="AH518" s="1"/>
      <c r="AI518" s="1"/>
      <c r="AJ518" s="1"/>
      <c r="AK518" s="1"/>
      <c r="AL518" s="1"/>
    </row>
    <row r="519" spans="1:38">
      <c r="A519" s="1"/>
      <c r="B519" s="1"/>
      <c r="C519" s="1"/>
      <c r="D519" s="855"/>
      <c r="E519" s="855"/>
      <c r="F519" s="856"/>
      <c r="G519" s="1"/>
      <c r="H519" s="1"/>
      <c r="I519" s="1"/>
      <c r="J519" s="1"/>
      <c r="K519" s="1"/>
      <c r="L519" s="1"/>
      <c r="M519" s="1"/>
      <c r="N519" s="1"/>
      <c r="O519" s="1"/>
      <c r="P519" s="1"/>
      <c r="Q519" s="1"/>
      <c r="R519" s="856"/>
      <c r="S519" s="856"/>
      <c r="T519" s="856"/>
      <c r="U519" s="1"/>
      <c r="V519" s="1"/>
      <c r="W519" s="1"/>
      <c r="X519" s="1"/>
      <c r="Y519" s="1"/>
      <c r="Z519" s="1"/>
      <c r="AA519" s="1"/>
      <c r="AB519" s="1"/>
      <c r="AC519" s="1"/>
      <c r="AD519" s="1"/>
      <c r="AE519" s="1"/>
      <c r="AF519" s="1"/>
      <c r="AG519" s="1"/>
      <c r="AH519" s="1"/>
      <c r="AI519" s="1"/>
      <c r="AJ519" s="1"/>
      <c r="AK519" s="1"/>
      <c r="AL519" s="1"/>
    </row>
    <row r="520" spans="1:38">
      <c r="A520" s="1"/>
      <c r="B520" s="1"/>
      <c r="C520" s="1"/>
      <c r="D520" s="855"/>
      <c r="E520" s="855"/>
      <c r="F520" s="856"/>
      <c r="G520" s="1"/>
      <c r="H520" s="1"/>
      <c r="I520" s="1"/>
      <c r="J520" s="1"/>
      <c r="K520" s="1"/>
      <c r="L520" s="1"/>
      <c r="M520" s="1"/>
      <c r="N520" s="1"/>
      <c r="O520" s="1"/>
      <c r="P520" s="1"/>
      <c r="Q520" s="1"/>
      <c r="R520" s="856"/>
      <c r="S520" s="856"/>
      <c r="T520" s="856"/>
      <c r="U520" s="1"/>
      <c r="V520" s="1"/>
      <c r="W520" s="1"/>
      <c r="X520" s="1"/>
      <c r="Y520" s="1"/>
      <c r="Z520" s="1"/>
      <c r="AA520" s="1"/>
      <c r="AB520" s="1"/>
      <c r="AC520" s="1"/>
      <c r="AD520" s="1"/>
      <c r="AE520" s="1"/>
      <c r="AF520" s="1"/>
      <c r="AG520" s="1"/>
      <c r="AH520" s="1"/>
      <c r="AI520" s="1"/>
      <c r="AJ520" s="1"/>
      <c r="AK520" s="1"/>
      <c r="AL520" s="1"/>
    </row>
    <row r="521" spans="1:38">
      <c r="A521" s="1"/>
      <c r="B521" s="1"/>
      <c r="C521" s="1"/>
      <c r="D521" s="855"/>
      <c r="E521" s="855"/>
      <c r="F521" s="856"/>
      <c r="G521" s="1"/>
      <c r="H521" s="1"/>
      <c r="I521" s="1"/>
      <c r="J521" s="1"/>
      <c r="K521" s="1"/>
      <c r="L521" s="1"/>
      <c r="M521" s="1"/>
      <c r="N521" s="1"/>
      <c r="O521" s="1"/>
      <c r="P521" s="1"/>
      <c r="Q521" s="1"/>
      <c r="R521" s="856"/>
      <c r="S521" s="856"/>
      <c r="T521" s="856"/>
      <c r="U521" s="1"/>
      <c r="V521" s="1"/>
      <c r="W521" s="1"/>
      <c r="X521" s="1"/>
      <c r="Y521" s="1"/>
      <c r="Z521" s="1"/>
      <c r="AA521" s="1"/>
      <c r="AB521" s="1"/>
      <c r="AC521" s="1"/>
      <c r="AD521" s="1"/>
      <c r="AE521" s="1"/>
      <c r="AF521" s="1"/>
      <c r="AG521" s="1"/>
      <c r="AH521" s="1"/>
      <c r="AI521" s="1"/>
      <c r="AJ521" s="1"/>
      <c r="AK521" s="1"/>
      <c r="AL521" s="1"/>
    </row>
    <row r="522" spans="1:38">
      <c r="A522" s="1"/>
      <c r="B522" s="1"/>
      <c r="C522" s="1"/>
      <c r="D522" s="855"/>
      <c r="E522" s="855"/>
      <c r="F522" s="856"/>
      <c r="G522" s="1"/>
      <c r="H522" s="1"/>
      <c r="I522" s="1"/>
      <c r="J522" s="1"/>
      <c r="K522" s="1"/>
      <c r="L522" s="1"/>
      <c r="M522" s="1"/>
      <c r="N522" s="1"/>
      <c r="O522" s="1"/>
      <c r="P522" s="1"/>
      <c r="Q522" s="1"/>
      <c r="R522" s="856"/>
      <c r="S522" s="856"/>
      <c r="T522" s="856"/>
      <c r="U522" s="1"/>
      <c r="V522" s="1"/>
      <c r="W522" s="1"/>
      <c r="X522" s="1"/>
      <c r="Y522" s="1"/>
      <c r="Z522" s="1"/>
      <c r="AA522" s="1"/>
      <c r="AB522" s="1"/>
      <c r="AC522" s="1"/>
      <c r="AD522" s="1"/>
      <c r="AE522" s="1"/>
      <c r="AF522" s="1"/>
      <c r="AG522" s="1"/>
      <c r="AH522" s="1"/>
      <c r="AI522" s="1"/>
      <c r="AJ522" s="1"/>
      <c r="AK522" s="1"/>
      <c r="AL522" s="1"/>
    </row>
    <row r="523" spans="1:38">
      <c r="A523" s="1"/>
      <c r="B523" s="1"/>
      <c r="C523" s="1"/>
      <c r="D523" s="855"/>
      <c r="E523" s="855"/>
      <c r="F523" s="856"/>
      <c r="G523" s="1"/>
      <c r="H523" s="1"/>
      <c r="I523" s="1"/>
      <c r="J523" s="1"/>
      <c r="K523" s="1"/>
      <c r="L523" s="1"/>
      <c r="M523" s="1"/>
      <c r="N523" s="1"/>
      <c r="O523" s="1"/>
      <c r="P523" s="1"/>
      <c r="Q523" s="1"/>
      <c r="R523" s="856"/>
      <c r="S523" s="856"/>
      <c r="T523" s="856"/>
      <c r="U523" s="1"/>
      <c r="V523" s="1"/>
      <c r="W523" s="1"/>
      <c r="X523" s="1"/>
      <c r="Y523" s="1"/>
      <c r="Z523" s="1"/>
      <c r="AA523" s="1"/>
      <c r="AB523" s="1"/>
      <c r="AC523" s="1"/>
      <c r="AD523" s="1"/>
      <c r="AE523" s="1"/>
      <c r="AF523" s="1"/>
      <c r="AG523" s="1"/>
      <c r="AH523" s="1"/>
      <c r="AI523" s="1"/>
      <c r="AJ523" s="1"/>
      <c r="AK523" s="1"/>
      <c r="AL523" s="1"/>
    </row>
    <row r="524" spans="1:38">
      <c r="A524" s="1"/>
      <c r="B524" s="1"/>
      <c r="C524" s="1"/>
      <c r="D524" s="855"/>
      <c r="E524" s="855"/>
      <c r="F524" s="856"/>
      <c r="G524" s="1"/>
      <c r="H524" s="1"/>
      <c r="I524" s="1"/>
      <c r="J524" s="1"/>
      <c r="K524" s="1"/>
      <c r="L524" s="1"/>
      <c r="M524" s="1"/>
      <c r="N524" s="1"/>
      <c r="O524" s="1"/>
      <c r="P524" s="1"/>
      <c r="Q524" s="1"/>
      <c r="R524" s="856"/>
      <c r="S524" s="856"/>
      <c r="T524" s="856"/>
      <c r="U524" s="1"/>
      <c r="V524" s="1"/>
      <c r="W524" s="1"/>
      <c r="X524" s="1"/>
      <c r="Y524" s="1"/>
      <c r="Z524" s="1"/>
      <c r="AA524" s="1"/>
      <c r="AB524" s="1"/>
      <c r="AC524" s="1"/>
      <c r="AD524" s="1"/>
      <c r="AE524" s="1"/>
      <c r="AF524" s="1"/>
      <c r="AG524" s="1"/>
      <c r="AH524" s="1"/>
      <c r="AI524" s="1"/>
      <c r="AJ524" s="1"/>
      <c r="AK524" s="1"/>
      <c r="AL524" s="1"/>
    </row>
    <row r="525" spans="1:38">
      <c r="A525" s="1"/>
      <c r="B525" s="1"/>
      <c r="C525" s="1"/>
      <c r="D525" s="855"/>
      <c r="E525" s="855"/>
      <c r="F525" s="856"/>
      <c r="G525" s="1"/>
      <c r="H525" s="1"/>
      <c r="I525" s="1"/>
      <c r="J525" s="1"/>
      <c r="K525" s="1"/>
      <c r="L525" s="1"/>
      <c r="M525" s="1"/>
      <c r="N525" s="1"/>
      <c r="O525" s="1"/>
      <c r="P525" s="1"/>
      <c r="Q525" s="1"/>
      <c r="R525" s="856"/>
      <c r="S525" s="856"/>
      <c r="T525" s="856"/>
      <c r="U525" s="1"/>
      <c r="V525" s="1"/>
      <c r="W525" s="1"/>
      <c r="X525" s="1"/>
      <c r="Y525" s="1"/>
      <c r="Z525" s="1"/>
      <c r="AA525" s="1"/>
      <c r="AB525" s="1"/>
      <c r="AC525" s="1"/>
      <c r="AD525" s="1"/>
      <c r="AE525" s="1"/>
      <c r="AF525" s="1"/>
      <c r="AG525" s="1"/>
      <c r="AH525" s="1"/>
      <c r="AI525" s="1"/>
      <c r="AJ525" s="1"/>
      <c r="AK525" s="1"/>
      <c r="AL525" s="1"/>
    </row>
    <row r="526" spans="1:38">
      <c r="A526" s="1"/>
      <c r="B526" s="1"/>
      <c r="C526" s="1"/>
      <c r="D526" s="855"/>
      <c r="E526" s="855"/>
      <c r="F526" s="856"/>
      <c r="G526" s="1"/>
      <c r="H526" s="1"/>
      <c r="I526" s="1"/>
      <c r="J526" s="1"/>
      <c r="K526" s="1"/>
      <c r="L526" s="1"/>
      <c r="M526" s="1"/>
      <c r="N526" s="1"/>
      <c r="O526" s="1"/>
      <c r="P526" s="1"/>
      <c r="Q526" s="1"/>
      <c r="R526" s="856"/>
      <c r="S526" s="856"/>
      <c r="T526" s="856"/>
      <c r="U526" s="1"/>
      <c r="V526" s="1"/>
      <c r="W526" s="1"/>
      <c r="X526" s="1"/>
      <c r="Y526" s="1"/>
      <c r="Z526" s="1"/>
      <c r="AA526" s="1"/>
      <c r="AB526" s="1"/>
      <c r="AC526" s="1"/>
      <c r="AD526" s="1"/>
      <c r="AE526" s="1"/>
      <c r="AF526" s="1"/>
      <c r="AG526" s="1"/>
      <c r="AH526" s="1"/>
      <c r="AI526" s="1"/>
      <c r="AJ526" s="1"/>
      <c r="AK526" s="1"/>
      <c r="AL526" s="1"/>
    </row>
    <row r="527" spans="1:38">
      <c r="A527" s="1"/>
      <c r="B527" s="1"/>
      <c r="C527" s="1"/>
      <c r="D527" s="855"/>
      <c r="E527" s="855"/>
      <c r="F527" s="856"/>
      <c r="G527" s="1"/>
      <c r="H527" s="1"/>
      <c r="I527" s="1"/>
      <c r="J527" s="1"/>
      <c r="K527" s="1"/>
      <c r="L527" s="1"/>
      <c r="M527" s="1"/>
      <c r="N527" s="1"/>
      <c r="O527" s="1"/>
      <c r="P527" s="1"/>
      <c r="Q527" s="1"/>
      <c r="R527" s="856"/>
      <c r="S527" s="856"/>
      <c r="T527" s="856"/>
      <c r="U527" s="1"/>
      <c r="V527" s="1"/>
      <c r="W527" s="1"/>
      <c r="X527" s="1"/>
      <c r="Y527" s="1"/>
      <c r="Z527" s="1"/>
      <c r="AA527" s="1"/>
      <c r="AB527" s="1"/>
      <c r="AC527" s="1"/>
      <c r="AD527" s="1"/>
      <c r="AE527" s="1"/>
      <c r="AF527" s="1"/>
      <c r="AG527" s="1"/>
      <c r="AH527" s="1"/>
      <c r="AI527" s="1"/>
      <c r="AJ527" s="1"/>
      <c r="AK527" s="1"/>
      <c r="AL527" s="1"/>
    </row>
    <row r="528" spans="1:38">
      <c r="A528" s="1"/>
      <c r="B528" s="1"/>
      <c r="C528" s="1"/>
      <c r="D528" s="855"/>
      <c r="E528" s="855"/>
      <c r="F528" s="856"/>
      <c r="G528" s="1"/>
      <c r="H528" s="1"/>
      <c r="I528" s="1"/>
      <c r="J528" s="1"/>
      <c r="K528" s="1"/>
      <c r="L528" s="1"/>
      <c r="M528" s="1"/>
      <c r="N528" s="1"/>
      <c r="O528" s="1"/>
      <c r="P528" s="1"/>
      <c r="Q528" s="1"/>
      <c r="R528" s="856"/>
      <c r="S528" s="856"/>
      <c r="T528" s="856"/>
      <c r="U528" s="1"/>
      <c r="V528" s="1"/>
      <c r="W528" s="1"/>
      <c r="X528" s="1"/>
      <c r="Y528" s="1"/>
      <c r="Z528" s="1"/>
      <c r="AA528" s="1"/>
      <c r="AB528" s="1"/>
      <c r="AC528" s="1"/>
      <c r="AD528" s="1"/>
      <c r="AE528" s="1"/>
      <c r="AF528" s="1"/>
      <c r="AG528" s="1"/>
      <c r="AH528" s="1"/>
      <c r="AI528" s="1"/>
      <c r="AJ528" s="1"/>
      <c r="AK528" s="1"/>
      <c r="AL528" s="1"/>
    </row>
    <row r="529" spans="1:38">
      <c r="A529" s="1"/>
      <c r="B529" s="1"/>
      <c r="C529" s="1"/>
      <c r="D529" s="855"/>
      <c r="E529" s="855"/>
      <c r="F529" s="856"/>
      <c r="G529" s="1"/>
      <c r="H529" s="1"/>
      <c r="I529" s="1"/>
      <c r="J529" s="1"/>
      <c r="K529" s="1"/>
      <c r="L529" s="1"/>
      <c r="M529" s="1"/>
      <c r="N529" s="1"/>
      <c r="O529" s="1"/>
      <c r="P529" s="1"/>
      <c r="Q529" s="1"/>
      <c r="R529" s="856"/>
      <c r="S529" s="856"/>
      <c r="T529" s="856"/>
      <c r="U529" s="1"/>
      <c r="V529" s="1"/>
      <c r="W529" s="1"/>
      <c r="X529" s="1"/>
      <c r="Y529" s="1"/>
      <c r="Z529" s="1"/>
      <c r="AA529" s="1"/>
      <c r="AB529" s="1"/>
      <c r="AC529" s="1"/>
      <c r="AD529" s="1"/>
      <c r="AE529" s="1"/>
      <c r="AF529" s="1"/>
      <c r="AG529" s="1"/>
      <c r="AH529" s="1"/>
      <c r="AI529" s="1"/>
      <c r="AJ529" s="1"/>
      <c r="AK529" s="1"/>
      <c r="AL529" s="1"/>
    </row>
    <row r="530" spans="1:38">
      <c r="A530" s="1"/>
      <c r="B530" s="1"/>
      <c r="C530" s="1"/>
      <c r="D530" s="855"/>
      <c r="E530" s="855"/>
      <c r="F530" s="856"/>
      <c r="G530" s="1"/>
      <c r="H530" s="1"/>
      <c r="I530" s="1"/>
      <c r="J530" s="1"/>
      <c r="K530" s="1"/>
      <c r="L530" s="1"/>
      <c r="M530" s="1"/>
      <c r="N530" s="1"/>
      <c r="O530" s="1"/>
      <c r="P530" s="1"/>
      <c r="Q530" s="1"/>
      <c r="R530" s="856"/>
      <c r="S530" s="856"/>
      <c r="T530" s="856"/>
      <c r="U530" s="1"/>
      <c r="V530" s="1"/>
      <c r="W530" s="1"/>
      <c r="X530" s="1"/>
      <c r="Y530" s="1"/>
      <c r="Z530" s="1"/>
      <c r="AA530" s="1"/>
      <c r="AB530" s="1"/>
      <c r="AC530" s="1"/>
      <c r="AD530" s="1"/>
      <c r="AE530" s="1"/>
      <c r="AF530" s="1"/>
      <c r="AG530" s="1"/>
      <c r="AH530" s="1"/>
      <c r="AI530" s="1"/>
      <c r="AJ530" s="1"/>
      <c r="AK530" s="1"/>
      <c r="AL530" s="1"/>
    </row>
    <row r="531" spans="1:38">
      <c r="A531" s="1"/>
      <c r="B531" s="1"/>
      <c r="C531" s="1"/>
      <c r="D531" s="855"/>
      <c r="E531" s="855"/>
      <c r="F531" s="856"/>
      <c r="G531" s="1"/>
      <c r="H531" s="1"/>
      <c r="I531" s="1"/>
      <c r="J531" s="1"/>
      <c r="K531" s="1"/>
      <c r="L531" s="1"/>
      <c r="M531" s="1"/>
      <c r="N531" s="1"/>
      <c r="O531" s="1"/>
      <c r="P531" s="1"/>
      <c r="Q531" s="1"/>
      <c r="R531" s="856"/>
      <c r="S531" s="856"/>
      <c r="T531" s="856"/>
      <c r="U531" s="1"/>
      <c r="V531" s="1"/>
      <c r="W531" s="1"/>
      <c r="X531" s="1"/>
      <c r="Y531" s="1"/>
      <c r="Z531" s="1"/>
      <c r="AA531" s="1"/>
      <c r="AB531" s="1"/>
      <c r="AC531" s="1"/>
      <c r="AD531" s="1"/>
      <c r="AE531" s="1"/>
      <c r="AF531" s="1"/>
      <c r="AG531" s="1"/>
      <c r="AH531" s="1"/>
      <c r="AI531" s="1"/>
      <c r="AJ531" s="1"/>
      <c r="AK531" s="1"/>
      <c r="AL531" s="1"/>
    </row>
    <row r="532" spans="1:38">
      <c r="A532" s="1"/>
      <c r="B532" s="1"/>
      <c r="C532" s="1"/>
      <c r="D532" s="855"/>
      <c r="E532" s="855"/>
      <c r="F532" s="856"/>
      <c r="G532" s="1"/>
      <c r="H532" s="1"/>
      <c r="I532" s="1"/>
      <c r="J532" s="1"/>
      <c r="K532" s="1"/>
      <c r="L532" s="1"/>
      <c r="M532" s="1"/>
      <c r="N532" s="1"/>
      <c r="O532" s="1"/>
      <c r="P532" s="1"/>
      <c r="Q532" s="1"/>
      <c r="R532" s="856"/>
      <c r="S532" s="856"/>
      <c r="T532" s="856"/>
      <c r="U532" s="1"/>
      <c r="V532" s="1"/>
      <c r="W532" s="1"/>
      <c r="X532" s="1"/>
      <c r="Y532" s="1"/>
      <c r="Z532" s="1"/>
      <c r="AA532" s="1"/>
      <c r="AB532" s="1"/>
      <c r="AC532" s="1"/>
      <c r="AD532" s="1"/>
      <c r="AE532" s="1"/>
      <c r="AF532" s="1"/>
      <c r="AG532" s="1"/>
      <c r="AH532" s="1"/>
      <c r="AI532" s="1"/>
      <c r="AJ532" s="1"/>
      <c r="AK532" s="1"/>
      <c r="AL532" s="1"/>
    </row>
    <row r="533" spans="1:38">
      <c r="A533" s="1"/>
      <c r="B533" s="1"/>
      <c r="C533" s="1"/>
      <c r="D533" s="855"/>
      <c r="E533" s="855"/>
      <c r="F533" s="856"/>
      <c r="G533" s="1"/>
      <c r="H533" s="1"/>
      <c r="I533" s="1"/>
      <c r="J533" s="1"/>
      <c r="K533" s="1"/>
      <c r="L533" s="1"/>
      <c r="M533" s="1"/>
      <c r="N533" s="1"/>
      <c r="O533" s="1"/>
      <c r="P533" s="1"/>
      <c r="Q533" s="1"/>
      <c r="R533" s="856"/>
      <c r="S533" s="856"/>
      <c r="T533" s="856"/>
      <c r="U533" s="1"/>
      <c r="V533" s="1"/>
      <c r="W533" s="1"/>
      <c r="X533" s="1"/>
      <c r="Y533" s="1"/>
      <c r="Z533" s="1"/>
      <c r="AA533" s="1"/>
      <c r="AB533" s="1"/>
      <c r="AC533" s="1"/>
      <c r="AD533" s="1"/>
      <c r="AE533" s="1"/>
      <c r="AF533" s="1"/>
      <c r="AG533" s="1"/>
      <c r="AH533" s="1"/>
      <c r="AI533" s="1"/>
      <c r="AJ533" s="1"/>
      <c r="AK533" s="1"/>
      <c r="AL533" s="1"/>
    </row>
    <row r="534" spans="1:38">
      <c r="A534" s="1"/>
      <c r="B534" s="1"/>
      <c r="C534" s="1"/>
      <c r="D534" s="855"/>
      <c r="E534" s="855"/>
      <c r="F534" s="856"/>
      <c r="G534" s="1"/>
      <c r="H534" s="1"/>
      <c r="I534" s="1"/>
      <c r="J534" s="1"/>
      <c r="K534" s="1"/>
      <c r="L534" s="1"/>
      <c r="M534" s="1"/>
      <c r="N534" s="1"/>
      <c r="O534" s="1"/>
      <c r="P534" s="1"/>
      <c r="Q534" s="1"/>
      <c r="R534" s="856"/>
      <c r="S534" s="856"/>
      <c r="T534" s="856"/>
      <c r="U534" s="1"/>
      <c r="V534" s="1"/>
      <c r="W534" s="1"/>
      <c r="X534" s="1"/>
      <c r="Y534" s="1"/>
      <c r="Z534" s="1"/>
      <c r="AA534" s="1"/>
      <c r="AB534" s="1"/>
      <c r="AC534" s="1"/>
      <c r="AD534" s="1"/>
      <c r="AE534" s="1"/>
      <c r="AF534" s="1"/>
      <c r="AG534" s="1"/>
      <c r="AH534" s="1"/>
      <c r="AI534" s="1"/>
      <c r="AJ534" s="1"/>
      <c r="AK534" s="1"/>
      <c r="AL534" s="1"/>
    </row>
    <row r="535" spans="1:38">
      <c r="A535" s="1"/>
      <c r="B535" s="1"/>
      <c r="C535" s="1"/>
      <c r="D535" s="855"/>
      <c r="E535" s="855"/>
      <c r="F535" s="856"/>
      <c r="G535" s="1"/>
      <c r="H535" s="1"/>
      <c r="I535" s="1"/>
      <c r="J535" s="1"/>
      <c r="K535" s="1"/>
      <c r="L535" s="1"/>
      <c r="M535" s="1"/>
      <c r="N535" s="1"/>
      <c r="O535" s="1"/>
      <c r="P535" s="1"/>
      <c r="Q535" s="1"/>
      <c r="R535" s="856"/>
      <c r="S535" s="856"/>
      <c r="T535" s="856"/>
      <c r="U535" s="1"/>
      <c r="V535" s="1"/>
      <c r="W535" s="1"/>
      <c r="X535" s="1"/>
      <c r="Y535" s="1"/>
      <c r="Z535" s="1"/>
      <c r="AA535" s="1"/>
      <c r="AB535" s="1"/>
      <c r="AC535" s="1"/>
      <c r="AD535" s="1"/>
      <c r="AE535" s="1"/>
      <c r="AF535" s="1"/>
      <c r="AG535" s="1"/>
      <c r="AH535" s="1"/>
      <c r="AI535" s="1"/>
      <c r="AJ535" s="1"/>
      <c r="AK535" s="1"/>
      <c r="AL535" s="1"/>
    </row>
    <row r="536" spans="1:38">
      <c r="A536" s="1"/>
      <c r="B536" s="1"/>
      <c r="C536" s="1"/>
      <c r="D536" s="855"/>
      <c r="E536" s="855"/>
      <c r="F536" s="856"/>
      <c r="G536" s="1"/>
      <c r="H536" s="1"/>
      <c r="I536" s="1"/>
      <c r="J536" s="1"/>
      <c r="K536" s="1"/>
      <c r="L536" s="1"/>
      <c r="M536" s="1"/>
      <c r="N536" s="1"/>
      <c r="O536" s="1"/>
      <c r="P536" s="1"/>
      <c r="Q536" s="1"/>
      <c r="R536" s="856"/>
      <c r="S536" s="856"/>
      <c r="T536" s="856"/>
      <c r="U536" s="1"/>
      <c r="V536" s="1"/>
      <c r="W536" s="1"/>
      <c r="X536" s="1"/>
      <c r="Y536" s="1"/>
      <c r="Z536" s="1"/>
      <c r="AA536" s="1"/>
      <c r="AB536" s="1"/>
      <c r="AC536" s="1"/>
      <c r="AD536" s="1"/>
      <c r="AE536" s="1"/>
      <c r="AF536" s="1"/>
      <c r="AG536" s="1"/>
      <c r="AH536" s="1"/>
      <c r="AI536" s="1"/>
      <c r="AJ536" s="1"/>
      <c r="AK536" s="1"/>
      <c r="AL536" s="1"/>
    </row>
    <row r="537" spans="1:38">
      <c r="A537" s="1"/>
      <c r="B537" s="1"/>
      <c r="C537" s="1"/>
      <c r="D537" s="855"/>
      <c r="E537" s="855"/>
      <c r="F537" s="856"/>
      <c r="G537" s="1"/>
      <c r="H537" s="1"/>
      <c r="I537" s="1"/>
      <c r="J537" s="1"/>
      <c r="K537" s="1"/>
      <c r="L537" s="1"/>
      <c r="M537" s="1"/>
      <c r="N537" s="1"/>
      <c r="O537" s="1"/>
      <c r="P537" s="1"/>
      <c r="Q537" s="1"/>
      <c r="R537" s="856"/>
      <c r="S537" s="856"/>
      <c r="T537" s="856"/>
      <c r="U537" s="1"/>
      <c r="V537" s="1"/>
      <c r="W537" s="1"/>
      <c r="X537" s="1"/>
      <c r="Y537" s="1"/>
      <c r="Z537" s="1"/>
      <c r="AA537" s="1"/>
      <c r="AB537" s="1"/>
      <c r="AC537" s="1"/>
      <c r="AD537" s="1"/>
      <c r="AE537" s="1"/>
      <c r="AF537" s="1"/>
      <c r="AG537" s="1"/>
      <c r="AH537" s="1"/>
      <c r="AI537" s="1"/>
      <c r="AJ537" s="1"/>
      <c r="AK537" s="1"/>
      <c r="AL537" s="1"/>
    </row>
    <row r="538" spans="1:38">
      <c r="A538" s="1"/>
      <c r="B538" s="1"/>
      <c r="C538" s="1"/>
      <c r="D538" s="855"/>
      <c r="E538" s="855"/>
      <c r="F538" s="856"/>
      <c r="G538" s="1"/>
      <c r="H538" s="1"/>
      <c r="I538" s="1"/>
      <c r="J538" s="1"/>
      <c r="K538" s="1"/>
      <c r="L538" s="1"/>
      <c r="M538" s="1"/>
      <c r="N538" s="1"/>
      <c r="O538" s="1"/>
      <c r="P538" s="1"/>
      <c r="Q538" s="1"/>
      <c r="R538" s="856"/>
      <c r="S538" s="856"/>
      <c r="T538" s="856"/>
      <c r="U538" s="1"/>
      <c r="V538" s="1"/>
      <c r="W538" s="1"/>
      <c r="X538" s="1"/>
      <c r="Y538" s="1"/>
      <c r="Z538" s="1"/>
      <c r="AA538" s="1"/>
      <c r="AB538" s="1"/>
      <c r="AC538" s="1"/>
      <c r="AD538" s="1"/>
      <c r="AE538" s="1"/>
      <c r="AF538" s="1"/>
      <c r="AG538" s="1"/>
      <c r="AH538" s="1"/>
      <c r="AI538" s="1"/>
      <c r="AJ538" s="1"/>
      <c r="AK538" s="1"/>
      <c r="AL538" s="1"/>
    </row>
    <row r="539" spans="1:38">
      <c r="A539" s="1"/>
      <c r="B539" s="1"/>
      <c r="C539" s="1"/>
      <c r="D539" s="855"/>
      <c r="E539" s="855"/>
      <c r="F539" s="856"/>
      <c r="G539" s="1"/>
      <c r="H539" s="1"/>
      <c r="I539" s="1"/>
      <c r="J539" s="1"/>
      <c r="K539" s="1"/>
      <c r="L539" s="1"/>
      <c r="M539" s="1"/>
      <c r="N539" s="1"/>
      <c r="O539" s="1"/>
      <c r="P539" s="1"/>
      <c r="Q539" s="1"/>
      <c r="R539" s="856"/>
      <c r="S539" s="856"/>
      <c r="T539" s="856"/>
      <c r="U539" s="1"/>
      <c r="V539" s="1"/>
      <c r="W539" s="1"/>
      <c r="X539" s="1"/>
      <c r="Y539" s="1"/>
      <c r="Z539" s="1"/>
      <c r="AA539" s="1"/>
      <c r="AB539" s="1"/>
      <c r="AC539" s="1"/>
      <c r="AD539" s="1"/>
      <c r="AE539" s="1"/>
      <c r="AF539" s="1"/>
      <c r="AG539" s="1"/>
      <c r="AH539" s="1"/>
      <c r="AI539" s="1"/>
      <c r="AJ539" s="1"/>
      <c r="AK539" s="1"/>
      <c r="AL539" s="1"/>
    </row>
    <row r="540" spans="1:38">
      <c r="A540" s="1"/>
      <c r="B540" s="1"/>
      <c r="C540" s="1"/>
      <c r="D540" s="855"/>
      <c r="E540" s="855"/>
      <c r="F540" s="856"/>
      <c r="G540" s="1"/>
      <c r="H540" s="1"/>
      <c r="I540" s="1"/>
      <c r="J540" s="1"/>
      <c r="K540" s="1"/>
      <c r="L540" s="1"/>
      <c r="M540" s="1"/>
      <c r="N540" s="1"/>
      <c r="O540" s="1"/>
      <c r="P540" s="1"/>
      <c r="Q540" s="1"/>
      <c r="R540" s="856"/>
      <c r="S540" s="856"/>
      <c r="T540" s="856"/>
      <c r="U540" s="1"/>
      <c r="V540" s="1"/>
      <c r="W540" s="1"/>
      <c r="X540" s="1"/>
      <c r="Y540" s="1"/>
      <c r="Z540" s="1"/>
      <c r="AA540" s="1"/>
      <c r="AB540" s="1"/>
      <c r="AC540" s="1"/>
      <c r="AD540" s="1"/>
      <c r="AE540" s="1"/>
      <c r="AF540" s="1"/>
      <c r="AG540" s="1"/>
      <c r="AH540" s="1"/>
      <c r="AI540" s="1"/>
      <c r="AJ540" s="1"/>
      <c r="AK540" s="1"/>
      <c r="AL540" s="1"/>
    </row>
    <row r="541" spans="1:38">
      <c r="A541" s="1"/>
      <c r="B541" s="1"/>
      <c r="C541" s="1"/>
      <c r="D541" s="855"/>
      <c r="E541" s="855"/>
      <c r="F541" s="856"/>
      <c r="G541" s="1"/>
      <c r="H541" s="1"/>
      <c r="I541" s="1"/>
      <c r="J541" s="1"/>
      <c r="K541" s="1"/>
      <c r="L541" s="1"/>
      <c r="M541" s="1"/>
      <c r="N541" s="1"/>
      <c r="O541" s="1"/>
      <c r="P541" s="1"/>
      <c r="Q541" s="1"/>
      <c r="R541" s="856"/>
      <c r="S541" s="856"/>
      <c r="T541" s="856"/>
      <c r="U541" s="1"/>
      <c r="V541" s="1"/>
      <c r="W541" s="1"/>
      <c r="X541" s="1"/>
      <c r="Y541" s="1"/>
      <c r="Z541" s="1"/>
      <c r="AA541" s="1"/>
      <c r="AB541" s="1"/>
      <c r="AC541" s="1"/>
      <c r="AD541" s="1"/>
      <c r="AE541" s="1"/>
      <c r="AF541" s="1"/>
      <c r="AG541" s="1"/>
      <c r="AH541" s="1"/>
      <c r="AI541" s="1"/>
      <c r="AJ541" s="1"/>
      <c r="AK541" s="1"/>
      <c r="AL541" s="1"/>
    </row>
    <row r="542" spans="1:38">
      <c r="A542" s="1"/>
      <c r="B542" s="1"/>
      <c r="C542" s="1"/>
      <c r="D542" s="855"/>
      <c r="E542" s="855"/>
      <c r="F542" s="856"/>
      <c r="G542" s="1"/>
      <c r="H542" s="1"/>
      <c r="I542" s="1"/>
      <c r="J542" s="1"/>
      <c r="K542" s="1"/>
      <c r="L542" s="1"/>
      <c r="M542" s="1"/>
      <c r="N542" s="1"/>
      <c r="O542" s="1"/>
      <c r="P542" s="1"/>
      <c r="Q542" s="1"/>
      <c r="R542" s="856"/>
      <c r="S542" s="856"/>
      <c r="T542" s="856"/>
      <c r="U542" s="1"/>
      <c r="V542" s="1"/>
      <c r="W542" s="1"/>
      <c r="X542" s="1"/>
      <c r="Y542" s="1"/>
      <c r="Z542" s="1"/>
      <c r="AA542" s="1"/>
      <c r="AB542" s="1"/>
      <c r="AC542" s="1"/>
      <c r="AD542" s="1"/>
      <c r="AE542" s="1"/>
      <c r="AF542" s="1"/>
      <c r="AG542" s="1"/>
      <c r="AH542" s="1"/>
      <c r="AI542" s="1"/>
      <c r="AJ542" s="1"/>
      <c r="AK542" s="1"/>
      <c r="AL542" s="1"/>
    </row>
    <row r="543" spans="1:38">
      <c r="A543" s="1"/>
      <c r="B543" s="1"/>
      <c r="C543" s="1"/>
      <c r="D543" s="855"/>
      <c r="E543" s="855"/>
      <c r="F543" s="856"/>
      <c r="G543" s="1"/>
      <c r="H543" s="1"/>
      <c r="I543" s="1"/>
      <c r="J543" s="1"/>
      <c r="K543" s="1"/>
      <c r="L543" s="1"/>
      <c r="M543" s="1"/>
      <c r="N543" s="1"/>
      <c r="O543" s="1"/>
      <c r="P543" s="1"/>
      <c r="Q543" s="1"/>
      <c r="R543" s="856"/>
      <c r="S543" s="856"/>
      <c r="T543" s="856"/>
      <c r="U543" s="1"/>
      <c r="V543" s="1"/>
      <c r="W543" s="1"/>
      <c r="X543" s="1"/>
      <c r="Y543" s="1"/>
      <c r="Z543" s="1"/>
      <c r="AA543" s="1"/>
      <c r="AB543" s="1"/>
      <c r="AC543" s="1"/>
      <c r="AD543" s="1"/>
      <c r="AE543" s="1"/>
      <c r="AF543" s="1"/>
      <c r="AG543" s="1"/>
      <c r="AH543" s="1"/>
      <c r="AI543" s="1"/>
      <c r="AJ543" s="1"/>
      <c r="AK543" s="1"/>
      <c r="AL543" s="1"/>
    </row>
    <row r="544" spans="1:38">
      <c r="A544" s="1"/>
      <c r="B544" s="1"/>
      <c r="C544" s="1"/>
      <c r="D544" s="855"/>
      <c r="E544" s="855"/>
      <c r="F544" s="856"/>
      <c r="G544" s="1"/>
      <c r="H544" s="1"/>
      <c r="I544" s="1"/>
      <c r="J544" s="1"/>
      <c r="K544" s="1"/>
      <c r="L544" s="1"/>
      <c r="M544" s="1"/>
      <c r="N544" s="1"/>
      <c r="O544" s="1"/>
      <c r="P544" s="1"/>
      <c r="Q544" s="1"/>
      <c r="R544" s="856"/>
      <c r="S544" s="856"/>
      <c r="T544" s="856"/>
      <c r="U544" s="1"/>
      <c r="V544" s="1"/>
      <c r="W544" s="1"/>
      <c r="X544" s="1"/>
      <c r="Y544" s="1"/>
      <c r="Z544" s="1"/>
      <c r="AA544" s="1"/>
      <c r="AB544" s="1"/>
      <c r="AC544" s="1"/>
      <c r="AD544" s="1"/>
      <c r="AE544" s="1"/>
      <c r="AF544" s="1"/>
      <c r="AG544" s="1"/>
      <c r="AH544" s="1"/>
      <c r="AI544" s="1"/>
      <c r="AJ544" s="1"/>
      <c r="AK544" s="1"/>
      <c r="AL544" s="1"/>
    </row>
    <row r="545" spans="1:38">
      <c r="A545" s="1"/>
      <c r="B545" s="1"/>
      <c r="C545" s="1"/>
      <c r="D545" s="855"/>
      <c r="E545" s="855"/>
      <c r="F545" s="856"/>
      <c r="G545" s="1"/>
      <c r="H545" s="1"/>
      <c r="I545" s="1"/>
      <c r="J545" s="1"/>
      <c r="K545" s="1"/>
      <c r="L545" s="1"/>
      <c r="M545" s="1"/>
      <c r="N545" s="1"/>
      <c r="O545" s="1"/>
      <c r="P545" s="1"/>
      <c r="Q545" s="1"/>
      <c r="R545" s="856"/>
      <c r="S545" s="856"/>
      <c r="T545" s="856"/>
      <c r="U545" s="1"/>
      <c r="V545" s="1"/>
      <c r="W545" s="1"/>
      <c r="X545" s="1"/>
      <c r="Y545" s="1"/>
      <c r="Z545" s="1"/>
      <c r="AA545" s="1"/>
      <c r="AB545" s="1"/>
      <c r="AC545" s="1"/>
      <c r="AD545" s="1"/>
      <c r="AE545" s="1"/>
      <c r="AF545" s="1"/>
      <c r="AG545" s="1"/>
      <c r="AH545" s="1"/>
      <c r="AI545" s="1"/>
      <c r="AJ545" s="1"/>
      <c r="AK545" s="1"/>
      <c r="AL545" s="1"/>
    </row>
    <row r="546" spans="1:38">
      <c r="A546" s="1"/>
      <c r="B546" s="1"/>
      <c r="C546" s="1"/>
      <c r="D546" s="855"/>
      <c r="E546" s="855"/>
      <c r="F546" s="856"/>
      <c r="G546" s="1"/>
      <c r="H546" s="1"/>
      <c r="I546" s="1"/>
      <c r="J546" s="1"/>
      <c r="K546" s="1"/>
      <c r="L546" s="1"/>
      <c r="M546" s="1"/>
      <c r="N546" s="1"/>
      <c r="O546" s="1"/>
      <c r="P546" s="1"/>
      <c r="Q546" s="1"/>
      <c r="R546" s="856"/>
      <c r="S546" s="856"/>
      <c r="T546" s="856"/>
      <c r="U546" s="1"/>
      <c r="V546" s="1"/>
      <c r="W546" s="1"/>
      <c r="X546" s="1"/>
      <c r="Y546" s="1"/>
      <c r="Z546" s="1"/>
      <c r="AA546" s="1"/>
      <c r="AB546" s="1"/>
      <c r="AC546" s="1"/>
      <c r="AD546" s="1"/>
      <c r="AE546" s="1"/>
      <c r="AF546" s="1"/>
      <c r="AG546" s="1"/>
      <c r="AH546" s="1"/>
      <c r="AI546" s="1"/>
      <c r="AJ546" s="1"/>
      <c r="AK546" s="1"/>
      <c r="AL546" s="1"/>
    </row>
    <row r="547" spans="1:38">
      <c r="A547" s="1"/>
      <c r="B547" s="1"/>
      <c r="C547" s="1"/>
      <c r="D547" s="855"/>
      <c r="E547" s="855"/>
      <c r="F547" s="856"/>
      <c r="G547" s="1"/>
      <c r="H547" s="1"/>
      <c r="I547" s="1"/>
      <c r="J547" s="1"/>
      <c r="K547" s="1"/>
      <c r="L547" s="1"/>
      <c r="M547" s="1"/>
      <c r="N547" s="1"/>
      <c r="O547" s="1"/>
      <c r="P547" s="1"/>
      <c r="Q547" s="1"/>
      <c r="R547" s="856"/>
      <c r="S547" s="856"/>
      <c r="T547" s="856"/>
      <c r="U547" s="1"/>
      <c r="V547" s="1"/>
      <c r="W547" s="1"/>
      <c r="X547" s="1"/>
      <c r="Y547" s="1"/>
      <c r="Z547" s="1"/>
      <c r="AA547" s="1"/>
      <c r="AB547" s="1"/>
      <c r="AC547" s="1"/>
      <c r="AD547" s="1"/>
      <c r="AE547" s="1"/>
      <c r="AF547" s="1"/>
      <c r="AG547" s="1"/>
      <c r="AH547" s="1"/>
      <c r="AI547" s="1"/>
      <c r="AJ547" s="1"/>
      <c r="AK547" s="1"/>
      <c r="AL547" s="1"/>
    </row>
    <row r="548" spans="1:38">
      <c r="A548" s="1"/>
      <c r="B548" s="1"/>
      <c r="C548" s="1"/>
      <c r="D548" s="855"/>
      <c r="E548" s="855"/>
      <c r="F548" s="856"/>
      <c r="G548" s="1"/>
      <c r="H548" s="1"/>
      <c r="I548" s="1"/>
      <c r="J548" s="1"/>
      <c r="K548" s="1"/>
      <c r="L548" s="1"/>
      <c r="M548" s="1"/>
      <c r="N548" s="1"/>
      <c r="O548" s="1"/>
      <c r="P548" s="1"/>
      <c r="Q548" s="1"/>
      <c r="R548" s="856"/>
      <c r="S548" s="856"/>
      <c r="T548" s="856"/>
      <c r="U548" s="1"/>
      <c r="V548" s="1"/>
      <c r="W548" s="1"/>
      <c r="X548" s="1"/>
      <c r="Y548" s="1"/>
      <c r="Z548" s="1"/>
      <c r="AA548" s="1"/>
      <c r="AB548" s="1"/>
      <c r="AC548" s="1"/>
      <c r="AD548" s="1"/>
      <c r="AE548" s="1"/>
      <c r="AF548" s="1"/>
      <c r="AG548" s="1"/>
      <c r="AH548" s="1"/>
      <c r="AI548" s="1"/>
      <c r="AJ548" s="1"/>
      <c r="AK548" s="1"/>
      <c r="AL548" s="1"/>
    </row>
    <row r="549" spans="1:38">
      <c r="A549" s="1"/>
      <c r="B549" s="1"/>
      <c r="C549" s="1"/>
      <c r="D549" s="855"/>
      <c r="E549" s="855"/>
      <c r="F549" s="856"/>
      <c r="G549" s="1"/>
      <c r="H549" s="1"/>
      <c r="I549" s="1"/>
      <c r="J549" s="1"/>
      <c r="K549" s="1"/>
      <c r="L549" s="1"/>
      <c r="M549" s="1"/>
      <c r="N549" s="1"/>
      <c r="O549" s="1"/>
      <c r="P549" s="1"/>
      <c r="Q549" s="1"/>
      <c r="R549" s="856"/>
      <c r="S549" s="856"/>
      <c r="T549" s="856"/>
      <c r="U549" s="1"/>
      <c r="V549" s="1"/>
      <c r="W549" s="1"/>
      <c r="X549" s="1"/>
      <c r="Y549" s="1"/>
      <c r="Z549" s="1"/>
      <c r="AA549" s="1"/>
      <c r="AB549" s="1"/>
      <c r="AC549" s="1"/>
      <c r="AD549" s="1"/>
      <c r="AE549" s="1"/>
      <c r="AF549" s="1"/>
      <c r="AG549" s="1"/>
      <c r="AH549" s="1"/>
      <c r="AI549" s="1"/>
      <c r="AJ549" s="1"/>
      <c r="AK549" s="1"/>
      <c r="AL549" s="1"/>
    </row>
    <row r="550" spans="1:38">
      <c r="A550" s="1"/>
      <c r="B550" s="1"/>
      <c r="C550" s="1"/>
      <c r="D550" s="855"/>
      <c r="E550" s="855"/>
      <c r="F550" s="856"/>
      <c r="G550" s="1"/>
      <c r="H550" s="1"/>
      <c r="I550" s="1"/>
      <c r="J550" s="1"/>
      <c r="K550" s="1"/>
      <c r="L550" s="1"/>
      <c r="M550" s="1"/>
      <c r="N550" s="1"/>
      <c r="O550" s="1"/>
      <c r="P550" s="1"/>
      <c r="Q550" s="1"/>
      <c r="R550" s="856"/>
      <c r="S550" s="856"/>
      <c r="T550" s="856"/>
      <c r="U550" s="1"/>
      <c r="V550" s="1"/>
      <c r="W550" s="1"/>
      <c r="X550" s="1"/>
      <c r="Y550" s="1"/>
      <c r="Z550" s="1"/>
      <c r="AA550" s="1"/>
      <c r="AB550" s="1"/>
      <c r="AC550" s="1"/>
      <c r="AD550" s="1"/>
      <c r="AE550" s="1"/>
      <c r="AF550" s="1"/>
      <c r="AG550" s="1"/>
      <c r="AH550" s="1"/>
      <c r="AI550" s="1"/>
      <c r="AJ550" s="1"/>
      <c r="AK550" s="1"/>
      <c r="AL550" s="1"/>
    </row>
    <row r="551" spans="1:38">
      <c r="A551" s="1"/>
      <c r="B551" s="1"/>
      <c r="C551" s="1"/>
      <c r="D551" s="855"/>
      <c r="E551" s="855"/>
      <c r="F551" s="856"/>
      <c r="G551" s="1"/>
      <c r="H551" s="1"/>
      <c r="I551" s="1"/>
      <c r="J551" s="1"/>
      <c r="K551" s="1"/>
      <c r="L551" s="1"/>
      <c r="M551" s="1"/>
      <c r="N551" s="1"/>
      <c r="O551" s="1"/>
      <c r="P551" s="1"/>
      <c r="Q551" s="1"/>
      <c r="R551" s="856"/>
      <c r="S551" s="856"/>
      <c r="T551" s="856"/>
      <c r="U551" s="1"/>
      <c r="V551" s="1"/>
      <c r="W551" s="1"/>
      <c r="X551" s="1"/>
      <c r="Y551" s="1"/>
      <c r="Z551" s="1"/>
      <c r="AA551" s="1"/>
      <c r="AB551" s="1"/>
      <c r="AC551" s="1"/>
      <c r="AD551" s="1"/>
      <c r="AE551" s="1"/>
      <c r="AF551" s="1"/>
      <c r="AG551" s="1"/>
      <c r="AH551" s="1"/>
      <c r="AI551" s="1"/>
      <c r="AJ551" s="1"/>
      <c r="AK551" s="1"/>
      <c r="AL551" s="1"/>
    </row>
    <row r="552" spans="1:38">
      <c r="A552" s="1"/>
      <c r="B552" s="1"/>
      <c r="C552" s="1"/>
      <c r="D552" s="855"/>
      <c r="E552" s="855"/>
      <c r="F552" s="856"/>
      <c r="G552" s="1"/>
      <c r="H552" s="1"/>
      <c r="I552" s="1"/>
      <c r="J552" s="1"/>
      <c r="K552" s="1"/>
      <c r="L552" s="1"/>
      <c r="M552" s="1"/>
      <c r="N552" s="1"/>
      <c r="O552" s="1"/>
      <c r="P552" s="1"/>
      <c r="Q552" s="1"/>
      <c r="R552" s="856"/>
      <c r="S552" s="856"/>
      <c r="T552" s="856"/>
      <c r="U552" s="1"/>
      <c r="V552" s="1"/>
      <c r="W552" s="1"/>
      <c r="X552" s="1"/>
      <c r="Y552" s="1"/>
      <c r="Z552" s="1"/>
      <c r="AA552" s="1"/>
      <c r="AB552" s="1"/>
      <c r="AC552" s="1"/>
      <c r="AD552" s="1"/>
      <c r="AE552" s="1"/>
      <c r="AF552" s="1"/>
      <c r="AG552" s="1"/>
      <c r="AH552" s="1"/>
      <c r="AI552" s="1"/>
      <c r="AJ552" s="1"/>
      <c r="AK552" s="1"/>
      <c r="AL552" s="1"/>
    </row>
    <row r="553" spans="1:38">
      <c r="A553" s="1"/>
      <c r="B553" s="1"/>
      <c r="C553" s="1"/>
      <c r="D553" s="855"/>
      <c r="E553" s="855"/>
      <c r="F553" s="856"/>
      <c r="G553" s="1"/>
      <c r="H553" s="1"/>
      <c r="I553" s="1"/>
      <c r="J553" s="1"/>
      <c r="K553" s="1"/>
      <c r="L553" s="1"/>
      <c r="M553" s="1"/>
      <c r="N553" s="1"/>
      <c r="O553" s="1"/>
      <c r="P553" s="1"/>
      <c r="Q553" s="1"/>
      <c r="R553" s="856"/>
      <c r="S553" s="856"/>
      <c r="T553" s="856"/>
      <c r="U553" s="1"/>
      <c r="V553" s="1"/>
      <c r="W553" s="1"/>
      <c r="X553" s="1"/>
      <c r="Y553" s="1"/>
      <c r="Z553" s="1"/>
      <c r="AA553" s="1"/>
      <c r="AB553" s="1"/>
      <c r="AC553" s="1"/>
      <c r="AD553" s="1"/>
      <c r="AE553" s="1"/>
      <c r="AF553" s="1"/>
      <c r="AG553" s="1"/>
      <c r="AH553" s="1"/>
      <c r="AI553" s="1"/>
      <c r="AJ553" s="1"/>
      <c r="AK553" s="1"/>
      <c r="AL553" s="1"/>
    </row>
    <row r="554" spans="1:38">
      <c r="A554" s="1"/>
      <c r="B554" s="1"/>
      <c r="C554" s="1"/>
      <c r="D554" s="855"/>
      <c r="E554" s="855"/>
      <c r="F554" s="856"/>
      <c r="G554" s="1"/>
      <c r="H554" s="1"/>
      <c r="I554" s="1"/>
      <c r="J554" s="1"/>
      <c r="K554" s="1"/>
      <c r="L554" s="1"/>
      <c r="M554" s="1"/>
      <c r="N554" s="1"/>
      <c r="O554" s="1"/>
      <c r="P554" s="1"/>
      <c r="Q554" s="1"/>
      <c r="R554" s="856"/>
      <c r="S554" s="856"/>
      <c r="T554" s="856"/>
      <c r="U554" s="1"/>
      <c r="V554" s="1"/>
      <c r="W554" s="1"/>
      <c r="X554" s="1"/>
      <c r="Y554" s="1"/>
      <c r="Z554" s="1"/>
      <c r="AA554" s="1"/>
      <c r="AB554" s="1"/>
      <c r="AC554" s="1"/>
      <c r="AD554" s="1"/>
      <c r="AE554" s="1"/>
      <c r="AF554" s="1"/>
      <c r="AG554" s="1"/>
      <c r="AH554" s="1"/>
      <c r="AI554" s="1"/>
      <c r="AJ554" s="1"/>
      <c r="AK554" s="1"/>
      <c r="AL554" s="1"/>
    </row>
    <row r="555" spans="1:38">
      <c r="A555" s="1"/>
      <c r="B555" s="1"/>
      <c r="C555" s="1"/>
      <c r="D555" s="855"/>
      <c r="E555" s="855"/>
      <c r="F555" s="856"/>
      <c r="G555" s="1"/>
      <c r="H555" s="1"/>
      <c r="I555" s="1"/>
      <c r="J555" s="1"/>
      <c r="K555" s="1"/>
      <c r="L555" s="1"/>
      <c r="M555" s="1"/>
      <c r="N555" s="1"/>
      <c r="O555" s="1"/>
      <c r="P555" s="1"/>
      <c r="Q555" s="1"/>
      <c r="R555" s="856"/>
      <c r="S555" s="856"/>
      <c r="T555" s="856"/>
      <c r="U555" s="1"/>
      <c r="V555" s="1"/>
      <c r="W555" s="1"/>
      <c r="X555" s="1"/>
      <c r="Y555" s="1"/>
      <c r="Z555" s="1"/>
      <c r="AA555" s="1"/>
      <c r="AB555" s="1"/>
      <c r="AC555" s="1"/>
      <c r="AD555" s="1"/>
      <c r="AE555" s="1"/>
      <c r="AF555" s="1"/>
      <c r="AG555" s="1"/>
      <c r="AH555" s="1"/>
      <c r="AI555" s="1"/>
      <c r="AJ555" s="1"/>
      <c r="AK555" s="1"/>
      <c r="AL555" s="1"/>
    </row>
    <row r="556" spans="1:38">
      <c r="A556" s="1"/>
      <c r="B556" s="1"/>
      <c r="C556" s="1"/>
      <c r="D556" s="855"/>
      <c r="E556" s="855"/>
      <c r="F556" s="856"/>
      <c r="G556" s="1"/>
      <c r="H556" s="1"/>
      <c r="I556" s="1"/>
      <c r="J556" s="1"/>
      <c r="K556" s="1"/>
      <c r="L556" s="1"/>
      <c r="M556" s="1"/>
      <c r="N556" s="1"/>
      <c r="O556" s="1"/>
      <c r="P556" s="1"/>
      <c r="Q556" s="1"/>
      <c r="R556" s="856"/>
      <c r="S556" s="856"/>
      <c r="T556" s="856"/>
      <c r="U556" s="1"/>
      <c r="V556" s="1"/>
      <c r="W556" s="1"/>
      <c r="X556" s="1"/>
      <c r="Y556" s="1"/>
      <c r="Z556" s="1"/>
      <c r="AA556" s="1"/>
      <c r="AB556" s="1"/>
      <c r="AC556" s="1"/>
      <c r="AD556" s="1"/>
      <c r="AE556" s="1"/>
      <c r="AF556" s="1"/>
      <c r="AG556" s="1"/>
      <c r="AH556" s="1"/>
      <c r="AI556" s="1"/>
      <c r="AJ556" s="1"/>
      <c r="AK556" s="1"/>
      <c r="AL556" s="1"/>
    </row>
    <row r="557" spans="1:38">
      <c r="A557" s="1"/>
      <c r="B557" s="1"/>
      <c r="C557" s="1"/>
      <c r="D557" s="855"/>
      <c r="E557" s="855"/>
      <c r="F557" s="856"/>
      <c r="G557" s="1"/>
      <c r="H557" s="1"/>
      <c r="I557" s="1"/>
      <c r="J557" s="1"/>
      <c r="K557" s="1"/>
      <c r="L557" s="1"/>
      <c r="M557" s="1"/>
      <c r="N557" s="1"/>
      <c r="O557" s="1"/>
      <c r="P557" s="1"/>
      <c r="Q557" s="1"/>
      <c r="R557" s="856"/>
      <c r="S557" s="856"/>
      <c r="T557" s="856"/>
      <c r="U557" s="1"/>
      <c r="V557" s="1"/>
      <c r="W557" s="1"/>
      <c r="X557" s="1"/>
      <c r="Y557" s="1"/>
      <c r="Z557" s="1"/>
      <c r="AA557" s="1"/>
      <c r="AB557" s="1"/>
      <c r="AC557" s="1"/>
      <c r="AD557" s="1"/>
      <c r="AE557" s="1"/>
      <c r="AF557" s="1"/>
      <c r="AG557" s="1"/>
      <c r="AH557" s="1"/>
      <c r="AI557" s="1"/>
      <c r="AJ557" s="1"/>
      <c r="AK557" s="1"/>
      <c r="AL557" s="1"/>
    </row>
    <row r="558" spans="1:38">
      <c r="A558" s="1"/>
      <c r="B558" s="1"/>
      <c r="C558" s="1"/>
      <c r="D558" s="855"/>
      <c r="E558" s="855"/>
      <c r="F558" s="856"/>
      <c r="G558" s="1"/>
      <c r="H558" s="1"/>
      <c r="I558" s="1"/>
      <c r="J558" s="1"/>
      <c r="K558" s="1"/>
      <c r="L558" s="1"/>
      <c r="M558" s="1"/>
      <c r="N558" s="1"/>
      <c r="O558" s="1"/>
      <c r="P558" s="1"/>
      <c r="Q558" s="1"/>
      <c r="R558" s="856"/>
      <c r="S558" s="856"/>
      <c r="T558" s="856"/>
      <c r="U558" s="1"/>
      <c r="V558" s="1"/>
      <c r="W558" s="1"/>
      <c r="X558" s="1"/>
      <c r="Y558" s="1"/>
      <c r="Z558" s="1"/>
      <c r="AA558" s="1"/>
      <c r="AB558" s="1"/>
      <c r="AC558" s="1"/>
      <c r="AD558" s="1"/>
      <c r="AE558" s="1"/>
      <c r="AF558" s="1"/>
      <c r="AG558" s="1"/>
      <c r="AH558" s="1"/>
      <c r="AI558" s="1"/>
      <c r="AJ558" s="1"/>
      <c r="AK558" s="1"/>
      <c r="AL558" s="1"/>
    </row>
    <row r="559" spans="1:38">
      <c r="A559" s="1"/>
      <c r="B559" s="1"/>
      <c r="C559" s="1"/>
      <c r="D559" s="855"/>
      <c r="E559" s="855"/>
      <c r="F559" s="856"/>
      <c r="G559" s="1"/>
      <c r="H559" s="1"/>
      <c r="I559" s="1"/>
      <c r="J559" s="1"/>
      <c r="K559" s="1"/>
      <c r="L559" s="1"/>
      <c r="M559" s="1"/>
      <c r="N559" s="1"/>
      <c r="O559" s="1"/>
      <c r="P559" s="1"/>
      <c r="Q559" s="1"/>
      <c r="R559" s="856"/>
      <c r="S559" s="856"/>
      <c r="T559" s="856"/>
      <c r="U559" s="1"/>
      <c r="V559" s="1"/>
      <c r="W559" s="1"/>
      <c r="X559" s="1"/>
      <c r="Y559" s="1"/>
      <c r="Z559" s="1"/>
      <c r="AA559" s="1"/>
      <c r="AB559" s="1"/>
      <c r="AC559" s="1"/>
      <c r="AD559" s="1"/>
      <c r="AE559" s="1"/>
      <c r="AF559" s="1"/>
      <c r="AG559" s="1"/>
      <c r="AH559" s="1"/>
      <c r="AI559" s="1"/>
      <c r="AJ559" s="1"/>
      <c r="AK559" s="1"/>
      <c r="AL559" s="1"/>
    </row>
    <row r="560" spans="1:38">
      <c r="A560" s="1"/>
      <c r="B560" s="1"/>
      <c r="C560" s="1"/>
      <c r="D560" s="855"/>
      <c r="E560" s="855"/>
      <c r="F560" s="856"/>
      <c r="G560" s="1"/>
      <c r="H560" s="1"/>
      <c r="I560" s="1"/>
      <c r="J560" s="1"/>
      <c r="K560" s="1"/>
      <c r="L560" s="1"/>
      <c r="M560" s="1"/>
      <c r="N560" s="1"/>
      <c r="O560" s="1"/>
      <c r="P560" s="1"/>
      <c r="Q560" s="1"/>
      <c r="R560" s="856"/>
      <c r="S560" s="856"/>
      <c r="T560" s="856"/>
      <c r="U560" s="1"/>
      <c r="V560" s="1"/>
      <c r="W560" s="1"/>
      <c r="X560" s="1"/>
      <c r="Y560" s="1"/>
      <c r="Z560" s="1"/>
      <c r="AA560" s="1"/>
      <c r="AB560" s="1"/>
      <c r="AC560" s="1"/>
      <c r="AD560" s="1"/>
      <c r="AE560" s="1"/>
      <c r="AF560" s="1"/>
      <c r="AG560" s="1"/>
      <c r="AH560" s="1"/>
      <c r="AI560" s="1"/>
      <c r="AJ560" s="1"/>
      <c r="AK560" s="1"/>
      <c r="AL560" s="1"/>
    </row>
    <row r="561" spans="1:38">
      <c r="A561" s="1"/>
      <c r="B561" s="1"/>
      <c r="C561" s="1"/>
      <c r="D561" s="855"/>
      <c r="E561" s="855"/>
      <c r="F561" s="856"/>
      <c r="G561" s="1"/>
      <c r="H561" s="1"/>
      <c r="I561" s="1"/>
      <c r="J561" s="1"/>
      <c r="K561" s="1"/>
      <c r="L561" s="1"/>
      <c r="M561" s="1"/>
      <c r="N561" s="1"/>
      <c r="O561" s="1"/>
      <c r="P561" s="1"/>
      <c r="Q561" s="1"/>
      <c r="R561" s="856"/>
      <c r="S561" s="856"/>
      <c r="T561" s="856"/>
      <c r="U561" s="1"/>
      <c r="V561" s="1"/>
      <c r="W561" s="1"/>
      <c r="X561" s="1"/>
      <c r="Y561" s="1"/>
      <c r="Z561" s="1"/>
      <c r="AA561" s="1"/>
      <c r="AB561" s="1"/>
      <c r="AC561" s="1"/>
      <c r="AD561" s="1"/>
      <c r="AE561" s="1"/>
      <c r="AF561" s="1"/>
      <c r="AG561" s="1"/>
      <c r="AH561" s="1"/>
      <c r="AI561" s="1"/>
      <c r="AJ561" s="1"/>
      <c r="AK561" s="1"/>
      <c r="AL561" s="1"/>
    </row>
    <row r="562" spans="1:38">
      <c r="A562" s="1"/>
      <c r="B562" s="1"/>
      <c r="C562" s="1"/>
      <c r="D562" s="855"/>
      <c r="E562" s="855"/>
      <c r="F562" s="856"/>
      <c r="G562" s="1"/>
      <c r="H562" s="1"/>
      <c r="I562" s="1"/>
      <c r="J562" s="1"/>
      <c r="K562" s="1"/>
      <c r="L562" s="1"/>
      <c r="M562" s="1"/>
      <c r="N562" s="1"/>
      <c r="O562" s="1"/>
      <c r="P562" s="1"/>
      <c r="Q562" s="1"/>
      <c r="R562" s="856"/>
      <c r="S562" s="856"/>
      <c r="T562" s="856"/>
      <c r="U562" s="1"/>
      <c r="V562" s="1"/>
      <c r="W562" s="1"/>
      <c r="X562" s="1"/>
      <c r="Y562" s="1"/>
      <c r="Z562" s="1"/>
      <c r="AA562" s="1"/>
      <c r="AB562" s="1"/>
      <c r="AC562" s="1"/>
      <c r="AD562" s="1"/>
      <c r="AE562" s="1"/>
      <c r="AF562" s="1"/>
      <c r="AG562" s="1"/>
      <c r="AH562" s="1"/>
      <c r="AI562" s="1"/>
      <c r="AJ562" s="1"/>
      <c r="AK562" s="1"/>
      <c r="AL562" s="1"/>
    </row>
    <row r="563" spans="1:38">
      <c r="A563" s="1"/>
      <c r="B563" s="1"/>
      <c r="C563" s="1"/>
      <c r="D563" s="855"/>
      <c r="E563" s="855"/>
      <c r="F563" s="856"/>
      <c r="G563" s="1"/>
      <c r="H563" s="1"/>
      <c r="I563" s="1"/>
      <c r="J563" s="1"/>
      <c r="K563" s="1"/>
      <c r="L563" s="1"/>
      <c r="M563" s="1"/>
      <c r="N563" s="1"/>
      <c r="O563" s="1"/>
      <c r="P563" s="1"/>
      <c r="Q563" s="1"/>
      <c r="R563" s="856"/>
      <c r="S563" s="856"/>
      <c r="T563" s="856"/>
      <c r="U563" s="1"/>
      <c r="V563" s="1"/>
      <c r="W563" s="1"/>
      <c r="X563" s="1"/>
      <c r="Y563" s="1"/>
      <c r="Z563" s="1"/>
      <c r="AA563" s="1"/>
      <c r="AB563" s="1"/>
      <c r="AC563" s="1"/>
      <c r="AD563" s="1"/>
      <c r="AE563" s="1"/>
      <c r="AF563" s="1"/>
      <c r="AG563" s="1"/>
      <c r="AH563" s="1"/>
      <c r="AI563" s="1"/>
      <c r="AJ563" s="1"/>
      <c r="AK563" s="1"/>
      <c r="AL563" s="1"/>
    </row>
    <row r="564" spans="1:38">
      <c r="A564" s="1"/>
      <c r="B564" s="1"/>
      <c r="C564" s="1"/>
      <c r="D564" s="855"/>
      <c r="E564" s="855"/>
      <c r="F564" s="856"/>
      <c r="G564" s="1"/>
      <c r="H564" s="1"/>
      <c r="I564" s="1"/>
      <c r="J564" s="1"/>
      <c r="K564" s="1"/>
      <c r="L564" s="1"/>
      <c r="M564" s="1"/>
      <c r="N564" s="1"/>
      <c r="O564" s="1"/>
      <c r="P564" s="1"/>
      <c r="Q564" s="1"/>
      <c r="R564" s="856"/>
      <c r="S564" s="856"/>
      <c r="T564" s="856"/>
      <c r="U564" s="1"/>
      <c r="V564" s="1"/>
      <c r="W564" s="1"/>
      <c r="X564" s="1"/>
      <c r="Y564" s="1"/>
      <c r="Z564" s="1"/>
      <c r="AA564" s="1"/>
      <c r="AB564" s="1"/>
      <c r="AC564" s="1"/>
      <c r="AD564" s="1"/>
      <c r="AE564" s="1"/>
      <c r="AF564" s="1"/>
      <c r="AG564" s="1"/>
      <c r="AH564" s="1"/>
      <c r="AI564" s="1"/>
      <c r="AJ564" s="1"/>
      <c r="AK564" s="1"/>
      <c r="AL564" s="1"/>
    </row>
    <row r="565" spans="1:38">
      <c r="A565" s="1"/>
      <c r="B565" s="1"/>
      <c r="C565" s="1"/>
      <c r="D565" s="855"/>
      <c r="E565" s="855"/>
      <c r="F565" s="856"/>
      <c r="G565" s="1"/>
      <c r="H565" s="1"/>
      <c r="I565" s="1"/>
      <c r="J565" s="1"/>
      <c r="K565" s="1"/>
      <c r="L565" s="1"/>
      <c r="M565" s="1"/>
      <c r="N565" s="1"/>
      <c r="O565" s="1"/>
      <c r="P565" s="1"/>
      <c r="Q565" s="1"/>
      <c r="R565" s="856"/>
      <c r="S565" s="856"/>
      <c r="T565" s="856"/>
      <c r="U565" s="1"/>
      <c r="V565" s="1"/>
      <c r="W565" s="1"/>
      <c r="X565" s="1"/>
      <c r="Y565" s="1"/>
      <c r="Z565" s="1"/>
      <c r="AA565" s="1"/>
      <c r="AB565" s="1"/>
      <c r="AC565" s="1"/>
      <c r="AD565" s="1"/>
      <c r="AE565" s="1"/>
      <c r="AF565" s="1"/>
      <c r="AG565" s="1"/>
      <c r="AH565" s="1"/>
      <c r="AI565" s="1"/>
      <c r="AJ565" s="1"/>
      <c r="AK565" s="1"/>
      <c r="AL565" s="1"/>
    </row>
    <row r="566" spans="1:38">
      <c r="A566" s="1"/>
      <c r="B566" s="1"/>
      <c r="C566" s="1"/>
      <c r="D566" s="855"/>
      <c r="E566" s="855"/>
      <c r="F566" s="856"/>
      <c r="G566" s="1"/>
      <c r="H566" s="1"/>
      <c r="I566" s="1"/>
      <c r="J566" s="1"/>
      <c r="K566" s="1"/>
      <c r="L566" s="1"/>
      <c r="M566" s="1"/>
      <c r="N566" s="1"/>
      <c r="O566" s="1"/>
      <c r="P566" s="1"/>
      <c r="Q566" s="1"/>
      <c r="R566" s="856"/>
      <c r="S566" s="856"/>
      <c r="T566" s="856"/>
      <c r="U566" s="1"/>
      <c r="V566" s="1"/>
      <c r="W566" s="1"/>
      <c r="X566" s="1"/>
      <c r="Y566" s="1"/>
      <c r="Z566" s="1"/>
      <c r="AA566" s="1"/>
      <c r="AB566" s="1"/>
      <c r="AC566" s="1"/>
      <c r="AD566" s="1"/>
      <c r="AE566" s="1"/>
      <c r="AF566" s="1"/>
      <c r="AG566" s="1"/>
      <c r="AH566" s="1"/>
      <c r="AI566" s="1"/>
      <c r="AJ566" s="1"/>
      <c r="AK566" s="1"/>
      <c r="AL566" s="1"/>
    </row>
    <row r="567" spans="1:38">
      <c r="A567" s="1"/>
      <c r="B567" s="1"/>
      <c r="C567" s="1"/>
      <c r="D567" s="855"/>
      <c r="E567" s="855"/>
      <c r="F567" s="856"/>
      <c r="G567" s="1"/>
      <c r="H567" s="1"/>
      <c r="I567" s="1"/>
      <c r="J567" s="1"/>
      <c r="K567" s="1"/>
      <c r="L567" s="1"/>
      <c r="M567" s="1"/>
      <c r="N567" s="1"/>
      <c r="O567" s="1"/>
      <c r="P567" s="1"/>
      <c r="Q567" s="1"/>
      <c r="R567" s="856"/>
      <c r="S567" s="856"/>
      <c r="T567" s="856"/>
      <c r="U567" s="1"/>
      <c r="V567" s="1"/>
      <c r="W567" s="1"/>
      <c r="X567" s="1"/>
      <c r="Y567" s="1"/>
      <c r="Z567" s="1"/>
      <c r="AA567" s="1"/>
      <c r="AB567" s="1"/>
      <c r="AC567" s="1"/>
      <c r="AD567" s="1"/>
      <c r="AE567" s="1"/>
      <c r="AF567" s="1"/>
      <c r="AG567" s="1"/>
      <c r="AH567" s="1"/>
      <c r="AI567" s="1"/>
      <c r="AJ567" s="1"/>
      <c r="AK567" s="1"/>
      <c r="AL567" s="1"/>
    </row>
    <row r="568" spans="1:38">
      <c r="A568" s="1"/>
      <c r="B568" s="1"/>
      <c r="C568" s="1"/>
      <c r="D568" s="855"/>
      <c r="E568" s="855"/>
      <c r="F568" s="856"/>
      <c r="G568" s="1"/>
      <c r="H568" s="1"/>
      <c r="I568" s="1"/>
      <c r="J568" s="1"/>
      <c r="K568" s="1"/>
      <c r="L568" s="1"/>
      <c r="M568" s="1"/>
      <c r="N568" s="1"/>
      <c r="O568" s="1"/>
      <c r="P568" s="1"/>
      <c r="Q568" s="1"/>
      <c r="R568" s="856"/>
      <c r="S568" s="856"/>
      <c r="T568" s="856"/>
      <c r="U568" s="1"/>
      <c r="V568" s="1"/>
      <c r="W568" s="1"/>
      <c r="X568" s="1"/>
      <c r="Y568" s="1"/>
      <c r="Z568" s="1"/>
      <c r="AA568" s="1"/>
      <c r="AB568" s="1"/>
      <c r="AC568" s="1"/>
      <c r="AD568" s="1"/>
      <c r="AE568" s="1"/>
      <c r="AF568" s="1"/>
      <c r="AG568" s="1"/>
      <c r="AH568" s="1"/>
      <c r="AI568" s="1"/>
      <c r="AJ568" s="1"/>
      <c r="AK568" s="1"/>
      <c r="AL568" s="1"/>
    </row>
    <row r="569" spans="1:38">
      <c r="A569" s="1"/>
      <c r="B569" s="1"/>
      <c r="C569" s="1"/>
      <c r="D569" s="855"/>
      <c r="E569" s="855"/>
      <c r="F569" s="856"/>
      <c r="G569" s="1"/>
      <c r="H569" s="1"/>
      <c r="I569" s="1"/>
      <c r="J569" s="1"/>
      <c r="K569" s="1"/>
      <c r="L569" s="1"/>
      <c r="M569" s="1"/>
      <c r="N569" s="1"/>
      <c r="O569" s="1"/>
      <c r="P569" s="1"/>
      <c r="Q569" s="1"/>
      <c r="R569" s="856"/>
      <c r="S569" s="856"/>
      <c r="T569" s="856"/>
      <c r="U569" s="1"/>
      <c r="V569" s="1"/>
      <c r="W569" s="1"/>
      <c r="X569" s="1"/>
      <c r="Y569" s="1"/>
      <c r="Z569" s="1"/>
      <c r="AA569" s="1"/>
      <c r="AB569" s="1"/>
      <c r="AC569" s="1"/>
      <c r="AD569" s="1"/>
      <c r="AE569" s="1"/>
      <c r="AF569" s="1"/>
      <c r="AG569" s="1"/>
      <c r="AH569" s="1"/>
      <c r="AI569" s="1"/>
      <c r="AJ569" s="1"/>
      <c r="AK569" s="1"/>
      <c r="AL569" s="1"/>
    </row>
    <row r="570" spans="1:38">
      <c r="A570" s="1"/>
      <c r="B570" s="1"/>
      <c r="C570" s="1"/>
      <c r="D570" s="855"/>
      <c r="E570" s="855"/>
      <c r="F570" s="856"/>
      <c r="G570" s="1"/>
      <c r="H570" s="1"/>
      <c r="I570" s="1"/>
      <c r="J570" s="1"/>
      <c r="K570" s="1"/>
      <c r="L570" s="1"/>
      <c r="M570" s="1"/>
      <c r="N570" s="1"/>
      <c r="O570" s="1"/>
      <c r="P570" s="1"/>
      <c r="Q570" s="1"/>
      <c r="R570" s="856"/>
      <c r="S570" s="856"/>
      <c r="T570" s="856"/>
      <c r="U570" s="1"/>
      <c r="V570" s="1"/>
      <c r="W570" s="1"/>
      <c r="X570" s="1"/>
      <c r="Y570" s="1"/>
      <c r="Z570" s="1"/>
      <c r="AA570" s="1"/>
      <c r="AB570" s="1"/>
      <c r="AC570" s="1"/>
      <c r="AD570" s="1"/>
      <c r="AE570" s="1"/>
      <c r="AF570" s="1"/>
      <c r="AG570" s="1"/>
      <c r="AH570" s="1"/>
      <c r="AI570" s="1"/>
      <c r="AJ570" s="1"/>
      <c r="AK570" s="1"/>
      <c r="AL570" s="1"/>
    </row>
    <row r="571" spans="1:38">
      <c r="A571" s="1"/>
      <c r="B571" s="1"/>
      <c r="C571" s="1"/>
      <c r="D571" s="855"/>
      <c r="E571" s="855"/>
      <c r="F571" s="856"/>
      <c r="G571" s="1"/>
      <c r="H571" s="1"/>
      <c r="I571" s="1"/>
      <c r="J571" s="1"/>
      <c r="K571" s="1"/>
      <c r="L571" s="1"/>
      <c r="M571" s="1"/>
      <c r="N571" s="1"/>
      <c r="O571" s="1"/>
      <c r="P571" s="1"/>
      <c r="Q571" s="1"/>
      <c r="R571" s="856"/>
      <c r="S571" s="856"/>
      <c r="T571" s="856"/>
      <c r="U571" s="1"/>
      <c r="V571" s="1"/>
      <c r="W571" s="1"/>
      <c r="X571" s="1"/>
      <c r="Y571" s="1"/>
      <c r="Z571" s="1"/>
      <c r="AA571" s="1"/>
      <c r="AB571" s="1"/>
      <c r="AC571" s="1"/>
      <c r="AD571" s="1"/>
      <c r="AE571" s="1"/>
      <c r="AF571" s="1"/>
      <c r="AG571" s="1"/>
      <c r="AH571" s="1"/>
      <c r="AI571" s="1"/>
      <c r="AJ571" s="1"/>
      <c r="AK571" s="1"/>
      <c r="AL571" s="1"/>
    </row>
    <row r="572" spans="1:38">
      <c r="A572" s="1"/>
      <c r="B572" s="1"/>
      <c r="C572" s="1"/>
      <c r="D572" s="855"/>
      <c r="E572" s="855"/>
      <c r="F572" s="856"/>
      <c r="G572" s="1"/>
      <c r="H572" s="1"/>
      <c r="I572" s="1"/>
      <c r="J572" s="1"/>
      <c r="K572" s="1"/>
      <c r="L572" s="1"/>
      <c r="M572" s="1"/>
      <c r="N572" s="1"/>
      <c r="O572" s="1"/>
      <c r="P572" s="1"/>
      <c r="Q572" s="1"/>
      <c r="R572" s="856"/>
      <c r="S572" s="856"/>
      <c r="T572" s="856"/>
      <c r="U572" s="1"/>
      <c r="V572" s="1"/>
      <c r="W572" s="1"/>
      <c r="X572" s="1"/>
      <c r="Y572" s="1"/>
      <c r="Z572" s="1"/>
      <c r="AA572" s="1"/>
      <c r="AB572" s="1"/>
      <c r="AC572" s="1"/>
      <c r="AD572" s="1"/>
      <c r="AE572" s="1"/>
      <c r="AF572" s="1"/>
      <c r="AG572" s="1"/>
      <c r="AH572" s="1"/>
      <c r="AI572" s="1"/>
      <c r="AJ572" s="1"/>
      <c r="AK572" s="1"/>
      <c r="AL572" s="1"/>
    </row>
    <row r="573" spans="1:38">
      <c r="A573" s="1"/>
      <c r="B573" s="1"/>
      <c r="C573" s="1"/>
      <c r="D573" s="855"/>
      <c r="E573" s="855"/>
      <c r="F573" s="856"/>
      <c r="G573" s="1"/>
      <c r="H573" s="1"/>
      <c r="I573" s="1"/>
      <c r="J573" s="1"/>
      <c r="K573" s="1"/>
      <c r="L573" s="1"/>
      <c r="M573" s="1"/>
      <c r="N573" s="1"/>
      <c r="O573" s="1"/>
      <c r="P573" s="1"/>
      <c r="Q573" s="1"/>
      <c r="R573" s="856"/>
      <c r="S573" s="856"/>
      <c r="T573" s="856"/>
      <c r="U573" s="1"/>
      <c r="V573" s="1"/>
      <c r="W573" s="1"/>
      <c r="X573" s="1"/>
      <c r="Y573" s="1"/>
      <c r="Z573" s="1"/>
      <c r="AA573" s="1"/>
      <c r="AB573" s="1"/>
      <c r="AC573" s="1"/>
      <c r="AD573" s="1"/>
      <c r="AE573" s="1"/>
      <c r="AF573" s="1"/>
      <c r="AG573" s="1"/>
      <c r="AH573" s="1"/>
      <c r="AI573" s="1"/>
      <c r="AJ573" s="1"/>
      <c r="AK573" s="1"/>
      <c r="AL573" s="1"/>
    </row>
    <row r="574" spans="1:38">
      <c r="A574" s="1"/>
      <c r="B574" s="1"/>
      <c r="C574" s="1"/>
      <c r="D574" s="855"/>
      <c r="E574" s="855"/>
      <c r="F574" s="856"/>
      <c r="G574" s="1"/>
      <c r="H574" s="1"/>
      <c r="I574" s="1"/>
      <c r="J574" s="1"/>
      <c r="K574" s="1"/>
      <c r="L574" s="1"/>
      <c r="M574" s="1"/>
      <c r="N574" s="1"/>
      <c r="O574" s="1"/>
      <c r="P574" s="1"/>
      <c r="Q574" s="1"/>
      <c r="R574" s="856"/>
      <c r="S574" s="856"/>
      <c r="T574" s="856"/>
      <c r="U574" s="1"/>
      <c r="V574" s="1"/>
      <c r="W574" s="1"/>
      <c r="X574" s="1"/>
      <c r="Y574" s="1"/>
      <c r="Z574" s="1"/>
      <c r="AA574" s="1"/>
      <c r="AB574" s="1"/>
      <c r="AC574" s="1"/>
      <c r="AD574" s="1"/>
      <c r="AE574" s="1"/>
      <c r="AF574" s="1"/>
      <c r="AG574" s="1"/>
      <c r="AH574" s="1"/>
      <c r="AI574" s="1"/>
      <c r="AJ574" s="1"/>
      <c r="AK574" s="1"/>
      <c r="AL574" s="1"/>
    </row>
    <row r="575" spans="1:38">
      <c r="A575" s="1"/>
      <c r="B575" s="1"/>
      <c r="C575" s="1"/>
      <c r="D575" s="855"/>
      <c r="E575" s="855"/>
      <c r="F575" s="856"/>
      <c r="G575" s="1"/>
      <c r="H575" s="1"/>
      <c r="I575" s="1"/>
      <c r="J575" s="1"/>
      <c r="K575" s="1"/>
      <c r="L575" s="1"/>
      <c r="M575" s="1"/>
      <c r="N575" s="1"/>
      <c r="O575" s="1"/>
      <c r="P575" s="1"/>
      <c r="Q575" s="1"/>
      <c r="R575" s="856"/>
      <c r="S575" s="856"/>
      <c r="T575" s="856"/>
      <c r="U575" s="1"/>
      <c r="V575" s="1"/>
      <c r="W575" s="1"/>
      <c r="X575" s="1"/>
      <c r="Y575" s="1"/>
      <c r="Z575" s="1"/>
      <c r="AA575" s="1"/>
      <c r="AB575" s="1"/>
      <c r="AC575" s="1"/>
      <c r="AD575" s="1"/>
      <c r="AE575" s="1"/>
      <c r="AF575" s="1"/>
      <c r="AG575" s="1"/>
      <c r="AH575" s="1"/>
      <c r="AI575" s="1"/>
      <c r="AJ575" s="1"/>
      <c r="AK575" s="1"/>
      <c r="AL575" s="1"/>
    </row>
    <row r="576" spans="1:38">
      <c r="A576" s="1"/>
      <c r="B576" s="1"/>
      <c r="C576" s="1"/>
      <c r="D576" s="855"/>
      <c r="E576" s="855"/>
      <c r="F576" s="856"/>
      <c r="G576" s="1"/>
      <c r="H576" s="1"/>
      <c r="I576" s="1"/>
      <c r="J576" s="1"/>
      <c r="K576" s="1"/>
      <c r="L576" s="1"/>
      <c r="M576" s="1"/>
      <c r="N576" s="1"/>
      <c r="O576" s="1"/>
      <c r="P576" s="1"/>
      <c r="Q576" s="1"/>
      <c r="R576" s="856"/>
      <c r="S576" s="856"/>
      <c r="T576" s="856"/>
      <c r="U576" s="1"/>
      <c r="V576" s="1"/>
      <c r="W576" s="1"/>
      <c r="X576" s="1"/>
      <c r="Y576" s="1"/>
      <c r="Z576" s="1"/>
      <c r="AA576" s="1"/>
      <c r="AB576" s="1"/>
      <c r="AC576" s="1"/>
      <c r="AD576" s="1"/>
      <c r="AE576" s="1"/>
      <c r="AF576" s="1"/>
      <c r="AG576" s="1"/>
      <c r="AH576" s="1"/>
      <c r="AI576" s="1"/>
      <c r="AJ576" s="1"/>
      <c r="AK576" s="1"/>
      <c r="AL576" s="1"/>
    </row>
    <row r="577" spans="1:38">
      <c r="A577" s="1"/>
      <c r="B577" s="1"/>
      <c r="C577" s="1"/>
      <c r="D577" s="855"/>
      <c r="E577" s="855"/>
      <c r="F577" s="856"/>
      <c r="G577" s="1"/>
      <c r="H577" s="1"/>
      <c r="I577" s="1"/>
      <c r="J577" s="1"/>
      <c r="K577" s="1"/>
      <c r="L577" s="1"/>
      <c r="M577" s="1"/>
      <c r="N577" s="1"/>
      <c r="O577" s="1"/>
      <c r="P577" s="1"/>
      <c r="Q577" s="1"/>
      <c r="R577" s="856"/>
      <c r="S577" s="856"/>
      <c r="T577" s="856"/>
      <c r="U577" s="1"/>
      <c r="V577" s="1"/>
      <c r="W577" s="1"/>
      <c r="X577" s="1"/>
      <c r="Y577" s="1"/>
      <c r="Z577" s="1"/>
      <c r="AA577" s="1"/>
      <c r="AB577" s="1"/>
      <c r="AC577" s="1"/>
      <c r="AD577" s="1"/>
      <c r="AE577" s="1"/>
      <c r="AF577" s="1"/>
      <c r="AG577" s="1"/>
      <c r="AH577" s="1"/>
      <c r="AI577" s="1"/>
      <c r="AJ577" s="1"/>
      <c r="AK577" s="1"/>
      <c r="AL577" s="1"/>
    </row>
    <row r="578" spans="1:38">
      <c r="A578" s="1"/>
      <c r="B578" s="1"/>
      <c r="C578" s="1"/>
      <c r="D578" s="855"/>
      <c r="E578" s="855"/>
      <c r="F578" s="856"/>
      <c r="G578" s="1"/>
      <c r="H578" s="1"/>
      <c r="I578" s="1"/>
      <c r="J578" s="1"/>
      <c r="K578" s="1"/>
      <c r="L578" s="1"/>
      <c r="M578" s="1"/>
      <c r="N578" s="1"/>
      <c r="O578" s="1"/>
      <c r="P578" s="1"/>
      <c r="Q578" s="1"/>
      <c r="R578" s="856"/>
      <c r="S578" s="856"/>
      <c r="T578" s="856"/>
      <c r="U578" s="1"/>
      <c r="V578" s="1"/>
      <c r="W578" s="1"/>
      <c r="X578" s="1"/>
      <c r="Y578" s="1"/>
      <c r="Z578" s="1"/>
      <c r="AA578" s="1"/>
      <c r="AB578" s="1"/>
      <c r="AC578" s="1"/>
      <c r="AD578" s="1"/>
      <c r="AE578" s="1"/>
      <c r="AF578" s="1"/>
      <c r="AG578" s="1"/>
      <c r="AH578" s="1"/>
      <c r="AI578" s="1"/>
      <c r="AJ578" s="1"/>
      <c r="AK578" s="1"/>
      <c r="AL578" s="1"/>
    </row>
    <row r="579" spans="1:38">
      <c r="A579" s="1"/>
      <c r="B579" s="1"/>
      <c r="C579" s="1"/>
      <c r="D579" s="855"/>
      <c r="E579" s="855"/>
      <c r="F579" s="856"/>
      <c r="G579" s="1"/>
      <c r="H579" s="1"/>
      <c r="I579" s="1"/>
      <c r="J579" s="1"/>
      <c r="K579" s="1"/>
      <c r="L579" s="1"/>
      <c r="M579" s="1"/>
      <c r="N579" s="1"/>
      <c r="O579" s="1"/>
      <c r="P579" s="1"/>
      <c r="Q579" s="1"/>
      <c r="R579" s="856"/>
      <c r="S579" s="856"/>
      <c r="T579" s="856"/>
      <c r="U579" s="1"/>
      <c r="V579" s="1"/>
      <c r="W579" s="1"/>
      <c r="X579" s="1"/>
      <c r="Y579" s="1"/>
      <c r="Z579" s="1"/>
      <c r="AA579" s="1"/>
      <c r="AB579" s="1"/>
      <c r="AC579" s="1"/>
      <c r="AD579" s="1"/>
      <c r="AE579" s="1"/>
      <c r="AF579" s="1"/>
      <c r="AG579" s="1"/>
      <c r="AH579" s="1"/>
      <c r="AI579" s="1"/>
      <c r="AJ579" s="1"/>
      <c r="AK579" s="1"/>
      <c r="AL579" s="1"/>
    </row>
    <row r="580" spans="1:38">
      <c r="A580" s="1"/>
      <c r="B580" s="1"/>
      <c r="C580" s="1"/>
      <c r="D580" s="855"/>
      <c r="E580" s="855"/>
      <c r="F580" s="856"/>
      <c r="G580" s="1"/>
      <c r="H580" s="1"/>
      <c r="I580" s="1"/>
      <c r="J580" s="1"/>
      <c r="K580" s="1"/>
      <c r="L580" s="1"/>
      <c r="M580" s="1"/>
      <c r="N580" s="1"/>
      <c r="O580" s="1"/>
      <c r="P580" s="1"/>
      <c r="Q580" s="1"/>
      <c r="R580" s="856"/>
      <c r="S580" s="856"/>
      <c r="T580" s="856"/>
      <c r="U580" s="1"/>
      <c r="V580" s="1"/>
      <c r="W580" s="1"/>
      <c r="X580" s="1"/>
      <c r="Y580" s="1"/>
      <c r="Z580" s="1"/>
      <c r="AA580" s="1"/>
      <c r="AB580" s="1"/>
      <c r="AC580" s="1"/>
      <c r="AD580" s="1"/>
      <c r="AE580" s="1"/>
      <c r="AF580" s="1"/>
      <c r="AG580" s="1"/>
      <c r="AH580" s="1"/>
      <c r="AI580" s="1"/>
      <c r="AJ580" s="1"/>
      <c r="AK580" s="1"/>
      <c r="AL580" s="1"/>
    </row>
    <row r="581" spans="1:38">
      <c r="A581" s="1"/>
      <c r="B581" s="1"/>
      <c r="C581" s="1"/>
      <c r="D581" s="855"/>
      <c r="E581" s="855"/>
      <c r="F581" s="856"/>
      <c r="G581" s="1"/>
      <c r="H581" s="1"/>
      <c r="I581" s="1"/>
      <c r="J581" s="1"/>
      <c r="K581" s="1"/>
      <c r="L581" s="1"/>
      <c r="M581" s="1"/>
      <c r="N581" s="1"/>
      <c r="O581" s="1"/>
      <c r="P581" s="1"/>
      <c r="Q581" s="1"/>
      <c r="R581" s="856"/>
      <c r="S581" s="856"/>
      <c r="T581" s="856"/>
      <c r="U581" s="1"/>
      <c r="V581" s="1"/>
      <c r="W581" s="1"/>
      <c r="X581" s="1"/>
      <c r="Y581" s="1"/>
      <c r="Z581" s="1"/>
      <c r="AA581" s="1"/>
      <c r="AB581" s="1"/>
      <c r="AC581" s="1"/>
      <c r="AD581" s="1"/>
      <c r="AE581" s="1"/>
      <c r="AF581" s="1"/>
      <c r="AG581" s="1"/>
      <c r="AH581" s="1"/>
      <c r="AI581" s="1"/>
      <c r="AJ581" s="1"/>
      <c r="AK581" s="1"/>
      <c r="AL581" s="1"/>
    </row>
    <row r="582" spans="1:38">
      <c r="A582" s="1"/>
      <c r="B582" s="1"/>
      <c r="C582" s="1"/>
      <c r="D582" s="855"/>
      <c r="E582" s="855"/>
      <c r="F582" s="856"/>
      <c r="G582" s="1"/>
      <c r="H582" s="1"/>
      <c r="I582" s="1"/>
      <c r="J582" s="1"/>
      <c r="K582" s="1"/>
      <c r="L582" s="1"/>
      <c r="M582" s="1"/>
      <c r="N582" s="1"/>
      <c r="O582" s="1"/>
      <c r="P582" s="1"/>
      <c r="Q582" s="1"/>
      <c r="R582" s="856"/>
      <c r="S582" s="856"/>
      <c r="T582" s="856"/>
      <c r="U582" s="1"/>
      <c r="V582" s="1"/>
      <c r="W582" s="1"/>
      <c r="X582" s="1"/>
      <c r="Y582" s="1"/>
      <c r="Z582" s="1"/>
      <c r="AA582" s="1"/>
      <c r="AB582" s="1"/>
      <c r="AC582" s="1"/>
      <c r="AD582" s="1"/>
      <c r="AE582" s="1"/>
      <c r="AF582" s="1"/>
      <c r="AG582" s="1"/>
      <c r="AH582" s="1"/>
      <c r="AI582" s="1"/>
      <c r="AJ582" s="1"/>
      <c r="AK582" s="1"/>
      <c r="AL582" s="1"/>
    </row>
    <row r="583" spans="1:38">
      <c r="A583" s="1"/>
      <c r="B583" s="1"/>
      <c r="C583" s="1"/>
      <c r="D583" s="855"/>
      <c r="E583" s="855"/>
      <c r="F583" s="856"/>
      <c r="G583" s="1"/>
      <c r="H583" s="1"/>
      <c r="I583" s="1"/>
      <c r="J583" s="1"/>
      <c r="K583" s="1"/>
      <c r="L583" s="1"/>
      <c r="M583" s="1"/>
      <c r="N583" s="1"/>
      <c r="O583" s="1"/>
      <c r="P583" s="1"/>
      <c r="Q583" s="1"/>
      <c r="R583" s="856"/>
      <c r="S583" s="856"/>
      <c r="T583" s="856"/>
      <c r="U583" s="1"/>
      <c r="V583" s="1"/>
      <c r="W583" s="1"/>
      <c r="X583" s="1"/>
      <c r="Y583" s="1"/>
      <c r="Z583" s="1"/>
      <c r="AA583" s="1"/>
      <c r="AB583" s="1"/>
      <c r="AC583" s="1"/>
      <c r="AD583" s="1"/>
      <c r="AE583" s="1"/>
      <c r="AF583" s="1"/>
      <c r="AG583" s="1"/>
      <c r="AH583" s="1"/>
      <c r="AI583" s="1"/>
      <c r="AJ583" s="1"/>
      <c r="AK583" s="1"/>
      <c r="AL583" s="1"/>
    </row>
    <row r="584" spans="1:38">
      <c r="A584" s="1"/>
      <c r="B584" s="1"/>
      <c r="C584" s="1"/>
      <c r="D584" s="855"/>
      <c r="E584" s="855"/>
      <c r="F584" s="856"/>
      <c r="G584" s="1"/>
      <c r="H584" s="1"/>
      <c r="I584" s="1"/>
      <c r="J584" s="1"/>
      <c r="K584" s="1"/>
      <c r="L584" s="1"/>
      <c r="M584" s="1"/>
      <c r="N584" s="1"/>
      <c r="O584" s="1"/>
      <c r="P584" s="1"/>
      <c r="Q584" s="1"/>
      <c r="R584" s="856"/>
      <c r="S584" s="856"/>
      <c r="T584" s="856"/>
      <c r="U584" s="1"/>
      <c r="V584" s="1"/>
      <c r="W584" s="1"/>
      <c r="X584" s="1"/>
      <c r="Y584" s="1"/>
      <c r="Z584" s="1"/>
      <c r="AA584" s="1"/>
      <c r="AB584" s="1"/>
      <c r="AC584" s="1"/>
      <c r="AD584" s="1"/>
      <c r="AE584" s="1"/>
      <c r="AF584" s="1"/>
      <c r="AG584" s="1"/>
      <c r="AH584" s="1"/>
      <c r="AI584" s="1"/>
      <c r="AJ584" s="1"/>
      <c r="AK584" s="1"/>
      <c r="AL584" s="1"/>
    </row>
    <row r="585" spans="1:38">
      <c r="A585" s="1"/>
      <c r="B585" s="1"/>
      <c r="C585" s="1"/>
      <c r="D585" s="855"/>
      <c r="E585" s="855"/>
      <c r="F585" s="856"/>
      <c r="G585" s="1"/>
      <c r="H585" s="1"/>
      <c r="I585" s="1"/>
      <c r="J585" s="1"/>
      <c r="K585" s="1"/>
      <c r="L585" s="1"/>
      <c r="M585" s="1"/>
      <c r="N585" s="1"/>
      <c r="O585" s="1"/>
      <c r="P585" s="1"/>
      <c r="Q585" s="1"/>
      <c r="R585" s="856"/>
      <c r="S585" s="856"/>
      <c r="T585" s="856"/>
      <c r="U585" s="1"/>
      <c r="V585" s="1"/>
      <c r="W585" s="1"/>
      <c r="X585" s="1"/>
      <c r="Y585" s="1"/>
      <c r="Z585" s="1"/>
      <c r="AA585" s="1"/>
      <c r="AB585" s="1"/>
      <c r="AC585" s="1"/>
      <c r="AD585" s="1"/>
      <c r="AE585" s="1"/>
      <c r="AF585" s="1"/>
      <c r="AG585" s="1"/>
      <c r="AH585" s="1"/>
      <c r="AI585" s="1"/>
      <c r="AJ585" s="1"/>
      <c r="AK585" s="1"/>
      <c r="AL585" s="1"/>
    </row>
    <row r="586" spans="1:38">
      <c r="A586" s="1"/>
      <c r="B586" s="1"/>
      <c r="C586" s="1"/>
      <c r="D586" s="855"/>
      <c r="E586" s="855"/>
      <c r="F586" s="856"/>
      <c r="G586" s="1"/>
      <c r="H586" s="1"/>
      <c r="I586" s="1"/>
      <c r="J586" s="1"/>
      <c r="K586" s="1"/>
      <c r="L586" s="1"/>
      <c r="M586" s="1"/>
      <c r="N586" s="1"/>
      <c r="O586" s="1"/>
      <c r="P586" s="1"/>
      <c r="Q586" s="1"/>
      <c r="R586" s="856"/>
      <c r="S586" s="856"/>
      <c r="T586" s="856"/>
      <c r="U586" s="1"/>
      <c r="V586" s="1"/>
      <c r="W586" s="1"/>
      <c r="X586" s="1"/>
      <c r="Y586" s="1"/>
      <c r="Z586" s="1"/>
      <c r="AA586" s="1"/>
      <c r="AB586" s="1"/>
      <c r="AC586" s="1"/>
      <c r="AD586" s="1"/>
      <c r="AE586" s="1"/>
      <c r="AF586" s="1"/>
      <c r="AG586" s="1"/>
      <c r="AH586" s="1"/>
      <c r="AI586" s="1"/>
      <c r="AJ586" s="1"/>
      <c r="AK586" s="1"/>
      <c r="AL586" s="1"/>
    </row>
    <row r="587" spans="1:38">
      <c r="A587" s="1"/>
      <c r="B587" s="1"/>
      <c r="C587" s="1"/>
      <c r="D587" s="855"/>
      <c r="E587" s="855"/>
      <c r="F587" s="856"/>
      <c r="G587" s="1"/>
      <c r="H587" s="1"/>
      <c r="I587" s="1"/>
      <c r="J587" s="1"/>
      <c r="K587" s="1"/>
      <c r="L587" s="1"/>
      <c r="M587" s="1"/>
      <c r="N587" s="1"/>
      <c r="O587" s="1"/>
      <c r="P587" s="1"/>
      <c r="Q587" s="1"/>
      <c r="R587" s="856"/>
      <c r="S587" s="856"/>
      <c r="T587" s="856"/>
      <c r="U587" s="1"/>
      <c r="V587" s="1"/>
      <c r="W587" s="1"/>
      <c r="X587" s="1"/>
      <c r="Y587" s="1"/>
      <c r="Z587" s="1"/>
      <c r="AA587" s="1"/>
      <c r="AB587" s="1"/>
      <c r="AC587" s="1"/>
      <c r="AD587" s="1"/>
      <c r="AE587" s="1"/>
      <c r="AF587" s="1"/>
      <c r="AG587" s="1"/>
      <c r="AH587" s="1"/>
      <c r="AI587" s="1"/>
      <c r="AJ587" s="1"/>
      <c r="AK587" s="1"/>
      <c r="AL587" s="1"/>
    </row>
    <row r="588" spans="1:38">
      <c r="A588" s="1"/>
      <c r="B588" s="1"/>
      <c r="C588" s="1"/>
      <c r="D588" s="855"/>
      <c r="E588" s="855"/>
      <c r="F588" s="856"/>
      <c r="G588" s="1"/>
      <c r="H588" s="1"/>
      <c r="I588" s="1"/>
      <c r="J588" s="1"/>
      <c r="K588" s="1"/>
      <c r="L588" s="1"/>
      <c r="M588" s="1"/>
      <c r="N588" s="1"/>
      <c r="O588" s="1"/>
      <c r="P588" s="1"/>
      <c r="Q588" s="1"/>
      <c r="R588" s="856"/>
      <c r="S588" s="856"/>
      <c r="T588" s="856"/>
      <c r="U588" s="1"/>
      <c r="V588" s="1"/>
      <c r="W588" s="1"/>
      <c r="X588" s="1"/>
      <c r="Y588" s="1"/>
      <c r="Z588" s="1"/>
      <c r="AA588" s="1"/>
      <c r="AB588" s="1"/>
      <c r="AC588" s="1"/>
      <c r="AD588" s="1"/>
      <c r="AE588" s="1"/>
      <c r="AF588" s="1"/>
      <c r="AG588" s="1"/>
      <c r="AH588" s="1"/>
      <c r="AI588" s="1"/>
      <c r="AJ588" s="1"/>
      <c r="AK588" s="1"/>
      <c r="AL588" s="1"/>
    </row>
    <row r="589" spans="1:38">
      <c r="A589" s="1"/>
      <c r="B589" s="1"/>
      <c r="C589" s="1"/>
      <c r="D589" s="855"/>
      <c r="E589" s="855"/>
      <c r="F589" s="856"/>
      <c r="G589" s="1"/>
      <c r="H589" s="1"/>
      <c r="I589" s="1"/>
      <c r="J589" s="1"/>
      <c r="K589" s="1"/>
      <c r="L589" s="1"/>
      <c r="M589" s="1"/>
      <c r="N589" s="1"/>
      <c r="O589" s="1"/>
      <c r="P589" s="1"/>
      <c r="Q589" s="1"/>
      <c r="R589" s="856"/>
      <c r="S589" s="856"/>
      <c r="T589" s="856"/>
      <c r="U589" s="1"/>
      <c r="V589" s="1"/>
      <c r="W589" s="1"/>
      <c r="X589" s="1"/>
      <c r="Y589" s="1"/>
      <c r="Z589" s="1"/>
      <c r="AA589" s="1"/>
      <c r="AB589" s="1"/>
      <c r="AC589" s="1"/>
      <c r="AD589" s="1"/>
      <c r="AE589" s="1"/>
      <c r="AF589" s="1"/>
      <c r="AG589" s="1"/>
      <c r="AH589" s="1"/>
      <c r="AI589" s="1"/>
      <c r="AJ589" s="1"/>
      <c r="AK589" s="1"/>
      <c r="AL589" s="1"/>
    </row>
    <row r="590" spans="1:38">
      <c r="A590" s="1"/>
      <c r="B590" s="1"/>
      <c r="C590" s="1"/>
      <c r="D590" s="855"/>
      <c r="E590" s="855"/>
      <c r="F590" s="856"/>
      <c r="G590" s="1"/>
      <c r="H590" s="1"/>
      <c r="I590" s="1"/>
      <c r="J590" s="1"/>
      <c r="K590" s="1"/>
      <c r="L590" s="1"/>
      <c r="M590" s="1"/>
      <c r="N590" s="1"/>
      <c r="O590" s="1"/>
      <c r="P590" s="1"/>
      <c r="Q590" s="1"/>
      <c r="R590" s="856"/>
      <c r="S590" s="856"/>
      <c r="T590" s="856"/>
      <c r="U590" s="1"/>
      <c r="V590" s="1"/>
      <c r="W590" s="1"/>
      <c r="X590" s="1"/>
      <c r="Y590" s="1"/>
      <c r="Z590" s="1"/>
      <c r="AA590" s="1"/>
      <c r="AB590" s="1"/>
      <c r="AC590" s="1"/>
      <c r="AD590" s="1"/>
      <c r="AE590" s="1"/>
      <c r="AF590" s="1"/>
      <c r="AG590" s="1"/>
      <c r="AH590" s="1"/>
      <c r="AI590" s="1"/>
      <c r="AJ590" s="1"/>
      <c r="AK590" s="1"/>
      <c r="AL590" s="1"/>
    </row>
    <row r="591" spans="1:38">
      <c r="A591" s="1"/>
      <c r="B591" s="1"/>
      <c r="C591" s="1"/>
      <c r="D591" s="855"/>
      <c r="E591" s="855"/>
      <c r="F591" s="856"/>
      <c r="G591" s="1"/>
      <c r="H591" s="1"/>
      <c r="I591" s="1"/>
      <c r="J591" s="1"/>
      <c r="K591" s="1"/>
      <c r="L591" s="1"/>
      <c r="M591" s="1"/>
      <c r="N591" s="1"/>
      <c r="O591" s="1"/>
      <c r="P591" s="1"/>
      <c r="Q591" s="1"/>
      <c r="R591" s="856"/>
      <c r="S591" s="856"/>
      <c r="T591" s="856"/>
      <c r="U591" s="1"/>
      <c r="V591" s="1"/>
      <c r="W591" s="1"/>
      <c r="X591" s="1"/>
      <c r="Y591" s="1"/>
      <c r="Z591" s="1"/>
      <c r="AA591" s="1"/>
      <c r="AB591" s="1"/>
      <c r="AC591" s="1"/>
      <c r="AD591" s="1"/>
      <c r="AE591" s="1"/>
      <c r="AF591" s="1"/>
      <c r="AG591" s="1"/>
      <c r="AH591" s="1"/>
      <c r="AI591" s="1"/>
      <c r="AJ591" s="1"/>
      <c r="AK591" s="1"/>
      <c r="AL591" s="1"/>
    </row>
    <row r="592" spans="1:38">
      <c r="A592" s="1"/>
      <c r="B592" s="1"/>
      <c r="C592" s="1"/>
      <c r="D592" s="855"/>
      <c r="E592" s="855"/>
      <c r="F592" s="856"/>
      <c r="G592" s="1"/>
      <c r="H592" s="1"/>
      <c r="I592" s="1"/>
      <c r="J592" s="1"/>
      <c r="K592" s="1"/>
      <c r="L592" s="1"/>
      <c r="M592" s="1"/>
      <c r="N592" s="1"/>
      <c r="O592" s="1"/>
      <c r="P592" s="1"/>
      <c r="Q592" s="1"/>
      <c r="R592" s="856"/>
      <c r="S592" s="856"/>
      <c r="T592" s="856"/>
      <c r="U592" s="1"/>
      <c r="V592" s="1"/>
      <c r="W592" s="1"/>
      <c r="X592" s="1"/>
      <c r="Y592" s="1"/>
      <c r="Z592" s="1"/>
      <c r="AA592" s="1"/>
      <c r="AB592" s="1"/>
      <c r="AC592" s="1"/>
      <c r="AD592" s="1"/>
      <c r="AE592" s="1"/>
      <c r="AF592" s="1"/>
      <c r="AG592" s="1"/>
      <c r="AH592" s="1"/>
      <c r="AI592" s="1"/>
      <c r="AJ592" s="1"/>
      <c r="AK592" s="1"/>
      <c r="AL592" s="1"/>
    </row>
    <row r="593" spans="1:38">
      <c r="A593" s="1"/>
      <c r="B593" s="1"/>
      <c r="C593" s="1"/>
      <c r="D593" s="855"/>
      <c r="E593" s="855"/>
      <c r="F593" s="856"/>
      <c r="G593" s="1"/>
      <c r="H593" s="1"/>
      <c r="I593" s="1"/>
      <c r="J593" s="1"/>
      <c r="K593" s="1"/>
      <c r="L593" s="1"/>
      <c r="M593" s="1"/>
      <c r="N593" s="1"/>
      <c r="O593" s="1"/>
      <c r="P593" s="1"/>
      <c r="Q593" s="1"/>
      <c r="R593" s="856"/>
      <c r="S593" s="856"/>
      <c r="T593" s="856"/>
      <c r="U593" s="1"/>
      <c r="V593" s="1"/>
      <c r="W593" s="1"/>
      <c r="X593" s="1"/>
      <c r="Y593" s="1"/>
      <c r="Z593" s="1"/>
      <c r="AA593" s="1"/>
      <c r="AB593" s="1"/>
      <c r="AC593" s="1"/>
      <c r="AD593" s="1"/>
      <c r="AE593" s="1"/>
      <c r="AF593" s="1"/>
      <c r="AG593" s="1"/>
      <c r="AH593" s="1"/>
      <c r="AI593" s="1"/>
      <c r="AJ593" s="1"/>
      <c r="AK593" s="1"/>
      <c r="AL593" s="1"/>
    </row>
    <row r="594" spans="1:38">
      <c r="A594" s="1"/>
      <c r="B594" s="1"/>
      <c r="C594" s="1"/>
      <c r="D594" s="855"/>
      <c r="E594" s="855"/>
      <c r="F594" s="856"/>
      <c r="G594" s="1"/>
      <c r="H594" s="1"/>
      <c r="I594" s="1"/>
      <c r="J594" s="1"/>
      <c r="K594" s="1"/>
      <c r="L594" s="1"/>
      <c r="M594" s="1"/>
      <c r="N594" s="1"/>
      <c r="O594" s="1"/>
      <c r="P594" s="1"/>
      <c r="Q594" s="1"/>
      <c r="R594" s="856"/>
      <c r="S594" s="856"/>
      <c r="T594" s="856"/>
      <c r="U594" s="1"/>
      <c r="V594" s="1"/>
      <c r="W594" s="1"/>
      <c r="X594" s="1"/>
      <c r="Y594" s="1"/>
      <c r="Z594" s="1"/>
      <c r="AA594" s="1"/>
      <c r="AB594" s="1"/>
      <c r="AC594" s="1"/>
      <c r="AD594" s="1"/>
      <c r="AE594" s="1"/>
      <c r="AF594" s="1"/>
      <c r="AG594" s="1"/>
      <c r="AH594" s="1"/>
      <c r="AI594" s="1"/>
      <c r="AJ594" s="1"/>
      <c r="AK594" s="1"/>
      <c r="AL594" s="1"/>
    </row>
    <row r="595" spans="1:38">
      <c r="A595" s="1"/>
      <c r="B595" s="1"/>
      <c r="C595" s="1"/>
      <c r="D595" s="855"/>
      <c r="E595" s="855"/>
      <c r="F595" s="856"/>
      <c r="G595" s="1"/>
      <c r="H595" s="1"/>
      <c r="I595" s="1"/>
      <c r="J595" s="1"/>
      <c r="K595" s="1"/>
      <c r="L595" s="1"/>
      <c r="M595" s="1"/>
      <c r="N595" s="1"/>
      <c r="O595" s="1"/>
      <c r="P595" s="1"/>
      <c r="Q595" s="1"/>
      <c r="R595" s="856"/>
      <c r="S595" s="856"/>
      <c r="T595" s="856"/>
      <c r="U595" s="1"/>
      <c r="V595" s="1"/>
      <c r="W595" s="1"/>
      <c r="X595" s="1"/>
      <c r="Y595" s="1"/>
      <c r="Z595" s="1"/>
      <c r="AA595" s="1"/>
      <c r="AB595" s="1"/>
      <c r="AC595" s="1"/>
      <c r="AD595" s="1"/>
      <c r="AE595" s="1"/>
      <c r="AF595" s="1"/>
      <c r="AG595" s="1"/>
      <c r="AH595" s="1"/>
      <c r="AI595" s="1"/>
      <c r="AJ595" s="1"/>
      <c r="AK595" s="1"/>
      <c r="AL595" s="1"/>
    </row>
    <row r="596" spans="1:38">
      <c r="A596" s="1"/>
      <c r="B596" s="1"/>
      <c r="C596" s="1"/>
      <c r="D596" s="855"/>
      <c r="E596" s="855"/>
      <c r="F596" s="856"/>
      <c r="G596" s="1"/>
      <c r="H596" s="1"/>
      <c r="I596" s="1"/>
      <c r="J596" s="1"/>
      <c r="K596" s="1"/>
      <c r="L596" s="1"/>
      <c r="M596" s="1"/>
      <c r="N596" s="1"/>
      <c r="O596" s="1"/>
      <c r="P596" s="1"/>
      <c r="Q596" s="1"/>
      <c r="R596" s="856"/>
      <c r="S596" s="856"/>
      <c r="T596" s="856"/>
      <c r="U596" s="1"/>
      <c r="V596" s="1"/>
      <c r="W596" s="1"/>
      <c r="X596" s="1"/>
      <c r="Y596" s="1"/>
      <c r="Z596" s="1"/>
      <c r="AA596" s="1"/>
      <c r="AB596" s="1"/>
      <c r="AC596" s="1"/>
      <c r="AD596" s="1"/>
      <c r="AE596" s="1"/>
      <c r="AF596" s="1"/>
      <c r="AG596" s="1"/>
      <c r="AH596" s="1"/>
      <c r="AI596" s="1"/>
      <c r="AJ596" s="1"/>
      <c r="AK596" s="1"/>
      <c r="AL596" s="1"/>
    </row>
    <row r="597" spans="1:38">
      <c r="A597" s="1"/>
      <c r="B597" s="1"/>
      <c r="C597" s="1"/>
      <c r="D597" s="855"/>
      <c r="E597" s="855"/>
      <c r="F597" s="856"/>
      <c r="G597" s="1"/>
      <c r="H597" s="1"/>
      <c r="I597" s="1"/>
      <c r="J597" s="1"/>
      <c r="K597" s="1"/>
      <c r="L597" s="1"/>
      <c r="M597" s="1"/>
      <c r="N597" s="1"/>
      <c r="O597" s="1"/>
      <c r="P597" s="1"/>
      <c r="Q597" s="1"/>
      <c r="R597" s="856"/>
      <c r="S597" s="856"/>
      <c r="T597" s="856"/>
      <c r="U597" s="1"/>
      <c r="V597" s="1"/>
      <c r="W597" s="1"/>
      <c r="X597" s="1"/>
      <c r="Y597" s="1"/>
      <c r="Z597" s="1"/>
      <c r="AA597" s="1"/>
      <c r="AB597" s="1"/>
      <c r="AC597" s="1"/>
      <c r="AD597" s="1"/>
      <c r="AE597" s="1"/>
      <c r="AF597" s="1"/>
      <c r="AG597" s="1"/>
      <c r="AH597" s="1"/>
      <c r="AI597" s="1"/>
      <c r="AJ597" s="1"/>
      <c r="AK597" s="1"/>
      <c r="AL597" s="1"/>
    </row>
    <row r="598" spans="1:38">
      <c r="A598" s="1"/>
      <c r="B598" s="1"/>
      <c r="C598" s="1"/>
      <c r="D598" s="855"/>
      <c r="E598" s="855"/>
      <c r="F598" s="856"/>
      <c r="G598" s="1"/>
      <c r="H598" s="1"/>
      <c r="I598" s="1"/>
      <c r="J598" s="1"/>
      <c r="K598" s="1"/>
      <c r="L598" s="1"/>
      <c r="M598" s="1"/>
      <c r="N598" s="1"/>
      <c r="O598" s="1"/>
      <c r="P598" s="1"/>
      <c r="Q598" s="1"/>
      <c r="R598" s="856"/>
      <c r="S598" s="856"/>
      <c r="T598" s="856"/>
      <c r="U598" s="1"/>
      <c r="V598" s="1"/>
      <c r="W598" s="1"/>
      <c r="X598" s="1"/>
      <c r="Y598" s="1"/>
      <c r="Z598" s="1"/>
      <c r="AA598" s="1"/>
      <c r="AB598" s="1"/>
      <c r="AC598" s="1"/>
      <c r="AD598" s="1"/>
      <c r="AE598" s="1"/>
      <c r="AF598" s="1"/>
      <c r="AG598" s="1"/>
      <c r="AH598" s="1"/>
      <c r="AI598" s="1"/>
      <c r="AJ598" s="1"/>
      <c r="AK598" s="1"/>
      <c r="AL598" s="1"/>
    </row>
    <row r="599" spans="1:38">
      <c r="A599" s="1"/>
      <c r="B599" s="1"/>
      <c r="C599" s="1"/>
      <c r="D599" s="855"/>
      <c r="E599" s="855"/>
      <c r="F599" s="856"/>
      <c r="G599" s="1"/>
      <c r="H599" s="1"/>
      <c r="I599" s="1"/>
      <c r="J599" s="1"/>
      <c r="K599" s="1"/>
      <c r="L599" s="1"/>
      <c r="M599" s="1"/>
      <c r="N599" s="1"/>
      <c r="O599" s="1"/>
      <c r="P599" s="1"/>
      <c r="Q599" s="1"/>
      <c r="R599" s="856"/>
      <c r="S599" s="856"/>
      <c r="T599" s="856"/>
      <c r="U599" s="1"/>
      <c r="V599" s="1"/>
      <c r="W599" s="1"/>
      <c r="X599" s="1"/>
      <c r="Y599" s="1"/>
      <c r="Z599" s="1"/>
      <c r="AA599" s="1"/>
      <c r="AB599" s="1"/>
      <c r="AC599" s="1"/>
      <c r="AD599" s="1"/>
      <c r="AE599" s="1"/>
      <c r="AF599" s="1"/>
      <c r="AG599" s="1"/>
      <c r="AH599" s="1"/>
      <c r="AI599" s="1"/>
      <c r="AJ599" s="1"/>
      <c r="AK599" s="1"/>
      <c r="AL599" s="1"/>
    </row>
    <row r="600" spans="1:38">
      <c r="A600" s="1"/>
      <c r="B600" s="1"/>
      <c r="C600" s="1"/>
      <c r="D600" s="855"/>
      <c r="E600" s="855"/>
      <c r="F600" s="856"/>
      <c r="G600" s="1"/>
      <c r="H600" s="1"/>
      <c r="I600" s="1"/>
      <c r="J600" s="1"/>
      <c r="K600" s="1"/>
      <c r="L600" s="1"/>
      <c r="M600" s="1"/>
      <c r="N600" s="1"/>
      <c r="O600" s="1"/>
      <c r="P600" s="1"/>
      <c r="Q600" s="1"/>
      <c r="R600" s="856"/>
      <c r="S600" s="856"/>
      <c r="T600" s="856"/>
      <c r="U600" s="1"/>
      <c r="V600" s="1"/>
      <c r="W600" s="1"/>
      <c r="X600" s="1"/>
      <c r="Y600" s="1"/>
      <c r="Z600" s="1"/>
      <c r="AA600" s="1"/>
      <c r="AB600" s="1"/>
      <c r="AC600" s="1"/>
      <c r="AD600" s="1"/>
      <c r="AE600" s="1"/>
      <c r="AF600" s="1"/>
      <c r="AG600" s="1"/>
      <c r="AH600" s="1"/>
      <c r="AI600" s="1"/>
      <c r="AJ600" s="1"/>
      <c r="AK600" s="1"/>
      <c r="AL600" s="1"/>
    </row>
    <row r="601" spans="1:38">
      <c r="A601" s="1"/>
      <c r="B601" s="1"/>
      <c r="C601" s="1"/>
      <c r="D601" s="855"/>
      <c r="E601" s="855"/>
      <c r="F601" s="856"/>
      <c r="G601" s="1"/>
      <c r="H601" s="1"/>
      <c r="I601" s="1"/>
      <c r="J601" s="1"/>
      <c r="K601" s="1"/>
      <c r="L601" s="1"/>
      <c r="M601" s="1"/>
      <c r="N601" s="1"/>
      <c r="O601" s="1"/>
      <c r="P601" s="1"/>
      <c r="Q601" s="1"/>
      <c r="R601" s="856"/>
      <c r="S601" s="856"/>
      <c r="T601" s="856"/>
      <c r="U601" s="1"/>
      <c r="V601" s="1"/>
      <c r="W601" s="1"/>
      <c r="X601" s="1"/>
      <c r="Y601" s="1"/>
      <c r="Z601" s="1"/>
      <c r="AA601" s="1"/>
      <c r="AB601" s="1"/>
      <c r="AC601" s="1"/>
      <c r="AD601" s="1"/>
      <c r="AE601" s="1"/>
      <c r="AF601" s="1"/>
      <c r="AG601" s="1"/>
      <c r="AH601" s="1"/>
      <c r="AI601" s="1"/>
      <c r="AJ601" s="1"/>
      <c r="AK601" s="1"/>
      <c r="AL601" s="1"/>
    </row>
    <row r="602" spans="1:38">
      <c r="A602" s="1"/>
      <c r="B602" s="1"/>
      <c r="C602" s="1"/>
      <c r="D602" s="855"/>
      <c r="E602" s="855"/>
      <c r="F602" s="856"/>
      <c r="G602" s="1"/>
      <c r="H602" s="1"/>
      <c r="I602" s="1"/>
      <c r="J602" s="1"/>
      <c r="K602" s="1"/>
      <c r="L602" s="1"/>
      <c r="M602" s="1"/>
      <c r="N602" s="1"/>
      <c r="O602" s="1"/>
      <c r="P602" s="1"/>
      <c r="Q602" s="1"/>
      <c r="R602" s="856"/>
      <c r="S602" s="856"/>
      <c r="T602" s="856"/>
      <c r="U602" s="1"/>
      <c r="V602" s="1"/>
      <c r="W602" s="1"/>
      <c r="X602" s="1"/>
      <c r="Y602" s="1"/>
      <c r="Z602" s="1"/>
      <c r="AA602" s="1"/>
      <c r="AB602" s="1"/>
      <c r="AC602" s="1"/>
      <c r="AD602" s="1"/>
      <c r="AE602" s="1"/>
      <c r="AF602" s="1"/>
      <c r="AG602" s="1"/>
      <c r="AH602" s="1"/>
      <c r="AI602" s="1"/>
      <c r="AJ602" s="1"/>
      <c r="AK602" s="1"/>
      <c r="AL602" s="1"/>
    </row>
    <row r="603" spans="1:38">
      <c r="A603" s="1"/>
      <c r="B603" s="1"/>
      <c r="C603" s="1"/>
      <c r="D603" s="855"/>
      <c r="E603" s="855"/>
      <c r="F603" s="856"/>
      <c r="G603" s="1"/>
      <c r="H603" s="1"/>
      <c r="I603" s="1"/>
      <c r="J603" s="1"/>
      <c r="K603" s="1"/>
      <c r="L603" s="1"/>
      <c r="M603" s="1"/>
      <c r="N603" s="1"/>
      <c r="O603" s="1"/>
      <c r="P603" s="1"/>
      <c r="Q603" s="1"/>
      <c r="R603" s="856"/>
      <c r="S603" s="856"/>
      <c r="T603" s="856"/>
      <c r="U603" s="1"/>
      <c r="V603" s="1"/>
      <c r="W603" s="1"/>
      <c r="X603" s="1"/>
      <c r="Y603" s="1"/>
      <c r="Z603" s="1"/>
      <c r="AA603" s="1"/>
      <c r="AB603" s="1"/>
      <c r="AC603" s="1"/>
      <c r="AD603" s="1"/>
      <c r="AE603" s="1"/>
      <c r="AF603" s="1"/>
      <c r="AG603" s="1"/>
      <c r="AH603" s="1"/>
      <c r="AI603" s="1"/>
      <c r="AJ603" s="1"/>
      <c r="AK603" s="1"/>
      <c r="AL603" s="1"/>
    </row>
    <row r="604" spans="1:38">
      <c r="A604" s="1"/>
      <c r="B604" s="1"/>
      <c r="C604" s="1"/>
      <c r="D604" s="855"/>
      <c r="E604" s="855"/>
      <c r="F604" s="856"/>
      <c r="G604" s="1"/>
      <c r="H604" s="1"/>
      <c r="I604" s="1"/>
      <c r="J604" s="1"/>
      <c r="K604" s="1"/>
      <c r="L604" s="1"/>
      <c r="M604" s="1"/>
      <c r="N604" s="1"/>
      <c r="O604" s="1"/>
      <c r="P604" s="1"/>
      <c r="Q604" s="1"/>
      <c r="R604" s="856"/>
      <c r="S604" s="856"/>
      <c r="T604" s="856"/>
      <c r="U604" s="1"/>
      <c r="V604" s="1"/>
      <c r="W604" s="1"/>
      <c r="X604" s="1"/>
      <c r="Y604" s="1"/>
      <c r="Z604" s="1"/>
      <c r="AA604" s="1"/>
      <c r="AB604" s="1"/>
      <c r="AC604" s="1"/>
      <c r="AD604" s="1"/>
      <c r="AE604" s="1"/>
      <c r="AF604" s="1"/>
      <c r="AG604" s="1"/>
      <c r="AH604" s="1"/>
      <c r="AI604" s="1"/>
      <c r="AJ604" s="1"/>
      <c r="AK604" s="1"/>
      <c r="AL604" s="1"/>
    </row>
    <row r="605" spans="1:38">
      <c r="A605" s="1"/>
      <c r="B605" s="1"/>
      <c r="C605" s="1"/>
      <c r="D605" s="855"/>
      <c r="E605" s="855"/>
      <c r="F605" s="856"/>
      <c r="G605" s="1"/>
      <c r="H605" s="1"/>
      <c r="I605" s="1"/>
      <c r="J605" s="1"/>
      <c r="K605" s="1"/>
      <c r="L605" s="1"/>
      <c r="M605" s="1"/>
      <c r="N605" s="1"/>
      <c r="O605" s="1"/>
      <c r="P605" s="1"/>
      <c r="Q605" s="1"/>
      <c r="R605" s="856"/>
      <c r="S605" s="856"/>
      <c r="T605" s="856"/>
      <c r="U605" s="1"/>
      <c r="V605" s="1"/>
      <c r="W605" s="1"/>
      <c r="X605" s="1"/>
      <c r="Y605" s="1"/>
      <c r="Z605" s="1"/>
      <c r="AA605" s="1"/>
      <c r="AB605" s="1"/>
      <c r="AC605" s="1"/>
      <c r="AD605" s="1"/>
      <c r="AE605" s="1"/>
      <c r="AF605" s="1"/>
      <c r="AG605" s="1"/>
      <c r="AH605" s="1"/>
      <c r="AI605" s="1"/>
      <c r="AJ605" s="1"/>
      <c r="AK605" s="1"/>
      <c r="AL605" s="1"/>
    </row>
    <row r="606" spans="1:38">
      <c r="A606" s="1"/>
      <c r="B606" s="1"/>
      <c r="C606" s="1"/>
      <c r="D606" s="855"/>
      <c r="E606" s="855"/>
      <c r="F606" s="856"/>
      <c r="G606" s="1"/>
      <c r="H606" s="1"/>
      <c r="I606" s="1"/>
      <c r="J606" s="1"/>
      <c r="K606" s="1"/>
      <c r="L606" s="1"/>
      <c r="M606" s="1"/>
      <c r="N606" s="1"/>
      <c r="O606" s="1"/>
      <c r="P606" s="1"/>
      <c r="Q606" s="1"/>
      <c r="R606" s="856"/>
      <c r="S606" s="856"/>
      <c r="T606" s="856"/>
      <c r="U606" s="1"/>
      <c r="V606" s="1"/>
      <c r="W606" s="1"/>
      <c r="X606" s="1"/>
      <c r="Y606" s="1"/>
      <c r="Z606" s="1"/>
      <c r="AA606" s="1"/>
      <c r="AB606" s="1"/>
      <c r="AC606" s="1"/>
      <c r="AD606" s="1"/>
      <c r="AE606" s="1"/>
      <c r="AF606" s="1"/>
      <c r="AG606" s="1"/>
      <c r="AH606" s="1"/>
      <c r="AI606" s="1"/>
      <c r="AJ606" s="1"/>
      <c r="AK606" s="1"/>
      <c r="AL606" s="1"/>
    </row>
    <row r="607" spans="1:38">
      <c r="A607" s="1"/>
      <c r="B607" s="1"/>
      <c r="C607" s="1"/>
      <c r="D607" s="855"/>
      <c r="E607" s="855"/>
      <c r="F607" s="856"/>
      <c r="G607" s="1"/>
      <c r="H607" s="1"/>
      <c r="I607" s="1"/>
      <c r="J607" s="1"/>
      <c r="K607" s="1"/>
      <c r="L607" s="1"/>
      <c r="M607" s="1"/>
      <c r="N607" s="1"/>
      <c r="O607" s="1"/>
      <c r="P607" s="1"/>
      <c r="Q607" s="1"/>
      <c r="R607" s="856"/>
      <c r="S607" s="856"/>
      <c r="T607" s="856"/>
      <c r="U607" s="1"/>
      <c r="V607" s="1"/>
      <c r="W607" s="1"/>
      <c r="X607" s="1"/>
      <c r="Y607" s="1"/>
      <c r="Z607" s="1"/>
      <c r="AA607" s="1"/>
      <c r="AB607" s="1"/>
      <c r="AC607" s="1"/>
      <c r="AD607" s="1"/>
      <c r="AE607" s="1"/>
      <c r="AF607" s="1"/>
      <c r="AG607" s="1"/>
      <c r="AH607" s="1"/>
      <c r="AI607" s="1"/>
      <c r="AJ607" s="1"/>
      <c r="AK607" s="1"/>
      <c r="AL607" s="1"/>
    </row>
    <row r="608" spans="1:38">
      <c r="A608" s="1"/>
      <c r="B608" s="1"/>
      <c r="C608" s="1"/>
      <c r="D608" s="855"/>
      <c r="E608" s="855"/>
      <c r="F608" s="856"/>
      <c r="G608" s="1"/>
      <c r="H608" s="1"/>
      <c r="I608" s="1"/>
      <c r="J608" s="1"/>
      <c r="K608" s="1"/>
      <c r="L608" s="1"/>
      <c r="M608" s="1"/>
      <c r="N608" s="1"/>
      <c r="O608" s="1"/>
      <c r="P608" s="1"/>
      <c r="Q608" s="1"/>
      <c r="R608" s="856"/>
      <c r="S608" s="856"/>
      <c r="T608" s="856"/>
      <c r="U608" s="1"/>
      <c r="V608" s="1"/>
      <c r="W608" s="1"/>
      <c r="X608" s="1"/>
      <c r="Y608" s="1"/>
      <c r="Z608" s="1"/>
      <c r="AA608" s="1"/>
      <c r="AB608" s="1"/>
      <c r="AC608" s="1"/>
      <c r="AD608" s="1"/>
      <c r="AE608" s="1"/>
      <c r="AF608" s="1"/>
      <c r="AG608" s="1"/>
      <c r="AH608" s="1"/>
      <c r="AI608" s="1"/>
      <c r="AJ608" s="1"/>
      <c r="AK608" s="1"/>
      <c r="AL608" s="1"/>
    </row>
    <row r="609" spans="1:38">
      <c r="A609" s="1"/>
      <c r="B609" s="1"/>
      <c r="C609" s="1"/>
      <c r="D609" s="855"/>
      <c r="E609" s="855"/>
      <c r="F609" s="856"/>
      <c r="G609" s="1"/>
      <c r="H609" s="1"/>
      <c r="I609" s="1"/>
      <c r="J609" s="1"/>
      <c r="K609" s="1"/>
      <c r="L609" s="1"/>
      <c r="M609" s="1"/>
      <c r="N609" s="1"/>
      <c r="O609" s="1"/>
      <c r="P609" s="1"/>
      <c r="Q609" s="1"/>
      <c r="R609" s="856"/>
      <c r="S609" s="856"/>
      <c r="T609" s="856"/>
      <c r="U609" s="1"/>
      <c r="V609" s="1"/>
      <c r="W609" s="1"/>
      <c r="X609" s="1"/>
      <c r="Y609" s="1"/>
      <c r="Z609" s="1"/>
      <c r="AA609" s="1"/>
      <c r="AB609" s="1"/>
      <c r="AC609" s="1"/>
      <c r="AD609" s="1"/>
      <c r="AE609" s="1"/>
      <c r="AF609" s="1"/>
      <c r="AG609" s="1"/>
      <c r="AH609" s="1"/>
      <c r="AI609" s="1"/>
      <c r="AJ609" s="1"/>
      <c r="AK609" s="1"/>
      <c r="AL609" s="1"/>
    </row>
    <row r="610" spans="1:38">
      <c r="A610" s="1"/>
      <c r="B610" s="1"/>
      <c r="C610" s="1"/>
      <c r="D610" s="855"/>
      <c r="E610" s="855"/>
      <c r="F610" s="856"/>
      <c r="G610" s="1"/>
      <c r="H610" s="1"/>
      <c r="I610" s="1"/>
      <c r="J610" s="1"/>
      <c r="K610" s="1"/>
      <c r="L610" s="1"/>
      <c r="M610" s="1"/>
      <c r="N610" s="1"/>
      <c r="O610" s="1"/>
      <c r="P610" s="1"/>
      <c r="Q610" s="1"/>
      <c r="R610" s="856"/>
      <c r="S610" s="856"/>
      <c r="T610" s="856"/>
      <c r="U610" s="1"/>
      <c r="V610" s="1"/>
      <c r="W610" s="1"/>
      <c r="X610" s="1"/>
      <c r="Y610" s="1"/>
      <c r="Z610" s="1"/>
      <c r="AA610" s="1"/>
      <c r="AB610" s="1"/>
      <c r="AC610" s="1"/>
      <c r="AD610" s="1"/>
      <c r="AE610" s="1"/>
      <c r="AF610" s="1"/>
      <c r="AG610" s="1"/>
      <c r="AH610" s="1"/>
      <c r="AI610" s="1"/>
      <c r="AJ610" s="1"/>
      <c r="AK610" s="1"/>
      <c r="AL610" s="1"/>
    </row>
    <row r="611" spans="1:38">
      <c r="A611" s="1"/>
      <c r="B611" s="1"/>
      <c r="C611" s="1"/>
      <c r="D611" s="855"/>
      <c r="E611" s="855"/>
      <c r="F611" s="856"/>
      <c r="G611" s="1"/>
      <c r="H611" s="1"/>
      <c r="I611" s="1"/>
      <c r="J611" s="1"/>
      <c r="K611" s="1"/>
      <c r="L611" s="1"/>
      <c r="M611" s="1"/>
      <c r="N611" s="1"/>
      <c r="O611" s="1"/>
      <c r="P611" s="1"/>
      <c r="Q611" s="1"/>
      <c r="R611" s="856"/>
      <c r="S611" s="856"/>
      <c r="T611" s="856"/>
      <c r="U611" s="1"/>
      <c r="V611" s="1"/>
      <c r="W611" s="1"/>
      <c r="X611" s="1"/>
      <c r="Y611" s="1"/>
      <c r="Z611" s="1"/>
      <c r="AA611" s="1"/>
      <c r="AB611" s="1"/>
      <c r="AC611" s="1"/>
      <c r="AD611" s="1"/>
      <c r="AE611" s="1"/>
      <c r="AF611" s="1"/>
      <c r="AG611" s="1"/>
      <c r="AH611" s="1"/>
      <c r="AI611" s="1"/>
      <c r="AJ611" s="1"/>
      <c r="AK611" s="1"/>
      <c r="AL611" s="1"/>
    </row>
    <row r="612" spans="1:38">
      <c r="A612" s="1"/>
      <c r="B612" s="1"/>
      <c r="C612" s="1"/>
      <c r="D612" s="855"/>
      <c r="E612" s="855"/>
      <c r="F612" s="856"/>
      <c r="G612" s="1"/>
      <c r="H612" s="1"/>
      <c r="I612" s="1"/>
      <c r="J612" s="1"/>
      <c r="K612" s="1"/>
      <c r="L612" s="1"/>
      <c r="M612" s="1"/>
      <c r="N612" s="1"/>
      <c r="O612" s="1"/>
      <c r="P612" s="1"/>
      <c r="Q612" s="1"/>
      <c r="R612" s="856"/>
      <c r="S612" s="856"/>
      <c r="T612" s="856"/>
      <c r="U612" s="1"/>
      <c r="V612" s="1"/>
      <c r="W612" s="1"/>
      <c r="X612" s="1"/>
      <c r="Y612" s="1"/>
      <c r="Z612" s="1"/>
      <c r="AA612" s="1"/>
      <c r="AB612" s="1"/>
      <c r="AC612" s="1"/>
      <c r="AD612" s="1"/>
      <c r="AE612" s="1"/>
      <c r="AF612" s="1"/>
      <c r="AG612" s="1"/>
      <c r="AH612" s="1"/>
      <c r="AI612" s="1"/>
      <c r="AJ612" s="1"/>
      <c r="AK612" s="1"/>
      <c r="AL612" s="1"/>
    </row>
    <row r="613" spans="1:38">
      <c r="A613" s="1"/>
      <c r="B613" s="1"/>
      <c r="C613" s="1"/>
      <c r="D613" s="855"/>
      <c r="E613" s="855"/>
      <c r="F613" s="856"/>
      <c r="G613" s="1"/>
      <c r="H613" s="1"/>
      <c r="I613" s="1"/>
      <c r="J613" s="1"/>
      <c r="K613" s="1"/>
      <c r="L613" s="1"/>
      <c r="M613" s="1"/>
      <c r="N613" s="1"/>
      <c r="O613" s="1"/>
      <c r="P613" s="1"/>
      <c r="Q613" s="1"/>
      <c r="R613" s="856"/>
      <c r="S613" s="856"/>
      <c r="T613" s="856"/>
      <c r="U613" s="1"/>
      <c r="V613" s="1"/>
      <c r="W613" s="1"/>
      <c r="X613" s="1"/>
      <c r="Y613" s="1"/>
      <c r="Z613" s="1"/>
      <c r="AA613" s="1"/>
      <c r="AB613" s="1"/>
      <c r="AC613" s="1"/>
      <c r="AD613" s="1"/>
      <c r="AE613" s="1"/>
      <c r="AF613" s="1"/>
      <c r="AG613" s="1"/>
      <c r="AH613" s="1"/>
      <c r="AI613" s="1"/>
      <c r="AJ613" s="1"/>
      <c r="AK613" s="1"/>
      <c r="AL613" s="1"/>
    </row>
    <row r="614" spans="1:38">
      <c r="A614" s="1"/>
      <c r="B614" s="1"/>
      <c r="C614" s="1"/>
      <c r="D614" s="855"/>
      <c r="E614" s="855"/>
      <c r="F614" s="856"/>
      <c r="G614" s="1"/>
      <c r="H614" s="1"/>
      <c r="I614" s="1"/>
      <c r="J614" s="1"/>
      <c r="K614" s="1"/>
      <c r="L614" s="1"/>
      <c r="M614" s="1"/>
      <c r="N614" s="1"/>
      <c r="O614" s="1"/>
      <c r="P614" s="1"/>
      <c r="Q614" s="1"/>
      <c r="R614" s="856"/>
      <c r="S614" s="856"/>
      <c r="T614" s="856"/>
      <c r="U614" s="1"/>
      <c r="V614" s="1"/>
      <c r="W614" s="1"/>
      <c r="X614" s="1"/>
      <c r="Y614" s="1"/>
      <c r="Z614" s="1"/>
      <c r="AA614" s="1"/>
      <c r="AB614" s="1"/>
      <c r="AC614" s="1"/>
      <c r="AD614" s="1"/>
      <c r="AE614" s="1"/>
      <c r="AF614" s="1"/>
      <c r="AG614" s="1"/>
      <c r="AH614" s="1"/>
      <c r="AI614" s="1"/>
      <c r="AJ614" s="1"/>
      <c r="AK614" s="1"/>
      <c r="AL614" s="1"/>
    </row>
    <row r="615" spans="1:38">
      <c r="A615" s="1"/>
      <c r="B615" s="1"/>
      <c r="C615" s="1"/>
      <c r="D615" s="855"/>
      <c r="E615" s="855"/>
      <c r="F615" s="856"/>
      <c r="G615" s="1"/>
      <c r="H615" s="1"/>
      <c r="I615" s="1"/>
      <c r="J615" s="1"/>
      <c r="K615" s="1"/>
      <c r="L615" s="1"/>
      <c r="M615" s="1"/>
      <c r="N615" s="1"/>
      <c r="O615" s="1"/>
      <c r="P615" s="1"/>
      <c r="Q615" s="1"/>
      <c r="R615" s="856"/>
      <c r="S615" s="856"/>
      <c r="T615" s="856"/>
      <c r="U615" s="1"/>
      <c r="V615" s="1"/>
      <c r="W615" s="1"/>
      <c r="X615" s="1"/>
      <c r="Y615" s="1"/>
      <c r="Z615" s="1"/>
      <c r="AA615" s="1"/>
      <c r="AB615" s="1"/>
      <c r="AC615" s="1"/>
      <c r="AD615" s="1"/>
      <c r="AE615" s="1"/>
      <c r="AF615" s="1"/>
      <c r="AG615" s="1"/>
      <c r="AH615" s="1"/>
      <c r="AI615" s="1"/>
      <c r="AJ615" s="1"/>
      <c r="AK615" s="1"/>
      <c r="AL615" s="1"/>
    </row>
    <row r="616" spans="1:38">
      <c r="A616" s="1"/>
      <c r="B616" s="1"/>
      <c r="C616" s="1"/>
      <c r="D616" s="855"/>
      <c r="E616" s="855"/>
      <c r="F616" s="856"/>
      <c r="G616" s="1"/>
      <c r="H616" s="1"/>
      <c r="I616" s="1"/>
      <c r="J616" s="1"/>
      <c r="K616" s="1"/>
      <c r="L616" s="1"/>
      <c r="M616" s="1"/>
      <c r="N616" s="1"/>
      <c r="O616" s="1"/>
      <c r="P616" s="1"/>
      <c r="Q616" s="1"/>
      <c r="R616" s="856"/>
      <c r="S616" s="856"/>
      <c r="T616" s="856"/>
      <c r="U616" s="1"/>
      <c r="V616" s="1"/>
      <c r="W616" s="1"/>
      <c r="X616" s="1"/>
      <c r="Y616" s="1"/>
      <c r="Z616" s="1"/>
      <c r="AA616" s="1"/>
      <c r="AB616" s="1"/>
      <c r="AC616" s="1"/>
      <c r="AD616" s="1"/>
      <c r="AE616" s="1"/>
      <c r="AF616" s="1"/>
      <c r="AG616" s="1"/>
      <c r="AH616" s="1"/>
      <c r="AI616" s="1"/>
      <c r="AJ616" s="1"/>
      <c r="AK616" s="1"/>
      <c r="AL616" s="1"/>
    </row>
    <row r="617" spans="1:38">
      <c r="A617" s="1"/>
      <c r="B617" s="1"/>
      <c r="C617" s="1"/>
      <c r="D617" s="855"/>
      <c r="E617" s="855"/>
      <c r="F617" s="856"/>
      <c r="G617" s="1"/>
      <c r="H617" s="1"/>
      <c r="I617" s="1"/>
      <c r="J617" s="1"/>
      <c r="K617" s="1"/>
      <c r="L617" s="1"/>
      <c r="M617" s="1"/>
      <c r="N617" s="1"/>
      <c r="O617" s="1"/>
      <c r="P617" s="1"/>
      <c r="Q617" s="1"/>
      <c r="R617" s="856"/>
      <c r="S617" s="856"/>
      <c r="T617" s="856"/>
      <c r="U617" s="1"/>
      <c r="V617" s="1"/>
      <c r="W617" s="1"/>
      <c r="X617" s="1"/>
      <c r="Y617" s="1"/>
      <c r="Z617" s="1"/>
      <c r="AA617" s="1"/>
      <c r="AB617" s="1"/>
      <c r="AC617" s="1"/>
      <c r="AD617" s="1"/>
      <c r="AE617" s="1"/>
      <c r="AF617" s="1"/>
      <c r="AG617" s="1"/>
      <c r="AH617" s="1"/>
      <c r="AI617" s="1"/>
      <c r="AJ617" s="1"/>
      <c r="AK617" s="1"/>
      <c r="AL617" s="1"/>
    </row>
    <row r="618" spans="1:38">
      <c r="A618" s="1"/>
      <c r="B618" s="1"/>
      <c r="C618" s="1"/>
      <c r="D618" s="855"/>
      <c r="E618" s="855"/>
      <c r="F618" s="856"/>
      <c r="G618" s="1"/>
      <c r="H618" s="1"/>
      <c r="I618" s="1"/>
      <c r="J618" s="1"/>
      <c r="K618" s="1"/>
      <c r="L618" s="1"/>
      <c r="M618" s="1"/>
      <c r="N618" s="1"/>
      <c r="O618" s="1"/>
      <c r="P618" s="1"/>
      <c r="Q618" s="1"/>
      <c r="R618" s="856"/>
      <c r="S618" s="856"/>
      <c r="T618" s="856"/>
      <c r="U618" s="1"/>
      <c r="V618" s="1"/>
      <c r="W618" s="1"/>
      <c r="X618" s="1"/>
      <c r="Y618" s="1"/>
      <c r="Z618" s="1"/>
      <c r="AA618" s="1"/>
      <c r="AB618" s="1"/>
      <c r="AC618" s="1"/>
      <c r="AD618" s="1"/>
      <c r="AE618" s="1"/>
      <c r="AF618" s="1"/>
      <c r="AG618" s="1"/>
      <c r="AH618" s="1"/>
      <c r="AI618" s="1"/>
      <c r="AJ618" s="1"/>
      <c r="AK618" s="1"/>
      <c r="AL618" s="1"/>
    </row>
    <row r="619" spans="1:38">
      <c r="A619" s="1"/>
      <c r="B619" s="1"/>
      <c r="C619" s="1"/>
      <c r="D619" s="855"/>
      <c r="E619" s="855"/>
      <c r="F619" s="856"/>
      <c r="G619" s="1"/>
      <c r="H619" s="1"/>
      <c r="I619" s="1"/>
      <c r="J619" s="1"/>
      <c r="K619" s="1"/>
      <c r="L619" s="1"/>
      <c r="M619" s="1"/>
      <c r="N619" s="1"/>
      <c r="O619" s="1"/>
      <c r="P619" s="1"/>
      <c r="Q619" s="1"/>
      <c r="R619" s="856"/>
      <c r="S619" s="856"/>
      <c r="T619" s="856"/>
      <c r="U619" s="1"/>
      <c r="V619" s="1"/>
      <c r="W619" s="1"/>
      <c r="X619" s="1"/>
      <c r="Y619" s="1"/>
      <c r="Z619" s="1"/>
      <c r="AA619" s="1"/>
      <c r="AB619" s="1"/>
      <c r="AC619" s="1"/>
      <c r="AD619" s="1"/>
      <c r="AE619" s="1"/>
      <c r="AF619" s="1"/>
      <c r="AG619" s="1"/>
      <c r="AH619" s="1"/>
      <c r="AI619" s="1"/>
      <c r="AJ619" s="1"/>
      <c r="AK619" s="1"/>
      <c r="AL619" s="1"/>
    </row>
    <row r="620" spans="1:38">
      <c r="A620" s="1"/>
      <c r="B620" s="1"/>
      <c r="C620" s="1"/>
      <c r="D620" s="855"/>
      <c r="E620" s="855"/>
      <c r="F620" s="856"/>
      <c r="G620" s="1"/>
      <c r="H620" s="1"/>
      <c r="I620" s="1"/>
      <c r="J620" s="1"/>
      <c r="K620" s="1"/>
      <c r="L620" s="1"/>
      <c r="M620" s="1"/>
      <c r="N620" s="1"/>
      <c r="O620" s="1"/>
      <c r="P620" s="1"/>
      <c r="Q620" s="1"/>
      <c r="R620" s="856"/>
      <c r="S620" s="856"/>
      <c r="T620" s="856"/>
      <c r="U620" s="1"/>
      <c r="V620" s="1"/>
      <c r="W620" s="1"/>
      <c r="X620" s="1"/>
      <c r="Y620" s="1"/>
      <c r="Z620" s="1"/>
      <c r="AA620" s="1"/>
      <c r="AB620" s="1"/>
      <c r="AC620" s="1"/>
      <c r="AD620" s="1"/>
      <c r="AE620" s="1"/>
      <c r="AF620" s="1"/>
      <c r="AG620" s="1"/>
      <c r="AH620" s="1"/>
      <c r="AI620" s="1"/>
      <c r="AJ620" s="1"/>
      <c r="AK620" s="1"/>
      <c r="AL620" s="1"/>
    </row>
    <row r="621" spans="1:38">
      <c r="A621" s="1"/>
      <c r="B621" s="1"/>
      <c r="C621" s="1"/>
      <c r="D621" s="855"/>
      <c r="E621" s="855"/>
      <c r="F621" s="856"/>
      <c r="G621" s="1"/>
      <c r="H621" s="1"/>
      <c r="I621" s="1"/>
      <c r="J621" s="1"/>
      <c r="K621" s="1"/>
      <c r="L621" s="1"/>
      <c r="M621" s="1"/>
      <c r="N621" s="1"/>
      <c r="O621" s="1"/>
      <c r="P621" s="1"/>
      <c r="Q621" s="1"/>
      <c r="R621" s="856"/>
      <c r="S621" s="856"/>
      <c r="T621" s="856"/>
      <c r="U621" s="1"/>
      <c r="V621" s="1"/>
      <c r="W621" s="1"/>
      <c r="X621" s="1"/>
      <c r="Y621" s="1"/>
      <c r="Z621" s="1"/>
      <c r="AA621" s="1"/>
      <c r="AB621" s="1"/>
      <c r="AC621" s="1"/>
      <c r="AD621" s="1"/>
      <c r="AE621" s="1"/>
      <c r="AF621" s="1"/>
      <c r="AG621" s="1"/>
      <c r="AH621" s="1"/>
      <c r="AI621" s="1"/>
      <c r="AJ621" s="1"/>
      <c r="AK621" s="1"/>
      <c r="AL621" s="1"/>
    </row>
    <row r="622" spans="1:38">
      <c r="A622" s="1"/>
      <c r="B622" s="1"/>
      <c r="C622" s="1"/>
      <c r="D622" s="855"/>
      <c r="E622" s="855"/>
      <c r="F622" s="856"/>
      <c r="G622" s="1"/>
      <c r="H622" s="1"/>
      <c r="I622" s="1"/>
      <c r="J622" s="1"/>
      <c r="K622" s="1"/>
      <c r="L622" s="1"/>
      <c r="M622" s="1"/>
      <c r="N622" s="1"/>
      <c r="O622" s="1"/>
      <c r="P622" s="1"/>
      <c r="Q622" s="1"/>
      <c r="R622" s="856"/>
      <c r="S622" s="856"/>
      <c r="T622" s="856"/>
      <c r="U622" s="1"/>
      <c r="V622" s="1"/>
      <c r="W622" s="1"/>
      <c r="X622" s="1"/>
      <c r="Y622" s="1"/>
      <c r="Z622" s="1"/>
      <c r="AA622" s="1"/>
      <c r="AB622" s="1"/>
      <c r="AC622" s="1"/>
      <c r="AD622" s="1"/>
      <c r="AE622" s="1"/>
      <c r="AF622" s="1"/>
      <c r="AG622" s="1"/>
      <c r="AH622" s="1"/>
      <c r="AI622" s="1"/>
      <c r="AJ622" s="1"/>
      <c r="AK622" s="1"/>
      <c r="AL622" s="1"/>
    </row>
    <row r="623" spans="1:38">
      <c r="A623" s="1"/>
      <c r="B623" s="1"/>
      <c r="C623" s="1"/>
      <c r="D623" s="855"/>
      <c r="E623" s="855"/>
      <c r="F623" s="856"/>
      <c r="G623" s="1"/>
      <c r="H623" s="1"/>
      <c r="I623" s="1"/>
      <c r="J623" s="1"/>
      <c r="K623" s="1"/>
      <c r="L623" s="1"/>
      <c r="M623" s="1"/>
      <c r="N623" s="1"/>
      <c r="O623" s="1"/>
      <c r="P623" s="1"/>
      <c r="Q623" s="1"/>
      <c r="R623" s="856"/>
      <c r="S623" s="856"/>
      <c r="T623" s="856"/>
      <c r="U623" s="1"/>
      <c r="V623" s="1"/>
      <c r="W623" s="1"/>
      <c r="X623" s="1"/>
      <c r="Y623" s="1"/>
      <c r="Z623" s="1"/>
      <c r="AA623" s="1"/>
      <c r="AB623" s="1"/>
      <c r="AC623" s="1"/>
      <c r="AD623" s="1"/>
      <c r="AE623" s="1"/>
      <c r="AF623" s="1"/>
      <c r="AG623" s="1"/>
      <c r="AH623" s="1"/>
      <c r="AI623" s="1"/>
      <c r="AJ623" s="1"/>
      <c r="AK623" s="1"/>
      <c r="AL623" s="1"/>
    </row>
    <row r="624" spans="1:38">
      <c r="A624" s="1"/>
      <c r="B624" s="1"/>
      <c r="C624" s="1"/>
      <c r="D624" s="855"/>
      <c r="E624" s="855"/>
      <c r="F624" s="856"/>
      <c r="G624" s="1"/>
      <c r="H624" s="1"/>
      <c r="I624" s="1"/>
      <c r="J624" s="1"/>
      <c r="K624" s="1"/>
      <c r="L624" s="1"/>
      <c r="M624" s="1"/>
      <c r="N624" s="1"/>
      <c r="O624" s="1"/>
      <c r="P624" s="1"/>
      <c r="Q624" s="1"/>
      <c r="R624" s="856"/>
      <c r="S624" s="856"/>
      <c r="T624" s="856"/>
      <c r="U624" s="1"/>
      <c r="V624" s="1"/>
      <c r="W624" s="1"/>
      <c r="X624" s="1"/>
      <c r="Y624" s="1"/>
      <c r="Z624" s="1"/>
      <c r="AA624" s="1"/>
      <c r="AB624" s="1"/>
      <c r="AC624" s="1"/>
      <c r="AD624" s="1"/>
      <c r="AE624" s="1"/>
      <c r="AF624" s="1"/>
      <c r="AG624" s="1"/>
      <c r="AH624" s="1"/>
      <c r="AI624" s="1"/>
      <c r="AJ624" s="1"/>
      <c r="AK624" s="1"/>
      <c r="AL624" s="1"/>
    </row>
    <row r="625" spans="1:38">
      <c r="A625" s="1"/>
      <c r="B625" s="1"/>
      <c r="C625" s="1"/>
      <c r="D625" s="855"/>
      <c r="E625" s="855"/>
      <c r="F625" s="856"/>
      <c r="G625" s="1"/>
      <c r="H625" s="1"/>
      <c r="I625" s="1"/>
      <c r="J625" s="1"/>
      <c r="K625" s="1"/>
      <c r="L625" s="1"/>
      <c r="M625" s="1"/>
      <c r="N625" s="1"/>
      <c r="O625" s="1"/>
      <c r="P625" s="1"/>
      <c r="Q625" s="1"/>
      <c r="R625" s="856"/>
      <c r="S625" s="856"/>
      <c r="T625" s="856"/>
      <c r="U625" s="1"/>
      <c r="V625" s="1"/>
      <c r="W625" s="1"/>
      <c r="X625" s="1"/>
      <c r="Y625" s="1"/>
      <c r="Z625" s="1"/>
      <c r="AA625" s="1"/>
      <c r="AB625" s="1"/>
      <c r="AC625" s="1"/>
      <c r="AD625" s="1"/>
      <c r="AE625" s="1"/>
      <c r="AF625" s="1"/>
      <c r="AG625" s="1"/>
      <c r="AH625" s="1"/>
      <c r="AI625" s="1"/>
      <c r="AJ625" s="1"/>
      <c r="AK625" s="1"/>
      <c r="AL625" s="1"/>
    </row>
    <row r="626" spans="1:38">
      <c r="A626" s="1"/>
      <c r="B626" s="1"/>
      <c r="C626" s="1"/>
      <c r="D626" s="855"/>
      <c r="E626" s="855"/>
      <c r="F626" s="856"/>
      <c r="G626" s="1"/>
      <c r="H626" s="1"/>
      <c r="I626" s="1"/>
      <c r="J626" s="1"/>
      <c r="K626" s="1"/>
      <c r="L626" s="1"/>
      <c r="M626" s="1"/>
      <c r="N626" s="1"/>
      <c r="O626" s="1"/>
      <c r="P626" s="1"/>
      <c r="Q626" s="1"/>
      <c r="R626" s="856"/>
      <c r="S626" s="856"/>
      <c r="T626" s="856"/>
      <c r="U626" s="1"/>
      <c r="V626" s="1"/>
      <c r="W626" s="1"/>
      <c r="X626" s="1"/>
      <c r="Y626" s="1"/>
      <c r="Z626" s="1"/>
      <c r="AA626" s="1"/>
      <c r="AB626" s="1"/>
      <c r="AC626" s="1"/>
      <c r="AD626" s="1"/>
      <c r="AE626" s="1"/>
      <c r="AF626" s="1"/>
      <c r="AG626" s="1"/>
      <c r="AH626" s="1"/>
      <c r="AI626" s="1"/>
      <c r="AJ626" s="1"/>
      <c r="AK626" s="1"/>
      <c r="AL626" s="1"/>
    </row>
    <row r="627" spans="1:38">
      <c r="A627" s="1"/>
      <c r="B627" s="1"/>
      <c r="C627" s="1"/>
      <c r="D627" s="855"/>
      <c r="E627" s="855"/>
      <c r="F627" s="856"/>
      <c r="G627" s="1"/>
      <c r="H627" s="1"/>
      <c r="I627" s="1"/>
      <c r="J627" s="1"/>
      <c r="K627" s="1"/>
      <c r="L627" s="1"/>
      <c r="M627" s="1"/>
      <c r="N627" s="1"/>
      <c r="O627" s="1"/>
      <c r="P627" s="1"/>
      <c r="Q627" s="1"/>
      <c r="R627" s="856"/>
      <c r="S627" s="856"/>
      <c r="T627" s="856"/>
      <c r="U627" s="1"/>
      <c r="V627" s="1"/>
      <c r="W627" s="1"/>
      <c r="X627" s="1"/>
      <c r="Y627" s="1"/>
      <c r="Z627" s="1"/>
      <c r="AA627" s="1"/>
      <c r="AB627" s="1"/>
      <c r="AC627" s="1"/>
      <c r="AD627" s="1"/>
      <c r="AE627" s="1"/>
      <c r="AF627" s="1"/>
      <c r="AG627" s="1"/>
      <c r="AH627" s="1"/>
      <c r="AI627" s="1"/>
      <c r="AJ627" s="1"/>
      <c r="AK627" s="1"/>
      <c r="AL627" s="1"/>
    </row>
    <row r="628" spans="1:38">
      <c r="A628" s="1"/>
      <c r="B628" s="1"/>
      <c r="C628" s="1"/>
      <c r="D628" s="855"/>
      <c r="E628" s="855"/>
      <c r="F628" s="856"/>
      <c r="G628" s="1"/>
      <c r="H628" s="1"/>
      <c r="I628" s="1"/>
      <c r="J628" s="1"/>
      <c r="K628" s="1"/>
      <c r="L628" s="1"/>
      <c r="M628" s="1"/>
      <c r="N628" s="1"/>
      <c r="O628" s="1"/>
      <c r="P628" s="1"/>
      <c r="Q628" s="1"/>
      <c r="R628" s="856"/>
      <c r="S628" s="856"/>
      <c r="T628" s="856"/>
      <c r="U628" s="1"/>
      <c r="V628" s="1"/>
      <c r="W628" s="1"/>
      <c r="X628" s="1"/>
      <c r="Y628" s="1"/>
      <c r="Z628" s="1"/>
      <c r="AA628" s="1"/>
      <c r="AB628" s="1"/>
      <c r="AC628" s="1"/>
      <c r="AD628" s="1"/>
      <c r="AE628" s="1"/>
      <c r="AF628" s="1"/>
      <c r="AG628" s="1"/>
      <c r="AH628" s="1"/>
      <c r="AI628" s="1"/>
      <c r="AJ628" s="1"/>
      <c r="AK628" s="1"/>
      <c r="AL628" s="1"/>
    </row>
    <row r="629" spans="1:38">
      <c r="A629" s="1"/>
      <c r="B629" s="1"/>
      <c r="C629" s="1"/>
      <c r="D629" s="855"/>
      <c r="E629" s="855"/>
      <c r="F629" s="856"/>
      <c r="G629" s="1"/>
      <c r="H629" s="1"/>
      <c r="I629" s="1"/>
      <c r="J629" s="1"/>
      <c r="K629" s="1"/>
      <c r="L629" s="1"/>
      <c r="M629" s="1"/>
      <c r="N629" s="1"/>
      <c r="O629" s="1"/>
      <c r="P629" s="1"/>
      <c r="Q629" s="1"/>
      <c r="R629" s="856"/>
      <c r="S629" s="856"/>
      <c r="T629" s="856"/>
      <c r="U629" s="1"/>
      <c r="V629" s="1"/>
      <c r="W629" s="1"/>
      <c r="X629" s="1"/>
      <c r="Y629" s="1"/>
      <c r="Z629" s="1"/>
      <c r="AA629" s="1"/>
      <c r="AB629" s="1"/>
      <c r="AC629" s="1"/>
      <c r="AD629" s="1"/>
      <c r="AE629" s="1"/>
      <c r="AF629" s="1"/>
      <c r="AG629" s="1"/>
      <c r="AH629" s="1"/>
      <c r="AI629" s="1"/>
      <c r="AJ629" s="1"/>
      <c r="AK629" s="1"/>
      <c r="AL629" s="1"/>
    </row>
    <row r="630" spans="1:38">
      <c r="A630" s="1"/>
      <c r="B630" s="1"/>
      <c r="C630" s="1"/>
      <c r="D630" s="855"/>
      <c r="E630" s="855"/>
      <c r="F630" s="856"/>
      <c r="G630" s="1"/>
      <c r="H630" s="1"/>
      <c r="I630" s="1"/>
      <c r="J630" s="1"/>
      <c r="K630" s="1"/>
      <c r="L630" s="1"/>
      <c r="M630" s="1"/>
      <c r="N630" s="1"/>
      <c r="O630" s="1"/>
      <c r="P630" s="1"/>
      <c r="Q630" s="1"/>
      <c r="R630" s="856"/>
      <c r="S630" s="856"/>
      <c r="T630" s="856"/>
      <c r="U630" s="1"/>
      <c r="V630" s="1"/>
      <c r="W630" s="1"/>
      <c r="X630" s="1"/>
      <c r="Y630" s="1"/>
      <c r="Z630" s="1"/>
      <c r="AA630" s="1"/>
      <c r="AB630" s="1"/>
      <c r="AC630" s="1"/>
      <c r="AD630" s="1"/>
      <c r="AE630" s="1"/>
      <c r="AF630" s="1"/>
      <c r="AG630" s="1"/>
      <c r="AH630" s="1"/>
      <c r="AI630" s="1"/>
      <c r="AJ630" s="1"/>
      <c r="AK630" s="1"/>
      <c r="AL630" s="1"/>
    </row>
    <row r="631" spans="1:38">
      <c r="A631" s="1"/>
      <c r="B631" s="1"/>
      <c r="C631" s="1"/>
      <c r="D631" s="855"/>
      <c r="E631" s="855"/>
      <c r="F631" s="856"/>
      <c r="G631" s="1"/>
      <c r="H631" s="1"/>
      <c r="I631" s="1"/>
      <c r="J631" s="1"/>
      <c r="K631" s="1"/>
      <c r="L631" s="1"/>
      <c r="M631" s="1"/>
      <c r="N631" s="1"/>
      <c r="O631" s="1"/>
      <c r="P631" s="1"/>
      <c r="Q631" s="1"/>
      <c r="R631" s="856"/>
      <c r="S631" s="856"/>
      <c r="T631" s="856"/>
      <c r="U631" s="1"/>
      <c r="V631" s="1"/>
      <c r="W631" s="1"/>
      <c r="X631" s="1"/>
      <c r="Y631" s="1"/>
      <c r="Z631" s="1"/>
      <c r="AA631" s="1"/>
      <c r="AB631" s="1"/>
      <c r="AC631" s="1"/>
      <c r="AD631" s="1"/>
      <c r="AE631" s="1"/>
      <c r="AF631" s="1"/>
      <c r="AG631" s="1"/>
      <c r="AH631" s="1"/>
      <c r="AI631" s="1"/>
      <c r="AJ631" s="1"/>
      <c r="AK631" s="1"/>
      <c r="AL631" s="1"/>
    </row>
    <row r="632" spans="1:38">
      <c r="A632" s="1"/>
      <c r="B632" s="1"/>
      <c r="C632" s="1"/>
      <c r="D632" s="855"/>
      <c r="E632" s="855"/>
      <c r="F632" s="856"/>
      <c r="G632" s="1"/>
      <c r="H632" s="1"/>
      <c r="I632" s="1"/>
      <c r="J632" s="1"/>
      <c r="K632" s="1"/>
      <c r="L632" s="1"/>
      <c r="M632" s="1"/>
      <c r="N632" s="1"/>
      <c r="O632" s="1"/>
      <c r="P632" s="1"/>
      <c r="Q632" s="1"/>
      <c r="R632" s="856"/>
      <c r="S632" s="856"/>
      <c r="T632" s="856"/>
      <c r="U632" s="1"/>
      <c r="V632" s="1"/>
      <c r="W632" s="1"/>
      <c r="X632" s="1"/>
      <c r="Y632" s="1"/>
      <c r="Z632" s="1"/>
      <c r="AA632" s="1"/>
      <c r="AB632" s="1"/>
      <c r="AC632" s="1"/>
      <c r="AD632" s="1"/>
      <c r="AE632" s="1"/>
      <c r="AF632" s="1"/>
      <c r="AG632" s="1"/>
      <c r="AH632" s="1"/>
      <c r="AI632" s="1"/>
      <c r="AJ632" s="1"/>
      <c r="AK632" s="1"/>
      <c r="AL632" s="1"/>
    </row>
    <row r="633" spans="1:38">
      <c r="A633" s="1"/>
      <c r="B633" s="1"/>
      <c r="C633" s="1"/>
      <c r="D633" s="855"/>
      <c r="E633" s="855"/>
      <c r="F633" s="856"/>
      <c r="G633" s="1"/>
      <c r="H633" s="1"/>
      <c r="I633" s="1"/>
      <c r="J633" s="1"/>
      <c r="K633" s="1"/>
      <c r="L633" s="1"/>
      <c r="M633" s="1"/>
      <c r="N633" s="1"/>
      <c r="O633" s="1"/>
      <c r="P633" s="1"/>
      <c r="Q633" s="1"/>
      <c r="R633" s="856"/>
      <c r="S633" s="856"/>
      <c r="T633" s="856"/>
      <c r="U633" s="1"/>
      <c r="V633" s="1"/>
      <c r="W633" s="1"/>
      <c r="X633" s="1"/>
      <c r="Y633" s="1"/>
      <c r="Z633" s="1"/>
      <c r="AA633" s="1"/>
      <c r="AB633" s="1"/>
      <c r="AC633" s="1"/>
      <c r="AD633" s="1"/>
      <c r="AE633" s="1"/>
      <c r="AF633" s="1"/>
      <c r="AG633" s="1"/>
      <c r="AH633" s="1"/>
      <c r="AI633" s="1"/>
      <c r="AJ633" s="1"/>
      <c r="AK633" s="1"/>
      <c r="AL633" s="1"/>
    </row>
    <row r="634" spans="1:38">
      <c r="A634" s="1"/>
      <c r="B634" s="1"/>
      <c r="C634" s="1"/>
      <c r="D634" s="855"/>
      <c r="E634" s="855"/>
      <c r="F634" s="856"/>
      <c r="G634" s="1"/>
      <c r="H634" s="1"/>
      <c r="I634" s="1"/>
      <c r="J634" s="1"/>
      <c r="K634" s="1"/>
      <c r="L634" s="1"/>
      <c r="M634" s="1"/>
      <c r="N634" s="1"/>
      <c r="O634" s="1"/>
      <c r="P634" s="1"/>
      <c r="Q634" s="1"/>
      <c r="R634" s="856"/>
      <c r="S634" s="856"/>
      <c r="T634" s="856"/>
      <c r="U634" s="1"/>
      <c r="V634" s="1"/>
      <c r="W634" s="1"/>
      <c r="X634" s="1"/>
      <c r="Y634" s="1"/>
      <c r="Z634" s="1"/>
      <c r="AA634" s="1"/>
      <c r="AB634" s="1"/>
      <c r="AC634" s="1"/>
      <c r="AD634" s="1"/>
      <c r="AE634" s="1"/>
      <c r="AF634" s="1"/>
      <c r="AG634" s="1"/>
      <c r="AH634" s="1"/>
      <c r="AI634" s="1"/>
      <c r="AJ634" s="1"/>
      <c r="AK634" s="1"/>
      <c r="AL634" s="1"/>
    </row>
    <row r="635" spans="1:38">
      <c r="A635" s="1"/>
      <c r="B635" s="1"/>
      <c r="C635" s="1"/>
      <c r="D635" s="855"/>
      <c r="E635" s="855"/>
      <c r="F635" s="856"/>
      <c r="G635" s="1"/>
      <c r="H635" s="1"/>
      <c r="I635" s="1"/>
      <c r="J635" s="1"/>
      <c r="K635" s="1"/>
      <c r="L635" s="1"/>
      <c r="M635" s="1"/>
      <c r="N635" s="1"/>
      <c r="O635" s="1"/>
      <c r="P635" s="1"/>
      <c r="Q635" s="1"/>
      <c r="R635" s="856"/>
      <c r="S635" s="856"/>
      <c r="T635" s="856"/>
      <c r="U635" s="1"/>
      <c r="V635" s="1"/>
      <c r="W635" s="1"/>
      <c r="X635" s="1"/>
      <c r="Y635" s="1"/>
      <c r="Z635" s="1"/>
      <c r="AA635" s="1"/>
      <c r="AB635" s="1"/>
      <c r="AC635" s="1"/>
      <c r="AD635" s="1"/>
      <c r="AE635" s="1"/>
      <c r="AF635" s="1"/>
      <c r="AG635" s="1"/>
      <c r="AH635" s="1"/>
      <c r="AI635" s="1"/>
      <c r="AJ635" s="1"/>
      <c r="AK635" s="1"/>
      <c r="AL635" s="1"/>
    </row>
    <row r="636" spans="1:38">
      <c r="A636" s="1"/>
      <c r="B636" s="1"/>
      <c r="C636" s="1"/>
      <c r="D636" s="855"/>
      <c r="E636" s="855"/>
      <c r="F636" s="856"/>
      <c r="G636" s="1"/>
      <c r="H636" s="1"/>
      <c r="I636" s="1"/>
      <c r="J636" s="1"/>
      <c r="K636" s="1"/>
      <c r="L636" s="1"/>
      <c r="M636" s="1"/>
      <c r="N636" s="1"/>
      <c r="O636" s="1"/>
      <c r="P636" s="1"/>
      <c r="Q636" s="1"/>
      <c r="R636" s="856"/>
      <c r="S636" s="856"/>
      <c r="T636" s="856"/>
      <c r="U636" s="1"/>
      <c r="V636" s="1"/>
      <c r="W636" s="1"/>
      <c r="X636" s="1"/>
      <c r="Y636" s="1"/>
      <c r="Z636" s="1"/>
      <c r="AA636" s="1"/>
      <c r="AB636" s="1"/>
      <c r="AC636" s="1"/>
      <c r="AD636" s="1"/>
      <c r="AE636" s="1"/>
      <c r="AF636" s="1"/>
      <c r="AG636" s="1"/>
      <c r="AH636" s="1"/>
      <c r="AI636" s="1"/>
      <c r="AJ636" s="1"/>
      <c r="AK636" s="1"/>
      <c r="AL636" s="1"/>
    </row>
    <row r="637" spans="1:38">
      <c r="A637" s="1"/>
      <c r="B637" s="1"/>
      <c r="C637" s="1"/>
      <c r="D637" s="855"/>
      <c r="E637" s="855"/>
      <c r="F637" s="856"/>
      <c r="G637" s="1"/>
      <c r="H637" s="1"/>
      <c r="I637" s="1"/>
      <c r="J637" s="1"/>
      <c r="K637" s="1"/>
      <c r="L637" s="1"/>
      <c r="M637" s="1"/>
      <c r="N637" s="1"/>
      <c r="O637" s="1"/>
      <c r="P637" s="1"/>
      <c r="Q637" s="1"/>
      <c r="R637" s="856"/>
      <c r="S637" s="856"/>
      <c r="T637" s="856"/>
      <c r="U637" s="1"/>
      <c r="V637" s="1"/>
      <c r="W637" s="1"/>
      <c r="X637" s="1"/>
      <c r="Y637" s="1"/>
      <c r="Z637" s="1"/>
      <c r="AA637" s="1"/>
      <c r="AB637" s="1"/>
      <c r="AC637" s="1"/>
      <c r="AD637" s="1"/>
      <c r="AE637" s="1"/>
      <c r="AF637" s="1"/>
      <c r="AG637" s="1"/>
      <c r="AH637" s="1"/>
      <c r="AI637" s="1"/>
      <c r="AJ637" s="1"/>
      <c r="AK637" s="1"/>
      <c r="AL637" s="1"/>
    </row>
    <row r="638" spans="1:38">
      <c r="A638" s="1"/>
      <c r="B638" s="1"/>
      <c r="C638" s="1"/>
      <c r="D638" s="855"/>
      <c r="E638" s="855"/>
      <c r="F638" s="856"/>
      <c r="G638" s="1"/>
      <c r="H638" s="1"/>
      <c r="I638" s="1"/>
      <c r="J638" s="1"/>
      <c r="K638" s="1"/>
      <c r="L638" s="1"/>
      <c r="M638" s="1"/>
      <c r="N638" s="1"/>
      <c r="O638" s="1"/>
      <c r="P638" s="1"/>
      <c r="Q638" s="1"/>
      <c r="R638" s="856"/>
      <c r="S638" s="856"/>
      <c r="T638" s="856"/>
      <c r="U638" s="1"/>
      <c r="V638" s="1"/>
      <c r="W638" s="1"/>
      <c r="X638" s="1"/>
      <c r="Y638" s="1"/>
      <c r="Z638" s="1"/>
      <c r="AA638" s="1"/>
      <c r="AB638" s="1"/>
      <c r="AC638" s="1"/>
      <c r="AD638" s="1"/>
      <c r="AE638" s="1"/>
      <c r="AF638" s="1"/>
      <c r="AG638" s="1"/>
      <c r="AH638" s="1"/>
      <c r="AI638" s="1"/>
      <c r="AJ638" s="1"/>
      <c r="AK638" s="1"/>
      <c r="AL638" s="1"/>
    </row>
    <row r="639" spans="1:38">
      <c r="A639" s="1"/>
      <c r="B639" s="1"/>
      <c r="C639" s="1"/>
      <c r="D639" s="855"/>
      <c r="E639" s="855"/>
      <c r="F639" s="856"/>
      <c r="G639" s="1"/>
      <c r="H639" s="1"/>
      <c r="I639" s="1"/>
      <c r="J639" s="1"/>
      <c r="K639" s="1"/>
      <c r="L639" s="1"/>
      <c r="M639" s="1"/>
      <c r="N639" s="1"/>
      <c r="O639" s="1"/>
      <c r="P639" s="1"/>
      <c r="Q639" s="1"/>
      <c r="R639" s="856"/>
      <c r="S639" s="856"/>
      <c r="T639" s="856"/>
      <c r="U639" s="1"/>
      <c r="V639" s="1"/>
      <c r="W639" s="1"/>
      <c r="X639" s="1"/>
      <c r="Y639" s="1"/>
      <c r="Z639" s="1"/>
      <c r="AA639" s="1"/>
      <c r="AB639" s="1"/>
      <c r="AC639" s="1"/>
      <c r="AD639" s="1"/>
      <c r="AE639" s="1"/>
      <c r="AF639" s="1"/>
      <c r="AG639" s="1"/>
      <c r="AH639" s="1"/>
      <c r="AI639" s="1"/>
      <c r="AJ639" s="1"/>
      <c r="AK639" s="1"/>
      <c r="AL639" s="1"/>
    </row>
    <row r="640" spans="1:38">
      <c r="A640" s="1"/>
      <c r="B640" s="1"/>
      <c r="C640" s="1"/>
      <c r="D640" s="855"/>
      <c r="E640" s="855"/>
      <c r="F640" s="856"/>
      <c r="G640" s="1"/>
      <c r="H640" s="1"/>
      <c r="I640" s="1"/>
      <c r="J640" s="1"/>
      <c r="K640" s="1"/>
      <c r="L640" s="1"/>
      <c r="M640" s="1"/>
      <c r="N640" s="1"/>
      <c r="O640" s="1"/>
      <c r="P640" s="1"/>
      <c r="Q640" s="1"/>
      <c r="R640" s="856"/>
      <c r="S640" s="856"/>
      <c r="T640" s="856"/>
      <c r="U640" s="1"/>
      <c r="V640" s="1"/>
      <c r="W640" s="1"/>
      <c r="X640" s="1"/>
      <c r="Y640" s="1"/>
      <c r="Z640" s="1"/>
      <c r="AA640" s="1"/>
      <c r="AB640" s="1"/>
      <c r="AC640" s="1"/>
      <c r="AD640" s="1"/>
      <c r="AE640" s="1"/>
      <c r="AF640" s="1"/>
      <c r="AG640" s="1"/>
      <c r="AH640" s="1"/>
      <c r="AI640" s="1"/>
      <c r="AJ640" s="1"/>
      <c r="AK640" s="1"/>
      <c r="AL640" s="1"/>
    </row>
    <row r="641" spans="1:38">
      <c r="A641" s="1"/>
      <c r="B641" s="1"/>
      <c r="C641" s="1"/>
      <c r="D641" s="855"/>
      <c r="E641" s="855"/>
      <c r="F641" s="856"/>
      <c r="G641" s="1"/>
      <c r="H641" s="1"/>
      <c r="I641" s="1"/>
      <c r="J641" s="1"/>
      <c r="K641" s="1"/>
      <c r="L641" s="1"/>
      <c r="M641" s="1"/>
      <c r="N641" s="1"/>
      <c r="O641" s="1"/>
      <c r="P641" s="1"/>
      <c r="Q641" s="1"/>
      <c r="R641" s="856"/>
      <c r="S641" s="856"/>
      <c r="T641" s="856"/>
      <c r="U641" s="1"/>
      <c r="V641" s="1"/>
      <c r="W641" s="1"/>
      <c r="X641" s="1"/>
      <c r="Y641" s="1"/>
      <c r="Z641" s="1"/>
      <c r="AA641" s="1"/>
      <c r="AB641" s="1"/>
      <c r="AC641" s="1"/>
      <c r="AD641" s="1"/>
      <c r="AE641" s="1"/>
      <c r="AF641" s="1"/>
      <c r="AG641" s="1"/>
      <c r="AH641" s="1"/>
      <c r="AI641" s="1"/>
      <c r="AJ641" s="1"/>
      <c r="AK641" s="1"/>
      <c r="AL641" s="1"/>
    </row>
    <row r="642" spans="1:38">
      <c r="A642" s="1"/>
      <c r="B642" s="1"/>
      <c r="C642" s="1"/>
      <c r="D642" s="855"/>
      <c r="E642" s="855"/>
      <c r="F642" s="856"/>
      <c r="G642" s="1"/>
      <c r="H642" s="1"/>
      <c r="I642" s="1"/>
      <c r="J642" s="1"/>
      <c r="K642" s="1"/>
      <c r="L642" s="1"/>
      <c r="M642" s="1"/>
      <c r="N642" s="1"/>
      <c r="O642" s="1"/>
      <c r="P642" s="1"/>
      <c r="Q642" s="1"/>
      <c r="R642" s="856"/>
      <c r="S642" s="856"/>
      <c r="T642" s="856"/>
      <c r="U642" s="1"/>
      <c r="V642" s="1"/>
      <c r="W642" s="1"/>
      <c r="X642" s="1"/>
      <c r="Y642" s="1"/>
      <c r="Z642" s="1"/>
      <c r="AA642" s="1"/>
      <c r="AB642" s="1"/>
      <c r="AC642" s="1"/>
      <c r="AD642" s="1"/>
      <c r="AE642" s="1"/>
      <c r="AF642" s="1"/>
      <c r="AG642" s="1"/>
      <c r="AH642" s="1"/>
      <c r="AI642" s="1"/>
      <c r="AJ642" s="1"/>
      <c r="AK642" s="1"/>
      <c r="AL642" s="1"/>
    </row>
    <row r="643" spans="1:38">
      <c r="A643" s="1"/>
      <c r="B643" s="1"/>
      <c r="C643" s="1"/>
      <c r="D643" s="855"/>
      <c r="E643" s="855"/>
      <c r="F643" s="856"/>
      <c r="G643" s="1"/>
      <c r="H643" s="1"/>
      <c r="I643" s="1"/>
      <c r="J643" s="1"/>
      <c r="K643" s="1"/>
      <c r="L643" s="1"/>
      <c r="M643" s="1"/>
      <c r="N643" s="1"/>
      <c r="O643" s="1"/>
      <c r="P643" s="1"/>
      <c r="Q643" s="1"/>
      <c r="R643" s="856"/>
      <c r="S643" s="856"/>
      <c r="T643" s="856"/>
      <c r="U643" s="1"/>
      <c r="V643" s="1"/>
      <c r="W643" s="1"/>
      <c r="X643" s="1"/>
      <c r="Y643" s="1"/>
      <c r="Z643" s="1"/>
      <c r="AA643" s="1"/>
      <c r="AB643" s="1"/>
      <c r="AC643" s="1"/>
      <c r="AD643" s="1"/>
      <c r="AE643" s="1"/>
      <c r="AF643" s="1"/>
      <c r="AG643" s="1"/>
      <c r="AH643" s="1"/>
      <c r="AI643" s="1"/>
      <c r="AJ643" s="1"/>
      <c r="AK643" s="1"/>
      <c r="AL643" s="1"/>
    </row>
    <row r="644" spans="1:38">
      <c r="A644" s="1"/>
      <c r="B644" s="1"/>
      <c r="C644" s="1"/>
      <c r="D644" s="855"/>
      <c r="E644" s="855"/>
      <c r="F644" s="856"/>
      <c r="G644" s="1"/>
      <c r="H644" s="1"/>
      <c r="I644" s="1"/>
      <c r="J644" s="1"/>
      <c r="K644" s="1"/>
      <c r="L644" s="1"/>
      <c r="M644" s="1"/>
      <c r="N644" s="1"/>
      <c r="O644" s="1"/>
      <c r="P644" s="1"/>
      <c r="Q644" s="1"/>
      <c r="R644" s="856"/>
      <c r="S644" s="856"/>
      <c r="T644" s="856"/>
      <c r="U644" s="1"/>
      <c r="V644" s="1"/>
      <c r="W644" s="1"/>
      <c r="X644" s="1"/>
      <c r="Y644" s="1"/>
      <c r="Z644" s="1"/>
      <c r="AA644" s="1"/>
      <c r="AB644" s="1"/>
      <c r="AC644" s="1"/>
      <c r="AD644" s="1"/>
      <c r="AE644" s="1"/>
      <c r="AF644" s="1"/>
      <c r="AG644" s="1"/>
      <c r="AH644" s="1"/>
      <c r="AI644" s="1"/>
      <c r="AJ644" s="1"/>
      <c r="AK644" s="1"/>
      <c r="AL644" s="1"/>
    </row>
    <row r="645" spans="1:38">
      <c r="A645" s="1"/>
      <c r="B645" s="1"/>
      <c r="C645" s="1"/>
      <c r="D645" s="855"/>
      <c r="E645" s="855"/>
      <c r="F645" s="856"/>
      <c r="G645" s="1"/>
      <c r="H645" s="1"/>
      <c r="I645" s="1"/>
      <c r="J645" s="1"/>
      <c r="K645" s="1"/>
      <c r="L645" s="1"/>
      <c r="M645" s="1"/>
      <c r="N645" s="1"/>
      <c r="O645" s="1"/>
      <c r="P645" s="1"/>
      <c r="Q645" s="1"/>
      <c r="R645" s="856"/>
      <c r="S645" s="856"/>
      <c r="T645" s="856"/>
      <c r="U645" s="1"/>
      <c r="V645" s="1"/>
      <c r="W645" s="1"/>
      <c r="X645" s="1"/>
      <c r="Y645" s="1"/>
      <c r="Z645" s="1"/>
      <c r="AA645" s="1"/>
      <c r="AB645" s="1"/>
      <c r="AC645" s="1"/>
      <c r="AD645" s="1"/>
      <c r="AE645" s="1"/>
      <c r="AF645" s="1"/>
      <c r="AG645" s="1"/>
      <c r="AH645" s="1"/>
      <c r="AI645" s="1"/>
      <c r="AJ645" s="1"/>
      <c r="AK645" s="1"/>
      <c r="AL645" s="1"/>
    </row>
    <row r="646" spans="1:38">
      <c r="A646" s="1"/>
      <c r="B646" s="1"/>
      <c r="C646" s="1"/>
      <c r="D646" s="855"/>
      <c r="E646" s="855"/>
      <c r="F646" s="856"/>
      <c r="G646" s="1"/>
      <c r="H646" s="1"/>
      <c r="I646" s="1"/>
      <c r="J646" s="1"/>
      <c r="K646" s="1"/>
      <c r="L646" s="1"/>
      <c r="M646" s="1"/>
      <c r="N646" s="1"/>
      <c r="O646" s="1"/>
      <c r="P646" s="1"/>
      <c r="Q646" s="1"/>
      <c r="R646" s="856"/>
      <c r="S646" s="856"/>
      <c r="T646" s="856"/>
      <c r="U646" s="1"/>
      <c r="V646" s="1"/>
      <c r="W646" s="1"/>
      <c r="X646" s="1"/>
      <c r="Y646" s="1"/>
      <c r="Z646" s="1"/>
      <c r="AA646" s="1"/>
      <c r="AB646" s="1"/>
      <c r="AC646" s="1"/>
      <c r="AD646" s="1"/>
      <c r="AE646" s="1"/>
      <c r="AF646" s="1"/>
      <c r="AG646" s="1"/>
      <c r="AH646" s="1"/>
      <c r="AI646" s="1"/>
      <c r="AJ646" s="1"/>
      <c r="AK646" s="1"/>
      <c r="AL646" s="1"/>
    </row>
    <row r="647" spans="1:38">
      <c r="A647" s="1"/>
      <c r="B647" s="1"/>
      <c r="C647" s="1"/>
      <c r="D647" s="855"/>
      <c r="E647" s="855"/>
      <c r="F647" s="856"/>
      <c r="G647" s="1"/>
      <c r="H647" s="1"/>
      <c r="I647" s="1"/>
      <c r="J647" s="1"/>
      <c r="K647" s="1"/>
      <c r="L647" s="1"/>
      <c r="M647" s="1"/>
      <c r="N647" s="1"/>
      <c r="O647" s="1"/>
      <c r="P647" s="1"/>
      <c r="Q647" s="1"/>
      <c r="R647" s="856"/>
      <c r="S647" s="856"/>
      <c r="T647" s="856"/>
      <c r="U647" s="1"/>
      <c r="V647" s="1"/>
      <c r="W647" s="1"/>
      <c r="X647" s="1"/>
      <c r="Y647" s="1"/>
      <c r="Z647" s="1"/>
      <c r="AA647" s="1"/>
      <c r="AB647" s="1"/>
      <c r="AC647" s="1"/>
      <c r="AD647" s="1"/>
      <c r="AE647" s="1"/>
      <c r="AF647" s="1"/>
      <c r="AG647" s="1"/>
      <c r="AH647" s="1"/>
      <c r="AI647" s="1"/>
      <c r="AJ647" s="1"/>
      <c r="AK647" s="1"/>
      <c r="AL647" s="1"/>
    </row>
    <row r="648" spans="1:38">
      <c r="A648" s="1"/>
      <c r="B648" s="1"/>
      <c r="C648" s="1"/>
      <c r="D648" s="855"/>
      <c r="E648" s="855"/>
      <c r="F648" s="856"/>
      <c r="G648" s="1"/>
      <c r="H648" s="1"/>
      <c r="I648" s="1"/>
      <c r="J648" s="1"/>
      <c r="K648" s="1"/>
      <c r="L648" s="1"/>
      <c r="M648" s="1"/>
      <c r="N648" s="1"/>
      <c r="O648" s="1"/>
      <c r="P648" s="1"/>
      <c r="Q648" s="1"/>
      <c r="R648" s="856"/>
      <c r="S648" s="856"/>
      <c r="T648" s="856"/>
      <c r="U648" s="1"/>
      <c r="V648" s="1"/>
      <c r="W648" s="1"/>
      <c r="X648" s="1"/>
      <c r="Y648" s="1"/>
      <c r="Z648" s="1"/>
      <c r="AA648" s="1"/>
      <c r="AB648" s="1"/>
      <c r="AC648" s="1"/>
      <c r="AD648" s="1"/>
      <c r="AE648" s="1"/>
      <c r="AF648" s="1"/>
      <c r="AG648" s="1"/>
      <c r="AH648" s="1"/>
      <c r="AI648" s="1"/>
      <c r="AJ648" s="1"/>
      <c r="AK648" s="1"/>
      <c r="AL648" s="1"/>
    </row>
    <row r="649" spans="1:38">
      <c r="A649" s="1"/>
      <c r="B649" s="1"/>
      <c r="C649" s="1"/>
      <c r="D649" s="855"/>
      <c r="E649" s="855"/>
      <c r="F649" s="856"/>
      <c r="G649" s="1"/>
      <c r="H649" s="1"/>
      <c r="I649" s="1"/>
      <c r="J649" s="1"/>
      <c r="K649" s="1"/>
      <c r="L649" s="1"/>
      <c r="M649" s="1"/>
      <c r="N649" s="1"/>
      <c r="O649" s="1"/>
      <c r="P649" s="1"/>
      <c r="Q649" s="1"/>
      <c r="R649" s="856"/>
      <c r="S649" s="856"/>
      <c r="T649" s="856"/>
      <c r="U649" s="1"/>
      <c r="V649" s="1"/>
      <c r="W649" s="1"/>
      <c r="X649" s="1"/>
      <c r="Y649" s="1"/>
      <c r="Z649" s="1"/>
      <c r="AA649" s="1"/>
      <c r="AB649" s="1"/>
      <c r="AC649" s="1"/>
      <c r="AD649" s="1"/>
      <c r="AE649" s="1"/>
      <c r="AF649" s="1"/>
      <c r="AG649" s="1"/>
      <c r="AH649" s="1"/>
      <c r="AI649" s="1"/>
      <c r="AJ649" s="1"/>
      <c r="AK649" s="1"/>
      <c r="AL649" s="1"/>
    </row>
    <row r="650" spans="1:38">
      <c r="A650" s="1"/>
      <c r="B650" s="1"/>
      <c r="C650" s="1"/>
      <c r="D650" s="855"/>
      <c r="E650" s="855"/>
      <c r="F650" s="856"/>
      <c r="G650" s="1"/>
      <c r="H650" s="1"/>
      <c r="I650" s="1"/>
      <c r="J650" s="1"/>
      <c r="K650" s="1"/>
      <c r="L650" s="1"/>
      <c r="M650" s="1"/>
      <c r="N650" s="1"/>
      <c r="O650" s="1"/>
      <c r="P650" s="1"/>
      <c r="Q650" s="1"/>
      <c r="R650" s="856"/>
      <c r="S650" s="856"/>
      <c r="T650" s="856"/>
      <c r="U650" s="1"/>
      <c r="V650" s="1"/>
      <c r="W650" s="1"/>
      <c r="X650" s="1"/>
      <c r="Y650" s="1"/>
      <c r="Z650" s="1"/>
      <c r="AA650" s="1"/>
      <c r="AB650" s="1"/>
      <c r="AC650" s="1"/>
      <c r="AD650" s="1"/>
      <c r="AE650" s="1"/>
      <c r="AF650" s="1"/>
      <c r="AG650" s="1"/>
      <c r="AH650" s="1"/>
      <c r="AI650" s="1"/>
      <c r="AJ650" s="1"/>
      <c r="AK650" s="1"/>
      <c r="AL650" s="1"/>
    </row>
    <row r="651" spans="1:38">
      <c r="A651" s="1"/>
      <c r="B651" s="1"/>
      <c r="C651" s="1"/>
      <c r="D651" s="855"/>
      <c r="E651" s="855"/>
      <c r="F651" s="856"/>
      <c r="G651" s="1"/>
      <c r="H651" s="1"/>
      <c r="I651" s="1"/>
      <c r="J651" s="1"/>
      <c r="K651" s="1"/>
      <c r="L651" s="1"/>
      <c r="M651" s="1"/>
      <c r="N651" s="1"/>
      <c r="O651" s="1"/>
      <c r="P651" s="1"/>
      <c r="Q651" s="1"/>
      <c r="R651" s="856"/>
      <c r="S651" s="856"/>
      <c r="T651" s="856"/>
      <c r="U651" s="1"/>
      <c r="V651" s="1"/>
      <c r="W651" s="1"/>
      <c r="X651" s="1"/>
      <c r="Y651" s="1"/>
      <c r="Z651" s="1"/>
      <c r="AA651" s="1"/>
      <c r="AB651" s="1"/>
      <c r="AC651" s="1"/>
      <c r="AD651" s="1"/>
      <c r="AE651" s="1"/>
      <c r="AF651" s="1"/>
      <c r="AG651" s="1"/>
      <c r="AH651" s="1"/>
      <c r="AI651" s="1"/>
      <c r="AJ651" s="1"/>
      <c r="AK651" s="1"/>
      <c r="AL651" s="1"/>
    </row>
    <row r="652" spans="1:38">
      <c r="A652" s="1"/>
      <c r="B652" s="1"/>
      <c r="C652" s="1"/>
      <c r="D652" s="855"/>
      <c r="E652" s="855"/>
      <c r="F652" s="856"/>
      <c r="G652" s="1"/>
      <c r="H652" s="1"/>
      <c r="I652" s="1"/>
      <c r="J652" s="1"/>
      <c r="K652" s="1"/>
      <c r="L652" s="1"/>
      <c r="M652" s="1"/>
      <c r="N652" s="1"/>
      <c r="O652" s="1"/>
      <c r="P652" s="1"/>
      <c r="Q652" s="1"/>
      <c r="R652" s="856"/>
      <c r="S652" s="856"/>
      <c r="T652" s="856"/>
      <c r="U652" s="1"/>
      <c r="V652" s="1"/>
      <c r="W652" s="1"/>
      <c r="X652" s="1"/>
      <c r="Y652" s="1"/>
      <c r="Z652" s="1"/>
      <c r="AA652" s="1"/>
      <c r="AB652" s="1"/>
      <c r="AC652" s="1"/>
      <c r="AD652" s="1"/>
      <c r="AE652" s="1"/>
      <c r="AF652" s="1"/>
      <c r="AG652" s="1"/>
      <c r="AH652" s="1"/>
      <c r="AI652" s="1"/>
      <c r="AJ652" s="1"/>
      <c r="AK652" s="1"/>
      <c r="AL652" s="1"/>
    </row>
    <row r="653" spans="1:38">
      <c r="A653" s="1"/>
      <c r="B653" s="1"/>
      <c r="C653" s="1"/>
      <c r="D653" s="855"/>
      <c r="E653" s="855"/>
      <c r="F653" s="856"/>
      <c r="G653" s="1"/>
      <c r="H653" s="1"/>
      <c r="I653" s="1"/>
      <c r="J653" s="1"/>
      <c r="K653" s="1"/>
      <c r="L653" s="1"/>
      <c r="M653" s="1"/>
      <c r="N653" s="1"/>
      <c r="O653" s="1"/>
      <c r="P653" s="1"/>
      <c r="Q653" s="1"/>
      <c r="R653" s="856"/>
      <c r="S653" s="856"/>
      <c r="T653" s="856"/>
      <c r="U653" s="1"/>
      <c r="V653" s="1"/>
      <c r="W653" s="1"/>
      <c r="X653" s="1"/>
      <c r="Y653" s="1"/>
      <c r="Z653" s="1"/>
      <c r="AA653" s="1"/>
      <c r="AB653" s="1"/>
      <c r="AC653" s="1"/>
      <c r="AD653" s="1"/>
      <c r="AE653" s="1"/>
      <c r="AF653" s="1"/>
      <c r="AG653" s="1"/>
      <c r="AH653" s="1"/>
      <c r="AI653" s="1"/>
      <c r="AJ653" s="1"/>
      <c r="AK653" s="1"/>
      <c r="AL653" s="1"/>
    </row>
    <row r="654" spans="1:38">
      <c r="A654" s="1"/>
      <c r="B654" s="1"/>
      <c r="C654" s="1"/>
      <c r="D654" s="855"/>
      <c r="E654" s="855"/>
      <c r="F654" s="856"/>
      <c r="G654" s="1"/>
      <c r="H654" s="1"/>
      <c r="I654" s="1"/>
      <c r="J654" s="1"/>
      <c r="K654" s="1"/>
      <c r="L654" s="1"/>
      <c r="M654" s="1"/>
      <c r="N654" s="1"/>
      <c r="O654" s="1"/>
      <c r="P654" s="1"/>
      <c r="Q654" s="1"/>
      <c r="R654" s="856"/>
      <c r="S654" s="856"/>
      <c r="T654" s="856"/>
      <c r="U654" s="1"/>
      <c r="V654" s="1"/>
      <c r="W654" s="1"/>
      <c r="X654" s="1"/>
      <c r="Y654" s="1"/>
      <c r="Z654" s="1"/>
      <c r="AA654" s="1"/>
      <c r="AB654" s="1"/>
      <c r="AC654" s="1"/>
      <c r="AD654" s="1"/>
      <c r="AE654" s="1"/>
      <c r="AF654" s="1"/>
      <c r="AG654" s="1"/>
      <c r="AH654" s="1"/>
      <c r="AI654" s="1"/>
      <c r="AJ654" s="1"/>
      <c r="AK654" s="1"/>
      <c r="AL654" s="1"/>
    </row>
    <row r="655" spans="1:38">
      <c r="A655" s="1"/>
      <c r="B655" s="1"/>
      <c r="C655" s="1"/>
      <c r="D655" s="855"/>
      <c r="E655" s="855"/>
      <c r="F655" s="856"/>
      <c r="G655" s="1"/>
      <c r="H655" s="1"/>
      <c r="I655" s="1"/>
      <c r="J655" s="1"/>
      <c r="K655" s="1"/>
      <c r="L655" s="1"/>
      <c r="M655" s="1"/>
      <c r="N655" s="1"/>
      <c r="O655" s="1"/>
      <c r="P655" s="1"/>
      <c r="Q655" s="1"/>
      <c r="R655" s="856"/>
      <c r="S655" s="856"/>
      <c r="T655" s="856"/>
      <c r="U655" s="1"/>
      <c r="V655" s="1"/>
      <c r="W655" s="1"/>
      <c r="X655" s="1"/>
      <c r="Y655" s="1"/>
      <c r="Z655" s="1"/>
      <c r="AA655" s="1"/>
      <c r="AB655" s="1"/>
      <c r="AC655" s="1"/>
      <c r="AD655" s="1"/>
      <c r="AE655" s="1"/>
      <c r="AF655" s="1"/>
      <c r="AG655" s="1"/>
      <c r="AH655" s="1"/>
      <c r="AI655" s="1"/>
      <c r="AJ655" s="1"/>
      <c r="AK655" s="1"/>
      <c r="AL655" s="1"/>
    </row>
    <row r="656" spans="1:38">
      <c r="A656" s="1"/>
      <c r="B656" s="1"/>
      <c r="C656" s="1"/>
      <c r="D656" s="855"/>
      <c r="E656" s="855"/>
      <c r="F656" s="856"/>
      <c r="G656" s="1"/>
      <c r="H656" s="1"/>
      <c r="I656" s="1"/>
      <c r="J656" s="1"/>
      <c r="K656" s="1"/>
      <c r="L656" s="1"/>
      <c r="M656" s="1"/>
      <c r="N656" s="1"/>
      <c r="O656" s="1"/>
      <c r="P656" s="1"/>
      <c r="Q656" s="1"/>
      <c r="R656" s="856"/>
      <c r="S656" s="856"/>
      <c r="T656" s="856"/>
      <c r="U656" s="1"/>
      <c r="V656" s="1"/>
      <c r="W656" s="1"/>
      <c r="X656" s="1"/>
      <c r="Y656" s="1"/>
      <c r="Z656" s="1"/>
      <c r="AA656" s="1"/>
      <c r="AB656" s="1"/>
      <c r="AC656" s="1"/>
      <c r="AD656" s="1"/>
      <c r="AE656" s="1"/>
      <c r="AF656" s="1"/>
      <c r="AG656" s="1"/>
      <c r="AH656" s="1"/>
      <c r="AI656" s="1"/>
      <c r="AJ656" s="1"/>
      <c r="AK656" s="1"/>
      <c r="AL656" s="1"/>
    </row>
    <row r="657" spans="1:38">
      <c r="A657" s="1"/>
      <c r="B657" s="1"/>
      <c r="C657" s="1"/>
      <c r="D657" s="855"/>
      <c r="E657" s="855"/>
      <c r="F657" s="856"/>
      <c r="G657" s="1"/>
      <c r="H657" s="1"/>
      <c r="I657" s="1"/>
      <c r="J657" s="1"/>
      <c r="K657" s="1"/>
      <c r="L657" s="1"/>
      <c r="M657" s="1"/>
      <c r="N657" s="1"/>
      <c r="O657" s="1"/>
      <c r="P657" s="1"/>
      <c r="Q657" s="1"/>
      <c r="R657" s="856"/>
      <c r="S657" s="856"/>
      <c r="T657" s="856"/>
      <c r="U657" s="1"/>
      <c r="V657" s="1"/>
      <c r="W657" s="1"/>
      <c r="X657" s="1"/>
      <c r="Y657" s="1"/>
      <c r="Z657" s="1"/>
      <c r="AA657" s="1"/>
      <c r="AB657" s="1"/>
      <c r="AC657" s="1"/>
      <c r="AD657" s="1"/>
      <c r="AE657" s="1"/>
      <c r="AF657" s="1"/>
      <c r="AG657" s="1"/>
      <c r="AH657" s="1"/>
      <c r="AI657" s="1"/>
      <c r="AJ657" s="1"/>
      <c r="AK657" s="1"/>
      <c r="AL657" s="1"/>
    </row>
    <row r="658" spans="1:38">
      <c r="A658" s="1"/>
      <c r="B658" s="1"/>
      <c r="C658" s="1"/>
      <c r="D658" s="855"/>
      <c r="E658" s="855"/>
      <c r="F658" s="856"/>
      <c r="G658" s="1"/>
      <c r="H658" s="1"/>
      <c r="I658" s="1"/>
      <c r="J658" s="1"/>
      <c r="K658" s="1"/>
      <c r="L658" s="1"/>
      <c r="M658" s="1"/>
      <c r="N658" s="1"/>
      <c r="O658" s="1"/>
      <c r="P658" s="1"/>
      <c r="Q658" s="1"/>
      <c r="R658" s="856"/>
      <c r="S658" s="856"/>
      <c r="T658" s="856"/>
      <c r="U658" s="1"/>
      <c r="V658" s="1"/>
      <c r="W658" s="1"/>
      <c r="X658" s="1"/>
      <c r="Y658" s="1"/>
      <c r="Z658" s="1"/>
      <c r="AA658" s="1"/>
      <c r="AB658" s="1"/>
      <c r="AC658" s="1"/>
      <c r="AD658" s="1"/>
      <c r="AE658" s="1"/>
      <c r="AF658" s="1"/>
      <c r="AG658" s="1"/>
      <c r="AH658" s="1"/>
      <c r="AI658" s="1"/>
      <c r="AJ658" s="1"/>
      <c r="AK658" s="1"/>
      <c r="AL658" s="1"/>
    </row>
    <row r="659" spans="1:38">
      <c r="A659" s="1"/>
      <c r="B659" s="1"/>
      <c r="C659" s="1"/>
      <c r="D659" s="855"/>
      <c r="E659" s="855"/>
      <c r="F659" s="856"/>
      <c r="G659" s="1"/>
      <c r="H659" s="1"/>
      <c r="I659" s="1"/>
      <c r="J659" s="1"/>
      <c r="K659" s="1"/>
      <c r="L659" s="1"/>
      <c r="M659" s="1"/>
      <c r="N659" s="1"/>
      <c r="O659" s="1"/>
      <c r="P659" s="1"/>
      <c r="Q659" s="1"/>
      <c r="R659" s="856"/>
      <c r="S659" s="856"/>
      <c r="T659" s="856"/>
      <c r="U659" s="1"/>
      <c r="V659" s="1"/>
      <c r="W659" s="1"/>
      <c r="X659" s="1"/>
      <c r="Y659" s="1"/>
      <c r="Z659" s="1"/>
      <c r="AA659" s="1"/>
      <c r="AB659" s="1"/>
      <c r="AC659" s="1"/>
      <c r="AD659" s="1"/>
      <c r="AE659" s="1"/>
      <c r="AF659" s="1"/>
      <c r="AG659" s="1"/>
      <c r="AH659" s="1"/>
      <c r="AI659" s="1"/>
      <c r="AJ659" s="1"/>
      <c r="AK659" s="1"/>
      <c r="AL659" s="1"/>
    </row>
    <row r="660" spans="1:38">
      <c r="A660" s="1"/>
      <c r="B660" s="1"/>
      <c r="C660" s="1"/>
      <c r="D660" s="855"/>
      <c r="E660" s="855"/>
      <c r="F660" s="856"/>
      <c r="G660" s="1"/>
      <c r="H660" s="1"/>
      <c r="I660" s="1"/>
      <c r="J660" s="1"/>
      <c r="K660" s="1"/>
      <c r="L660" s="1"/>
      <c r="M660" s="1"/>
      <c r="N660" s="1"/>
      <c r="O660" s="1"/>
      <c r="P660" s="1"/>
      <c r="Q660" s="1"/>
      <c r="R660" s="856"/>
      <c r="S660" s="856"/>
      <c r="T660" s="856"/>
      <c r="U660" s="1"/>
      <c r="V660" s="1"/>
      <c r="W660" s="1"/>
      <c r="X660" s="1"/>
      <c r="Y660" s="1"/>
      <c r="Z660" s="1"/>
      <c r="AA660" s="1"/>
      <c r="AB660" s="1"/>
      <c r="AC660" s="1"/>
      <c r="AD660" s="1"/>
      <c r="AE660" s="1"/>
      <c r="AF660" s="1"/>
      <c r="AG660" s="1"/>
      <c r="AH660" s="1"/>
      <c r="AI660" s="1"/>
      <c r="AJ660" s="1"/>
      <c r="AK660" s="1"/>
      <c r="AL660" s="1"/>
    </row>
    <row r="661" spans="1:38">
      <c r="A661" s="1"/>
      <c r="B661" s="1"/>
      <c r="C661" s="1"/>
      <c r="D661" s="855"/>
      <c r="E661" s="855"/>
      <c r="F661" s="856"/>
      <c r="G661" s="1"/>
      <c r="H661" s="1"/>
      <c r="I661" s="1"/>
      <c r="J661" s="1"/>
      <c r="K661" s="1"/>
      <c r="L661" s="1"/>
      <c r="M661" s="1"/>
      <c r="N661" s="1"/>
      <c r="O661" s="1"/>
      <c r="P661" s="1"/>
      <c r="Q661" s="1"/>
      <c r="R661" s="856"/>
      <c r="S661" s="856"/>
      <c r="T661" s="856"/>
      <c r="U661" s="1"/>
      <c r="V661" s="1"/>
      <c r="W661" s="1"/>
      <c r="X661" s="1"/>
      <c r="Y661" s="1"/>
      <c r="Z661" s="1"/>
      <c r="AA661" s="1"/>
      <c r="AB661" s="1"/>
      <c r="AC661" s="1"/>
      <c r="AD661" s="1"/>
      <c r="AE661" s="1"/>
      <c r="AF661" s="1"/>
      <c r="AG661" s="1"/>
      <c r="AH661" s="1"/>
      <c r="AI661" s="1"/>
      <c r="AJ661" s="1"/>
      <c r="AK661" s="1"/>
      <c r="AL661" s="1"/>
    </row>
    <row r="662" spans="1:38">
      <c r="A662" s="1"/>
      <c r="B662" s="1"/>
      <c r="C662" s="1"/>
      <c r="D662" s="855"/>
      <c r="E662" s="855"/>
      <c r="F662" s="856"/>
      <c r="G662" s="1"/>
      <c r="H662" s="1"/>
      <c r="I662" s="1"/>
      <c r="J662" s="1"/>
      <c r="K662" s="1"/>
      <c r="L662" s="1"/>
      <c r="M662" s="1"/>
      <c r="N662" s="1"/>
      <c r="O662" s="1"/>
      <c r="P662" s="1"/>
      <c r="Q662" s="1"/>
      <c r="R662" s="856"/>
      <c r="S662" s="856"/>
      <c r="T662" s="856"/>
      <c r="U662" s="1"/>
      <c r="V662" s="1"/>
      <c r="W662" s="1"/>
      <c r="X662" s="1"/>
      <c r="Y662" s="1"/>
      <c r="Z662" s="1"/>
      <c r="AA662" s="1"/>
      <c r="AB662" s="1"/>
      <c r="AC662" s="1"/>
      <c r="AD662" s="1"/>
      <c r="AE662" s="1"/>
      <c r="AF662" s="1"/>
      <c r="AG662" s="1"/>
      <c r="AH662" s="1"/>
      <c r="AI662" s="1"/>
      <c r="AJ662" s="1"/>
      <c r="AK662" s="1"/>
      <c r="AL662" s="1"/>
    </row>
    <row r="663" spans="1:38">
      <c r="A663" s="1"/>
      <c r="B663" s="1"/>
      <c r="C663" s="1"/>
      <c r="D663" s="855"/>
      <c r="E663" s="855"/>
      <c r="F663" s="856"/>
      <c r="G663" s="1"/>
      <c r="H663" s="1"/>
      <c r="I663" s="1"/>
      <c r="J663" s="1"/>
      <c r="K663" s="1"/>
      <c r="L663" s="1"/>
      <c r="M663" s="1"/>
      <c r="N663" s="1"/>
      <c r="O663" s="1"/>
      <c r="P663" s="1"/>
      <c r="Q663" s="1"/>
      <c r="R663" s="856"/>
      <c r="S663" s="856"/>
      <c r="T663" s="856"/>
      <c r="U663" s="1"/>
      <c r="V663" s="1"/>
      <c r="W663" s="1"/>
      <c r="X663" s="1"/>
      <c r="Y663" s="1"/>
      <c r="Z663" s="1"/>
      <c r="AA663" s="1"/>
      <c r="AB663" s="1"/>
      <c r="AC663" s="1"/>
      <c r="AD663" s="1"/>
      <c r="AE663" s="1"/>
      <c r="AF663" s="1"/>
      <c r="AG663" s="1"/>
      <c r="AH663" s="1"/>
      <c r="AI663" s="1"/>
      <c r="AJ663" s="1"/>
      <c r="AK663" s="1"/>
      <c r="AL663" s="1"/>
    </row>
    <row r="664" spans="1:38">
      <c r="A664" s="1"/>
      <c r="B664" s="1"/>
      <c r="C664" s="1"/>
      <c r="D664" s="855"/>
      <c r="E664" s="855"/>
      <c r="F664" s="856"/>
      <c r="G664" s="1"/>
      <c r="H664" s="1"/>
      <c r="I664" s="1"/>
      <c r="J664" s="1"/>
      <c r="K664" s="1"/>
      <c r="L664" s="1"/>
      <c r="M664" s="1"/>
      <c r="N664" s="1"/>
      <c r="O664" s="1"/>
      <c r="P664" s="1"/>
      <c r="Q664" s="1"/>
      <c r="R664" s="856"/>
      <c r="S664" s="856"/>
      <c r="T664" s="856"/>
      <c r="U664" s="1"/>
      <c r="V664" s="1"/>
      <c r="W664" s="1"/>
      <c r="X664" s="1"/>
      <c r="Y664" s="1"/>
      <c r="Z664" s="1"/>
      <c r="AA664" s="1"/>
      <c r="AB664" s="1"/>
      <c r="AC664" s="1"/>
      <c r="AD664" s="1"/>
      <c r="AE664" s="1"/>
      <c r="AF664" s="1"/>
      <c r="AG664" s="1"/>
      <c r="AH664" s="1"/>
      <c r="AI664" s="1"/>
      <c r="AJ664" s="1"/>
      <c r="AK664" s="1"/>
      <c r="AL664" s="1"/>
    </row>
    <row r="665" spans="1:38">
      <c r="A665" s="1"/>
      <c r="B665" s="1"/>
      <c r="C665" s="1"/>
      <c r="D665" s="855"/>
      <c r="E665" s="855"/>
      <c r="F665" s="856"/>
      <c r="G665" s="1"/>
      <c r="H665" s="1"/>
      <c r="I665" s="1"/>
      <c r="J665" s="1"/>
      <c r="K665" s="1"/>
      <c r="L665" s="1"/>
      <c r="M665" s="1"/>
      <c r="N665" s="1"/>
      <c r="O665" s="1"/>
      <c r="P665" s="1"/>
      <c r="Q665" s="1"/>
      <c r="R665" s="856"/>
      <c r="S665" s="856"/>
      <c r="T665" s="856"/>
      <c r="U665" s="1"/>
      <c r="V665" s="1"/>
      <c r="W665" s="1"/>
      <c r="X665" s="1"/>
      <c r="Y665" s="1"/>
      <c r="Z665" s="1"/>
      <c r="AA665" s="1"/>
      <c r="AB665" s="1"/>
      <c r="AC665" s="1"/>
      <c r="AD665" s="1"/>
      <c r="AE665" s="1"/>
      <c r="AF665" s="1"/>
      <c r="AG665" s="1"/>
      <c r="AH665" s="1"/>
      <c r="AI665" s="1"/>
      <c r="AJ665" s="1"/>
      <c r="AK665" s="1"/>
      <c r="AL665" s="1"/>
    </row>
    <row r="666" spans="1:38">
      <c r="A666" s="1"/>
      <c r="B666" s="1"/>
      <c r="C666" s="1"/>
      <c r="D666" s="855"/>
      <c r="E666" s="855"/>
      <c r="F666" s="856"/>
      <c r="G666" s="1"/>
      <c r="H666" s="1"/>
      <c r="I666" s="1"/>
      <c r="J666" s="1"/>
      <c r="K666" s="1"/>
      <c r="L666" s="1"/>
      <c r="M666" s="1"/>
      <c r="N666" s="1"/>
      <c r="O666" s="1"/>
      <c r="P666" s="1"/>
      <c r="Q666" s="1"/>
      <c r="R666" s="856"/>
      <c r="S666" s="856"/>
      <c r="T666" s="856"/>
      <c r="U666" s="1"/>
      <c r="V666" s="1"/>
      <c r="W666" s="1"/>
      <c r="X666" s="1"/>
      <c r="Y666" s="1"/>
      <c r="Z666" s="1"/>
      <c r="AA666" s="1"/>
      <c r="AB666" s="1"/>
      <c r="AC666" s="1"/>
      <c r="AD666" s="1"/>
      <c r="AE666" s="1"/>
      <c r="AF666" s="1"/>
      <c r="AG666" s="1"/>
      <c r="AH666" s="1"/>
      <c r="AI666" s="1"/>
      <c r="AJ666" s="1"/>
      <c r="AK666" s="1"/>
      <c r="AL666" s="1"/>
    </row>
    <row r="667" spans="1:38">
      <c r="A667" s="1"/>
      <c r="B667" s="1"/>
      <c r="C667" s="1"/>
      <c r="D667" s="855"/>
      <c r="E667" s="855"/>
      <c r="F667" s="856"/>
      <c r="G667" s="1"/>
      <c r="H667" s="1"/>
      <c r="I667" s="1"/>
      <c r="J667" s="1"/>
      <c r="K667" s="1"/>
      <c r="L667" s="1"/>
      <c r="M667" s="1"/>
      <c r="N667" s="1"/>
      <c r="O667" s="1"/>
      <c r="P667" s="1"/>
      <c r="Q667" s="1"/>
      <c r="R667" s="856"/>
      <c r="S667" s="856"/>
      <c r="T667" s="856"/>
      <c r="U667" s="1"/>
      <c r="V667" s="1"/>
      <c r="W667" s="1"/>
      <c r="X667" s="1"/>
      <c r="Y667" s="1"/>
      <c r="Z667" s="1"/>
      <c r="AA667" s="1"/>
      <c r="AB667" s="1"/>
      <c r="AC667" s="1"/>
      <c r="AD667" s="1"/>
      <c r="AE667" s="1"/>
      <c r="AF667" s="1"/>
      <c r="AG667" s="1"/>
      <c r="AH667" s="1"/>
      <c r="AI667" s="1"/>
      <c r="AJ667" s="1"/>
      <c r="AK667" s="1"/>
      <c r="AL667" s="1"/>
    </row>
    <row r="668" spans="1:38">
      <c r="A668" s="1"/>
      <c r="B668" s="1"/>
      <c r="C668" s="1"/>
      <c r="D668" s="855"/>
      <c r="E668" s="855"/>
      <c r="F668" s="856"/>
      <c r="G668" s="1"/>
      <c r="H668" s="1"/>
      <c r="I668" s="1"/>
      <c r="J668" s="1"/>
      <c r="K668" s="1"/>
      <c r="L668" s="1"/>
      <c r="M668" s="1"/>
      <c r="N668" s="1"/>
      <c r="O668" s="1"/>
      <c r="P668" s="1"/>
      <c r="Q668" s="1"/>
      <c r="R668" s="856"/>
      <c r="S668" s="856"/>
      <c r="T668" s="856"/>
      <c r="U668" s="1"/>
      <c r="V668" s="1"/>
      <c r="W668" s="1"/>
      <c r="X668" s="1"/>
      <c r="Y668" s="1"/>
      <c r="Z668" s="1"/>
      <c r="AA668" s="1"/>
      <c r="AB668" s="1"/>
      <c r="AC668" s="1"/>
      <c r="AD668" s="1"/>
      <c r="AE668" s="1"/>
      <c r="AF668" s="1"/>
      <c r="AG668" s="1"/>
      <c r="AH668" s="1"/>
      <c r="AI668" s="1"/>
      <c r="AJ668" s="1"/>
      <c r="AK668" s="1"/>
      <c r="AL668" s="1"/>
    </row>
    <row r="669" spans="1:38">
      <c r="A669" s="1"/>
      <c r="B669" s="1"/>
      <c r="C669" s="1"/>
      <c r="D669" s="855"/>
      <c r="E669" s="855"/>
      <c r="F669" s="856"/>
      <c r="G669" s="1"/>
      <c r="H669" s="1"/>
      <c r="I669" s="1"/>
      <c r="J669" s="1"/>
      <c r="K669" s="1"/>
      <c r="L669" s="1"/>
      <c r="M669" s="1"/>
      <c r="N669" s="1"/>
      <c r="O669" s="1"/>
      <c r="P669" s="1"/>
      <c r="Q669" s="1"/>
      <c r="R669" s="856"/>
      <c r="S669" s="856"/>
      <c r="T669" s="856"/>
      <c r="U669" s="1"/>
      <c r="V669" s="1"/>
      <c r="W669" s="1"/>
      <c r="X669" s="1"/>
      <c r="Y669" s="1"/>
      <c r="Z669" s="1"/>
      <c r="AA669" s="1"/>
      <c r="AB669" s="1"/>
      <c r="AC669" s="1"/>
      <c r="AD669" s="1"/>
      <c r="AE669" s="1"/>
      <c r="AF669" s="1"/>
      <c r="AG669" s="1"/>
      <c r="AH669" s="1"/>
      <c r="AI669" s="1"/>
      <c r="AJ669" s="1"/>
      <c r="AK669" s="1"/>
      <c r="AL669" s="1"/>
    </row>
    <row r="670" spans="1:38">
      <c r="A670" s="1"/>
      <c r="B670" s="1"/>
      <c r="C670" s="1"/>
      <c r="D670" s="855"/>
      <c r="E670" s="855"/>
      <c r="F670" s="856"/>
      <c r="G670" s="1"/>
      <c r="H670" s="1"/>
      <c r="I670" s="1"/>
      <c r="J670" s="1"/>
      <c r="K670" s="1"/>
      <c r="L670" s="1"/>
      <c r="M670" s="1"/>
      <c r="N670" s="1"/>
      <c r="O670" s="1"/>
      <c r="P670" s="1"/>
      <c r="Q670" s="1"/>
      <c r="R670" s="856"/>
      <c r="S670" s="856"/>
      <c r="T670" s="856"/>
      <c r="U670" s="1"/>
      <c r="V670" s="1"/>
      <c r="W670" s="1"/>
      <c r="X670" s="1"/>
      <c r="Y670" s="1"/>
      <c r="Z670" s="1"/>
      <c r="AA670" s="1"/>
      <c r="AB670" s="1"/>
      <c r="AC670" s="1"/>
      <c r="AD670" s="1"/>
      <c r="AE670" s="1"/>
      <c r="AF670" s="1"/>
      <c r="AG670" s="1"/>
      <c r="AH670" s="1"/>
      <c r="AI670" s="1"/>
      <c r="AJ670" s="1"/>
      <c r="AK670" s="1"/>
      <c r="AL670" s="1"/>
    </row>
    <row r="671" spans="1:38">
      <c r="A671" s="1"/>
      <c r="B671" s="1"/>
      <c r="C671" s="1"/>
      <c r="D671" s="855"/>
      <c r="E671" s="855"/>
      <c r="F671" s="856"/>
      <c r="G671" s="1"/>
      <c r="H671" s="1"/>
      <c r="I671" s="1"/>
      <c r="J671" s="1"/>
      <c r="K671" s="1"/>
      <c r="L671" s="1"/>
      <c r="M671" s="1"/>
      <c r="N671" s="1"/>
      <c r="O671" s="1"/>
      <c r="P671" s="1"/>
      <c r="Q671" s="1"/>
      <c r="R671" s="856"/>
      <c r="S671" s="856"/>
      <c r="T671" s="856"/>
      <c r="U671" s="1"/>
      <c r="V671" s="1"/>
      <c r="W671" s="1"/>
      <c r="X671" s="1"/>
      <c r="Y671" s="1"/>
      <c r="Z671" s="1"/>
      <c r="AA671" s="1"/>
      <c r="AB671" s="1"/>
      <c r="AC671" s="1"/>
      <c r="AD671" s="1"/>
      <c r="AE671" s="1"/>
      <c r="AF671" s="1"/>
      <c r="AG671" s="1"/>
      <c r="AH671" s="1"/>
      <c r="AI671" s="1"/>
      <c r="AJ671" s="1"/>
      <c r="AK671" s="1"/>
      <c r="AL671" s="1"/>
    </row>
    <row r="672" spans="1:38">
      <c r="A672" s="1"/>
      <c r="B672" s="1"/>
      <c r="C672" s="1"/>
      <c r="D672" s="855"/>
      <c r="E672" s="855"/>
      <c r="F672" s="856"/>
      <c r="G672" s="1"/>
      <c r="H672" s="1"/>
      <c r="I672" s="1"/>
      <c r="J672" s="1"/>
      <c r="K672" s="1"/>
      <c r="L672" s="1"/>
      <c r="M672" s="1"/>
      <c r="N672" s="1"/>
      <c r="O672" s="1"/>
      <c r="P672" s="1"/>
      <c r="Q672" s="1"/>
      <c r="R672" s="856"/>
      <c r="S672" s="856"/>
      <c r="T672" s="856"/>
      <c r="U672" s="1"/>
      <c r="V672" s="1"/>
      <c r="W672" s="1"/>
      <c r="X672" s="1"/>
      <c r="Y672" s="1"/>
      <c r="Z672" s="1"/>
      <c r="AA672" s="1"/>
      <c r="AB672" s="1"/>
      <c r="AC672" s="1"/>
      <c r="AD672" s="1"/>
      <c r="AE672" s="1"/>
      <c r="AF672" s="1"/>
      <c r="AG672" s="1"/>
      <c r="AH672" s="1"/>
      <c r="AI672" s="1"/>
      <c r="AJ672" s="1"/>
      <c r="AK672" s="1"/>
      <c r="AL672" s="1"/>
    </row>
    <row r="673" spans="1:38">
      <c r="A673" s="1"/>
      <c r="B673" s="1"/>
      <c r="C673" s="1"/>
      <c r="D673" s="855"/>
      <c r="E673" s="855"/>
      <c r="F673" s="856"/>
      <c r="G673" s="1"/>
      <c r="H673" s="1"/>
      <c r="I673" s="1"/>
      <c r="J673" s="1"/>
      <c r="K673" s="1"/>
      <c r="L673" s="1"/>
      <c r="M673" s="1"/>
      <c r="N673" s="1"/>
      <c r="O673" s="1"/>
      <c r="P673" s="1"/>
      <c r="Q673" s="1"/>
      <c r="R673" s="856"/>
      <c r="S673" s="856"/>
      <c r="T673" s="856"/>
      <c r="U673" s="1"/>
      <c r="V673" s="1"/>
      <c r="W673" s="1"/>
      <c r="X673" s="1"/>
      <c r="Y673" s="1"/>
      <c r="Z673" s="1"/>
      <c r="AA673" s="1"/>
      <c r="AB673" s="1"/>
      <c r="AC673" s="1"/>
      <c r="AD673" s="1"/>
      <c r="AE673" s="1"/>
      <c r="AF673" s="1"/>
      <c r="AG673" s="1"/>
      <c r="AH673" s="1"/>
      <c r="AI673" s="1"/>
      <c r="AJ673" s="1"/>
      <c r="AK673" s="1"/>
      <c r="AL673" s="1"/>
    </row>
    <row r="674" spans="1:38">
      <c r="A674" s="1"/>
      <c r="B674" s="1"/>
      <c r="C674" s="1"/>
      <c r="D674" s="855"/>
      <c r="E674" s="855"/>
      <c r="F674" s="856"/>
      <c r="G674" s="1"/>
      <c r="H674" s="1"/>
      <c r="I674" s="1"/>
      <c r="J674" s="1"/>
      <c r="K674" s="1"/>
      <c r="L674" s="1"/>
      <c r="M674" s="1"/>
      <c r="N674" s="1"/>
      <c r="O674" s="1"/>
      <c r="P674" s="1"/>
      <c r="Q674" s="1"/>
      <c r="R674" s="856"/>
      <c r="S674" s="856"/>
      <c r="T674" s="856"/>
      <c r="U674" s="1"/>
      <c r="V674" s="1"/>
      <c r="W674" s="1"/>
      <c r="X674" s="1"/>
      <c r="Y674" s="1"/>
      <c r="Z674" s="1"/>
      <c r="AA674" s="1"/>
      <c r="AB674" s="1"/>
      <c r="AC674" s="1"/>
      <c r="AD674" s="1"/>
      <c r="AE674" s="1"/>
      <c r="AF674" s="1"/>
      <c r="AG674" s="1"/>
      <c r="AH674" s="1"/>
      <c r="AI674" s="1"/>
      <c r="AJ674" s="1"/>
      <c r="AK674" s="1"/>
      <c r="AL674" s="1"/>
    </row>
    <row r="675" spans="1:38">
      <c r="A675" s="1"/>
      <c r="B675" s="1"/>
      <c r="C675" s="1"/>
      <c r="D675" s="855"/>
      <c r="E675" s="855"/>
      <c r="F675" s="856"/>
      <c r="G675" s="1"/>
      <c r="H675" s="1"/>
      <c r="I675" s="1"/>
      <c r="J675" s="1"/>
      <c r="K675" s="1"/>
      <c r="L675" s="1"/>
      <c r="M675" s="1"/>
      <c r="N675" s="1"/>
      <c r="O675" s="1"/>
      <c r="P675" s="1"/>
      <c r="Q675" s="1"/>
      <c r="R675" s="856"/>
      <c r="S675" s="856"/>
      <c r="T675" s="856"/>
      <c r="U675" s="1"/>
      <c r="V675" s="1"/>
      <c r="W675" s="1"/>
      <c r="X675" s="1"/>
      <c r="Y675" s="1"/>
      <c r="Z675" s="1"/>
      <c r="AA675" s="1"/>
      <c r="AB675" s="1"/>
      <c r="AC675" s="1"/>
      <c r="AD675" s="1"/>
      <c r="AE675" s="1"/>
      <c r="AF675" s="1"/>
      <c r="AG675" s="1"/>
      <c r="AH675" s="1"/>
      <c r="AI675" s="1"/>
      <c r="AJ675" s="1"/>
      <c r="AK675" s="1"/>
      <c r="AL675" s="1"/>
    </row>
    <row r="676" spans="1:38">
      <c r="A676" s="1"/>
      <c r="B676" s="1"/>
      <c r="C676" s="1"/>
      <c r="D676" s="855"/>
      <c r="E676" s="855"/>
      <c r="F676" s="856"/>
      <c r="G676" s="1"/>
      <c r="H676" s="1"/>
      <c r="I676" s="1"/>
      <c r="J676" s="1"/>
      <c r="K676" s="1"/>
      <c r="L676" s="1"/>
      <c r="M676" s="1"/>
      <c r="N676" s="1"/>
      <c r="O676" s="1"/>
      <c r="P676" s="1"/>
      <c r="Q676" s="1"/>
      <c r="R676" s="856"/>
      <c r="S676" s="856"/>
      <c r="T676" s="856"/>
      <c r="U676" s="1"/>
      <c r="V676" s="1"/>
      <c r="W676" s="1"/>
      <c r="X676" s="1"/>
      <c r="Y676" s="1"/>
      <c r="Z676" s="1"/>
      <c r="AA676" s="1"/>
      <c r="AB676" s="1"/>
      <c r="AC676" s="1"/>
      <c r="AD676" s="1"/>
      <c r="AE676" s="1"/>
      <c r="AF676" s="1"/>
      <c r="AG676" s="1"/>
      <c r="AH676" s="1"/>
      <c r="AI676" s="1"/>
      <c r="AJ676" s="1"/>
      <c r="AK676" s="1"/>
      <c r="AL676" s="1"/>
    </row>
    <row r="677" spans="1:38">
      <c r="A677" s="1"/>
      <c r="B677" s="1"/>
      <c r="C677" s="1"/>
      <c r="D677" s="855"/>
      <c r="E677" s="855"/>
      <c r="F677" s="856"/>
      <c r="G677" s="1"/>
      <c r="H677" s="1"/>
      <c r="I677" s="1"/>
      <c r="J677" s="1"/>
      <c r="K677" s="1"/>
      <c r="L677" s="1"/>
      <c r="M677" s="1"/>
      <c r="N677" s="1"/>
      <c r="O677" s="1"/>
      <c r="P677" s="1"/>
      <c r="Q677" s="1"/>
      <c r="R677" s="856"/>
      <c r="S677" s="856"/>
      <c r="T677" s="856"/>
      <c r="U677" s="1"/>
      <c r="V677" s="1"/>
      <c r="W677" s="1"/>
      <c r="X677" s="1"/>
      <c r="Y677" s="1"/>
      <c r="Z677" s="1"/>
      <c r="AA677" s="1"/>
      <c r="AB677" s="1"/>
      <c r="AC677" s="1"/>
      <c r="AD677" s="1"/>
      <c r="AE677" s="1"/>
      <c r="AF677" s="1"/>
      <c r="AG677" s="1"/>
      <c r="AH677" s="1"/>
      <c r="AI677" s="1"/>
      <c r="AJ677" s="1"/>
      <c r="AK677" s="1"/>
      <c r="AL677" s="1"/>
    </row>
    <row r="678" spans="1:38">
      <c r="A678" s="1"/>
      <c r="B678" s="1"/>
      <c r="C678" s="1"/>
      <c r="D678" s="855"/>
      <c r="E678" s="855"/>
      <c r="F678" s="856"/>
      <c r="G678" s="1"/>
      <c r="H678" s="1"/>
      <c r="I678" s="1"/>
      <c r="J678" s="1"/>
      <c r="K678" s="1"/>
      <c r="L678" s="1"/>
      <c r="M678" s="1"/>
      <c r="N678" s="1"/>
      <c r="O678" s="1"/>
      <c r="P678" s="1"/>
      <c r="Q678" s="1"/>
      <c r="R678" s="856"/>
      <c r="S678" s="856"/>
      <c r="T678" s="856"/>
      <c r="U678" s="1"/>
      <c r="V678" s="1"/>
      <c r="W678" s="1"/>
      <c r="X678" s="1"/>
      <c r="Y678" s="1"/>
      <c r="Z678" s="1"/>
      <c r="AA678" s="1"/>
      <c r="AB678" s="1"/>
      <c r="AC678" s="1"/>
      <c r="AD678" s="1"/>
      <c r="AE678" s="1"/>
      <c r="AF678" s="1"/>
      <c r="AG678" s="1"/>
      <c r="AH678" s="1"/>
      <c r="AI678" s="1"/>
      <c r="AJ678" s="1"/>
      <c r="AK678" s="1"/>
      <c r="AL678" s="1"/>
    </row>
    <row r="679" spans="1:38">
      <c r="A679" s="1"/>
      <c r="B679" s="1"/>
      <c r="C679" s="1"/>
      <c r="D679" s="855"/>
      <c r="E679" s="855"/>
      <c r="F679" s="856"/>
      <c r="G679" s="1"/>
      <c r="H679" s="1"/>
      <c r="I679" s="1"/>
      <c r="J679" s="1"/>
      <c r="K679" s="1"/>
      <c r="L679" s="1"/>
      <c r="M679" s="1"/>
      <c r="N679" s="1"/>
      <c r="O679" s="1"/>
      <c r="P679" s="1"/>
      <c r="Q679" s="1"/>
      <c r="R679" s="856"/>
      <c r="S679" s="856"/>
      <c r="T679" s="856"/>
      <c r="U679" s="1"/>
      <c r="V679" s="1"/>
      <c r="W679" s="1"/>
      <c r="X679" s="1"/>
      <c r="Y679" s="1"/>
      <c r="Z679" s="1"/>
      <c r="AA679" s="1"/>
      <c r="AB679" s="1"/>
      <c r="AC679" s="1"/>
      <c r="AD679" s="1"/>
      <c r="AE679" s="1"/>
      <c r="AF679" s="1"/>
      <c r="AG679" s="1"/>
      <c r="AH679" s="1"/>
      <c r="AI679" s="1"/>
      <c r="AJ679" s="1"/>
      <c r="AK679" s="1"/>
      <c r="AL679" s="1"/>
    </row>
    <row r="680" spans="1:38">
      <c r="A680" s="1"/>
      <c r="B680" s="1"/>
      <c r="C680" s="1"/>
      <c r="D680" s="855"/>
      <c r="E680" s="855"/>
      <c r="F680" s="856"/>
      <c r="G680" s="1"/>
      <c r="H680" s="1"/>
      <c r="I680" s="1"/>
      <c r="J680" s="1"/>
      <c r="K680" s="1"/>
      <c r="L680" s="1"/>
      <c r="M680" s="1"/>
      <c r="N680" s="1"/>
      <c r="O680" s="1"/>
      <c r="P680" s="1"/>
      <c r="Q680" s="1"/>
      <c r="R680" s="856"/>
      <c r="S680" s="856"/>
      <c r="T680" s="856"/>
      <c r="U680" s="1"/>
      <c r="V680" s="1"/>
      <c r="W680" s="1"/>
      <c r="X680" s="1"/>
      <c r="Y680" s="1"/>
      <c r="Z680" s="1"/>
      <c r="AA680" s="1"/>
      <c r="AB680" s="1"/>
      <c r="AC680" s="1"/>
      <c r="AD680" s="1"/>
      <c r="AE680" s="1"/>
      <c r="AF680" s="1"/>
      <c r="AG680" s="1"/>
      <c r="AH680" s="1"/>
      <c r="AI680" s="1"/>
      <c r="AJ680" s="1"/>
      <c r="AK680" s="1"/>
      <c r="AL680" s="1"/>
    </row>
    <row r="681" spans="1:38">
      <c r="A681" s="1"/>
      <c r="B681" s="1"/>
      <c r="C681" s="1"/>
      <c r="D681" s="855"/>
      <c r="E681" s="855"/>
      <c r="F681" s="856"/>
      <c r="G681" s="1"/>
      <c r="H681" s="1"/>
      <c r="I681" s="1"/>
      <c r="J681" s="1"/>
      <c r="K681" s="1"/>
      <c r="L681" s="1"/>
      <c r="M681" s="1"/>
      <c r="N681" s="1"/>
      <c r="O681" s="1"/>
      <c r="P681" s="1"/>
      <c r="Q681" s="1"/>
      <c r="R681" s="856"/>
      <c r="S681" s="856"/>
      <c r="T681" s="856"/>
      <c r="U681" s="1"/>
      <c r="V681" s="1"/>
      <c r="W681" s="1"/>
      <c r="X681" s="1"/>
      <c r="Y681" s="1"/>
      <c r="Z681" s="1"/>
      <c r="AA681" s="1"/>
      <c r="AB681" s="1"/>
      <c r="AC681" s="1"/>
      <c r="AD681" s="1"/>
      <c r="AE681" s="1"/>
      <c r="AF681" s="1"/>
      <c r="AG681" s="1"/>
      <c r="AH681" s="1"/>
      <c r="AI681" s="1"/>
      <c r="AJ681" s="1"/>
      <c r="AK681" s="1"/>
      <c r="AL681" s="1"/>
    </row>
    <row r="682" spans="1:38">
      <c r="A682" s="1"/>
      <c r="B682" s="1"/>
      <c r="C682" s="1"/>
      <c r="D682" s="855"/>
      <c r="E682" s="855"/>
      <c r="F682" s="856"/>
      <c r="G682" s="1"/>
      <c r="H682" s="1"/>
      <c r="I682" s="1"/>
      <c r="J682" s="1"/>
      <c r="K682" s="1"/>
      <c r="L682" s="1"/>
      <c r="M682" s="1"/>
      <c r="N682" s="1"/>
      <c r="O682" s="1"/>
      <c r="P682" s="1"/>
      <c r="Q682" s="1"/>
      <c r="R682" s="856"/>
      <c r="S682" s="856"/>
      <c r="T682" s="856"/>
      <c r="U682" s="1"/>
      <c r="V682" s="1"/>
      <c r="W682" s="1"/>
      <c r="X682" s="1"/>
      <c r="Y682" s="1"/>
      <c r="Z682" s="1"/>
      <c r="AA682" s="1"/>
      <c r="AB682" s="1"/>
      <c r="AC682" s="1"/>
      <c r="AD682" s="1"/>
      <c r="AE682" s="1"/>
      <c r="AF682" s="1"/>
      <c r="AG682" s="1"/>
      <c r="AH682" s="1"/>
      <c r="AI682" s="1"/>
      <c r="AJ682" s="1"/>
      <c r="AK682" s="1"/>
      <c r="AL682" s="1"/>
    </row>
    <row r="683" spans="1:38">
      <c r="A683" s="1"/>
      <c r="B683" s="1"/>
      <c r="C683" s="1"/>
      <c r="D683" s="855"/>
      <c r="E683" s="855"/>
      <c r="F683" s="856"/>
      <c r="G683" s="1"/>
      <c r="H683" s="1"/>
      <c r="I683" s="1"/>
      <c r="J683" s="1"/>
      <c r="K683" s="1"/>
      <c r="L683" s="1"/>
      <c r="M683" s="1"/>
      <c r="N683" s="1"/>
      <c r="O683" s="1"/>
      <c r="P683" s="1"/>
      <c r="Q683" s="1"/>
      <c r="R683" s="856"/>
      <c r="S683" s="856"/>
      <c r="T683" s="856"/>
      <c r="U683" s="1"/>
      <c r="V683" s="1"/>
      <c r="W683" s="1"/>
      <c r="X683" s="1"/>
      <c r="Y683" s="1"/>
      <c r="Z683" s="1"/>
      <c r="AA683" s="1"/>
      <c r="AB683" s="1"/>
      <c r="AC683" s="1"/>
      <c r="AD683" s="1"/>
      <c r="AE683" s="1"/>
      <c r="AF683" s="1"/>
      <c r="AG683" s="1"/>
      <c r="AH683" s="1"/>
      <c r="AI683" s="1"/>
      <c r="AJ683" s="1"/>
      <c r="AK683" s="1"/>
      <c r="AL683" s="1"/>
    </row>
    <row r="684" spans="1:38">
      <c r="A684" s="1"/>
      <c r="B684" s="1"/>
      <c r="C684" s="1"/>
      <c r="D684" s="855"/>
      <c r="E684" s="855"/>
      <c r="F684" s="856"/>
      <c r="G684" s="1"/>
      <c r="H684" s="1"/>
      <c r="I684" s="1"/>
      <c r="J684" s="1"/>
      <c r="K684" s="1"/>
      <c r="L684" s="1"/>
      <c r="M684" s="1"/>
      <c r="N684" s="1"/>
      <c r="O684" s="1"/>
      <c r="P684" s="1"/>
      <c r="Q684" s="1"/>
      <c r="R684" s="856"/>
      <c r="S684" s="856"/>
      <c r="T684" s="856"/>
      <c r="U684" s="1"/>
      <c r="V684" s="1"/>
      <c r="W684" s="1"/>
      <c r="X684" s="1"/>
      <c r="Y684" s="1"/>
      <c r="Z684" s="1"/>
      <c r="AA684" s="1"/>
      <c r="AB684" s="1"/>
      <c r="AC684" s="1"/>
      <c r="AD684" s="1"/>
      <c r="AE684" s="1"/>
      <c r="AF684" s="1"/>
      <c r="AG684" s="1"/>
      <c r="AH684" s="1"/>
      <c r="AI684" s="1"/>
      <c r="AJ684" s="1"/>
      <c r="AK684" s="1"/>
      <c r="AL684" s="1"/>
    </row>
    <row r="685" spans="1:38">
      <c r="A685" s="1"/>
      <c r="B685" s="1"/>
      <c r="C685" s="1"/>
      <c r="D685" s="855"/>
      <c r="E685" s="855"/>
      <c r="F685" s="856"/>
      <c r="G685" s="1"/>
      <c r="H685" s="1"/>
      <c r="I685" s="1"/>
      <c r="J685" s="1"/>
      <c r="K685" s="1"/>
      <c r="L685" s="1"/>
      <c r="M685" s="1"/>
      <c r="N685" s="1"/>
      <c r="O685" s="1"/>
      <c r="P685" s="1"/>
      <c r="Q685" s="1"/>
      <c r="R685" s="856"/>
      <c r="S685" s="856"/>
      <c r="T685" s="856"/>
      <c r="U685" s="1"/>
      <c r="V685" s="1"/>
      <c r="W685" s="1"/>
      <c r="X685" s="1"/>
      <c r="Y685" s="1"/>
      <c r="Z685" s="1"/>
      <c r="AA685" s="1"/>
      <c r="AB685" s="1"/>
      <c r="AC685" s="1"/>
      <c r="AD685" s="1"/>
      <c r="AE685" s="1"/>
      <c r="AF685" s="1"/>
      <c r="AG685" s="1"/>
      <c r="AH685" s="1"/>
      <c r="AI685" s="1"/>
      <c r="AJ685" s="1"/>
      <c r="AK685" s="1"/>
      <c r="AL685" s="1"/>
    </row>
    <row r="686" spans="1:38">
      <c r="A686" s="1"/>
      <c r="B686" s="1"/>
      <c r="C686" s="1"/>
      <c r="D686" s="855"/>
      <c r="E686" s="855"/>
      <c r="F686" s="856"/>
      <c r="G686" s="1"/>
      <c r="H686" s="1"/>
      <c r="I686" s="1"/>
      <c r="J686" s="1"/>
      <c r="K686" s="1"/>
      <c r="L686" s="1"/>
      <c r="M686" s="1"/>
      <c r="N686" s="1"/>
      <c r="O686" s="1"/>
      <c r="P686" s="1"/>
      <c r="Q686" s="1"/>
      <c r="R686" s="856"/>
      <c r="S686" s="856"/>
      <c r="T686" s="856"/>
      <c r="U686" s="1"/>
      <c r="V686" s="1"/>
      <c r="W686" s="1"/>
      <c r="X686" s="1"/>
      <c r="Y686" s="1"/>
      <c r="Z686" s="1"/>
      <c r="AA686" s="1"/>
      <c r="AB686" s="1"/>
      <c r="AC686" s="1"/>
      <c r="AD686" s="1"/>
      <c r="AE686" s="1"/>
      <c r="AF686" s="1"/>
      <c r="AG686" s="1"/>
      <c r="AH686" s="1"/>
      <c r="AI686" s="1"/>
      <c r="AJ686" s="1"/>
      <c r="AK686" s="1"/>
      <c r="AL686" s="1"/>
    </row>
    <row r="687" spans="1:38">
      <c r="A687" s="1"/>
      <c r="B687" s="1"/>
      <c r="C687" s="1"/>
      <c r="D687" s="855"/>
      <c r="E687" s="855"/>
      <c r="F687" s="856"/>
      <c r="G687" s="1"/>
      <c r="H687" s="1"/>
      <c r="I687" s="1"/>
      <c r="J687" s="1"/>
      <c r="K687" s="1"/>
      <c r="L687" s="1"/>
      <c r="M687" s="1"/>
      <c r="N687" s="1"/>
      <c r="O687" s="1"/>
      <c r="P687" s="1"/>
      <c r="Q687" s="1"/>
      <c r="R687" s="856"/>
      <c r="S687" s="856"/>
      <c r="T687" s="856"/>
      <c r="U687" s="1"/>
      <c r="V687" s="1"/>
      <c r="W687" s="1"/>
      <c r="X687" s="1"/>
      <c r="Y687" s="1"/>
      <c r="Z687" s="1"/>
      <c r="AA687" s="1"/>
      <c r="AB687" s="1"/>
      <c r="AC687" s="1"/>
      <c r="AD687" s="1"/>
      <c r="AE687" s="1"/>
      <c r="AF687" s="1"/>
      <c r="AG687" s="1"/>
      <c r="AH687" s="1"/>
      <c r="AI687" s="1"/>
      <c r="AJ687" s="1"/>
      <c r="AK687" s="1"/>
      <c r="AL687" s="1"/>
    </row>
    <row r="688" spans="1:38">
      <c r="A688" s="1"/>
      <c r="B688" s="1"/>
      <c r="C688" s="1"/>
      <c r="D688" s="855"/>
      <c r="E688" s="855"/>
      <c r="F688" s="856"/>
      <c r="G688" s="1"/>
      <c r="H688" s="1"/>
      <c r="I688" s="1"/>
      <c r="J688" s="1"/>
      <c r="K688" s="1"/>
      <c r="L688" s="1"/>
      <c r="M688" s="1"/>
      <c r="N688" s="1"/>
      <c r="O688" s="1"/>
      <c r="P688" s="1"/>
      <c r="Q688" s="1"/>
      <c r="R688" s="856"/>
      <c r="S688" s="856"/>
      <c r="T688" s="856"/>
      <c r="U688" s="1"/>
      <c r="V688" s="1"/>
      <c r="W688" s="1"/>
      <c r="X688" s="1"/>
      <c r="Y688" s="1"/>
      <c r="Z688" s="1"/>
      <c r="AA688" s="1"/>
      <c r="AB688" s="1"/>
      <c r="AC688" s="1"/>
      <c r="AD688" s="1"/>
      <c r="AE688" s="1"/>
      <c r="AF688" s="1"/>
      <c r="AG688" s="1"/>
      <c r="AH688" s="1"/>
      <c r="AI688" s="1"/>
      <c r="AJ688" s="1"/>
      <c r="AK688" s="1"/>
      <c r="AL688" s="1"/>
    </row>
    <row r="689" spans="1:38">
      <c r="A689" s="1"/>
      <c r="B689" s="1"/>
      <c r="C689" s="1"/>
      <c r="D689" s="855"/>
      <c r="E689" s="855"/>
      <c r="F689" s="856"/>
      <c r="G689" s="1"/>
      <c r="H689" s="1"/>
      <c r="I689" s="1"/>
      <c r="J689" s="1"/>
      <c r="K689" s="1"/>
      <c r="L689" s="1"/>
      <c r="M689" s="1"/>
      <c r="N689" s="1"/>
      <c r="O689" s="1"/>
      <c r="P689" s="1"/>
      <c r="Q689" s="1"/>
      <c r="R689" s="856"/>
      <c r="S689" s="856"/>
      <c r="T689" s="856"/>
      <c r="U689" s="1"/>
      <c r="V689" s="1"/>
      <c r="W689" s="1"/>
      <c r="X689" s="1"/>
      <c r="Y689" s="1"/>
      <c r="Z689" s="1"/>
      <c r="AA689" s="1"/>
      <c r="AB689" s="1"/>
      <c r="AC689" s="1"/>
      <c r="AD689" s="1"/>
      <c r="AE689" s="1"/>
      <c r="AF689" s="1"/>
      <c r="AG689" s="1"/>
      <c r="AH689" s="1"/>
      <c r="AI689" s="1"/>
      <c r="AJ689" s="1"/>
      <c r="AK689" s="1"/>
      <c r="AL689" s="1"/>
    </row>
    <row r="690" spans="1:38">
      <c r="A690" s="1"/>
      <c r="B690" s="1"/>
      <c r="C690" s="1"/>
      <c r="D690" s="855"/>
      <c r="E690" s="855"/>
      <c r="F690" s="856"/>
      <c r="G690" s="1"/>
      <c r="H690" s="1"/>
      <c r="I690" s="1"/>
      <c r="J690" s="1"/>
      <c r="K690" s="1"/>
      <c r="L690" s="1"/>
      <c r="M690" s="1"/>
      <c r="N690" s="1"/>
      <c r="O690" s="1"/>
      <c r="P690" s="1"/>
      <c r="Q690" s="1"/>
      <c r="R690" s="856"/>
      <c r="S690" s="856"/>
      <c r="T690" s="856"/>
      <c r="U690" s="1"/>
      <c r="V690" s="1"/>
      <c r="W690" s="1"/>
      <c r="X690" s="1"/>
      <c r="Y690" s="1"/>
      <c r="Z690" s="1"/>
      <c r="AA690" s="1"/>
      <c r="AB690" s="1"/>
      <c r="AC690" s="1"/>
      <c r="AD690" s="1"/>
      <c r="AE690" s="1"/>
      <c r="AF690" s="1"/>
      <c r="AG690" s="1"/>
      <c r="AH690" s="1"/>
      <c r="AI690" s="1"/>
      <c r="AJ690" s="1"/>
      <c r="AK690" s="1"/>
      <c r="AL690" s="1"/>
    </row>
    <row r="691" spans="1:38">
      <c r="A691" s="1"/>
      <c r="B691" s="1"/>
      <c r="C691" s="1"/>
      <c r="D691" s="855"/>
      <c r="E691" s="855"/>
      <c r="F691" s="856"/>
      <c r="G691" s="1"/>
      <c r="H691" s="1"/>
      <c r="I691" s="1"/>
      <c r="J691" s="1"/>
      <c r="K691" s="1"/>
      <c r="L691" s="1"/>
      <c r="M691" s="1"/>
      <c r="N691" s="1"/>
      <c r="O691" s="1"/>
      <c r="P691" s="1"/>
      <c r="Q691" s="1"/>
      <c r="R691" s="856"/>
      <c r="S691" s="856"/>
      <c r="T691" s="856"/>
      <c r="U691" s="1"/>
      <c r="V691" s="1"/>
      <c r="W691" s="1"/>
      <c r="X691" s="1"/>
      <c r="Y691" s="1"/>
      <c r="Z691" s="1"/>
      <c r="AA691" s="1"/>
      <c r="AB691" s="1"/>
      <c r="AC691" s="1"/>
      <c r="AD691" s="1"/>
      <c r="AE691" s="1"/>
      <c r="AF691" s="1"/>
      <c r="AG691" s="1"/>
      <c r="AH691" s="1"/>
      <c r="AI691" s="1"/>
      <c r="AJ691" s="1"/>
      <c r="AK691" s="1"/>
      <c r="AL691" s="1"/>
    </row>
    <row r="692" spans="1:38">
      <c r="A692" s="1"/>
      <c r="B692" s="1"/>
      <c r="C692" s="1"/>
      <c r="D692" s="855"/>
      <c r="E692" s="855"/>
      <c r="F692" s="856"/>
      <c r="G692" s="1"/>
      <c r="H692" s="1"/>
      <c r="I692" s="1"/>
      <c r="J692" s="1"/>
      <c r="K692" s="1"/>
      <c r="L692" s="1"/>
      <c r="M692" s="1"/>
      <c r="N692" s="1"/>
      <c r="O692" s="1"/>
      <c r="P692" s="1"/>
      <c r="Q692" s="1"/>
      <c r="R692" s="856"/>
      <c r="S692" s="856"/>
      <c r="T692" s="856"/>
      <c r="U692" s="1"/>
      <c r="V692" s="1"/>
      <c r="W692" s="1"/>
      <c r="X692" s="1"/>
      <c r="Y692" s="1"/>
      <c r="Z692" s="1"/>
      <c r="AA692" s="1"/>
      <c r="AB692" s="1"/>
      <c r="AC692" s="1"/>
      <c r="AD692" s="1"/>
      <c r="AE692" s="1"/>
      <c r="AF692" s="1"/>
      <c r="AG692" s="1"/>
      <c r="AH692" s="1"/>
      <c r="AI692" s="1"/>
      <c r="AJ692" s="1"/>
      <c r="AK692" s="1"/>
      <c r="AL692" s="1"/>
    </row>
    <row r="693" spans="1:38">
      <c r="A693" s="1"/>
      <c r="B693" s="1"/>
      <c r="C693" s="1"/>
      <c r="D693" s="855"/>
      <c r="E693" s="855"/>
      <c r="F693" s="856"/>
      <c r="G693" s="1"/>
      <c r="H693" s="1"/>
      <c r="I693" s="1"/>
      <c r="J693" s="1"/>
      <c r="K693" s="1"/>
      <c r="L693" s="1"/>
      <c r="M693" s="1"/>
      <c r="N693" s="1"/>
      <c r="O693" s="1"/>
      <c r="P693" s="1"/>
      <c r="Q693" s="1"/>
      <c r="R693" s="856"/>
      <c r="S693" s="856"/>
      <c r="T693" s="856"/>
      <c r="U693" s="1"/>
      <c r="V693" s="1"/>
      <c r="W693" s="1"/>
      <c r="X693" s="1"/>
      <c r="Y693" s="1"/>
      <c r="Z693" s="1"/>
      <c r="AA693" s="1"/>
      <c r="AB693" s="1"/>
      <c r="AC693" s="1"/>
      <c r="AD693" s="1"/>
      <c r="AE693" s="1"/>
      <c r="AF693" s="1"/>
      <c r="AG693" s="1"/>
      <c r="AH693" s="1"/>
      <c r="AI693" s="1"/>
      <c r="AJ693" s="1"/>
      <c r="AK693" s="1"/>
      <c r="AL693" s="1"/>
    </row>
    <row r="694" spans="1:38">
      <c r="A694" s="1"/>
      <c r="B694" s="1"/>
      <c r="C694" s="1"/>
      <c r="D694" s="855"/>
      <c r="E694" s="855"/>
      <c r="F694" s="856"/>
      <c r="G694" s="1"/>
      <c r="H694" s="1"/>
      <c r="I694" s="1"/>
      <c r="J694" s="1"/>
      <c r="K694" s="1"/>
      <c r="L694" s="1"/>
      <c r="M694" s="1"/>
      <c r="N694" s="1"/>
      <c r="O694" s="1"/>
      <c r="P694" s="1"/>
      <c r="Q694" s="1"/>
      <c r="R694" s="856"/>
      <c r="S694" s="856"/>
      <c r="T694" s="856"/>
      <c r="U694" s="1"/>
      <c r="V694" s="1"/>
      <c r="W694" s="1"/>
      <c r="X694" s="1"/>
      <c r="Y694" s="1"/>
      <c r="Z694" s="1"/>
      <c r="AA694" s="1"/>
      <c r="AB694" s="1"/>
      <c r="AC694" s="1"/>
      <c r="AD694" s="1"/>
      <c r="AE694" s="1"/>
      <c r="AF694" s="1"/>
      <c r="AG694" s="1"/>
      <c r="AH694" s="1"/>
      <c r="AI694" s="1"/>
      <c r="AJ694" s="1"/>
      <c r="AK694" s="1"/>
      <c r="AL694" s="1"/>
    </row>
    <row r="695" spans="1:38">
      <c r="A695" s="1"/>
      <c r="B695" s="1"/>
      <c r="C695" s="1"/>
      <c r="D695" s="855"/>
      <c r="E695" s="855"/>
      <c r="F695" s="856"/>
      <c r="G695" s="1"/>
      <c r="H695" s="1"/>
      <c r="I695" s="1"/>
      <c r="J695" s="1"/>
      <c r="K695" s="1"/>
      <c r="L695" s="1"/>
      <c r="M695" s="1"/>
      <c r="N695" s="1"/>
      <c r="O695" s="1"/>
      <c r="P695" s="1"/>
      <c r="Q695" s="1"/>
      <c r="R695" s="856"/>
      <c r="S695" s="856"/>
      <c r="T695" s="856"/>
      <c r="U695" s="1"/>
      <c r="V695" s="1"/>
      <c r="W695" s="1"/>
      <c r="X695" s="1"/>
      <c r="Y695" s="1"/>
      <c r="Z695" s="1"/>
      <c r="AA695" s="1"/>
      <c r="AB695" s="1"/>
      <c r="AC695" s="1"/>
      <c r="AD695" s="1"/>
      <c r="AE695" s="1"/>
      <c r="AF695" s="1"/>
      <c r="AG695" s="1"/>
      <c r="AH695" s="1"/>
      <c r="AI695" s="1"/>
      <c r="AJ695" s="1"/>
      <c r="AK695" s="1"/>
      <c r="AL695" s="1"/>
    </row>
    <row r="696" spans="1:38">
      <c r="A696" s="1"/>
      <c r="B696" s="1"/>
      <c r="C696" s="1"/>
      <c r="D696" s="855"/>
      <c r="E696" s="855"/>
      <c r="F696" s="856"/>
      <c r="G696" s="1"/>
      <c r="H696" s="1"/>
      <c r="I696" s="1"/>
      <c r="J696" s="1"/>
      <c r="K696" s="1"/>
      <c r="L696" s="1"/>
      <c r="M696" s="1"/>
      <c r="N696" s="1"/>
      <c r="O696" s="1"/>
      <c r="P696" s="1"/>
      <c r="Q696" s="1"/>
      <c r="R696" s="856"/>
      <c r="S696" s="856"/>
      <c r="T696" s="856"/>
      <c r="U696" s="1"/>
      <c r="V696" s="1"/>
      <c r="W696" s="1"/>
      <c r="X696" s="1"/>
      <c r="Y696" s="1"/>
      <c r="Z696" s="1"/>
      <c r="AA696" s="1"/>
      <c r="AB696" s="1"/>
      <c r="AC696" s="1"/>
      <c r="AD696" s="1"/>
      <c r="AE696" s="1"/>
      <c r="AF696" s="1"/>
      <c r="AG696" s="1"/>
      <c r="AH696" s="1"/>
      <c r="AI696" s="1"/>
      <c r="AJ696" s="1"/>
      <c r="AK696" s="1"/>
      <c r="AL696" s="1"/>
    </row>
    <row r="697" spans="1:38">
      <c r="A697" s="1"/>
      <c r="B697" s="1"/>
      <c r="C697" s="1"/>
      <c r="D697" s="855"/>
      <c r="E697" s="855"/>
      <c r="F697" s="856"/>
      <c r="G697" s="1"/>
      <c r="H697" s="1"/>
      <c r="I697" s="1"/>
      <c r="J697" s="1"/>
      <c r="K697" s="1"/>
      <c r="L697" s="1"/>
      <c r="M697" s="1"/>
      <c r="N697" s="1"/>
      <c r="O697" s="1"/>
      <c r="P697" s="1"/>
      <c r="Q697" s="1"/>
      <c r="R697" s="856"/>
      <c r="S697" s="856"/>
      <c r="T697" s="856"/>
      <c r="U697" s="1"/>
      <c r="V697" s="1"/>
      <c r="W697" s="1"/>
      <c r="X697" s="1"/>
      <c r="Y697" s="1"/>
      <c r="Z697" s="1"/>
      <c r="AA697" s="1"/>
      <c r="AB697" s="1"/>
      <c r="AC697" s="1"/>
      <c r="AD697" s="1"/>
      <c r="AE697" s="1"/>
      <c r="AF697" s="1"/>
      <c r="AG697" s="1"/>
      <c r="AH697" s="1"/>
      <c r="AI697" s="1"/>
      <c r="AJ697" s="1"/>
      <c r="AK697" s="1"/>
      <c r="AL697" s="1"/>
    </row>
    <row r="698" spans="1:38">
      <c r="A698" s="1"/>
      <c r="B698" s="1"/>
      <c r="C698" s="1"/>
      <c r="D698" s="855"/>
      <c r="E698" s="855"/>
      <c r="F698" s="856"/>
      <c r="G698" s="1"/>
      <c r="H698" s="1"/>
      <c r="I698" s="1"/>
      <c r="J698" s="1"/>
      <c r="K698" s="1"/>
      <c r="L698" s="1"/>
      <c r="M698" s="1"/>
      <c r="N698" s="1"/>
      <c r="O698" s="1"/>
      <c r="P698" s="1"/>
      <c r="Q698" s="1"/>
      <c r="R698" s="856"/>
      <c r="S698" s="856"/>
      <c r="T698" s="856"/>
      <c r="U698" s="1"/>
      <c r="V698" s="1"/>
      <c r="W698" s="1"/>
      <c r="X698" s="1"/>
      <c r="Y698" s="1"/>
      <c r="Z698" s="1"/>
      <c r="AA698" s="1"/>
      <c r="AB698" s="1"/>
      <c r="AC698" s="1"/>
      <c r="AD698" s="1"/>
      <c r="AE698" s="1"/>
      <c r="AF698" s="1"/>
      <c r="AG698" s="1"/>
      <c r="AH698" s="1"/>
      <c r="AI698" s="1"/>
      <c r="AJ698" s="1"/>
      <c r="AK698" s="1"/>
      <c r="AL698" s="1"/>
    </row>
    <row r="699" spans="1:38">
      <c r="A699" s="1"/>
      <c r="B699" s="1"/>
      <c r="C699" s="1"/>
      <c r="D699" s="855"/>
      <c r="E699" s="855"/>
      <c r="F699" s="856"/>
      <c r="G699" s="1"/>
      <c r="H699" s="1"/>
      <c r="I699" s="1"/>
      <c r="J699" s="1"/>
      <c r="K699" s="1"/>
      <c r="L699" s="1"/>
      <c r="M699" s="1"/>
      <c r="N699" s="1"/>
      <c r="O699" s="1"/>
      <c r="P699" s="1"/>
      <c r="Q699" s="1"/>
      <c r="R699" s="856"/>
      <c r="S699" s="856"/>
      <c r="T699" s="856"/>
      <c r="U699" s="1"/>
      <c r="V699" s="1"/>
      <c r="W699" s="1"/>
      <c r="X699" s="1"/>
      <c r="Y699" s="1"/>
      <c r="Z699" s="1"/>
      <c r="AA699" s="1"/>
      <c r="AB699" s="1"/>
      <c r="AC699" s="1"/>
      <c r="AD699" s="1"/>
      <c r="AE699" s="1"/>
      <c r="AF699" s="1"/>
      <c r="AG699" s="1"/>
      <c r="AH699" s="1"/>
      <c r="AI699" s="1"/>
      <c r="AJ699" s="1"/>
      <c r="AK699" s="1"/>
      <c r="AL699" s="1"/>
    </row>
    <row r="700" spans="1:38">
      <c r="A700" s="1"/>
      <c r="B700" s="1"/>
      <c r="C700" s="1"/>
      <c r="D700" s="855"/>
      <c r="E700" s="855"/>
      <c r="F700" s="856"/>
      <c r="G700" s="1"/>
      <c r="H700" s="1"/>
      <c r="I700" s="1"/>
      <c r="J700" s="1"/>
      <c r="K700" s="1"/>
      <c r="L700" s="1"/>
      <c r="M700" s="1"/>
      <c r="N700" s="1"/>
      <c r="O700" s="1"/>
      <c r="P700" s="1"/>
      <c r="Q700" s="1"/>
      <c r="R700" s="856"/>
      <c r="S700" s="856"/>
      <c r="T700" s="856"/>
      <c r="U700" s="1"/>
      <c r="V700" s="1"/>
      <c r="W700" s="1"/>
      <c r="X700" s="1"/>
      <c r="Y700" s="1"/>
      <c r="Z700" s="1"/>
      <c r="AA700" s="1"/>
      <c r="AB700" s="1"/>
      <c r="AC700" s="1"/>
      <c r="AD700" s="1"/>
      <c r="AE700" s="1"/>
      <c r="AF700" s="1"/>
      <c r="AG700" s="1"/>
      <c r="AH700" s="1"/>
      <c r="AI700" s="1"/>
      <c r="AJ700" s="1"/>
      <c r="AK700" s="1"/>
      <c r="AL700" s="1"/>
    </row>
    <row r="701" spans="1:38">
      <c r="A701" s="1"/>
      <c r="B701" s="1"/>
      <c r="C701" s="1"/>
      <c r="D701" s="855"/>
      <c r="E701" s="855"/>
      <c r="F701" s="856"/>
      <c r="G701" s="1"/>
      <c r="H701" s="1"/>
      <c r="I701" s="1"/>
      <c r="J701" s="1"/>
      <c r="K701" s="1"/>
      <c r="L701" s="1"/>
      <c r="M701" s="1"/>
      <c r="N701" s="1"/>
      <c r="O701" s="1"/>
      <c r="P701" s="1"/>
      <c r="Q701" s="1"/>
      <c r="R701" s="856"/>
      <c r="S701" s="856"/>
      <c r="T701" s="856"/>
      <c r="U701" s="1"/>
      <c r="V701" s="1"/>
      <c r="W701" s="1"/>
      <c r="X701" s="1"/>
      <c r="Y701" s="1"/>
      <c r="Z701" s="1"/>
      <c r="AA701" s="1"/>
      <c r="AB701" s="1"/>
      <c r="AC701" s="1"/>
      <c r="AD701" s="1"/>
      <c r="AE701" s="1"/>
      <c r="AF701" s="1"/>
      <c r="AG701" s="1"/>
      <c r="AH701" s="1"/>
      <c r="AI701" s="1"/>
      <c r="AJ701" s="1"/>
      <c r="AK701" s="1"/>
      <c r="AL701" s="1"/>
    </row>
    <row r="702" spans="1:38">
      <c r="A702" s="1"/>
      <c r="B702" s="1"/>
      <c r="C702" s="1"/>
      <c r="D702" s="855"/>
      <c r="E702" s="855"/>
      <c r="F702" s="856"/>
      <c r="G702" s="1"/>
      <c r="H702" s="1"/>
      <c r="I702" s="1"/>
      <c r="J702" s="1"/>
      <c r="K702" s="1"/>
      <c r="L702" s="1"/>
      <c r="M702" s="1"/>
      <c r="N702" s="1"/>
      <c r="O702" s="1"/>
      <c r="P702" s="1"/>
      <c r="Q702" s="1"/>
      <c r="R702" s="856"/>
      <c r="S702" s="856"/>
      <c r="T702" s="856"/>
      <c r="U702" s="1"/>
      <c r="V702" s="1"/>
      <c r="W702" s="1"/>
      <c r="X702" s="1"/>
      <c r="Y702" s="1"/>
      <c r="Z702" s="1"/>
      <c r="AA702" s="1"/>
      <c r="AB702" s="1"/>
      <c r="AC702" s="1"/>
      <c r="AD702" s="1"/>
      <c r="AE702" s="1"/>
      <c r="AF702" s="1"/>
      <c r="AG702" s="1"/>
      <c r="AH702" s="1"/>
      <c r="AI702" s="1"/>
      <c r="AJ702" s="1"/>
      <c r="AK702" s="1"/>
      <c r="AL702" s="1"/>
    </row>
    <row r="703" spans="1:38">
      <c r="A703" s="1"/>
      <c r="B703" s="1"/>
      <c r="C703" s="1"/>
      <c r="D703" s="855"/>
      <c r="E703" s="855"/>
      <c r="F703" s="856"/>
      <c r="G703" s="1"/>
      <c r="H703" s="1"/>
      <c r="I703" s="1"/>
      <c r="J703" s="1"/>
      <c r="K703" s="1"/>
      <c r="L703" s="1"/>
      <c r="M703" s="1"/>
      <c r="N703" s="1"/>
      <c r="O703" s="1"/>
      <c r="P703" s="1"/>
      <c r="Q703" s="1"/>
      <c r="R703" s="856"/>
      <c r="S703" s="856"/>
      <c r="T703" s="856"/>
      <c r="U703" s="1"/>
      <c r="V703" s="1"/>
      <c r="W703" s="1"/>
      <c r="X703" s="1"/>
      <c r="Y703" s="1"/>
      <c r="Z703" s="1"/>
      <c r="AA703" s="1"/>
      <c r="AB703" s="1"/>
      <c r="AC703" s="1"/>
      <c r="AD703" s="1"/>
      <c r="AE703" s="1"/>
      <c r="AF703" s="1"/>
      <c r="AG703" s="1"/>
      <c r="AH703" s="1"/>
      <c r="AI703" s="1"/>
      <c r="AJ703" s="1"/>
      <c r="AK703" s="1"/>
      <c r="AL703" s="1"/>
    </row>
    <row r="704" spans="1:38">
      <c r="A704" s="1"/>
      <c r="B704" s="1"/>
      <c r="C704" s="1"/>
      <c r="D704" s="855"/>
      <c r="E704" s="855"/>
      <c r="F704" s="856"/>
      <c r="G704" s="1"/>
      <c r="H704" s="1"/>
      <c r="I704" s="1"/>
      <c r="J704" s="1"/>
      <c r="K704" s="1"/>
      <c r="L704" s="1"/>
      <c r="M704" s="1"/>
      <c r="N704" s="1"/>
      <c r="O704" s="1"/>
      <c r="P704" s="1"/>
      <c r="Q704" s="1"/>
      <c r="R704" s="856"/>
      <c r="S704" s="856"/>
      <c r="T704" s="856"/>
      <c r="U704" s="1"/>
      <c r="V704" s="1"/>
      <c r="W704" s="1"/>
      <c r="X704" s="1"/>
      <c r="Y704" s="1"/>
      <c r="Z704" s="1"/>
      <c r="AA704" s="1"/>
      <c r="AB704" s="1"/>
      <c r="AC704" s="1"/>
      <c r="AD704" s="1"/>
      <c r="AE704" s="1"/>
      <c r="AF704" s="1"/>
      <c r="AG704" s="1"/>
      <c r="AH704" s="1"/>
      <c r="AI704" s="1"/>
      <c r="AJ704" s="1"/>
      <c r="AK704" s="1"/>
      <c r="AL704" s="1"/>
    </row>
    <row r="705" spans="1:38">
      <c r="A705" s="1"/>
      <c r="B705" s="1"/>
      <c r="C705" s="1"/>
      <c r="D705" s="855"/>
      <c r="E705" s="855"/>
      <c r="F705" s="856"/>
      <c r="G705" s="1"/>
      <c r="H705" s="1"/>
      <c r="I705" s="1"/>
      <c r="J705" s="1"/>
      <c r="K705" s="1"/>
      <c r="L705" s="1"/>
      <c r="M705" s="1"/>
      <c r="N705" s="1"/>
      <c r="O705" s="1"/>
      <c r="P705" s="1"/>
      <c r="Q705" s="1"/>
      <c r="R705" s="856"/>
      <c r="S705" s="856"/>
      <c r="T705" s="856"/>
      <c r="U705" s="1"/>
      <c r="V705" s="1"/>
      <c r="W705" s="1"/>
      <c r="X705" s="1"/>
      <c r="Y705" s="1"/>
      <c r="Z705" s="1"/>
      <c r="AA705" s="1"/>
      <c r="AB705" s="1"/>
      <c r="AC705" s="1"/>
      <c r="AD705" s="1"/>
      <c r="AE705" s="1"/>
      <c r="AF705" s="1"/>
      <c r="AG705" s="1"/>
      <c r="AH705" s="1"/>
      <c r="AI705" s="1"/>
      <c r="AJ705" s="1"/>
      <c r="AK705" s="1"/>
      <c r="AL705" s="1"/>
    </row>
    <row r="706" spans="1:38">
      <c r="A706" s="1"/>
      <c r="B706" s="1"/>
      <c r="C706" s="1"/>
      <c r="D706" s="855"/>
      <c r="E706" s="855"/>
      <c r="F706" s="856"/>
      <c r="G706" s="1"/>
      <c r="H706" s="1"/>
      <c r="I706" s="1"/>
      <c r="J706" s="1"/>
      <c r="K706" s="1"/>
      <c r="L706" s="1"/>
      <c r="M706" s="1"/>
      <c r="N706" s="1"/>
      <c r="O706" s="1"/>
      <c r="P706" s="1"/>
      <c r="Q706" s="1"/>
      <c r="R706" s="856"/>
      <c r="S706" s="856"/>
      <c r="T706" s="856"/>
      <c r="U706" s="1"/>
      <c r="V706" s="1"/>
      <c r="W706" s="1"/>
      <c r="X706" s="1"/>
      <c r="Y706" s="1"/>
      <c r="Z706" s="1"/>
      <c r="AA706" s="1"/>
      <c r="AB706" s="1"/>
      <c r="AC706" s="1"/>
      <c r="AD706" s="1"/>
      <c r="AE706" s="1"/>
      <c r="AF706" s="1"/>
      <c r="AG706" s="1"/>
      <c r="AH706" s="1"/>
      <c r="AI706" s="1"/>
      <c r="AJ706" s="1"/>
      <c r="AK706" s="1"/>
      <c r="AL706" s="1"/>
    </row>
    <row r="707" spans="1:38">
      <c r="A707" s="1"/>
      <c r="B707" s="1"/>
      <c r="C707" s="1"/>
      <c r="D707" s="855"/>
      <c r="E707" s="855"/>
      <c r="F707" s="856"/>
      <c r="G707" s="1"/>
      <c r="H707" s="1"/>
      <c r="I707" s="1"/>
      <c r="J707" s="1"/>
      <c r="K707" s="1"/>
      <c r="L707" s="1"/>
      <c r="M707" s="1"/>
      <c r="N707" s="1"/>
      <c r="O707" s="1"/>
      <c r="P707" s="1"/>
      <c r="Q707" s="1"/>
      <c r="R707" s="856"/>
      <c r="S707" s="856"/>
      <c r="T707" s="856"/>
      <c r="U707" s="1"/>
      <c r="V707" s="1"/>
      <c r="W707" s="1"/>
      <c r="X707" s="1"/>
      <c r="Y707" s="1"/>
      <c r="Z707" s="1"/>
      <c r="AA707" s="1"/>
      <c r="AB707" s="1"/>
      <c r="AC707" s="1"/>
      <c r="AD707" s="1"/>
      <c r="AE707" s="1"/>
      <c r="AF707" s="1"/>
      <c r="AG707" s="1"/>
      <c r="AH707" s="1"/>
      <c r="AI707" s="1"/>
      <c r="AJ707" s="1"/>
      <c r="AK707" s="1"/>
      <c r="AL707" s="1"/>
    </row>
    <row r="708" spans="1:38">
      <c r="A708" s="1"/>
      <c r="B708" s="1"/>
      <c r="C708" s="1"/>
      <c r="D708" s="855"/>
      <c r="E708" s="855"/>
      <c r="F708" s="856"/>
      <c r="G708" s="1"/>
      <c r="H708" s="1"/>
      <c r="I708" s="1"/>
      <c r="J708" s="1"/>
      <c r="K708" s="1"/>
      <c r="L708" s="1"/>
      <c r="M708" s="1"/>
      <c r="N708" s="1"/>
      <c r="O708" s="1"/>
      <c r="P708" s="1"/>
      <c r="Q708" s="1"/>
      <c r="R708" s="856"/>
      <c r="S708" s="856"/>
      <c r="T708" s="856"/>
      <c r="U708" s="1"/>
      <c r="V708" s="1"/>
      <c r="W708" s="1"/>
      <c r="X708" s="1"/>
      <c r="Y708" s="1"/>
      <c r="Z708" s="1"/>
      <c r="AA708" s="1"/>
      <c r="AB708" s="1"/>
      <c r="AC708" s="1"/>
      <c r="AD708" s="1"/>
      <c r="AE708" s="1"/>
      <c r="AF708" s="1"/>
      <c r="AG708" s="1"/>
      <c r="AH708" s="1"/>
      <c r="AI708" s="1"/>
      <c r="AJ708" s="1"/>
      <c r="AK708" s="1"/>
      <c r="AL708" s="1"/>
    </row>
    <row r="709" spans="1:38">
      <c r="A709" s="1"/>
      <c r="B709" s="1"/>
      <c r="C709" s="1"/>
      <c r="D709" s="855"/>
      <c r="E709" s="855"/>
      <c r="F709" s="856"/>
      <c r="G709" s="1"/>
      <c r="H709" s="1"/>
      <c r="I709" s="1"/>
      <c r="J709" s="1"/>
      <c r="K709" s="1"/>
      <c r="L709" s="1"/>
      <c r="M709" s="1"/>
      <c r="N709" s="1"/>
      <c r="O709" s="1"/>
      <c r="P709" s="1"/>
      <c r="Q709" s="1"/>
      <c r="R709" s="856"/>
      <c r="S709" s="856"/>
      <c r="T709" s="856"/>
      <c r="U709" s="1"/>
      <c r="V709" s="1"/>
      <c r="W709" s="1"/>
      <c r="X709" s="1"/>
      <c r="Y709" s="1"/>
      <c r="Z709" s="1"/>
      <c r="AA709" s="1"/>
      <c r="AB709" s="1"/>
      <c r="AC709" s="1"/>
      <c r="AD709" s="1"/>
      <c r="AE709" s="1"/>
      <c r="AF709" s="1"/>
      <c r="AG709" s="1"/>
      <c r="AH709" s="1"/>
      <c r="AI709" s="1"/>
      <c r="AJ709" s="1"/>
      <c r="AK709" s="1"/>
      <c r="AL709" s="1"/>
    </row>
    <row r="710" spans="1:38">
      <c r="A710" s="1"/>
      <c r="B710" s="1"/>
      <c r="C710" s="1"/>
      <c r="D710" s="855"/>
      <c r="E710" s="855"/>
      <c r="F710" s="856"/>
      <c r="G710" s="1"/>
      <c r="H710" s="1"/>
      <c r="I710" s="1"/>
      <c r="J710" s="1"/>
      <c r="K710" s="1"/>
      <c r="L710" s="1"/>
      <c r="M710" s="1"/>
      <c r="N710" s="1"/>
      <c r="O710" s="1"/>
      <c r="P710" s="1"/>
      <c r="Q710" s="1"/>
      <c r="R710" s="856"/>
      <c r="S710" s="856"/>
      <c r="T710" s="856"/>
      <c r="U710" s="1"/>
      <c r="V710" s="1"/>
      <c r="W710" s="1"/>
      <c r="X710" s="1"/>
      <c r="Y710" s="1"/>
      <c r="Z710" s="1"/>
      <c r="AA710" s="1"/>
      <c r="AB710" s="1"/>
      <c r="AC710" s="1"/>
      <c r="AD710" s="1"/>
      <c r="AE710" s="1"/>
      <c r="AF710" s="1"/>
      <c r="AG710" s="1"/>
      <c r="AH710" s="1"/>
      <c r="AI710" s="1"/>
      <c r="AJ710" s="1"/>
      <c r="AK710" s="1"/>
      <c r="AL710" s="1"/>
    </row>
    <row r="711" spans="1:38">
      <c r="A711" s="1"/>
      <c r="B711" s="1"/>
      <c r="C711" s="1"/>
      <c r="D711" s="855"/>
      <c r="E711" s="855"/>
      <c r="F711" s="856"/>
      <c r="G711" s="1"/>
      <c r="H711" s="1"/>
      <c r="I711" s="1"/>
      <c r="J711" s="1"/>
      <c r="K711" s="1"/>
      <c r="L711" s="1"/>
      <c r="M711" s="1"/>
      <c r="N711" s="1"/>
      <c r="O711" s="1"/>
      <c r="P711" s="1"/>
      <c r="Q711" s="1"/>
      <c r="R711" s="856"/>
      <c r="S711" s="856"/>
      <c r="T711" s="856"/>
      <c r="U711" s="1"/>
      <c r="V711" s="1"/>
      <c r="W711" s="1"/>
      <c r="X711" s="1"/>
      <c r="Y711" s="1"/>
      <c r="Z711" s="1"/>
      <c r="AA711" s="1"/>
      <c r="AB711" s="1"/>
      <c r="AC711" s="1"/>
      <c r="AD711" s="1"/>
      <c r="AE711" s="1"/>
      <c r="AF711" s="1"/>
      <c r="AG711" s="1"/>
      <c r="AH711" s="1"/>
      <c r="AI711" s="1"/>
      <c r="AJ711" s="1"/>
      <c r="AK711" s="1"/>
      <c r="AL711" s="1"/>
    </row>
    <row r="712" spans="1:38">
      <c r="A712" s="1"/>
      <c r="B712" s="1"/>
      <c r="C712" s="1"/>
      <c r="D712" s="855"/>
      <c r="E712" s="855"/>
      <c r="F712" s="856"/>
      <c r="G712" s="1"/>
      <c r="H712" s="1"/>
      <c r="I712" s="1"/>
      <c r="J712" s="1"/>
      <c r="K712" s="1"/>
      <c r="L712" s="1"/>
      <c r="M712" s="1"/>
      <c r="N712" s="1"/>
      <c r="O712" s="1"/>
      <c r="P712" s="1"/>
      <c r="Q712" s="1"/>
      <c r="R712" s="856"/>
      <c r="S712" s="856"/>
      <c r="T712" s="856"/>
      <c r="U712" s="1"/>
      <c r="V712" s="1"/>
      <c r="W712" s="1"/>
      <c r="X712" s="1"/>
      <c r="Y712" s="1"/>
      <c r="Z712" s="1"/>
      <c r="AA712" s="1"/>
      <c r="AB712" s="1"/>
      <c r="AC712" s="1"/>
      <c r="AD712" s="1"/>
      <c r="AE712" s="1"/>
      <c r="AF712" s="1"/>
      <c r="AG712" s="1"/>
      <c r="AH712" s="1"/>
      <c r="AI712" s="1"/>
      <c r="AJ712" s="1"/>
      <c r="AK712" s="1"/>
      <c r="AL712" s="1"/>
    </row>
    <row r="713" spans="1:38">
      <c r="A713" s="1"/>
      <c r="B713" s="1"/>
      <c r="C713" s="1"/>
      <c r="D713" s="855"/>
      <c r="E713" s="855"/>
      <c r="F713" s="856"/>
      <c r="G713" s="1"/>
      <c r="H713" s="1"/>
      <c r="I713" s="1"/>
      <c r="J713" s="1"/>
      <c r="K713" s="1"/>
      <c r="L713" s="1"/>
      <c r="M713" s="1"/>
      <c r="N713" s="1"/>
      <c r="O713" s="1"/>
      <c r="P713" s="1"/>
      <c r="Q713" s="1"/>
      <c r="R713" s="856"/>
      <c r="S713" s="856"/>
      <c r="T713" s="856"/>
      <c r="U713" s="1"/>
      <c r="V713" s="1"/>
      <c r="W713" s="1"/>
      <c r="X713" s="1"/>
      <c r="Y713" s="1"/>
      <c r="Z713" s="1"/>
      <c r="AA713" s="1"/>
      <c r="AB713" s="1"/>
      <c r="AC713" s="1"/>
      <c r="AD713" s="1"/>
      <c r="AE713" s="1"/>
      <c r="AF713" s="1"/>
      <c r="AG713" s="1"/>
      <c r="AH713" s="1"/>
      <c r="AI713" s="1"/>
      <c r="AJ713" s="1"/>
      <c r="AK713" s="1"/>
      <c r="AL713" s="1"/>
    </row>
    <row r="714" spans="1:38">
      <c r="A714" s="1"/>
      <c r="B714" s="1"/>
      <c r="C714" s="1"/>
      <c r="D714" s="855"/>
      <c r="E714" s="855"/>
      <c r="F714" s="856"/>
      <c r="G714" s="1"/>
      <c r="H714" s="1"/>
      <c r="I714" s="1"/>
      <c r="J714" s="1"/>
      <c r="K714" s="1"/>
      <c r="L714" s="1"/>
      <c r="M714" s="1"/>
      <c r="N714" s="1"/>
      <c r="O714" s="1"/>
      <c r="P714" s="1"/>
      <c r="Q714" s="1"/>
      <c r="R714" s="856"/>
      <c r="S714" s="856"/>
      <c r="T714" s="856"/>
      <c r="U714" s="1"/>
      <c r="V714" s="1"/>
      <c r="W714" s="1"/>
      <c r="X714" s="1"/>
      <c r="Y714" s="1"/>
      <c r="Z714" s="1"/>
      <c r="AA714" s="1"/>
      <c r="AB714" s="1"/>
      <c r="AC714" s="1"/>
      <c r="AD714" s="1"/>
      <c r="AE714" s="1"/>
      <c r="AF714" s="1"/>
      <c r="AG714" s="1"/>
      <c r="AH714" s="1"/>
      <c r="AI714" s="1"/>
      <c r="AJ714" s="1"/>
      <c r="AK714" s="1"/>
      <c r="AL714" s="1"/>
    </row>
    <row r="715" spans="1:38">
      <c r="A715" s="1"/>
      <c r="B715" s="1"/>
      <c r="C715" s="1"/>
      <c r="D715" s="855"/>
      <c r="E715" s="855"/>
      <c r="F715" s="856"/>
      <c r="G715" s="1"/>
      <c r="H715" s="1"/>
      <c r="I715" s="1"/>
      <c r="J715" s="1"/>
      <c r="K715" s="1"/>
      <c r="L715" s="1"/>
      <c r="M715" s="1"/>
      <c r="N715" s="1"/>
      <c r="O715" s="1"/>
      <c r="P715" s="1"/>
      <c r="Q715" s="1"/>
      <c r="R715" s="856"/>
      <c r="S715" s="856"/>
      <c r="T715" s="856"/>
      <c r="U715" s="1"/>
      <c r="V715" s="1"/>
      <c r="W715" s="1"/>
      <c r="X715" s="1"/>
      <c r="Y715" s="1"/>
      <c r="Z715" s="1"/>
      <c r="AA715" s="1"/>
      <c r="AB715" s="1"/>
      <c r="AC715" s="1"/>
      <c r="AD715" s="1"/>
      <c r="AE715" s="1"/>
      <c r="AF715" s="1"/>
      <c r="AG715" s="1"/>
      <c r="AH715" s="1"/>
      <c r="AI715" s="1"/>
      <c r="AJ715" s="1"/>
      <c r="AK715" s="1"/>
      <c r="AL715" s="1"/>
    </row>
    <row r="716" spans="1:38">
      <c r="A716" s="1"/>
      <c r="B716" s="1"/>
      <c r="C716" s="1"/>
      <c r="D716" s="855"/>
      <c r="E716" s="855"/>
      <c r="F716" s="856"/>
      <c r="G716" s="1"/>
      <c r="H716" s="1"/>
      <c r="I716" s="1"/>
      <c r="J716" s="1"/>
      <c r="K716" s="1"/>
      <c r="L716" s="1"/>
      <c r="M716" s="1"/>
      <c r="N716" s="1"/>
      <c r="O716" s="1"/>
      <c r="P716" s="1"/>
      <c r="Q716" s="1"/>
      <c r="R716" s="856"/>
      <c r="S716" s="856"/>
      <c r="T716" s="856"/>
      <c r="U716" s="1"/>
      <c r="V716" s="1"/>
      <c r="W716" s="1"/>
      <c r="X716" s="1"/>
      <c r="Y716" s="1"/>
      <c r="Z716" s="1"/>
      <c r="AA716" s="1"/>
      <c r="AB716" s="1"/>
      <c r="AC716" s="1"/>
      <c r="AD716" s="1"/>
      <c r="AE716" s="1"/>
      <c r="AF716" s="1"/>
      <c r="AG716" s="1"/>
      <c r="AH716" s="1"/>
      <c r="AI716" s="1"/>
      <c r="AJ716" s="1"/>
      <c r="AK716" s="1"/>
      <c r="AL716" s="1"/>
    </row>
    <row r="717" spans="1:38">
      <c r="A717" s="1"/>
      <c r="B717" s="1"/>
      <c r="C717" s="1"/>
      <c r="D717" s="855"/>
      <c r="E717" s="855"/>
      <c r="F717" s="856"/>
      <c r="G717" s="1"/>
      <c r="H717" s="1"/>
      <c r="I717" s="1"/>
      <c r="J717" s="1"/>
      <c r="K717" s="1"/>
      <c r="L717" s="1"/>
      <c r="M717" s="1"/>
      <c r="N717" s="1"/>
      <c r="O717" s="1"/>
      <c r="P717" s="1"/>
      <c r="Q717" s="1"/>
      <c r="R717" s="856"/>
      <c r="S717" s="856"/>
      <c r="T717" s="856"/>
      <c r="U717" s="1"/>
      <c r="V717" s="1"/>
      <c r="W717" s="1"/>
      <c r="X717" s="1"/>
      <c r="Y717" s="1"/>
      <c r="Z717" s="1"/>
      <c r="AA717" s="1"/>
      <c r="AB717" s="1"/>
      <c r="AC717" s="1"/>
      <c r="AD717" s="1"/>
      <c r="AE717" s="1"/>
      <c r="AF717" s="1"/>
      <c r="AG717" s="1"/>
      <c r="AH717" s="1"/>
      <c r="AI717" s="1"/>
      <c r="AJ717" s="1"/>
      <c r="AK717" s="1"/>
      <c r="AL717" s="1"/>
    </row>
    <row r="718" spans="1:38">
      <c r="A718" s="1"/>
      <c r="B718" s="1"/>
      <c r="C718" s="1"/>
      <c r="D718" s="855"/>
      <c r="E718" s="855"/>
      <c r="F718" s="856"/>
      <c r="G718" s="1"/>
      <c r="H718" s="1"/>
      <c r="I718" s="1"/>
      <c r="J718" s="1"/>
      <c r="K718" s="1"/>
      <c r="L718" s="1"/>
      <c r="M718" s="1"/>
      <c r="N718" s="1"/>
      <c r="O718" s="1"/>
      <c r="P718" s="1"/>
      <c r="Q718" s="1"/>
      <c r="R718" s="856"/>
      <c r="S718" s="856"/>
      <c r="T718" s="856"/>
      <c r="U718" s="1"/>
      <c r="V718" s="1"/>
      <c r="W718" s="1"/>
      <c r="X718" s="1"/>
      <c r="Y718" s="1"/>
      <c r="Z718" s="1"/>
      <c r="AA718" s="1"/>
      <c r="AB718" s="1"/>
      <c r="AC718" s="1"/>
      <c r="AD718" s="1"/>
      <c r="AE718" s="1"/>
      <c r="AF718" s="1"/>
      <c r="AG718" s="1"/>
      <c r="AH718" s="1"/>
      <c r="AI718" s="1"/>
      <c r="AJ718" s="1"/>
      <c r="AK718" s="1"/>
      <c r="AL718" s="1"/>
    </row>
    <row r="719" spans="1:38">
      <c r="A719" s="1"/>
      <c r="B719" s="1"/>
      <c r="C719" s="1"/>
      <c r="D719" s="855"/>
      <c r="E719" s="855"/>
      <c r="F719" s="856"/>
      <c r="G719" s="1"/>
      <c r="H719" s="1"/>
      <c r="I719" s="1"/>
      <c r="J719" s="1"/>
      <c r="K719" s="1"/>
      <c r="L719" s="1"/>
      <c r="M719" s="1"/>
      <c r="N719" s="1"/>
      <c r="O719" s="1"/>
      <c r="P719" s="1"/>
      <c r="Q719" s="1"/>
      <c r="R719" s="856"/>
      <c r="S719" s="856"/>
      <c r="T719" s="856"/>
      <c r="U719" s="1"/>
      <c r="V719" s="1"/>
      <c r="W719" s="1"/>
      <c r="X719" s="1"/>
      <c r="Y719" s="1"/>
      <c r="Z719" s="1"/>
      <c r="AA719" s="1"/>
      <c r="AB719" s="1"/>
      <c r="AC719" s="1"/>
      <c r="AD719" s="1"/>
      <c r="AE719" s="1"/>
      <c r="AF719" s="1"/>
      <c r="AG719" s="1"/>
      <c r="AH719" s="1"/>
      <c r="AI719" s="1"/>
      <c r="AJ719" s="1"/>
      <c r="AK719" s="1"/>
      <c r="AL719" s="1"/>
    </row>
    <row r="720" spans="1:38">
      <c r="A720" s="1"/>
      <c r="B720" s="1"/>
      <c r="C720" s="1"/>
      <c r="D720" s="855"/>
      <c r="E720" s="855"/>
      <c r="F720" s="856"/>
      <c r="G720" s="1"/>
      <c r="H720" s="1"/>
      <c r="I720" s="1"/>
      <c r="J720" s="1"/>
      <c r="K720" s="1"/>
      <c r="L720" s="1"/>
      <c r="M720" s="1"/>
      <c r="N720" s="1"/>
      <c r="O720" s="1"/>
      <c r="P720" s="1"/>
      <c r="Q720" s="1"/>
      <c r="R720" s="856"/>
      <c r="S720" s="856"/>
      <c r="T720" s="856"/>
      <c r="U720" s="1"/>
      <c r="V720" s="1"/>
      <c r="W720" s="1"/>
      <c r="X720" s="1"/>
      <c r="Y720" s="1"/>
      <c r="Z720" s="1"/>
      <c r="AA720" s="1"/>
      <c r="AB720" s="1"/>
      <c r="AC720" s="1"/>
      <c r="AD720" s="1"/>
      <c r="AE720" s="1"/>
      <c r="AF720" s="1"/>
      <c r="AG720" s="1"/>
      <c r="AH720" s="1"/>
      <c r="AI720" s="1"/>
      <c r="AJ720" s="1"/>
      <c r="AK720" s="1"/>
      <c r="AL720" s="1"/>
    </row>
    <row r="721" spans="1:38">
      <c r="A721" s="1"/>
      <c r="B721" s="1"/>
      <c r="C721" s="1"/>
      <c r="D721" s="855"/>
      <c r="E721" s="855"/>
      <c r="F721" s="856"/>
      <c r="G721" s="1"/>
      <c r="H721" s="1"/>
      <c r="I721" s="1"/>
      <c r="J721" s="1"/>
      <c r="K721" s="1"/>
      <c r="L721" s="1"/>
      <c r="M721" s="1"/>
      <c r="N721" s="1"/>
      <c r="O721" s="1"/>
      <c r="P721" s="1"/>
      <c r="Q721" s="1"/>
      <c r="R721" s="856"/>
      <c r="S721" s="856"/>
      <c r="T721" s="856"/>
      <c r="U721" s="1"/>
      <c r="V721" s="1"/>
      <c r="W721" s="1"/>
      <c r="X721" s="1"/>
      <c r="Y721" s="1"/>
      <c r="Z721" s="1"/>
      <c r="AA721" s="1"/>
      <c r="AB721" s="1"/>
      <c r="AC721" s="1"/>
      <c r="AD721" s="1"/>
      <c r="AE721" s="1"/>
      <c r="AF721" s="1"/>
      <c r="AG721" s="1"/>
      <c r="AH721" s="1"/>
      <c r="AI721" s="1"/>
      <c r="AJ721" s="1"/>
      <c r="AK721" s="1"/>
      <c r="AL721" s="1"/>
    </row>
    <row r="722" spans="1:38">
      <c r="A722" s="1"/>
      <c r="B722" s="1"/>
      <c r="C722" s="1"/>
      <c r="D722" s="855"/>
      <c r="E722" s="855"/>
      <c r="F722" s="856"/>
      <c r="G722" s="1"/>
      <c r="H722" s="1"/>
      <c r="I722" s="1"/>
      <c r="J722" s="1"/>
      <c r="K722" s="1"/>
      <c r="L722" s="1"/>
      <c r="M722" s="1"/>
      <c r="N722" s="1"/>
      <c r="O722" s="1"/>
      <c r="P722" s="1"/>
      <c r="Q722" s="1"/>
      <c r="R722" s="856"/>
      <c r="S722" s="856"/>
      <c r="T722" s="856"/>
      <c r="U722" s="1"/>
      <c r="V722" s="1"/>
      <c r="W722" s="1"/>
      <c r="X722" s="1"/>
      <c r="Y722" s="1"/>
      <c r="Z722" s="1"/>
      <c r="AA722" s="1"/>
      <c r="AB722" s="1"/>
      <c r="AC722" s="1"/>
      <c r="AD722" s="1"/>
      <c r="AE722" s="1"/>
      <c r="AF722" s="1"/>
      <c r="AG722" s="1"/>
      <c r="AH722" s="1"/>
      <c r="AI722" s="1"/>
      <c r="AJ722" s="1"/>
      <c r="AK722" s="1"/>
      <c r="AL722" s="1"/>
    </row>
    <row r="723" spans="1:38">
      <c r="A723" s="1"/>
      <c r="B723" s="1"/>
      <c r="C723" s="1"/>
      <c r="D723" s="855"/>
      <c r="E723" s="855"/>
      <c r="F723" s="856"/>
      <c r="G723" s="1"/>
      <c r="H723" s="1"/>
      <c r="I723" s="1"/>
      <c r="J723" s="1"/>
      <c r="K723" s="1"/>
      <c r="L723" s="1"/>
      <c r="M723" s="1"/>
      <c r="N723" s="1"/>
      <c r="O723" s="1"/>
      <c r="P723" s="1"/>
      <c r="Q723" s="1"/>
      <c r="R723" s="856"/>
      <c r="S723" s="856"/>
      <c r="T723" s="856"/>
      <c r="U723" s="1"/>
      <c r="V723" s="1"/>
      <c r="W723" s="1"/>
      <c r="X723" s="1"/>
      <c r="Y723" s="1"/>
      <c r="Z723" s="1"/>
      <c r="AA723" s="1"/>
      <c r="AB723" s="1"/>
      <c r="AC723" s="1"/>
      <c r="AD723" s="1"/>
      <c r="AE723" s="1"/>
      <c r="AF723" s="1"/>
      <c r="AG723" s="1"/>
      <c r="AH723" s="1"/>
      <c r="AI723" s="1"/>
      <c r="AJ723" s="1"/>
      <c r="AK723" s="1"/>
      <c r="AL723" s="1"/>
    </row>
    <row r="724" spans="1:38">
      <c r="A724" s="1"/>
      <c r="B724" s="1"/>
      <c r="C724" s="1"/>
      <c r="D724" s="855"/>
      <c r="E724" s="855"/>
      <c r="F724" s="856"/>
      <c r="G724" s="1"/>
      <c r="H724" s="1"/>
      <c r="I724" s="1"/>
      <c r="J724" s="1"/>
      <c r="K724" s="1"/>
      <c r="L724" s="1"/>
      <c r="M724" s="1"/>
      <c r="N724" s="1"/>
      <c r="O724" s="1"/>
      <c r="P724" s="1"/>
      <c r="Q724" s="1"/>
      <c r="R724" s="856"/>
      <c r="S724" s="856"/>
      <c r="T724" s="856"/>
      <c r="U724" s="1"/>
      <c r="V724" s="1"/>
      <c r="W724" s="1"/>
      <c r="X724" s="1"/>
      <c r="Y724" s="1"/>
      <c r="Z724" s="1"/>
      <c r="AA724" s="1"/>
      <c r="AB724" s="1"/>
      <c r="AC724" s="1"/>
      <c r="AD724" s="1"/>
      <c r="AE724" s="1"/>
      <c r="AF724" s="1"/>
      <c r="AG724" s="1"/>
      <c r="AH724" s="1"/>
      <c r="AI724" s="1"/>
      <c r="AJ724" s="1"/>
      <c r="AK724" s="1"/>
      <c r="AL724" s="1"/>
    </row>
    <row r="725" spans="1:38">
      <c r="A725" s="1"/>
      <c r="B725" s="1"/>
      <c r="C725" s="1"/>
      <c r="D725" s="855"/>
      <c r="E725" s="855"/>
      <c r="F725" s="856"/>
      <c r="G725" s="1"/>
      <c r="H725" s="1"/>
      <c r="I725" s="1"/>
      <c r="J725" s="1"/>
      <c r="K725" s="1"/>
      <c r="L725" s="1"/>
      <c r="M725" s="1"/>
      <c r="N725" s="1"/>
      <c r="O725" s="1"/>
      <c r="P725" s="1"/>
      <c r="Q725" s="1"/>
      <c r="R725" s="856"/>
      <c r="S725" s="856"/>
      <c r="T725" s="856"/>
      <c r="U725" s="1"/>
      <c r="V725" s="1"/>
      <c r="W725" s="1"/>
      <c r="X725" s="1"/>
      <c r="Y725" s="1"/>
      <c r="Z725" s="1"/>
      <c r="AA725" s="1"/>
      <c r="AB725" s="1"/>
      <c r="AC725" s="1"/>
      <c r="AD725" s="1"/>
      <c r="AE725" s="1"/>
      <c r="AF725" s="1"/>
      <c r="AG725" s="1"/>
      <c r="AH725" s="1"/>
      <c r="AI725" s="1"/>
      <c r="AJ725" s="1"/>
      <c r="AK725" s="1"/>
      <c r="AL725" s="1"/>
    </row>
    <row r="726" spans="1:38">
      <c r="A726" s="1"/>
      <c r="B726" s="1"/>
      <c r="C726" s="1"/>
      <c r="D726" s="855"/>
      <c r="E726" s="855"/>
      <c r="F726" s="856"/>
      <c r="G726" s="1"/>
      <c r="H726" s="1"/>
      <c r="I726" s="1"/>
      <c r="J726" s="1"/>
      <c r="K726" s="1"/>
      <c r="L726" s="1"/>
      <c r="M726" s="1"/>
      <c r="N726" s="1"/>
      <c r="O726" s="1"/>
      <c r="P726" s="1"/>
      <c r="Q726" s="1"/>
      <c r="R726" s="856"/>
      <c r="S726" s="856"/>
      <c r="T726" s="856"/>
      <c r="U726" s="1"/>
      <c r="V726" s="1"/>
      <c r="W726" s="1"/>
      <c r="X726" s="1"/>
      <c r="Y726" s="1"/>
      <c r="Z726" s="1"/>
      <c r="AA726" s="1"/>
      <c r="AB726" s="1"/>
      <c r="AC726" s="1"/>
      <c r="AD726" s="1"/>
      <c r="AE726" s="1"/>
      <c r="AF726" s="1"/>
      <c r="AG726" s="1"/>
      <c r="AH726" s="1"/>
      <c r="AI726" s="1"/>
      <c r="AJ726" s="1"/>
      <c r="AK726" s="1"/>
      <c r="AL726" s="1"/>
    </row>
    <row r="727" spans="1:38">
      <c r="A727" s="1"/>
      <c r="B727" s="1"/>
      <c r="C727" s="1"/>
      <c r="D727" s="855"/>
      <c r="E727" s="855"/>
      <c r="F727" s="856"/>
      <c r="G727" s="1"/>
      <c r="H727" s="1"/>
      <c r="I727" s="1"/>
      <c r="J727" s="1"/>
      <c r="K727" s="1"/>
      <c r="L727" s="1"/>
      <c r="M727" s="1"/>
      <c r="N727" s="1"/>
      <c r="O727" s="1"/>
      <c r="P727" s="1"/>
      <c r="Q727" s="1"/>
      <c r="R727" s="856"/>
      <c r="S727" s="856"/>
      <c r="T727" s="856"/>
      <c r="U727" s="1"/>
      <c r="V727" s="1"/>
      <c r="W727" s="1"/>
      <c r="X727" s="1"/>
      <c r="Y727" s="1"/>
      <c r="Z727" s="1"/>
      <c r="AA727" s="1"/>
      <c r="AB727" s="1"/>
      <c r="AC727" s="1"/>
      <c r="AD727" s="1"/>
      <c r="AE727" s="1"/>
      <c r="AF727" s="1"/>
      <c r="AG727" s="1"/>
      <c r="AH727" s="1"/>
      <c r="AI727" s="1"/>
      <c r="AJ727" s="1"/>
      <c r="AK727" s="1"/>
      <c r="AL727" s="1"/>
    </row>
    <row r="728" spans="1:38">
      <c r="A728" s="1"/>
      <c r="B728" s="1"/>
      <c r="C728" s="1"/>
      <c r="D728" s="855"/>
      <c r="E728" s="855"/>
      <c r="F728" s="856"/>
      <c r="G728" s="1"/>
      <c r="H728" s="1"/>
      <c r="I728" s="1"/>
      <c r="J728" s="1"/>
      <c r="K728" s="1"/>
      <c r="L728" s="1"/>
      <c r="M728" s="1"/>
      <c r="N728" s="1"/>
      <c r="O728" s="1"/>
      <c r="P728" s="1"/>
      <c r="Q728" s="1"/>
      <c r="R728" s="856"/>
      <c r="S728" s="856"/>
      <c r="T728" s="856"/>
      <c r="U728" s="1"/>
      <c r="V728" s="1"/>
      <c r="W728" s="1"/>
      <c r="X728" s="1"/>
      <c r="Y728" s="1"/>
      <c r="Z728" s="1"/>
      <c r="AA728" s="1"/>
      <c r="AB728" s="1"/>
      <c r="AC728" s="1"/>
      <c r="AD728" s="1"/>
      <c r="AE728" s="1"/>
      <c r="AF728" s="1"/>
      <c r="AG728" s="1"/>
      <c r="AH728" s="1"/>
      <c r="AI728" s="1"/>
      <c r="AJ728" s="1"/>
      <c r="AK728" s="1"/>
      <c r="AL728" s="1"/>
    </row>
    <row r="729" spans="1:38">
      <c r="A729" s="1"/>
      <c r="B729" s="1"/>
      <c r="C729" s="1"/>
      <c r="D729" s="855"/>
      <c r="E729" s="855"/>
      <c r="F729" s="856"/>
      <c r="G729" s="1"/>
      <c r="H729" s="1"/>
      <c r="I729" s="1"/>
      <c r="J729" s="1"/>
      <c r="K729" s="1"/>
      <c r="L729" s="1"/>
      <c r="M729" s="1"/>
      <c r="N729" s="1"/>
      <c r="O729" s="1"/>
      <c r="P729" s="1"/>
      <c r="Q729" s="1"/>
      <c r="R729" s="856"/>
      <c r="S729" s="856"/>
      <c r="T729" s="856"/>
      <c r="U729" s="1"/>
      <c r="V729" s="1"/>
      <c r="W729" s="1"/>
      <c r="X729" s="1"/>
      <c r="Y729" s="1"/>
      <c r="Z729" s="1"/>
      <c r="AA729" s="1"/>
      <c r="AB729" s="1"/>
      <c r="AC729" s="1"/>
      <c r="AD729" s="1"/>
      <c r="AE729" s="1"/>
      <c r="AF729" s="1"/>
      <c r="AG729" s="1"/>
      <c r="AH729" s="1"/>
      <c r="AI729" s="1"/>
      <c r="AJ729" s="1"/>
      <c r="AK729" s="1"/>
      <c r="AL729" s="1"/>
    </row>
    <row r="730" spans="1:38">
      <c r="A730" s="1"/>
      <c r="B730" s="1"/>
      <c r="C730" s="1"/>
      <c r="D730" s="855"/>
      <c r="E730" s="855"/>
      <c r="F730" s="856"/>
      <c r="G730" s="1"/>
      <c r="H730" s="1"/>
      <c r="I730" s="1"/>
      <c r="J730" s="1"/>
      <c r="K730" s="1"/>
      <c r="L730" s="1"/>
      <c r="M730" s="1"/>
      <c r="N730" s="1"/>
      <c r="O730" s="1"/>
      <c r="P730" s="1"/>
      <c r="Q730" s="1"/>
      <c r="R730" s="856"/>
      <c r="S730" s="856"/>
      <c r="T730" s="856"/>
      <c r="U730" s="1"/>
      <c r="V730" s="1"/>
      <c r="W730" s="1"/>
      <c r="X730" s="1"/>
      <c r="Y730" s="1"/>
      <c r="Z730" s="1"/>
      <c r="AA730" s="1"/>
      <c r="AB730" s="1"/>
      <c r="AC730" s="1"/>
      <c r="AD730" s="1"/>
      <c r="AE730" s="1"/>
      <c r="AF730" s="1"/>
      <c r="AG730" s="1"/>
      <c r="AH730" s="1"/>
      <c r="AI730" s="1"/>
      <c r="AJ730" s="1"/>
      <c r="AK730" s="1"/>
      <c r="AL730" s="1"/>
    </row>
    <row r="731" spans="1:38">
      <c r="A731" s="1"/>
      <c r="B731" s="1"/>
      <c r="C731" s="1"/>
      <c r="D731" s="855"/>
      <c r="E731" s="855"/>
      <c r="F731" s="856"/>
      <c r="G731" s="1"/>
      <c r="H731" s="1"/>
      <c r="I731" s="1"/>
      <c r="J731" s="1"/>
      <c r="K731" s="1"/>
      <c r="L731" s="1"/>
      <c r="M731" s="1"/>
      <c r="N731" s="1"/>
      <c r="O731" s="1"/>
      <c r="P731" s="1"/>
      <c r="Q731" s="1"/>
      <c r="R731" s="856"/>
      <c r="S731" s="856"/>
      <c r="T731" s="856"/>
      <c r="U731" s="1"/>
      <c r="V731" s="1"/>
      <c r="W731" s="1"/>
      <c r="X731" s="1"/>
      <c r="Y731" s="1"/>
      <c r="Z731" s="1"/>
      <c r="AA731" s="1"/>
      <c r="AB731" s="1"/>
      <c r="AC731" s="1"/>
      <c r="AD731" s="1"/>
      <c r="AE731" s="1"/>
      <c r="AF731" s="1"/>
      <c r="AG731" s="1"/>
      <c r="AH731" s="1"/>
      <c r="AI731" s="1"/>
      <c r="AJ731" s="1"/>
      <c r="AK731" s="1"/>
      <c r="AL731" s="1"/>
    </row>
    <row r="732" spans="1:38">
      <c r="A732" s="1"/>
      <c r="B732" s="1"/>
      <c r="C732" s="1"/>
      <c r="D732" s="855"/>
      <c r="E732" s="855"/>
      <c r="F732" s="856"/>
      <c r="G732" s="1"/>
      <c r="H732" s="1"/>
      <c r="I732" s="1"/>
      <c r="J732" s="1"/>
      <c r="K732" s="1"/>
      <c r="L732" s="1"/>
      <c r="M732" s="1"/>
      <c r="N732" s="1"/>
      <c r="O732" s="1"/>
      <c r="P732" s="1"/>
      <c r="Q732" s="1"/>
      <c r="R732" s="856"/>
      <c r="S732" s="856"/>
      <c r="T732" s="856"/>
      <c r="U732" s="1"/>
      <c r="V732" s="1"/>
      <c r="W732" s="1"/>
      <c r="X732" s="1"/>
      <c r="Y732" s="1"/>
      <c r="Z732" s="1"/>
      <c r="AA732" s="1"/>
      <c r="AB732" s="1"/>
      <c r="AC732" s="1"/>
      <c r="AD732" s="1"/>
      <c r="AE732" s="1"/>
      <c r="AF732" s="1"/>
      <c r="AG732" s="1"/>
      <c r="AH732" s="1"/>
      <c r="AI732" s="1"/>
      <c r="AJ732" s="1"/>
      <c r="AK732" s="1"/>
      <c r="AL732" s="1"/>
    </row>
    <row r="733" spans="1:38">
      <c r="A733" s="1"/>
      <c r="B733" s="1"/>
      <c r="C733" s="1"/>
      <c r="D733" s="855"/>
      <c r="E733" s="855"/>
      <c r="F733" s="856"/>
      <c r="G733" s="1"/>
      <c r="H733" s="1"/>
      <c r="I733" s="1"/>
      <c r="J733" s="1"/>
      <c r="K733" s="1"/>
      <c r="L733" s="1"/>
      <c r="M733" s="1"/>
      <c r="N733" s="1"/>
      <c r="O733" s="1"/>
      <c r="P733" s="1"/>
      <c r="Q733" s="1"/>
      <c r="R733" s="856"/>
      <c r="S733" s="856"/>
      <c r="T733" s="856"/>
      <c r="U733" s="1"/>
      <c r="V733" s="1"/>
      <c r="W733" s="1"/>
      <c r="X733" s="1"/>
      <c r="Y733" s="1"/>
      <c r="Z733" s="1"/>
      <c r="AA733" s="1"/>
      <c r="AB733" s="1"/>
      <c r="AC733" s="1"/>
      <c r="AD733" s="1"/>
      <c r="AE733" s="1"/>
      <c r="AF733" s="1"/>
      <c r="AG733" s="1"/>
      <c r="AH733" s="1"/>
      <c r="AI733" s="1"/>
      <c r="AJ733" s="1"/>
      <c r="AK733" s="1"/>
      <c r="AL733" s="1"/>
    </row>
    <row r="734" spans="1:38">
      <c r="A734" s="1"/>
      <c r="B734" s="1"/>
      <c r="C734" s="1"/>
      <c r="D734" s="855"/>
      <c r="E734" s="855"/>
      <c r="F734" s="856"/>
      <c r="G734" s="1"/>
      <c r="H734" s="1"/>
      <c r="I734" s="1"/>
      <c r="J734" s="1"/>
      <c r="K734" s="1"/>
      <c r="L734" s="1"/>
      <c r="M734" s="1"/>
      <c r="N734" s="1"/>
      <c r="O734" s="1"/>
      <c r="P734" s="1"/>
      <c r="Q734" s="1"/>
      <c r="R734" s="856"/>
      <c r="S734" s="856"/>
      <c r="T734" s="856"/>
      <c r="U734" s="1"/>
      <c r="V734" s="1"/>
      <c r="W734" s="1"/>
      <c r="X734" s="1"/>
      <c r="Y734" s="1"/>
      <c r="Z734" s="1"/>
      <c r="AA734" s="1"/>
      <c r="AB734" s="1"/>
      <c r="AC734" s="1"/>
      <c r="AD734" s="1"/>
      <c r="AE734" s="1"/>
      <c r="AF734" s="1"/>
      <c r="AG734" s="1"/>
      <c r="AH734" s="1"/>
      <c r="AI734" s="1"/>
      <c r="AJ734" s="1"/>
      <c r="AK734" s="1"/>
      <c r="AL734" s="1"/>
    </row>
    <row r="735" spans="1:38">
      <c r="A735" s="1"/>
      <c r="B735" s="1"/>
      <c r="C735" s="1"/>
      <c r="D735" s="855"/>
      <c r="E735" s="855"/>
      <c r="F735" s="856"/>
      <c r="G735" s="1"/>
      <c r="H735" s="1"/>
      <c r="I735" s="1"/>
      <c r="J735" s="1"/>
      <c r="K735" s="1"/>
      <c r="L735" s="1"/>
      <c r="M735" s="1"/>
      <c r="N735" s="1"/>
      <c r="O735" s="1"/>
      <c r="P735" s="1"/>
      <c r="Q735" s="1"/>
      <c r="R735" s="856"/>
      <c r="S735" s="856"/>
      <c r="T735" s="856"/>
      <c r="U735" s="1"/>
      <c r="V735" s="1"/>
      <c r="W735" s="1"/>
      <c r="X735" s="1"/>
      <c r="Y735" s="1"/>
      <c r="Z735" s="1"/>
      <c r="AA735" s="1"/>
      <c r="AB735" s="1"/>
      <c r="AC735" s="1"/>
      <c r="AD735" s="1"/>
      <c r="AE735" s="1"/>
      <c r="AF735" s="1"/>
      <c r="AG735" s="1"/>
      <c r="AH735" s="1"/>
      <c r="AI735" s="1"/>
      <c r="AJ735" s="1"/>
      <c r="AK735" s="1"/>
      <c r="AL735" s="1"/>
    </row>
    <row r="736" spans="1:38">
      <c r="A736" s="1"/>
      <c r="B736" s="1"/>
      <c r="C736" s="1"/>
      <c r="D736" s="855"/>
      <c r="E736" s="855"/>
      <c r="F736" s="856"/>
      <c r="G736" s="1"/>
      <c r="H736" s="1"/>
      <c r="I736" s="1"/>
      <c r="J736" s="1"/>
      <c r="K736" s="1"/>
      <c r="L736" s="1"/>
      <c r="M736" s="1"/>
      <c r="N736" s="1"/>
      <c r="O736" s="1"/>
      <c r="P736" s="1"/>
      <c r="Q736" s="1"/>
      <c r="R736" s="856"/>
      <c r="S736" s="856"/>
      <c r="T736" s="856"/>
      <c r="U736" s="1"/>
      <c r="V736" s="1"/>
      <c r="W736" s="1"/>
      <c r="X736" s="1"/>
      <c r="Y736" s="1"/>
      <c r="Z736" s="1"/>
      <c r="AA736" s="1"/>
      <c r="AB736" s="1"/>
      <c r="AC736" s="1"/>
      <c r="AD736" s="1"/>
      <c r="AE736" s="1"/>
      <c r="AF736" s="1"/>
      <c r="AG736" s="1"/>
      <c r="AH736" s="1"/>
      <c r="AI736" s="1"/>
      <c r="AJ736" s="1"/>
      <c r="AK736" s="1"/>
      <c r="AL736" s="1"/>
    </row>
    <row r="737" spans="1:38">
      <c r="A737" s="1"/>
      <c r="B737" s="1"/>
      <c r="C737" s="1"/>
      <c r="D737" s="855"/>
      <c r="E737" s="855"/>
      <c r="F737" s="856"/>
      <c r="G737" s="1"/>
      <c r="H737" s="1"/>
      <c r="I737" s="1"/>
      <c r="J737" s="1"/>
      <c r="K737" s="1"/>
      <c r="L737" s="1"/>
      <c r="M737" s="1"/>
      <c r="N737" s="1"/>
      <c r="O737" s="1"/>
      <c r="P737" s="1"/>
      <c r="Q737" s="1"/>
      <c r="R737" s="856"/>
      <c r="S737" s="856"/>
      <c r="T737" s="856"/>
      <c r="U737" s="1"/>
      <c r="V737" s="1"/>
      <c r="W737" s="1"/>
      <c r="X737" s="1"/>
      <c r="Y737" s="1"/>
      <c r="Z737" s="1"/>
      <c r="AA737" s="1"/>
      <c r="AB737" s="1"/>
      <c r="AC737" s="1"/>
      <c r="AD737" s="1"/>
      <c r="AE737" s="1"/>
      <c r="AF737" s="1"/>
      <c r="AG737" s="1"/>
      <c r="AH737" s="1"/>
      <c r="AI737" s="1"/>
      <c r="AJ737" s="1"/>
      <c r="AK737" s="1"/>
      <c r="AL737" s="1"/>
    </row>
    <row r="738" spans="1:38">
      <c r="A738" s="1"/>
      <c r="B738" s="1"/>
      <c r="C738" s="1"/>
      <c r="D738" s="855"/>
      <c r="E738" s="855"/>
      <c r="F738" s="856"/>
      <c r="G738" s="1"/>
      <c r="H738" s="1"/>
      <c r="I738" s="1"/>
      <c r="J738" s="1"/>
      <c r="K738" s="1"/>
      <c r="L738" s="1"/>
      <c r="M738" s="1"/>
      <c r="N738" s="1"/>
      <c r="O738" s="1"/>
      <c r="P738" s="1"/>
      <c r="Q738" s="1"/>
      <c r="R738" s="856"/>
      <c r="S738" s="856"/>
      <c r="T738" s="856"/>
      <c r="U738" s="1"/>
      <c r="V738" s="1"/>
      <c r="W738" s="1"/>
      <c r="X738" s="1"/>
      <c r="Y738" s="1"/>
      <c r="Z738" s="1"/>
      <c r="AA738" s="1"/>
      <c r="AB738" s="1"/>
      <c r="AC738" s="1"/>
      <c r="AD738" s="1"/>
      <c r="AE738" s="1"/>
      <c r="AF738" s="1"/>
      <c r="AG738" s="1"/>
      <c r="AH738" s="1"/>
      <c r="AI738" s="1"/>
      <c r="AJ738" s="1"/>
      <c r="AK738" s="1"/>
      <c r="AL738" s="1"/>
    </row>
    <row r="739" spans="1:38">
      <c r="A739" s="1"/>
      <c r="B739" s="1"/>
      <c r="C739" s="1"/>
      <c r="D739" s="855"/>
      <c r="E739" s="855"/>
      <c r="F739" s="856"/>
      <c r="G739" s="1"/>
      <c r="H739" s="1"/>
      <c r="I739" s="1"/>
      <c r="J739" s="1"/>
      <c r="K739" s="1"/>
      <c r="L739" s="1"/>
      <c r="M739" s="1"/>
      <c r="N739" s="1"/>
      <c r="O739" s="1"/>
      <c r="P739" s="1"/>
      <c r="Q739" s="1"/>
      <c r="R739" s="856"/>
      <c r="S739" s="856"/>
      <c r="T739" s="856"/>
      <c r="U739" s="1"/>
      <c r="V739" s="1"/>
      <c r="W739" s="1"/>
      <c r="X739" s="1"/>
      <c r="Y739" s="1"/>
      <c r="Z739" s="1"/>
      <c r="AA739" s="1"/>
      <c r="AB739" s="1"/>
      <c r="AC739" s="1"/>
      <c r="AD739" s="1"/>
      <c r="AE739" s="1"/>
      <c r="AF739" s="1"/>
      <c r="AG739" s="1"/>
      <c r="AH739" s="1"/>
      <c r="AI739" s="1"/>
      <c r="AJ739" s="1"/>
      <c r="AK739" s="1"/>
      <c r="AL739" s="1"/>
    </row>
    <row r="740" spans="1:38">
      <c r="A740" s="1"/>
      <c r="B740" s="1"/>
      <c r="C740" s="1"/>
      <c r="D740" s="855"/>
      <c r="E740" s="855"/>
      <c r="F740" s="856"/>
      <c r="G740" s="1"/>
      <c r="H740" s="1"/>
      <c r="I740" s="1"/>
      <c r="J740" s="1"/>
      <c r="K740" s="1"/>
      <c r="L740" s="1"/>
      <c r="M740" s="1"/>
      <c r="N740" s="1"/>
      <c r="O740" s="1"/>
      <c r="P740" s="1"/>
      <c r="Q740" s="1"/>
      <c r="R740" s="856"/>
      <c r="S740" s="856"/>
      <c r="T740" s="856"/>
      <c r="U740" s="1"/>
      <c r="V740" s="1"/>
      <c r="W740" s="1"/>
      <c r="X740" s="1"/>
      <c r="Y740" s="1"/>
      <c r="Z740" s="1"/>
      <c r="AA740" s="1"/>
      <c r="AB740" s="1"/>
      <c r="AC740" s="1"/>
      <c r="AD740" s="1"/>
      <c r="AE740" s="1"/>
      <c r="AF740" s="1"/>
      <c r="AG740" s="1"/>
      <c r="AH740" s="1"/>
      <c r="AI740" s="1"/>
      <c r="AJ740" s="1"/>
      <c r="AK740" s="1"/>
      <c r="AL740" s="1"/>
    </row>
    <row r="741" spans="1:38">
      <c r="A741" s="1"/>
      <c r="B741" s="1"/>
      <c r="C741" s="1"/>
      <c r="D741" s="855"/>
      <c r="E741" s="855"/>
      <c r="F741" s="856"/>
      <c r="G741" s="1"/>
      <c r="H741" s="1"/>
      <c r="I741" s="1"/>
      <c r="J741" s="1"/>
      <c r="K741" s="1"/>
      <c r="L741" s="1"/>
      <c r="M741" s="1"/>
      <c r="N741" s="1"/>
      <c r="O741" s="1"/>
      <c r="P741" s="1"/>
      <c r="Q741" s="1"/>
      <c r="R741" s="856"/>
      <c r="S741" s="856"/>
      <c r="T741" s="856"/>
      <c r="U741" s="1"/>
      <c r="V741" s="1"/>
      <c r="W741" s="1"/>
      <c r="X741" s="1"/>
      <c r="Y741" s="1"/>
      <c r="Z741" s="1"/>
      <c r="AA741" s="1"/>
      <c r="AB741" s="1"/>
      <c r="AC741" s="1"/>
      <c r="AD741" s="1"/>
      <c r="AE741" s="1"/>
      <c r="AF741" s="1"/>
      <c r="AG741" s="1"/>
      <c r="AH741" s="1"/>
      <c r="AI741" s="1"/>
      <c r="AJ741" s="1"/>
      <c r="AK741" s="1"/>
      <c r="AL741" s="1"/>
    </row>
    <row r="742" spans="1:38">
      <c r="A742" s="1"/>
      <c r="B742" s="1"/>
      <c r="C742" s="1"/>
      <c r="D742" s="855"/>
      <c r="E742" s="855"/>
      <c r="F742" s="856"/>
      <c r="G742" s="1"/>
      <c r="H742" s="1"/>
      <c r="I742" s="1"/>
      <c r="J742" s="1"/>
      <c r="K742" s="1"/>
      <c r="L742" s="1"/>
      <c r="M742" s="1"/>
      <c r="N742" s="1"/>
      <c r="O742" s="1"/>
      <c r="P742" s="1"/>
      <c r="Q742" s="1"/>
      <c r="R742" s="856"/>
      <c r="S742" s="856"/>
      <c r="T742" s="856"/>
      <c r="U742" s="1"/>
      <c r="V742" s="1"/>
      <c r="W742" s="1"/>
      <c r="X742" s="1"/>
      <c r="Y742" s="1"/>
      <c r="Z742" s="1"/>
      <c r="AA742" s="1"/>
      <c r="AB742" s="1"/>
      <c r="AC742" s="1"/>
      <c r="AD742" s="1"/>
      <c r="AE742" s="1"/>
      <c r="AF742" s="1"/>
      <c r="AG742" s="1"/>
      <c r="AH742" s="1"/>
      <c r="AI742" s="1"/>
      <c r="AJ742" s="1"/>
      <c r="AK742" s="1"/>
      <c r="AL742" s="1"/>
    </row>
    <row r="743" spans="1:38">
      <c r="A743" s="1"/>
      <c r="B743" s="1"/>
      <c r="C743" s="1"/>
      <c r="D743" s="855"/>
      <c r="E743" s="855"/>
      <c r="F743" s="856"/>
      <c r="G743" s="1"/>
      <c r="H743" s="1"/>
      <c r="I743" s="1"/>
      <c r="J743" s="1"/>
      <c r="K743" s="1"/>
      <c r="L743" s="1"/>
      <c r="M743" s="1"/>
      <c r="N743" s="1"/>
      <c r="O743" s="1"/>
      <c r="P743" s="1"/>
      <c r="Q743" s="1"/>
      <c r="R743" s="856"/>
      <c r="S743" s="856"/>
      <c r="T743" s="856"/>
      <c r="U743" s="1"/>
      <c r="V743" s="1"/>
      <c r="W743" s="1"/>
      <c r="X743" s="1"/>
      <c r="Y743" s="1"/>
      <c r="Z743" s="1"/>
      <c r="AA743" s="1"/>
      <c r="AB743" s="1"/>
      <c r="AC743" s="1"/>
      <c r="AD743" s="1"/>
      <c r="AE743" s="1"/>
      <c r="AF743" s="1"/>
      <c r="AG743" s="1"/>
      <c r="AH743" s="1"/>
      <c r="AI743" s="1"/>
      <c r="AJ743" s="1"/>
      <c r="AK743" s="1"/>
      <c r="AL743" s="1"/>
    </row>
    <row r="744" spans="1:38">
      <c r="A744" s="1"/>
      <c r="B744" s="1"/>
      <c r="C744" s="1"/>
      <c r="D744" s="855"/>
      <c r="E744" s="855"/>
      <c r="F744" s="856"/>
      <c r="G744" s="1"/>
      <c r="H744" s="1"/>
      <c r="I744" s="1"/>
      <c r="J744" s="1"/>
      <c r="K744" s="1"/>
      <c r="L744" s="1"/>
      <c r="M744" s="1"/>
      <c r="N744" s="1"/>
      <c r="O744" s="1"/>
      <c r="P744" s="1"/>
      <c r="Q744" s="1"/>
      <c r="R744" s="856"/>
      <c r="S744" s="856"/>
      <c r="T744" s="856"/>
      <c r="U744" s="1"/>
      <c r="V744" s="1"/>
      <c r="W744" s="1"/>
      <c r="X744" s="1"/>
      <c r="Y744" s="1"/>
      <c r="Z744" s="1"/>
      <c r="AA744" s="1"/>
      <c r="AB744" s="1"/>
      <c r="AC744" s="1"/>
      <c r="AD744" s="1"/>
      <c r="AE744" s="1"/>
      <c r="AF744" s="1"/>
      <c r="AG744" s="1"/>
      <c r="AH744" s="1"/>
      <c r="AI744" s="1"/>
      <c r="AJ744" s="1"/>
      <c r="AK744" s="1"/>
      <c r="AL744" s="1"/>
    </row>
    <row r="745" spans="1:38">
      <c r="A745" s="1"/>
      <c r="B745" s="1"/>
      <c r="C745" s="1"/>
      <c r="D745" s="855"/>
      <c r="E745" s="855"/>
      <c r="F745" s="856"/>
      <c r="G745" s="1"/>
      <c r="H745" s="1"/>
      <c r="I745" s="1"/>
      <c r="J745" s="1"/>
      <c r="K745" s="1"/>
      <c r="L745" s="1"/>
      <c r="M745" s="1"/>
      <c r="N745" s="1"/>
      <c r="O745" s="1"/>
      <c r="P745" s="1"/>
      <c r="Q745" s="1"/>
      <c r="R745" s="856"/>
      <c r="S745" s="856"/>
      <c r="T745" s="856"/>
      <c r="U745" s="1"/>
      <c r="V745" s="1"/>
      <c r="W745" s="1"/>
      <c r="X745" s="1"/>
      <c r="Y745" s="1"/>
      <c r="Z745" s="1"/>
      <c r="AA745" s="1"/>
      <c r="AB745" s="1"/>
      <c r="AC745" s="1"/>
      <c r="AD745" s="1"/>
      <c r="AE745" s="1"/>
      <c r="AF745" s="1"/>
      <c r="AG745" s="1"/>
      <c r="AH745" s="1"/>
      <c r="AI745" s="1"/>
      <c r="AJ745" s="1"/>
      <c r="AK745" s="1"/>
      <c r="AL745" s="1"/>
    </row>
    <row r="746" spans="1:38">
      <c r="A746" s="1"/>
      <c r="B746" s="1"/>
      <c r="C746" s="1"/>
      <c r="D746" s="855"/>
      <c r="E746" s="855"/>
      <c r="F746" s="856"/>
      <c r="G746" s="1"/>
      <c r="H746" s="1"/>
      <c r="I746" s="1"/>
      <c r="J746" s="1"/>
      <c r="K746" s="1"/>
      <c r="L746" s="1"/>
      <c r="M746" s="1"/>
      <c r="N746" s="1"/>
      <c r="O746" s="1"/>
      <c r="P746" s="1"/>
      <c r="Q746" s="1"/>
      <c r="R746" s="856"/>
      <c r="S746" s="856"/>
      <c r="T746" s="856"/>
      <c r="U746" s="1"/>
      <c r="V746" s="1"/>
      <c r="W746" s="1"/>
      <c r="X746" s="1"/>
      <c r="Y746" s="1"/>
      <c r="Z746" s="1"/>
      <c r="AA746" s="1"/>
      <c r="AB746" s="1"/>
      <c r="AC746" s="1"/>
      <c r="AD746" s="1"/>
      <c r="AE746" s="1"/>
      <c r="AF746" s="1"/>
      <c r="AG746" s="1"/>
      <c r="AH746" s="1"/>
      <c r="AI746" s="1"/>
      <c r="AJ746" s="1"/>
      <c r="AK746" s="1"/>
      <c r="AL746" s="1"/>
    </row>
    <row r="747" spans="1:38">
      <c r="A747" s="1"/>
      <c r="B747" s="1"/>
      <c r="C747" s="1"/>
      <c r="D747" s="855"/>
      <c r="E747" s="855"/>
      <c r="F747" s="856"/>
      <c r="G747" s="1"/>
      <c r="H747" s="1"/>
      <c r="I747" s="1"/>
      <c r="J747" s="1"/>
      <c r="K747" s="1"/>
      <c r="L747" s="1"/>
      <c r="M747" s="1"/>
      <c r="N747" s="1"/>
      <c r="O747" s="1"/>
      <c r="P747" s="1"/>
      <c r="Q747" s="1"/>
      <c r="R747" s="856"/>
      <c r="S747" s="856"/>
      <c r="T747" s="856"/>
      <c r="U747" s="1"/>
      <c r="V747" s="1"/>
      <c r="W747" s="1"/>
      <c r="X747" s="1"/>
      <c r="Y747" s="1"/>
      <c r="Z747" s="1"/>
      <c r="AA747" s="1"/>
      <c r="AB747" s="1"/>
      <c r="AC747" s="1"/>
      <c r="AD747" s="1"/>
      <c r="AE747" s="1"/>
      <c r="AF747" s="1"/>
      <c r="AG747" s="1"/>
      <c r="AH747" s="1"/>
      <c r="AI747" s="1"/>
      <c r="AJ747" s="1"/>
      <c r="AK747" s="1"/>
      <c r="AL747" s="1"/>
    </row>
    <row r="748" spans="1:38">
      <c r="A748" s="1"/>
      <c r="B748" s="1"/>
      <c r="C748" s="1"/>
      <c r="D748" s="855"/>
      <c r="E748" s="855"/>
      <c r="F748" s="856"/>
      <c r="G748" s="1"/>
      <c r="H748" s="1"/>
      <c r="I748" s="1"/>
      <c r="J748" s="1"/>
      <c r="K748" s="1"/>
      <c r="L748" s="1"/>
      <c r="M748" s="1"/>
      <c r="N748" s="1"/>
      <c r="O748" s="1"/>
      <c r="P748" s="1"/>
      <c r="Q748" s="1"/>
      <c r="R748" s="856"/>
      <c r="S748" s="856"/>
      <c r="T748" s="856"/>
      <c r="U748" s="1"/>
      <c r="V748" s="1"/>
      <c r="W748" s="1"/>
      <c r="X748" s="1"/>
      <c r="Y748" s="1"/>
      <c r="Z748" s="1"/>
      <c r="AA748" s="1"/>
      <c r="AB748" s="1"/>
      <c r="AC748" s="1"/>
      <c r="AD748" s="1"/>
      <c r="AE748" s="1"/>
      <c r="AF748" s="1"/>
      <c r="AG748" s="1"/>
      <c r="AH748" s="1"/>
      <c r="AI748" s="1"/>
      <c r="AJ748" s="1"/>
      <c r="AK748" s="1"/>
      <c r="AL748" s="1"/>
    </row>
    <row r="749" spans="1:38">
      <c r="A749" s="1"/>
      <c r="B749" s="1"/>
      <c r="C749" s="1"/>
      <c r="D749" s="855"/>
      <c r="E749" s="855"/>
      <c r="F749" s="856"/>
      <c r="G749" s="1"/>
      <c r="H749" s="1"/>
      <c r="I749" s="1"/>
      <c r="J749" s="1"/>
      <c r="K749" s="1"/>
      <c r="L749" s="1"/>
      <c r="M749" s="1"/>
      <c r="N749" s="1"/>
      <c r="O749" s="1"/>
      <c r="P749" s="1"/>
      <c r="Q749" s="1"/>
      <c r="R749" s="856"/>
      <c r="S749" s="856"/>
      <c r="T749" s="856"/>
      <c r="U749" s="1"/>
      <c r="V749" s="1"/>
      <c r="W749" s="1"/>
      <c r="X749" s="1"/>
      <c r="Y749" s="1"/>
      <c r="Z749" s="1"/>
      <c r="AA749" s="1"/>
      <c r="AB749" s="1"/>
      <c r="AC749" s="1"/>
      <c r="AD749" s="1"/>
      <c r="AE749" s="1"/>
      <c r="AF749" s="1"/>
      <c r="AG749" s="1"/>
      <c r="AH749" s="1"/>
      <c r="AI749" s="1"/>
      <c r="AJ749" s="1"/>
      <c r="AK749" s="1"/>
      <c r="AL749" s="1"/>
    </row>
    <row r="750" spans="1:38">
      <c r="A750" s="1"/>
      <c r="B750" s="1"/>
      <c r="C750" s="1"/>
      <c r="D750" s="855"/>
      <c r="E750" s="855"/>
      <c r="F750" s="856"/>
      <c r="G750" s="1"/>
      <c r="H750" s="1"/>
      <c r="I750" s="1"/>
      <c r="J750" s="1"/>
      <c r="K750" s="1"/>
      <c r="L750" s="1"/>
      <c r="M750" s="1"/>
      <c r="N750" s="1"/>
      <c r="O750" s="1"/>
      <c r="P750" s="1"/>
      <c r="Q750" s="1"/>
      <c r="R750" s="856"/>
      <c r="S750" s="856"/>
      <c r="T750" s="856"/>
      <c r="U750" s="1"/>
      <c r="V750" s="1"/>
      <c r="W750" s="1"/>
      <c r="X750" s="1"/>
      <c r="Y750" s="1"/>
      <c r="Z750" s="1"/>
      <c r="AA750" s="1"/>
      <c r="AB750" s="1"/>
      <c r="AC750" s="1"/>
      <c r="AD750" s="1"/>
      <c r="AE750" s="1"/>
      <c r="AF750" s="1"/>
      <c r="AG750" s="1"/>
      <c r="AH750" s="1"/>
      <c r="AI750" s="1"/>
      <c r="AJ750" s="1"/>
      <c r="AK750" s="1"/>
      <c r="AL750" s="1"/>
    </row>
    <row r="751" spans="1:38">
      <c r="A751" s="1"/>
      <c r="B751" s="1"/>
      <c r="C751" s="1"/>
      <c r="D751" s="855"/>
      <c r="E751" s="855"/>
      <c r="F751" s="856"/>
      <c r="G751" s="1"/>
      <c r="H751" s="1"/>
      <c r="I751" s="1"/>
      <c r="J751" s="1"/>
      <c r="K751" s="1"/>
      <c r="L751" s="1"/>
      <c r="M751" s="1"/>
      <c r="N751" s="1"/>
      <c r="O751" s="1"/>
      <c r="P751" s="1"/>
      <c r="Q751" s="1"/>
      <c r="R751" s="856"/>
      <c r="S751" s="856"/>
      <c r="T751" s="856"/>
      <c r="U751" s="1"/>
      <c r="V751" s="1"/>
      <c r="W751" s="1"/>
      <c r="X751" s="1"/>
      <c r="Y751" s="1"/>
      <c r="Z751" s="1"/>
      <c r="AA751" s="1"/>
      <c r="AB751" s="1"/>
      <c r="AC751" s="1"/>
      <c r="AD751" s="1"/>
      <c r="AE751" s="1"/>
      <c r="AF751" s="1"/>
      <c r="AG751" s="1"/>
      <c r="AH751" s="1"/>
      <c r="AI751" s="1"/>
      <c r="AJ751" s="1"/>
      <c r="AK751" s="1"/>
      <c r="AL751" s="1"/>
    </row>
    <row r="752" spans="1:38">
      <c r="A752" s="1"/>
      <c r="B752" s="1"/>
      <c r="C752" s="1"/>
      <c r="D752" s="855"/>
      <c r="E752" s="855"/>
      <c r="F752" s="856"/>
      <c r="G752" s="1"/>
      <c r="H752" s="1"/>
      <c r="I752" s="1"/>
      <c r="J752" s="1"/>
      <c r="K752" s="1"/>
      <c r="L752" s="1"/>
      <c r="M752" s="1"/>
      <c r="N752" s="1"/>
      <c r="O752" s="1"/>
      <c r="P752" s="1"/>
      <c r="Q752" s="1"/>
      <c r="R752" s="856"/>
      <c r="S752" s="856"/>
      <c r="T752" s="856"/>
      <c r="U752" s="1"/>
      <c r="V752" s="1"/>
      <c r="W752" s="1"/>
      <c r="X752" s="1"/>
      <c r="Y752" s="1"/>
      <c r="Z752" s="1"/>
      <c r="AA752" s="1"/>
      <c r="AB752" s="1"/>
      <c r="AC752" s="1"/>
      <c r="AD752" s="1"/>
      <c r="AE752" s="1"/>
      <c r="AF752" s="1"/>
      <c r="AG752" s="1"/>
      <c r="AH752" s="1"/>
      <c r="AI752" s="1"/>
      <c r="AJ752" s="1"/>
      <c r="AK752" s="1"/>
      <c r="AL752" s="1"/>
    </row>
    <row r="753" spans="1:38">
      <c r="A753" s="1"/>
      <c r="B753" s="1"/>
      <c r="C753" s="1"/>
      <c r="D753" s="855"/>
      <c r="E753" s="855"/>
      <c r="F753" s="856"/>
      <c r="G753" s="1"/>
      <c r="H753" s="1"/>
      <c r="I753" s="1"/>
      <c r="J753" s="1"/>
      <c r="K753" s="1"/>
      <c r="L753" s="1"/>
      <c r="M753" s="1"/>
      <c r="N753" s="1"/>
      <c r="O753" s="1"/>
      <c r="P753" s="1"/>
      <c r="Q753" s="1"/>
      <c r="R753" s="856"/>
      <c r="S753" s="856"/>
      <c r="T753" s="856"/>
      <c r="U753" s="1"/>
      <c r="V753" s="1"/>
      <c r="W753" s="1"/>
      <c r="X753" s="1"/>
      <c r="Y753" s="1"/>
      <c r="Z753" s="1"/>
      <c r="AA753" s="1"/>
      <c r="AB753" s="1"/>
      <c r="AC753" s="1"/>
      <c r="AD753" s="1"/>
      <c r="AE753" s="1"/>
      <c r="AF753" s="1"/>
      <c r="AG753" s="1"/>
      <c r="AH753" s="1"/>
      <c r="AI753" s="1"/>
      <c r="AJ753" s="1"/>
      <c r="AK753" s="1"/>
      <c r="AL753" s="1"/>
    </row>
    <row r="754" spans="1:38">
      <c r="A754" s="1"/>
      <c r="B754" s="1"/>
      <c r="C754" s="1"/>
      <c r="D754" s="855"/>
      <c r="E754" s="855"/>
      <c r="F754" s="856"/>
      <c r="G754" s="1"/>
      <c r="H754" s="1"/>
      <c r="I754" s="1"/>
      <c r="J754" s="1"/>
      <c r="K754" s="1"/>
      <c r="L754" s="1"/>
      <c r="M754" s="1"/>
      <c r="N754" s="1"/>
      <c r="O754" s="1"/>
      <c r="P754" s="1"/>
      <c r="Q754" s="1"/>
      <c r="R754" s="856"/>
      <c r="S754" s="856"/>
      <c r="T754" s="856"/>
      <c r="U754" s="1"/>
      <c r="V754" s="1"/>
      <c r="W754" s="1"/>
      <c r="X754" s="1"/>
      <c r="Y754" s="1"/>
      <c r="Z754" s="1"/>
      <c r="AA754" s="1"/>
      <c r="AB754" s="1"/>
      <c r="AC754" s="1"/>
      <c r="AD754" s="1"/>
      <c r="AE754" s="1"/>
      <c r="AF754" s="1"/>
      <c r="AG754" s="1"/>
      <c r="AH754" s="1"/>
      <c r="AI754" s="1"/>
      <c r="AJ754" s="1"/>
      <c r="AK754" s="1"/>
      <c r="AL754" s="1"/>
    </row>
    <row r="755" spans="1:38">
      <c r="A755" s="1"/>
      <c r="B755" s="1"/>
      <c r="C755" s="1"/>
      <c r="D755" s="855"/>
      <c r="E755" s="855"/>
      <c r="F755" s="856"/>
      <c r="G755" s="1"/>
      <c r="H755" s="1"/>
      <c r="I755" s="1"/>
      <c r="J755" s="1"/>
      <c r="K755" s="1"/>
      <c r="L755" s="1"/>
      <c r="M755" s="1"/>
      <c r="N755" s="1"/>
      <c r="O755" s="1"/>
      <c r="P755" s="1"/>
      <c r="Q755" s="1"/>
      <c r="R755" s="856"/>
      <c r="S755" s="856"/>
      <c r="T755" s="856"/>
      <c r="U755" s="1"/>
      <c r="V755" s="1"/>
      <c r="W755" s="1"/>
      <c r="X755" s="1"/>
      <c r="Y755" s="1"/>
      <c r="Z755" s="1"/>
      <c r="AA755" s="1"/>
      <c r="AB755" s="1"/>
      <c r="AC755" s="1"/>
      <c r="AD755" s="1"/>
      <c r="AE755" s="1"/>
      <c r="AF755" s="1"/>
      <c r="AG755" s="1"/>
      <c r="AH755" s="1"/>
      <c r="AI755" s="1"/>
      <c r="AJ755" s="1"/>
      <c r="AK755" s="1"/>
      <c r="AL755" s="1"/>
    </row>
    <row r="756" spans="1:38">
      <c r="A756" s="1"/>
      <c r="B756" s="1"/>
      <c r="C756" s="1"/>
      <c r="D756" s="855"/>
      <c r="E756" s="855"/>
      <c r="F756" s="856"/>
      <c r="G756" s="1"/>
      <c r="H756" s="1"/>
      <c r="I756" s="1"/>
      <c r="J756" s="1"/>
      <c r="K756" s="1"/>
      <c r="L756" s="1"/>
      <c r="M756" s="1"/>
      <c r="N756" s="1"/>
      <c r="O756" s="1"/>
      <c r="P756" s="1"/>
      <c r="Q756" s="1"/>
      <c r="R756" s="856"/>
      <c r="S756" s="856"/>
      <c r="T756" s="856"/>
      <c r="U756" s="1"/>
      <c r="V756" s="1"/>
      <c r="W756" s="1"/>
      <c r="X756" s="1"/>
      <c r="Y756" s="1"/>
      <c r="Z756" s="1"/>
      <c r="AA756" s="1"/>
      <c r="AB756" s="1"/>
      <c r="AC756" s="1"/>
      <c r="AD756" s="1"/>
      <c r="AE756" s="1"/>
      <c r="AF756" s="1"/>
      <c r="AG756" s="1"/>
      <c r="AH756" s="1"/>
      <c r="AI756" s="1"/>
      <c r="AJ756" s="1"/>
      <c r="AK756" s="1"/>
      <c r="AL756" s="1"/>
    </row>
    <row r="757" spans="1:38">
      <c r="A757" s="1"/>
      <c r="B757" s="1"/>
      <c r="C757" s="1"/>
      <c r="D757" s="855"/>
      <c r="E757" s="855"/>
      <c r="F757" s="856"/>
      <c r="G757" s="1"/>
      <c r="H757" s="1"/>
      <c r="I757" s="1"/>
      <c r="J757" s="1"/>
      <c r="K757" s="1"/>
      <c r="L757" s="1"/>
      <c r="M757" s="1"/>
      <c r="N757" s="1"/>
      <c r="O757" s="1"/>
      <c r="P757" s="1"/>
      <c r="Q757" s="1"/>
      <c r="R757" s="856"/>
      <c r="S757" s="856"/>
      <c r="T757" s="856"/>
      <c r="U757" s="1"/>
      <c r="V757" s="1"/>
      <c r="W757" s="1"/>
      <c r="X757" s="1"/>
      <c r="Y757" s="1"/>
      <c r="Z757" s="1"/>
      <c r="AA757" s="1"/>
      <c r="AB757" s="1"/>
      <c r="AC757" s="1"/>
      <c r="AD757" s="1"/>
      <c r="AE757" s="1"/>
      <c r="AF757" s="1"/>
      <c r="AG757" s="1"/>
      <c r="AH757" s="1"/>
      <c r="AI757" s="1"/>
      <c r="AJ757" s="1"/>
      <c r="AK757" s="1"/>
      <c r="AL757" s="1"/>
    </row>
    <row r="758" spans="1:38">
      <c r="A758" s="1"/>
      <c r="B758" s="1"/>
      <c r="C758" s="1"/>
      <c r="D758" s="855"/>
      <c r="E758" s="855"/>
      <c r="F758" s="856"/>
      <c r="G758" s="1"/>
      <c r="H758" s="1"/>
      <c r="I758" s="1"/>
      <c r="J758" s="1"/>
      <c r="K758" s="1"/>
      <c r="L758" s="1"/>
      <c r="M758" s="1"/>
      <c r="N758" s="1"/>
      <c r="O758" s="1"/>
      <c r="P758" s="1"/>
      <c r="Q758" s="1"/>
      <c r="R758" s="856"/>
      <c r="S758" s="856"/>
      <c r="T758" s="856"/>
      <c r="U758" s="1"/>
      <c r="V758" s="1"/>
      <c r="W758" s="1"/>
      <c r="X758" s="1"/>
      <c r="Y758" s="1"/>
      <c r="Z758" s="1"/>
      <c r="AA758" s="1"/>
      <c r="AB758" s="1"/>
      <c r="AC758" s="1"/>
      <c r="AD758" s="1"/>
      <c r="AE758" s="1"/>
      <c r="AF758" s="1"/>
      <c r="AG758" s="1"/>
      <c r="AH758" s="1"/>
      <c r="AI758" s="1"/>
      <c r="AJ758" s="1"/>
      <c r="AK758" s="1"/>
      <c r="AL758" s="1"/>
    </row>
    <row r="759" spans="1:38">
      <c r="A759" s="1"/>
      <c r="B759" s="1"/>
      <c r="C759" s="1"/>
      <c r="D759" s="855"/>
      <c r="E759" s="855"/>
      <c r="F759" s="856"/>
      <c r="G759" s="1"/>
      <c r="H759" s="1"/>
      <c r="I759" s="1"/>
      <c r="J759" s="1"/>
      <c r="K759" s="1"/>
      <c r="L759" s="1"/>
      <c r="M759" s="1"/>
      <c r="N759" s="1"/>
      <c r="O759" s="1"/>
      <c r="P759" s="1"/>
      <c r="Q759" s="1"/>
      <c r="R759" s="856"/>
      <c r="S759" s="856"/>
      <c r="T759" s="856"/>
      <c r="U759" s="1"/>
      <c r="V759" s="1"/>
      <c r="W759" s="1"/>
      <c r="X759" s="1"/>
      <c r="Y759" s="1"/>
      <c r="Z759" s="1"/>
      <c r="AA759" s="1"/>
      <c r="AB759" s="1"/>
      <c r="AC759" s="1"/>
      <c r="AD759" s="1"/>
      <c r="AE759" s="1"/>
      <c r="AF759" s="1"/>
      <c r="AG759" s="1"/>
      <c r="AH759" s="1"/>
      <c r="AI759" s="1"/>
      <c r="AJ759" s="1"/>
      <c r="AK759" s="1"/>
      <c r="AL759" s="1"/>
    </row>
    <row r="760" spans="1:38">
      <c r="A760" s="1"/>
      <c r="B760" s="1"/>
      <c r="C760" s="1"/>
      <c r="D760" s="855"/>
      <c r="E760" s="855"/>
      <c r="F760" s="856"/>
      <c r="G760" s="1"/>
      <c r="H760" s="1"/>
      <c r="I760" s="1"/>
      <c r="J760" s="1"/>
      <c r="K760" s="1"/>
      <c r="L760" s="1"/>
      <c r="M760" s="1"/>
      <c r="N760" s="1"/>
      <c r="O760" s="1"/>
      <c r="P760" s="1"/>
      <c r="Q760" s="1"/>
      <c r="R760" s="856"/>
      <c r="S760" s="856"/>
      <c r="T760" s="856"/>
      <c r="U760" s="1"/>
      <c r="V760" s="1"/>
      <c r="W760" s="1"/>
      <c r="X760" s="1"/>
      <c r="Y760" s="1"/>
      <c r="Z760" s="1"/>
      <c r="AA760" s="1"/>
      <c r="AB760" s="1"/>
      <c r="AC760" s="1"/>
      <c r="AD760" s="1"/>
      <c r="AE760" s="1"/>
      <c r="AF760" s="1"/>
      <c r="AG760" s="1"/>
      <c r="AH760" s="1"/>
      <c r="AI760" s="1"/>
      <c r="AJ760" s="1"/>
      <c r="AK760" s="1"/>
      <c r="AL760" s="1"/>
    </row>
    <row r="761" spans="1:38">
      <c r="A761" s="1"/>
      <c r="B761" s="1"/>
      <c r="C761" s="1"/>
      <c r="D761" s="855"/>
      <c r="E761" s="855"/>
      <c r="F761" s="856"/>
      <c r="G761" s="1"/>
      <c r="H761" s="1"/>
      <c r="I761" s="1"/>
      <c r="J761" s="1"/>
      <c r="K761" s="1"/>
      <c r="L761" s="1"/>
      <c r="M761" s="1"/>
      <c r="N761" s="1"/>
      <c r="O761" s="1"/>
      <c r="P761" s="1"/>
      <c r="Q761" s="1"/>
      <c r="R761" s="856"/>
      <c r="S761" s="856"/>
      <c r="T761" s="856"/>
      <c r="U761" s="1"/>
      <c r="V761" s="1"/>
      <c r="W761" s="1"/>
      <c r="X761" s="1"/>
      <c r="Y761" s="1"/>
      <c r="Z761" s="1"/>
      <c r="AA761" s="1"/>
      <c r="AB761" s="1"/>
      <c r="AC761" s="1"/>
      <c r="AD761" s="1"/>
      <c r="AE761" s="1"/>
      <c r="AF761" s="1"/>
      <c r="AG761" s="1"/>
      <c r="AH761" s="1"/>
      <c r="AI761" s="1"/>
      <c r="AJ761" s="1"/>
      <c r="AK761" s="1"/>
      <c r="AL761" s="1"/>
    </row>
    <row r="762" spans="1:38">
      <c r="A762" s="1"/>
      <c r="B762" s="1"/>
      <c r="C762" s="1"/>
      <c r="D762" s="855"/>
      <c r="E762" s="855"/>
      <c r="F762" s="856"/>
      <c r="G762" s="1"/>
      <c r="H762" s="1"/>
      <c r="I762" s="1"/>
      <c r="J762" s="1"/>
      <c r="K762" s="1"/>
      <c r="L762" s="1"/>
      <c r="M762" s="1"/>
      <c r="N762" s="1"/>
      <c r="O762" s="1"/>
      <c r="P762" s="1"/>
      <c r="Q762" s="1"/>
      <c r="R762" s="856"/>
      <c r="S762" s="856"/>
      <c r="T762" s="856"/>
      <c r="U762" s="1"/>
      <c r="V762" s="1"/>
      <c r="W762" s="1"/>
      <c r="X762" s="1"/>
      <c r="Y762" s="1"/>
      <c r="Z762" s="1"/>
      <c r="AA762" s="1"/>
      <c r="AB762" s="1"/>
      <c r="AC762" s="1"/>
      <c r="AD762" s="1"/>
      <c r="AE762" s="1"/>
      <c r="AF762" s="1"/>
      <c r="AG762" s="1"/>
      <c r="AH762" s="1"/>
      <c r="AI762" s="1"/>
      <c r="AJ762" s="1"/>
      <c r="AK762" s="1"/>
      <c r="AL762" s="1"/>
    </row>
    <row r="763" spans="1:38">
      <c r="A763" s="1"/>
      <c r="B763" s="1"/>
      <c r="C763" s="1"/>
      <c r="D763" s="855"/>
      <c r="E763" s="855"/>
      <c r="F763" s="856"/>
      <c r="G763" s="1"/>
      <c r="H763" s="1"/>
      <c r="I763" s="1"/>
      <c r="J763" s="1"/>
      <c r="K763" s="1"/>
      <c r="L763" s="1"/>
      <c r="M763" s="1"/>
      <c r="N763" s="1"/>
      <c r="O763" s="1"/>
      <c r="P763" s="1"/>
      <c r="Q763" s="1"/>
      <c r="R763" s="856"/>
      <c r="S763" s="856"/>
      <c r="T763" s="856"/>
      <c r="U763" s="1"/>
      <c r="V763" s="1"/>
      <c r="W763" s="1"/>
      <c r="X763" s="1"/>
      <c r="Y763" s="1"/>
      <c r="Z763" s="1"/>
      <c r="AA763" s="1"/>
      <c r="AB763" s="1"/>
      <c r="AC763" s="1"/>
      <c r="AD763" s="1"/>
      <c r="AE763" s="1"/>
      <c r="AF763" s="1"/>
      <c r="AG763" s="1"/>
      <c r="AH763" s="1"/>
      <c r="AI763" s="1"/>
      <c r="AJ763" s="1"/>
      <c r="AK763" s="1"/>
      <c r="AL763" s="1"/>
    </row>
    <row r="764" spans="1:38">
      <c r="A764" s="1"/>
      <c r="B764" s="1"/>
      <c r="C764" s="1"/>
      <c r="D764" s="855"/>
      <c r="E764" s="855"/>
      <c r="F764" s="856"/>
      <c r="G764" s="1"/>
      <c r="H764" s="1"/>
      <c r="I764" s="1"/>
      <c r="J764" s="1"/>
      <c r="K764" s="1"/>
      <c r="L764" s="1"/>
      <c r="M764" s="1"/>
      <c r="N764" s="1"/>
      <c r="O764" s="1"/>
      <c r="P764" s="1"/>
      <c r="Q764" s="1"/>
      <c r="R764" s="856"/>
      <c r="S764" s="856"/>
      <c r="T764" s="856"/>
      <c r="U764" s="1"/>
      <c r="V764" s="1"/>
      <c r="W764" s="1"/>
      <c r="X764" s="1"/>
      <c r="Y764" s="1"/>
      <c r="Z764" s="1"/>
      <c r="AA764" s="1"/>
      <c r="AB764" s="1"/>
      <c r="AC764" s="1"/>
      <c r="AD764" s="1"/>
      <c r="AE764" s="1"/>
      <c r="AF764" s="1"/>
      <c r="AG764" s="1"/>
      <c r="AH764" s="1"/>
      <c r="AI764" s="1"/>
      <c r="AJ764" s="1"/>
      <c r="AK764" s="1"/>
      <c r="AL764" s="1"/>
    </row>
    <row r="765" spans="1:38">
      <c r="A765" s="1"/>
      <c r="B765" s="1"/>
      <c r="C765" s="1"/>
      <c r="D765" s="855"/>
      <c r="E765" s="855"/>
      <c r="F765" s="856"/>
      <c r="G765" s="1"/>
      <c r="H765" s="1"/>
      <c r="I765" s="1"/>
      <c r="J765" s="1"/>
      <c r="K765" s="1"/>
      <c r="L765" s="1"/>
      <c r="M765" s="1"/>
      <c r="N765" s="1"/>
      <c r="O765" s="1"/>
      <c r="P765" s="1"/>
      <c r="Q765" s="1"/>
      <c r="R765" s="856"/>
      <c r="S765" s="856"/>
      <c r="T765" s="856"/>
      <c r="U765" s="1"/>
      <c r="V765" s="1"/>
      <c r="W765" s="1"/>
      <c r="X765" s="1"/>
      <c r="Y765" s="1"/>
      <c r="Z765" s="1"/>
      <c r="AA765" s="1"/>
      <c r="AB765" s="1"/>
      <c r="AC765" s="1"/>
      <c r="AD765" s="1"/>
      <c r="AE765" s="1"/>
      <c r="AF765" s="1"/>
      <c r="AG765" s="1"/>
      <c r="AH765" s="1"/>
      <c r="AI765" s="1"/>
      <c r="AJ765" s="1"/>
      <c r="AK765" s="1"/>
      <c r="AL765" s="1"/>
    </row>
    <row r="766" spans="1:38">
      <c r="A766" s="1"/>
      <c r="B766" s="1"/>
      <c r="C766" s="1"/>
      <c r="D766" s="855"/>
      <c r="E766" s="855"/>
      <c r="F766" s="856"/>
      <c r="G766" s="1"/>
      <c r="H766" s="1"/>
      <c r="I766" s="1"/>
      <c r="J766" s="1"/>
      <c r="K766" s="1"/>
      <c r="L766" s="1"/>
      <c r="M766" s="1"/>
      <c r="N766" s="1"/>
      <c r="O766" s="1"/>
      <c r="P766" s="1"/>
      <c r="Q766" s="1"/>
      <c r="R766" s="856"/>
      <c r="S766" s="856"/>
      <c r="T766" s="856"/>
      <c r="U766" s="1"/>
      <c r="V766" s="1"/>
      <c r="W766" s="1"/>
      <c r="X766" s="1"/>
      <c r="Y766" s="1"/>
      <c r="Z766" s="1"/>
      <c r="AA766" s="1"/>
      <c r="AB766" s="1"/>
      <c r="AC766" s="1"/>
      <c r="AD766" s="1"/>
      <c r="AE766" s="1"/>
      <c r="AF766" s="1"/>
      <c r="AG766" s="1"/>
      <c r="AH766" s="1"/>
      <c r="AI766" s="1"/>
      <c r="AJ766" s="1"/>
      <c r="AK766" s="1"/>
      <c r="AL766" s="1"/>
    </row>
    <row r="767" spans="1:38">
      <c r="A767" s="1"/>
      <c r="B767" s="1"/>
      <c r="C767" s="1"/>
      <c r="D767" s="855"/>
      <c r="E767" s="855"/>
      <c r="F767" s="856"/>
      <c r="G767" s="1"/>
      <c r="H767" s="1"/>
      <c r="I767" s="1"/>
      <c r="J767" s="1"/>
      <c r="K767" s="1"/>
      <c r="L767" s="1"/>
      <c r="M767" s="1"/>
      <c r="N767" s="1"/>
      <c r="O767" s="1"/>
      <c r="P767" s="1"/>
      <c r="Q767" s="1"/>
      <c r="R767" s="856"/>
      <c r="S767" s="856"/>
      <c r="T767" s="856"/>
      <c r="U767" s="1"/>
      <c r="V767" s="1"/>
      <c r="W767" s="1"/>
      <c r="X767" s="1"/>
      <c r="Y767" s="1"/>
      <c r="Z767" s="1"/>
      <c r="AA767" s="1"/>
      <c r="AB767" s="1"/>
      <c r="AC767" s="1"/>
      <c r="AD767" s="1"/>
      <c r="AE767" s="1"/>
      <c r="AF767" s="1"/>
      <c r="AG767" s="1"/>
      <c r="AH767" s="1"/>
      <c r="AI767" s="1"/>
      <c r="AJ767" s="1"/>
      <c r="AK767" s="1"/>
      <c r="AL767" s="1"/>
    </row>
    <row r="768" spans="1:38">
      <c r="A768" s="1"/>
      <c r="B768" s="1"/>
      <c r="C768" s="1"/>
      <c r="D768" s="855"/>
      <c r="E768" s="855"/>
      <c r="F768" s="856"/>
      <c r="G768" s="1"/>
      <c r="H768" s="1"/>
      <c r="I768" s="1"/>
      <c r="J768" s="1"/>
      <c r="K768" s="1"/>
      <c r="L768" s="1"/>
      <c r="M768" s="1"/>
      <c r="N768" s="1"/>
      <c r="O768" s="1"/>
      <c r="P768" s="1"/>
      <c r="Q768" s="1"/>
      <c r="R768" s="856"/>
      <c r="S768" s="856"/>
      <c r="T768" s="856"/>
      <c r="U768" s="1"/>
      <c r="V768" s="1"/>
      <c r="W768" s="1"/>
      <c r="X768" s="1"/>
      <c r="Y768" s="1"/>
      <c r="Z768" s="1"/>
      <c r="AA768" s="1"/>
      <c r="AB768" s="1"/>
      <c r="AC768" s="1"/>
      <c r="AD768" s="1"/>
      <c r="AE768" s="1"/>
      <c r="AF768" s="1"/>
      <c r="AG768" s="1"/>
      <c r="AH768" s="1"/>
      <c r="AI768" s="1"/>
      <c r="AJ768" s="1"/>
      <c r="AK768" s="1"/>
      <c r="AL768" s="1"/>
    </row>
    <row r="769" spans="1:38">
      <c r="A769" s="1"/>
      <c r="B769" s="1"/>
      <c r="C769" s="1"/>
      <c r="D769" s="855"/>
      <c r="E769" s="855"/>
      <c r="F769" s="856"/>
      <c r="G769" s="1"/>
      <c r="H769" s="1"/>
      <c r="I769" s="1"/>
      <c r="J769" s="1"/>
      <c r="K769" s="1"/>
      <c r="L769" s="1"/>
      <c r="M769" s="1"/>
      <c r="N769" s="1"/>
      <c r="O769" s="1"/>
      <c r="P769" s="1"/>
      <c r="Q769" s="1"/>
      <c r="R769" s="856"/>
      <c r="S769" s="856"/>
      <c r="T769" s="856"/>
      <c r="U769" s="1"/>
      <c r="V769" s="1"/>
      <c r="W769" s="1"/>
      <c r="X769" s="1"/>
      <c r="Y769" s="1"/>
      <c r="Z769" s="1"/>
      <c r="AA769" s="1"/>
      <c r="AB769" s="1"/>
      <c r="AC769" s="1"/>
      <c r="AD769" s="1"/>
      <c r="AE769" s="1"/>
      <c r="AF769" s="1"/>
      <c r="AG769" s="1"/>
      <c r="AH769" s="1"/>
      <c r="AI769" s="1"/>
      <c r="AJ769" s="1"/>
      <c r="AK769" s="1"/>
      <c r="AL769" s="1"/>
    </row>
    <row r="770" spans="1:38">
      <c r="A770" s="1"/>
      <c r="B770" s="1"/>
      <c r="C770" s="1"/>
      <c r="D770" s="855"/>
      <c r="E770" s="855"/>
      <c r="F770" s="856"/>
      <c r="G770" s="1"/>
      <c r="H770" s="1"/>
      <c r="I770" s="1"/>
      <c r="J770" s="1"/>
      <c r="K770" s="1"/>
      <c r="L770" s="1"/>
      <c r="M770" s="1"/>
      <c r="N770" s="1"/>
      <c r="O770" s="1"/>
      <c r="P770" s="1"/>
      <c r="Q770" s="1"/>
      <c r="R770" s="856"/>
      <c r="S770" s="856"/>
      <c r="T770" s="856"/>
      <c r="U770" s="1"/>
      <c r="V770" s="1"/>
      <c r="W770" s="1"/>
      <c r="X770" s="1"/>
      <c r="Y770" s="1"/>
      <c r="Z770" s="1"/>
      <c r="AA770" s="1"/>
      <c r="AB770" s="1"/>
      <c r="AC770" s="1"/>
      <c r="AD770" s="1"/>
      <c r="AE770" s="1"/>
      <c r="AF770" s="1"/>
      <c r="AG770" s="1"/>
      <c r="AH770" s="1"/>
      <c r="AI770" s="1"/>
      <c r="AJ770" s="1"/>
      <c r="AK770" s="1"/>
      <c r="AL770" s="1"/>
    </row>
    <row r="771" spans="1:38">
      <c r="A771" s="1"/>
      <c r="B771" s="1"/>
      <c r="C771" s="1"/>
      <c r="D771" s="855"/>
      <c r="E771" s="855"/>
      <c r="F771" s="856"/>
      <c r="G771" s="1"/>
      <c r="H771" s="1"/>
      <c r="I771" s="1"/>
      <c r="J771" s="1"/>
      <c r="K771" s="1"/>
      <c r="L771" s="1"/>
      <c r="M771" s="1"/>
      <c r="N771" s="1"/>
      <c r="O771" s="1"/>
      <c r="P771" s="1"/>
      <c r="Q771" s="1"/>
      <c r="R771" s="856"/>
      <c r="S771" s="856"/>
      <c r="T771" s="856"/>
      <c r="U771" s="1"/>
      <c r="V771" s="1"/>
      <c r="W771" s="1"/>
      <c r="X771" s="1"/>
      <c r="Y771" s="1"/>
      <c r="Z771" s="1"/>
      <c r="AA771" s="1"/>
      <c r="AB771" s="1"/>
      <c r="AC771" s="1"/>
      <c r="AD771" s="1"/>
      <c r="AE771" s="1"/>
      <c r="AF771" s="1"/>
      <c r="AG771" s="1"/>
      <c r="AH771" s="1"/>
      <c r="AI771" s="1"/>
      <c r="AJ771" s="1"/>
      <c r="AK771" s="1"/>
      <c r="AL771" s="1"/>
    </row>
    <row r="772" spans="1:38">
      <c r="A772" s="1"/>
      <c r="B772" s="1"/>
      <c r="C772" s="1"/>
      <c r="D772" s="855"/>
      <c r="E772" s="855"/>
      <c r="F772" s="856"/>
      <c r="G772" s="1"/>
      <c r="H772" s="1"/>
      <c r="I772" s="1"/>
      <c r="J772" s="1"/>
      <c r="K772" s="1"/>
      <c r="L772" s="1"/>
      <c r="M772" s="1"/>
      <c r="N772" s="1"/>
      <c r="O772" s="1"/>
      <c r="P772" s="1"/>
      <c r="Q772" s="1"/>
      <c r="R772" s="856"/>
      <c r="S772" s="856"/>
      <c r="T772" s="856"/>
      <c r="U772" s="1"/>
      <c r="V772" s="1"/>
      <c r="W772" s="1"/>
      <c r="X772" s="1"/>
      <c r="Y772" s="1"/>
      <c r="Z772" s="1"/>
      <c r="AA772" s="1"/>
      <c r="AB772" s="1"/>
      <c r="AC772" s="1"/>
      <c r="AD772" s="1"/>
      <c r="AE772" s="1"/>
      <c r="AF772" s="1"/>
      <c r="AG772" s="1"/>
      <c r="AH772" s="1"/>
      <c r="AI772" s="1"/>
      <c r="AJ772" s="1"/>
      <c r="AK772" s="1"/>
      <c r="AL772" s="1"/>
    </row>
    <row r="773" spans="1:38">
      <c r="A773" s="1"/>
      <c r="B773" s="1"/>
      <c r="C773" s="1"/>
      <c r="D773" s="855"/>
      <c r="E773" s="855"/>
      <c r="F773" s="856"/>
      <c r="G773" s="1"/>
      <c r="H773" s="1"/>
      <c r="I773" s="1"/>
      <c r="J773" s="1"/>
      <c r="K773" s="1"/>
      <c r="L773" s="1"/>
      <c r="M773" s="1"/>
      <c r="N773" s="1"/>
      <c r="O773" s="1"/>
      <c r="P773" s="1"/>
      <c r="Q773" s="1"/>
      <c r="R773" s="856"/>
      <c r="S773" s="856"/>
      <c r="T773" s="856"/>
      <c r="U773" s="1"/>
      <c r="V773" s="1"/>
      <c r="W773" s="1"/>
      <c r="X773" s="1"/>
      <c r="Y773" s="1"/>
      <c r="Z773" s="1"/>
      <c r="AA773" s="1"/>
      <c r="AB773" s="1"/>
      <c r="AC773" s="1"/>
      <c r="AD773" s="1"/>
      <c r="AE773" s="1"/>
      <c r="AF773" s="1"/>
      <c r="AG773" s="1"/>
      <c r="AH773" s="1"/>
      <c r="AI773" s="1"/>
      <c r="AJ773" s="1"/>
      <c r="AK773" s="1"/>
      <c r="AL773" s="1"/>
    </row>
    <row r="774" spans="1:38">
      <c r="A774" s="1"/>
      <c r="B774" s="1"/>
      <c r="C774" s="1"/>
      <c r="D774" s="855"/>
      <c r="E774" s="855"/>
      <c r="F774" s="856"/>
      <c r="G774" s="1"/>
      <c r="H774" s="1"/>
      <c r="I774" s="1"/>
      <c r="J774" s="1"/>
      <c r="K774" s="1"/>
      <c r="L774" s="1"/>
      <c r="M774" s="1"/>
      <c r="N774" s="1"/>
      <c r="O774" s="1"/>
      <c r="P774" s="1"/>
      <c r="Q774" s="1"/>
      <c r="R774" s="856"/>
      <c r="S774" s="856"/>
      <c r="T774" s="856"/>
      <c r="U774" s="1"/>
      <c r="V774" s="1"/>
      <c r="W774" s="1"/>
      <c r="X774" s="1"/>
      <c r="Y774" s="1"/>
      <c r="Z774" s="1"/>
      <c r="AA774" s="1"/>
      <c r="AB774" s="1"/>
      <c r="AC774" s="1"/>
      <c r="AD774" s="1"/>
      <c r="AE774" s="1"/>
      <c r="AF774" s="1"/>
      <c r="AG774" s="1"/>
      <c r="AH774" s="1"/>
      <c r="AI774" s="1"/>
      <c r="AJ774" s="1"/>
      <c r="AK774" s="1"/>
      <c r="AL774" s="1"/>
    </row>
    <row r="775" spans="1:38">
      <c r="A775" s="1"/>
      <c r="B775" s="1"/>
      <c r="C775" s="1"/>
      <c r="D775" s="855"/>
      <c r="E775" s="855"/>
      <c r="F775" s="856"/>
      <c r="G775" s="1"/>
      <c r="H775" s="1"/>
      <c r="I775" s="1"/>
      <c r="J775" s="1"/>
      <c r="K775" s="1"/>
      <c r="L775" s="1"/>
      <c r="M775" s="1"/>
      <c r="N775" s="1"/>
      <c r="O775" s="1"/>
      <c r="P775" s="1"/>
      <c r="Q775" s="1"/>
      <c r="R775" s="856"/>
      <c r="S775" s="856"/>
      <c r="T775" s="856"/>
      <c r="U775" s="1"/>
      <c r="V775" s="1"/>
      <c r="W775" s="1"/>
      <c r="X775" s="1"/>
      <c r="Y775" s="1"/>
      <c r="Z775" s="1"/>
      <c r="AA775" s="1"/>
      <c r="AB775" s="1"/>
      <c r="AC775" s="1"/>
      <c r="AD775" s="1"/>
      <c r="AE775" s="1"/>
      <c r="AF775" s="1"/>
      <c r="AG775" s="1"/>
      <c r="AH775" s="1"/>
      <c r="AI775" s="1"/>
      <c r="AJ775" s="1"/>
      <c r="AK775" s="1"/>
      <c r="AL775" s="1"/>
    </row>
    <row r="776" spans="1:38">
      <c r="A776" s="1"/>
      <c r="B776" s="1"/>
      <c r="C776" s="1"/>
      <c r="D776" s="855"/>
      <c r="E776" s="855"/>
      <c r="F776" s="856"/>
      <c r="G776" s="1"/>
      <c r="H776" s="1"/>
      <c r="I776" s="1"/>
      <c r="J776" s="1"/>
      <c r="K776" s="1"/>
      <c r="L776" s="1"/>
      <c r="M776" s="1"/>
      <c r="N776" s="1"/>
      <c r="O776" s="1"/>
      <c r="P776" s="1"/>
      <c r="Q776" s="1"/>
      <c r="R776" s="856"/>
      <c r="S776" s="856"/>
      <c r="T776" s="856"/>
      <c r="U776" s="1"/>
      <c r="V776" s="1"/>
      <c r="W776" s="1"/>
      <c r="X776" s="1"/>
      <c r="Y776" s="1"/>
      <c r="Z776" s="1"/>
      <c r="AA776" s="1"/>
      <c r="AB776" s="1"/>
      <c r="AC776" s="1"/>
      <c r="AD776" s="1"/>
      <c r="AE776" s="1"/>
      <c r="AF776" s="1"/>
      <c r="AG776" s="1"/>
      <c r="AH776" s="1"/>
      <c r="AI776" s="1"/>
      <c r="AJ776" s="1"/>
      <c r="AK776" s="1"/>
      <c r="AL776" s="1"/>
    </row>
    <row r="777" spans="1:38">
      <c r="A777" s="1"/>
      <c r="B777" s="1"/>
      <c r="C777" s="1"/>
      <c r="D777" s="855"/>
      <c r="E777" s="855"/>
      <c r="F777" s="856"/>
      <c r="G777" s="1"/>
      <c r="H777" s="1"/>
      <c r="I777" s="1"/>
      <c r="J777" s="1"/>
      <c r="K777" s="1"/>
      <c r="L777" s="1"/>
      <c r="M777" s="1"/>
      <c r="N777" s="1"/>
      <c r="O777" s="1"/>
      <c r="P777" s="1"/>
      <c r="Q777" s="1"/>
      <c r="R777" s="856"/>
      <c r="S777" s="856"/>
      <c r="T777" s="856"/>
      <c r="U777" s="1"/>
      <c r="V777" s="1"/>
      <c r="W777" s="1"/>
      <c r="X777" s="1"/>
      <c r="Y777" s="1"/>
      <c r="Z777" s="1"/>
      <c r="AA777" s="1"/>
      <c r="AB777" s="1"/>
      <c r="AC777" s="1"/>
      <c r="AD777" s="1"/>
      <c r="AE777" s="1"/>
      <c r="AF777" s="1"/>
      <c r="AG777" s="1"/>
      <c r="AH777" s="1"/>
      <c r="AI777" s="1"/>
      <c r="AJ777" s="1"/>
      <c r="AK777" s="1"/>
      <c r="AL777" s="1"/>
    </row>
    <row r="778" spans="1:38">
      <c r="A778" s="1"/>
      <c r="B778" s="1"/>
      <c r="C778" s="1"/>
      <c r="D778" s="855"/>
      <c r="E778" s="855"/>
      <c r="F778" s="856"/>
      <c r="G778" s="1"/>
      <c r="H778" s="1"/>
      <c r="I778" s="1"/>
      <c r="J778" s="1"/>
      <c r="K778" s="1"/>
      <c r="L778" s="1"/>
      <c r="M778" s="1"/>
      <c r="N778" s="1"/>
      <c r="O778" s="1"/>
      <c r="P778" s="1"/>
      <c r="Q778" s="1"/>
      <c r="R778" s="856"/>
      <c r="S778" s="856"/>
      <c r="T778" s="856"/>
      <c r="U778" s="1"/>
      <c r="V778" s="1"/>
      <c r="W778" s="1"/>
      <c r="X778" s="1"/>
      <c r="Y778" s="1"/>
      <c r="Z778" s="1"/>
      <c r="AA778" s="1"/>
      <c r="AB778" s="1"/>
      <c r="AC778" s="1"/>
      <c r="AD778" s="1"/>
      <c r="AE778" s="1"/>
      <c r="AF778" s="1"/>
      <c r="AG778" s="1"/>
      <c r="AH778" s="1"/>
      <c r="AI778" s="1"/>
      <c r="AJ778" s="1"/>
      <c r="AK778" s="1"/>
      <c r="AL778" s="1"/>
    </row>
    <row r="779" spans="1:38">
      <c r="A779" s="1"/>
      <c r="B779" s="1"/>
      <c r="C779" s="1"/>
      <c r="D779" s="855"/>
      <c r="E779" s="855"/>
      <c r="F779" s="856"/>
      <c r="G779" s="1"/>
      <c r="H779" s="1"/>
      <c r="I779" s="1"/>
      <c r="J779" s="1"/>
      <c r="K779" s="1"/>
      <c r="L779" s="1"/>
      <c r="M779" s="1"/>
      <c r="N779" s="1"/>
      <c r="O779" s="1"/>
      <c r="P779" s="1"/>
      <c r="Q779" s="1"/>
      <c r="R779" s="856"/>
      <c r="S779" s="856"/>
      <c r="T779" s="856"/>
      <c r="U779" s="1"/>
      <c r="V779" s="1"/>
      <c r="W779" s="1"/>
      <c r="X779" s="1"/>
      <c r="Y779" s="1"/>
      <c r="Z779" s="1"/>
      <c r="AA779" s="1"/>
      <c r="AB779" s="1"/>
      <c r="AC779" s="1"/>
      <c r="AD779" s="1"/>
      <c r="AE779" s="1"/>
      <c r="AF779" s="1"/>
      <c r="AG779" s="1"/>
      <c r="AH779" s="1"/>
      <c r="AI779" s="1"/>
      <c r="AJ779" s="1"/>
      <c r="AK779" s="1"/>
      <c r="AL779" s="1"/>
    </row>
    <row r="780" spans="1:38">
      <c r="A780" s="1"/>
      <c r="B780" s="1"/>
      <c r="C780" s="1"/>
      <c r="D780" s="855"/>
      <c r="E780" s="855"/>
      <c r="F780" s="856"/>
      <c r="G780" s="1"/>
      <c r="H780" s="1"/>
      <c r="I780" s="1"/>
      <c r="J780" s="1"/>
      <c r="K780" s="1"/>
      <c r="L780" s="1"/>
      <c r="M780" s="1"/>
      <c r="N780" s="1"/>
      <c r="O780" s="1"/>
      <c r="P780" s="1"/>
      <c r="Q780" s="1"/>
      <c r="R780" s="856"/>
      <c r="S780" s="856"/>
      <c r="T780" s="856"/>
      <c r="U780" s="1"/>
      <c r="V780" s="1"/>
      <c r="W780" s="1"/>
      <c r="X780" s="1"/>
      <c r="Y780" s="1"/>
      <c r="Z780" s="1"/>
      <c r="AA780" s="1"/>
      <c r="AB780" s="1"/>
      <c r="AC780" s="1"/>
      <c r="AD780" s="1"/>
      <c r="AE780" s="1"/>
      <c r="AF780" s="1"/>
      <c r="AG780" s="1"/>
      <c r="AH780" s="1"/>
      <c r="AI780" s="1"/>
      <c r="AJ780" s="1"/>
      <c r="AK780" s="1"/>
      <c r="AL780" s="1"/>
    </row>
    <row r="781" spans="1:38">
      <c r="A781" s="1"/>
      <c r="B781" s="1"/>
      <c r="C781" s="1"/>
      <c r="D781" s="855"/>
      <c r="E781" s="855"/>
      <c r="F781" s="856"/>
      <c r="G781" s="1"/>
      <c r="H781" s="1"/>
      <c r="I781" s="1"/>
      <c r="J781" s="1"/>
      <c r="K781" s="1"/>
      <c r="L781" s="1"/>
      <c r="M781" s="1"/>
      <c r="N781" s="1"/>
      <c r="O781" s="1"/>
      <c r="P781" s="1"/>
      <c r="Q781" s="1"/>
      <c r="R781" s="856"/>
      <c r="S781" s="856"/>
      <c r="T781" s="856"/>
      <c r="U781" s="1"/>
      <c r="V781" s="1"/>
      <c r="W781" s="1"/>
      <c r="X781" s="1"/>
      <c r="Y781" s="1"/>
      <c r="Z781" s="1"/>
      <c r="AA781" s="1"/>
      <c r="AB781" s="1"/>
      <c r="AC781" s="1"/>
      <c r="AD781" s="1"/>
      <c r="AE781" s="1"/>
      <c r="AF781" s="1"/>
      <c r="AG781" s="1"/>
      <c r="AH781" s="1"/>
      <c r="AI781" s="1"/>
      <c r="AJ781" s="1"/>
      <c r="AK781" s="1"/>
      <c r="AL781" s="1"/>
    </row>
    <row r="782" spans="1:38">
      <c r="A782" s="1"/>
      <c r="B782" s="1"/>
      <c r="C782" s="1"/>
      <c r="D782" s="855"/>
      <c r="E782" s="855"/>
      <c r="F782" s="856"/>
      <c r="G782" s="1"/>
      <c r="H782" s="1"/>
      <c r="I782" s="1"/>
      <c r="J782" s="1"/>
      <c r="K782" s="1"/>
      <c r="L782" s="1"/>
      <c r="M782" s="1"/>
      <c r="N782" s="1"/>
      <c r="O782" s="1"/>
      <c r="P782" s="1"/>
      <c r="Q782" s="1"/>
      <c r="R782" s="856"/>
      <c r="S782" s="856"/>
      <c r="T782" s="856"/>
      <c r="U782" s="1"/>
      <c r="V782" s="1"/>
      <c r="W782" s="1"/>
      <c r="X782" s="1"/>
      <c r="Y782" s="1"/>
      <c r="Z782" s="1"/>
      <c r="AA782" s="1"/>
      <c r="AB782" s="1"/>
      <c r="AC782" s="1"/>
      <c r="AD782" s="1"/>
      <c r="AE782" s="1"/>
      <c r="AF782" s="1"/>
      <c r="AG782" s="1"/>
      <c r="AH782" s="1"/>
      <c r="AI782" s="1"/>
      <c r="AJ782" s="1"/>
      <c r="AK782" s="1"/>
      <c r="AL782" s="1"/>
    </row>
    <row r="783" spans="1:38">
      <c r="A783" s="1"/>
      <c r="B783" s="1"/>
      <c r="C783" s="1"/>
      <c r="D783" s="855"/>
      <c r="E783" s="855"/>
      <c r="F783" s="856"/>
      <c r="G783" s="1"/>
      <c r="H783" s="1"/>
      <c r="I783" s="1"/>
      <c r="J783" s="1"/>
      <c r="K783" s="1"/>
      <c r="L783" s="1"/>
      <c r="M783" s="1"/>
      <c r="N783" s="1"/>
      <c r="O783" s="1"/>
      <c r="P783" s="1"/>
      <c r="Q783" s="1"/>
      <c r="R783" s="856"/>
      <c r="S783" s="856"/>
      <c r="T783" s="856"/>
      <c r="U783" s="1"/>
      <c r="V783" s="1"/>
      <c r="W783" s="1"/>
      <c r="X783" s="1"/>
      <c r="Y783" s="1"/>
      <c r="Z783" s="1"/>
      <c r="AA783" s="1"/>
      <c r="AB783" s="1"/>
      <c r="AC783" s="1"/>
      <c r="AD783" s="1"/>
      <c r="AE783" s="1"/>
      <c r="AF783" s="1"/>
      <c r="AG783" s="1"/>
      <c r="AH783" s="1"/>
      <c r="AI783" s="1"/>
      <c r="AJ783" s="1"/>
      <c r="AK783" s="1"/>
      <c r="AL783" s="1"/>
    </row>
    <row r="784" spans="1:38">
      <c r="A784" s="1"/>
      <c r="B784" s="1"/>
      <c r="C784" s="1"/>
      <c r="D784" s="855"/>
      <c r="E784" s="855"/>
      <c r="F784" s="856"/>
      <c r="G784" s="1"/>
      <c r="H784" s="1"/>
      <c r="I784" s="1"/>
      <c r="J784" s="1"/>
      <c r="K784" s="1"/>
      <c r="L784" s="1"/>
      <c r="M784" s="1"/>
      <c r="N784" s="1"/>
      <c r="O784" s="1"/>
      <c r="P784" s="1"/>
      <c r="Q784" s="1"/>
      <c r="R784" s="856"/>
      <c r="S784" s="856"/>
      <c r="T784" s="856"/>
      <c r="U784" s="1"/>
      <c r="V784" s="1"/>
      <c r="W784" s="1"/>
      <c r="X784" s="1"/>
      <c r="Y784" s="1"/>
      <c r="Z784" s="1"/>
      <c r="AA784" s="1"/>
      <c r="AB784" s="1"/>
      <c r="AC784" s="1"/>
      <c r="AD784" s="1"/>
      <c r="AE784" s="1"/>
      <c r="AF784" s="1"/>
      <c r="AG784" s="1"/>
      <c r="AH784" s="1"/>
      <c r="AI784" s="1"/>
      <c r="AJ784" s="1"/>
      <c r="AK784" s="1"/>
      <c r="AL784" s="1"/>
    </row>
    <row r="785" spans="1:38">
      <c r="A785" s="1"/>
      <c r="B785" s="1"/>
      <c r="C785" s="1"/>
      <c r="D785" s="855"/>
      <c r="E785" s="855"/>
      <c r="F785" s="856"/>
      <c r="G785" s="1"/>
      <c r="H785" s="1"/>
      <c r="I785" s="1"/>
      <c r="J785" s="1"/>
      <c r="K785" s="1"/>
      <c r="L785" s="1"/>
      <c r="M785" s="1"/>
      <c r="N785" s="1"/>
      <c r="O785" s="1"/>
      <c r="P785" s="1"/>
      <c r="Q785" s="1"/>
      <c r="R785" s="856"/>
      <c r="S785" s="856"/>
      <c r="T785" s="856"/>
      <c r="U785" s="1"/>
      <c r="V785" s="1"/>
      <c r="W785" s="1"/>
      <c r="X785" s="1"/>
      <c r="Y785" s="1"/>
      <c r="Z785" s="1"/>
      <c r="AA785" s="1"/>
      <c r="AB785" s="1"/>
      <c r="AC785" s="1"/>
      <c r="AD785" s="1"/>
      <c r="AE785" s="1"/>
      <c r="AF785" s="1"/>
      <c r="AG785" s="1"/>
      <c r="AH785" s="1"/>
      <c r="AI785" s="1"/>
      <c r="AJ785" s="1"/>
      <c r="AK785" s="1"/>
      <c r="AL785" s="1"/>
    </row>
    <row r="786" spans="1:38">
      <c r="A786" s="1"/>
      <c r="B786" s="1"/>
      <c r="C786" s="1"/>
      <c r="D786" s="855"/>
      <c r="E786" s="855"/>
      <c r="F786" s="856"/>
      <c r="G786" s="1"/>
      <c r="H786" s="1"/>
      <c r="I786" s="1"/>
      <c r="J786" s="1"/>
      <c r="K786" s="1"/>
      <c r="L786" s="1"/>
      <c r="M786" s="1"/>
      <c r="N786" s="1"/>
      <c r="O786" s="1"/>
      <c r="P786" s="1"/>
      <c r="Q786" s="1"/>
      <c r="R786" s="856"/>
      <c r="S786" s="856"/>
      <c r="T786" s="856"/>
      <c r="U786" s="1"/>
      <c r="V786" s="1"/>
      <c r="W786" s="1"/>
      <c r="X786" s="1"/>
      <c r="Y786" s="1"/>
      <c r="Z786" s="1"/>
      <c r="AA786" s="1"/>
      <c r="AB786" s="1"/>
      <c r="AC786" s="1"/>
      <c r="AD786" s="1"/>
      <c r="AE786" s="1"/>
      <c r="AF786" s="1"/>
      <c r="AG786" s="1"/>
      <c r="AH786" s="1"/>
      <c r="AI786" s="1"/>
      <c r="AJ786" s="1"/>
      <c r="AK786" s="1"/>
      <c r="AL786" s="1"/>
    </row>
    <row r="787" spans="1:38">
      <c r="A787" s="1"/>
      <c r="B787" s="1"/>
      <c r="C787" s="1"/>
      <c r="D787" s="855"/>
      <c r="E787" s="855"/>
      <c r="F787" s="856"/>
      <c r="G787" s="1"/>
      <c r="H787" s="1"/>
      <c r="I787" s="1"/>
      <c r="J787" s="1"/>
      <c r="K787" s="1"/>
      <c r="L787" s="1"/>
      <c r="M787" s="1"/>
      <c r="N787" s="1"/>
      <c r="O787" s="1"/>
      <c r="P787" s="1"/>
      <c r="Q787" s="1"/>
      <c r="R787" s="856"/>
      <c r="S787" s="856"/>
      <c r="T787" s="856"/>
      <c r="U787" s="1"/>
      <c r="V787" s="1"/>
      <c r="W787" s="1"/>
      <c r="X787" s="1"/>
      <c r="Y787" s="1"/>
      <c r="Z787" s="1"/>
      <c r="AA787" s="1"/>
      <c r="AB787" s="1"/>
      <c r="AC787" s="1"/>
      <c r="AD787" s="1"/>
      <c r="AE787" s="1"/>
      <c r="AF787" s="1"/>
      <c r="AG787" s="1"/>
      <c r="AH787" s="1"/>
      <c r="AI787" s="1"/>
      <c r="AJ787" s="1"/>
      <c r="AK787" s="1"/>
      <c r="AL787" s="1"/>
    </row>
    <row r="788" spans="1:38">
      <c r="A788" s="1"/>
      <c r="B788" s="1"/>
      <c r="C788" s="1"/>
      <c r="D788" s="855"/>
      <c r="E788" s="855"/>
      <c r="F788" s="856"/>
      <c r="G788" s="1"/>
      <c r="H788" s="1"/>
      <c r="I788" s="1"/>
      <c r="J788" s="1"/>
      <c r="K788" s="1"/>
      <c r="L788" s="1"/>
      <c r="M788" s="1"/>
      <c r="N788" s="1"/>
      <c r="O788" s="1"/>
      <c r="P788" s="1"/>
      <c r="Q788" s="1"/>
      <c r="R788" s="856"/>
      <c r="S788" s="856"/>
      <c r="T788" s="856"/>
      <c r="U788" s="1"/>
      <c r="V788" s="1"/>
      <c r="W788" s="1"/>
      <c r="X788" s="1"/>
      <c r="Y788" s="1"/>
      <c r="Z788" s="1"/>
      <c r="AA788" s="1"/>
      <c r="AB788" s="1"/>
      <c r="AC788" s="1"/>
      <c r="AD788" s="1"/>
      <c r="AE788" s="1"/>
      <c r="AF788" s="1"/>
      <c r="AG788" s="1"/>
      <c r="AH788" s="1"/>
      <c r="AI788" s="1"/>
      <c r="AJ788" s="1"/>
      <c r="AK788" s="1"/>
      <c r="AL788" s="1"/>
    </row>
    <row r="789" spans="1:38">
      <c r="A789" s="1"/>
      <c r="B789" s="1"/>
      <c r="C789" s="1"/>
      <c r="D789" s="855"/>
      <c r="E789" s="855"/>
      <c r="F789" s="856"/>
      <c r="G789" s="1"/>
      <c r="H789" s="1"/>
      <c r="I789" s="1"/>
      <c r="J789" s="1"/>
      <c r="K789" s="1"/>
      <c r="L789" s="1"/>
      <c r="M789" s="1"/>
      <c r="N789" s="1"/>
      <c r="O789" s="1"/>
      <c r="P789" s="1"/>
      <c r="Q789" s="1"/>
      <c r="R789" s="856"/>
      <c r="S789" s="856"/>
      <c r="T789" s="856"/>
      <c r="U789" s="1"/>
      <c r="V789" s="1"/>
      <c r="W789" s="1"/>
      <c r="X789" s="1"/>
      <c r="Y789" s="1"/>
      <c r="Z789" s="1"/>
      <c r="AA789" s="1"/>
      <c r="AB789" s="1"/>
      <c r="AC789" s="1"/>
      <c r="AD789" s="1"/>
      <c r="AE789" s="1"/>
      <c r="AF789" s="1"/>
      <c r="AG789" s="1"/>
      <c r="AH789" s="1"/>
      <c r="AI789" s="1"/>
      <c r="AJ789" s="1"/>
      <c r="AK789" s="1"/>
      <c r="AL789" s="1"/>
    </row>
    <row r="790" spans="1:38">
      <c r="A790" s="1"/>
      <c r="B790" s="1"/>
      <c r="C790" s="1"/>
      <c r="D790" s="855"/>
      <c r="E790" s="855"/>
      <c r="F790" s="856"/>
      <c r="G790" s="1"/>
      <c r="H790" s="1"/>
      <c r="I790" s="1"/>
      <c r="J790" s="1"/>
      <c r="K790" s="1"/>
      <c r="L790" s="1"/>
      <c r="M790" s="1"/>
      <c r="N790" s="1"/>
      <c r="O790" s="1"/>
      <c r="P790" s="1"/>
      <c r="Q790" s="1"/>
      <c r="R790" s="856"/>
      <c r="S790" s="856"/>
      <c r="T790" s="856"/>
      <c r="U790" s="1"/>
      <c r="V790" s="1"/>
      <c r="W790" s="1"/>
      <c r="X790" s="1"/>
      <c r="Y790" s="1"/>
      <c r="Z790" s="1"/>
      <c r="AA790" s="1"/>
      <c r="AB790" s="1"/>
      <c r="AC790" s="1"/>
      <c r="AD790" s="1"/>
      <c r="AE790" s="1"/>
      <c r="AF790" s="1"/>
      <c r="AG790" s="1"/>
      <c r="AH790" s="1"/>
      <c r="AI790" s="1"/>
      <c r="AJ790" s="1"/>
      <c r="AK790" s="1"/>
      <c r="AL790" s="1"/>
    </row>
    <row r="791" spans="1:38">
      <c r="A791" s="1"/>
      <c r="B791" s="1"/>
      <c r="C791" s="1"/>
      <c r="D791" s="855"/>
      <c r="E791" s="855"/>
      <c r="F791" s="856"/>
      <c r="G791" s="1"/>
      <c r="H791" s="1"/>
      <c r="I791" s="1"/>
      <c r="J791" s="1"/>
      <c r="K791" s="1"/>
      <c r="L791" s="1"/>
      <c r="M791" s="1"/>
      <c r="N791" s="1"/>
      <c r="O791" s="1"/>
      <c r="P791" s="1"/>
      <c r="Q791" s="1"/>
      <c r="R791" s="856"/>
      <c r="S791" s="856"/>
      <c r="T791" s="856"/>
      <c r="U791" s="1"/>
      <c r="V791" s="1"/>
      <c r="W791" s="1"/>
      <c r="X791" s="1"/>
      <c r="Y791" s="1"/>
      <c r="Z791" s="1"/>
      <c r="AA791" s="1"/>
      <c r="AB791" s="1"/>
      <c r="AC791" s="1"/>
      <c r="AD791" s="1"/>
      <c r="AE791" s="1"/>
      <c r="AF791" s="1"/>
      <c r="AG791" s="1"/>
      <c r="AH791" s="1"/>
      <c r="AI791" s="1"/>
      <c r="AJ791" s="1"/>
      <c r="AK791" s="1"/>
      <c r="AL791" s="1"/>
    </row>
    <row r="792" spans="1:38">
      <c r="A792" s="1"/>
      <c r="B792" s="1"/>
      <c r="C792" s="1"/>
      <c r="D792" s="855"/>
      <c r="E792" s="855"/>
      <c r="F792" s="856"/>
      <c r="G792" s="1"/>
      <c r="H792" s="1"/>
      <c r="I792" s="1"/>
      <c r="J792" s="1"/>
      <c r="K792" s="1"/>
      <c r="L792" s="1"/>
      <c r="M792" s="1"/>
      <c r="N792" s="1"/>
      <c r="O792" s="1"/>
      <c r="P792" s="1"/>
      <c r="Q792" s="1"/>
      <c r="R792" s="856"/>
      <c r="S792" s="856"/>
      <c r="T792" s="856"/>
      <c r="U792" s="1"/>
      <c r="V792" s="1"/>
      <c r="W792" s="1"/>
      <c r="X792" s="1"/>
      <c r="Y792" s="1"/>
      <c r="Z792" s="1"/>
      <c r="AA792" s="1"/>
      <c r="AB792" s="1"/>
      <c r="AC792" s="1"/>
      <c r="AD792" s="1"/>
      <c r="AE792" s="1"/>
      <c r="AF792" s="1"/>
      <c r="AG792" s="1"/>
      <c r="AH792" s="1"/>
      <c r="AI792" s="1"/>
      <c r="AJ792" s="1"/>
      <c r="AK792" s="1"/>
      <c r="AL792" s="1"/>
    </row>
    <row r="793" spans="1:38">
      <c r="A793" s="1"/>
      <c r="B793" s="1"/>
      <c r="C793" s="1"/>
      <c r="D793" s="855"/>
      <c r="E793" s="855"/>
      <c r="F793" s="856"/>
      <c r="G793" s="1"/>
      <c r="H793" s="1"/>
      <c r="I793" s="1"/>
      <c r="J793" s="1"/>
      <c r="K793" s="1"/>
      <c r="L793" s="1"/>
      <c r="M793" s="1"/>
      <c r="N793" s="1"/>
      <c r="O793" s="1"/>
      <c r="P793" s="1"/>
      <c r="Q793" s="1"/>
      <c r="R793" s="856"/>
      <c r="S793" s="856"/>
      <c r="T793" s="856"/>
      <c r="U793" s="1"/>
      <c r="V793" s="1"/>
      <c r="W793" s="1"/>
      <c r="X793" s="1"/>
      <c r="Y793" s="1"/>
      <c r="Z793" s="1"/>
      <c r="AA793" s="1"/>
      <c r="AB793" s="1"/>
      <c r="AC793" s="1"/>
      <c r="AD793" s="1"/>
      <c r="AE793" s="1"/>
      <c r="AF793" s="1"/>
      <c r="AG793" s="1"/>
      <c r="AH793" s="1"/>
      <c r="AI793" s="1"/>
      <c r="AJ793" s="1"/>
      <c r="AK793" s="1"/>
      <c r="AL793" s="1"/>
    </row>
    <row r="794" spans="1:38">
      <c r="A794" s="1"/>
      <c r="B794" s="1"/>
      <c r="C794" s="1"/>
      <c r="D794" s="855"/>
      <c r="E794" s="855"/>
      <c r="F794" s="856"/>
      <c r="G794" s="1"/>
      <c r="H794" s="1"/>
      <c r="I794" s="1"/>
      <c r="J794" s="1"/>
      <c r="K794" s="1"/>
      <c r="L794" s="1"/>
      <c r="M794" s="1"/>
      <c r="N794" s="1"/>
      <c r="O794" s="1"/>
      <c r="P794" s="1"/>
      <c r="Q794" s="1"/>
      <c r="R794" s="856"/>
      <c r="S794" s="856"/>
      <c r="T794" s="856"/>
      <c r="U794" s="1"/>
      <c r="V794" s="1"/>
      <c r="W794" s="1"/>
      <c r="X794" s="1"/>
      <c r="Y794" s="1"/>
      <c r="Z794" s="1"/>
      <c r="AA794" s="1"/>
      <c r="AB794" s="1"/>
      <c r="AC794" s="1"/>
      <c r="AD794" s="1"/>
      <c r="AE794" s="1"/>
      <c r="AF794" s="1"/>
      <c r="AG794" s="1"/>
      <c r="AH794" s="1"/>
      <c r="AI794" s="1"/>
      <c r="AJ794" s="1"/>
      <c r="AK794" s="1"/>
      <c r="AL794" s="1"/>
    </row>
    <row r="795" spans="1:38">
      <c r="A795" s="1"/>
      <c r="B795" s="1"/>
      <c r="C795" s="1"/>
      <c r="D795" s="855"/>
      <c r="E795" s="855"/>
      <c r="F795" s="856"/>
      <c r="G795" s="1"/>
      <c r="H795" s="1"/>
      <c r="I795" s="1"/>
      <c r="J795" s="1"/>
      <c r="K795" s="1"/>
      <c r="L795" s="1"/>
      <c r="M795" s="1"/>
      <c r="N795" s="1"/>
      <c r="O795" s="1"/>
      <c r="P795" s="1"/>
      <c r="Q795" s="1"/>
      <c r="R795" s="856"/>
      <c r="S795" s="856"/>
      <c r="T795" s="856"/>
      <c r="U795" s="1"/>
      <c r="V795" s="1"/>
      <c r="W795" s="1"/>
      <c r="X795" s="1"/>
      <c r="Y795" s="1"/>
      <c r="Z795" s="1"/>
      <c r="AA795" s="1"/>
      <c r="AB795" s="1"/>
      <c r="AC795" s="1"/>
      <c r="AD795" s="1"/>
      <c r="AE795" s="1"/>
      <c r="AF795" s="1"/>
      <c r="AG795" s="1"/>
      <c r="AH795" s="1"/>
      <c r="AI795" s="1"/>
      <c r="AJ795" s="1"/>
      <c r="AK795" s="1"/>
      <c r="AL795" s="1"/>
    </row>
    <row r="796" spans="1:38">
      <c r="A796" s="1"/>
      <c r="B796" s="1"/>
      <c r="C796" s="1"/>
      <c r="D796" s="855"/>
      <c r="E796" s="855"/>
      <c r="F796" s="856"/>
      <c r="G796" s="1"/>
      <c r="H796" s="1"/>
      <c r="I796" s="1"/>
      <c r="J796" s="1"/>
      <c r="K796" s="1"/>
      <c r="L796" s="1"/>
      <c r="M796" s="1"/>
      <c r="N796" s="1"/>
      <c r="O796" s="1"/>
      <c r="P796" s="1"/>
      <c r="Q796" s="1"/>
      <c r="R796" s="856"/>
      <c r="S796" s="856"/>
      <c r="T796" s="856"/>
      <c r="U796" s="1"/>
      <c r="V796" s="1"/>
      <c r="W796" s="1"/>
      <c r="X796" s="1"/>
      <c r="Y796" s="1"/>
      <c r="Z796" s="1"/>
      <c r="AA796" s="1"/>
      <c r="AB796" s="1"/>
      <c r="AC796" s="1"/>
      <c r="AD796" s="1"/>
      <c r="AE796" s="1"/>
      <c r="AF796" s="1"/>
      <c r="AG796" s="1"/>
      <c r="AH796" s="1"/>
      <c r="AI796" s="1"/>
      <c r="AJ796" s="1"/>
      <c r="AK796" s="1"/>
      <c r="AL796" s="1"/>
    </row>
    <row r="797" spans="1:38">
      <c r="A797" s="1"/>
      <c r="B797" s="1"/>
      <c r="C797" s="1"/>
      <c r="D797" s="855"/>
      <c r="E797" s="855"/>
      <c r="F797" s="856"/>
      <c r="G797" s="1"/>
      <c r="H797" s="1"/>
      <c r="I797" s="1"/>
      <c r="J797" s="1"/>
      <c r="K797" s="1"/>
      <c r="L797" s="1"/>
      <c r="M797" s="1"/>
      <c r="N797" s="1"/>
      <c r="O797" s="1"/>
      <c r="P797" s="1"/>
      <c r="Q797" s="1"/>
      <c r="R797" s="856"/>
      <c r="S797" s="856"/>
      <c r="T797" s="856"/>
      <c r="U797" s="1"/>
      <c r="V797" s="1"/>
      <c r="W797" s="1"/>
      <c r="X797" s="1"/>
      <c r="Y797" s="1"/>
      <c r="Z797" s="1"/>
      <c r="AA797" s="1"/>
      <c r="AB797" s="1"/>
      <c r="AC797" s="1"/>
      <c r="AD797" s="1"/>
      <c r="AE797" s="1"/>
      <c r="AF797" s="1"/>
      <c r="AG797" s="1"/>
      <c r="AH797" s="1"/>
      <c r="AI797" s="1"/>
      <c r="AJ797" s="1"/>
      <c r="AK797" s="1"/>
      <c r="AL797" s="1"/>
    </row>
    <row r="798" spans="1:38">
      <c r="A798" s="1"/>
      <c r="B798" s="1"/>
      <c r="C798" s="1"/>
      <c r="D798" s="855"/>
      <c r="E798" s="855"/>
      <c r="F798" s="856"/>
      <c r="G798" s="1"/>
      <c r="H798" s="1"/>
      <c r="I798" s="1"/>
      <c r="J798" s="1"/>
      <c r="K798" s="1"/>
      <c r="L798" s="1"/>
      <c r="M798" s="1"/>
      <c r="N798" s="1"/>
      <c r="O798" s="1"/>
      <c r="P798" s="1"/>
      <c r="Q798" s="1"/>
      <c r="R798" s="856"/>
      <c r="S798" s="856"/>
      <c r="T798" s="856"/>
      <c r="U798" s="1"/>
      <c r="V798" s="1"/>
      <c r="W798" s="1"/>
      <c r="X798" s="1"/>
      <c r="Y798" s="1"/>
      <c r="Z798" s="1"/>
      <c r="AA798" s="1"/>
      <c r="AB798" s="1"/>
      <c r="AC798" s="1"/>
      <c r="AD798" s="1"/>
      <c r="AE798" s="1"/>
      <c r="AF798" s="1"/>
      <c r="AG798" s="1"/>
      <c r="AH798" s="1"/>
      <c r="AI798" s="1"/>
      <c r="AJ798" s="1"/>
      <c r="AK798" s="1"/>
      <c r="AL798" s="1"/>
    </row>
    <row r="799" spans="1:38">
      <c r="A799" s="1"/>
      <c r="B799" s="1"/>
      <c r="C799" s="1"/>
      <c r="D799" s="855"/>
      <c r="E799" s="855"/>
      <c r="F799" s="856"/>
      <c r="G799" s="1"/>
      <c r="H799" s="1"/>
      <c r="I799" s="1"/>
      <c r="J799" s="1"/>
      <c r="K799" s="1"/>
      <c r="L799" s="1"/>
      <c r="M799" s="1"/>
      <c r="N799" s="1"/>
      <c r="O799" s="1"/>
      <c r="P799" s="1"/>
      <c r="Q799" s="1"/>
      <c r="R799" s="856"/>
      <c r="S799" s="856"/>
      <c r="T799" s="856"/>
      <c r="U799" s="1"/>
      <c r="V799" s="1"/>
      <c r="W799" s="1"/>
      <c r="X799" s="1"/>
      <c r="Y799" s="1"/>
      <c r="Z799" s="1"/>
      <c r="AA799" s="1"/>
      <c r="AB799" s="1"/>
      <c r="AC799" s="1"/>
      <c r="AD799" s="1"/>
      <c r="AE799" s="1"/>
      <c r="AF799" s="1"/>
      <c r="AG799" s="1"/>
      <c r="AH799" s="1"/>
      <c r="AI799" s="1"/>
      <c r="AJ799" s="1"/>
      <c r="AK799" s="1"/>
      <c r="AL799" s="1"/>
    </row>
    <row r="800" spans="1:38">
      <c r="A800" s="1"/>
      <c r="B800" s="1"/>
      <c r="C800" s="1"/>
      <c r="D800" s="855"/>
      <c r="E800" s="855"/>
      <c r="F800" s="856"/>
      <c r="G800" s="1"/>
      <c r="H800" s="1"/>
      <c r="I800" s="1"/>
      <c r="J800" s="1"/>
      <c r="K800" s="1"/>
      <c r="L800" s="1"/>
      <c r="M800" s="1"/>
      <c r="N800" s="1"/>
      <c r="O800" s="1"/>
      <c r="P800" s="1"/>
      <c r="Q800" s="1"/>
      <c r="R800" s="856"/>
      <c r="S800" s="856"/>
      <c r="T800" s="856"/>
      <c r="U800" s="1"/>
      <c r="V800" s="1"/>
      <c r="W800" s="1"/>
      <c r="X800" s="1"/>
      <c r="Y800" s="1"/>
      <c r="Z800" s="1"/>
      <c r="AA800" s="1"/>
      <c r="AB800" s="1"/>
      <c r="AC800" s="1"/>
      <c r="AD800" s="1"/>
      <c r="AE800" s="1"/>
      <c r="AF800" s="1"/>
      <c r="AG800" s="1"/>
      <c r="AH800" s="1"/>
      <c r="AI800" s="1"/>
      <c r="AJ800" s="1"/>
      <c r="AK800" s="1"/>
      <c r="AL800" s="1"/>
    </row>
    <row r="801" spans="1:38">
      <c r="A801" s="1"/>
      <c r="B801" s="1"/>
      <c r="C801" s="1"/>
      <c r="D801" s="855"/>
      <c r="E801" s="855"/>
      <c r="F801" s="856"/>
      <c r="G801" s="1"/>
      <c r="H801" s="1"/>
      <c r="I801" s="1"/>
      <c r="J801" s="1"/>
      <c r="K801" s="1"/>
      <c r="L801" s="1"/>
      <c r="M801" s="1"/>
      <c r="N801" s="1"/>
      <c r="O801" s="1"/>
      <c r="P801" s="1"/>
      <c r="Q801" s="1"/>
      <c r="R801" s="856"/>
      <c r="S801" s="856"/>
      <c r="T801" s="856"/>
      <c r="U801" s="1"/>
      <c r="V801" s="1"/>
      <c r="W801" s="1"/>
      <c r="X801" s="1"/>
      <c r="Y801" s="1"/>
      <c r="Z801" s="1"/>
      <c r="AA801" s="1"/>
      <c r="AB801" s="1"/>
      <c r="AC801" s="1"/>
      <c r="AD801" s="1"/>
      <c r="AE801" s="1"/>
      <c r="AF801" s="1"/>
      <c r="AG801" s="1"/>
      <c r="AH801" s="1"/>
      <c r="AI801" s="1"/>
      <c r="AJ801" s="1"/>
      <c r="AK801" s="1"/>
      <c r="AL801" s="1"/>
    </row>
    <row r="802" spans="1:38">
      <c r="A802" s="1"/>
      <c r="B802" s="1"/>
      <c r="C802" s="1"/>
      <c r="D802" s="855"/>
      <c r="E802" s="855"/>
      <c r="F802" s="856"/>
      <c r="G802" s="1"/>
      <c r="H802" s="1"/>
      <c r="I802" s="1"/>
      <c r="J802" s="1"/>
      <c r="K802" s="1"/>
      <c r="L802" s="1"/>
      <c r="M802" s="1"/>
      <c r="N802" s="1"/>
      <c r="O802" s="1"/>
      <c r="P802" s="1"/>
      <c r="Q802" s="1"/>
      <c r="R802" s="856"/>
      <c r="S802" s="856"/>
      <c r="T802" s="856"/>
      <c r="U802" s="1"/>
      <c r="V802" s="1"/>
      <c r="W802" s="1"/>
      <c r="X802" s="1"/>
      <c r="Y802" s="1"/>
      <c r="Z802" s="1"/>
      <c r="AA802" s="1"/>
      <c r="AB802" s="1"/>
      <c r="AC802" s="1"/>
      <c r="AD802" s="1"/>
      <c r="AE802" s="1"/>
      <c r="AF802" s="1"/>
      <c r="AG802" s="1"/>
      <c r="AH802" s="1"/>
      <c r="AI802" s="1"/>
      <c r="AJ802" s="1"/>
      <c r="AK802" s="1"/>
      <c r="AL802" s="1"/>
    </row>
    <row r="803" spans="1:38">
      <c r="A803" s="1"/>
      <c r="B803" s="1"/>
      <c r="C803" s="1"/>
      <c r="D803" s="855"/>
      <c r="E803" s="855"/>
      <c r="F803" s="856"/>
      <c r="G803" s="1"/>
      <c r="H803" s="1"/>
      <c r="I803" s="1"/>
      <c r="J803" s="1"/>
      <c r="K803" s="1"/>
      <c r="L803" s="1"/>
      <c r="M803" s="1"/>
      <c r="N803" s="1"/>
      <c r="O803" s="1"/>
      <c r="P803" s="1"/>
      <c r="Q803" s="1"/>
      <c r="R803" s="856"/>
      <c r="S803" s="856"/>
      <c r="T803" s="856"/>
      <c r="U803" s="1"/>
      <c r="V803" s="1"/>
      <c r="W803" s="1"/>
      <c r="X803" s="1"/>
      <c r="Y803" s="1"/>
      <c r="Z803" s="1"/>
      <c r="AA803" s="1"/>
      <c r="AB803" s="1"/>
      <c r="AC803" s="1"/>
      <c r="AD803" s="1"/>
      <c r="AE803" s="1"/>
      <c r="AF803" s="1"/>
      <c r="AG803" s="1"/>
      <c r="AH803" s="1"/>
      <c r="AI803" s="1"/>
      <c r="AJ803" s="1"/>
      <c r="AK803" s="1"/>
      <c r="AL803" s="1"/>
    </row>
    <row r="804" spans="1:38">
      <c r="A804" s="1"/>
      <c r="B804" s="1"/>
      <c r="C804" s="1"/>
      <c r="D804" s="855"/>
      <c r="E804" s="855"/>
      <c r="F804" s="856"/>
      <c r="G804" s="1"/>
      <c r="H804" s="1"/>
      <c r="I804" s="1"/>
      <c r="J804" s="1"/>
      <c r="K804" s="1"/>
      <c r="L804" s="1"/>
      <c r="M804" s="1"/>
      <c r="N804" s="1"/>
      <c r="O804" s="1"/>
      <c r="P804" s="1"/>
      <c r="Q804" s="1"/>
      <c r="R804" s="856"/>
      <c r="S804" s="856"/>
      <c r="T804" s="856"/>
      <c r="U804" s="1"/>
      <c r="V804" s="1"/>
      <c r="W804" s="1"/>
      <c r="X804" s="1"/>
      <c r="Y804" s="1"/>
      <c r="Z804" s="1"/>
      <c r="AA804" s="1"/>
      <c r="AB804" s="1"/>
      <c r="AC804" s="1"/>
      <c r="AD804" s="1"/>
      <c r="AE804" s="1"/>
      <c r="AF804" s="1"/>
      <c r="AG804" s="1"/>
      <c r="AH804" s="1"/>
      <c r="AI804" s="1"/>
      <c r="AJ804" s="1"/>
      <c r="AK804" s="1"/>
      <c r="AL804" s="1"/>
    </row>
    <row r="805" spans="1:38">
      <c r="A805" s="1"/>
      <c r="B805" s="1"/>
      <c r="C805" s="1"/>
      <c r="D805" s="855"/>
      <c r="E805" s="855"/>
      <c r="F805" s="856"/>
      <c r="G805" s="1"/>
      <c r="H805" s="1"/>
      <c r="I805" s="1"/>
      <c r="J805" s="1"/>
      <c r="K805" s="1"/>
      <c r="L805" s="1"/>
      <c r="M805" s="1"/>
      <c r="N805" s="1"/>
      <c r="O805" s="1"/>
      <c r="P805" s="1"/>
      <c r="Q805" s="1"/>
      <c r="R805" s="856"/>
      <c r="S805" s="856"/>
      <c r="T805" s="856"/>
      <c r="U805" s="1"/>
      <c r="V805" s="1"/>
      <c r="W805" s="1"/>
      <c r="X805" s="1"/>
      <c r="Y805" s="1"/>
      <c r="Z805" s="1"/>
      <c r="AA805" s="1"/>
      <c r="AB805" s="1"/>
      <c r="AC805" s="1"/>
      <c r="AD805" s="1"/>
      <c r="AE805" s="1"/>
      <c r="AF805" s="1"/>
      <c r="AG805" s="1"/>
      <c r="AH805" s="1"/>
      <c r="AI805" s="1"/>
      <c r="AJ805" s="1"/>
      <c r="AK805" s="1"/>
      <c r="AL805" s="1"/>
    </row>
    <row r="806" spans="1:38">
      <c r="A806" s="1"/>
      <c r="B806" s="1"/>
      <c r="C806" s="1"/>
      <c r="D806" s="855"/>
      <c r="E806" s="855"/>
      <c r="F806" s="856"/>
      <c r="G806" s="1"/>
      <c r="H806" s="1"/>
      <c r="I806" s="1"/>
      <c r="J806" s="1"/>
      <c r="K806" s="1"/>
      <c r="L806" s="1"/>
      <c r="M806" s="1"/>
      <c r="N806" s="1"/>
      <c r="O806" s="1"/>
      <c r="P806" s="1"/>
      <c r="Q806" s="1"/>
      <c r="R806" s="856"/>
      <c r="S806" s="856"/>
      <c r="T806" s="856"/>
      <c r="U806" s="1"/>
      <c r="V806" s="1"/>
      <c r="W806" s="1"/>
      <c r="X806" s="1"/>
      <c r="Y806" s="1"/>
      <c r="Z806" s="1"/>
      <c r="AA806" s="1"/>
      <c r="AB806" s="1"/>
      <c r="AC806" s="1"/>
      <c r="AD806" s="1"/>
      <c r="AE806" s="1"/>
      <c r="AF806" s="1"/>
      <c r="AG806" s="1"/>
      <c r="AH806" s="1"/>
      <c r="AI806" s="1"/>
      <c r="AJ806" s="1"/>
      <c r="AK806" s="1"/>
      <c r="AL806" s="1"/>
    </row>
    <row r="807" spans="1:38">
      <c r="A807" s="1"/>
      <c r="B807" s="1"/>
      <c r="C807" s="1"/>
      <c r="D807" s="855"/>
      <c r="E807" s="855"/>
      <c r="F807" s="856"/>
      <c r="G807" s="1"/>
      <c r="H807" s="1"/>
      <c r="I807" s="1"/>
      <c r="J807" s="1"/>
      <c r="K807" s="1"/>
      <c r="L807" s="1"/>
      <c r="M807" s="1"/>
      <c r="N807" s="1"/>
      <c r="O807" s="1"/>
      <c r="P807" s="1"/>
      <c r="Q807" s="1"/>
      <c r="R807" s="856"/>
      <c r="S807" s="856"/>
      <c r="T807" s="856"/>
      <c r="U807" s="1"/>
      <c r="V807" s="1"/>
      <c r="W807" s="1"/>
      <c r="X807" s="1"/>
      <c r="Y807" s="1"/>
      <c r="Z807" s="1"/>
      <c r="AA807" s="1"/>
      <c r="AB807" s="1"/>
      <c r="AC807" s="1"/>
      <c r="AD807" s="1"/>
      <c r="AE807" s="1"/>
      <c r="AF807" s="1"/>
      <c r="AG807" s="1"/>
      <c r="AH807" s="1"/>
      <c r="AI807" s="1"/>
      <c r="AJ807" s="1"/>
      <c r="AK807" s="1"/>
      <c r="AL807" s="1"/>
    </row>
    <row r="808" spans="1:38">
      <c r="A808" s="1"/>
      <c r="B808" s="1"/>
      <c r="C808" s="1"/>
      <c r="D808" s="855"/>
      <c r="E808" s="855"/>
      <c r="F808" s="856"/>
      <c r="G808" s="1"/>
      <c r="H808" s="1"/>
      <c r="I808" s="1"/>
      <c r="J808" s="1"/>
      <c r="K808" s="1"/>
      <c r="L808" s="1"/>
      <c r="M808" s="1"/>
      <c r="N808" s="1"/>
      <c r="O808" s="1"/>
      <c r="P808" s="1"/>
      <c r="Q808" s="1"/>
      <c r="R808" s="856"/>
      <c r="S808" s="856"/>
      <c r="T808" s="856"/>
      <c r="U808" s="1"/>
      <c r="V808" s="1"/>
      <c r="W808" s="1"/>
      <c r="X808" s="1"/>
      <c r="Y808" s="1"/>
      <c r="Z808" s="1"/>
      <c r="AA808" s="1"/>
      <c r="AB808" s="1"/>
      <c r="AC808" s="1"/>
      <c r="AD808" s="1"/>
      <c r="AE808" s="1"/>
      <c r="AF808" s="1"/>
      <c r="AG808" s="1"/>
      <c r="AH808" s="1"/>
      <c r="AI808" s="1"/>
      <c r="AJ808" s="1"/>
      <c r="AK808" s="1"/>
      <c r="AL808" s="1"/>
    </row>
    <row r="809" spans="1:38">
      <c r="A809" s="1"/>
      <c r="B809" s="1"/>
      <c r="C809" s="1"/>
      <c r="D809" s="855"/>
      <c r="E809" s="855"/>
      <c r="F809" s="856"/>
      <c r="G809" s="1"/>
      <c r="H809" s="1"/>
      <c r="I809" s="1"/>
      <c r="J809" s="1"/>
      <c r="K809" s="1"/>
      <c r="L809" s="1"/>
      <c r="M809" s="1"/>
      <c r="N809" s="1"/>
      <c r="O809" s="1"/>
      <c r="P809" s="1"/>
      <c r="Q809" s="1"/>
      <c r="R809" s="856"/>
      <c r="S809" s="856"/>
      <c r="T809" s="856"/>
      <c r="U809" s="1"/>
      <c r="V809" s="1"/>
      <c r="W809" s="1"/>
      <c r="X809" s="1"/>
      <c r="Y809" s="1"/>
      <c r="Z809" s="1"/>
      <c r="AA809" s="1"/>
      <c r="AB809" s="1"/>
      <c r="AC809" s="1"/>
      <c r="AD809" s="1"/>
      <c r="AE809" s="1"/>
      <c r="AF809" s="1"/>
      <c r="AG809" s="1"/>
      <c r="AH809" s="1"/>
      <c r="AI809" s="1"/>
      <c r="AJ809" s="1"/>
      <c r="AK809" s="1"/>
      <c r="AL809" s="1"/>
    </row>
    <row r="810" spans="1:38">
      <c r="A810" s="1"/>
      <c r="B810" s="1"/>
      <c r="C810" s="1"/>
      <c r="D810" s="855"/>
      <c r="E810" s="855"/>
      <c r="F810" s="856"/>
      <c r="G810" s="1"/>
      <c r="H810" s="1"/>
      <c r="I810" s="1"/>
      <c r="J810" s="1"/>
      <c r="K810" s="1"/>
      <c r="L810" s="1"/>
      <c r="M810" s="1"/>
      <c r="N810" s="1"/>
      <c r="O810" s="1"/>
      <c r="P810" s="1"/>
      <c r="Q810" s="1"/>
      <c r="R810" s="856"/>
      <c r="S810" s="856"/>
      <c r="T810" s="856"/>
      <c r="U810" s="1"/>
      <c r="V810" s="1"/>
      <c r="W810" s="1"/>
      <c r="X810" s="1"/>
      <c r="Y810" s="1"/>
      <c r="Z810" s="1"/>
      <c r="AA810" s="1"/>
      <c r="AB810" s="1"/>
      <c r="AC810" s="1"/>
      <c r="AD810" s="1"/>
      <c r="AE810" s="1"/>
      <c r="AF810" s="1"/>
      <c r="AG810" s="1"/>
      <c r="AH810" s="1"/>
      <c r="AI810" s="1"/>
      <c r="AJ810" s="1"/>
      <c r="AK810" s="1"/>
      <c r="AL810" s="1"/>
    </row>
    <row r="811" spans="1:38">
      <c r="A811" s="1"/>
      <c r="B811" s="1"/>
      <c r="C811" s="1"/>
      <c r="D811" s="855"/>
      <c r="E811" s="855"/>
      <c r="F811" s="856"/>
      <c r="G811" s="1"/>
      <c r="H811" s="1"/>
      <c r="I811" s="1"/>
      <c r="J811" s="1"/>
      <c r="K811" s="1"/>
      <c r="L811" s="1"/>
      <c r="M811" s="1"/>
      <c r="N811" s="1"/>
      <c r="O811" s="1"/>
      <c r="P811" s="1"/>
      <c r="Q811" s="1"/>
      <c r="R811" s="856"/>
      <c r="S811" s="856"/>
      <c r="T811" s="856"/>
      <c r="U811" s="1"/>
      <c r="V811" s="1"/>
      <c r="W811" s="1"/>
      <c r="X811" s="1"/>
      <c r="Y811" s="1"/>
      <c r="Z811" s="1"/>
      <c r="AA811" s="1"/>
      <c r="AB811" s="1"/>
      <c r="AC811" s="1"/>
      <c r="AD811" s="1"/>
      <c r="AE811" s="1"/>
      <c r="AF811" s="1"/>
      <c r="AG811" s="1"/>
      <c r="AH811" s="1"/>
      <c r="AI811" s="1"/>
      <c r="AJ811" s="1"/>
      <c r="AK811" s="1"/>
      <c r="AL811" s="1"/>
    </row>
    <row r="812" spans="1:38">
      <c r="A812" s="1"/>
      <c r="B812" s="1"/>
      <c r="C812" s="1"/>
      <c r="D812" s="855"/>
      <c r="E812" s="855"/>
      <c r="F812" s="856"/>
      <c r="G812" s="1"/>
      <c r="H812" s="1"/>
      <c r="I812" s="1"/>
      <c r="J812" s="1"/>
      <c r="K812" s="1"/>
      <c r="L812" s="1"/>
      <c r="M812" s="1"/>
      <c r="N812" s="1"/>
      <c r="O812" s="1"/>
      <c r="P812" s="1"/>
      <c r="Q812" s="1"/>
      <c r="R812" s="856"/>
      <c r="S812" s="856"/>
      <c r="T812" s="856"/>
      <c r="U812" s="1"/>
      <c r="V812" s="1"/>
      <c r="W812" s="1"/>
      <c r="X812" s="1"/>
      <c r="Y812" s="1"/>
      <c r="Z812" s="1"/>
      <c r="AA812" s="1"/>
      <c r="AB812" s="1"/>
      <c r="AC812" s="1"/>
      <c r="AD812" s="1"/>
      <c r="AE812" s="1"/>
      <c r="AF812" s="1"/>
      <c r="AG812" s="1"/>
      <c r="AH812" s="1"/>
      <c r="AI812" s="1"/>
      <c r="AJ812" s="1"/>
      <c r="AK812" s="1"/>
      <c r="AL812" s="1"/>
    </row>
    <row r="813" spans="1:38">
      <c r="A813" s="1"/>
      <c r="B813" s="1"/>
      <c r="C813" s="1"/>
      <c r="D813" s="855"/>
      <c r="E813" s="855"/>
      <c r="F813" s="856"/>
      <c r="G813" s="1"/>
      <c r="H813" s="1"/>
      <c r="I813" s="1"/>
      <c r="J813" s="1"/>
      <c r="K813" s="1"/>
      <c r="L813" s="1"/>
      <c r="M813" s="1"/>
      <c r="N813" s="1"/>
      <c r="O813" s="1"/>
      <c r="P813" s="1"/>
      <c r="Q813" s="1"/>
      <c r="R813" s="856"/>
      <c r="S813" s="856"/>
      <c r="T813" s="856"/>
      <c r="U813" s="1"/>
      <c r="V813" s="1"/>
      <c r="W813" s="1"/>
      <c r="X813" s="1"/>
      <c r="Y813" s="1"/>
      <c r="Z813" s="1"/>
      <c r="AA813" s="1"/>
      <c r="AB813" s="1"/>
      <c r="AC813" s="1"/>
      <c r="AD813" s="1"/>
      <c r="AE813" s="1"/>
      <c r="AF813" s="1"/>
      <c r="AG813" s="1"/>
      <c r="AH813" s="1"/>
      <c r="AI813" s="1"/>
      <c r="AJ813" s="1"/>
      <c r="AK813" s="1"/>
      <c r="AL813" s="1"/>
    </row>
    <row r="814" spans="1:38">
      <c r="A814" s="1"/>
      <c r="B814" s="1"/>
      <c r="C814" s="1"/>
      <c r="D814" s="855"/>
      <c r="E814" s="855"/>
      <c r="F814" s="856"/>
      <c r="G814" s="1"/>
      <c r="H814" s="1"/>
      <c r="I814" s="1"/>
      <c r="J814" s="1"/>
      <c r="K814" s="1"/>
      <c r="L814" s="1"/>
      <c r="M814" s="1"/>
      <c r="N814" s="1"/>
      <c r="O814" s="1"/>
      <c r="P814" s="1"/>
      <c r="Q814" s="1"/>
      <c r="R814" s="856"/>
      <c r="S814" s="856"/>
      <c r="T814" s="856"/>
      <c r="U814" s="1"/>
      <c r="V814" s="1"/>
      <c r="W814" s="1"/>
      <c r="X814" s="1"/>
      <c r="Y814" s="1"/>
      <c r="Z814" s="1"/>
      <c r="AA814" s="1"/>
      <c r="AB814" s="1"/>
      <c r="AC814" s="1"/>
      <c r="AD814" s="1"/>
      <c r="AE814" s="1"/>
      <c r="AF814" s="1"/>
      <c r="AG814" s="1"/>
      <c r="AH814" s="1"/>
      <c r="AI814" s="1"/>
      <c r="AJ814" s="1"/>
      <c r="AK814" s="1"/>
      <c r="AL814" s="1"/>
    </row>
    <row r="815" spans="1:38">
      <c r="A815" s="1"/>
      <c r="B815" s="1"/>
      <c r="C815" s="1"/>
      <c r="D815" s="855"/>
      <c r="E815" s="855"/>
      <c r="F815" s="856"/>
      <c r="G815" s="1"/>
      <c r="H815" s="1"/>
      <c r="I815" s="1"/>
      <c r="J815" s="1"/>
      <c r="K815" s="1"/>
      <c r="L815" s="1"/>
      <c r="M815" s="1"/>
      <c r="N815" s="1"/>
      <c r="O815" s="1"/>
      <c r="P815" s="1"/>
      <c r="Q815" s="1"/>
      <c r="R815" s="856"/>
      <c r="S815" s="856"/>
      <c r="T815" s="856"/>
      <c r="U815" s="1"/>
      <c r="V815" s="1"/>
      <c r="W815" s="1"/>
      <c r="X815" s="1"/>
      <c r="Y815" s="1"/>
      <c r="Z815" s="1"/>
      <c r="AA815" s="1"/>
      <c r="AB815" s="1"/>
      <c r="AC815" s="1"/>
      <c r="AD815" s="1"/>
      <c r="AE815" s="1"/>
      <c r="AF815" s="1"/>
      <c r="AG815" s="1"/>
      <c r="AH815" s="1"/>
      <c r="AI815" s="1"/>
      <c r="AJ815" s="1"/>
      <c r="AK815" s="1"/>
      <c r="AL815" s="1"/>
    </row>
    <row r="816" spans="1:38">
      <c r="A816" s="1"/>
      <c r="B816" s="1"/>
      <c r="C816" s="1"/>
      <c r="D816" s="855"/>
      <c r="E816" s="855"/>
      <c r="F816" s="856"/>
      <c r="G816" s="1"/>
      <c r="H816" s="1"/>
      <c r="I816" s="1"/>
      <c r="J816" s="1"/>
      <c r="K816" s="1"/>
      <c r="L816" s="1"/>
      <c r="M816" s="1"/>
      <c r="N816" s="1"/>
      <c r="O816" s="1"/>
      <c r="P816" s="1"/>
      <c r="Q816" s="1"/>
      <c r="R816" s="856"/>
      <c r="S816" s="856"/>
      <c r="T816" s="856"/>
      <c r="U816" s="1"/>
      <c r="V816" s="1"/>
      <c r="W816" s="1"/>
      <c r="X816" s="1"/>
      <c r="Y816" s="1"/>
      <c r="Z816" s="1"/>
      <c r="AA816" s="1"/>
      <c r="AB816" s="1"/>
      <c r="AC816" s="1"/>
      <c r="AD816" s="1"/>
      <c r="AE816" s="1"/>
      <c r="AF816" s="1"/>
      <c r="AG816" s="1"/>
      <c r="AH816" s="1"/>
      <c r="AI816" s="1"/>
      <c r="AJ816" s="1"/>
      <c r="AK816" s="1"/>
      <c r="AL816" s="1"/>
    </row>
    <row r="817" spans="1:38">
      <c r="A817" s="1"/>
      <c r="B817" s="1"/>
      <c r="C817" s="1"/>
      <c r="D817" s="855"/>
      <c r="E817" s="855"/>
      <c r="F817" s="856"/>
      <c r="G817" s="1"/>
      <c r="H817" s="1"/>
      <c r="I817" s="1"/>
      <c r="J817" s="1"/>
      <c r="K817" s="1"/>
      <c r="L817" s="1"/>
      <c r="M817" s="1"/>
      <c r="N817" s="1"/>
      <c r="O817" s="1"/>
      <c r="P817" s="1"/>
      <c r="Q817" s="1"/>
      <c r="R817" s="856"/>
      <c r="S817" s="856"/>
      <c r="T817" s="856"/>
      <c r="U817" s="1"/>
      <c r="V817" s="1"/>
      <c r="W817" s="1"/>
      <c r="X817" s="1"/>
      <c r="Y817" s="1"/>
      <c r="Z817" s="1"/>
      <c r="AA817" s="1"/>
      <c r="AB817" s="1"/>
      <c r="AC817" s="1"/>
      <c r="AD817" s="1"/>
      <c r="AE817" s="1"/>
      <c r="AF817" s="1"/>
      <c r="AG817" s="1"/>
      <c r="AH817" s="1"/>
      <c r="AI817" s="1"/>
      <c r="AJ817" s="1"/>
      <c r="AK817" s="1"/>
      <c r="AL817" s="1"/>
    </row>
    <row r="818" spans="1:38">
      <c r="A818" s="1"/>
      <c r="B818" s="1"/>
      <c r="C818" s="1"/>
      <c r="D818" s="855"/>
      <c r="E818" s="855"/>
      <c r="F818" s="856"/>
      <c r="G818" s="1"/>
      <c r="H818" s="1"/>
      <c r="I818" s="1"/>
      <c r="J818" s="1"/>
      <c r="K818" s="1"/>
      <c r="L818" s="1"/>
      <c r="M818" s="1"/>
      <c r="N818" s="1"/>
      <c r="O818" s="1"/>
      <c r="P818" s="1"/>
      <c r="Q818" s="1"/>
      <c r="R818" s="856"/>
      <c r="S818" s="856"/>
      <c r="T818" s="856"/>
      <c r="U818" s="1"/>
      <c r="V818" s="1"/>
      <c r="W818" s="1"/>
      <c r="X818" s="1"/>
      <c r="Y818" s="1"/>
      <c r="Z818" s="1"/>
      <c r="AA818" s="1"/>
      <c r="AB818" s="1"/>
      <c r="AC818" s="1"/>
      <c r="AD818" s="1"/>
      <c r="AE818" s="1"/>
      <c r="AF818" s="1"/>
      <c r="AG818" s="1"/>
      <c r="AH818" s="1"/>
      <c r="AI818" s="1"/>
      <c r="AJ818" s="1"/>
      <c r="AK818" s="1"/>
      <c r="AL818" s="1"/>
    </row>
    <row r="819" spans="1:38">
      <c r="A819" s="1"/>
      <c r="B819" s="1"/>
      <c r="C819" s="1"/>
      <c r="D819" s="855"/>
      <c r="E819" s="855"/>
      <c r="F819" s="856"/>
      <c r="G819" s="1"/>
      <c r="H819" s="1"/>
      <c r="I819" s="1"/>
      <c r="J819" s="1"/>
      <c r="K819" s="1"/>
      <c r="L819" s="1"/>
      <c r="M819" s="1"/>
      <c r="N819" s="1"/>
      <c r="O819" s="1"/>
      <c r="P819" s="1"/>
      <c r="Q819" s="1"/>
      <c r="R819" s="856"/>
      <c r="S819" s="856"/>
      <c r="T819" s="856"/>
      <c r="U819" s="1"/>
      <c r="V819" s="1"/>
      <c r="W819" s="1"/>
      <c r="X819" s="1"/>
      <c r="Y819" s="1"/>
      <c r="Z819" s="1"/>
      <c r="AA819" s="1"/>
      <c r="AB819" s="1"/>
      <c r="AC819" s="1"/>
      <c r="AD819" s="1"/>
      <c r="AE819" s="1"/>
      <c r="AF819" s="1"/>
      <c r="AG819" s="1"/>
      <c r="AH819" s="1"/>
      <c r="AI819" s="1"/>
      <c r="AJ819" s="1"/>
      <c r="AK819" s="1"/>
      <c r="AL819" s="1"/>
    </row>
    <row r="820" spans="1:38">
      <c r="A820" s="1"/>
      <c r="B820" s="1"/>
      <c r="C820" s="1"/>
      <c r="D820" s="855"/>
      <c r="E820" s="855"/>
      <c r="F820" s="856"/>
      <c r="G820" s="1"/>
      <c r="H820" s="1"/>
      <c r="I820" s="1"/>
      <c r="J820" s="1"/>
      <c r="K820" s="1"/>
      <c r="L820" s="1"/>
      <c r="M820" s="1"/>
      <c r="N820" s="1"/>
      <c r="O820" s="1"/>
      <c r="P820" s="1"/>
      <c r="Q820" s="1"/>
      <c r="R820" s="856"/>
      <c r="S820" s="856"/>
      <c r="T820" s="856"/>
      <c r="U820" s="1"/>
      <c r="V820" s="1"/>
      <c r="W820" s="1"/>
      <c r="X820" s="1"/>
      <c r="Y820" s="1"/>
      <c r="Z820" s="1"/>
      <c r="AA820" s="1"/>
      <c r="AB820" s="1"/>
      <c r="AC820" s="1"/>
      <c r="AD820" s="1"/>
      <c r="AE820" s="1"/>
      <c r="AF820" s="1"/>
      <c r="AG820" s="1"/>
      <c r="AH820" s="1"/>
      <c r="AI820" s="1"/>
      <c r="AJ820" s="1"/>
      <c r="AK820" s="1"/>
      <c r="AL820" s="1"/>
    </row>
    <row r="821" spans="1:38">
      <c r="A821" s="1"/>
      <c r="B821" s="1"/>
      <c r="C821" s="1"/>
      <c r="D821" s="855"/>
      <c r="E821" s="855"/>
      <c r="F821" s="856"/>
      <c r="G821" s="1"/>
      <c r="H821" s="1"/>
      <c r="I821" s="1"/>
      <c r="J821" s="1"/>
      <c r="K821" s="1"/>
      <c r="L821" s="1"/>
      <c r="M821" s="1"/>
      <c r="N821" s="1"/>
      <c r="O821" s="1"/>
      <c r="P821" s="1"/>
      <c r="Q821" s="1"/>
      <c r="R821" s="856"/>
      <c r="S821" s="856"/>
      <c r="T821" s="856"/>
      <c r="U821" s="1"/>
      <c r="V821" s="1"/>
      <c r="W821" s="1"/>
      <c r="X821" s="1"/>
      <c r="Y821" s="1"/>
      <c r="Z821" s="1"/>
      <c r="AA821" s="1"/>
      <c r="AB821" s="1"/>
      <c r="AC821" s="1"/>
      <c r="AD821" s="1"/>
      <c r="AE821" s="1"/>
      <c r="AF821" s="1"/>
      <c r="AG821" s="1"/>
      <c r="AH821" s="1"/>
      <c r="AI821" s="1"/>
      <c r="AJ821" s="1"/>
      <c r="AK821" s="1"/>
      <c r="AL821" s="1"/>
    </row>
    <row r="822" spans="1:38">
      <c r="A822" s="1"/>
      <c r="B822" s="1"/>
      <c r="C822" s="1"/>
      <c r="D822" s="855"/>
      <c r="E822" s="855"/>
      <c r="F822" s="856"/>
      <c r="G822" s="1"/>
      <c r="H822" s="1"/>
      <c r="I822" s="1"/>
      <c r="J822" s="1"/>
      <c r="K822" s="1"/>
      <c r="L822" s="1"/>
      <c r="M822" s="1"/>
      <c r="N822" s="1"/>
      <c r="O822" s="1"/>
      <c r="P822" s="1"/>
      <c r="Q822" s="1"/>
      <c r="R822" s="856"/>
      <c r="S822" s="856"/>
      <c r="T822" s="856"/>
      <c r="U822" s="1"/>
      <c r="V822" s="1"/>
      <c r="W822" s="1"/>
      <c r="X822" s="1"/>
      <c r="Y822" s="1"/>
      <c r="Z822" s="1"/>
      <c r="AA822" s="1"/>
      <c r="AB822" s="1"/>
      <c r="AC822" s="1"/>
      <c r="AD822" s="1"/>
      <c r="AE822" s="1"/>
      <c r="AF822" s="1"/>
      <c r="AG822" s="1"/>
      <c r="AH822" s="1"/>
      <c r="AI822" s="1"/>
      <c r="AJ822" s="1"/>
      <c r="AK822" s="1"/>
      <c r="AL822" s="1"/>
    </row>
    <row r="823" spans="1:38">
      <c r="A823" s="1"/>
      <c r="B823" s="1"/>
      <c r="C823" s="1"/>
      <c r="D823" s="855"/>
      <c r="E823" s="855"/>
      <c r="F823" s="856"/>
      <c r="G823" s="1"/>
      <c r="H823" s="1"/>
      <c r="I823" s="1"/>
      <c r="J823" s="1"/>
      <c r="K823" s="1"/>
      <c r="L823" s="1"/>
      <c r="M823" s="1"/>
      <c r="N823" s="1"/>
      <c r="O823" s="1"/>
      <c r="P823" s="1"/>
      <c r="Q823" s="1"/>
      <c r="R823" s="856"/>
      <c r="S823" s="856"/>
      <c r="T823" s="856"/>
      <c r="U823" s="1"/>
      <c r="V823" s="1"/>
      <c r="W823" s="1"/>
      <c r="X823" s="1"/>
      <c r="Y823" s="1"/>
      <c r="Z823" s="1"/>
      <c r="AA823" s="1"/>
      <c r="AB823" s="1"/>
      <c r="AC823" s="1"/>
      <c r="AD823" s="1"/>
      <c r="AE823" s="1"/>
      <c r="AF823" s="1"/>
      <c r="AG823" s="1"/>
      <c r="AH823" s="1"/>
      <c r="AI823" s="1"/>
      <c r="AJ823" s="1"/>
      <c r="AK823" s="1"/>
      <c r="AL823" s="1"/>
    </row>
    <row r="824" spans="1:38">
      <c r="A824" s="1"/>
      <c r="B824" s="1"/>
      <c r="C824" s="1"/>
      <c r="D824" s="855"/>
      <c r="E824" s="855"/>
      <c r="F824" s="856"/>
      <c r="G824" s="1"/>
      <c r="H824" s="1"/>
      <c r="I824" s="1"/>
      <c r="J824" s="1"/>
      <c r="K824" s="1"/>
      <c r="L824" s="1"/>
      <c r="M824" s="1"/>
      <c r="N824" s="1"/>
      <c r="O824" s="1"/>
      <c r="P824" s="1"/>
      <c r="Q824" s="1"/>
      <c r="R824" s="856"/>
      <c r="S824" s="856"/>
      <c r="T824" s="856"/>
      <c r="U824" s="1"/>
      <c r="V824" s="1"/>
      <c r="W824" s="1"/>
      <c r="X824" s="1"/>
      <c r="Y824" s="1"/>
      <c r="Z824" s="1"/>
      <c r="AA824" s="1"/>
      <c r="AB824" s="1"/>
      <c r="AC824" s="1"/>
      <c r="AD824" s="1"/>
      <c r="AE824" s="1"/>
      <c r="AF824" s="1"/>
      <c r="AG824" s="1"/>
      <c r="AH824" s="1"/>
      <c r="AI824" s="1"/>
      <c r="AJ824" s="1"/>
      <c r="AK824" s="1"/>
      <c r="AL824" s="1"/>
    </row>
    <row r="825" spans="1:38">
      <c r="A825" s="1"/>
      <c r="B825" s="1"/>
      <c r="C825" s="1"/>
      <c r="D825" s="855"/>
      <c r="E825" s="855"/>
      <c r="F825" s="856"/>
      <c r="G825" s="1"/>
      <c r="H825" s="1"/>
      <c r="I825" s="1"/>
      <c r="J825" s="1"/>
      <c r="K825" s="1"/>
      <c r="L825" s="1"/>
      <c r="M825" s="1"/>
      <c r="N825" s="1"/>
      <c r="O825" s="1"/>
      <c r="P825" s="1"/>
      <c r="Q825" s="1"/>
      <c r="R825" s="856"/>
      <c r="S825" s="856"/>
      <c r="T825" s="856"/>
      <c r="U825" s="1"/>
      <c r="V825" s="1"/>
      <c r="W825" s="1"/>
      <c r="X825" s="1"/>
      <c r="Y825" s="1"/>
      <c r="Z825" s="1"/>
      <c r="AA825" s="1"/>
      <c r="AB825" s="1"/>
      <c r="AC825" s="1"/>
      <c r="AD825" s="1"/>
      <c r="AE825" s="1"/>
      <c r="AF825" s="1"/>
      <c r="AG825" s="1"/>
      <c r="AH825" s="1"/>
      <c r="AI825" s="1"/>
      <c r="AJ825" s="1"/>
      <c r="AK825" s="1"/>
      <c r="AL825" s="1"/>
    </row>
    <row r="826" spans="1:38">
      <c r="A826" s="1"/>
      <c r="B826" s="1"/>
      <c r="C826" s="1"/>
      <c r="D826" s="855"/>
      <c r="E826" s="855"/>
      <c r="F826" s="856"/>
      <c r="G826" s="1"/>
      <c r="H826" s="1"/>
      <c r="I826" s="1"/>
      <c r="J826" s="1"/>
      <c r="K826" s="1"/>
      <c r="L826" s="1"/>
      <c r="M826" s="1"/>
      <c r="N826" s="1"/>
      <c r="O826" s="1"/>
      <c r="P826" s="1"/>
      <c r="Q826" s="1"/>
      <c r="R826" s="856"/>
      <c r="S826" s="856"/>
      <c r="T826" s="856"/>
      <c r="U826" s="1"/>
      <c r="V826" s="1"/>
      <c r="W826" s="1"/>
      <c r="X826" s="1"/>
      <c r="Y826" s="1"/>
      <c r="Z826" s="1"/>
      <c r="AA826" s="1"/>
      <c r="AB826" s="1"/>
      <c r="AC826" s="1"/>
      <c r="AD826" s="1"/>
      <c r="AE826" s="1"/>
      <c r="AF826" s="1"/>
      <c r="AG826" s="1"/>
      <c r="AH826" s="1"/>
      <c r="AI826" s="1"/>
      <c r="AJ826" s="1"/>
      <c r="AK826" s="1"/>
      <c r="AL826" s="1"/>
    </row>
    <row r="827" spans="1:38">
      <c r="A827" s="1"/>
      <c r="B827" s="1"/>
      <c r="C827" s="1"/>
      <c r="D827" s="855"/>
      <c r="E827" s="855"/>
      <c r="F827" s="856"/>
      <c r="G827" s="1"/>
      <c r="H827" s="1"/>
      <c r="I827" s="1"/>
      <c r="J827" s="1"/>
      <c r="K827" s="1"/>
      <c r="L827" s="1"/>
      <c r="M827" s="1"/>
      <c r="N827" s="1"/>
      <c r="O827" s="1"/>
      <c r="P827" s="1"/>
      <c r="Q827" s="1"/>
      <c r="R827" s="856"/>
      <c r="S827" s="856"/>
      <c r="T827" s="856"/>
      <c r="U827" s="1"/>
      <c r="V827" s="1"/>
      <c r="W827" s="1"/>
      <c r="X827" s="1"/>
      <c r="Y827" s="1"/>
      <c r="Z827" s="1"/>
      <c r="AA827" s="1"/>
      <c r="AB827" s="1"/>
      <c r="AC827" s="1"/>
      <c r="AD827" s="1"/>
      <c r="AE827" s="1"/>
      <c r="AF827" s="1"/>
      <c r="AG827" s="1"/>
      <c r="AH827" s="1"/>
      <c r="AI827" s="1"/>
      <c r="AJ827" s="1"/>
      <c r="AK827" s="1"/>
      <c r="AL827" s="1"/>
    </row>
    <row r="828" spans="1:38">
      <c r="A828" s="1"/>
      <c r="B828" s="1"/>
      <c r="C828" s="1"/>
      <c r="D828" s="855"/>
      <c r="E828" s="855"/>
      <c r="F828" s="856"/>
      <c r="G828" s="1"/>
      <c r="H828" s="1"/>
      <c r="I828" s="1"/>
      <c r="J828" s="1"/>
      <c r="K828" s="1"/>
      <c r="L828" s="1"/>
      <c r="M828" s="1"/>
      <c r="N828" s="1"/>
      <c r="O828" s="1"/>
      <c r="P828" s="1"/>
      <c r="Q828" s="1"/>
      <c r="R828" s="856"/>
      <c r="S828" s="856"/>
      <c r="T828" s="856"/>
      <c r="U828" s="1"/>
      <c r="V828" s="1"/>
      <c r="W828" s="1"/>
      <c r="X828" s="1"/>
      <c r="Y828" s="1"/>
      <c r="Z828" s="1"/>
      <c r="AA828" s="1"/>
      <c r="AB828" s="1"/>
      <c r="AC828" s="1"/>
      <c r="AD828" s="1"/>
      <c r="AE828" s="1"/>
      <c r="AF828" s="1"/>
      <c r="AG828" s="1"/>
      <c r="AH828" s="1"/>
      <c r="AI828" s="1"/>
      <c r="AJ828" s="1"/>
      <c r="AK828" s="1"/>
      <c r="AL828" s="1"/>
    </row>
    <row r="829" spans="1:38">
      <c r="A829" s="1"/>
      <c r="B829" s="1"/>
      <c r="C829" s="1"/>
      <c r="D829" s="855"/>
      <c r="E829" s="855"/>
      <c r="F829" s="856"/>
      <c r="G829" s="1"/>
      <c r="H829" s="1"/>
      <c r="I829" s="1"/>
      <c r="J829" s="1"/>
      <c r="K829" s="1"/>
      <c r="L829" s="1"/>
      <c r="M829" s="1"/>
      <c r="N829" s="1"/>
      <c r="O829" s="1"/>
      <c r="P829" s="1"/>
      <c r="Q829" s="1"/>
      <c r="R829" s="856"/>
      <c r="S829" s="856"/>
      <c r="T829" s="856"/>
      <c r="U829" s="1"/>
      <c r="V829" s="1"/>
      <c r="W829" s="1"/>
      <c r="X829" s="1"/>
      <c r="Y829" s="1"/>
      <c r="Z829" s="1"/>
      <c r="AA829" s="1"/>
      <c r="AB829" s="1"/>
      <c r="AC829" s="1"/>
      <c r="AD829" s="1"/>
      <c r="AE829" s="1"/>
      <c r="AF829" s="1"/>
      <c r="AG829" s="1"/>
      <c r="AH829" s="1"/>
      <c r="AI829" s="1"/>
      <c r="AJ829" s="1"/>
      <c r="AK829" s="1"/>
      <c r="AL829" s="1"/>
    </row>
    <row r="830" spans="1:38">
      <c r="A830" s="1"/>
      <c r="B830" s="1"/>
      <c r="C830" s="1"/>
      <c r="D830" s="855"/>
      <c r="E830" s="855"/>
      <c r="F830" s="856"/>
      <c r="G830" s="1"/>
      <c r="H830" s="1"/>
      <c r="I830" s="1"/>
      <c r="J830" s="1"/>
      <c r="K830" s="1"/>
      <c r="L830" s="1"/>
      <c r="M830" s="1"/>
      <c r="N830" s="1"/>
      <c r="O830" s="1"/>
      <c r="P830" s="1"/>
      <c r="Q830" s="1"/>
      <c r="R830" s="856"/>
      <c r="S830" s="856"/>
      <c r="T830" s="856"/>
      <c r="U830" s="1"/>
      <c r="V830" s="1"/>
      <c r="W830" s="1"/>
      <c r="X830" s="1"/>
      <c r="Y830" s="1"/>
      <c r="Z830" s="1"/>
      <c r="AA830" s="1"/>
      <c r="AB830" s="1"/>
      <c r="AC830" s="1"/>
      <c r="AD830" s="1"/>
      <c r="AE830" s="1"/>
      <c r="AF830" s="1"/>
      <c r="AG830" s="1"/>
      <c r="AH830" s="1"/>
      <c r="AI830" s="1"/>
      <c r="AJ830" s="1"/>
      <c r="AK830" s="1"/>
      <c r="AL830" s="1"/>
    </row>
    <row r="831" spans="1:38">
      <c r="A831" s="1"/>
      <c r="B831" s="1"/>
      <c r="C831" s="1"/>
      <c r="D831" s="855"/>
      <c r="E831" s="855"/>
      <c r="F831" s="856"/>
      <c r="G831" s="1"/>
      <c r="H831" s="1"/>
      <c r="I831" s="1"/>
      <c r="J831" s="1"/>
      <c r="K831" s="1"/>
      <c r="L831" s="1"/>
      <c r="M831" s="1"/>
      <c r="N831" s="1"/>
      <c r="O831" s="1"/>
      <c r="P831" s="1"/>
      <c r="Q831" s="1"/>
      <c r="R831" s="856"/>
      <c r="S831" s="856"/>
      <c r="T831" s="856"/>
      <c r="U831" s="1"/>
      <c r="V831" s="1"/>
      <c r="W831" s="1"/>
      <c r="X831" s="1"/>
      <c r="Y831" s="1"/>
      <c r="Z831" s="1"/>
      <c r="AA831" s="1"/>
      <c r="AB831" s="1"/>
      <c r="AC831" s="1"/>
      <c r="AD831" s="1"/>
      <c r="AE831" s="1"/>
      <c r="AF831" s="1"/>
      <c r="AG831" s="1"/>
      <c r="AH831" s="1"/>
      <c r="AI831" s="1"/>
      <c r="AJ831" s="1"/>
      <c r="AK831" s="1"/>
      <c r="AL831" s="1"/>
    </row>
    <row r="832" spans="1:38">
      <c r="A832" s="1"/>
      <c r="B832" s="1"/>
      <c r="C832" s="1"/>
      <c r="D832" s="855"/>
      <c r="E832" s="855"/>
      <c r="F832" s="856"/>
      <c r="G832" s="1"/>
      <c r="H832" s="1"/>
      <c r="I832" s="1"/>
      <c r="J832" s="1"/>
      <c r="K832" s="1"/>
      <c r="L832" s="1"/>
      <c r="M832" s="1"/>
      <c r="N832" s="1"/>
      <c r="O832" s="1"/>
      <c r="P832" s="1"/>
      <c r="Q832" s="1"/>
      <c r="R832" s="856"/>
      <c r="S832" s="856"/>
      <c r="T832" s="856"/>
      <c r="U832" s="1"/>
      <c r="V832" s="1"/>
      <c r="W832" s="1"/>
      <c r="X832" s="1"/>
      <c r="Y832" s="1"/>
      <c r="Z832" s="1"/>
      <c r="AA832" s="1"/>
      <c r="AB832" s="1"/>
      <c r="AC832" s="1"/>
      <c r="AD832" s="1"/>
      <c r="AE832" s="1"/>
      <c r="AF832" s="1"/>
      <c r="AG832" s="1"/>
      <c r="AH832" s="1"/>
      <c r="AI832" s="1"/>
      <c r="AJ832" s="1"/>
      <c r="AK832" s="1"/>
      <c r="AL832" s="1"/>
    </row>
    <row r="833" spans="1:38">
      <c r="A833" s="1"/>
      <c r="B833" s="1"/>
      <c r="C833" s="1"/>
      <c r="D833" s="855"/>
      <c r="E833" s="855"/>
      <c r="F833" s="856"/>
      <c r="G833" s="1"/>
      <c r="H833" s="1"/>
      <c r="I833" s="1"/>
      <c r="J833" s="1"/>
      <c r="K833" s="1"/>
      <c r="L833" s="1"/>
      <c r="M833" s="1"/>
      <c r="N833" s="1"/>
      <c r="O833" s="1"/>
      <c r="P833" s="1"/>
      <c r="Q833" s="1"/>
      <c r="R833" s="856"/>
      <c r="S833" s="856"/>
      <c r="T833" s="856"/>
      <c r="U833" s="1"/>
      <c r="V833" s="1"/>
      <c r="W833" s="1"/>
      <c r="X833" s="1"/>
      <c r="Y833" s="1"/>
      <c r="Z833" s="1"/>
      <c r="AA833" s="1"/>
      <c r="AB833" s="1"/>
      <c r="AC833" s="1"/>
      <c r="AD833" s="1"/>
      <c r="AE833" s="1"/>
      <c r="AF833" s="1"/>
      <c r="AG833" s="1"/>
      <c r="AH833" s="1"/>
      <c r="AI833" s="1"/>
      <c r="AJ833" s="1"/>
      <c r="AK833" s="1"/>
      <c r="AL833" s="1"/>
    </row>
    <row r="834" spans="1:38">
      <c r="A834" s="1"/>
      <c r="B834" s="1"/>
      <c r="C834" s="1"/>
      <c r="D834" s="855"/>
      <c r="E834" s="855"/>
      <c r="F834" s="856"/>
      <c r="G834" s="1"/>
      <c r="H834" s="1"/>
      <c r="I834" s="1"/>
      <c r="J834" s="1"/>
      <c r="K834" s="1"/>
      <c r="L834" s="1"/>
      <c r="M834" s="1"/>
      <c r="N834" s="1"/>
      <c r="O834" s="1"/>
      <c r="P834" s="1"/>
      <c r="Q834" s="1"/>
      <c r="R834" s="856"/>
      <c r="S834" s="856"/>
      <c r="T834" s="856"/>
      <c r="U834" s="1"/>
      <c r="V834" s="1"/>
      <c r="W834" s="1"/>
      <c r="X834" s="1"/>
      <c r="Y834" s="1"/>
      <c r="Z834" s="1"/>
      <c r="AA834" s="1"/>
      <c r="AB834" s="1"/>
      <c r="AC834" s="1"/>
      <c r="AD834" s="1"/>
      <c r="AE834" s="1"/>
      <c r="AF834" s="1"/>
      <c r="AG834" s="1"/>
      <c r="AH834" s="1"/>
      <c r="AI834" s="1"/>
      <c r="AJ834" s="1"/>
      <c r="AK834" s="1"/>
      <c r="AL834" s="1"/>
    </row>
    <row r="835" spans="1:38">
      <c r="A835" s="1"/>
      <c r="B835" s="1"/>
      <c r="C835" s="1"/>
      <c r="D835" s="855"/>
      <c r="E835" s="855"/>
      <c r="F835" s="856"/>
      <c r="G835" s="1"/>
      <c r="H835" s="1"/>
      <c r="I835" s="1"/>
      <c r="J835" s="1"/>
      <c r="K835" s="1"/>
      <c r="L835" s="1"/>
      <c r="M835" s="1"/>
      <c r="N835" s="1"/>
      <c r="O835" s="1"/>
      <c r="P835" s="1"/>
      <c r="Q835" s="1"/>
      <c r="R835" s="856"/>
      <c r="S835" s="856"/>
      <c r="T835" s="856"/>
      <c r="U835" s="1"/>
      <c r="V835" s="1"/>
      <c r="W835" s="1"/>
      <c r="X835" s="1"/>
      <c r="Y835" s="1"/>
      <c r="Z835" s="1"/>
      <c r="AA835" s="1"/>
      <c r="AB835" s="1"/>
      <c r="AC835" s="1"/>
      <c r="AD835" s="1"/>
      <c r="AE835" s="1"/>
      <c r="AF835" s="1"/>
      <c r="AG835" s="1"/>
      <c r="AH835" s="1"/>
      <c r="AI835" s="1"/>
      <c r="AJ835" s="1"/>
      <c r="AK835" s="1"/>
      <c r="AL835" s="1"/>
    </row>
    <row r="836" spans="1:38">
      <c r="A836" s="1"/>
      <c r="B836" s="1"/>
      <c r="C836" s="1"/>
      <c r="D836" s="855"/>
      <c r="E836" s="855"/>
      <c r="F836" s="856"/>
      <c r="G836" s="1"/>
      <c r="H836" s="1"/>
      <c r="I836" s="1"/>
      <c r="J836" s="1"/>
      <c r="K836" s="1"/>
      <c r="L836" s="1"/>
      <c r="M836" s="1"/>
      <c r="N836" s="1"/>
      <c r="O836" s="1"/>
      <c r="P836" s="1"/>
      <c r="Q836" s="1"/>
      <c r="R836" s="856"/>
      <c r="S836" s="856"/>
      <c r="T836" s="856"/>
      <c r="U836" s="1"/>
      <c r="V836" s="1"/>
      <c r="W836" s="1"/>
      <c r="X836" s="1"/>
      <c r="Y836" s="1"/>
      <c r="Z836" s="1"/>
      <c r="AA836" s="1"/>
      <c r="AB836" s="1"/>
      <c r="AC836" s="1"/>
      <c r="AD836" s="1"/>
      <c r="AE836" s="1"/>
      <c r="AF836" s="1"/>
      <c r="AG836" s="1"/>
      <c r="AH836" s="1"/>
      <c r="AI836" s="1"/>
      <c r="AJ836" s="1"/>
      <c r="AK836" s="1"/>
      <c r="AL836" s="1"/>
    </row>
    <row r="837" spans="1:38">
      <c r="A837" s="1"/>
      <c r="B837" s="1"/>
      <c r="C837" s="1"/>
      <c r="D837" s="855"/>
      <c r="E837" s="855"/>
      <c r="F837" s="856"/>
      <c r="G837" s="1"/>
      <c r="H837" s="1"/>
      <c r="I837" s="1"/>
      <c r="J837" s="1"/>
      <c r="K837" s="1"/>
      <c r="L837" s="1"/>
      <c r="M837" s="1"/>
      <c r="N837" s="1"/>
      <c r="O837" s="1"/>
      <c r="P837" s="1"/>
      <c r="Q837" s="1"/>
      <c r="R837" s="856"/>
      <c r="S837" s="856"/>
      <c r="T837" s="856"/>
      <c r="U837" s="1"/>
      <c r="V837" s="1"/>
      <c r="W837" s="1"/>
      <c r="X837" s="1"/>
      <c r="Y837" s="1"/>
      <c r="Z837" s="1"/>
      <c r="AA837" s="1"/>
      <c r="AB837" s="1"/>
      <c r="AC837" s="1"/>
      <c r="AD837" s="1"/>
      <c r="AE837" s="1"/>
      <c r="AF837" s="1"/>
      <c r="AG837" s="1"/>
      <c r="AH837" s="1"/>
      <c r="AI837" s="1"/>
      <c r="AJ837" s="1"/>
      <c r="AK837" s="1"/>
      <c r="AL837" s="1"/>
    </row>
    <row r="838" spans="1:38">
      <c r="A838" s="1"/>
      <c r="B838" s="1"/>
      <c r="C838" s="1"/>
      <c r="D838" s="855"/>
      <c r="E838" s="855"/>
      <c r="F838" s="856"/>
      <c r="G838" s="1"/>
      <c r="H838" s="1"/>
      <c r="I838" s="1"/>
      <c r="J838" s="1"/>
      <c r="K838" s="1"/>
      <c r="L838" s="1"/>
      <c r="M838" s="1"/>
      <c r="N838" s="1"/>
      <c r="O838" s="1"/>
      <c r="P838" s="1"/>
      <c r="Q838" s="1"/>
      <c r="R838" s="856"/>
      <c r="S838" s="856"/>
      <c r="T838" s="856"/>
      <c r="U838" s="1"/>
      <c r="V838" s="1"/>
      <c r="W838" s="1"/>
      <c r="X838" s="1"/>
      <c r="Y838" s="1"/>
      <c r="Z838" s="1"/>
      <c r="AA838" s="1"/>
      <c r="AB838" s="1"/>
      <c r="AC838" s="1"/>
      <c r="AD838" s="1"/>
      <c r="AE838" s="1"/>
      <c r="AF838" s="1"/>
      <c r="AG838" s="1"/>
      <c r="AH838" s="1"/>
      <c r="AI838" s="1"/>
      <c r="AJ838" s="1"/>
      <c r="AK838" s="1"/>
      <c r="AL838" s="1"/>
    </row>
    <row r="839" spans="1:38">
      <c r="A839" s="1"/>
      <c r="B839" s="1"/>
      <c r="C839" s="1"/>
      <c r="D839" s="855"/>
      <c r="E839" s="855"/>
      <c r="F839" s="856"/>
      <c r="G839" s="1"/>
      <c r="H839" s="1"/>
      <c r="I839" s="1"/>
      <c r="J839" s="1"/>
      <c r="K839" s="1"/>
      <c r="L839" s="1"/>
      <c r="M839" s="1"/>
      <c r="N839" s="1"/>
      <c r="O839" s="1"/>
      <c r="P839" s="1"/>
      <c r="Q839" s="1"/>
      <c r="R839" s="856"/>
      <c r="S839" s="856"/>
      <c r="T839" s="856"/>
      <c r="U839" s="1"/>
      <c r="V839" s="1"/>
      <c r="W839" s="1"/>
      <c r="X839" s="1"/>
      <c r="Y839" s="1"/>
      <c r="Z839" s="1"/>
      <c r="AA839" s="1"/>
      <c r="AB839" s="1"/>
      <c r="AC839" s="1"/>
      <c r="AD839" s="1"/>
      <c r="AE839" s="1"/>
      <c r="AF839" s="1"/>
      <c r="AG839" s="1"/>
      <c r="AH839" s="1"/>
      <c r="AI839" s="1"/>
      <c r="AJ839" s="1"/>
      <c r="AK839" s="1"/>
      <c r="AL839" s="1"/>
    </row>
    <row r="840" spans="1:38">
      <c r="A840" s="1"/>
      <c r="B840" s="1"/>
      <c r="C840" s="1"/>
      <c r="D840" s="855"/>
      <c r="E840" s="855"/>
      <c r="F840" s="856"/>
      <c r="G840" s="1"/>
      <c r="H840" s="1"/>
      <c r="I840" s="1"/>
      <c r="J840" s="1"/>
      <c r="K840" s="1"/>
      <c r="L840" s="1"/>
      <c r="M840" s="1"/>
      <c r="N840" s="1"/>
      <c r="O840" s="1"/>
      <c r="P840" s="1"/>
      <c r="Q840" s="1"/>
      <c r="R840" s="856"/>
      <c r="S840" s="856"/>
      <c r="T840" s="856"/>
      <c r="U840" s="1"/>
      <c r="V840" s="1"/>
      <c r="W840" s="1"/>
      <c r="X840" s="1"/>
      <c r="Y840" s="1"/>
      <c r="Z840" s="1"/>
      <c r="AA840" s="1"/>
      <c r="AB840" s="1"/>
      <c r="AC840" s="1"/>
      <c r="AD840" s="1"/>
      <c r="AE840" s="1"/>
      <c r="AF840" s="1"/>
      <c r="AG840" s="1"/>
      <c r="AH840" s="1"/>
      <c r="AI840" s="1"/>
      <c r="AJ840" s="1"/>
      <c r="AK840" s="1"/>
      <c r="AL840" s="1"/>
    </row>
    <row r="841" spans="1:38">
      <c r="A841" s="1"/>
      <c r="B841" s="1"/>
      <c r="C841" s="1"/>
      <c r="D841" s="855"/>
      <c r="E841" s="855"/>
      <c r="F841" s="856"/>
      <c r="G841" s="1"/>
      <c r="H841" s="1"/>
      <c r="I841" s="1"/>
      <c r="J841" s="1"/>
      <c r="K841" s="1"/>
      <c r="L841" s="1"/>
      <c r="M841" s="1"/>
      <c r="N841" s="1"/>
      <c r="O841" s="1"/>
      <c r="P841" s="1"/>
      <c r="Q841" s="1"/>
      <c r="R841" s="856"/>
      <c r="S841" s="856"/>
      <c r="T841" s="856"/>
      <c r="U841" s="1"/>
      <c r="V841" s="1"/>
      <c r="W841" s="1"/>
      <c r="X841" s="1"/>
      <c r="Y841" s="1"/>
      <c r="Z841" s="1"/>
      <c r="AA841" s="1"/>
      <c r="AB841" s="1"/>
      <c r="AC841" s="1"/>
      <c r="AD841" s="1"/>
      <c r="AE841" s="1"/>
      <c r="AF841" s="1"/>
      <c r="AG841" s="1"/>
      <c r="AH841" s="1"/>
      <c r="AI841" s="1"/>
      <c r="AJ841" s="1"/>
      <c r="AK841" s="1"/>
      <c r="AL841" s="1"/>
    </row>
    <row r="842" spans="1:38">
      <c r="A842" s="1"/>
      <c r="B842" s="1"/>
      <c r="C842" s="1"/>
      <c r="D842" s="855"/>
      <c r="E842" s="855"/>
      <c r="F842" s="856"/>
      <c r="G842" s="1"/>
      <c r="H842" s="1"/>
      <c r="I842" s="1"/>
      <c r="J842" s="1"/>
      <c r="K842" s="1"/>
      <c r="L842" s="1"/>
      <c r="M842" s="1"/>
      <c r="N842" s="1"/>
      <c r="O842" s="1"/>
      <c r="P842" s="1"/>
      <c r="Q842" s="1"/>
      <c r="R842" s="856"/>
      <c r="S842" s="856"/>
      <c r="T842" s="856"/>
      <c r="U842" s="1"/>
      <c r="V842" s="1"/>
      <c r="W842" s="1"/>
      <c r="X842" s="1"/>
      <c r="Y842" s="1"/>
      <c r="Z842" s="1"/>
      <c r="AA842" s="1"/>
      <c r="AB842" s="1"/>
      <c r="AC842" s="1"/>
      <c r="AD842" s="1"/>
      <c r="AE842" s="1"/>
      <c r="AF842" s="1"/>
      <c r="AG842" s="1"/>
      <c r="AH842" s="1"/>
      <c r="AI842" s="1"/>
      <c r="AJ842" s="1"/>
      <c r="AK842" s="1"/>
      <c r="AL842" s="1"/>
    </row>
    <row r="843" spans="1:38">
      <c r="A843" s="1"/>
      <c r="B843" s="1"/>
      <c r="C843" s="1"/>
      <c r="D843" s="855"/>
      <c r="E843" s="855"/>
      <c r="F843" s="856"/>
      <c r="G843" s="1"/>
      <c r="H843" s="1"/>
      <c r="I843" s="1"/>
      <c r="J843" s="1"/>
      <c r="K843" s="1"/>
      <c r="L843" s="1"/>
      <c r="M843" s="1"/>
      <c r="N843" s="1"/>
      <c r="O843" s="1"/>
      <c r="P843" s="1"/>
      <c r="Q843" s="1"/>
      <c r="R843" s="856"/>
      <c r="S843" s="856"/>
      <c r="T843" s="856"/>
      <c r="U843" s="1"/>
      <c r="V843" s="1"/>
      <c r="W843" s="1"/>
      <c r="X843" s="1"/>
      <c r="Y843" s="1"/>
      <c r="Z843" s="1"/>
      <c r="AA843" s="1"/>
      <c r="AB843" s="1"/>
      <c r="AC843" s="1"/>
      <c r="AD843" s="1"/>
      <c r="AE843" s="1"/>
      <c r="AF843" s="1"/>
      <c r="AG843" s="1"/>
      <c r="AH843" s="1"/>
      <c r="AI843" s="1"/>
      <c r="AJ843" s="1"/>
      <c r="AK843" s="1"/>
      <c r="AL843" s="1"/>
    </row>
    <row r="844" spans="1:38">
      <c r="A844" s="1"/>
      <c r="B844" s="1"/>
      <c r="C844" s="1"/>
      <c r="D844" s="855"/>
      <c r="E844" s="855"/>
      <c r="F844" s="856"/>
      <c r="G844" s="1"/>
      <c r="H844" s="1"/>
      <c r="I844" s="1"/>
      <c r="J844" s="1"/>
      <c r="K844" s="1"/>
      <c r="L844" s="1"/>
      <c r="M844" s="1"/>
      <c r="N844" s="1"/>
      <c r="O844" s="1"/>
      <c r="P844" s="1"/>
      <c r="Q844" s="1"/>
      <c r="R844" s="856"/>
      <c r="S844" s="856"/>
      <c r="T844" s="856"/>
      <c r="U844" s="1"/>
      <c r="V844" s="1"/>
      <c r="W844" s="1"/>
      <c r="X844" s="1"/>
      <c r="Y844" s="1"/>
      <c r="Z844" s="1"/>
      <c r="AA844" s="1"/>
      <c r="AB844" s="1"/>
      <c r="AC844" s="1"/>
      <c r="AD844" s="1"/>
      <c r="AE844" s="1"/>
      <c r="AF844" s="1"/>
      <c r="AG844" s="1"/>
      <c r="AH844" s="1"/>
      <c r="AI844" s="1"/>
      <c r="AJ844" s="1"/>
      <c r="AK844" s="1"/>
      <c r="AL844" s="1"/>
    </row>
    <row r="845" spans="1:38">
      <c r="A845" s="1"/>
      <c r="B845" s="1"/>
      <c r="C845" s="1"/>
      <c r="D845" s="855"/>
      <c r="E845" s="855"/>
      <c r="F845" s="856"/>
      <c r="G845" s="1"/>
      <c r="H845" s="1"/>
      <c r="I845" s="1"/>
      <c r="J845" s="1"/>
      <c r="K845" s="1"/>
      <c r="L845" s="1"/>
      <c r="M845" s="1"/>
      <c r="N845" s="1"/>
      <c r="O845" s="1"/>
      <c r="P845" s="1"/>
      <c r="Q845" s="1"/>
      <c r="R845" s="856"/>
      <c r="S845" s="856"/>
      <c r="T845" s="856"/>
      <c r="U845" s="1"/>
      <c r="V845" s="1"/>
      <c r="W845" s="1"/>
      <c r="X845" s="1"/>
      <c r="Y845" s="1"/>
      <c r="Z845" s="1"/>
      <c r="AA845" s="1"/>
      <c r="AB845" s="1"/>
      <c r="AC845" s="1"/>
      <c r="AD845" s="1"/>
      <c r="AE845" s="1"/>
      <c r="AF845" s="1"/>
      <c r="AG845" s="1"/>
      <c r="AH845" s="1"/>
      <c r="AI845" s="1"/>
      <c r="AJ845" s="1"/>
      <c r="AK845" s="1"/>
      <c r="AL845" s="1"/>
    </row>
    <row r="846" spans="1:38">
      <c r="A846" s="1"/>
      <c r="B846" s="1"/>
      <c r="C846" s="1"/>
      <c r="D846" s="855"/>
      <c r="E846" s="855"/>
      <c r="F846" s="856"/>
      <c r="G846" s="1"/>
      <c r="H846" s="1"/>
      <c r="I846" s="1"/>
      <c r="J846" s="1"/>
      <c r="K846" s="1"/>
      <c r="L846" s="1"/>
      <c r="M846" s="1"/>
      <c r="N846" s="1"/>
      <c r="O846" s="1"/>
      <c r="P846" s="1"/>
      <c r="Q846" s="1"/>
      <c r="R846" s="856"/>
      <c r="S846" s="856"/>
      <c r="T846" s="856"/>
      <c r="U846" s="1"/>
      <c r="V846" s="1"/>
      <c r="W846" s="1"/>
      <c r="X846" s="1"/>
      <c r="Y846" s="1"/>
      <c r="Z846" s="1"/>
      <c r="AA846" s="1"/>
      <c r="AB846" s="1"/>
      <c r="AC846" s="1"/>
      <c r="AD846" s="1"/>
      <c r="AE846" s="1"/>
      <c r="AF846" s="1"/>
      <c r="AG846" s="1"/>
      <c r="AH846" s="1"/>
      <c r="AI846" s="1"/>
      <c r="AJ846" s="1"/>
      <c r="AK846" s="1"/>
      <c r="AL846" s="1"/>
    </row>
    <row r="847" spans="1:38">
      <c r="A847" s="1"/>
      <c r="B847" s="1"/>
      <c r="C847" s="1"/>
      <c r="D847" s="855"/>
      <c r="E847" s="855"/>
      <c r="F847" s="856"/>
      <c r="G847" s="1"/>
      <c r="H847" s="1"/>
      <c r="I847" s="1"/>
      <c r="J847" s="1"/>
      <c r="K847" s="1"/>
      <c r="L847" s="1"/>
      <c r="M847" s="1"/>
      <c r="N847" s="1"/>
      <c r="O847" s="1"/>
      <c r="P847" s="1"/>
      <c r="Q847" s="1"/>
      <c r="R847" s="856"/>
      <c r="S847" s="856"/>
      <c r="T847" s="856"/>
      <c r="U847" s="1"/>
      <c r="V847" s="1"/>
      <c r="W847" s="1"/>
      <c r="X847" s="1"/>
      <c r="Y847" s="1"/>
      <c r="Z847" s="1"/>
      <c r="AA847" s="1"/>
      <c r="AB847" s="1"/>
      <c r="AC847" s="1"/>
      <c r="AD847" s="1"/>
      <c r="AE847" s="1"/>
      <c r="AF847" s="1"/>
      <c r="AG847" s="1"/>
      <c r="AH847" s="1"/>
      <c r="AI847" s="1"/>
      <c r="AJ847" s="1"/>
      <c r="AK847" s="1"/>
      <c r="AL847" s="1"/>
    </row>
    <row r="848" spans="1:38">
      <c r="A848" s="1"/>
      <c r="B848" s="1"/>
      <c r="C848" s="1"/>
      <c r="D848" s="855"/>
      <c r="E848" s="855"/>
      <c r="F848" s="856"/>
      <c r="G848" s="1"/>
      <c r="H848" s="1"/>
      <c r="I848" s="1"/>
      <c r="J848" s="1"/>
      <c r="K848" s="1"/>
      <c r="L848" s="1"/>
      <c r="M848" s="1"/>
      <c r="N848" s="1"/>
      <c r="O848" s="1"/>
      <c r="P848" s="1"/>
      <c r="Q848" s="1"/>
      <c r="R848" s="856"/>
      <c r="S848" s="856"/>
      <c r="T848" s="856"/>
      <c r="U848" s="1"/>
      <c r="V848" s="1"/>
      <c r="W848" s="1"/>
      <c r="X848" s="1"/>
      <c r="Y848" s="1"/>
      <c r="Z848" s="1"/>
      <c r="AA848" s="1"/>
      <c r="AB848" s="1"/>
      <c r="AC848" s="1"/>
      <c r="AD848" s="1"/>
      <c r="AE848" s="1"/>
      <c r="AF848" s="1"/>
      <c r="AG848" s="1"/>
      <c r="AH848" s="1"/>
      <c r="AI848" s="1"/>
      <c r="AJ848" s="1"/>
      <c r="AK848" s="1"/>
      <c r="AL848" s="1"/>
    </row>
    <row r="849" spans="1:38">
      <c r="A849" s="1"/>
      <c r="B849" s="1"/>
      <c r="C849" s="1"/>
      <c r="D849" s="855"/>
      <c r="E849" s="855"/>
      <c r="F849" s="856"/>
      <c r="G849" s="1"/>
      <c r="H849" s="1"/>
      <c r="I849" s="1"/>
      <c r="J849" s="1"/>
      <c r="K849" s="1"/>
      <c r="L849" s="1"/>
      <c r="M849" s="1"/>
      <c r="N849" s="1"/>
      <c r="O849" s="1"/>
      <c r="P849" s="1"/>
      <c r="Q849" s="1"/>
      <c r="R849" s="856"/>
      <c r="S849" s="856"/>
      <c r="T849" s="856"/>
      <c r="U849" s="1"/>
      <c r="V849" s="1"/>
      <c r="W849" s="1"/>
      <c r="X849" s="1"/>
      <c r="Y849" s="1"/>
      <c r="Z849" s="1"/>
      <c r="AA849" s="1"/>
      <c r="AB849" s="1"/>
      <c r="AC849" s="1"/>
      <c r="AD849" s="1"/>
      <c r="AE849" s="1"/>
      <c r="AF849" s="1"/>
      <c r="AG849" s="1"/>
      <c r="AH849" s="1"/>
      <c r="AI849" s="1"/>
      <c r="AJ849" s="1"/>
      <c r="AK849" s="1"/>
      <c r="AL849" s="1"/>
    </row>
    <row r="850" spans="1:38">
      <c r="A850" s="1"/>
      <c r="B850" s="1"/>
      <c r="C850" s="1"/>
      <c r="D850" s="855"/>
      <c r="E850" s="855"/>
      <c r="F850" s="856"/>
      <c r="G850" s="1"/>
      <c r="H850" s="1"/>
      <c r="I850" s="1"/>
      <c r="J850" s="1"/>
      <c r="K850" s="1"/>
      <c r="L850" s="1"/>
      <c r="M850" s="1"/>
      <c r="N850" s="1"/>
      <c r="O850" s="1"/>
      <c r="P850" s="1"/>
      <c r="Q850" s="1"/>
      <c r="R850" s="856"/>
      <c r="S850" s="856"/>
      <c r="T850" s="856"/>
      <c r="U850" s="1"/>
      <c r="V850" s="1"/>
      <c r="W850" s="1"/>
      <c r="X850" s="1"/>
      <c r="Y850" s="1"/>
      <c r="Z850" s="1"/>
      <c r="AA850" s="1"/>
      <c r="AB850" s="1"/>
      <c r="AC850" s="1"/>
      <c r="AD850" s="1"/>
      <c r="AE850" s="1"/>
      <c r="AF850" s="1"/>
      <c r="AG850" s="1"/>
      <c r="AH850" s="1"/>
      <c r="AI850" s="1"/>
      <c r="AJ850" s="1"/>
      <c r="AK850" s="1"/>
      <c r="AL850" s="1"/>
    </row>
    <row r="851" spans="1:38">
      <c r="A851" s="1"/>
      <c r="B851" s="1"/>
      <c r="C851" s="1"/>
      <c r="D851" s="855"/>
      <c r="E851" s="855"/>
      <c r="F851" s="856"/>
      <c r="G851" s="1"/>
      <c r="H851" s="1"/>
      <c r="I851" s="1"/>
      <c r="J851" s="1"/>
      <c r="K851" s="1"/>
      <c r="L851" s="1"/>
      <c r="M851" s="1"/>
      <c r="N851" s="1"/>
      <c r="O851" s="1"/>
      <c r="P851" s="1"/>
      <c r="Q851" s="1"/>
      <c r="R851" s="856"/>
      <c r="S851" s="856"/>
      <c r="T851" s="856"/>
      <c r="U851" s="1"/>
      <c r="V851" s="1"/>
      <c r="W851" s="1"/>
      <c r="X851" s="1"/>
      <c r="Y851" s="1"/>
      <c r="Z851" s="1"/>
      <c r="AA851" s="1"/>
      <c r="AB851" s="1"/>
      <c r="AC851" s="1"/>
      <c r="AD851" s="1"/>
      <c r="AE851" s="1"/>
      <c r="AF851" s="1"/>
      <c r="AG851" s="1"/>
      <c r="AH851" s="1"/>
      <c r="AI851" s="1"/>
      <c r="AJ851" s="1"/>
      <c r="AK851" s="1"/>
      <c r="AL851" s="1"/>
    </row>
    <row r="852" spans="1:38">
      <c r="A852" s="1"/>
      <c r="B852" s="1"/>
      <c r="C852" s="1"/>
      <c r="D852" s="855"/>
      <c r="E852" s="855"/>
      <c r="F852" s="856"/>
      <c r="G852" s="1"/>
      <c r="H852" s="1"/>
      <c r="I852" s="1"/>
      <c r="J852" s="1"/>
      <c r="K852" s="1"/>
      <c r="L852" s="1"/>
      <c r="M852" s="1"/>
      <c r="N852" s="1"/>
      <c r="O852" s="1"/>
      <c r="P852" s="1"/>
      <c r="Q852" s="1"/>
      <c r="R852" s="856"/>
      <c r="S852" s="856"/>
      <c r="T852" s="856"/>
      <c r="U852" s="1"/>
      <c r="V852" s="1"/>
      <c r="W852" s="1"/>
      <c r="X852" s="1"/>
      <c r="Y852" s="1"/>
      <c r="Z852" s="1"/>
      <c r="AA852" s="1"/>
      <c r="AB852" s="1"/>
      <c r="AC852" s="1"/>
      <c r="AD852" s="1"/>
      <c r="AE852" s="1"/>
      <c r="AF852" s="1"/>
      <c r="AG852" s="1"/>
      <c r="AH852" s="1"/>
      <c r="AI852" s="1"/>
      <c r="AJ852" s="1"/>
      <c r="AK852" s="1"/>
      <c r="AL852" s="1"/>
    </row>
    <row r="853" spans="1:38">
      <c r="A853" s="1"/>
      <c r="B853" s="1"/>
      <c r="C853" s="1"/>
      <c r="D853" s="855"/>
      <c r="E853" s="855"/>
      <c r="F853" s="856"/>
      <c r="G853" s="1"/>
      <c r="H853" s="1"/>
      <c r="I853" s="1"/>
      <c r="J853" s="1"/>
      <c r="K853" s="1"/>
      <c r="L853" s="1"/>
      <c r="M853" s="1"/>
      <c r="N853" s="1"/>
      <c r="O853" s="1"/>
      <c r="P853" s="1"/>
      <c r="Q853" s="1"/>
      <c r="R853" s="856"/>
      <c r="S853" s="856"/>
      <c r="T853" s="856"/>
      <c r="U853" s="1"/>
      <c r="V853" s="1"/>
      <c r="W853" s="1"/>
      <c r="X853" s="1"/>
      <c r="Y853" s="1"/>
      <c r="Z853" s="1"/>
      <c r="AA853" s="1"/>
      <c r="AB853" s="1"/>
      <c r="AC853" s="1"/>
      <c r="AD853" s="1"/>
      <c r="AE853" s="1"/>
      <c r="AF853" s="1"/>
      <c r="AG853" s="1"/>
      <c r="AH853" s="1"/>
      <c r="AI853" s="1"/>
      <c r="AJ853" s="1"/>
      <c r="AK853" s="1"/>
      <c r="AL853" s="1"/>
    </row>
    <row r="854" spans="1:38">
      <c r="A854" s="1"/>
      <c r="B854" s="1"/>
      <c r="C854" s="1"/>
      <c r="D854" s="855"/>
      <c r="E854" s="855"/>
      <c r="F854" s="856"/>
      <c r="G854" s="1"/>
      <c r="H854" s="1"/>
      <c r="I854" s="1"/>
      <c r="J854" s="1"/>
      <c r="K854" s="1"/>
      <c r="L854" s="1"/>
      <c r="M854" s="1"/>
      <c r="N854" s="1"/>
      <c r="O854" s="1"/>
      <c r="P854" s="1"/>
      <c r="Q854" s="1"/>
      <c r="R854" s="856"/>
      <c r="S854" s="856"/>
      <c r="T854" s="856"/>
      <c r="U854" s="1"/>
      <c r="V854" s="1"/>
      <c r="W854" s="1"/>
      <c r="X854" s="1"/>
      <c r="Y854" s="1"/>
      <c r="Z854" s="1"/>
      <c r="AA854" s="1"/>
      <c r="AB854" s="1"/>
      <c r="AC854" s="1"/>
      <c r="AD854" s="1"/>
      <c r="AE854" s="1"/>
      <c r="AF854" s="1"/>
      <c r="AG854" s="1"/>
      <c r="AH854" s="1"/>
      <c r="AI854" s="1"/>
      <c r="AJ854" s="1"/>
      <c r="AK854" s="1"/>
      <c r="AL854" s="1"/>
    </row>
    <row r="855" spans="1:38">
      <c r="A855" s="1"/>
      <c r="B855" s="1"/>
      <c r="C855" s="1"/>
      <c r="D855" s="855"/>
      <c r="E855" s="855"/>
      <c r="F855" s="856"/>
      <c r="G855" s="1"/>
      <c r="H855" s="1"/>
      <c r="I855" s="1"/>
      <c r="J855" s="1"/>
      <c r="K855" s="1"/>
      <c r="L855" s="1"/>
      <c r="M855" s="1"/>
      <c r="N855" s="1"/>
      <c r="O855" s="1"/>
      <c r="P855" s="1"/>
      <c r="Q855" s="1"/>
      <c r="R855" s="856"/>
      <c r="S855" s="856"/>
      <c r="T855" s="856"/>
      <c r="U855" s="1"/>
      <c r="V855" s="1"/>
      <c r="W855" s="1"/>
      <c r="X855" s="1"/>
      <c r="Y855" s="1"/>
      <c r="Z855" s="1"/>
      <c r="AA855" s="1"/>
      <c r="AB855" s="1"/>
      <c r="AC855" s="1"/>
      <c r="AD855" s="1"/>
      <c r="AE855" s="1"/>
      <c r="AF855" s="1"/>
      <c r="AG855" s="1"/>
      <c r="AH855" s="1"/>
      <c r="AI855" s="1"/>
      <c r="AJ855" s="1"/>
      <c r="AK855" s="1"/>
      <c r="AL855" s="1"/>
    </row>
    <row r="856" spans="1:38">
      <c r="A856" s="1"/>
      <c r="B856" s="1"/>
      <c r="C856" s="1"/>
      <c r="D856" s="855"/>
      <c r="E856" s="855"/>
      <c r="F856" s="856"/>
      <c r="G856" s="1"/>
      <c r="H856" s="1"/>
      <c r="I856" s="1"/>
      <c r="J856" s="1"/>
      <c r="K856" s="1"/>
      <c r="L856" s="1"/>
      <c r="M856" s="1"/>
      <c r="N856" s="1"/>
      <c r="O856" s="1"/>
      <c r="P856" s="1"/>
      <c r="Q856" s="1"/>
      <c r="R856" s="856"/>
      <c r="S856" s="856"/>
      <c r="T856" s="856"/>
      <c r="U856" s="1"/>
      <c r="V856" s="1"/>
      <c r="W856" s="1"/>
      <c r="X856" s="1"/>
      <c r="Y856" s="1"/>
      <c r="Z856" s="1"/>
      <c r="AA856" s="1"/>
      <c r="AB856" s="1"/>
      <c r="AC856" s="1"/>
      <c r="AD856" s="1"/>
      <c r="AE856" s="1"/>
      <c r="AF856" s="1"/>
      <c r="AG856" s="1"/>
      <c r="AH856" s="1"/>
      <c r="AI856" s="1"/>
      <c r="AJ856" s="1"/>
      <c r="AK856" s="1"/>
      <c r="AL856" s="1"/>
    </row>
    <row r="857" spans="1:38">
      <c r="A857" s="1"/>
      <c r="B857" s="1"/>
      <c r="C857" s="1"/>
      <c r="D857" s="855"/>
      <c r="E857" s="855"/>
      <c r="F857" s="856"/>
      <c r="G857" s="1"/>
      <c r="H857" s="1"/>
      <c r="I857" s="1"/>
      <c r="J857" s="1"/>
      <c r="K857" s="1"/>
      <c r="L857" s="1"/>
      <c r="M857" s="1"/>
      <c r="N857" s="1"/>
      <c r="O857" s="1"/>
      <c r="P857" s="1"/>
      <c r="Q857" s="1"/>
      <c r="R857" s="856"/>
      <c r="S857" s="856"/>
      <c r="T857" s="856"/>
      <c r="U857" s="1"/>
      <c r="V857" s="1"/>
      <c r="W857" s="1"/>
      <c r="X857" s="1"/>
      <c r="Y857" s="1"/>
      <c r="Z857" s="1"/>
      <c r="AA857" s="1"/>
      <c r="AB857" s="1"/>
      <c r="AC857" s="1"/>
      <c r="AD857" s="1"/>
      <c r="AE857" s="1"/>
      <c r="AF857" s="1"/>
      <c r="AG857" s="1"/>
      <c r="AH857" s="1"/>
      <c r="AI857" s="1"/>
      <c r="AJ857" s="1"/>
      <c r="AK857" s="1"/>
      <c r="AL857" s="1"/>
    </row>
    <row r="858" spans="1:38">
      <c r="A858" s="1"/>
      <c r="B858" s="1"/>
      <c r="C858" s="1"/>
      <c r="D858" s="855"/>
      <c r="E858" s="855"/>
      <c r="F858" s="856"/>
      <c r="G858" s="1"/>
      <c r="H858" s="1"/>
      <c r="I858" s="1"/>
      <c r="J858" s="1"/>
      <c r="K858" s="1"/>
      <c r="L858" s="1"/>
      <c r="M858" s="1"/>
      <c r="N858" s="1"/>
      <c r="O858" s="1"/>
      <c r="P858" s="1"/>
      <c r="Q858" s="1"/>
      <c r="R858" s="856"/>
      <c r="S858" s="856"/>
      <c r="T858" s="856"/>
      <c r="U858" s="1"/>
      <c r="V858" s="1"/>
      <c r="W858" s="1"/>
      <c r="X858" s="1"/>
      <c r="Y858" s="1"/>
      <c r="Z858" s="1"/>
      <c r="AA858" s="1"/>
      <c r="AB858" s="1"/>
      <c r="AC858" s="1"/>
      <c r="AD858" s="1"/>
      <c r="AE858" s="1"/>
      <c r="AF858" s="1"/>
      <c r="AG858" s="1"/>
      <c r="AH858" s="1"/>
      <c r="AI858" s="1"/>
      <c r="AJ858" s="1"/>
      <c r="AK858" s="1"/>
      <c r="AL858" s="1"/>
    </row>
    <row r="859" spans="1:38">
      <c r="A859" s="1"/>
      <c r="B859" s="1"/>
      <c r="C859" s="1"/>
      <c r="D859" s="855"/>
      <c r="E859" s="855"/>
      <c r="F859" s="856"/>
      <c r="G859" s="1"/>
      <c r="H859" s="1"/>
      <c r="I859" s="1"/>
      <c r="J859" s="1"/>
      <c r="K859" s="1"/>
      <c r="L859" s="1"/>
      <c r="M859" s="1"/>
      <c r="N859" s="1"/>
      <c r="O859" s="1"/>
      <c r="P859" s="1"/>
      <c r="Q859" s="1"/>
      <c r="R859" s="856"/>
      <c r="S859" s="856"/>
      <c r="T859" s="856"/>
      <c r="U859" s="1"/>
      <c r="V859" s="1"/>
      <c r="W859" s="1"/>
      <c r="X859" s="1"/>
      <c r="Y859" s="1"/>
      <c r="Z859" s="1"/>
      <c r="AA859" s="1"/>
      <c r="AB859" s="1"/>
      <c r="AC859" s="1"/>
      <c r="AD859" s="1"/>
      <c r="AE859" s="1"/>
      <c r="AF859" s="1"/>
      <c r="AG859" s="1"/>
      <c r="AH859" s="1"/>
      <c r="AI859" s="1"/>
      <c r="AJ859" s="1"/>
      <c r="AK859" s="1"/>
      <c r="AL859" s="1"/>
    </row>
    <row r="860" spans="1:38">
      <c r="A860" s="1"/>
      <c r="B860" s="1"/>
      <c r="C860" s="1"/>
      <c r="D860" s="855"/>
      <c r="E860" s="855"/>
      <c r="F860" s="856"/>
      <c r="G860" s="1"/>
      <c r="H860" s="1"/>
      <c r="I860" s="1"/>
      <c r="J860" s="1"/>
      <c r="K860" s="1"/>
      <c r="L860" s="1"/>
      <c r="M860" s="1"/>
      <c r="N860" s="1"/>
      <c r="O860" s="1"/>
      <c r="P860" s="1"/>
      <c r="Q860" s="1"/>
      <c r="R860" s="856"/>
      <c r="S860" s="856"/>
      <c r="T860" s="856"/>
      <c r="U860" s="1"/>
      <c r="V860" s="1"/>
      <c r="W860" s="1"/>
      <c r="X860" s="1"/>
      <c r="Y860" s="1"/>
      <c r="Z860" s="1"/>
      <c r="AA860" s="1"/>
      <c r="AB860" s="1"/>
      <c r="AC860" s="1"/>
      <c r="AD860" s="1"/>
      <c r="AE860" s="1"/>
      <c r="AF860" s="1"/>
      <c r="AG860" s="1"/>
      <c r="AH860" s="1"/>
      <c r="AI860" s="1"/>
      <c r="AJ860" s="1"/>
      <c r="AK860" s="1"/>
      <c r="AL860" s="1"/>
    </row>
    <row r="861" spans="1:38">
      <c r="A861" s="1"/>
      <c r="B861" s="1"/>
      <c r="C861" s="1"/>
      <c r="D861" s="855"/>
      <c r="E861" s="855"/>
      <c r="F861" s="856"/>
      <c r="G861" s="1"/>
      <c r="H861" s="1"/>
      <c r="I861" s="1"/>
      <c r="J861" s="1"/>
      <c r="K861" s="1"/>
      <c r="L861" s="1"/>
      <c r="M861" s="1"/>
      <c r="N861" s="1"/>
      <c r="O861" s="1"/>
      <c r="P861" s="1"/>
      <c r="Q861" s="1"/>
      <c r="R861" s="856"/>
      <c r="S861" s="856"/>
      <c r="T861" s="856"/>
      <c r="U861" s="1"/>
      <c r="V861" s="1"/>
      <c r="W861" s="1"/>
      <c r="X861" s="1"/>
      <c r="Y861" s="1"/>
      <c r="Z861" s="1"/>
      <c r="AA861" s="1"/>
      <c r="AB861" s="1"/>
      <c r="AC861" s="1"/>
      <c r="AD861" s="1"/>
      <c r="AE861" s="1"/>
      <c r="AF861" s="1"/>
      <c r="AG861" s="1"/>
      <c r="AH861" s="1"/>
      <c r="AI861" s="1"/>
      <c r="AJ861" s="1"/>
      <c r="AK861" s="1"/>
      <c r="AL861" s="1"/>
    </row>
    <row r="862" spans="1:38">
      <c r="A862" s="1"/>
      <c r="B862" s="1"/>
      <c r="C862" s="1"/>
      <c r="D862" s="855"/>
      <c r="E862" s="855"/>
      <c r="F862" s="856"/>
      <c r="G862" s="1"/>
      <c r="H862" s="1"/>
      <c r="I862" s="1"/>
      <c r="J862" s="1"/>
      <c r="K862" s="1"/>
      <c r="L862" s="1"/>
      <c r="M862" s="1"/>
      <c r="N862" s="1"/>
      <c r="O862" s="1"/>
      <c r="P862" s="1"/>
      <c r="Q862" s="1"/>
      <c r="R862" s="856"/>
      <c r="S862" s="856"/>
      <c r="T862" s="856"/>
      <c r="U862" s="1"/>
      <c r="V862" s="1"/>
      <c r="W862" s="1"/>
      <c r="X862" s="1"/>
      <c r="Y862" s="1"/>
      <c r="Z862" s="1"/>
      <c r="AA862" s="1"/>
      <c r="AB862" s="1"/>
      <c r="AC862" s="1"/>
      <c r="AD862" s="1"/>
      <c r="AE862" s="1"/>
      <c r="AF862" s="1"/>
      <c r="AG862" s="1"/>
      <c r="AH862" s="1"/>
      <c r="AI862" s="1"/>
      <c r="AJ862" s="1"/>
      <c r="AK862" s="1"/>
      <c r="AL862" s="1"/>
    </row>
    <row r="863" spans="1:38">
      <c r="A863" s="1"/>
      <c r="B863" s="1"/>
      <c r="C863" s="1"/>
      <c r="D863" s="855"/>
      <c r="E863" s="855"/>
      <c r="F863" s="856"/>
      <c r="G863" s="1"/>
      <c r="H863" s="1"/>
      <c r="I863" s="1"/>
      <c r="J863" s="1"/>
      <c r="K863" s="1"/>
      <c r="L863" s="1"/>
      <c r="M863" s="1"/>
      <c r="N863" s="1"/>
      <c r="O863" s="1"/>
      <c r="P863" s="1"/>
      <c r="Q863" s="1"/>
      <c r="R863" s="856"/>
      <c r="S863" s="856"/>
      <c r="T863" s="856"/>
      <c r="U863" s="1"/>
      <c r="V863" s="1"/>
      <c r="W863" s="1"/>
      <c r="X863" s="1"/>
      <c r="Y863" s="1"/>
      <c r="Z863" s="1"/>
      <c r="AA863" s="1"/>
      <c r="AB863" s="1"/>
      <c r="AC863" s="1"/>
      <c r="AD863" s="1"/>
      <c r="AE863" s="1"/>
      <c r="AF863" s="1"/>
      <c r="AG863" s="1"/>
      <c r="AH863" s="1"/>
      <c r="AI863" s="1"/>
      <c r="AJ863" s="1"/>
      <c r="AK863" s="1"/>
      <c r="AL863" s="1"/>
    </row>
    <row r="864" spans="1:38">
      <c r="A864" s="1"/>
      <c r="B864" s="1"/>
      <c r="C864" s="1"/>
      <c r="D864" s="855"/>
      <c r="E864" s="855"/>
      <c r="F864" s="856"/>
      <c r="G864" s="1"/>
      <c r="H864" s="1"/>
      <c r="I864" s="1"/>
      <c r="J864" s="1"/>
      <c r="K864" s="1"/>
      <c r="L864" s="1"/>
      <c r="M864" s="1"/>
      <c r="N864" s="1"/>
      <c r="O864" s="1"/>
      <c r="P864" s="1"/>
      <c r="Q864" s="1"/>
      <c r="R864" s="856"/>
      <c r="S864" s="856"/>
      <c r="T864" s="856"/>
      <c r="U864" s="1"/>
      <c r="V864" s="1"/>
      <c r="W864" s="1"/>
      <c r="X864" s="1"/>
      <c r="Y864" s="1"/>
      <c r="Z864" s="1"/>
      <c r="AA864" s="1"/>
      <c r="AB864" s="1"/>
      <c r="AC864" s="1"/>
      <c r="AD864" s="1"/>
      <c r="AE864" s="1"/>
      <c r="AF864" s="1"/>
      <c r="AG864" s="1"/>
      <c r="AH864" s="1"/>
      <c r="AI864" s="1"/>
      <c r="AJ864" s="1"/>
      <c r="AK864" s="1"/>
      <c r="AL864" s="1"/>
    </row>
    <row r="865" spans="1:38">
      <c r="A865" s="1"/>
      <c r="B865" s="1"/>
      <c r="C865" s="1"/>
      <c r="D865" s="855"/>
      <c r="E865" s="855"/>
      <c r="F865" s="856"/>
      <c r="G865" s="1"/>
      <c r="H865" s="1"/>
      <c r="I865" s="1"/>
      <c r="J865" s="1"/>
      <c r="K865" s="1"/>
      <c r="L865" s="1"/>
      <c r="M865" s="1"/>
      <c r="N865" s="1"/>
      <c r="O865" s="1"/>
      <c r="P865" s="1"/>
      <c r="Q865" s="1"/>
      <c r="R865" s="856"/>
      <c r="S865" s="856"/>
      <c r="T865" s="856"/>
      <c r="U865" s="1"/>
      <c r="V865" s="1"/>
      <c r="W865" s="1"/>
      <c r="X865" s="1"/>
      <c r="Y865" s="1"/>
      <c r="Z865" s="1"/>
      <c r="AA865" s="1"/>
      <c r="AB865" s="1"/>
      <c r="AC865" s="1"/>
      <c r="AD865" s="1"/>
      <c r="AE865" s="1"/>
      <c r="AF865" s="1"/>
      <c r="AG865" s="1"/>
      <c r="AH865" s="1"/>
      <c r="AI865" s="1"/>
      <c r="AJ865" s="1"/>
      <c r="AK865" s="1"/>
      <c r="AL865" s="1"/>
    </row>
    <row r="866" spans="1:38">
      <c r="A866" s="1"/>
      <c r="B866" s="1"/>
      <c r="C866" s="1"/>
      <c r="D866" s="855"/>
      <c r="E866" s="855"/>
      <c r="F866" s="856"/>
      <c r="G866" s="1"/>
      <c r="H866" s="1"/>
      <c r="I866" s="1"/>
      <c r="J866" s="1"/>
      <c r="K866" s="1"/>
      <c r="L866" s="1"/>
      <c r="M866" s="1"/>
      <c r="N866" s="1"/>
      <c r="O866" s="1"/>
      <c r="P866" s="1"/>
      <c r="Q866" s="1"/>
      <c r="R866" s="856"/>
      <c r="S866" s="856"/>
      <c r="T866" s="856"/>
      <c r="U866" s="1"/>
      <c r="V866" s="1"/>
      <c r="W866" s="1"/>
      <c r="X866" s="1"/>
      <c r="Y866" s="1"/>
      <c r="Z866" s="1"/>
      <c r="AA866" s="1"/>
      <c r="AB866" s="1"/>
      <c r="AC866" s="1"/>
      <c r="AD866" s="1"/>
      <c r="AE866" s="1"/>
      <c r="AF866" s="1"/>
      <c r="AG866" s="1"/>
      <c r="AH866" s="1"/>
      <c r="AI866" s="1"/>
      <c r="AJ866" s="1"/>
      <c r="AK866" s="1"/>
      <c r="AL866" s="1"/>
    </row>
    <row r="867" spans="1:38">
      <c r="A867" s="1"/>
      <c r="B867" s="1"/>
      <c r="C867" s="1"/>
      <c r="D867" s="855"/>
      <c r="E867" s="855"/>
      <c r="F867" s="856"/>
      <c r="G867" s="1"/>
      <c r="H867" s="1"/>
      <c r="I867" s="1"/>
      <c r="J867" s="1"/>
      <c r="K867" s="1"/>
      <c r="L867" s="1"/>
      <c r="M867" s="1"/>
      <c r="N867" s="1"/>
      <c r="O867" s="1"/>
      <c r="P867" s="1"/>
      <c r="Q867" s="1"/>
      <c r="R867" s="856"/>
      <c r="S867" s="856"/>
      <c r="T867" s="856"/>
      <c r="U867" s="1"/>
      <c r="V867" s="1"/>
      <c r="W867" s="1"/>
      <c r="X867" s="1"/>
      <c r="Y867" s="1"/>
      <c r="Z867" s="1"/>
      <c r="AA867" s="1"/>
      <c r="AB867" s="1"/>
      <c r="AC867" s="1"/>
      <c r="AD867" s="1"/>
      <c r="AE867" s="1"/>
      <c r="AF867" s="1"/>
      <c r="AG867" s="1"/>
      <c r="AH867" s="1"/>
      <c r="AI867" s="1"/>
      <c r="AJ867" s="1"/>
      <c r="AK867" s="1"/>
      <c r="AL867" s="1"/>
    </row>
    <row r="868" spans="1:38">
      <c r="A868" s="1"/>
      <c r="B868" s="1"/>
      <c r="C868" s="1"/>
      <c r="D868" s="855"/>
      <c r="E868" s="855"/>
      <c r="F868" s="856"/>
      <c r="G868" s="1"/>
      <c r="H868" s="1"/>
      <c r="I868" s="1"/>
      <c r="J868" s="1"/>
      <c r="K868" s="1"/>
      <c r="L868" s="1"/>
      <c r="M868" s="1"/>
      <c r="N868" s="1"/>
      <c r="O868" s="1"/>
      <c r="P868" s="1"/>
      <c r="Q868" s="1"/>
      <c r="R868" s="856"/>
      <c r="S868" s="856"/>
      <c r="T868" s="856"/>
      <c r="U868" s="1"/>
      <c r="V868" s="1"/>
      <c r="W868" s="1"/>
      <c r="X868" s="1"/>
      <c r="Y868" s="1"/>
      <c r="Z868" s="1"/>
      <c r="AA868" s="1"/>
      <c r="AB868" s="1"/>
      <c r="AC868" s="1"/>
      <c r="AD868" s="1"/>
      <c r="AE868" s="1"/>
      <c r="AF868" s="1"/>
      <c r="AG868" s="1"/>
      <c r="AH868" s="1"/>
      <c r="AI868" s="1"/>
      <c r="AJ868" s="1"/>
      <c r="AK868" s="1"/>
      <c r="AL868" s="1"/>
    </row>
    <row r="869" spans="1:38">
      <c r="A869" s="1"/>
      <c r="B869" s="1"/>
      <c r="C869" s="1"/>
      <c r="D869" s="855"/>
      <c r="E869" s="855"/>
      <c r="F869" s="856"/>
      <c r="G869" s="1"/>
      <c r="H869" s="1"/>
      <c r="I869" s="1"/>
      <c r="J869" s="1"/>
      <c r="K869" s="1"/>
      <c r="L869" s="1"/>
      <c r="M869" s="1"/>
      <c r="N869" s="1"/>
      <c r="O869" s="1"/>
      <c r="P869" s="1"/>
      <c r="Q869" s="1"/>
      <c r="R869" s="856"/>
      <c r="S869" s="856"/>
      <c r="T869" s="856"/>
      <c r="U869" s="1"/>
      <c r="V869" s="1"/>
      <c r="W869" s="1"/>
      <c r="X869" s="1"/>
      <c r="Y869" s="1"/>
      <c r="Z869" s="1"/>
      <c r="AA869" s="1"/>
      <c r="AB869" s="1"/>
      <c r="AC869" s="1"/>
      <c r="AD869" s="1"/>
      <c r="AE869" s="1"/>
      <c r="AF869" s="1"/>
      <c r="AG869" s="1"/>
      <c r="AH869" s="1"/>
      <c r="AI869" s="1"/>
      <c r="AJ869" s="1"/>
      <c r="AK869" s="1"/>
      <c r="AL869" s="1"/>
    </row>
    <row r="870" spans="1:38">
      <c r="A870" s="1"/>
      <c r="B870" s="1"/>
      <c r="C870" s="1"/>
      <c r="D870" s="855"/>
      <c r="E870" s="855"/>
      <c r="F870" s="856"/>
      <c r="G870" s="1"/>
      <c r="H870" s="1"/>
      <c r="I870" s="1"/>
      <c r="J870" s="1"/>
      <c r="K870" s="1"/>
      <c r="L870" s="1"/>
      <c r="M870" s="1"/>
      <c r="N870" s="1"/>
      <c r="O870" s="1"/>
      <c r="P870" s="1"/>
      <c r="Q870" s="1"/>
      <c r="R870" s="856"/>
      <c r="S870" s="856"/>
      <c r="T870" s="856"/>
      <c r="U870" s="1"/>
      <c r="V870" s="1"/>
      <c r="W870" s="1"/>
      <c r="X870" s="1"/>
      <c r="Y870" s="1"/>
      <c r="Z870" s="1"/>
      <c r="AA870" s="1"/>
      <c r="AB870" s="1"/>
      <c r="AC870" s="1"/>
      <c r="AD870" s="1"/>
      <c r="AE870" s="1"/>
      <c r="AF870" s="1"/>
      <c r="AG870" s="1"/>
      <c r="AH870" s="1"/>
      <c r="AI870" s="1"/>
      <c r="AJ870" s="1"/>
      <c r="AK870" s="1"/>
      <c r="AL870" s="1"/>
    </row>
    <row r="871" spans="1:38">
      <c r="A871" s="1"/>
      <c r="B871" s="1"/>
      <c r="C871" s="1"/>
      <c r="D871" s="855"/>
      <c r="E871" s="855"/>
      <c r="F871" s="856"/>
      <c r="G871" s="1"/>
      <c r="H871" s="1"/>
      <c r="I871" s="1"/>
      <c r="J871" s="1"/>
      <c r="K871" s="1"/>
      <c r="L871" s="1"/>
      <c r="M871" s="1"/>
      <c r="N871" s="1"/>
      <c r="O871" s="1"/>
      <c r="P871" s="1"/>
      <c r="Q871" s="1"/>
      <c r="R871" s="856"/>
      <c r="S871" s="856"/>
      <c r="T871" s="856"/>
      <c r="U871" s="1"/>
      <c r="V871" s="1"/>
      <c r="W871" s="1"/>
      <c r="X871" s="1"/>
      <c r="Y871" s="1"/>
      <c r="Z871" s="1"/>
      <c r="AA871" s="1"/>
      <c r="AB871" s="1"/>
      <c r="AC871" s="1"/>
      <c r="AD871" s="1"/>
      <c r="AE871" s="1"/>
      <c r="AF871" s="1"/>
      <c r="AG871" s="1"/>
      <c r="AH871" s="1"/>
      <c r="AI871" s="1"/>
      <c r="AJ871" s="1"/>
      <c r="AK871" s="1"/>
      <c r="AL871" s="1"/>
    </row>
    <row r="872" spans="1:38">
      <c r="A872" s="1"/>
      <c r="B872" s="1"/>
      <c r="C872" s="1"/>
      <c r="D872" s="855"/>
      <c r="E872" s="855"/>
      <c r="F872" s="856"/>
      <c r="G872" s="1"/>
      <c r="H872" s="1"/>
      <c r="I872" s="1"/>
      <c r="J872" s="1"/>
      <c r="K872" s="1"/>
      <c r="L872" s="1"/>
      <c r="M872" s="1"/>
      <c r="N872" s="1"/>
      <c r="O872" s="1"/>
      <c r="P872" s="1"/>
      <c r="Q872" s="1"/>
      <c r="R872" s="856"/>
      <c r="S872" s="856"/>
      <c r="T872" s="856"/>
      <c r="U872" s="1"/>
      <c r="V872" s="1"/>
      <c r="W872" s="1"/>
      <c r="X872" s="1"/>
      <c r="Y872" s="1"/>
      <c r="Z872" s="1"/>
      <c r="AA872" s="1"/>
      <c r="AB872" s="1"/>
      <c r="AC872" s="1"/>
      <c r="AD872" s="1"/>
      <c r="AE872" s="1"/>
      <c r="AF872" s="1"/>
      <c r="AG872" s="1"/>
      <c r="AH872" s="1"/>
      <c r="AI872" s="1"/>
      <c r="AJ872" s="1"/>
      <c r="AK872" s="1"/>
      <c r="AL872" s="1"/>
    </row>
    <row r="873" spans="1:38">
      <c r="A873" s="1"/>
      <c r="B873" s="1"/>
      <c r="C873" s="1"/>
      <c r="D873" s="855"/>
      <c r="E873" s="855"/>
      <c r="F873" s="856"/>
      <c r="G873" s="1"/>
      <c r="H873" s="1"/>
      <c r="I873" s="1"/>
      <c r="J873" s="1"/>
      <c r="K873" s="1"/>
      <c r="L873" s="1"/>
      <c r="M873" s="1"/>
      <c r="N873" s="1"/>
      <c r="O873" s="1"/>
      <c r="P873" s="1"/>
      <c r="Q873" s="1"/>
      <c r="R873" s="856"/>
      <c r="S873" s="856"/>
      <c r="T873" s="856"/>
      <c r="U873" s="1"/>
      <c r="V873" s="1"/>
      <c r="W873" s="1"/>
      <c r="X873" s="1"/>
      <c r="Y873" s="1"/>
      <c r="Z873" s="1"/>
      <c r="AA873" s="1"/>
      <c r="AB873" s="1"/>
      <c r="AC873" s="1"/>
      <c r="AD873" s="1"/>
      <c r="AE873" s="1"/>
      <c r="AF873" s="1"/>
      <c r="AG873" s="1"/>
      <c r="AH873" s="1"/>
      <c r="AI873" s="1"/>
      <c r="AJ873" s="1"/>
      <c r="AK873" s="1"/>
      <c r="AL873" s="1"/>
    </row>
    <row r="874" spans="1:38">
      <c r="A874" s="1"/>
      <c r="B874" s="1"/>
      <c r="C874" s="1"/>
      <c r="D874" s="855"/>
      <c r="E874" s="855"/>
      <c r="F874" s="856"/>
      <c r="G874" s="1"/>
      <c r="H874" s="1"/>
      <c r="I874" s="1"/>
      <c r="J874" s="1"/>
      <c r="K874" s="1"/>
      <c r="L874" s="1"/>
      <c r="M874" s="1"/>
      <c r="N874" s="1"/>
      <c r="O874" s="1"/>
      <c r="P874" s="1"/>
      <c r="Q874" s="1"/>
      <c r="R874" s="856"/>
      <c r="S874" s="856"/>
      <c r="T874" s="856"/>
      <c r="U874" s="1"/>
      <c r="V874" s="1"/>
      <c r="W874" s="1"/>
      <c r="X874" s="1"/>
      <c r="Y874" s="1"/>
      <c r="Z874" s="1"/>
      <c r="AA874" s="1"/>
      <c r="AB874" s="1"/>
      <c r="AC874" s="1"/>
      <c r="AD874" s="1"/>
      <c r="AE874" s="1"/>
      <c r="AF874" s="1"/>
      <c r="AG874" s="1"/>
      <c r="AH874" s="1"/>
      <c r="AI874" s="1"/>
      <c r="AJ874" s="1"/>
      <c r="AK874" s="1"/>
      <c r="AL874" s="1"/>
    </row>
    <row r="875" spans="1:38">
      <c r="A875" s="1"/>
      <c r="B875" s="1"/>
      <c r="C875" s="1"/>
      <c r="D875" s="855"/>
      <c r="E875" s="855"/>
      <c r="F875" s="856"/>
      <c r="G875" s="1"/>
      <c r="H875" s="1"/>
      <c r="I875" s="1"/>
      <c r="J875" s="1"/>
      <c r="K875" s="1"/>
      <c r="L875" s="1"/>
      <c r="M875" s="1"/>
      <c r="N875" s="1"/>
      <c r="O875" s="1"/>
      <c r="P875" s="1"/>
      <c r="Q875" s="1"/>
      <c r="R875" s="856"/>
      <c r="S875" s="856"/>
      <c r="T875" s="856"/>
      <c r="U875" s="1"/>
      <c r="V875" s="1"/>
      <c r="W875" s="1"/>
      <c r="X875" s="1"/>
      <c r="Y875" s="1"/>
      <c r="Z875" s="1"/>
      <c r="AA875" s="1"/>
      <c r="AB875" s="1"/>
      <c r="AC875" s="1"/>
      <c r="AD875" s="1"/>
      <c r="AE875" s="1"/>
      <c r="AF875" s="1"/>
      <c r="AG875" s="1"/>
      <c r="AH875" s="1"/>
      <c r="AI875" s="1"/>
      <c r="AJ875" s="1"/>
      <c r="AK875" s="1"/>
      <c r="AL875" s="1"/>
    </row>
    <row r="876" spans="1:38">
      <c r="A876" s="1"/>
      <c r="B876" s="1"/>
      <c r="C876" s="1"/>
      <c r="D876" s="855"/>
      <c r="E876" s="855"/>
      <c r="F876" s="856"/>
      <c r="G876" s="1"/>
      <c r="H876" s="1"/>
      <c r="I876" s="1"/>
      <c r="J876" s="1"/>
      <c r="K876" s="1"/>
      <c r="L876" s="1"/>
      <c r="M876" s="1"/>
      <c r="N876" s="1"/>
      <c r="O876" s="1"/>
      <c r="P876" s="1"/>
      <c r="Q876" s="1"/>
      <c r="R876" s="856"/>
      <c r="S876" s="856"/>
      <c r="T876" s="856"/>
      <c r="U876" s="1"/>
      <c r="V876" s="1"/>
      <c r="W876" s="1"/>
      <c r="X876" s="1"/>
      <c r="Y876" s="1"/>
      <c r="Z876" s="1"/>
      <c r="AA876" s="1"/>
      <c r="AB876" s="1"/>
      <c r="AC876" s="1"/>
      <c r="AD876" s="1"/>
      <c r="AE876" s="1"/>
      <c r="AF876" s="1"/>
      <c r="AG876" s="1"/>
      <c r="AH876" s="1"/>
      <c r="AI876" s="1"/>
      <c r="AJ876" s="1"/>
      <c r="AK876" s="1"/>
      <c r="AL876" s="1"/>
    </row>
    <row r="877" spans="1:38">
      <c r="A877" s="1"/>
      <c r="B877" s="1"/>
      <c r="C877" s="1"/>
      <c r="D877" s="855"/>
      <c r="E877" s="855"/>
      <c r="F877" s="856"/>
      <c r="G877" s="1"/>
      <c r="H877" s="1"/>
      <c r="I877" s="1"/>
      <c r="J877" s="1"/>
      <c r="K877" s="1"/>
      <c r="L877" s="1"/>
      <c r="M877" s="1"/>
      <c r="N877" s="1"/>
      <c r="O877" s="1"/>
      <c r="P877" s="1"/>
      <c r="Q877" s="1"/>
      <c r="R877" s="856"/>
      <c r="S877" s="856"/>
      <c r="T877" s="856"/>
      <c r="U877" s="1"/>
      <c r="V877" s="1"/>
      <c r="W877" s="1"/>
      <c r="X877" s="1"/>
      <c r="Y877" s="1"/>
      <c r="Z877" s="1"/>
      <c r="AA877" s="1"/>
      <c r="AB877" s="1"/>
      <c r="AC877" s="1"/>
      <c r="AD877" s="1"/>
      <c r="AE877" s="1"/>
      <c r="AF877" s="1"/>
      <c r="AG877" s="1"/>
      <c r="AH877" s="1"/>
      <c r="AI877" s="1"/>
      <c r="AJ877" s="1"/>
      <c r="AK877" s="1"/>
      <c r="AL877" s="1"/>
    </row>
    <row r="878" spans="1:38">
      <c r="A878" s="1"/>
      <c r="B878" s="1"/>
      <c r="C878" s="1"/>
      <c r="D878" s="855"/>
      <c r="E878" s="855"/>
      <c r="F878" s="856"/>
      <c r="G878" s="1"/>
      <c r="H878" s="1"/>
      <c r="I878" s="1"/>
      <c r="J878" s="1"/>
      <c r="K878" s="1"/>
      <c r="L878" s="1"/>
      <c r="M878" s="1"/>
      <c r="N878" s="1"/>
      <c r="O878" s="1"/>
      <c r="P878" s="1"/>
      <c r="Q878" s="1"/>
      <c r="R878" s="856"/>
      <c r="S878" s="856"/>
      <c r="T878" s="856"/>
      <c r="U878" s="1"/>
      <c r="V878" s="1"/>
      <c r="W878" s="1"/>
      <c r="X878" s="1"/>
      <c r="Y878" s="1"/>
      <c r="Z878" s="1"/>
      <c r="AA878" s="1"/>
      <c r="AB878" s="1"/>
      <c r="AC878" s="1"/>
      <c r="AD878" s="1"/>
      <c r="AE878" s="1"/>
      <c r="AF878" s="1"/>
      <c r="AG878" s="1"/>
      <c r="AH878" s="1"/>
      <c r="AI878" s="1"/>
      <c r="AJ878" s="1"/>
      <c r="AK878" s="1"/>
      <c r="AL878" s="1"/>
    </row>
    <row r="879" spans="1:38">
      <c r="A879" s="1"/>
      <c r="B879" s="1"/>
      <c r="C879" s="1"/>
      <c r="D879" s="855"/>
      <c r="E879" s="855"/>
      <c r="F879" s="856"/>
      <c r="G879" s="1"/>
      <c r="H879" s="1"/>
      <c r="I879" s="1"/>
      <c r="J879" s="1"/>
      <c r="K879" s="1"/>
      <c r="L879" s="1"/>
      <c r="M879" s="1"/>
      <c r="N879" s="1"/>
      <c r="O879" s="1"/>
      <c r="P879" s="1"/>
      <c r="Q879" s="1"/>
      <c r="R879" s="856"/>
      <c r="S879" s="856"/>
      <c r="T879" s="856"/>
      <c r="U879" s="1"/>
      <c r="V879" s="1"/>
      <c r="W879" s="1"/>
      <c r="X879" s="1"/>
      <c r="Y879" s="1"/>
      <c r="Z879" s="1"/>
      <c r="AA879" s="1"/>
      <c r="AB879" s="1"/>
      <c r="AC879" s="1"/>
      <c r="AD879" s="1"/>
      <c r="AE879" s="1"/>
      <c r="AF879" s="1"/>
      <c r="AG879" s="1"/>
      <c r="AH879" s="1"/>
      <c r="AI879" s="1"/>
      <c r="AJ879" s="1"/>
      <c r="AK879" s="1"/>
      <c r="AL879" s="1"/>
    </row>
    <row r="880" spans="1:38">
      <c r="A880" s="1"/>
      <c r="B880" s="1"/>
      <c r="C880" s="1"/>
      <c r="D880" s="855"/>
      <c r="E880" s="855"/>
      <c r="F880" s="856"/>
      <c r="G880" s="1"/>
      <c r="H880" s="1"/>
      <c r="I880" s="1"/>
      <c r="J880" s="1"/>
      <c r="K880" s="1"/>
      <c r="L880" s="1"/>
      <c r="M880" s="1"/>
      <c r="N880" s="1"/>
      <c r="O880" s="1"/>
      <c r="P880" s="1"/>
      <c r="Q880" s="1"/>
      <c r="R880" s="856"/>
      <c r="S880" s="856"/>
      <c r="T880" s="856"/>
      <c r="U880" s="1"/>
      <c r="V880" s="1"/>
      <c r="W880" s="1"/>
      <c r="X880" s="1"/>
      <c r="Y880" s="1"/>
      <c r="Z880" s="1"/>
      <c r="AA880" s="1"/>
      <c r="AB880" s="1"/>
      <c r="AC880" s="1"/>
      <c r="AD880" s="1"/>
      <c r="AE880" s="1"/>
      <c r="AF880" s="1"/>
      <c r="AG880" s="1"/>
      <c r="AH880" s="1"/>
      <c r="AI880" s="1"/>
      <c r="AJ880" s="1"/>
      <c r="AK880" s="1"/>
      <c r="AL880" s="1"/>
    </row>
    <row r="881" spans="1:38">
      <c r="A881" s="1"/>
      <c r="B881" s="1"/>
      <c r="C881" s="1"/>
      <c r="D881" s="855"/>
      <c r="E881" s="855"/>
      <c r="F881" s="856"/>
      <c r="G881" s="1"/>
      <c r="H881" s="1"/>
      <c r="I881" s="1"/>
      <c r="J881" s="1"/>
      <c r="K881" s="1"/>
      <c r="L881" s="1"/>
      <c r="M881" s="1"/>
      <c r="N881" s="1"/>
      <c r="O881" s="1"/>
      <c r="P881" s="1"/>
      <c r="Q881" s="1"/>
      <c r="R881" s="856"/>
      <c r="S881" s="856"/>
      <c r="T881" s="856"/>
      <c r="U881" s="1"/>
      <c r="V881" s="1"/>
      <c r="W881" s="1"/>
      <c r="X881" s="1"/>
      <c r="Y881" s="1"/>
      <c r="Z881" s="1"/>
      <c r="AA881" s="1"/>
      <c r="AB881" s="1"/>
      <c r="AC881" s="1"/>
      <c r="AD881" s="1"/>
      <c r="AE881" s="1"/>
      <c r="AF881" s="1"/>
      <c r="AG881" s="1"/>
      <c r="AH881" s="1"/>
      <c r="AI881" s="1"/>
      <c r="AJ881" s="1"/>
      <c r="AK881" s="1"/>
      <c r="AL881" s="1"/>
    </row>
    <row r="882" spans="1:38">
      <c r="A882" s="1"/>
      <c r="B882" s="1"/>
      <c r="C882" s="1"/>
      <c r="D882" s="855"/>
      <c r="E882" s="855"/>
      <c r="F882" s="856"/>
      <c r="G882" s="1"/>
      <c r="H882" s="1"/>
      <c r="I882" s="1"/>
      <c r="J882" s="1"/>
      <c r="K882" s="1"/>
      <c r="L882" s="1"/>
      <c r="M882" s="1"/>
      <c r="N882" s="1"/>
      <c r="O882" s="1"/>
      <c r="P882" s="1"/>
      <c r="Q882" s="1"/>
      <c r="R882" s="856"/>
      <c r="S882" s="856"/>
      <c r="T882" s="856"/>
      <c r="U882" s="1"/>
      <c r="V882" s="1"/>
      <c r="W882" s="1"/>
      <c r="X882" s="1"/>
      <c r="Y882" s="1"/>
      <c r="Z882" s="1"/>
      <c r="AA882" s="1"/>
      <c r="AB882" s="1"/>
      <c r="AC882" s="1"/>
      <c r="AD882" s="1"/>
      <c r="AE882" s="1"/>
      <c r="AF882" s="1"/>
      <c r="AG882" s="1"/>
      <c r="AH882" s="1"/>
      <c r="AI882" s="1"/>
      <c r="AJ882" s="1"/>
      <c r="AK882" s="1"/>
      <c r="AL882" s="1"/>
    </row>
    <row r="883" spans="1:38">
      <c r="A883" s="1"/>
      <c r="B883" s="1"/>
      <c r="C883" s="1"/>
      <c r="D883" s="855"/>
      <c r="E883" s="855"/>
      <c r="F883" s="856"/>
      <c r="G883" s="1"/>
      <c r="H883" s="1"/>
      <c r="I883" s="1"/>
      <c r="J883" s="1"/>
      <c r="K883" s="1"/>
      <c r="L883" s="1"/>
      <c r="M883" s="1"/>
      <c r="N883" s="1"/>
      <c r="O883" s="1"/>
      <c r="P883" s="1"/>
      <c r="Q883" s="1"/>
      <c r="R883" s="856"/>
      <c r="S883" s="856"/>
      <c r="T883" s="856"/>
      <c r="U883" s="1"/>
      <c r="V883" s="1"/>
      <c r="W883" s="1"/>
      <c r="X883" s="1"/>
      <c r="Y883" s="1"/>
      <c r="Z883" s="1"/>
      <c r="AA883" s="1"/>
      <c r="AB883" s="1"/>
      <c r="AC883" s="1"/>
      <c r="AD883" s="1"/>
      <c r="AE883" s="1"/>
      <c r="AF883" s="1"/>
      <c r="AG883" s="1"/>
      <c r="AH883" s="1"/>
      <c r="AI883" s="1"/>
      <c r="AJ883" s="1"/>
      <c r="AK883" s="1"/>
      <c r="AL883" s="1"/>
    </row>
    <row r="884" spans="1:38">
      <c r="A884" s="1"/>
      <c r="B884" s="1"/>
      <c r="C884" s="1"/>
      <c r="D884" s="855"/>
      <c r="E884" s="855"/>
      <c r="F884" s="856"/>
      <c r="G884" s="1"/>
      <c r="H884" s="1"/>
      <c r="I884" s="1"/>
      <c r="J884" s="1"/>
      <c r="K884" s="1"/>
      <c r="L884" s="1"/>
      <c r="M884" s="1"/>
      <c r="N884" s="1"/>
      <c r="O884" s="1"/>
      <c r="P884" s="1"/>
      <c r="Q884" s="1"/>
      <c r="R884" s="856"/>
      <c r="S884" s="856"/>
      <c r="T884" s="856"/>
      <c r="U884" s="1"/>
      <c r="V884" s="1"/>
      <c r="W884" s="1"/>
      <c r="X884" s="1"/>
      <c r="Y884" s="1"/>
      <c r="Z884" s="1"/>
      <c r="AA884" s="1"/>
      <c r="AB884" s="1"/>
      <c r="AC884" s="1"/>
      <c r="AD884" s="1"/>
      <c r="AE884" s="1"/>
      <c r="AF884" s="1"/>
      <c r="AG884" s="1"/>
      <c r="AH884" s="1"/>
      <c r="AI884" s="1"/>
      <c r="AJ884" s="1"/>
      <c r="AK884" s="1"/>
      <c r="AL884" s="1"/>
    </row>
    <row r="885" spans="1:38">
      <c r="A885" s="1"/>
      <c r="B885" s="1"/>
      <c r="C885" s="1"/>
      <c r="D885" s="855"/>
      <c r="E885" s="855"/>
      <c r="F885" s="856"/>
      <c r="G885" s="1"/>
      <c r="H885" s="1"/>
      <c r="I885" s="1"/>
      <c r="J885" s="1"/>
      <c r="K885" s="1"/>
      <c r="L885" s="1"/>
      <c r="M885" s="1"/>
      <c r="N885" s="1"/>
      <c r="O885" s="1"/>
      <c r="P885" s="1"/>
      <c r="Q885" s="1"/>
      <c r="R885" s="856"/>
      <c r="S885" s="856"/>
      <c r="T885" s="856"/>
      <c r="U885" s="1"/>
      <c r="V885" s="1"/>
      <c r="W885" s="1"/>
      <c r="X885" s="1"/>
      <c r="Y885" s="1"/>
      <c r="Z885" s="1"/>
      <c r="AA885" s="1"/>
      <c r="AB885" s="1"/>
      <c r="AC885" s="1"/>
      <c r="AD885" s="1"/>
      <c r="AE885" s="1"/>
      <c r="AF885" s="1"/>
      <c r="AG885" s="1"/>
      <c r="AH885" s="1"/>
      <c r="AI885" s="1"/>
      <c r="AJ885" s="1"/>
      <c r="AK885" s="1"/>
      <c r="AL885" s="1"/>
    </row>
    <row r="886" spans="1:38">
      <c r="A886" s="1"/>
      <c r="B886" s="1"/>
      <c r="C886" s="1"/>
      <c r="D886" s="855"/>
      <c r="E886" s="855"/>
      <c r="F886" s="856"/>
      <c r="G886" s="1"/>
      <c r="H886" s="1"/>
      <c r="I886" s="1"/>
      <c r="J886" s="1"/>
      <c r="K886" s="1"/>
      <c r="L886" s="1"/>
      <c r="M886" s="1"/>
      <c r="N886" s="1"/>
      <c r="O886" s="1"/>
      <c r="P886" s="1"/>
      <c r="Q886" s="1"/>
      <c r="R886" s="856"/>
      <c r="S886" s="856"/>
      <c r="T886" s="856"/>
      <c r="U886" s="1"/>
      <c r="V886" s="1"/>
      <c r="W886" s="1"/>
      <c r="X886" s="1"/>
      <c r="Y886" s="1"/>
      <c r="Z886" s="1"/>
      <c r="AA886" s="1"/>
      <c r="AB886" s="1"/>
      <c r="AC886" s="1"/>
      <c r="AD886" s="1"/>
      <c r="AE886" s="1"/>
      <c r="AF886" s="1"/>
      <c r="AG886" s="1"/>
      <c r="AH886" s="1"/>
      <c r="AI886" s="1"/>
      <c r="AJ886" s="1"/>
      <c r="AK886" s="1"/>
      <c r="AL886" s="1"/>
    </row>
    <row r="887" spans="1:38">
      <c r="A887" s="1"/>
      <c r="B887" s="1"/>
      <c r="C887" s="1"/>
      <c r="D887" s="855"/>
      <c r="E887" s="855"/>
      <c r="F887" s="856"/>
      <c r="G887" s="1"/>
      <c r="H887" s="1"/>
      <c r="I887" s="1"/>
      <c r="J887" s="1"/>
      <c r="K887" s="1"/>
      <c r="L887" s="1"/>
      <c r="M887" s="1"/>
      <c r="N887" s="1"/>
      <c r="O887" s="1"/>
      <c r="P887" s="1"/>
      <c r="Q887" s="1"/>
      <c r="R887" s="856"/>
      <c r="S887" s="856"/>
      <c r="T887" s="856"/>
      <c r="U887" s="1"/>
      <c r="V887" s="1"/>
      <c r="W887" s="1"/>
      <c r="X887" s="1"/>
      <c r="Y887" s="1"/>
      <c r="Z887" s="1"/>
      <c r="AA887" s="1"/>
      <c r="AB887" s="1"/>
      <c r="AC887" s="1"/>
      <c r="AD887" s="1"/>
      <c r="AE887" s="1"/>
      <c r="AF887" s="1"/>
      <c r="AG887" s="1"/>
      <c r="AH887" s="1"/>
      <c r="AI887" s="1"/>
      <c r="AJ887" s="1"/>
      <c r="AK887" s="1"/>
      <c r="AL887" s="1"/>
    </row>
    <row r="888" spans="1:38">
      <c r="A888" s="1"/>
      <c r="B888" s="1"/>
      <c r="C888" s="1"/>
      <c r="D888" s="855"/>
      <c r="E888" s="855"/>
      <c r="F888" s="856"/>
      <c r="G888" s="1"/>
      <c r="H888" s="1"/>
      <c r="I888" s="1"/>
      <c r="J888" s="1"/>
      <c r="K888" s="1"/>
      <c r="L888" s="1"/>
      <c r="M888" s="1"/>
      <c r="N888" s="1"/>
      <c r="O888" s="1"/>
      <c r="P888" s="1"/>
      <c r="Q888" s="1"/>
      <c r="R888" s="856"/>
      <c r="S888" s="856"/>
      <c r="T888" s="856"/>
      <c r="U888" s="1"/>
      <c r="V888" s="1"/>
      <c r="W888" s="1"/>
      <c r="X888" s="1"/>
      <c r="Y888" s="1"/>
      <c r="Z888" s="1"/>
      <c r="AA888" s="1"/>
      <c r="AB888" s="1"/>
      <c r="AC888" s="1"/>
      <c r="AD888" s="1"/>
      <c r="AE888" s="1"/>
      <c r="AF888" s="1"/>
      <c r="AG888" s="1"/>
      <c r="AH888" s="1"/>
      <c r="AI888" s="1"/>
      <c r="AJ888" s="1"/>
      <c r="AK888" s="1"/>
      <c r="AL888" s="1"/>
    </row>
    <row r="889" spans="1:38">
      <c r="A889" s="1"/>
      <c r="B889" s="1"/>
      <c r="C889" s="1"/>
      <c r="D889" s="855"/>
      <c r="E889" s="855"/>
      <c r="F889" s="856"/>
      <c r="G889" s="1"/>
      <c r="H889" s="1"/>
      <c r="I889" s="1"/>
      <c r="J889" s="1"/>
      <c r="K889" s="1"/>
      <c r="L889" s="1"/>
      <c r="M889" s="1"/>
      <c r="N889" s="1"/>
      <c r="O889" s="1"/>
      <c r="P889" s="1"/>
      <c r="Q889" s="1"/>
      <c r="R889" s="856"/>
      <c r="S889" s="856"/>
      <c r="T889" s="856"/>
      <c r="U889" s="1"/>
      <c r="V889" s="1"/>
      <c r="W889" s="1"/>
      <c r="X889" s="1"/>
      <c r="Y889" s="1"/>
      <c r="Z889" s="1"/>
      <c r="AA889" s="1"/>
      <c r="AB889" s="1"/>
      <c r="AC889" s="1"/>
      <c r="AD889" s="1"/>
      <c r="AE889" s="1"/>
      <c r="AF889" s="1"/>
      <c r="AG889" s="1"/>
      <c r="AH889" s="1"/>
      <c r="AI889" s="1"/>
      <c r="AJ889" s="1"/>
      <c r="AK889" s="1"/>
      <c r="AL889" s="1"/>
    </row>
    <row r="890" spans="1:38">
      <c r="A890" s="1"/>
      <c r="B890" s="1"/>
      <c r="C890" s="1"/>
      <c r="D890" s="855"/>
      <c r="E890" s="855"/>
      <c r="F890" s="856"/>
      <c r="G890" s="1"/>
      <c r="H890" s="1"/>
      <c r="I890" s="1"/>
      <c r="J890" s="1"/>
      <c r="K890" s="1"/>
      <c r="L890" s="1"/>
      <c r="M890" s="1"/>
      <c r="N890" s="1"/>
      <c r="O890" s="1"/>
      <c r="P890" s="1"/>
      <c r="Q890" s="1"/>
      <c r="R890" s="856"/>
      <c r="S890" s="856"/>
      <c r="T890" s="856"/>
      <c r="U890" s="1"/>
      <c r="V890" s="1"/>
      <c r="W890" s="1"/>
      <c r="X890" s="1"/>
      <c r="Y890" s="1"/>
      <c r="Z890" s="1"/>
      <c r="AA890" s="1"/>
      <c r="AB890" s="1"/>
      <c r="AC890" s="1"/>
      <c r="AD890" s="1"/>
      <c r="AE890" s="1"/>
      <c r="AF890" s="1"/>
      <c r="AG890" s="1"/>
      <c r="AH890" s="1"/>
      <c r="AI890" s="1"/>
      <c r="AJ890" s="1"/>
      <c r="AK890" s="1"/>
      <c r="AL890" s="1"/>
    </row>
    <row r="891" spans="1:38">
      <c r="A891" s="1"/>
      <c r="B891" s="1"/>
      <c r="C891" s="1"/>
      <c r="D891" s="855"/>
      <c r="E891" s="855"/>
      <c r="F891" s="856"/>
      <c r="G891" s="1"/>
      <c r="H891" s="1"/>
      <c r="I891" s="1"/>
      <c r="J891" s="1"/>
      <c r="K891" s="1"/>
      <c r="L891" s="1"/>
      <c r="M891" s="1"/>
      <c r="N891" s="1"/>
      <c r="O891" s="1"/>
      <c r="P891" s="1"/>
      <c r="Q891" s="1"/>
      <c r="R891" s="856"/>
      <c r="S891" s="856"/>
      <c r="T891" s="856"/>
      <c r="U891" s="1"/>
      <c r="V891" s="1"/>
      <c r="W891" s="1"/>
      <c r="X891" s="1"/>
      <c r="Y891" s="1"/>
      <c r="Z891" s="1"/>
      <c r="AA891" s="1"/>
      <c r="AB891" s="1"/>
      <c r="AC891" s="1"/>
      <c r="AD891" s="1"/>
      <c r="AE891" s="1"/>
      <c r="AF891" s="1"/>
      <c r="AG891" s="1"/>
      <c r="AH891" s="1"/>
      <c r="AI891" s="1"/>
      <c r="AJ891" s="1"/>
      <c r="AK891" s="1"/>
      <c r="AL891" s="1"/>
    </row>
    <row r="892" spans="1:38">
      <c r="A892" s="1"/>
      <c r="B892" s="1"/>
      <c r="C892" s="1"/>
      <c r="D892" s="855"/>
      <c r="E892" s="855"/>
      <c r="F892" s="856"/>
      <c r="G892" s="1"/>
      <c r="H892" s="1"/>
      <c r="I892" s="1"/>
      <c r="J892" s="1"/>
      <c r="K892" s="1"/>
      <c r="L892" s="1"/>
      <c r="M892" s="1"/>
      <c r="N892" s="1"/>
      <c r="O892" s="1"/>
      <c r="P892" s="1"/>
      <c r="Q892" s="1"/>
      <c r="R892" s="856"/>
      <c r="S892" s="856"/>
      <c r="T892" s="856"/>
      <c r="U892" s="1"/>
      <c r="V892" s="1"/>
      <c r="W892" s="1"/>
      <c r="X892" s="1"/>
      <c r="Y892" s="1"/>
      <c r="Z892" s="1"/>
      <c r="AA892" s="1"/>
      <c r="AB892" s="1"/>
      <c r="AC892" s="1"/>
      <c r="AD892" s="1"/>
      <c r="AE892" s="1"/>
      <c r="AF892" s="1"/>
      <c r="AG892" s="1"/>
      <c r="AH892" s="1"/>
      <c r="AI892" s="1"/>
      <c r="AJ892" s="1"/>
      <c r="AK892" s="1"/>
      <c r="AL892" s="1"/>
    </row>
    <row r="893" spans="1:38">
      <c r="A893" s="1"/>
      <c r="B893" s="1"/>
      <c r="C893" s="1"/>
      <c r="D893" s="855"/>
      <c r="E893" s="855"/>
      <c r="F893" s="856"/>
      <c r="G893" s="1"/>
      <c r="H893" s="1"/>
      <c r="I893" s="1"/>
      <c r="J893" s="1"/>
      <c r="K893" s="1"/>
      <c r="L893" s="1"/>
      <c r="M893" s="1"/>
      <c r="N893" s="1"/>
      <c r="O893" s="1"/>
      <c r="P893" s="1"/>
      <c r="Q893" s="1"/>
      <c r="R893" s="856"/>
      <c r="S893" s="856"/>
      <c r="T893" s="856"/>
      <c r="U893" s="1"/>
      <c r="V893" s="1"/>
      <c r="W893" s="1"/>
      <c r="X893" s="1"/>
      <c r="Y893" s="1"/>
      <c r="Z893" s="1"/>
      <c r="AA893" s="1"/>
      <c r="AB893" s="1"/>
      <c r="AC893" s="1"/>
      <c r="AD893" s="1"/>
      <c r="AE893" s="1"/>
      <c r="AF893" s="1"/>
      <c r="AG893" s="1"/>
      <c r="AH893" s="1"/>
      <c r="AI893" s="1"/>
      <c r="AJ893" s="1"/>
      <c r="AK893" s="1"/>
      <c r="AL893" s="1"/>
    </row>
    <row r="894" spans="1:38">
      <c r="A894" s="1"/>
      <c r="B894" s="1"/>
      <c r="C894" s="1"/>
      <c r="D894" s="855"/>
      <c r="E894" s="855"/>
      <c r="F894" s="856"/>
      <c r="G894" s="1"/>
      <c r="H894" s="1"/>
      <c r="I894" s="1"/>
      <c r="J894" s="1"/>
      <c r="K894" s="1"/>
      <c r="L894" s="1"/>
      <c r="M894" s="1"/>
      <c r="N894" s="1"/>
      <c r="O894" s="1"/>
      <c r="P894" s="1"/>
      <c r="Q894" s="1"/>
      <c r="R894" s="856"/>
      <c r="S894" s="856"/>
      <c r="T894" s="856"/>
      <c r="U894" s="1"/>
      <c r="V894" s="1"/>
      <c r="W894" s="1"/>
      <c r="X894" s="1"/>
      <c r="Y894" s="1"/>
      <c r="Z894" s="1"/>
      <c r="AA894" s="1"/>
      <c r="AB894" s="1"/>
      <c r="AC894" s="1"/>
      <c r="AD894" s="1"/>
      <c r="AE894" s="1"/>
      <c r="AF894" s="1"/>
      <c r="AG894" s="1"/>
      <c r="AH894" s="1"/>
      <c r="AI894" s="1"/>
      <c r="AJ894" s="1"/>
      <c r="AK894" s="1"/>
      <c r="AL894" s="1"/>
    </row>
    <row r="895" spans="1:38">
      <c r="A895" s="1"/>
      <c r="B895" s="1"/>
      <c r="C895" s="1"/>
      <c r="D895" s="855"/>
      <c r="E895" s="855"/>
      <c r="F895" s="856"/>
      <c r="G895" s="1"/>
      <c r="H895" s="1"/>
      <c r="I895" s="1"/>
      <c r="J895" s="1"/>
      <c r="K895" s="1"/>
      <c r="L895" s="1"/>
      <c r="M895" s="1"/>
      <c r="N895" s="1"/>
      <c r="O895" s="1"/>
      <c r="P895" s="1"/>
      <c r="Q895" s="1"/>
      <c r="R895" s="856"/>
      <c r="S895" s="856"/>
      <c r="T895" s="856"/>
      <c r="U895" s="1"/>
      <c r="V895" s="1"/>
      <c r="W895" s="1"/>
      <c r="X895" s="1"/>
      <c r="Y895" s="1"/>
      <c r="Z895" s="1"/>
      <c r="AA895" s="1"/>
      <c r="AB895" s="1"/>
      <c r="AC895" s="1"/>
      <c r="AD895" s="1"/>
      <c r="AE895" s="1"/>
      <c r="AF895" s="1"/>
      <c r="AG895" s="1"/>
      <c r="AH895" s="1"/>
      <c r="AI895" s="1"/>
      <c r="AJ895" s="1"/>
      <c r="AK895" s="1"/>
      <c r="AL895" s="1"/>
    </row>
    <row r="896" spans="1:38">
      <c r="A896" s="1"/>
      <c r="B896" s="1"/>
      <c r="C896" s="1"/>
      <c r="D896" s="855"/>
      <c r="E896" s="855"/>
      <c r="F896" s="856"/>
      <c r="G896" s="1"/>
      <c r="H896" s="1"/>
      <c r="I896" s="1"/>
      <c r="J896" s="1"/>
      <c r="K896" s="1"/>
      <c r="L896" s="1"/>
      <c r="M896" s="1"/>
      <c r="N896" s="1"/>
      <c r="O896" s="1"/>
      <c r="P896" s="1"/>
      <c r="Q896" s="1"/>
      <c r="R896" s="856"/>
      <c r="S896" s="856"/>
      <c r="T896" s="856"/>
      <c r="U896" s="1"/>
      <c r="V896" s="1"/>
      <c r="W896" s="1"/>
      <c r="X896" s="1"/>
      <c r="Y896" s="1"/>
      <c r="Z896" s="1"/>
      <c r="AA896" s="1"/>
      <c r="AB896" s="1"/>
      <c r="AC896" s="1"/>
      <c r="AD896" s="1"/>
      <c r="AE896" s="1"/>
      <c r="AF896" s="1"/>
      <c r="AG896" s="1"/>
      <c r="AH896" s="1"/>
      <c r="AI896" s="1"/>
      <c r="AJ896" s="1"/>
      <c r="AK896" s="1"/>
      <c r="AL896" s="1"/>
    </row>
    <row r="897" spans="1:38">
      <c r="A897" s="1"/>
      <c r="B897" s="1"/>
      <c r="C897" s="1"/>
      <c r="D897" s="855"/>
      <c r="E897" s="855"/>
      <c r="F897" s="856"/>
      <c r="G897" s="1"/>
      <c r="H897" s="1"/>
      <c r="I897" s="1"/>
      <c r="J897" s="1"/>
      <c r="K897" s="1"/>
      <c r="L897" s="1"/>
      <c r="M897" s="1"/>
      <c r="N897" s="1"/>
      <c r="O897" s="1"/>
      <c r="P897" s="1"/>
      <c r="Q897" s="1"/>
      <c r="R897" s="856"/>
      <c r="S897" s="856"/>
      <c r="T897" s="856"/>
      <c r="U897" s="1"/>
      <c r="V897" s="1"/>
      <c r="W897" s="1"/>
      <c r="X897" s="1"/>
      <c r="Y897" s="1"/>
      <c r="Z897" s="1"/>
      <c r="AA897" s="1"/>
      <c r="AB897" s="1"/>
      <c r="AC897" s="1"/>
      <c r="AD897" s="1"/>
      <c r="AE897" s="1"/>
      <c r="AF897" s="1"/>
      <c r="AG897" s="1"/>
      <c r="AH897" s="1"/>
      <c r="AI897" s="1"/>
      <c r="AJ897" s="1"/>
      <c r="AK897" s="1"/>
      <c r="AL897" s="1"/>
    </row>
    <row r="898" spans="1:38">
      <c r="A898" s="1"/>
      <c r="B898" s="1"/>
      <c r="C898" s="1"/>
      <c r="D898" s="855"/>
      <c r="E898" s="855"/>
      <c r="F898" s="856"/>
      <c r="G898" s="1"/>
      <c r="H898" s="1"/>
      <c r="I898" s="1"/>
      <c r="J898" s="1"/>
      <c r="K898" s="1"/>
      <c r="L898" s="1"/>
      <c r="M898" s="1"/>
      <c r="N898" s="1"/>
      <c r="O898" s="1"/>
      <c r="P898" s="1"/>
      <c r="Q898" s="1"/>
      <c r="R898" s="856"/>
      <c r="S898" s="856"/>
      <c r="T898" s="856"/>
      <c r="U898" s="1"/>
      <c r="V898" s="1"/>
      <c r="W898" s="1"/>
      <c r="X898" s="1"/>
      <c r="Y898" s="1"/>
      <c r="Z898" s="1"/>
      <c r="AA898" s="1"/>
      <c r="AB898" s="1"/>
      <c r="AC898" s="1"/>
      <c r="AD898" s="1"/>
      <c r="AE898" s="1"/>
      <c r="AF898" s="1"/>
      <c r="AG898" s="1"/>
      <c r="AH898" s="1"/>
      <c r="AI898" s="1"/>
      <c r="AJ898" s="1"/>
      <c r="AK898" s="1"/>
      <c r="AL898" s="1"/>
    </row>
    <row r="899" spans="1:38">
      <c r="A899" s="1"/>
      <c r="B899" s="1"/>
      <c r="C899" s="1"/>
      <c r="D899" s="855"/>
      <c r="E899" s="855"/>
      <c r="F899" s="856"/>
      <c r="G899" s="1"/>
      <c r="H899" s="1"/>
      <c r="I899" s="1"/>
      <c r="J899" s="1"/>
      <c r="K899" s="1"/>
      <c r="L899" s="1"/>
      <c r="M899" s="1"/>
      <c r="N899" s="1"/>
      <c r="O899" s="1"/>
      <c r="P899" s="1"/>
      <c r="Q899" s="1"/>
      <c r="R899" s="856"/>
      <c r="S899" s="856"/>
      <c r="T899" s="856"/>
      <c r="U899" s="1"/>
      <c r="V899" s="1"/>
      <c r="W899" s="1"/>
      <c r="X899" s="1"/>
      <c r="Y899" s="1"/>
      <c r="Z899" s="1"/>
      <c r="AA899" s="1"/>
      <c r="AB899" s="1"/>
      <c r="AC899" s="1"/>
      <c r="AD899" s="1"/>
      <c r="AE899" s="1"/>
      <c r="AF899" s="1"/>
      <c r="AG899" s="1"/>
      <c r="AH899" s="1"/>
      <c r="AI899" s="1"/>
      <c r="AJ899" s="1"/>
      <c r="AK899" s="1"/>
      <c r="AL899" s="1"/>
    </row>
    <row r="900" spans="1:38">
      <c r="A900" s="1"/>
      <c r="B900" s="1"/>
      <c r="C900" s="1"/>
      <c r="D900" s="855"/>
      <c r="E900" s="855"/>
      <c r="F900" s="856"/>
      <c r="G900" s="1"/>
      <c r="H900" s="1"/>
      <c r="I900" s="1"/>
      <c r="J900" s="1"/>
      <c r="K900" s="1"/>
      <c r="L900" s="1"/>
      <c r="M900" s="1"/>
      <c r="N900" s="1"/>
      <c r="O900" s="1"/>
      <c r="P900" s="1"/>
      <c r="Q900" s="1"/>
      <c r="R900" s="856"/>
      <c r="S900" s="856"/>
      <c r="T900" s="856"/>
      <c r="U900" s="1"/>
      <c r="V900" s="1"/>
      <c r="W900" s="1"/>
      <c r="X900" s="1"/>
      <c r="Y900" s="1"/>
      <c r="Z900" s="1"/>
      <c r="AA900" s="1"/>
      <c r="AB900" s="1"/>
      <c r="AC900" s="1"/>
      <c r="AD900" s="1"/>
      <c r="AE900" s="1"/>
      <c r="AF900" s="1"/>
      <c r="AG900" s="1"/>
      <c r="AH900" s="1"/>
      <c r="AI900" s="1"/>
      <c r="AJ900" s="1"/>
      <c r="AK900" s="1"/>
      <c r="AL900" s="1"/>
    </row>
    <row r="901" spans="1:38">
      <c r="A901" s="1"/>
      <c r="B901" s="1"/>
      <c r="C901" s="1"/>
      <c r="D901" s="855"/>
      <c r="E901" s="855"/>
      <c r="F901" s="856"/>
      <c r="G901" s="1"/>
      <c r="H901" s="1"/>
      <c r="I901" s="1"/>
      <c r="J901" s="1"/>
      <c r="K901" s="1"/>
      <c r="L901" s="1"/>
      <c r="M901" s="1"/>
      <c r="N901" s="1"/>
      <c r="O901" s="1"/>
      <c r="P901" s="1"/>
      <c r="Q901" s="1"/>
      <c r="R901" s="856"/>
      <c r="S901" s="856"/>
      <c r="T901" s="856"/>
      <c r="U901" s="1"/>
      <c r="V901" s="1"/>
      <c r="W901" s="1"/>
      <c r="X901" s="1"/>
      <c r="Y901" s="1"/>
      <c r="Z901" s="1"/>
      <c r="AA901" s="1"/>
      <c r="AB901" s="1"/>
      <c r="AC901" s="1"/>
      <c r="AD901" s="1"/>
      <c r="AE901" s="1"/>
      <c r="AF901" s="1"/>
      <c r="AG901" s="1"/>
      <c r="AH901" s="1"/>
      <c r="AI901" s="1"/>
      <c r="AJ901" s="1"/>
      <c r="AK901" s="1"/>
      <c r="AL901" s="1"/>
    </row>
    <row r="902" spans="1:38">
      <c r="A902" s="1"/>
      <c r="B902" s="1"/>
      <c r="C902" s="1"/>
      <c r="D902" s="855"/>
      <c r="E902" s="855"/>
      <c r="F902" s="856"/>
      <c r="G902" s="1"/>
      <c r="H902" s="1"/>
      <c r="I902" s="1"/>
      <c r="J902" s="1"/>
      <c r="K902" s="1"/>
      <c r="L902" s="1"/>
      <c r="M902" s="1"/>
      <c r="N902" s="1"/>
      <c r="O902" s="1"/>
      <c r="P902" s="1"/>
      <c r="Q902" s="1"/>
      <c r="R902" s="856"/>
      <c r="S902" s="856"/>
      <c r="T902" s="856"/>
      <c r="U902" s="1"/>
      <c r="V902" s="1"/>
      <c r="W902" s="1"/>
      <c r="X902" s="1"/>
      <c r="Y902" s="1"/>
      <c r="Z902" s="1"/>
      <c r="AA902" s="1"/>
      <c r="AB902" s="1"/>
      <c r="AC902" s="1"/>
      <c r="AD902" s="1"/>
      <c r="AE902" s="1"/>
      <c r="AF902" s="1"/>
      <c r="AG902" s="1"/>
      <c r="AH902" s="1"/>
      <c r="AI902" s="1"/>
      <c r="AJ902" s="1"/>
      <c r="AK902" s="1"/>
      <c r="AL902" s="1"/>
    </row>
    <row r="903" spans="1:38">
      <c r="A903" s="1"/>
      <c r="B903" s="1"/>
      <c r="C903" s="1"/>
      <c r="D903" s="855"/>
      <c r="E903" s="855"/>
      <c r="F903" s="856"/>
      <c r="G903" s="1"/>
      <c r="H903" s="1"/>
      <c r="I903" s="1"/>
      <c r="J903" s="1"/>
      <c r="K903" s="1"/>
      <c r="L903" s="1"/>
      <c r="M903" s="1"/>
      <c r="N903" s="1"/>
      <c r="O903" s="1"/>
      <c r="P903" s="1"/>
      <c r="Q903" s="1"/>
      <c r="R903" s="856"/>
      <c r="S903" s="856"/>
      <c r="T903" s="856"/>
      <c r="U903" s="1"/>
      <c r="V903" s="1"/>
      <c r="W903" s="1"/>
      <c r="X903" s="1"/>
      <c r="Y903" s="1"/>
      <c r="Z903" s="1"/>
      <c r="AA903" s="1"/>
      <c r="AB903" s="1"/>
      <c r="AC903" s="1"/>
      <c r="AD903" s="1"/>
      <c r="AE903" s="1"/>
      <c r="AF903" s="1"/>
      <c r="AG903" s="1"/>
      <c r="AH903" s="1"/>
      <c r="AI903" s="1"/>
      <c r="AJ903" s="1"/>
      <c r="AK903" s="1"/>
      <c r="AL903" s="1"/>
    </row>
    <row r="904" spans="1:38">
      <c r="A904" s="1"/>
      <c r="B904" s="1"/>
      <c r="C904" s="1"/>
      <c r="D904" s="855"/>
      <c r="E904" s="855"/>
      <c r="F904" s="856"/>
      <c r="G904" s="1"/>
      <c r="H904" s="1"/>
      <c r="I904" s="1"/>
      <c r="J904" s="1"/>
      <c r="K904" s="1"/>
      <c r="L904" s="1"/>
      <c r="M904" s="1"/>
      <c r="N904" s="1"/>
      <c r="O904" s="1"/>
      <c r="P904" s="1"/>
      <c r="Q904" s="1"/>
      <c r="R904" s="856"/>
      <c r="S904" s="856"/>
      <c r="T904" s="856"/>
      <c r="U904" s="1"/>
      <c r="V904" s="1"/>
      <c r="W904" s="1"/>
      <c r="X904" s="1"/>
      <c r="Y904" s="1"/>
      <c r="Z904" s="1"/>
      <c r="AA904" s="1"/>
      <c r="AB904" s="1"/>
      <c r="AC904" s="1"/>
      <c r="AD904" s="1"/>
      <c r="AE904" s="1"/>
      <c r="AF904" s="1"/>
      <c r="AG904" s="1"/>
      <c r="AH904" s="1"/>
      <c r="AI904" s="1"/>
      <c r="AJ904" s="1"/>
      <c r="AK904" s="1"/>
      <c r="AL904" s="1"/>
    </row>
    <row r="905" spans="1:38">
      <c r="A905" s="1"/>
      <c r="B905" s="1"/>
      <c r="C905" s="1"/>
      <c r="D905" s="855"/>
      <c r="E905" s="855"/>
      <c r="F905" s="856"/>
      <c r="G905" s="1"/>
      <c r="H905" s="1"/>
      <c r="I905" s="1"/>
      <c r="J905" s="1"/>
      <c r="K905" s="1"/>
      <c r="L905" s="1"/>
      <c r="M905" s="1"/>
      <c r="N905" s="1"/>
      <c r="O905" s="1"/>
      <c r="P905" s="1"/>
      <c r="Q905" s="1"/>
      <c r="R905" s="856"/>
      <c r="S905" s="856"/>
      <c r="T905" s="856"/>
      <c r="U905" s="1"/>
      <c r="V905" s="1"/>
      <c r="W905" s="1"/>
      <c r="X905" s="1"/>
      <c r="Y905" s="1"/>
      <c r="Z905" s="1"/>
      <c r="AA905" s="1"/>
      <c r="AB905" s="1"/>
      <c r="AC905" s="1"/>
      <c r="AD905" s="1"/>
      <c r="AE905" s="1"/>
      <c r="AF905" s="1"/>
      <c r="AG905" s="1"/>
      <c r="AH905" s="1"/>
      <c r="AI905" s="1"/>
      <c r="AJ905" s="1"/>
      <c r="AK905" s="1"/>
      <c r="AL905" s="1"/>
    </row>
    <row r="906" spans="1:38">
      <c r="A906" s="1"/>
      <c r="B906" s="1"/>
      <c r="C906" s="1"/>
      <c r="D906" s="855"/>
      <c r="E906" s="855"/>
      <c r="F906" s="856"/>
      <c r="G906" s="1"/>
      <c r="H906" s="1"/>
      <c r="I906" s="1"/>
      <c r="J906" s="1"/>
      <c r="K906" s="1"/>
      <c r="L906" s="1"/>
      <c r="M906" s="1"/>
      <c r="N906" s="1"/>
      <c r="O906" s="1"/>
      <c r="P906" s="1"/>
      <c r="Q906" s="1"/>
      <c r="R906" s="856"/>
      <c r="S906" s="856"/>
      <c r="T906" s="856"/>
      <c r="U906" s="1"/>
      <c r="V906" s="1"/>
      <c r="W906" s="1"/>
      <c r="X906" s="1"/>
      <c r="Y906" s="1"/>
      <c r="Z906" s="1"/>
      <c r="AA906" s="1"/>
      <c r="AB906" s="1"/>
      <c r="AC906" s="1"/>
      <c r="AD906" s="1"/>
      <c r="AE906" s="1"/>
      <c r="AF906" s="1"/>
      <c r="AG906" s="1"/>
      <c r="AH906" s="1"/>
      <c r="AI906" s="1"/>
      <c r="AJ906" s="1"/>
      <c r="AK906" s="1"/>
      <c r="AL906" s="1"/>
    </row>
    <row r="907" spans="1:38">
      <c r="A907" s="1"/>
      <c r="B907" s="1"/>
      <c r="C907" s="1"/>
      <c r="D907" s="855"/>
      <c r="E907" s="855"/>
      <c r="F907" s="856"/>
      <c r="G907" s="1"/>
      <c r="H907" s="1"/>
      <c r="I907" s="1"/>
      <c r="J907" s="1"/>
      <c r="K907" s="1"/>
      <c r="L907" s="1"/>
      <c r="M907" s="1"/>
      <c r="N907" s="1"/>
      <c r="O907" s="1"/>
      <c r="P907" s="1"/>
      <c r="Q907" s="1"/>
      <c r="R907" s="856"/>
      <c r="S907" s="856"/>
      <c r="T907" s="856"/>
      <c r="U907" s="1"/>
      <c r="V907" s="1"/>
      <c r="W907" s="1"/>
      <c r="X907" s="1"/>
      <c r="Y907" s="1"/>
      <c r="Z907" s="1"/>
      <c r="AA907" s="1"/>
      <c r="AB907" s="1"/>
      <c r="AC907" s="1"/>
      <c r="AD907" s="1"/>
      <c r="AE907" s="1"/>
      <c r="AF907" s="1"/>
      <c r="AG907" s="1"/>
      <c r="AH907" s="1"/>
      <c r="AI907" s="1"/>
      <c r="AJ907" s="1"/>
      <c r="AK907" s="1"/>
      <c r="AL907" s="1"/>
    </row>
    <row r="908" spans="1:38">
      <c r="A908" s="1"/>
      <c r="B908" s="1"/>
      <c r="C908" s="1"/>
      <c r="D908" s="855"/>
      <c r="E908" s="855"/>
      <c r="F908" s="856"/>
      <c r="G908" s="1"/>
      <c r="H908" s="1"/>
      <c r="I908" s="1"/>
      <c r="J908" s="1"/>
      <c r="K908" s="1"/>
      <c r="L908" s="1"/>
      <c r="M908" s="1"/>
      <c r="N908" s="1"/>
      <c r="O908" s="1"/>
      <c r="P908" s="1"/>
      <c r="Q908" s="1"/>
      <c r="R908" s="856"/>
      <c r="S908" s="856"/>
      <c r="T908" s="856"/>
      <c r="U908" s="1"/>
      <c r="V908" s="1"/>
      <c r="W908" s="1"/>
      <c r="X908" s="1"/>
      <c r="Y908" s="1"/>
      <c r="Z908" s="1"/>
      <c r="AA908" s="1"/>
      <c r="AB908" s="1"/>
      <c r="AC908" s="1"/>
      <c r="AD908" s="1"/>
      <c r="AE908" s="1"/>
      <c r="AF908" s="1"/>
      <c r="AG908" s="1"/>
      <c r="AH908" s="1"/>
      <c r="AI908" s="1"/>
      <c r="AJ908" s="1"/>
      <c r="AK908" s="1"/>
      <c r="AL908" s="1"/>
    </row>
    <row r="909" spans="1:38">
      <c r="A909" s="1"/>
      <c r="B909" s="1"/>
      <c r="C909" s="1"/>
      <c r="D909" s="855"/>
      <c r="E909" s="855"/>
      <c r="F909" s="856"/>
      <c r="G909" s="1"/>
      <c r="H909" s="1"/>
      <c r="I909" s="1"/>
      <c r="J909" s="1"/>
      <c r="K909" s="1"/>
      <c r="L909" s="1"/>
      <c r="M909" s="1"/>
      <c r="N909" s="1"/>
      <c r="O909" s="1"/>
      <c r="P909" s="1"/>
      <c r="Q909" s="1"/>
      <c r="R909" s="856"/>
      <c r="S909" s="856"/>
      <c r="T909" s="856"/>
      <c r="U909" s="1"/>
      <c r="V909" s="1"/>
      <c r="W909" s="1"/>
      <c r="X909" s="1"/>
      <c r="Y909" s="1"/>
      <c r="Z909" s="1"/>
      <c r="AA909" s="1"/>
      <c r="AB909" s="1"/>
      <c r="AC909" s="1"/>
      <c r="AD909" s="1"/>
      <c r="AE909" s="1"/>
      <c r="AF909" s="1"/>
      <c r="AG909" s="1"/>
      <c r="AH909" s="1"/>
      <c r="AI909" s="1"/>
      <c r="AJ909" s="1"/>
      <c r="AK909" s="1"/>
      <c r="AL909" s="1"/>
    </row>
    <row r="910" spans="1:38">
      <c r="A910" s="1"/>
      <c r="B910" s="1"/>
      <c r="C910" s="1"/>
      <c r="D910" s="855"/>
      <c r="E910" s="855"/>
      <c r="F910" s="856"/>
      <c r="G910" s="1"/>
      <c r="H910" s="1"/>
      <c r="I910" s="1"/>
      <c r="J910" s="1"/>
      <c r="K910" s="1"/>
      <c r="L910" s="1"/>
      <c r="M910" s="1"/>
      <c r="N910" s="1"/>
      <c r="O910" s="1"/>
      <c r="P910" s="1"/>
      <c r="Q910" s="1"/>
      <c r="R910" s="856"/>
      <c r="S910" s="856"/>
      <c r="T910" s="856"/>
      <c r="U910" s="1"/>
      <c r="V910" s="1"/>
      <c r="W910" s="1"/>
      <c r="X910" s="1"/>
      <c r="Y910" s="1"/>
      <c r="Z910" s="1"/>
      <c r="AA910" s="1"/>
      <c r="AB910" s="1"/>
      <c r="AC910" s="1"/>
      <c r="AD910" s="1"/>
      <c r="AE910" s="1"/>
      <c r="AF910" s="1"/>
      <c r="AG910" s="1"/>
      <c r="AH910" s="1"/>
      <c r="AI910" s="1"/>
      <c r="AJ910" s="1"/>
      <c r="AK910" s="1"/>
      <c r="AL910" s="1"/>
    </row>
    <row r="911" spans="1:38">
      <c r="A911" s="1"/>
      <c r="B911" s="1"/>
      <c r="C911" s="1"/>
      <c r="D911" s="855"/>
      <c r="E911" s="855"/>
      <c r="F911" s="856"/>
      <c r="G911" s="1"/>
      <c r="H911" s="1"/>
      <c r="I911" s="1"/>
      <c r="J911" s="1"/>
      <c r="K911" s="1"/>
      <c r="L911" s="1"/>
      <c r="M911" s="1"/>
      <c r="N911" s="1"/>
      <c r="O911" s="1"/>
      <c r="P911" s="1"/>
      <c r="Q911" s="1"/>
      <c r="R911" s="856"/>
      <c r="S911" s="856"/>
      <c r="T911" s="856"/>
      <c r="U911" s="1"/>
      <c r="V911" s="1"/>
      <c r="W911" s="1"/>
      <c r="X911" s="1"/>
      <c r="Y911" s="1"/>
      <c r="Z911" s="1"/>
      <c r="AA911" s="1"/>
      <c r="AB911" s="1"/>
      <c r="AC911" s="1"/>
      <c r="AD911" s="1"/>
      <c r="AE911" s="1"/>
      <c r="AF911" s="1"/>
      <c r="AG911" s="1"/>
      <c r="AH911" s="1"/>
      <c r="AI911" s="1"/>
      <c r="AJ911" s="1"/>
      <c r="AK911" s="1"/>
      <c r="AL911" s="1"/>
    </row>
    <row r="912" spans="1:38">
      <c r="A912" s="1"/>
      <c r="B912" s="1"/>
      <c r="C912" s="1"/>
      <c r="D912" s="855"/>
      <c r="E912" s="855"/>
      <c r="F912" s="856"/>
      <c r="G912" s="1"/>
      <c r="H912" s="1"/>
      <c r="I912" s="1"/>
      <c r="J912" s="1"/>
      <c r="K912" s="1"/>
      <c r="L912" s="1"/>
      <c r="M912" s="1"/>
      <c r="N912" s="1"/>
      <c r="O912" s="1"/>
      <c r="P912" s="1"/>
      <c r="Q912" s="1"/>
      <c r="R912" s="856"/>
      <c r="S912" s="856"/>
      <c r="T912" s="856"/>
      <c r="U912" s="1"/>
      <c r="V912" s="1"/>
      <c r="W912" s="1"/>
      <c r="X912" s="1"/>
      <c r="Y912" s="1"/>
      <c r="Z912" s="1"/>
      <c r="AA912" s="1"/>
      <c r="AB912" s="1"/>
      <c r="AC912" s="1"/>
      <c r="AD912" s="1"/>
      <c r="AE912" s="1"/>
      <c r="AF912" s="1"/>
      <c r="AG912" s="1"/>
      <c r="AH912" s="1"/>
      <c r="AI912" s="1"/>
      <c r="AJ912" s="1"/>
      <c r="AK912" s="1"/>
      <c r="AL912" s="1"/>
    </row>
    <row r="913" spans="1:38">
      <c r="A913" s="1"/>
      <c r="B913" s="1"/>
      <c r="C913" s="1"/>
      <c r="D913" s="855"/>
      <c r="E913" s="855"/>
      <c r="F913" s="856"/>
      <c r="G913" s="1"/>
      <c r="H913" s="1"/>
      <c r="I913" s="1"/>
      <c r="J913" s="1"/>
      <c r="K913" s="1"/>
      <c r="L913" s="1"/>
      <c r="M913" s="1"/>
      <c r="N913" s="1"/>
      <c r="O913" s="1"/>
      <c r="P913" s="1"/>
      <c r="Q913" s="1"/>
      <c r="R913" s="856"/>
      <c r="S913" s="856"/>
      <c r="T913" s="856"/>
      <c r="U913" s="1"/>
      <c r="V913" s="1"/>
      <c r="W913" s="1"/>
      <c r="X913" s="1"/>
      <c r="Y913" s="1"/>
      <c r="Z913" s="1"/>
      <c r="AA913" s="1"/>
      <c r="AB913" s="1"/>
      <c r="AC913" s="1"/>
      <c r="AD913" s="1"/>
      <c r="AE913" s="1"/>
      <c r="AF913" s="1"/>
      <c r="AG913" s="1"/>
      <c r="AH913" s="1"/>
      <c r="AI913" s="1"/>
      <c r="AJ913" s="1"/>
      <c r="AK913" s="1"/>
      <c r="AL913" s="1"/>
    </row>
    <row r="914" spans="1:38">
      <c r="A914" s="1"/>
      <c r="B914" s="1"/>
      <c r="C914" s="1"/>
      <c r="D914" s="855"/>
      <c r="E914" s="855"/>
      <c r="F914" s="856"/>
      <c r="G914" s="1"/>
      <c r="H914" s="1"/>
      <c r="I914" s="1"/>
      <c r="J914" s="1"/>
      <c r="K914" s="1"/>
      <c r="L914" s="1"/>
      <c r="M914" s="1"/>
      <c r="N914" s="1"/>
      <c r="O914" s="1"/>
      <c r="P914" s="1"/>
      <c r="Q914" s="1"/>
      <c r="R914" s="856"/>
      <c r="S914" s="856"/>
      <c r="T914" s="856"/>
      <c r="U914" s="1"/>
      <c r="V914" s="1"/>
      <c r="W914" s="1"/>
      <c r="X914" s="1"/>
      <c r="Y914" s="1"/>
      <c r="Z914" s="1"/>
      <c r="AA914" s="1"/>
      <c r="AB914" s="1"/>
      <c r="AC914" s="1"/>
      <c r="AD914" s="1"/>
      <c r="AE914" s="1"/>
      <c r="AF914" s="1"/>
      <c r="AG914" s="1"/>
      <c r="AH914" s="1"/>
      <c r="AI914" s="1"/>
      <c r="AJ914" s="1"/>
      <c r="AK914" s="1"/>
      <c r="AL914" s="1"/>
    </row>
    <row r="915" spans="1:38">
      <c r="A915" s="1"/>
      <c r="B915" s="1"/>
      <c r="C915" s="1"/>
      <c r="D915" s="855"/>
      <c r="E915" s="855"/>
      <c r="F915" s="856"/>
      <c r="G915" s="1"/>
      <c r="H915" s="1"/>
      <c r="I915" s="1"/>
      <c r="J915" s="1"/>
      <c r="K915" s="1"/>
      <c r="L915" s="1"/>
      <c r="M915" s="1"/>
      <c r="N915" s="1"/>
      <c r="O915" s="1"/>
      <c r="P915" s="1"/>
      <c r="Q915" s="1"/>
      <c r="R915" s="856"/>
      <c r="S915" s="856"/>
      <c r="T915" s="856"/>
      <c r="U915" s="1"/>
      <c r="V915" s="1"/>
      <c r="W915" s="1"/>
      <c r="X915" s="1"/>
      <c r="Y915" s="1"/>
      <c r="Z915" s="1"/>
      <c r="AA915" s="1"/>
      <c r="AB915" s="1"/>
      <c r="AC915" s="1"/>
      <c r="AD915" s="1"/>
      <c r="AE915" s="1"/>
      <c r="AF915" s="1"/>
      <c r="AG915" s="1"/>
      <c r="AH915" s="1"/>
      <c r="AI915" s="1"/>
      <c r="AJ915" s="1"/>
      <c r="AK915" s="1"/>
      <c r="AL915" s="1"/>
    </row>
    <row r="916" spans="1:38">
      <c r="A916" s="1"/>
      <c r="B916" s="1"/>
      <c r="C916" s="1"/>
      <c r="D916" s="855"/>
      <c r="E916" s="855"/>
      <c r="F916" s="856"/>
      <c r="G916" s="1"/>
      <c r="H916" s="1"/>
      <c r="I916" s="1"/>
      <c r="J916" s="1"/>
      <c r="K916" s="1"/>
      <c r="L916" s="1"/>
      <c r="M916" s="1"/>
      <c r="N916" s="1"/>
      <c r="O916" s="1"/>
      <c r="P916" s="1"/>
      <c r="Q916" s="1"/>
      <c r="R916" s="856"/>
      <c r="S916" s="856"/>
      <c r="T916" s="856"/>
      <c r="U916" s="1"/>
      <c r="V916" s="1"/>
      <c r="W916" s="1"/>
      <c r="X916" s="1"/>
      <c r="Y916" s="1"/>
      <c r="Z916" s="1"/>
      <c r="AA916" s="1"/>
      <c r="AB916" s="1"/>
      <c r="AC916" s="1"/>
      <c r="AD916" s="1"/>
      <c r="AE916" s="1"/>
      <c r="AF916" s="1"/>
      <c r="AG916" s="1"/>
      <c r="AH916" s="1"/>
      <c r="AI916" s="1"/>
      <c r="AJ916" s="1"/>
      <c r="AK916" s="1"/>
      <c r="AL916" s="1"/>
    </row>
    <row r="917" spans="1:38">
      <c r="A917" s="1"/>
      <c r="B917" s="1"/>
      <c r="C917" s="1"/>
      <c r="D917" s="855"/>
      <c r="E917" s="855"/>
      <c r="F917" s="856"/>
      <c r="G917" s="1"/>
      <c r="H917" s="1"/>
      <c r="I917" s="1"/>
      <c r="J917" s="1"/>
      <c r="K917" s="1"/>
      <c r="L917" s="1"/>
      <c r="M917" s="1"/>
      <c r="N917" s="1"/>
      <c r="O917" s="1"/>
      <c r="P917" s="1"/>
      <c r="Q917" s="1"/>
      <c r="R917" s="856"/>
      <c r="S917" s="856"/>
      <c r="T917" s="856"/>
      <c r="U917" s="1"/>
      <c r="V917" s="1"/>
      <c r="W917" s="1"/>
      <c r="X917" s="1"/>
      <c r="Y917" s="1"/>
      <c r="Z917" s="1"/>
      <c r="AA917" s="1"/>
      <c r="AB917" s="1"/>
      <c r="AC917" s="1"/>
      <c r="AD917" s="1"/>
      <c r="AE917" s="1"/>
      <c r="AF917" s="1"/>
      <c r="AG917" s="1"/>
      <c r="AH917" s="1"/>
      <c r="AI917" s="1"/>
      <c r="AJ917" s="1"/>
      <c r="AK917" s="1"/>
      <c r="AL917" s="1"/>
    </row>
    <row r="918" spans="1:38">
      <c r="A918" s="1"/>
      <c r="B918" s="1"/>
      <c r="C918" s="1"/>
      <c r="D918" s="855"/>
      <c r="E918" s="855"/>
      <c r="F918" s="856"/>
      <c r="G918" s="1"/>
      <c r="H918" s="1"/>
      <c r="I918" s="1"/>
      <c r="J918" s="1"/>
      <c r="K918" s="1"/>
      <c r="L918" s="1"/>
      <c r="M918" s="1"/>
      <c r="N918" s="1"/>
      <c r="O918" s="1"/>
      <c r="P918" s="1"/>
      <c r="Q918" s="1"/>
      <c r="R918" s="856"/>
      <c r="S918" s="856"/>
      <c r="T918" s="856"/>
      <c r="U918" s="1"/>
      <c r="V918" s="1"/>
      <c r="W918" s="1"/>
      <c r="X918" s="1"/>
      <c r="Y918" s="1"/>
      <c r="Z918" s="1"/>
      <c r="AA918" s="1"/>
      <c r="AB918" s="1"/>
      <c r="AC918" s="1"/>
      <c r="AD918" s="1"/>
      <c r="AE918" s="1"/>
      <c r="AF918" s="1"/>
      <c r="AG918" s="1"/>
      <c r="AH918" s="1"/>
      <c r="AI918" s="1"/>
      <c r="AJ918" s="1"/>
      <c r="AK918" s="1"/>
      <c r="AL918" s="1"/>
    </row>
    <row r="919" spans="1:38">
      <c r="A919" s="1"/>
      <c r="B919" s="1"/>
      <c r="C919" s="1"/>
      <c r="D919" s="855"/>
      <c r="E919" s="855"/>
      <c r="F919" s="856"/>
      <c r="G919" s="1"/>
      <c r="H919" s="1"/>
      <c r="I919" s="1"/>
      <c r="J919" s="1"/>
      <c r="K919" s="1"/>
      <c r="L919" s="1"/>
      <c r="M919" s="1"/>
      <c r="N919" s="1"/>
      <c r="O919" s="1"/>
      <c r="P919" s="1"/>
      <c r="Q919" s="1"/>
      <c r="R919" s="856"/>
      <c r="S919" s="856"/>
      <c r="T919" s="856"/>
      <c r="U919" s="1"/>
      <c r="V919" s="1"/>
      <c r="W919" s="1"/>
      <c r="X919" s="1"/>
      <c r="Y919" s="1"/>
      <c r="Z919" s="1"/>
      <c r="AA919" s="1"/>
      <c r="AB919" s="1"/>
      <c r="AC919" s="1"/>
      <c r="AD919" s="1"/>
      <c r="AE919" s="1"/>
      <c r="AF919" s="1"/>
      <c r="AG919" s="1"/>
      <c r="AH919" s="1"/>
      <c r="AI919" s="1"/>
      <c r="AJ919" s="1"/>
      <c r="AK919" s="1"/>
      <c r="AL919" s="1"/>
    </row>
    <row r="920" spans="1:38">
      <c r="A920" s="1"/>
      <c r="B920" s="1"/>
      <c r="C920" s="1"/>
      <c r="D920" s="855"/>
      <c r="E920" s="855"/>
      <c r="F920" s="856"/>
      <c r="G920" s="1"/>
      <c r="H920" s="1"/>
      <c r="I920" s="1"/>
      <c r="J920" s="1"/>
      <c r="K920" s="1"/>
      <c r="L920" s="1"/>
      <c r="M920" s="1"/>
      <c r="N920" s="1"/>
      <c r="O920" s="1"/>
      <c r="P920" s="1"/>
      <c r="Q920" s="1"/>
      <c r="R920" s="856"/>
      <c r="S920" s="856"/>
      <c r="T920" s="856"/>
      <c r="U920" s="1"/>
      <c r="V920" s="1"/>
      <c r="W920" s="1"/>
      <c r="X920" s="1"/>
      <c r="Y920" s="1"/>
      <c r="Z920" s="1"/>
      <c r="AA920" s="1"/>
      <c r="AB920" s="1"/>
      <c r="AC920" s="1"/>
      <c r="AD920" s="1"/>
      <c r="AE920" s="1"/>
      <c r="AF920" s="1"/>
      <c r="AG920" s="1"/>
      <c r="AH920" s="1"/>
      <c r="AI920" s="1"/>
      <c r="AJ920" s="1"/>
      <c r="AK920" s="1"/>
      <c r="AL920" s="1"/>
    </row>
    <row r="921" spans="1:38">
      <c r="A921" s="1"/>
      <c r="B921" s="1"/>
      <c r="C921" s="1"/>
      <c r="D921" s="855"/>
      <c r="E921" s="855"/>
      <c r="F921" s="856"/>
      <c r="G921" s="1"/>
      <c r="H921" s="1"/>
      <c r="I921" s="1"/>
      <c r="J921" s="1"/>
      <c r="K921" s="1"/>
      <c r="L921" s="1"/>
      <c r="M921" s="1"/>
      <c r="N921" s="1"/>
      <c r="O921" s="1"/>
      <c r="P921" s="1"/>
      <c r="Q921" s="1"/>
      <c r="R921" s="856"/>
      <c r="S921" s="856"/>
      <c r="T921" s="856"/>
      <c r="U921" s="1"/>
      <c r="V921" s="1"/>
      <c r="W921" s="1"/>
      <c r="X921" s="1"/>
      <c r="Y921" s="1"/>
      <c r="Z921" s="1"/>
      <c r="AA921" s="1"/>
      <c r="AB921" s="1"/>
      <c r="AC921" s="1"/>
      <c r="AD921" s="1"/>
      <c r="AE921" s="1"/>
      <c r="AF921" s="1"/>
      <c r="AG921" s="1"/>
      <c r="AH921" s="1"/>
      <c r="AI921" s="1"/>
      <c r="AJ921" s="1"/>
      <c r="AK921" s="1"/>
      <c r="AL921" s="1"/>
    </row>
    <row r="922" spans="1:38">
      <c r="A922" s="1"/>
      <c r="B922" s="1"/>
      <c r="C922" s="1"/>
      <c r="D922" s="855"/>
      <c r="E922" s="855"/>
      <c r="F922" s="856"/>
      <c r="G922" s="1"/>
      <c r="H922" s="1"/>
      <c r="I922" s="1"/>
      <c r="J922" s="1"/>
      <c r="K922" s="1"/>
      <c r="L922" s="1"/>
      <c r="M922" s="1"/>
      <c r="N922" s="1"/>
      <c r="O922" s="1"/>
      <c r="P922" s="1"/>
      <c r="Q922" s="1"/>
      <c r="R922" s="856"/>
      <c r="S922" s="856"/>
      <c r="T922" s="856"/>
      <c r="U922" s="1"/>
      <c r="V922" s="1"/>
      <c r="W922" s="1"/>
      <c r="X922" s="1"/>
      <c r="Y922" s="1"/>
      <c r="Z922" s="1"/>
      <c r="AA922" s="1"/>
      <c r="AB922" s="1"/>
      <c r="AC922" s="1"/>
      <c r="AD922" s="1"/>
      <c r="AE922" s="1"/>
      <c r="AF922" s="1"/>
      <c r="AG922" s="1"/>
      <c r="AH922" s="1"/>
      <c r="AI922" s="1"/>
      <c r="AJ922" s="1"/>
      <c r="AK922" s="1"/>
      <c r="AL922" s="1"/>
    </row>
    <row r="923" spans="1:38">
      <c r="A923" s="1"/>
      <c r="B923" s="1"/>
      <c r="C923" s="1"/>
      <c r="D923" s="855"/>
      <c r="E923" s="855"/>
      <c r="F923" s="856"/>
      <c r="G923" s="1"/>
      <c r="H923" s="1"/>
      <c r="I923" s="1"/>
      <c r="J923" s="1"/>
      <c r="K923" s="1"/>
      <c r="L923" s="1"/>
      <c r="M923" s="1"/>
      <c r="N923" s="1"/>
      <c r="O923" s="1"/>
      <c r="P923" s="1"/>
      <c r="Q923" s="1"/>
      <c r="R923" s="856"/>
      <c r="S923" s="856"/>
      <c r="T923" s="856"/>
      <c r="U923" s="1"/>
      <c r="V923" s="1"/>
      <c r="W923" s="1"/>
      <c r="X923" s="1"/>
      <c r="Y923" s="1"/>
      <c r="Z923" s="1"/>
      <c r="AA923" s="1"/>
      <c r="AB923" s="1"/>
      <c r="AC923" s="1"/>
      <c r="AD923" s="1"/>
      <c r="AE923" s="1"/>
      <c r="AF923" s="1"/>
      <c r="AG923" s="1"/>
      <c r="AH923" s="1"/>
      <c r="AI923" s="1"/>
      <c r="AJ923" s="1"/>
      <c r="AK923" s="1"/>
      <c r="AL923" s="1"/>
    </row>
    <row r="924" spans="1:38">
      <c r="A924" s="1"/>
      <c r="B924" s="1"/>
      <c r="C924" s="1"/>
      <c r="D924" s="855"/>
      <c r="E924" s="855"/>
      <c r="F924" s="856"/>
      <c r="G924" s="1"/>
      <c r="H924" s="1"/>
      <c r="I924" s="1"/>
      <c r="J924" s="1"/>
      <c r="K924" s="1"/>
      <c r="L924" s="1"/>
      <c r="M924" s="1"/>
      <c r="N924" s="1"/>
      <c r="O924" s="1"/>
      <c r="P924" s="1"/>
      <c r="Q924" s="1"/>
      <c r="R924" s="856"/>
      <c r="S924" s="856"/>
      <c r="T924" s="856"/>
      <c r="U924" s="1"/>
      <c r="V924" s="1"/>
      <c r="W924" s="1"/>
      <c r="X924" s="1"/>
      <c r="Y924" s="1"/>
      <c r="Z924" s="1"/>
      <c r="AA924" s="1"/>
      <c r="AB924" s="1"/>
      <c r="AC924" s="1"/>
      <c r="AD924" s="1"/>
      <c r="AE924" s="1"/>
      <c r="AF924" s="1"/>
      <c r="AG924" s="1"/>
      <c r="AH924" s="1"/>
      <c r="AI924" s="1"/>
      <c r="AJ924" s="1"/>
      <c r="AK924" s="1"/>
      <c r="AL924" s="1"/>
    </row>
    <row r="925" spans="1:38">
      <c r="A925" s="1"/>
      <c r="B925" s="1"/>
      <c r="C925" s="1"/>
      <c r="D925" s="855"/>
      <c r="E925" s="855"/>
      <c r="F925" s="856"/>
      <c r="G925" s="1"/>
      <c r="H925" s="1"/>
      <c r="I925" s="1"/>
      <c r="J925" s="1"/>
      <c r="K925" s="1"/>
      <c r="L925" s="1"/>
      <c r="M925" s="1"/>
      <c r="N925" s="1"/>
      <c r="O925" s="1"/>
      <c r="P925" s="1"/>
      <c r="Q925" s="1"/>
      <c r="R925" s="856"/>
      <c r="S925" s="856"/>
      <c r="T925" s="856"/>
      <c r="U925" s="1"/>
      <c r="V925" s="1"/>
      <c r="W925" s="1"/>
      <c r="X925" s="1"/>
      <c r="Y925" s="1"/>
      <c r="Z925" s="1"/>
      <c r="AA925" s="1"/>
      <c r="AB925" s="1"/>
      <c r="AC925" s="1"/>
      <c r="AD925" s="1"/>
      <c r="AE925" s="1"/>
      <c r="AF925" s="1"/>
      <c r="AG925" s="1"/>
      <c r="AH925" s="1"/>
      <c r="AI925" s="1"/>
      <c r="AJ925" s="1"/>
      <c r="AK925" s="1"/>
      <c r="AL925" s="1"/>
    </row>
    <row r="926" spans="1:38">
      <c r="A926" s="1"/>
      <c r="B926" s="1"/>
      <c r="C926" s="1"/>
      <c r="D926" s="855"/>
      <c r="E926" s="855"/>
      <c r="F926" s="856"/>
      <c r="G926" s="1"/>
      <c r="H926" s="1"/>
      <c r="I926" s="1"/>
      <c r="J926" s="1"/>
      <c r="K926" s="1"/>
      <c r="L926" s="1"/>
      <c r="M926" s="1"/>
      <c r="N926" s="1"/>
      <c r="O926" s="1"/>
      <c r="P926" s="1"/>
      <c r="Q926" s="1"/>
      <c r="R926" s="856"/>
      <c r="S926" s="856"/>
      <c r="T926" s="856"/>
      <c r="U926" s="1"/>
      <c r="V926" s="1"/>
      <c r="W926" s="1"/>
      <c r="X926" s="1"/>
      <c r="Y926" s="1"/>
      <c r="Z926" s="1"/>
      <c r="AA926" s="1"/>
      <c r="AB926" s="1"/>
      <c r="AC926" s="1"/>
      <c r="AD926" s="1"/>
      <c r="AE926" s="1"/>
      <c r="AF926" s="1"/>
      <c r="AG926" s="1"/>
      <c r="AH926" s="1"/>
      <c r="AI926" s="1"/>
      <c r="AJ926" s="1"/>
      <c r="AK926" s="1"/>
      <c r="AL926" s="1"/>
    </row>
    <row r="927" spans="1:38">
      <c r="A927" s="1"/>
      <c r="B927" s="1"/>
      <c r="C927" s="1"/>
      <c r="D927" s="855"/>
      <c r="E927" s="855"/>
      <c r="F927" s="856"/>
      <c r="G927" s="1"/>
      <c r="H927" s="1"/>
      <c r="I927" s="1"/>
      <c r="J927" s="1"/>
      <c r="K927" s="1"/>
      <c r="L927" s="1"/>
      <c r="M927" s="1"/>
      <c r="N927" s="1"/>
      <c r="O927" s="1"/>
      <c r="P927" s="1"/>
      <c r="Q927" s="1"/>
      <c r="R927" s="856"/>
      <c r="S927" s="856"/>
      <c r="T927" s="856"/>
      <c r="U927" s="1"/>
      <c r="V927" s="1"/>
      <c r="W927" s="1"/>
      <c r="X927" s="1"/>
      <c r="Y927" s="1"/>
      <c r="Z927" s="1"/>
      <c r="AA927" s="1"/>
      <c r="AB927" s="1"/>
      <c r="AC927" s="1"/>
      <c r="AD927" s="1"/>
      <c r="AE927" s="1"/>
      <c r="AF927" s="1"/>
      <c r="AG927" s="1"/>
      <c r="AH927" s="1"/>
      <c r="AI927" s="1"/>
      <c r="AJ927" s="1"/>
      <c r="AK927" s="1"/>
      <c r="AL927" s="1"/>
    </row>
    <row r="928" spans="1:38">
      <c r="A928" s="1"/>
      <c r="B928" s="1"/>
      <c r="C928" s="1"/>
      <c r="D928" s="855"/>
      <c r="E928" s="855"/>
      <c r="F928" s="856"/>
      <c r="G928" s="1"/>
      <c r="H928" s="1"/>
      <c r="I928" s="1"/>
      <c r="J928" s="1"/>
      <c r="K928" s="1"/>
      <c r="L928" s="1"/>
      <c r="M928" s="1"/>
      <c r="N928" s="1"/>
      <c r="O928" s="1"/>
      <c r="P928" s="1"/>
      <c r="Q928" s="1"/>
      <c r="R928" s="856"/>
      <c r="S928" s="856"/>
      <c r="T928" s="856"/>
      <c r="U928" s="1"/>
      <c r="V928" s="1"/>
      <c r="W928" s="1"/>
      <c r="X928" s="1"/>
      <c r="Y928" s="1"/>
      <c r="Z928" s="1"/>
      <c r="AA928" s="1"/>
      <c r="AB928" s="1"/>
      <c r="AC928" s="1"/>
      <c r="AD928" s="1"/>
      <c r="AE928" s="1"/>
      <c r="AF928" s="1"/>
      <c r="AG928" s="1"/>
      <c r="AH928" s="1"/>
      <c r="AI928" s="1"/>
      <c r="AJ928" s="1"/>
      <c r="AK928" s="1"/>
      <c r="AL928" s="1"/>
    </row>
    <row r="929" spans="1:38">
      <c r="A929" s="1"/>
      <c r="B929" s="1"/>
      <c r="C929" s="1"/>
      <c r="D929" s="855"/>
      <c r="E929" s="855"/>
      <c r="F929" s="856"/>
      <c r="G929" s="1"/>
      <c r="H929" s="1"/>
      <c r="I929" s="1"/>
      <c r="J929" s="1"/>
      <c r="K929" s="1"/>
      <c r="L929" s="1"/>
      <c r="M929" s="1"/>
      <c r="N929" s="1"/>
      <c r="O929" s="1"/>
      <c r="P929" s="1"/>
      <c r="Q929" s="1"/>
      <c r="R929" s="856"/>
      <c r="S929" s="856"/>
      <c r="T929" s="856"/>
      <c r="U929" s="1"/>
      <c r="V929" s="1"/>
      <c r="W929" s="1"/>
      <c r="X929" s="1"/>
      <c r="Y929" s="1"/>
      <c r="Z929" s="1"/>
      <c r="AA929" s="1"/>
      <c r="AB929" s="1"/>
      <c r="AC929" s="1"/>
      <c r="AD929" s="1"/>
      <c r="AE929" s="1"/>
      <c r="AF929" s="1"/>
      <c r="AG929" s="1"/>
      <c r="AH929" s="1"/>
      <c r="AI929" s="1"/>
      <c r="AJ929" s="1"/>
      <c r="AK929" s="1"/>
      <c r="AL929" s="1"/>
    </row>
    <row r="930" spans="1:38">
      <c r="A930" s="1"/>
      <c r="B930" s="1"/>
      <c r="C930" s="1"/>
      <c r="D930" s="855"/>
      <c r="E930" s="855"/>
      <c r="F930" s="856"/>
      <c r="G930" s="1"/>
      <c r="H930" s="1"/>
      <c r="I930" s="1"/>
      <c r="J930" s="1"/>
      <c r="K930" s="1"/>
      <c r="L930" s="1"/>
      <c r="M930" s="1"/>
      <c r="N930" s="1"/>
      <c r="O930" s="1"/>
      <c r="P930" s="1"/>
      <c r="Q930" s="1"/>
      <c r="R930" s="856"/>
      <c r="S930" s="856"/>
      <c r="T930" s="856"/>
      <c r="U930" s="1"/>
      <c r="V930" s="1"/>
      <c r="W930" s="1"/>
      <c r="X930" s="1"/>
      <c r="Y930" s="1"/>
      <c r="Z930" s="1"/>
      <c r="AA930" s="1"/>
      <c r="AB930" s="1"/>
      <c r="AC930" s="1"/>
      <c r="AD930" s="1"/>
      <c r="AE930" s="1"/>
      <c r="AF930" s="1"/>
      <c r="AG930" s="1"/>
      <c r="AH930" s="1"/>
      <c r="AI930" s="1"/>
      <c r="AJ930" s="1"/>
      <c r="AK930" s="1"/>
      <c r="AL930" s="1"/>
    </row>
    <row r="931" spans="1:38">
      <c r="A931" s="1"/>
      <c r="B931" s="1"/>
      <c r="C931" s="1"/>
      <c r="D931" s="855"/>
      <c r="E931" s="855"/>
      <c r="F931" s="856"/>
      <c r="G931" s="1"/>
      <c r="H931" s="1"/>
      <c r="I931" s="1"/>
      <c r="J931" s="1"/>
      <c r="K931" s="1"/>
      <c r="L931" s="1"/>
      <c r="M931" s="1"/>
      <c r="N931" s="1"/>
      <c r="O931" s="1"/>
      <c r="P931" s="1"/>
      <c r="Q931" s="1"/>
      <c r="R931" s="856"/>
      <c r="S931" s="856"/>
      <c r="T931" s="856"/>
      <c r="U931" s="1"/>
      <c r="V931" s="1"/>
      <c r="W931" s="1"/>
      <c r="X931" s="1"/>
      <c r="Y931" s="1"/>
      <c r="Z931" s="1"/>
      <c r="AA931" s="1"/>
      <c r="AB931" s="1"/>
      <c r="AC931" s="1"/>
      <c r="AD931" s="1"/>
      <c r="AE931" s="1"/>
      <c r="AF931" s="1"/>
      <c r="AG931" s="1"/>
      <c r="AH931" s="1"/>
      <c r="AI931" s="1"/>
      <c r="AJ931" s="1"/>
      <c r="AK931" s="1"/>
      <c r="AL931" s="1"/>
    </row>
    <row r="932" spans="1:38">
      <c r="A932" s="1"/>
      <c r="B932" s="1"/>
      <c r="C932" s="1"/>
      <c r="D932" s="855"/>
      <c r="E932" s="855"/>
      <c r="F932" s="856"/>
      <c r="G932" s="1"/>
      <c r="H932" s="1"/>
      <c r="I932" s="1"/>
      <c r="J932" s="1"/>
      <c r="K932" s="1"/>
      <c r="L932" s="1"/>
      <c r="M932" s="1"/>
      <c r="N932" s="1"/>
      <c r="O932" s="1"/>
      <c r="P932" s="1"/>
      <c r="Q932" s="1"/>
      <c r="R932" s="856"/>
      <c r="S932" s="856"/>
      <c r="T932" s="856"/>
      <c r="U932" s="1"/>
      <c r="V932" s="1"/>
      <c r="W932" s="1"/>
      <c r="X932" s="1"/>
      <c r="Y932" s="1"/>
      <c r="Z932" s="1"/>
      <c r="AA932" s="1"/>
      <c r="AB932" s="1"/>
      <c r="AC932" s="1"/>
      <c r="AD932" s="1"/>
      <c r="AE932" s="1"/>
      <c r="AF932" s="1"/>
      <c r="AG932" s="1"/>
      <c r="AH932" s="1"/>
      <c r="AI932" s="1"/>
      <c r="AJ932" s="1"/>
      <c r="AK932" s="1"/>
      <c r="AL932" s="1"/>
    </row>
    <row r="933" spans="1:38">
      <c r="A933" s="1"/>
      <c r="B933" s="1"/>
      <c r="C933" s="1"/>
      <c r="D933" s="855"/>
      <c r="E933" s="855"/>
      <c r="F933" s="856"/>
      <c r="G933" s="1"/>
      <c r="H933" s="1"/>
      <c r="I933" s="1"/>
      <c r="J933" s="1"/>
      <c r="K933" s="1"/>
      <c r="L933" s="1"/>
      <c r="M933" s="1"/>
      <c r="N933" s="1"/>
      <c r="O933" s="1"/>
      <c r="P933" s="1"/>
      <c r="Q933" s="1"/>
      <c r="R933" s="856"/>
      <c r="S933" s="856"/>
      <c r="T933" s="856"/>
      <c r="U933" s="1"/>
      <c r="V933" s="1"/>
      <c r="W933" s="1"/>
      <c r="X933" s="1"/>
      <c r="Y933" s="1"/>
      <c r="Z933" s="1"/>
      <c r="AA933" s="1"/>
      <c r="AB933" s="1"/>
      <c r="AC933" s="1"/>
      <c r="AD933" s="1"/>
      <c r="AE933" s="1"/>
      <c r="AF933" s="1"/>
      <c r="AG933" s="1"/>
      <c r="AH933" s="1"/>
      <c r="AI933" s="1"/>
      <c r="AJ933" s="1"/>
      <c r="AK933" s="1"/>
      <c r="AL933" s="1"/>
    </row>
    <row r="934" spans="1:38">
      <c r="A934" s="1"/>
      <c r="B934" s="1"/>
      <c r="C934" s="1"/>
      <c r="D934" s="855"/>
      <c r="E934" s="855"/>
      <c r="F934" s="856"/>
      <c r="G934" s="1"/>
      <c r="H934" s="1"/>
      <c r="I934" s="1"/>
      <c r="J934" s="1"/>
      <c r="K934" s="1"/>
      <c r="L934" s="1"/>
      <c r="M934" s="1"/>
      <c r="N934" s="1"/>
      <c r="O934" s="1"/>
      <c r="P934" s="1"/>
      <c r="Q934" s="1"/>
      <c r="R934" s="856"/>
      <c r="S934" s="856"/>
      <c r="T934" s="856"/>
      <c r="U934" s="1"/>
      <c r="V934" s="1"/>
      <c r="W934" s="1"/>
      <c r="X934" s="1"/>
      <c r="Y934" s="1"/>
      <c r="Z934" s="1"/>
      <c r="AA934" s="1"/>
      <c r="AB934" s="1"/>
      <c r="AC934" s="1"/>
      <c r="AD934" s="1"/>
      <c r="AE934" s="1"/>
      <c r="AF934" s="1"/>
      <c r="AG934" s="1"/>
      <c r="AH934" s="1"/>
      <c r="AI934" s="1"/>
      <c r="AJ934" s="1"/>
      <c r="AK934" s="1"/>
      <c r="AL934" s="1"/>
    </row>
    <row r="935" spans="1:38">
      <c r="A935" s="1"/>
      <c r="B935" s="1"/>
      <c r="C935" s="1"/>
      <c r="D935" s="855"/>
      <c r="E935" s="855"/>
      <c r="F935" s="856"/>
      <c r="G935" s="1"/>
      <c r="H935" s="1"/>
      <c r="I935" s="1"/>
      <c r="J935" s="1"/>
      <c r="K935" s="1"/>
      <c r="L935" s="1"/>
      <c r="M935" s="1"/>
      <c r="N935" s="1"/>
      <c r="O935" s="1"/>
      <c r="P935" s="1"/>
      <c r="Q935" s="1"/>
      <c r="R935" s="856"/>
      <c r="S935" s="856"/>
      <c r="T935" s="856"/>
      <c r="U935" s="1"/>
      <c r="V935" s="1"/>
      <c r="W935" s="1"/>
      <c r="X935" s="1"/>
      <c r="Y935" s="1"/>
      <c r="Z935" s="1"/>
      <c r="AA935" s="1"/>
      <c r="AB935" s="1"/>
      <c r="AC935" s="1"/>
      <c r="AD935" s="1"/>
      <c r="AE935" s="1"/>
      <c r="AF935" s="1"/>
      <c r="AG935" s="1"/>
      <c r="AH935" s="1"/>
      <c r="AI935" s="1"/>
      <c r="AJ935" s="1"/>
      <c r="AK935" s="1"/>
      <c r="AL935" s="1"/>
    </row>
    <row r="936" spans="1:38">
      <c r="A936" s="1"/>
      <c r="B936" s="1"/>
      <c r="C936" s="1"/>
      <c r="D936" s="855"/>
      <c r="E936" s="855"/>
      <c r="F936" s="856"/>
      <c r="G936" s="1"/>
      <c r="H936" s="1"/>
      <c r="I936" s="1"/>
      <c r="J936" s="1"/>
      <c r="K936" s="1"/>
      <c r="L936" s="1"/>
      <c r="M936" s="1"/>
      <c r="N936" s="1"/>
      <c r="O936" s="1"/>
      <c r="P936" s="1"/>
      <c r="Q936" s="1"/>
      <c r="R936" s="856"/>
      <c r="S936" s="856"/>
      <c r="T936" s="856"/>
      <c r="U936" s="1"/>
      <c r="V936" s="1"/>
      <c r="W936" s="1"/>
      <c r="X936" s="1"/>
      <c r="Y936" s="1"/>
      <c r="Z936" s="1"/>
      <c r="AA936" s="1"/>
      <c r="AB936" s="1"/>
      <c r="AC936" s="1"/>
      <c r="AD936" s="1"/>
      <c r="AE936" s="1"/>
      <c r="AF936" s="1"/>
      <c r="AG936" s="1"/>
      <c r="AH936" s="1"/>
      <c r="AI936" s="1"/>
      <c r="AJ936" s="1"/>
      <c r="AK936" s="1"/>
      <c r="AL936" s="1"/>
    </row>
    <row r="937" spans="1:38">
      <c r="A937" s="1"/>
      <c r="B937" s="1"/>
      <c r="C937" s="1"/>
      <c r="D937" s="855"/>
      <c r="E937" s="855"/>
      <c r="F937" s="856"/>
      <c r="G937" s="1"/>
      <c r="H937" s="1"/>
      <c r="I937" s="1"/>
      <c r="J937" s="1"/>
      <c r="K937" s="1"/>
      <c r="L937" s="1"/>
      <c r="M937" s="1"/>
      <c r="N937" s="1"/>
      <c r="O937" s="1"/>
      <c r="P937" s="1"/>
      <c r="Q937" s="1"/>
      <c r="R937" s="856"/>
      <c r="S937" s="856"/>
      <c r="T937" s="856"/>
      <c r="U937" s="1"/>
      <c r="V937" s="1"/>
      <c r="W937" s="1"/>
      <c r="X937" s="1"/>
      <c r="Y937" s="1"/>
      <c r="Z937" s="1"/>
      <c r="AA937" s="1"/>
      <c r="AB937" s="1"/>
      <c r="AC937" s="1"/>
      <c r="AD937" s="1"/>
      <c r="AE937" s="1"/>
      <c r="AF937" s="1"/>
      <c r="AG937" s="1"/>
      <c r="AH937" s="1"/>
      <c r="AI937" s="1"/>
      <c r="AJ937" s="1"/>
      <c r="AK937" s="1"/>
      <c r="AL937" s="1"/>
    </row>
    <row r="938" spans="1:38">
      <c r="A938" s="1"/>
      <c r="B938" s="1"/>
      <c r="C938" s="1"/>
      <c r="D938" s="855"/>
      <c r="E938" s="855"/>
      <c r="F938" s="856"/>
      <c r="G938" s="1"/>
      <c r="H938" s="1"/>
      <c r="I938" s="1"/>
      <c r="J938" s="1"/>
      <c r="K938" s="1"/>
      <c r="L938" s="1"/>
      <c r="M938" s="1"/>
      <c r="N938" s="1"/>
      <c r="O938" s="1"/>
      <c r="P938" s="1"/>
      <c r="Q938" s="1"/>
      <c r="R938" s="856"/>
      <c r="S938" s="856"/>
      <c r="T938" s="856"/>
      <c r="U938" s="1"/>
      <c r="V938" s="1"/>
      <c r="W938" s="1"/>
      <c r="X938" s="1"/>
      <c r="Y938" s="1"/>
      <c r="Z938" s="1"/>
      <c r="AA938" s="1"/>
      <c r="AB938" s="1"/>
      <c r="AC938" s="1"/>
      <c r="AD938" s="1"/>
      <c r="AE938" s="1"/>
      <c r="AF938" s="1"/>
      <c r="AG938" s="1"/>
      <c r="AH938" s="1"/>
      <c r="AI938" s="1"/>
      <c r="AJ938" s="1"/>
      <c r="AK938" s="1"/>
      <c r="AL938" s="1"/>
    </row>
    <row r="939" spans="1:38">
      <c r="A939" s="1"/>
      <c r="B939" s="1"/>
      <c r="C939" s="1"/>
      <c r="D939" s="855"/>
      <c r="E939" s="855"/>
      <c r="F939" s="856"/>
      <c r="G939" s="1"/>
      <c r="H939" s="1"/>
      <c r="I939" s="1"/>
      <c r="J939" s="1"/>
      <c r="K939" s="1"/>
      <c r="L939" s="1"/>
      <c r="M939" s="1"/>
      <c r="N939" s="1"/>
      <c r="O939" s="1"/>
      <c r="P939" s="1"/>
      <c r="Q939" s="1"/>
      <c r="R939" s="856"/>
      <c r="S939" s="856"/>
      <c r="T939" s="856"/>
      <c r="U939" s="1"/>
      <c r="V939" s="1"/>
      <c r="W939" s="1"/>
      <c r="X939" s="1"/>
      <c r="Y939" s="1"/>
      <c r="Z939" s="1"/>
      <c r="AA939" s="1"/>
      <c r="AB939" s="1"/>
      <c r="AC939" s="1"/>
      <c r="AD939" s="1"/>
      <c r="AE939" s="1"/>
      <c r="AF939" s="1"/>
      <c r="AG939" s="1"/>
      <c r="AH939" s="1"/>
      <c r="AI939" s="1"/>
      <c r="AJ939" s="1"/>
      <c r="AK939" s="1"/>
      <c r="AL939" s="1"/>
    </row>
    <row r="940" spans="1:38">
      <c r="A940" s="1"/>
      <c r="B940" s="1"/>
      <c r="C940" s="1"/>
      <c r="D940" s="855"/>
      <c r="E940" s="855"/>
      <c r="F940" s="856"/>
      <c r="G940" s="1"/>
      <c r="H940" s="1"/>
      <c r="I940" s="1"/>
      <c r="J940" s="1"/>
      <c r="K940" s="1"/>
      <c r="L940" s="1"/>
      <c r="M940" s="1"/>
      <c r="N940" s="1"/>
      <c r="O940" s="1"/>
      <c r="P940" s="1"/>
      <c r="Q940" s="1"/>
      <c r="R940" s="856"/>
      <c r="S940" s="856"/>
      <c r="T940" s="856"/>
      <c r="U940" s="1"/>
      <c r="V940" s="1"/>
      <c r="W940" s="1"/>
      <c r="X940" s="1"/>
      <c r="Y940" s="1"/>
      <c r="Z940" s="1"/>
      <c r="AA940" s="1"/>
      <c r="AB940" s="1"/>
      <c r="AC940" s="1"/>
      <c r="AD940" s="1"/>
      <c r="AE940" s="1"/>
      <c r="AF940" s="1"/>
      <c r="AG940" s="1"/>
      <c r="AH940" s="1"/>
      <c r="AI940" s="1"/>
      <c r="AJ940" s="1"/>
      <c r="AK940" s="1"/>
      <c r="AL940" s="1"/>
    </row>
    <row r="941" spans="1:38">
      <c r="A941" s="1"/>
      <c r="B941" s="1"/>
      <c r="C941" s="1"/>
      <c r="D941" s="855"/>
      <c r="E941" s="855"/>
      <c r="F941" s="856"/>
      <c r="G941" s="1"/>
      <c r="H941" s="1"/>
      <c r="I941" s="1"/>
      <c r="J941" s="1"/>
      <c r="K941" s="1"/>
      <c r="L941" s="1"/>
      <c r="M941" s="1"/>
      <c r="N941" s="1"/>
      <c r="O941" s="1"/>
      <c r="P941" s="1"/>
      <c r="Q941" s="1"/>
      <c r="R941" s="856"/>
      <c r="S941" s="856"/>
      <c r="T941" s="856"/>
      <c r="U941" s="1"/>
      <c r="V941" s="1"/>
      <c r="W941" s="1"/>
      <c r="X941" s="1"/>
      <c r="Y941" s="1"/>
      <c r="Z941" s="1"/>
      <c r="AA941" s="1"/>
      <c r="AB941" s="1"/>
      <c r="AC941" s="1"/>
      <c r="AD941" s="1"/>
      <c r="AE941" s="1"/>
      <c r="AF941" s="1"/>
      <c r="AG941" s="1"/>
      <c r="AH941" s="1"/>
      <c r="AI941" s="1"/>
      <c r="AJ941" s="1"/>
      <c r="AK941" s="1"/>
      <c r="AL941" s="1"/>
    </row>
    <row r="942" spans="1:38">
      <c r="A942" s="1"/>
      <c r="B942" s="1"/>
      <c r="C942" s="1"/>
      <c r="D942" s="855"/>
      <c r="E942" s="855"/>
      <c r="F942" s="856"/>
      <c r="G942" s="1"/>
      <c r="H942" s="1"/>
      <c r="I942" s="1"/>
      <c r="J942" s="1"/>
      <c r="K942" s="1"/>
      <c r="L942" s="1"/>
      <c r="M942" s="1"/>
      <c r="N942" s="1"/>
      <c r="O942" s="1"/>
      <c r="P942" s="1"/>
      <c r="Q942" s="1"/>
      <c r="R942" s="856"/>
      <c r="S942" s="856"/>
      <c r="T942" s="856"/>
      <c r="U942" s="1"/>
      <c r="V942" s="1"/>
      <c r="W942" s="1"/>
      <c r="X942" s="1"/>
      <c r="Y942" s="1"/>
      <c r="Z942" s="1"/>
      <c r="AA942" s="1"/>
      <c r="AB942" s="1"/>
      <c r="AC942" s="1"/>
      <c r="AD942" s="1"/>
      <c r="AE942" s="1"/>
      <c r="AF942" s="1"/>
      <c r="AG942" s="1"/>
      <c r="AH942" s="1"/>
      <c r="AI942" s="1"/>
      <c r="AJ942" s="1"/>
      <c r="AK942" s="1"/>
      <c r="AL942" s="1"/>
    </row>
    <row r="943" spans="1:38">
      <c r="A943" s="1"/>
      <c r="B943" s="1"/>
      <c r="C943" s="1"/>
      <c r="D943" s="855"/>
      <c r="E943" s="855"/>
      <c r="F943" s="856"/>
      <c r="G943" s="1"/>
      <c r="H943" s="1"/>
      <c r="I943" s="1"/>
      <c r="J943" s="1"/>
      <c r="K943" s="1"/>
      <c r="L943" s="1"/>
      <c r="M943" s="1"/>
      <c r="N943" s="1"/>
      <c r="O943" s="1"/>
      <c r="P943" s="1"/>
      <c r="Q943" s="1"/>
      <c r="R943" s="856"/>
      <c r="S943" s="856"/>
      <c r="T943" s="856"/>
      <c r="U943" s="1"/>
      <c r="V943" s="1"/>
      <c r="W943" s="1"/>
      <c r="X943" s="1"/>
      <c r="Y943" s="1"/>
      <c r="Z943" s="1"/>
      <c r="AA943" s="1"/>
      <c r="AB943" s="1"/>
      <c r="AC943" s="1"/>
      <c r="AD943" s="1"/>
      <c r="AE943" s="1"/>
      <c r="AF943" s="1"/>
      <c r="AG943" s="1"/>
      <c r="AH943" s="1"/>
      <c r="AI943" s="1"/>
      <c r="AJ943" s="1"/>
      <c r="AK943" s="1"/>
      <c r="AL943" s="1"/>
    </row>
    <row r="944" spans="1:38">
      <c r="A944" s="1"/>
      <c r="B944" s="1"/>
      <c r="C944" s="1"/>
      <c r="D944" s="855"/>
      <c r="E944" s="855"/>
      <c r="F944" s="856"/>
      <c r="G944" s="1"/>
      <c r="H944" s="1"/>
      <c r="I944" s="1"/>
      <c r="J944" s="1"/>
      <c r="K944" s="1"/>
      <c r="L944" s="1"/>
      <c r="M944" s="1"/>
      <c r="N944" s="1"/>
      <c r="O944" s="1"/>
      <c r="P944" s="1"/>
      <c r="Q944" s="1"/>
      <c r="R944" s="856"/>
      <c r="S944" s="856"/>
      <c r="T944" s="856"/>
      <c r="U944" s="1"/>
      <c r="V944" s="1"/>
      <c r="W944" s="1"/>
      <c r="X944" s="1"/>
      <c r="Y944" s="1"/>
      <c r="Z944" s="1"/>
      <c r="AA944" s="1"/>
      <c r="AB944" s="1"/>
      <c r="AC944" s="1"/>
      <c r="AD944" s="1"/>
      <c r="AE944" s="1"/>
      <c r="AF944" s="1"/>
      <c r="AG944" s="1"/>
      <c r="AH944" s="1"/>
      <c r="AI944" s="1"/>
      <c r="AJ944" s="1"/>
      <c r="AK944" s="1"/>
      <c r="AL944" s="1"/>
    </row>
    <row r="945" spans="1:38">
      <c r="A945" s="1"/>
      <c r="B945" s="1"/>
      <c r="C945" s="1"/>
      <c r="D945" s="855"/>
      <c r="E945" s="855"/>
      <c r="F945" s="856"/>
      <c r="G945" s="1"/>
      <c r="H945" s="1"/>
      <c r="I945" s="1"/>
      <c r="J945" s="1"/>
      <c r="K945" s="1"/>
      <c r="L945" s="1"/>
      <c r="M945" s="1"/>
      <c r="N945" s="1"/>
      <c r="O945" s="1"/>
      <c r="P945" s="1"/>
      <c r="Q945" s="1"/>
      <c r="R945" s="856"/>
      <c r="S945" s="856"/>
      <c r="T945" s="856"/>
      <c r="U945" s="1"/>
      <c r="V945" s="1"/>
      <c r="W945" s="1"/>
      <c r="X945" s="1"/>
      <c r="Y945" s="1"/>
      <c r="Z945" s="1"/>
      <c r="AA945" s="1"/>
      <c r="AB945" s="1"/>
      <c r="AC945" s="1"/>
      <c r="AD945" s="1"/>
      <c r="AE945" s="1"/>
      <c r="AF945" s="1"/>
      <c r="AG945" s="1"/>
      <c r="AH945" s="1"/>
      <c r="AI945" s="1"/>
      <c r="AJ945" s="1"/>
      <c r="AK945" s="1"/>
      <c r="AL945" s="1"/>
    </row>
    <row r="946" spans="1:38">
      <c r="A946" s="1"/>
      <c r="B946" s="1"/>
      <c r="C946" s="1"/>
      <c r="D946" s="855"/>
      <c r="E946" s="855"/>
      <c r="F946" s="856"/>
      <c r="G946" s="1"/>
      <c r="H946" s="1"/>
      <c r="I946" s="1"/>
      <c r="J946" s="1"/>
      <c r="K946" s="1"/>
      <c r="L946" s="1"/>
      <c r="M946" s="1"/>
      <c r="N946" s="1"/>
      <c r="O946" s="1"/>
      <c r="P946" s="1"/>
      <c r="Q946" s="1"/>
      <c r="R946" s="856"/>
      <c r="S946" s="856"/>
      <c r="T946" s="856"/>
      <c r="U946" s="1"/>
      <c r="V946" s="1"/>
      <c r="W946" s="1"/>
      <c r="X946" s="1"/>
      <c r="Y946" s="1"/>
      <c r="Z946" s="1"/>
      <c r="AA946" s="1"/>
      <c r="AB946" s="1"/>
      <c r="AC946" s="1"/>
      <c r="AD946" s="1"/>
      <c r="AE946" s="1"/>
      <c r="AF946" s="1"/>
      <c r="AG946" s="1"/>
      <c r="AH946" s="1"/>
      <c r="AI946" s="1"/>
      <c r="AJ946" s="1"/>
      <c r="AK946" s="1"/>
      <c r="AL946" s="1"/>
    </row>
    <row r="947" spans="1:38">
      <c r="A947" s="1"/>
      <c r="B947" s="1"/>
      <c r="C947" s="1"/>
      <c r="D947" s="855"/>
      <c r="E947" s="855"/>
      <c r="F947" s="856"/>
      <c r="G947" s="1"/>
      <c r="H947" s="1"/>
      <c r="I947" s="1"/>
      <c r="J947" s="1"/>
      <c r="K947" s="1"/>
      <c r="L947" s="1"/>
      <c r="M947" s="1"/>
      <c r="N947" s="1"/>
      <c r="O947" s="1"/>
      <c r="P947" s="1"/>
      <c r="Q947" s="1"/>
      <c r="R947" s="856"/>
      <c r="S947" s="856"/>
      <c r="T947" s="856"/>
      <c r="U947" s="1"/>
      <c r="V947" s="1"/>
      <c r="W947" s="1"/>
      <c r="X947" s="1"/>
      <c r="Y947" s="1"/>
      <c r="Z947" s="1"/>
      <c r="AA947" s="1"/>
      <c r="AB947" s="1"/>
      <c r="AC947" s="1"/>
      <c r="AD947" s="1"/>
      <c r="AE947" s="1"/>
      <c r="AF947" s="1"/>
      <c r="AG947" s="1"/>
      <c r="AH947" s="1"/>
      <c r="AI947" s="1"/>
      <c r="AJ947" s="1"/>
      <c r="AK947" s="1"/>
      <c r="AL947" s="1"/>
    </row>
    <row r="948" spans="1:38">
      <c r="A948" s="1"/>
      <c r="B948" s="1"/>
      <c r="C948" s="1"/>
      <c r="D948" s="855"/>
      <c r="E948" s="855"/>
      <c r="F948" s="856"/>
      <c r="G948" s="1"/>
      <c r="H948" s="1"/>
      <c r="I948" s="1"/>
      <c r="J948" s="1"/>
      <c r="K948" s="1"/>
      <c r="L948" s="1"/>
      <c r="M948" s="1"/>
      <c r="N948" s="1"/>
      <c r="O948" s="1"/>
      <c r="P948" s="1"/>
      <c r="Q948" s="1"/>
      <c r="R948" s="856"/>
      <c r="S948" s="856"/>
      <c r="T948" s="856"/>
      <c r="U948" s="1"/>
      <c r="V948" s="1"/>
      <c r="W948" s="1"/>
      <c r="X948" s="1"/>
      <c r="Y948" s="1"/>
      <c r="Z948" s="1"/>
      <c r="AA948" s="1"/>
      <c r="AB948" s="1"/>
      <c r="AC948" s="1"/>
      <c r="AD948" s="1"/>
      <c r="AE948" s="1"/>
      <c r="AF948" s="1"/>
      <c r="AG948" s="1"/>
      <c r="AH948" s="1"/>
      <c r="AI948" s="1"/>
      <c r="AJ948" s="1"/>
      <c r="AK948" s="1"/>
      <c r="AL948" s="1"/>
    </row>
    <row r="949" spans="1:38">
      <c r="A949" s="1"/>
      <c r="B949" s="1"/>
      <c r="C949" s="1"/>
      <c r="D949" s="855"/>
      <c r="E949" s="855"/>
      <c r="F949" s="856"/>
      <c r="G949" s="1"/>
      <c r="H949" s="1"/>
      <c r="I949" s="1"/>
      <c r="J949" s="1"/>
      <c r="K949" s="1"/>
      <c r="L949" s="1"/>
      <c r="M949" s="1"/>
      <c r="N949" s="1"/>
      <c r="O949" s="1"/>
      <c r="P949" s="1"/>
      <c r="Q949" s="1"/>
      <c r="R949" s="856"/>
      <c r="S949" s="856"/>
      <c r="T949" s="856"/>
      <c r="U949" s="1"/>
      <c r="V949" s="1"/>
      <c r="W949" s="1"/>
      <c r="X949" s="1"/>
      <c r="Y949" s="1"/>
      <c r="Z949" s="1"/>
      <c r="AA949" s="1"/>
      <c r="AB949" s="1"/>
      <c r="AC949" s="1"/>
      <c r="AD949" s="1"/>
      <c r="AE949" s="1"/>
      <c r="AF949" s="1"/>
      <c r="AG949" s="1"/>
      <c r="AH949" s="1"/>
      <c r="AI949" s="1"/>
      <c r="AJ949" s="1"/>
      <c r="AK949" s="1"/>
      <c r="AL949" s="1"/>
    </row>
    <row r="950" spans="1:38">
      <c r="A950" s="1"/>
      <c r="B950" s="1"/>
      <c r="C950" s="1"/>
      <c r="D950" s="855"/>
      <c r="E950" s="855"/>
      <c r="F950" s="856"/>
      <c r="G950" s="1"/>
      <c r="H950" s="1"/>
      <c r="I950" s="1"/>
      <c r="J950" s="1"/>
      <c r="K950" s="1"/>
      <c r="L950" s="1"/>
      <c r="M950" s="1"/>
      <c r="N950" s="1"/>
      <c r="O950" s="1"/>
      <c r="P950" s="1"/>
      <c r="Q950" s="1"/>
      <c r="R950" s="856"/>
      <c r="S950" s="856"/>
      <c r="T950" s="856"/>
      <c r="U950" s="1"/>
      <c r="V950" s="1"/>
      <c r="W950" s="1"/>
      <c r="X950" s="1"/>
      <c r="Y950" s="1"/>
      <c r="Z950" s="1"/>
      <c r="AA950" s="1"/>
      <c r="AB950" s="1"/>
      <c r="AC950" s="1"/>
      <c r="AD950" s="1"/>
      <c r="AE950" s="1"/>
      <c r="AF950" s="1"/>
      <c r="AG950" s="1"/>
      <c r="AH950" s="1"/>
      <c r="AI950" s="1"/>
      <c r="AJ950" s="1"/>
      <c r="AK950" s="1"/>
      <c r="AL950" s="1"/>
    </row>
    <row r="951" spans="1:38">
      <c r="A951" s="1"/>
      <c r="B951" s="1"/>
      <c r="C951" s="1"/>
      <c r="D951" s="855"/>
      <c r="E951" s="855"/>
      <c r="F951" s="856"/>
      <c r="G951" s="1"/>
      <c r="H951" s="1"/>
      <c r="I951" s="1"/>
      <c r="J951" s="1"/>
      <c r="K951" s="1"/>
      <c r="L951" s="1"/>
      <c r="M951" s="1"/>
      <c r="N951" s="1"/>
      <c r="O951" s="1"/>
      <c r="P951" s="1"/>
      <c r="Q951" s="1"/>
      <c r="R951" s="856"/>
      <c r="S951" s="856"/>
      <c r="T951" s="856"/>
      <c r="U951" s="1"/>
      <c r="V951" s="1"/>
      <c r="W951" s="1"/>
      <c r="X951" s="1"/>
      <c r="Y951" s="1"/>
      <c r="Z951" s="1"/>
      <c r="AA951" s="1"/>
      <c r="AB951" s="1"/>
      <c r="AC951" s="1"/>
      <c r="AD951" s="1"/>
      <c r="AE951" s="1"/>
      <c r="AF951" s="1"/>
      <c r="AG951" s="1"/>
      <c r="AH951" s="1"/>
      <c r="AI951" s="1"/>
      <c r="AJ951" s="1"/>
      <c r="AK951" s="1"/>
      <c r="AL951" s="1"/>
    </row>
    <row r="952" spans="1:38">
      <c r="A952" s="1"/>
      <c r="B952" s="1"/>
      <c r="C952" s="1"/>
      <c r="D952" s="855"/>
      <c r="E952" s="855"/>
      <c r="F952" s="856"/>
      <c r="G952" s="1"/>
      <c r="H952" s="1"/>
      <c r="I952" s="1"/>
      <c r="J952" s="1"/>
      <c r="K952" s="1"/>
      <c r="L952" s="1"/>
      <c r="M952" s="1"/>
      <c r="N952" s="1"/>
      <c r="O952" s="1"/>
      <c r="P952" s="1"/>
      <c r="Q952" s="1"/>
      <c r="R952" s="856"/>
      <c r="S952" s="856"/>
      <c r="T952" s="856"/>
      <c r="U952" s="1"/>
      <c r="V952" s="1"/>
      <c r="W952" s="1"/>
      <c r="X952" s="1"/>
      <c r="Y952" s="1"/>
      <c r="Z952" s="1"/>
      <c r="AA952" s="1"/>
      <c r="AB952" s="1"/>
      <c r="AC952" s="1"/>
      <c r="AD952" s="1"/>
      <c r="AE952" s="1"/>
      <c r="AF952" s="1"/>
      <c r="AG952" s="1"/>
      <c r="AH952" s="1"/>
      <c r="AI952" s="1"/>
      <c r="AJ952" s="1"/>
      <c r="AK952" s="1"/>
      <c r="AL952" s="1"/>
    </row>
    <row r="953" spans="1:38">
      <c r="A953" s="1"/>
      <c r="B953" s="1"/>
      <c r="C953" s="1"/>
      <c r="D953" s="855"/>
      <c r="E953" s="855"/>
      <c r="F953" s="856"/>
      <c r="G953" s="1"/>
      <c r="H953" s="1"/>
      <c r="I953" s="1"/>
      <c r="J953" s="1"/>
      <c r="K953" s="1"/>
      <c r="L953" s="1"/>
      <c r="M953" s="1"/>
      <c r="N953" s="1"/>
      <c r="O953" s="1"/>
      <c r="P953" s="1"/>
      <c r="Q953" s="1"/>
      <c r="R953" s="856"/>
      <c r="S953" s="856"/>
      <c r="T953" s="856"/>
      <c r="U953" s="1"/>
      <c r="V953" s="1"/>
      <c r="W953" s="1"/>
      <c r="X953" s="1"/>
      <c r="Y953" s="1"/>
      <c r="Z953" s="1"/>
      <c r="AA953" s="1"/>
      <c r="AB953" s="1"/>
      <c r="AC953" s="1"/>
      <c r="AD953" s="1"/>
      <c r="AE953" s="1"/>
      <c r="AF953" s="1"/>
      <c r="AG953" s="1"/>
      <c r="AH953" s="1"/>
      <c r="AI953" s="1"/>
      <c r="AJ953" s="1"/>
      <c r="AK953" s="1"/>
      <c r="AL953" s="1"/>
    </row>
    <row r="954" spans="1:38">
      <c r="A954" s="1"/>
      <c r="B954" s="1"/>
      <c r="C954" s="1"/>
      <c r="D954" s="855"/>
      <c r="E954" s="855"/>
      <c r="F954" s="856"/>
      <c r="G954" s="1"/>
      <c r="H954" s="1"/>
      <c r="I954" s="1"/>
      <c r="J954" s="1"/>
      <c r="K954" s="1"/>
      <c r="L954" s="1"/>
      <c r="M954" s="1"/>
      <c r="N954" s="1"/>
      <c r="O954" s="1"/>
      <c r="P954" s="1"/>
      <c r="Q954" s="1"/>
      <c r="R954" s="856"/>
      <c r="S954" s="856"/>
      <c r="T954" s="856"/>
      <c r="U954" s="1"/>
      <c r="V954" s="1"/>
      <c r="W954" s="1"/>
      <c r="X954" s="1"/>
      <c r="Y954" s="1"/>
      <c r="Z954" s="1"/>
      <c r="AA954" s="1"/>
      <c r="AB954" s="1"/>
      <c r="AC954" s="1"/>
      <c r="AD954" s="1"/>
      <c r="AE954" s="1"/>
      <c r="AF954" s="1"/>
      <c r="AG954" s="1"/>
      <c r="AH954" s="1"/>
      <c r="AI954" s="1"/>
      <c r="AJ954" s="1"/>
      <c r="AK954" s="1"/>
      <c r="AL954" s="1"/>
    </row>
    <row r="955" spans="1:38">
      <c r="A955" s="1"/>
      <c r="B955" s="1"/>
      <c r="C955" s="1"/>
      <c r="D955" s="855"/>
      <c r="E955" s="855"/>
      <c r="F955" s="856"/>
      <c r="G955" s="1"/>
      <c r="H955" s="1"/>
      <c r="I955" s="1"/>
      <c r="J955" s="1"/>
      <c r="K955" s="1"/>
      <c r="L955" s="1"/>
      <c r="M955" s="1"/>
      <c r="N955" s="1"/>
      <c r="O955" s="1"/>
      <c r="P955" s="1"/>
      <c r="Q955" s="1"/>
      <c r="R955" s="856"/>
      <c r="S955" s="856"/>
      <c r="T955" s="856"/>
      <c r="U955" s="1"/>
      <c r="V955" s="1"/>
      <c r="W955" s="1"/>
      <c r="X955" s="1"/>
      <c r="Y955" s="1"/>
      <c r="Z955" s="1"/>
      <c r="AA955" s="1"/>
      <c r="AB955" s="1"/>
      <c r="AC955" s="1"/>
      <c r="AD955" s="1"/>
      <c r="AE955" s="1"/>
      <c r="AF955" s="1"/>
      <c r="AG955" s="1"/>
      <c r="AH955" s="1"/>
      <c r="AI955" s="1"/>
      <c r="AJ955" s="1"/>
      <c r="AK955" s="1"/>
      <c r="AL955" s="1"/>
    </row>
    <row r="956" spans="1:38">
      <c r="A956" s="1"/>
      <c r="B956" s="1"/>
      <c r="C956" s="1"/>
      <c r="D956" s="855"/>
      <c r="E956" s="855"/>
      <c r="F956" s="856"/>
      <c r="G956" s="1"/>
      <c r="H956" s="1"/>
      <c r="I956" s="1"/>
      <c r="J956" s="1"/>
      <c r="K956" s="1"/>
      <c r="L956" s="1"/>
      <c r="M956" s="1"/>
      <c r="N956" s="1"/>
      <c r="O956" s="1"/>
      <c r="P956" s="1"/>
      <c r="Q956" s="1"/>
      <c r="R956" s="856"/>
      <c r="S956" s="856"/>
      <c r="T956" s="856"/>
      <c r="U956" s="1"/>
      <c r="V956" s="1"/>
      <c r="W956" s="1"/>
      <c r="X956" s="1"/>
      <c r="Y956" s="1"/>
      <c r="Z956" s="1"/>
      <c r="AA956" s="1"/>
      <c r="AB956" s="1"/>
      <c r="AC956" s="1"/>
      <c r="AD956" s="1"/>
      <c r="AE956" s="1"/>
      <c r="AF956" s="1"/>
      <c r="AG956" s="1"/>
      <c r="AH956" s="1"/>
      <c r="AI956" s="1"/>
      <c r="AJ956" s="1"/>
      <c r="AK956" s="1"/>
      <c r="AL956" s="1"/>
    </row>
    <row r="957" spans="1:38">
      <c r="A957" s="1"/>
      <c r="B957" s="1"/>
      <c r="C957" s="1"/>
      <c r="D957" s="855"/>
      <c r="E957" s="855"/>
      <c r="F957" s="856"/>
      <c r="G957" s="1"/>
      <c r="H957" s="1"/>
      <c r="I957" s="1"/>
      <c r="J957" s="1"/>
      <c r="K957" s="1"/>
      <c r="L957" s="1"/>
      <c r="M957" s="1"/>
      <c r="N957" s="1"/>
      <c r="O957" s="1"/>
      <c r="P957" s="1"/>
      <c r="Q957" s="1"/>
      <c r="R957" s="856"/>
      <c r="S957" s="856"/>
      <c r="T957" s="856"/>
      <c r="U957" s="1"/>
      <c r="V957" s="1"/>
      <c r="W957" s="1"/>
      <c r="X957" s="1"/>
      <c r="Y957" s="1"/>
      <c r="Z957" s="1"/>
      <c r="AA957" s="1"/>
      <c r="AB957" s="1"/>
      <c r="AC957" s="1"/>
      <c r="AD957" s="1"/>
      <c r="AE957" s="1"/>
      <c r="AF957" s="1"/>
      <c r="AG957" s="1"/>
      <c r="AH957" s="1"/>
      <c r="AI957" s="1"/>
      <c r="AJ957" s="1"/>
      <c r="AK957" s="1"/>
      <c r="AL957" s="1"/>
    </row>
    <row r="958" spans="1:38">
      <c r="A958" s="1"/>
      <c r="B958" s="1"/>
      <c r="C958" s="1"/>
      <c r="D958" s="855"/>
      <c r="E958" s="855"/>
      <c r="F958" s="856"/>
      <c r="G958" s="1"/>
      <c r="H958" s="1"/>
      <c r="I958" s="1"/>
      <c r="J958" s="1"/>
      <c r="K958" s="1"/>
      <c r="L958" s="1"/>
      <c r="M958" s="1"/>
      <c r="N958" s="1"/>
      <c r="O958" s="1"/>
      <c r="P958" s="1"/>
      <c r="Q958" s="1"/>
      <c r="R958" s="856"/>
      <c r="S958" s="856"/>
      <c r="T958" s="856"/>
      <c r="U958" s="1"/>
      <c r="V958" s="1"/>
      <c r="W958" s="1"/>
      <c r="X958" s="1"/>
      <c r="Y958" s="1"/>
      <c r="Z958" s="1"/>
      <c r="AA958" s="1"/>
      <c r="AB958" s="1"/>
      <c r="AC958" s="1"/>
      <c r="AD958" s="1"/>
      <c r="AE958" s="1"/>
      <c r="AF958" s="1"/>
      <c r="AG958" s="1"/>
      <c r="AH958" s="1"/>
      <c r="AI958" s="1"/>
      <c r="AJ958" s="1"/>
      <c r="AK958" s="1"/>
      <c r="AL958" s="1"/>
    </row>
    <row r="959" spans="1:38">
      <c r="A959" s="1"/>
      <c r="B959" s="1"/>
      <c r="C959" s="1"/>
      <c r="D959" s="855"/>
      <c r="E959" s="855"/>
      <c r="F959" s="856"/>
      <c r="G959" s="1"/>
      <c r="H959" s="1"/>
      <c r="I959" s="1"/>
      <c r="J959" s="1"/>
      <c r="K959" s="1"/>
      <c r="L959" s="1"/>
      <c r="M959" s="1"/>
      <c r="N959" s="1"/>
      <c r="O959" s="1"/>
      <c r="P959" s="1"/>
      <c r="Q959" s="1"/>
      <c r="R959" s="856"/>
      <c r="S959" s="856"/>
      <c r="T959" s="856"/>
      <c r="U959" s="1"/>
      <c r="V959" s="1"/>
      <c r="W959" s="1"/>
      <c r="X959" s="1"/>
      <c r="Y959" s="1"/>
      <c r="Z959" s="1"/>
      <c r="AA959" s="1"/>
      <c r="AB959" s="1"/>
      <c r="AC959" s="1"/>
      <c r="AD959" s="1"/>
      <c r="AE959" s="1"/>
      <c r="AF959" s="1"/>
      <c r="AG959" s="1"/>
      <c r="AH959" s="1"/>
      <c r="AI959" s="1"/>
      <c r="AJ959" s="1"/>
      <c r="AK959" s="1"/>
      <c r="AL959" s="1"/>
    </row>
    <row r="960" spans="1:38">
      <c r="A960" s="1"/>
      <c r="B960" s="1"/>
      <c r="C960" s="1"/>
      <c r="D960" s="855"/>
      <c r="E960" s="855"/>
      <c r="F960" s="856"/>
      <c r="G960" s="1"/>
      <c r="H960" s="1"/>
      <c r="I960" s="1"/>
      <c r="J960" s="1"/>
      <c r="K960" s="1"/>
      <c r="L960" s="1"/>
      <c r="M960" s="1"/>
      <c r="N960" s="1"/>
      <c r="O960" s="1"/>
      <c r="P960" s="1"/>
      <c r="Q960" s="1"/>
      <c r="R960" s="856"/>
      <c r="S960" s="856"/>
      <c r="T960" s="856"/>
      <c r="U960" s="1"/>
      <c r="V960" s="1"/>
      <c r="W960" s="1"/>
      <c r="X960" s="1"/>
      <c r="Y960" s="1"/>
      <c r="Z960" s="1"/>
      <c r="AA960" s="1"/>
      <c r="AB960" s="1"/>
      <c r="AC960" s="1"/>
      <c r="AD960" s="1"/>
      <c r="AE960" s="1"/>
      <c r="AF960" s="1"/>
      <c r="AG960" s="1"/>
      <c r="AH960" s="1"/>
      <c r="AI960" s="1"/>
      <c r="AJ960" s="1"/>
      <c r="AK960" s="1"/>
      <c r="AL960" s="1"/>
    </row>
    <row r="961" spans="1:38">
      <c r="A961" s="1"/>
      <c r="B961" s="1"/>
      <c r="C961" s="1"/>
      <c r="D961" s="855"/>
      <c r="E961" s="855"/>
      <c r="F961" s="856"/>
      <c r="G961" s="1"/>
      <c r="H961" s="1"/>
      <c r="I961" s="1"/>
      <c r="J961" s="1"/>
      <c r="K961" s="1"/>
      <c r="L961" s="1"/>
      <c r="M961" s="1"/>
      <c r="N961" s="1"/>
      <c r="O961" s="1"/>
      <c r="P961" s="1"/>
      <c r="Q961" s="1"/>
      <c r="R961" s="856"/>
      <c r="S961" s="856"/>
      <c r="T961" s="856"/>
      <c r="U961" s="1"/>
      <c r="V961" s="1"/>
      <c r="W961" s="1"/>
      <c r="X961" s="1"/>
      <c r="Y961" s="1"/>
      <c r="Z961" s="1"/>
      <c r="AA961" s="1"/>
      <c r="AB961" s="1"/>
      <c r="AC961" s="1"/>
      <c r="AD961" s="1"/>
      <c r="AE961" s="1"/>
      <c r="AF961" s="1"/>
      <c r="AG961" s="1"/>
      <c r="AH961" s="1"/>
      <c r="AI961" s="1"/>
      <c r="AJ961" s="1"/>
      <c r="AK961" s="1"/>
      <c r="AL961" s="1"/>
    </row>
    <row r="962" spans="1:38">
      <c r="A962" s="1"/>
      <c r="B962" s="1"/>
      <c r="C962" s="1"/>
      <c r="D962" s="855"/>
      <c r="E962" s="855"/>
      <c r="F962" s="856"/>
      <c r="G962" s="1"/>
      <c r="H962" s="1"/>
      <c r="I962" s="1"/>
      <c r="J962" s="1"/>
      <c r="K962" s="1"/>
      <c r="L962" s="1"/>
      <c r="M962" s="1"/>
      <c r="N962" s="1"/>
      <c r="O962" s="1"/>
      <c r="P962" s="1"/>
      <c r="Q962" s="1"/>
      <c r="R962" s="856"/>
      <c r="S962" s="856"/>
      <c r="T962" s="856"/>
      <c r="U962" s="1"/>
      <c r="V962" s="1"/>
      <c r="W962" s="1"/>
      <c r="X962" s="1"/>
      <c r="Y962" s="1"/>
      <c r="Z962" s="1"/>
      <c r="AA962" s="1"/>
      <c r="AB962" s="1"/>
      <c r="AC962" s="1"/>
      <c r="AD962" s="1"/>
      <c r="AE962" s="1"/>
      <c r="AF962" s="1"/>
      <c r="AG962" s="1"/>
      <c r="AH962" s="1"/>
      <c r="AI962" s="1"/>
      <c r="AJ962" s="1"/>
      <c r="AK962" s="1"/>
      <c r="AL962" s="1"/>
    </row>
    <row r="963" spans="1:38">
      <c r="A963" s="1"/>
      <c r="B963" s="1"/>
      <c r="C963" s="1"/>
      <c r="D963" s="855"/>
      <c r="E963" s="855"/>
      <c r="F963" s="856"/>
      <c r="G963" s="1"/>
      <c r="H963" s="1"/>
      <c r="I963" s="1"/>
      <c r="J963" s="1"/>
      <c r="K963" s="1"/>
      <c r="L963" s="1"/>
      <c r="M963" s="1"/>
      <c r="N963" s="1"/>
      <c r="O963" s="1"/>
      <c r="P963" s="1"/>
      <c r="Q963" s="1"/>
      <c r="R963" s="856"/>
      <c r="S963" s="856"/>
      <c r="T963" s="856"/>
      <c r="U963" s="1"/>
      <c r="V963" s="1"/>
      <c r="W963" s="1"/>
      <c r="X963" s="1"/>
      <c r="Y963" s="1"/>
      <c r="Z963" s="1"/>
      <c r="AA963" s="1"/>
      <c r="AB963" s="1"/>
      <c r="AC963" s="1"/>
      <c r="AD963" s="1"/>
      <c r="AE963" s="1"/>
      <c r="AF963" s="1"/>
      <c r="AG963" s="1"/>
      <c r="AH963" s="1"/>
      <c r="AI963" s="1"/>
      <c r="AJ963" s="1"/>
      <c r="AK963" s="1"/>
      <c r="AL963" s="1"/>
    </row>
    <row r="964" spans="1:38">
      <c r="A964" s="1"/>
      <c r="B964" s="1"/>
      <c r="C964" s="1"/>
      <c r="D964" s="855"/>
      <c r="E964" s="855"/>
      <c r="F964" s="856"/>
      <c r="G964" s="1"/>
      <c r="H964" s="1"/>
      <c r="I964" s="1"/>
      <c r="J964" s="1"/>
      <c r="K964" s="1"/>
      <c r="L964" s="1"/>
      <c r="M964" s="1"/>
      <c r="N964" s="1"/>
      <c r="O964" s="1"/>
      <c r="P964" s="1"/>
      <c r="Q964" s="1"/>
      <c r="R964" s="856"/>
      <c r="S964" s="856"/>
      <c r="T964" s="856"/>
      <c r="U964" s="1"/>
      <c r="V964" s="1"/>
      <c r="W964" s="1"/>
      <c r="X964" s="1"/>
      <c r="Y964" s="1"/>
      <c r="Z964" s="1"/>
      <c r="AA964" s="1"/>
      <c r="AB964" s="1"/>
      <c r="AC964" s="1"/>
      <c r="AD964" s="1"/>
      <c r="AE964" s="1"/>
      <c r="AF964" s="1"/>
      <c r="AG964" s="1"/>
      <c r="AH964" s="1"/>
      <c r="AI964" s="1"/>
      <c r="AJ964" s="1"/>
      <c r="AK964" s="1"/>
      <c r="AL964" s="1"/>
    </row>
    <row r="965" spans="1:38">
      <c r="A965" s="1"/>
      <c r="B965" s="1"/>
      <c r="C965" s="1"/>
      <c r="D965" s="855"/>
      <c r="E965" s="855"/>
      <c r="F965" s="856"/>
      <c r="G965" s="1"/>
      <c r="H965" s="1"/>
      <c r="I965" s="1"/>
      <c r="J965" s="1"/>
      <c r="K965" s="1"/>
      <c r="L965" s="1"/>
      <c r="M965" s="1"/>
      <c r="N965" s="1"/>
      <c r="O965" s="1"/>
      <c r="P965" s="1"/>
      <c r="Q965" s="1"/>
      <c r="R965" s="856"/>
      <c r="S965" s="856"/>
      <c r="T965" s="856"/>
      <c r="U965" s="1"/>
      <c r="V965" s="1"/>
      <c r="W965" s="1"/>
      <c r="X965" s="1"/>
      <c r="Y965" s="1"/>
      <c r="Z965" s="1"/>
      <c r="AA965" s="1"/>
      <c r="AB965" s="1"/>
      <c r="AC965" s="1"/>
      <c r="AD965" s="1"/>
      <c r="AE965" s="1"/>
      <c r="AF965" s="1"/>
      <c r="AG965" s="1"/>
      <c r="AH965" s="1"/>
      <c r="AI965" s="1"/>
      <c r="AJ965" s="1"/>
      <c r="AK965" s="1"/>
      <c r="AL965" s="1"/>
    </row>
    <row r="966" spans="1:38">
      <c r="A966" s="1"/>
      <c r="B966" s="1"/>
      <c r="C966" s="1"/>
      <c r="D966" s="855"/>
      <c r="E966" s="855"/>
      <c r="F966" s="856"/>
      <c r="G966" s="1"/>
      <c r="H966" s="1"/>
      <c r="I966" s="1"/>
      <c r="J966" s="1"/>
      <c r="K966" s="1"/>
      <c r="L966" s="1"/>
      <c r="M966" s="1"/>
      <c r="N966" s="1"/>
      <c r="O966" s="1"/>
      <c r="P966" s="1"/>
      <c r="Q966" s="1"/>
      <c r="R966" s="856"/>
      <c r="S966" s="856"/>
      <c r="T966" s="856"/>
      <c r="U966" s="1"/>
      <c r="V966" s="1"/>
      <c r="W966" s="1"/>
      <c r="X966" s="1"/>
      <c r="Y966" s="1"/>
      <c r="Z966" s="1"/>
      <c r="AA966" s="1"/>
      <c r="AB966" s="1"/>
      <c r="AC966" s="1"/>
      <c r="AD966" s="1"/>
      <c r="AE966" s="1"/>
      <c r="AF966" s="1"/>
      <c r="AG966" s="1"/>
      <c r="AH966" s="1"/>
      <c r="AI966" s="1"/>
      <c r="AJ966" s="1"/>
      <c r="AK966" s="1"/>
      <c r="AL966" s="1"/>
    </row>
    <row r="967" spans="1:38">
      <c r="A967" s="1"/>
      <c r="B967" s="1"/>
      <c r="C967" s="1"/>
      <c r="D967" s="855"/>
      <c r="E967" s="855"/>
      <c r="F967" s="856"/>
      <c r="G967" s="1"/>
      <c r="H967" s="1"/>
      <c r="I967" s="1"/>
      <c r="J967" s="1"/>
      <c r="K967" s="1"/>
      <c r="L967" s="1"/>
      <c r="M967" s="1"/>
      <c r="N967" s="1"/>
      <c r="O967" s="1"/>
      <c r="P967" s="1"/>
      <c r="Q967" s="1"/>
      <c r="R967" s="856"/>
      <c r="S967" s="856"/>
      <c r="T967" s="856"/>
      <c r="U967" s="1"/>
      <c r="V967" s="1"/>
      <c r="W967" s="1"/>
      <c r="X967" s="1"/>
      <c r="Y967" s="1"/>
      <c r="Z967" s="1"/>
      <c r="AA967" s="1"/>
      <c r="AB967" s="1"/>
      <c r="AC967" s="1"/>
      <c r="AD967" s="1"/>
      <c r="AE967" s="1"/>
      <c r="AF967" s="1"/>
      <c r="AG967" s="1"/>
      <c r="AH967" s="1"/>
      <c r="AI967" s="1"/>
      <c r="AJ967" s="1"/>
      <c r="AK967" s="1"/>
      <c r="AL967" s="1"/>
    </row>
    <row r="968" spans="1:38">
      <c r="A968" s="1"/>
      <c r="B968" s="1"/>
      <c r="C968" s="1"/>
      <c r="D968" s="855"/>
      <c r="E968" s="855"/>
      <c r="F968" s="856"/>
      <c r="G968" s="1"/>
      <c r="H968" s="1"/>
      <c r="I968" s="1"/>
      <c r="J968" s="1"/>
      <c r="K968" s="1"/>
      <c r="L968" s="1"/>
      <c r="M968" s="1"/>
      <c r="N968" s="1"/>
      <c r="O968" s="1"/>
      <c r="P968" s="1"/>
      <c r="Q968" s="1"/>
      <c r="R968" s="856"/>
      <c r="S968" s="856"/>
      <c r="T968" s="856"/>
      <c r="U968" s="1"/>
      <c r="V968" s="1"/>
      <c r="W968" s="1"/>
      <c r="X968" s="1"/>
      <c r="Y968" s="1"/>
      <c r="Z968" s="1"/>
      <c r="AA968" s="1"/>
      <c r="AB968" s="1"/>
      <c r="AC968" s="1"/>
      <c r="AD968" s="1"/>
      <c r="AE968" s="1"/>
      <c r="AF968" s="1"/>
      <c r="AG968" s="1"/>
      <c r="AH968" s="1"/>
      <c r="AI968" s="1"/>
      <c r="AJ968" s="1"/>
      <c r="AK968" s="1"/>
      <c r="AL968" s="1"/>
    </row>
    <row r="969" spans="1:38">
      <c r="A969" s="1"/>
      <c r="B969" s="1"/>
      <c r="C969" s="1"/>
      <c r="D969" s="855"/>
      <c r="E969" s="855"/>
      <c r="F969" s="856"/>
      <c r="G969" s="1"/>
      <c r="H969" s="1"/>
      <c r="I969" s="1"/>
      <c r="J969" s="1"/>
      <c r="K969" s="1"/>
      <c r="L969" s="1"/>
      <c r="M969" s="1"/>
      <c r="N969" s="1"/>
      <c r="O969" s="1"/>
      <c r="P969" s="1"/>
      <c r="Q969" s="1"/>
      <c r="R969" s="856"/>
      <c r="S969" s="856"/>
      <c r="T969" s="856"/>
      <c r="U969" s="1"/>
      <c r="V969" s="1"/>
      <c r="W969" s="1"/>
      <c r="X969" s="1"/>
      <c r="Y969" s="1"/>
      <c r="Z969" s="1"/>
      <c r="AA969" s="1"/>
      <c r="AB969" s="1"/>
      <c r="AC969" s="1"/>
      <c r="AD969" s="1"/>
      <c r="AE969" s="1"/>
      <c r="AF969" s="1"/>
      <c r="AG969" s="1"/>
      <c r="AH969" s="1"/>
      <c r="AI969" s="1"/>
      <c r="AJ969" s="1"/>
      <c r="AK969" s="1"/>
      <c r="AL969" s="1"/>
    </row>
    <row r="970" spans="1:38">
      <c r="A970" s="1"/>
      <c r="B970" s="1"/>
      <c r="C970" s="1"/>
      <c r="D970" s="855"/>
      <c r="E970" s="855"/>
      <c r="F970" s="856"/>
      <c r="G970" s="1"/>
      <c r="H970" s="1"/>
      <c r="I970" s="1"/>
      <c r="J970" s="1"/>
      <c r="K970" s="1"/>
      <c r="L970" s="1"/>
      <c r="M970" s="1"/>
      <c r="N970" s="1"/>
      <c r="O970" s="1"/>
      <c r="P970" s="1"/>
      <c r="Q970" s="1"/>
      <c r="R970" s="856"/>
      <c r="S970" s="856"/>
      <c r="T970" s="856"/>
      <c r="U970" s="1"/>
      <c r="V970" s="1"/>
      <c r="W970" s="1"/>
      <c r="X970" s="1"/>
      <c r="Y970" s="1"/>
      <c r="Z970" s="1"/>
      <c r="AA970" s="1"/>
      <c r="AB970" s="1"/>
      <c r="AC970" s="1"/>
      <c r="AD970" s="1"/>
      <c r="AE970" s="1"/>
      <c r="AF970" s="1"/>
      <c r="AG970" s="1"/>
      <c r="AH970" s="1"/>
      <c r="AI970" s="1"/>
      <c r="AJ970" s="1"/>
      <c r="AK970" s="1"/>
      <c r="AL970" s="1"/>
    </row>
    <row r="971" spans="1:38">
      <c r="A971" s="1"/>
      <c r="B971" s="1"/>
      <c r="C971" s="1"/>
      <c r="D971" s="855"/>
      <c r="E971" s="855"/>
      <c r="F971" s="856"/>
      <c r="G971" s="1"/>
      <c r="H971" s="1"/>
      <c r="I971" s="1"/>
      <c r="J971" s="1"/>
      <c r="K971" s="1"/>
      <c r="L971" s="1"/>
      <c r="M971" s="1"/>
      <c r="N971" s="1"/>
      <c r="O971" s="1"/>
      <c r="P971" s="1"/>
      <c r="Q971" s="1"/>
      <c r="R971" s="856"/>
      <c r="S971" s="856"/>
      <c r="T971" s="856"/>
      <c r="U971" s="1"/>
      <c r="V971" s="1"/>
      <c r="W971" s="1"/>
      <c r="X971" s="1"/>
      <c r="Y971" s="1"/>
      <c r="Z971" s="1"/>
      <c r="AA971" s="1"/>
      <c r="AB971" s="1"/>
      <c r="AC971" s="1"/>
      <c r="AD971" s="1"/>
      <c r="AE971" s="1"/>
      <c r="AF971" s="1"/>
      <c r="AG971" s="1"/>
      <c r="AH971" s="1"/>
      <c r="AI971" s="1"/>
      <c r="AJ971" s="1"/>
      <c r="AK971" s="1"/>
      <c r="AL971" s="1"/>
    </row>
    <row r="972" spans="1:38">
      <c r="A972" s="1"/>
      <c r="B972" s="1"/>
      <c r="C972" s="1"/>
      <c r="D972" s="855"/>
      <c r="E972" s="855"/>
      <c r="F972" s="856"/>
      <c r="G972" s="1"/>
      <c r="H972" s="1"/>
      <c r="I972" s="1"/>
      <c r="J972" s="1"/>
      <c r="K972" s="1"/>
      <c r="L972" s="1"/>
      <c r="M972" s="1"/>
      <c r="N972" s="1"/>
      <c r="O972" s="1"/>
      <c r="P972" s="1"/>
      <c r="Q972" s="1"/>
      <c r="R972" s="856"/>
      <c r="S972" s="856"/>
      <c r="T972" s="856"/>
      <c r="U972" s="1"/>
      <c r="V972" s="1"/>
      <c r="W972" s="1"/>
      <c r="X972" s="1"/>
      <c r="Y972" s="1"/>
      <c r="Z972" s="1"/>
      <c r="AA972" s="1"/>
      <c r="AB972" s="1"/>
      <c r="AC972" s="1"/>
      <c r="AD972" s="1"/>
      <c r="AE972" s="1"/>
      <c r="AF972" s="1"/>
      <c r="AG972" s="1"/>
      <c r="AH972" s="1"/>
      <c r="AI972" s="1"/>
      <c r="AJ972" s="1"/>
      <c r="AK972" s="1"/>
      <c r="AL972" s="1"/>
    </row>
    <row r="973" spans="1:38">
      <c r="A973" s="1"/>
      <c r="B973" s="1"/>
      <c r="C973" s="1"/>
      <c r="D973" s="855"/>
      <c r="E973" s="855"/>
      <c r="F973" s="856"/>
      <c r="G973" s="1"/>
      <c r="H973" s="1"/>
      <c r="I973" s="1"/>
      <c r="J973" s="1"/>
      <c r="K973" s="1"/>
      <c r="L973" s="1"/>
      <c r="M973" s="1"/>
      <c r="N973" s="1"/>
      <c r="O973" s="1"/>
      <c r="P973" s="1"/>
      <c r="Q973" s="1"/>
      <c r="R973" s="856"/>
      <c r="S973" s="856"/>
      <c r="T973" s="856"/>
      <c r="U973" s="1"/>
      <c r="V973" s="1"/>
      <c r="W973" s="1"/>
      <c r="X973" s="1"/>
      <c r="Y973" s="1"/>
      <c r="Z973" s="1"/>
      <c r="AA973" s="1"/>
      <c r="AB973" s="1"/>
      <c r="AC973" s="1"/>
      <c r="AD973" s="1"/>
      <c r="AE973" s="1"/>
      <c r="AF973" s="1"/>
      <c r="AG973" s="1"/>
      <c r="AH973" s="1"/>
      <c r="AI973" s="1"/>
      <c r="AJ973" s="1"/>
      <c r="AK973" s="1"/>
      <c r="AL973" s="1"/>
    </row>
    <row r="974" spans="1:38">
      <c r="A974" s="1"/>
      <c r="B974" s="1"/>
      <c r="C974" s="1"/>
      <c r="D974" s="855"/>
      <c r="E974" s="855"/>
      <c r="F974" s="856"/>
      <c r="G974" s="1"/>
      <c r="H974" s="1"/>
      <c r="I974" s="1"/>
      <c r="J974" s="1"/>
      <c r="K974" s="1"/>
      <c r="L974" s="1"/>
      <c r="M974" s="1"/>
      <c r="N974" s="1"/>
      <c r="O974" s="1"/>
      <c r="P974" s="1"/>
      <c r="Q974" s="1"/>
      <c r="R974" s="856"/>
      <c r="S974" s="856"/>
      <c r="T974" s="856"/>
      <c r="U974" s="1"/>
      <c r="V974" s="1"/>
      <c r="W974" s="1"/>
      <c r="X974" s="1"/>
      <c r="Y974" s="1"/>
      <c r="Z974" s="1"/>
      <c r="AA974" s="1"/>
      <c r="AB974" s="1"/>
      <c r="AC974" s="1"/>
      <c r="AD974" s="1"/>
      <c r="AE974" s="1"/>
      <c r="AF974" s="1"/>
      <c r="AG974" s="1"/>
      <c r="AH974" s="1"/>
      <c r="AI974" s="1"/>
      <c r="AJ974" s="1"/>
      <c r="AK974" s="1"/>
      <c r="AL974" s="1"/>
    </row>
    <row r="975" spans="1:38">
      <c r="A975" s="1"/>
      <c r="B975" s="1"/>
      <c r="C975" s="1"/>
      <c r="D975" s="855"/>
      <c r="E975" s="855"/>
      <c r="F975" s="856"/>
      <c r="G975" s="1"/>
      <c r="H975" s="1"/>
      <c r="I975" s="1"/>
      <c r="J975" s="1"/>
      <c r="K975" s="1"/>
      <c r="L975" s="1"/>
      <c r="M975" s="1"/>
      <c r="N975" s="1"/>
      <c r="O975" s="1"/>
      <c r="P975" s="1"/>
      <c r="Q975" s="1"/>
      <c r="R975" s="856"/>
      <c r="S975" s="856"/>
      <c r="T975" s="856"/>
      <c r="U975" s="1"/>
      <c r="V975" s="1"/>
      <c r="W975" s="1"/>
      <c r="X975" s="1"/>
      <c r="Y975" s="1"/>
      <c r="Z975" s="1"/>
      <c r="AA975" s="1"/>
      <c r="AB975" s="1"/>
      <c r="AC975" s="1"/>
      <c r="AD975" s="1"/>
      <c r="AE975" s="1"/>
      <c r="AF975" s="1"/>
      <c r="AG975" s="1"/>
      <c r="AH975" s="1"/>
      <c r="AI975" s="1"/>
      <c r="AJ975" s="1"/>
      <c r="AK975" s="1"/>
      <c r="AL975" s="1"/>
    </row>
    <row r="976" spans="1:38">
      <c r="A976" s="1"/>
      <c r="B976" s="1"/>
      <c r="C976" s="1"/>
      <c r="D976" s="855"/>
      <c r="E976" s="855"/>
      <c r="F976" s="856"/>
      <c r="G976" s="1"/>
      <c r="H976" s="1"/>
      <c r="I976" s="1"/>
      <c r="J976" s="1"/>
      <c r="K976" s="1"/>
      <c r="L976" s="1"/>
      <c r="M976" s="1"/>
      <c r="N976" s="1"/>
      <c r="O976" s="1"/>
      <c r="P976" s="1"/>
      <c r="Q976" s="1"/>
      <c r="R976" s="856"/>
      <c r="S976" s="856"/>
      <c r="T976" s="856"/>
      <c r="U976" s="1"/>
      <c r="V976" s="1"/>
      <c r="W976" s="1"/>
      <c r="X976" s="1"/>
      <c r="Y976" s="1"/>
      <c r="Z976" s="1"/>
      <c r="AA976" s="1"/>
      <c r="AB976" s="1"/>
      <c r="AC976" s="1"/>
      <c r="AD976" s="1"/>
      <c r="AE976" s="1"/>
      <c r="AF976" s="1"/>
      <c r="AG976" s="1"/>
      <c r="AH976" s="1"/>
      <c r="AI976" s="1"/>
      <c r="AJ976" s="1"/>
      <c r="AK976" s="1"/>
      <c r="AL976" s="1"/>
    </row>
    <row r="977" spans="1:38">
      <c r="A977" s="1"/>
      <c r="B977" s="1"/>
      <c r="C977" s="1"/>
      <c r="D977" s="855"/>
      <c r="E977" s="855"/>
      <c r="F977" s="856"/>
      <c r="G977" s="1"/>
      <c r="H977" s="1"/>
      <c r="I977" s="1"/>
      <c r="J977" s="1"/>
      <c r="K977" s="1"/>
      <c r="L977" s="1"/>
      <c r="M977" s="1"/>
      <c r="N977" s="1"/>
      <c r="O977" s="1"/>
      <c r="P977" s="1"/>
      <c r="Q977" s="1"/>
      <c r="R977" s="856"/>
      <c r="S977" s="856"/>
      <c r="T977" s="856"/>
      <c r="U977" s="1"/>
      <c r="V977" s="1"/>
      <c r="W977" s="1"/>
      <c r="X977" s="1"/>
      <c r="Y977" s="1"/>
      <c r="Z977" s="1"/>
      <c r="AA977" s="1"/>
      <c r="AB977" s="1"/>
      <c r="AC977" s="1"/>
      <c r="AD977" s="1"/>
      <c r="AE977" s="1"/>
      <c r="AF977" s="1"/>
      <c r="AG977" s="1"/>
      <c r="AH977" s="1"/>
      <c r="AI977" s="1"/>
      <c r="AJ977" s="1"/>
      <c r="AK977" s="1"/>
      <c r="AL977" s="1"/>
    </row>
    <row r="978" spans="1:38">
      <c r="A978" s="1"/>
      <c r="B978" s="1"/>
      <c r="C978" s="1"/>
      <c r="D978" s="855"/>
      <c r="E978" s="855"/>
      <c r="F978" s="856"/>
      <c r="G978" s="1"/>
      <c r="H978" s="1"/>
      <c r="I978" s="1"/>
      <c r="J978" s="1"/>
      <c r="K978" s="1"/>
      <c r="L978" s="1"/>
      <c r="M978" s="1"/>
      <c r="N978" s="1"/>
      <c r="O978" s="1"/>
      <c r="P978" s="1"/>
      <c r="Q978" s="1"/>
      <c r="R978" s="856"/>
      <c r="S978" s="856"/>
      <c r="T978" s="856"/>
      <c r="U978" s="1"/>
      <c r="V978" s="1"/>
      <c r="W978" s="1"/>
      <c r="X978" s="1"/>
      <c r="Y978" s="1"/>
      <c r="Z978" s="1"/>
      <c r="AA978" s="1"/>
      <c r="AB978" s="1"/>
      <c r="AC978" s="1"/>
      <c r="AD978" s="1"/>
      <c r="AE978" s="1"/>
      <c r="AF978" s="1"/>
      <c r="AG978" s="1"/>
      <c r="AH978" s="1"/>
      <c r="AI978" s="1"/>
      <c r="AJ978" s="1"/>
      <c r="AK978" s="1"/>
      <c r="AL978" s="1"/>
    </row>
    <row r="979" spans="1:38">
      <c r="A979" s="1"/>
      <c r="B979" s="1"/>
      <c r="C979" s="1"/>
      <c r="D979" s="855"/>
      <c r="E979" s="855"/>
      <c r="F979" s="856"/>
      <c r="G979" s="1"/>
      <c r="H979" s="1"/>
      <c r="I979" s="1"/>
      <c r="J979" s="1"/>
      <c r="K979" s="1"/>
      <c r="L979" s="1"/>
      <c r="M979" s="1"/>
      <c r="N979" s="1"/>
      <c r="O979" s="1"/>
      <c r="P979" s="1"/>
      <c r="Q979" s="1"/>
      <c r="R979" s="856"/>
      <c r="S979" s="856"/>
      <c r="T979" s="856"/>
      <c r="U979" s="1"/>
      <c r="V979" s="1"/>
      <c r="W979" s="1"/>
      <c r="X979" s="1"/>
      <c r="Y979" s="1"/>
      <c r="Z979" s="1"/>
      <c r="AA979" s="1"/>
      <c r="AB979" s="1"/>
      <c r="AC979" s="1"/>
      <c r="AD979" s="1"/>
      <c r="AE979" s="1"/>
      <c r="AF979" s="1"/>
      <c r="AG979" s="1"/>
      <c r="AH979" s="1"/>
      <c r="AI979" s="1"/>
      <c r="AJ979" s="1"/>
      <c r="AK979" s="1"/>
      <c r="AL979" s="1"/>
    </row>
    <row r="980" spans="1:38">
      <c r="A980" s="1"/>
      <c r="B980" s="1"/>
      <c r="C980" s="1"/>
      <c r="D980" s="855"/>
      <c r="E980" s="855"/>
      <c r="F980" s="856"/>
      <c r="G980" s="1"/>
      <c r="H980" s="1"/>
      <c r="I980" s="1"/>
      <c r="J980" s="1"/>
      <c r="K980" s="1"/>
      <c r="L980" s="1"/>
      <c r="M980" s="1"/>
      <c r="N980" s="1"/>
      <c r="O980" s="1"/>
      <c r="P980" s="1"/>
      <c r="Q980" s="1"/>
      <c r="R980" s="856"/>
      <c r="S980" s="856"/>
      <c r="T980" s="856"/>
      <c r="U980" s="1"/>
      <c r="V980" s="1"/>
      <c r="W980" s="1"/>
      <c r="X980" s="1"/>
      <c r="Y980" s="1"/>
      <c r="Z980" s="1"/>
      <c r="AA980" s="1"/>
      <c r="AB980" s="1"/>
      <c r="AC980" s="1"/>
      <c r="AD980" s="1"/>
      <c r="AE980" s="1"/>
      <c r="AF980" s="1"/>
      <c r="AG980" s="1"/>
      <c r="AH980" s="1"/>
      <c r="AI980" s="1"/>
      <c r="AJ980" s="1"/>
      <c r="AK980" s="1"/>
      <c r="AL980" s="1"/>
    </row>
    <row r="981" spans="1:38">
      <c r="A981" s="1"/>
      <c r="B981" s="1"/>
      <c r="C981" s="1"/>
      <c r="D981" s="855"/>
      <c r="E981" s="855"/>
      <c r="F981" s="856"/>
      <c r="G981" s="1"/>
      <c r="H981" s="1"/>
      <c r="I981" s="1"/>
      <c r="J981" s="1"/>
      <c r="K981" s="1"/>
      <c r="L981" s="1"/>
      <c r="M981" s="1"/>
      <c r="N981" s="1"/>
      <c r="O981" s="1"/>
      <c r="P981" s="1"/>
      <c r="Q981" s="1"/>
      <c r="R981" s="856"/>
      <c r="S981" s="856"/>
      <c r="T981" s="856"/>
      <c r="U981" s="1"/>
      <c r="V981" s="1"/>
      <c r="W981" s="1"/>
      <c r="X981" s="1"/>
      <c r="Y981" s="1"/>
      <c r="Z981" s="1"/>
      <c r="AA981" s="1"/>
      <c r="AB981" s="1"/>
      <c r="AC981" s="1"/>
      <c r="AD981" s="1"/>
      <c r="AE981" s="1"/>
      <c r="AF981" s="1"/>
      <c r="AG981" s="1"/>
      <c r="AH981" s="1"/>
      <c r="AI981" s="1"/>
      <c r="AJ981" s="1"/>
      <c r="AK981" s="1"/>
      <c r="AL981" s="1"/>
    </row>
    <row r="982" spans="1:38">
      <c r="A982" s="1"/>
      <c r="B982" s="1"/>
      <c r="C982" s="1"/>
      <c r="D982" s="855"/>
      <c r="E982" s="855"/>
      <c r="F982" s="856"/>
      <c r="G982" s="1"/>
      <c r="H982" s="1"/>
      <c r="I982" s="1"/>
      <c r="J982" s="1"/>
      <c r="K982" s="1"/>
      <c r="L982" s="1"/>
      <c r="M982" s="1"/>
      <c r="N982" s="1"/>
      <c r="O982" s="1"/>
      <c r="P982" s="1"/>
      <c r="Q982" s="1"/>
      <c r="R982" s="856"/>
      <c r="S982" s="856"/>
      <c r="T982" s="856"/>
      <c r="U982" s="1"/>
      <c r="V982" s="1"/>
      <c r="W982" s="1"/>
      <c r="X982" s="1"/>
      <c r="Y982" s="1"/>
      <c r="Z982" s="1"/>
      <c r="AA982" s="1"/>
      <c r="AB982" s="1"/>
      <c r="AC982" s="1"/>
      <c r="AD982" s="1"/>
      <c r="AE982" s="1"/>
      <c r="AF982" s="1"/>
      <c r="AG982" s="1"/>
      <c r="AH982" s="1"/>
      <c r="AI982" s="1"/>
      <c r="AJ982" s="1"/>
      <c r="AK982" s="1"/>
      <c r="AL982" s="1"/>
    </row>
    <row r="983" spans="1:38">
      <c r="A983" s="1"/>
      <c r="B983" s="1"/>
      <c r="C983" s="1"/>
      <c r="D983" s="855"/>
      <c r="E983" s="855"/>
      <c r="F983" s="856"/>
      <c r="G983" s="1"/>
      <c r="H983" s="1"/>
      <c r="I983" s="1"/>
      <c r="J983" s="1"/>
      <c r="K983" s="1"/>
      <c r="L983" s="1"/>
      <c r="M983" s="1"/>
      <c r="N983" s="1"/>
      <c r="O983" s="1"/>
      <c r="P983" s="1"/>
      <c r="Q983" s="1"/>
      <c r="R983" s="856"/>
      <c r="S983" s="856"/>
      <c r="T983" s="856"/>
      <c r="U983" s="1"/>
      <c r="V983" s="1"/>
      <c r="W983" s="1"/>
      <c r="X983" s="1"/>
      <c r="Y983" s="1"/>
      <c r="Z983" s="1"/>
      <c r="AA983" s="1"/>
      <c r="AB983" s="1"/>
      <c r="AC983" s="1"/>
      <c r="AD983" s="1"/>
      <c r="AE983" s="1"/>
      <c r="AF983" s="1"/>
      <c r="AG983" s="1"/>
      <c r="AH983" s="1"/>
      <c r="AI983" s="1"/>
      <c r="AJ983" s="1"/>
      <c r="AK983" s="1"/>
      <c r="AL983" s="1"/>
    </row>
    <row r="984" spans="1:38">
      <c r="A984" s="1"/>
      <c r="B984" s="1"/>
      <c r="C984" s="1"/>
      <c r="D984" s="855"/>
      <c r="E984" s="855"/>
      <c r="F984" s="856"/>
      <c r="G984" s="1"/>
      <c r="H984" s="1"/>
      <c r="I984" s="1"/>
      <c r="J984" s="1"/>
      <c r="K984" s="1"/>
      <c r="L984" s="1"/>
      <c r="M984" s="1"/>
      <c r="N984" s="1"/>
      <c r="O984" s="1"/>
      <c r="P984" s="1"/>
      <c r="Q984" s="1"/>
      <c r="R984" s="856"/>
      <c r="S984" s="856"/>
      <c r="T984" s="856"/>
      <c r="U984" s="1"/>
      <c r="V984" s="1"/>
      <c r="W984" s="1"/>
      <c r="X984" s="1"/>
      <c r="Y984" s="1"/>
      <c r="Z984" s="1"/>
      <c r="AA984" s="1"/>
      <c r="AB984" s="1"/>
      <c r="AC984" s="1"/>
      <c r="AD984" s="1"/>
      <c r="AE984" s="1"/>
      <c r="AF984" s="1"/>
      <c r="AG984" s="1"/>
      <c r="AH984" s="1"/>
      <c r="AI984" s="1"/>
      <c r="AJ984" s="1"/>
      <c r="AK984" s="1"/>
      <c r="AL984" s="1"/>
    </row>
    <row r="985" spans="1:38">
      <c r="A985" s="1"/>
      <c r="B985" s="1"/>
      <c r="C985" s="1"/>
      <c r="D985" s="855"/>
      <c r="E985" s="855"/>
      <c r="F985" s="856"/>
      <c r="G985" s="1"/>
      <c r="H985" s="1"/>
      <c r="I985" s="1"/>
      <c r="J985" s="1"/>
      <c r="K985" s="1"/>
      <c r="L985" s="1"/>
      <c r="M985" s="1"/>
      <c r="N985" s="1"/>
      <c r="O985" s="1"/>
      <c r="P985" s="1"/>
      <c r="Q985" s="1"/>
      <c r="R985" s="856"/>
      <c r="S985" s="856"/>
      <c r="T985" s="856"/>
      <c r="U985" s="1"/>
      <c r="V985" s="1"/>
      <c r="W985" s="1"/>
      <c r="X985" s="1"/>
      <c r="Y985" s="1"/>
      <c r="Z985" s="1"/>
      <c r="AA985" s="1"/>
      <c r="AB985" s="1"/>
      <c r="AC985" s="1"/>
      <c r="AD985" s="1"/>
      <c r="AE985" s="1"/>
      <c r="AF985" s="1"/>
      <c r="AG985" s="1"/>
      <c r="AH985" s="1"/>
      <c r="AI985" s="1"/>
      <c r="AJ985" s="1"/>
      <c r="AK985" s="1"/>
      <c r="AL985" s="1"/>
    </row>
    <row r="986" spans="1:38">
      <c r="A986" s="1"/>
      <c r="B986" s="1"/>
      <c r="C986" s="1"/>
      <c r="D986" s="855"/>
      <c r="E986" s="855"/>
      <c r="F986" s="856"/>
      <c r="G986" s="1"/>
      <c r="H986" s="1"/>
      <c r="I986" s="1"/>
      <c r="J986" s="1"/>
      <c r="K986" s="1"/>
      <c r="L986" s="1"/>
      <c r="M986" s="1"/>
      <c r="N986" s="1"/>
      <c r="O986" s="1"/>
      <c r="P986" s="1"/>
      <c r="Q986" s="1"/>
      <c r="R986" s="856"/>
      <c r="S986" s="856"/>
      <c r="T986" s="856"/>
      <c r="U986" s="1"/>
      <c r="V986" s="1"/>
      <c r="W986" s="1"/>
      <c r="X986" s="1"/>
      <c r="Y986" s="1"/>
      <c r="Z986" s="1"/>
      <c r="AA986" s="1"/>
      <c r="AB986" s="1"/>
      <c r="AC986" s="1"/>
      <c r="AD986" s="1"/>
      <c r="AE986" s="1"/>
      <c r="AF986" s="1"/>
      <c r="AG986" s="1"/>
      <c r="AH986" s="1"/>
      <c r="AI986" s="1"/>
      <c r="AJ986" s="1"/>
      <c r="AK986" s="1"/>
      <c r="AL986" s="1"/>
    </row>
    <row r="987" spans="1:38">
      <c r="A987" s="1"/>
      <c r="B987" s="1"/>
      <c r="C987" s="1"/>
      <c r="D987" s="855"/>
      <c r="E987" s="855"/>
      <c r="F987" s="856"/>
      <c r="G987" s="1"/>
      <c r="H987" s="1"/>
      <c r="I987" s="1"/>
      <c r="J987" s="1"/>
      <c r="K987" s="1"/>
      <c r="L987" s="1"/>
      <c r="M987" s="1"/>
      <c r="N987" s="1"/>
      <c r="O987" s="1"/>
      <c r="P987" s="1"/>
      <c r="Q987" s="1"/>
      <c r="R987" s="856"/>
      <c r="S987" s="856"/>
      <c r="T987" s="856"/>
      <c r="U987" s="1"/>
      <c r="V987" s="1"/>
      <c r="W987" s="1"/>
      <c r="X987" s="1"/>
      <c r="Y987" s="1"/>
      <c r="Z987" s="1"/>
      <c r="AA987" s="1"/>
      <c r="AB987" s="1"/>
      <c r="AC987" s="1"/>
      <c r="AD987" s="1"/>
      <c r="AE987" s="1"/>
      <c r="AF987" s="1"/>
      <c r="AG987" s="1"/>
      <c r="AH987" s="1"/>
      <c r="AI987" s="1"/>
      <c r="AJ987" s="1"/>
      <c r="AK987" s="1"/>
      <c r="AL987" s="1"/>
    </row>
    <row r="988" spans="1:38">
      <c r="A988" s="1"/>
      <c r="B988" s="1"/>
      <c r="C988" s="1"/>
      <c r="D988" s="855"/>
      <c r="E988" s="855"/>
      <c r="F988" s="856"/>
      <c r="G988" s="1"/>
      <c r="H988" s="1"/>
      <c r="I988" s="1"/>
      <c r="J988" s="1"/>
      <c r="K988" s="1"/>
      <c r="L988" s="1"/>
      <c r="M988" s="1"/>
      <c r="N988" s="1"/>
      <c r="O988" s="1"/>
      <c r="P988" s="1"/>
      <c r="Q988" s="1"/>
      <c r="R988" s="856"/>
      <c r="S988" s="856"/>
      <c r="T988" s="856"/>
      <c r="U988" s="1"/>
      <c r="V988" s="1"/>
      <c r="W988" s="1"/>
      <c r="X988" s="1"/>
      <c r="Y988" s="1"/>
      <c r="Z988" s="1"/>
      <c r="AA988" s="1"/>
      <c r="AB988" s="1"/>
      <c r="AC988" s="1"/>
      <c r="AD988" s="1"/>
      <c r="AE988" s="1"/>
      <c r="AF988" s="1"/>
      <c r="AG988" s="1"/>
      <c r="AH988" s="1"/>
      <c r="AI988" s="1"/>
      <c r="AJ988" s="1"/>
      <c r="AK988" s="1"/>
      <c r="AL988" s="1"/>
    </row>
    <row r="989" spans="1:38">
      <c r="A989" s="1"/>
      <c r="B989" s="1"/>
      <c r="C989" s="1"/>
      <c r="D989" s="855"/>
      <c r="E989" s="855"/>
      <c r="F989" s="856"/>
      <c r="G989" s="1"/>
      <c r="H989" s="1"/>
      <c r="I989" s="1"/>
      <c r="J989" s="1"/>
      <c r="K989" s="1"/>
      <c r="L989" s="1"/>
      <c r="M989" s="1"/>
      <c r="N989" s="1"/>
      <c r="O989" s="1"/>
      <c r="P989" s="1"/>
      <c r="Q989" s="1"/>
      <c r="R989" s="856"/>
      <c r="S989" s="856"/>
      <c r="T989" s="856"/>
      <c r="U989" s="1"/>
      <c r="V989" s="1"/>
      <c r="W989" s="1"/>
      <c r="X989" s="1"/>
      <c r="Y989" s="1"/>
      <c r="Z989" s="1"/>
      <c r="AA989" s="1"/>
      <c r="AB989" s="1"/>
      <c r="AC989" s="1"/>
      <c r="AD989" s="1"/>
      <c r="AE989" s="1"/>
      <c r="AF989" s="1"/>
      <c r="AG989" s="1"/>
      <c r="AH989" s="1"/>
      <c r="AI989" s="1"/>
      <c r="AJ989" s="1"/>
      <c r="AK989" s="1"/>
      <c r="AL989" s="1"/>
    </row>
    <row r="990" spans="1:38">
      <c r="A990" s="1"/>
      <c r="B990" s="1"/>
      <c r="C990" s="1"/>
      <c r="D990" s="855"/>
      <c r="E990" s="855"/>
      <c r="F990" s="856"/>
      <c r="G990" s="1"/>
      <c r="H990" s="1"/>
      <c r="I990" s="1"/>
      <c r="J990" s="1"/>
      <c r="K990" s="1"/>
      <c r="L990" s="1"/>
      <c r="M990" s="1"/>
      <c r="N990" s="1"/>
      <c r="O990" s="1"/>
      <c r="P990" s="1"/>
      <c r="Q990" s="1"/>
      <c r="R990" s="856"/>
      <c r="S990" s="856"/>
      <c r="T990" s="856"/>
      <c r="U990" s="1"/>
      <c r="V990" s="1"/>
      <c r="W990" s="1"/>
      <c r="X990" s="1"/>
      <c r="Y990" s="1"/>
      <c r="Z990" s="1"/>
      <c r="AA990" s="1"/>
      <c r="AB990" s="1"/>
      <c r="AC990" s="1"/>
      <c r="AD990" s="1"/>
      <c r="AE990" s="1"/>
      <c r="AF990" s="1"/>
      <c r="AG990" s="1"/>
      <c r="AH990" s="1"/>
      <c r="AI990" s="1"/>
      <c r="AJ990" s="1"/>
      <c r="AK990" s="1"/>
      <c r="AL990" s="1"/>
    </row>
    <row r="991" spans="1:38">
      <c r="A991" s="1"/>
      <c r="B991" s="1"/>
      <c r="C991" s="1"/>
      <c r="D991" s="855"/>
      <c r="E991" s="855"/>
      <c r="F991" s="856"/>
      <c r="G991" s="1"/>
      <c r="H991" s="1"/>
      <c r="I991" s="1"/>
      <c r="J991" s="1"/>
      <c r="K991" s="1"/>
      <c r="L991" s="1"/>
      <c r="M991" s="1"/>
      <c r="N991" s="1"/>
      <c r="O991" s="1"/>
      <c r="P991" s="1"/>
      <c r="Q991" s="1"/>
      <c r="R991" s="856"/>
      <c r="S991" s="856"/>
      <c r="T991" s="856"/>
      <c r="U991" s="1"/>
      <c r="V991" s="1"/>
      <c r="W991" s="1"/>
      <c r="X991" s="1"/>
      <c r="Y991" s="1"/>
      <c r="Z991" s="1"/>
      <c r="AA991" s="1"/>
      <c r="AB991" s="1"/>
      <c r="AC991" s="1"/>
      <c r="AD991" s="1"/>
      <c r="AE991" s="1"/>
      <c r="AF991" s="1"/>
      <c r="AG991" s="1"/>
      <c r="AH991" s="1"/>
      <c r="AI991" s="1"/>
      <c r="AJ991" s="1"/>
      <c r="AK991" s="1"/>
      <c r="AL991" s="1"/>
    </row>
    <row r="992" spans="1:38">
      <c r="A992" s="1"/>
      <c r="B992" s="1"/>
      <c r="C992" s="1"/>
      <c r="D992" s="855"/>
      <c r="E992" s="855"/>
      <c r="F992" s="856"/>
      <c r="G992" s="1"/>
      <c r="H992" s="1"/>
      <c r="I992" s="1"/>
      <c r="J992" s="1"/>
      <c r="K992" s="1"/>
      <c r="L992" s="1"/>
      <c r="M992" s="1"/>
      <c r="N992" s="1"/>
      <c r="O992" s="1"/>
      <c r="P992" s="1"/>
      <c r="Q992" s="1"/>
      <c r="R992" s="856"/>
      <c r="S992" s="856"/>
      <c r="T992" s="856"/>
      <c r="U992" s="1"/>
      <c r="V992" s="1"/>
      <c r="W992" s="1"/>
      <c r="X992" s="1"/>
      <c r="Y992" s="1"/>
      <c r="Z992" s="1"/>
      <c r="AA992" s="1"/>
      <c r="AB992" s="1"/>
      <c r="AC992" s="1"/>
      <c r="AD992" s="1"/>
      <c r="AE992" s="1"/>
      <c r="AF992" s="1"/>
      <c r="AG992" s="1"/>
      <c r="AH992" s="1"/>
      <c r="AI992" s="1"/>
      <c r="AJ992" s="1"/>
      <c r="AK992" s="1"/>
      <c r="AL992" s="1"/>
    </row>
    <row r="993" spans="1:38">
      <c r="A993" s="1"/>
      <c r="B993" s="1"/>
      <c r="C993" s="1"/>
      <c r="D993" s="855"/>
      <c r="E993" s="855"/>
      <c r="F993" s="856"/>
      <c r="G993" s="1"/>
      <c r="H993" s="1"/>
      <c r="I993" s="1"/>
      <c r="J993" s="1"/>
      <c r="K993" s="1"/>
      <c r="L993" s="1"/>
      <c r="M993" s="1"/>
      <c r="N993" s="1"/>
      <c r="O993" s="1"/>
      <c r="P993" s="1"/>
      <c r="Q993" s="1"/>
      <c r="R993" s="856"/>
      <c r="S993" s="856"/>
      <c r="T993" s="856"/>
      <c r="U993" s="1"/>
      <c r="V993" s="1"/>
      <c r="W993" s="1"/>
      <c r="X993" s="1"/>
      <c r="Y993" s="1"/>
      <c r="Z993" s="1"/>
      <c r="AA993" s="1"/>
      <c r="AB993" s="1"/>
      <c r="AC993" s="1"/>
      <c r="AD993" s="1"/>
      <c r="AE993" s="1"/>
      <c r="AF993" s="1"/>
      <c r="AG993" s="1"/>
      <c r="AH993" s="1"/>
      <c r="AI993" s="1"/>
      <c r="AJ993" s="1"/>
      <c r="AK993" s="1"/>
      <c r="AL993" s="1"/>
    </row>
    <row r="994" spans="1:38">
      <c r="A994" s="1"/>
      <c r="B994" s="1"/>
      <c r="C994" s="1"/>
      <c r="D994" s="855"/>
      <c r="E994" s="855"/>
      <c r="F994" s="856"/>
      <c r="G994" s="1"/>
      <c r="H994" s="1"/>
      <c r="I994" s="1"/>
      <c r="J994" s="1"/>
      <c r="K994" s="1"/>
      <c r="L994" s="1"/>
      <c r="M994" s="1"/>
      <c r="N994" s="1"/>
      <c r="O994" s="1"/>
      <c r="P994" s="1"/>
      <c r="Q994" s="1"/>
      <c r="R994" s="856"/>
      <c r="S994" s="856"/>
      <c r="T994" s="856"/>
      <c r="U994" s="1"/>
      <c r="V994" s="1"/>
      <c r="W994" s="1"/>
      <c r="X994" s="1"/>
      <c r="Y994" s="1"/>
      <c r="Z994" s="1"/>
      <c r="AA994" s="1"/>
      <c r="AB994" s="1"/>
      <c r="AC994" s="1"/>
      <c r="AD994" s="1"/>
      <c r="AE994" s="1"/>
      <c r="AF994" s="1"/>
      <c r="AG994" s="1"/>
      <c r="AH994" s="1"/>
      <c r="AI994" s="1"/>
      <c r="AJ994" s="1"/>
      <c r="AK994" s="1"/>
      <c r="AL994" s="1"/>
    </row>
    <row r="995" spans="1:38">
      <c r="A995" s="1"/>
      <c r="B995" s="1"/>
      <c r="C995" s="1"/>
      <c r="D995" s="855"/>
      <c r="E995" s="855"/>
      <c r="F995" s="856"/>
      <c r="G995" s="1"/>
      <c r="H995" s="1"/>
      <c r="I995" s="1"/>
      <c r="J995" s="1"/>
      <c r="K995" s="1"/>
      <c r="L995" s="1"/>
      <c r="M995" s="1"/>
      <c r="N995" s="1"/>
      <c r="O995" s="1"/>
      <c r="P995" s="1"/>
      <c r="Q995" s="1"/>
      <c r="R995" s="856"/>
      <c r="S995" s="856"/>
      <c r="T995" s="856"/>
      <c r="U995" s="1"/>
      <c r="V995" s="1"/>
      <c r="W995" s="1"/>
      <c r="X995" s="1"/>
      <c r="Y995" s="1"/>
      <c r="Z995" s="1"/>
      <c r="AA995" s="1"/>
      <c r="AB995" s="1"/>
      <c r="AC995" s="1"/>
      <c r="AD995" s="1"/>
      <c r="AE995" s="1"/>
      <c r="AF995" s="1"/>
      <c r="AG995" s="1"/>
      <c r="AH995" s="1"/>
      <c r="AI995" s="1"/>
      <c r="AJ995" s="1"/>
      <c r="AK995" s="1"/>
      <c r="AL995" s="1"/>
    </row>
    <row r="996" spans="1:38">
      <c r="A996" s="1"/>
      <c r="B996" s="1"/>
      <c r="C996" s="1"/>
      <c r="D996" s="855"/>
      <c r="E996" s="855"/>
      <c r="F996" s="856"/>
      <c r="G996" s="1"/>
      <c r="H996" s="1"/>
      <c r="I996" s="1"/>
      <c r="J996" s="1"/>
      <c r="K996" s="1"/>
      <c r="L996" s="1"/>
      <c r="M996" s="1"/>
      <c r="N996" s="1"/>
      <c r="O996" s="1"/>
      <c r="P996" s="1"/>
      <c r="Q996" s="1"/>
      <c r="R996" s="856"/>
      <c r="S996" s="856"/>
      <c r="T996" s="856"/>
      <c r="U996" s="1"/>
      <c r="V996" s="1"/>
      <c r="W996" s="1"/>
      <c r="X996" s="1"/>
      <c r="Y996" s="1"/>
      <c r="Z996" s="1"/>
      <c r="AA996" s="1"/>
      <c r="AB996" s="1"/>
      <c r="AC996" s="1"/>
      <c r="AD996" s="1"/>
      <c r="AE996" s="1"/>
      <c r="AF996" s="1"/>
      <c r="AG996" s="1"/>
      <c r="AH996" s="1"/>
      <c r="AI996" s="1"/>
      <c r="AJ996" s="1"/>
      <c r="AK996" s="1"/>
      <c r="AL996" s="1"/>
    </row>
    <row r="997" spans="1:38">
      <c r="A997" s="1"/>
      <c r="B997" s="1"/>
      <c r="C997" s="1"/>
      <c r="D997" s="855"/>
      <c r="E997" s="855"/>
      <c r="F997" s="856"/>
      <c r="G997" s="1"/>
      <c r="H997" s="1"/>
      <c r="I997" s="1"/>
      <c r="J997" s="1"/>
      <c r="K997" s="1"/>
      <c r="L997" s="1"/>
      <c r="M997" s="1"/>
      <c r="N997" s="1"/>
      <c r="O997" s="1"/>
      <c r="P997" s="1"/>
      <c r="Q997" s="1"/>
      <c r="R997" s="856"/>
      <c r="S997" s="856"/>
      <c r="T997" s="856"/>
      <c r="U997" s="1"/>
      <c r="V997" s="1"/>
      <c r="W997" s="1"/>
      <c r="X997" s="1"/>
      <c r="Y997" s="1"/>
      <c r="Z997" s="1"/>
      <c r="AA997" s="1"/>
      <c r="AB997" s="1"/>
      <c r="AC997" s="1"/>
      <c r="AD997" s="1"/>
      <c r="AE997" s="1"/>
      <c r="AF997" s="1"/>
      <c r="AG997" s="1"/>
      <c r="AH997" s="1"/>
      <c r="AI997" s="1"/>
      <c r="AJ997" s="1"/>
      <c r="AK997" s="1"/>
      <c r="AL997" s="1"/>
    </row>
    <row r="998" spans="1:38">
      <c r="A998" s="1"/>
      <c r="B998" s="1"/>
      <c r="C998" s="1"/>
      <c r="D998" s="855"/>
      <c r="E998" s="855"/>
      <c r="F998" s="856"/>
      <c r="G998" s="1"/>
      <c r="H998" s="1"/>
      <c r="I998" s="1"/>
      <c r="J998" s="1"/>
      <c r="K998" s="1"/>
      <c r="L998" s="1"/>
      <c r="M998" s="1"/>
      <c r="N998" s="1"/>
      <c r="O998" s="1"/>
      <c r="P998" s="1"/>
      <c r="Q998" s="1"/>
      <c r="R998" s="856"/>
      <c r="S998" s="856"/>
      <c r="T998" s="856"/>
      <c r="U998" s="1"/>
      <c r="V998" s="1"/>
      <c r="W998" s="1"/>
      <c r="X998" s="1"/>
      <c r="Y998" s="1"/>
      <c r="Z998" s="1"/>
      <c r="AA998" s="1"/>
      <c r="AB998" s="1"/>
      <c r="AC998" s="1"/>
      <c r="AD998" s="1"/>
      <c r="AE998" s="1"/>
      <c r="AF998" s="1"/>
      <c r="AG998" s="1"/>
      <c r="AH998" s="1"/>
      <c r="AI998" s="1"/>
      <c r="AJ998" s="1"/>
      <c r="AK998" s="1"/>
      <c r="AL998" s="1"/>
    </row>
    <row r="999" spans="1:38">
      <c r="A999" s="1"/>
      <c r="B999" s="1"/>
      <c r="C999" s="1"/>
      <c r="D999" s="855"/>
      <c r="E999" s="855"/>
      <c r="F999" s="856"/>
      <c r="G999" s="1"/>
      <c r="H999" s="1"/>
      <c r="I999" s="1"/>
      <c r="J999" s="1"/>
      <c r="K999" s="1"/>
      <c r="L999" s="1"/>
      <c r="M999" s="1"/>
      <c r="N999" s="1"/>
      <c r="O999" s="1"/>
      <c r="P999" s="1"/>
      <c r="Q999" s="1"/>
      <c r="R999" s="856"/>
      <c r="S999" s="856"/>
      <c r="T999" s="856"/>
      <c r="U999" s="1"/>
      <c r="V999" s="1"/>
      <c r="W999" s="1"/>
      <c r="X999" s="1"/>
      <c r="Y999" s="1"/>
      <c r="Z999" s="1"/>
      <c r="AA999" s="1"/>
      <c r="AB999" s="1"/>
      <c r="AC999" s="1"/>
      <c r="AD999" s="1"/>
      <c r="AE999" s="1"/>
      <c r="AF999" s="1"/>
      <c r="AG999" s="1"/>
      <c r="AH999" s="1"/>
      <c r="AI999" s="1"/>
      <c r="AJ999" s="1"/>
      <c r="AK999" s="1"/>
      <c r="AL999" s="1"/>
    </row>
    <row r="1000" spans="1:38">
      <c r="A1000" s="1"/>
      <c r="B1000" s="1"/>
      <c r="C1000" s="1"/>
      <c r="D1000" s="855"/>
      <c r="E1000" s="855"/>
      <c r="F1000" s="856"/>
      <c r="G1000" s="1"/>
      <c r="H1000" s="1"/>
      <c r="I1000" s="1"/>
      <c r="J1000" s="1"/>
      <c r="K1000" s="1"/>
      <c r="L1000" s="1"/>
      <c r="M1000" s="1"/>
      <c r="N1000" s="1"/>
      <c r="O1000" s="1"/>
      <c r="P1000" s="1"/>
      <c r="Q1000" s="1"/>
      <c r="R1000" s="856"/>
      <c r="S1000" s="856"/>
      <c r="T1000" s="856"/>
      <c r="U1000" s="1"/>
      <c r="V1000" s="1"/>
      <c r="W1000" s="1"/>
      <c r="X1000" s="1"/>
      <c r="Y1000" s="1"/>
      <c r="Z1000" s="1"/>
      <c r="AA1000" s="1"/>
      <c r="AB1000" s="1"/>
      <c r="AC1000" s="1"/>
      <c r="AD1000" s="1"/>
      <c r="AE1000" s="1"/>
      <c r="AF1000" s="1"/>
      <c r="AG1000" s="1"/>
      <c r="AH1000" s="1"/>
      <c r="AI1000" s="1"/>
      <c r="AJ1000" s="1"/>
      <c r="AK1000" s="1"/>
      <c r="AL1000" s="1"/>
    </row>
  </sheetData>
  <mergeCells count="36">
    <mergeCell ref="V7:AJ7"/>
    <mergeCell ref="V19:AJ19"/>
    <mergeCell ref="W20:Z23"/>
    <mergeCell ref="V26:AJ26"/>
    <mergeCell ref="V27:AJ27"/>
    <mergeCell ref="V8:AJ8"/>
    <mergeCell ref="V9:Z9"/>
    <mergeCell ref="AA9:AJ9"/>
    <mergeCell ref="V11:V18"/>
    <mergeCell ref="W11:W18"/>
    <mergeCell ref="X11:X18"/>
    <mergeCell ref="V28:Z28"/>
    <mergeCell ref="AA28:AJ28"/>
    <mergeCell ref="B23:B30"/>
    <mergeCell ref="B31:B38"/>
    <mergeCell ref="B39:B46"/>
    <mergeCell ref="V30:V37"/>
    <mergeCell ref="W30:W37"/>
    <mergeCell ref="X30:X37"/>
    <mergeCell ref="V38:AJ38"/>
    <mergeCell ref="W39:Z42"/>
    <mergeCell ref="A1:T1"/>
    <mergeCell ref="A2:T2"/>
    <mergeCell ref="A3:T3"/>
    <mergeCell ref="A4:T4"/>
    <mergeCell ref="A5:T5"/>
    <mergeCell ref="D100:P111"/>
    <mergeCell ref="B95:E95"/>
    <mergeCell ref="B7:B14"/>
    <mergeCell ref="B15:B22"/>
    <mergeCell ref="B87:B94"/>
    <mergeCell ref="B47:B54"/>
    <mergeCell ref="B55:B62"/>
    <mergeCell ref="B63:B70"/>
    <mergeCell ref="B71:B78"/>
    <mergeCell ref="B79:B86"/>
  </mergeCells>
  <dataValidations count="1">
    <dataValidation type="list" allowBlank="1" showErrorMessage="1" sqref="S8:S86" xr:uid="{00000000-0002-0000-0200-000000000000}">
      <formula1>"Passed,Failed"</formula1>
    </dataValidation>
  </dataValidation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5" tint="0.59999389629810485"/>
    <outlinePr summaryBelow="0" summaryRight="0"/>
  </sheetPr>
  <dimension ref="A1:T78"/>
  <sheetViews>
    <sheetView topLeftCell="B1" workbookViewId="0">
      <pane xSplit="3" topLeftCell="J1" activePane="topRight" state="frozen"/>
      <selection pane="topRight" activeCell="N31" sqref="N31"/>
    </sheetView>
  </sheetViews>
  <sheetFormatPr defaultColWidth="14.42578125" defaultRowHeight="15" customHeight="1"/>
  <cols>
    <col min="1" max="1" width="11" customWidth="1"/>
    <col min="2" max="2" width="14.42578125" style="259"/>
    <col min="3" max="3" width="9.28515625" customWidth="1"/>
    <col min="4" max="4" width="16.42578125" customWidth="1"/>
    <col min="5" max="5" width="19" customWidth="1"/>
    <col min="6" max="7" width="14.42578125" style="515"/>
    <col min="12" max="17" width="14.42578125" customWidth="1"/>
    <col min="18" max="18" width="14" customWidth="1"/>
    <col min="19" max="19" width="24.28515625" customWidth="1"/>
  </cols>
  <sheetData>
    <row r="1" spans="1:20">
      <c r="A1" s="1309" t="s">
        <v>542</v>
      </c>
      <c r="B1" s="1286"/>
      <c r="C1" s="1286"/>
      <c r="D1" s="1286"/>
      <c r="E1" s="1286"/>
      <c r="F1" s="1286"/>
      <c r="G1" s="1286"/>
      <c r="H1" s="1286"/>
      <c r="I1" s="1286"/>
      <c r="J1" s="1286"/>
      <c r="K1" s="1286"/>
      <c r="L1" s="1286"/>
      <c r="M1" s="1286"/>
      <c r="N1" s="1286"/>
      <c r="O1" s="1286"/>
      <c r="P1" s="1286"/>
      <c r="Q1" s="1286"/>
      <c r="R1" s="1286"/>
      <c r="S1" s="1286"/>
      <c r="T1" s="1286"/>
    </row>
    <row r="2" spans="1:20">
      <c r="A2" s="1309" t="s">
        <v>543</v>
      </c>
      <c r="B2" s="1286"/>
      <c r="C2" s="1286"/>
      <c r="D2" s="1286"/>
      <c r="E2" s="1286"/>
      <c r="F2" s="1286"/>
      <c r="G2" s="1286"/>
      <c r="H2" s="1286"/>
      <c r="I2" s="1286"/>
      <c r="J2" s="1286"/>
      <c r="K2" s="1286"/>
      <c r="L2" s="1286"/>
      <c r="M2" s="1286"/>
      <c r="N2" s="1286"/>
      <c r="O2" s="1286"/>
      <c r="P2" s="1286"/>
      <c r="Q2" s="1286"/>
      <c r="R2" s="1286"/>
      <c r="S2" s="1286"/>
      <c r="T2" s="1286"/>
    </row>
    <row r="3" spans="1:20">
      <c r="A3" s="1309" t="s">
        <v>544</v>
      </c>
      <c r="B3" s="1286"/>
      <c r="C3" s="1286"/>
      <c r="D3" s="1286"/>
      <c r="E3" s="1286"/>
      <c r="F3" s="1286"/>
      <c r="G3" s="1286"/>
      <c r="H3" s="1286"/>
      <c r="I3" s="1286"/>
      <c r="J3" s="1286"/>
      <c r="K3" s="1286"/>
      <c r="L3" s="1286"/>
      <c r="M3" s="1286"/>
      <c r="N3" s="1286"/>
      <c r="O3" s="1286"/>
      <c r="P3" s="1286"/>
      <c r="Q3" s="1286"/>
      <c r="R3" s="1286"/>
      <c r="S3" s="1286"/>
      <c r="T3" s="1286"/>
    </row>
    <row r="4" spans="1:20">
      <c r="A4" s="1177" t="s">
        <v>1059</v>
      </c>
      <c r="B4" s="1221"/>
      <c r="C4" s="1221"/>
      <c r="D4" s="1221"/>
      <c r="E4" s="1221"/>
      <c r="F4" s="1221"/>
      <c r="G4" s="1221"/>
      <c r="H4" s="1221"/>
      <c r="I4" s="1221"/>
      <c r="J4" s="1221"/>
      <c r="K4" s="1221"/>
      <c r="L4" s="1221"/>
      <c r="M4" s="1221"/>
      <c r="N4" s="1221"/>
      <c r="O4" s="1221"/>
      <c r="P4" s="1221"/>
      <c r="Q4" s="1221"/>
      <c r="R4" s="1221"/>
      <c r="S4" s="1221"/>
      <c r="T4" s="1221"/>
    </row>
    <row r="5" spans="1:20">
      <c r="A5" s="1177" t="s">
        <v>207</v>
      </c>
      <c r="B5" s="1221"/>
      <c r="C5" s="1221"/>
      <c r="D5" s="1221"/>
      <c r="E5" s="1221"/>
      <c r="F5" s="1221"/>
      <c r="G5" s="1221"/>
      <c r="H5" s="1221"/>
      <c r="I5" s="1221"/>
      <c r="J5" s="1221"/>
      <c r="K5" s="1221"/>
      <c r="L5" s="1221"/>
      <c r="M5" s="1221"/>
      <c r="N5" s="1221"/>
      <c r="O5" s="1221"/>
      <c r="P5" s="1221"/>
      <c r="Q5" s="1221"/>
      <c r="R5" s="1221"/>
      <c r="S5" s="1221"/>
      <c r="T5" s="1221"/>
    </row>
    <row r="6" spans="1:20" s="259" customFormat="1" ht="29.25" customHeight="1">
      <c r="A6" s="309" t="s">
        <v>185</v>
      </c>
      <c r="B6" s="310" t="s">
        <v>186</v>
      </c>
      <c r="C6" s="310" t="s">
        <v>187</v>
      </c>
      <c r="D6" s="310" t="s">
        <v>188</v>
      </c>
      <c r="E6" s="310" t="s">
        <v>189</v>
      </c>
      <c r="F6" s="310" t="s">
        <v>191</v>
      </c>
      <c r="G6" s="310" t="s">
        <v>192</v>
      </c>
      <c r="H6" s="310" t="s">
        <v>193</v>
      </c>
      <c r="I6" s="310" t="s">
        <v>194</v>
      </c>
      <c r="J6" s="310" t="s">
        <v>195</v>
      </c>
      <c r="K6" s="310" t="s">
        <v>196</v>
      </c>
      <c r="L6" s="310" t="s">
        <v>197</v>
      </c>
      <c r="M6" s="310" t="s">
        <v>198</v>
      </c>
      <c r="N6" s="310" t="s">
        <v>199</v>
      </c>
      <c r="O6" s="310" t="s">
        <v>200</v>
      </c>
      <c r="P6" s="310" t="s">
        <v>201</v>
      </c>
      <c r="Q6" s="310" t="s">
        <v>202</v>
      </c>
      <c r="R6" s="309" t="s">
        <v>203</v>
      </c>
      <c r="S6" s="446" t="s">
        <v>204</v>
      </c>
      <c r="T6" s="310" t="s">
        <v>205</v>
      </c>
    </row>
    <row r="7" spans="1:20">
      <c r="A7" s="1374" t="s">
        <v>208</v>
      </c>
      <c r="B7" s="1219" t="s">
        <v>3</v>
      </c>
      <c r="C7" s="712">
        <v>1</v>
      </c>
      <c r="D7" s="721" t="s">
        <v>147</v>
      </c>
      <c r="E7" s="713" t="s">
        <v>1060</v>
      </c>
      <c r="F7" s="733">
        <v>6.1</v>
      </c>
      <c r="G7" s="733">
        <v>5.38</v>
      </c>
      <c r="H7" s="714">
        <v>4.9800000000000004</v>
      </c>
      <c r="I7" s="966">
        <v>6.13</v>
      </c>
      <c r="J7" s="714">
        <v>5.05</v>
      </c>
      <c r="K7" s="715">
        <v>5.6</v>
      </c>
      <c r="L7" s="714">
        <v>5.3</v>
      </c>
      <c r="M7" s="716">
        <v>4</v>
      </c>
      <c r="N7" s="716">
        <v>4.8</v>
      </c>
      <c r="O7" s="716" t="s">
        <v>19</v>
      </c>
      <c r="P7" s="717" t="s">
        <v>19</v>
      </c>
      <c r="Q7" s="717" t="s">
        <v>19</v>
      </c>
      <c r="R7" s="718" cm="1">
        <f t="array" ref="R7">AVERAGE(IF(LEFT(F7:Q7,1)="&lt;", VALUE(MID(F7:Q7,2,99)), F7:Q7))</f>
        <v>5.26</v>
      </c>
      <c r="S7" s="719"/>
      <c r="T7" s="719">
        <v>6</v>
      </c>
    </row>
    <row r="8" spans="1:20">
      <c r="A8" s="1374"/>
      <c r="B8" s="1283"/>
      <c r="C8" s="708">
        <v>2</v>
      </c>
      <c r="D8" s="722" t="s">
        <v>148</v>
      </c>
      <c r="E8" s="223" t="s">
        <v>1060</v>
      </c>
      <c r="F8" s="734">
        <v>6.76</v>
      </c>
      <c r="G8" s="734">
        <v>5.51</v>
      </c>
      <c r="H8" s="225">
        <v>5.1100000000000003</v>
      </c>
      <c r="I8" s="950">
        <v>5.85</v>
      </c>
      <c r="J8" s="225">
        <v>4.8499999999999996</v>
      </c>
      <c r="K8" s="225">
        <v>4.9000000000000004</v>
      </c>
      <c r="L8" s="225">
        <v>5.6</v>
      </c>
      <c r="M8" s="663">
        <v>4.0999999999999996</v>
      </c>
      <c r="N8" s="663">
        <v>4.8</v>
      </c>
      <c r="O8" s="663" t="s">
        <v>19</v>
      </c>
      <c r="P8" s="662" t="s">
        <v>19</v>
      </c>
      <c r="Q8" s="662" t="s">
        <v>19</v>
      </c>
      <c r="R8" s="718" cm="1">
        <f t="array" ref="R8">AVERAGE(IF(LEFT(F8:Q8,1)="&lt;", VALUE(MID(F8:Q8,2,99)), F8:Q8))</f>
        <v>5.2755555555555551</v>
      </c>
      <c r="S8" s="245"/>
      <c r="T8" s="245">
        <v>6</v>
      </c>
    </row>
    <row r="9" spans="1:20">
      <c r="A9" s="1374"/>
      <c r="B9" s="1283"/>
      <c r="C9" s="708">
        <v>3</v>
      </c>
      <c r="D9" s="722" t="s">
        <v>149</v>
      </c>
      <c r="E9" s="223" t="s">
        <v>1060</v>
      </c>
      <c r="F9" s="734">
        <v>6.17</v>
      </c>
      <c r="G9" s="734">
        <v>5.64</v>
      </c>
      <c r="H9" s="225">
        <v>5.41</v>
      </c>
      <c r="I9" s="950">
        <v>5.93</v>
      </c>
      <c r="J9" s="225">
        <v>5.38</v>
      </c>
      <c r="K9" s="225">
        <v>4.3</v>
      </c>
      <c r="L9" s="225">
        <v>5.4</v>
      </c>
      <c r="M9" s="663">
        <v>4.4000000000000004</v>
      </c>
      <c r="N9" s="663">
        <v>4.2</v>
      </c>
      <c r="O9" s="663" t="s">
        <v>19</v>
      </c>
      <c r="P9" s="662" t="s">
        <v>19</v>
      </c>
      <c r="Q9" s="662" t="s">
        <v>19</v>
      </c>
      <c r="R9" s="718" cm="1">
        <f t="array" ref="R9">AVERAGE(IF(LEFT(F9:Q9,1)="&lt;", VALUE(MID(F9:Q9,2,99)), F9:Q9))</f>
        <v>5.2033333333333331</v>
      </c>
      <c r="S9" s="245"/>
      <c r="T9" s="245">
        <v>6</v>
      </c>
    </row>
    <row r="10" spans="1:20">
      <c r="A10" s="1374"/>
      <c r="B10" s="1283" t="s">
        <v>6</v>
      </c>
      <c r="C10" s="704">
        <v>1</v>
      </c>
      <c r="D10" s="300" t="s">
        <v>147</v>
      </c>
      <c r="E10" s="300" t="s">
        <v>1060</v>
      </c>
      <c r="F10" s="735">
        <v>45</v>
      </c>
      <c r="G10" s="735">
        <v>53</v>
      </c>
      <c r="H10" s="949">
        <v>16</v>
      </c>
      <c r="I10" s="949">
        <v>27</v>
      </c>
      <c r="J10" s="949">
        <v>34</v>
      </c>
      <c r="K10" s="991">
        <v>140</v>
      </c>
      <c r="L10" s="221">
        <v>38</v>
      </c>
      <c r="M10" s="706">
        <v>108</v>
      </c>
      <c r="N10" s="706">
        <v>271</v>
      </c>
      <c r="O10" s="707" t="s">
        <v>19</v>
      </c>
      <c r="P10" s="707" t="s">
        <v>19</v>
      </c>
      <c r="Q10" s="707" t="s">
        <v>19</v>
      </c>
      <c r="R10" s="718" cm="1">
        <f t="array" ref="R10">AVERAGE(IF(LEFT(F10:Q10,1)="&lt;", VALUE(MID(F10:Q10,2,99)), F10:Q10))</f>
        <v>81.333333333333329</v>
      </c>
      <c r="S10" s="426"/>
      <c r="T10" s="426">
        <v>50</v>
      </c>
    </row>
    <row r="11" spans="1:20">
      <c r="A11" s="1374"/>
      <c r="B11" s="1283"/>
      <c r="C11" s="708">
        <v>2</v>
      </c>
      <c r="D11" s="223" t="s">
        <v>148</v>
      </c>
      <c r="E11" s="223" t="s">
        <v>1060</v>
      </c>
      <c r="F11" s="734">
        <v>85</v>
      </c>
      <c r="G11" s="734">
        <v>65</v>
      </c>
      <c r="H11" s="950">
        <v>17</v>
      </c>
      <c r="I11" s="950">
        <v>32</v>
      </c>
      <c r="J11" s="950">
        <v>33</v>
      </c>
      <c r="K11" s="950">
        <v>143</v>
      </c>
      <c r="L11" s="225">
        <v>24</v>
      </c>
      <c r="M11" s="663">
        <v>114</v>
      </c>
      <c r="N11" s="663">
        <v>77</v>
      </c>
      <c r="O11" s="662" t="s">
        <v>19</v>
      </c>
      <c r="P11" s="662" t="s">
        <v>19</v>
      </c>
      <c r="Q11" s="662" t="s">
        <v>19</v>
      </c>
      <c r="R11" s="718" cm="1">
        <f t="array" ref="R11">AVERAGE(IF(LEFT(F11:Q11,1)="&lt;", VALUE(MID(F11:Q11,2,99)), F11:Q11))</f>
        <v>65.555555555555557</v>
      </c>
      <c r="S11" s="245"/>
      <c r="T11" s="245">
        <v>50</v>
      </c>
    </row>
    <row r="12" spans="1:20">
      <c r="A12" s="1374"/>
      <c r="B12" s="1283"/>
      <c r="C12" s="708">
        <v>3</v>
      </c>
      <c r="D12" s="223" t="s">
        <v>149</v>
      </c>
      <c r="E12" s="223" t="s">
        <v>1060</v>
      </c>
      <c r="F12" s="734">
        <v>53</v>
      </c>
      <c r="G12" s="734">
        <v>46</v>
      </c>
      <c r="H12" s="950">
        <v>14</v>
      </c>
      <c r="I12" s="950">
        <v>36</v>
      </c>
      <c r="J12" s="950">
        <v>28</v>
      </c>
      <c r="K12" s="950">
        <v>126</v>
      </c>
      <c r="L12" s="225">
        <v>33</v>
      </c>
      <c r="M12" s="663">
        <v>133</v>
      </c>
      <c r="N12" s="663">
        <v>81</v>
      </c>
      <c r="O12" s="662" t="s">
        <v>19</v>
      </c>
      <c r="P12" s="662" t="s">
        <v>19</v>
      </c>
      <c r="Q12" s="662" t="s">
        <v>19</v>
      </c>
      <c r="R12" s="718" cm="1">
        <f t="array" ref="R12">AVERAGE(IF(LEFT(F12:Q12,1)="&lt;", VALUE(MID(F12:Q12,2,99)), F12:Q12))</f>
        <v>61.111111111111114</v>
      </c>
      <c r="S12" s="245"/>
      <c r="T12" s="245">
        <v>50</v>
      </c>
    </row>
    <row r="13" spans="1:20">
      <c r="A13" s="1374"/>
      <c r="B13" s="1283" t="s">
        <v>7</v>
      </c>
      <c r="C13" s="704">
        <v>1</v>
      </c>
      <c r="D13" s="300" t="s">
        <v>147</v>
      </c>
      <c r="E13" s="300" t="s">
        <v>1060</v>
      </c>
      <c r="F13" s="735">
        <v>7.78</v>
      </c>
      <c r="G13" s="735">
        <v>7.58</v>
      </c>
      <c r="H13" s="221">
        <v>7.53</v>
      </c>
      <c r="I13" s="949">
        <v>7.71</v>
      </c>
      <c r="J13" s="221">
        <v>7.67</v>
      </c>
      <c r="K13" s="705">
        <v>7.18</v>
      </c>
      <c r="L13" s="221">
        <v>7.65</v>
      </c>
      <c r="M13" s="1118">
        <v>7.6</v>
      </c>
      <c r="N13" s="706">
        <v>6.99</v>
      </c>
      <c r="O13" s="706" t="s">
        <v>19</v>
      </c>
      <c r="P13" s="707" t="s">
        <v>19</v>
      </c>
      <c r="Q13" s="707" t="s">
        <v>19</v>
      </c>
      <c r="R13" s="718" cm="1">
        <f t="array" ref="R13">AVERAGE(IF(LEFT(F13:Q13,1)="&lt;", VALUE(MID(F13:Q13,2,99)), F13:Q13))</f>
        <v>7.5211111111111109</v>
      </c>
      <c r="S13" s="426"/>
      <c r="T13" s="426" t="s">
        <v>214</v>
      </c>
    </row>
    <row r="14" spans="1:20">
      <c r="A14" s="1374"/>
      <c r="B14" s="1283"/>
      <c r="C14" s="708">
        <v>2</v>
      </c>
      <c r="D14" s="223" t="s">
        <v>148</v>
      </c>
      <c r="E14" s="223" t="s">
        <v>1060</v>
      </c>
      <c r="F14" s="734">
        <v>7.81</v>
      </c>
      <c r="G14" s="734">
        <v>7.61</v>
      </c>
      <c r="H14" s="225">
        <v>7.56</v>
      </c>
      <c r="I14" s="950">
        <v>7.73</v>
      </c>
      <c r="J14" s="225">
        <v>7.74</v>
      </c>
      <c r="K14" s="225">
        <v>7.25</v>
      </c>
      <c r="L14" s="225">
        <v>7.66</v>
      </c>
      <c r="M14" s="663">
        <v>7.66</v>
      </c>
      <c r="N14" s="663">
        <v>7.03</v>
      </c>
      <c r="O14" s="663" t="s">
        <v>19</v>
      </c>
      <c r="P14" s="662" t="s">
        <v>19</v>
      </c>
      <c r="Q14" s="662" t="s">
        <v>19</v>
      </c>
      <c r="R14" s="718" cm="1">
        <f t="array" ref="R14">AVERAGE(IF(LEFT(F14:Q14,1)="&lt;", VALUE(MID(F14:Q14,2,99)), F14:Q14))</f>
        <v>7.5611111111111109</v>
      </c>
      <c r="S14" s="245"/>
      <c r="T14" s="245" t="s">
        <v>214</v>
      </c>
    </row>
    <row r="15" spans="1:20">
      <c r="A15" s="1374"/>
      <c r="B15" s="1283"/>
      <c r="C15" s="708">
        <v>3</v>
      </c>
      <c r="D15" s="223" t="s">
        <v>149</v>
      </c>
      <c r="E15" s="223" t="s">
        <v>1060</v>
      </c>
      <c r="F15" s="734">
        <v>7.71</v>
      </c>
      <c r="G15" s="734">
        <v>7.59</v>
      </c>
      <c r="H15" s="225">
        <v>7.69</v>
      </c>
      <c r="I15" s="950">
        <v>7.74</v>
      </c>
      <c r="J15" s="225">
        <v>7.92</v>
      </c>
      <c r="K15" s="225">
        <v>7.23</v>
      </c>
      <c r="L15" s="225">
        <v>7.64</v>
      </c>
      <c r="M15" s="663">
        <v>7.69</v>
      </c>
      <c r="N15" s="663">
        <v>7</v>
      </c>
      <c r="O15" s="663" t="s">
        <v>19</v>
      </c>
      <c r="P15" s="662" t="s">
        <v>19</v>
      </c>
      <c r="Q15" s="662" t="s">
        <v>19</v>
      </c>
      <c r="R15" s="718" cm="1">
        <f t="array" ref="R15">AVERAGE(IF(LEFT(F15:Q15,1)="&lt;", VALUE(MID(F15:Q15,2,99)), F15:Q15))</f>
        <v>7.5788888888888897</v>
      </c>
      <c r="S15" s="245"/>
      <c r="T15" s="245" t="s">
        <v>214</v>
      </c>
    </row>
    <row r="16" spans="1:20">
      <c r="A16" s="1374"/>
      <c r="B16" s="1283" t="s">
        <v>329</v>
      </c>
      <c r="C16" s="704">
        <v>1</v>
      </c>
      <c r="D16" s="300" t="s">
        <v>147</v>
      </c>
      <c r="E16" s="300" t="s">
        <v>1060</v>
      </c>
      <c r="F16" s="735">
        <v>30.6</v>
      </c>
      <c r="G16" s="735">
        <v>28.6</v>
      </c>
      <c r="H16" s="949">
        <v>30.8</v>
      </c>
      <c r="I16" s="949">
        <v>30.1</v>
      </c>
      <c r="J16" s="949">
        <v>30.3</v>
      </c>
      <c r="K16" s="991">
        <v>29.9</v>
      </c>
      <c r="L16" s="221">
        <v>30.5</v>
      </c>
      <c r="M16" s="706">
        <v>29.4</v>
      </c>
      <c r="N16" s="706">
        <v>30.2</v>
      </c>
      <c r="O16" s="706" t="s">
        <v>19</v>
      </c>
      <c r="P16" s="707" t="s">
        <v>19</v>
      </c>
      <c r="Q16" s="707" t="s">
        <v>19</v>
      </c>
      <c r="R16" s="718" cm="1">
        <f t="array" ref="R16">AVERAGE(IF(LEFT(F16:Q16,1)="&lt;", VALUE(MID(F16:Q16,2,99)), F16:Q16))</f>
        <v>30.044444444444448</v>
      </c>
      <c r="S16" s="426"/>
      <c r="T16" s="426" t="s">
        <v>215</v>
      </c>
    </row>
    <row r="17" spans="1:20">
      <c r="A17" s="1374"/>
      <c r="B17" s="1283"/>
      <c r="C17" s="708">
        <v>2</v>
      </c>
      <c r="D17" s="223" t="s">
        <v>148</v>
      </c>
      <c r="E17" s="223" t="s">
        <v>1060</v>
      </c>
      <c r="F17" s="734">
        <v>30.2</v>
      </c>
      <c r="G17" s="734">
        <v>28.6</v>
      </c>
      <c r="H17" s="950">
        <v>30.8</v>
      </c>
      <c r="I17" s="950">
        <v>30.2</v>
      </c>
      <c r="J17" s="950">
        <v>31.4</v>
      </c>
      <c r="K17" s="950">
        <v>30</v>
      </c>
      <c r="L17" s="225">
        <v>29.7</v>
      </c>
      <c r="M17" s="663">
        <v>29.6</v>
      </c>
      <c r="N17" s="663">
        <v>30.2</v>
      </c>
      <c r="O17" s="663" t="s">
        <v>19</v>
      </c>
      <c r="P17" s="662" t="s">
        <v>19</v>
      </c>
      <c r="Q17" s="662" t="s">
        <v>19</v>
      </c>
      <c r="R17" s="718" cm="1">
        <f t="array" ref="R17">AVERAGE(IF(LEFT(F17:Q17,1)="&lt;", VALUE(MID(F17:Q17,2,99)), F17:Q17))</f>
        <v>30.077777777777776</v>
      </c>
      <c r="S17" s="245"/>
      <c r="T17" s="245" t="s">
        <v>215</v>
      </c>
    </row>
    <row r="18" spans="1:20">
      <c r="A18" s="1374"/>
      <c r="B18" s="1283"/>
      <c r="C18" s="708">
        <v>3</v>
      </c>
      <c r="D18" s="223" t="s">
        <v>149</v>
      </c>
      <c r="E18" s="223" t="s">
        <v>1060</v>
      </c>
      <c r="F18" s="734">
        <v>30.4</v>
      </c>
      <c r="G18" s="734">
        <v>29.1</v>
      </c>
      <c r="H18" s="950">
        <v>30.8</v>
      </c>
      <c r="I18" s="950">
        <v>30.2</v>
      </c>
      <c r="J18" s="950">
        <v>30.5</v>
      </c>
      <c r="K18" s="950">
        <v>30</v>
      </c>
      <c r="L18" s="225">
        <v>30.2</v>
      </c>
      <c r="M18" s="663">
        <v>30</v>
      </c>
      <c r="N18" s="663">
        <v>30.3</v>
      </c>
      <c r="O18" s="663" t="s">
        <v>19</v>
      </c>
      <c r="P18" s="662" t="s">
        <v>19</v>
      </c>
      <c r="Q18" s="662" t="s">
        <v>19</v>
      </c>
      <c r="R18" s="718" cm="1">
        <f t="array" ref="R18">AVERAGE(IF(LEFT(F18:Q18,1)="&lt;", VALUE(MID(F18:Q18,2,99)), F18:Q18))</f>
        <v>30.166666666666668</v>
      </c>
      <c r="S18" s="245"/>
      <c r="T18" s="245" t="s">
        <v>215</v>
      </c>
    </row>
    <row r="19" spans="1:20">
      <c r="A19" s="1374"/>
      <c r="B19" s="1283" t="s">
        <v>9</v>
      </c>
      <c r="C19" s="704">
        <v>1</v>
      </c>
      <c r="D19" s="300" t="s">
        <v>147</v>
      </c>
      <c r="E19" s="300" t="s">
        <v>1060</v>
      </c>
      <c r="F19" s="735">
        <v>20</v>
      </c>
      <c r="G19" s="735">
        <v>5</v>
      </c>
      <c r="H19" s="949">
        <v>15</v>
      </c>
      <c r="I19" s="949">
        <v>5</v>
      </c>
      <c r="J19" s="949">
        <v>10</v>
      </c>
      <c r="K19" s="991" t="s">
        <v>216</v>
      </c>
      <c r="L19" s="221">
        <v>5</v>
      </c>
      <c r="M19" s="706">
        <v>15</v>
      </c>
      <c r="N19" s="706">
        <v>20</v>
      </c>
      <c r="O19" s="707" t="s">
        <v>19</v>
      </c>
      <c r="P19" s="707" t="s">
        <v>19</v>
      </c>
      <c r="Q19" s="707" t="s">
        <v>19</v>
      </c>
      <c r="R19" s="718" cm="1">
        <f t="array" ref="R19">AVERAGE(IF(LEFT(F19:Q19,1)="&lt;", VALUE(MID(F19:Q19,2,99)), F19:Q19))</f>
        <v>11.111111111111111</v>
      </c>
      <c r="S19" s="426"/>
      <c r="T19" s="426">
        <v>50</v>
      </c>
    </row>
    <row r="20" spans="1:20">
      <c r="A20" s="1374"/>
      <c r="B20" s="1283"/>
      <c r="C20" s="708">
        <v>2</v>
      </c>
      <c r="D20" s="223" t="s">
        <v>148</v>
      </c>
      <c r="E20" s="223" t="s">
        <v>1060</v>
      </c>
      <c r="F20" s="734">
        <v>20</v>
      </c>
      <c r="G20" s="734">
        <v>5</v>
      </c>
      <c r="H20" s="950">
        <v>15</v>
      </c>
      <c r="I20" s="950">
        <v>5</v>
      </c>
      <c r="J20" s="950">
        <v>10</v>
      </c>
      <c r="K20" s="950">
        <v>5</v>
      </c>
      <c r="L20" s="225">
        <v>5</v>
      </c>
      <c r="M20" s="663">
        <v>20</v>
      </c>
      <c r="N20" s="663">
        <v>20</v>
      </c>
      <c r="O20" s="662" t="s">
        <v>19</v>
      </c>
      <c r="P20" s="662" t="s">
        <v>19</v>
      </c>
      <c r="Q20" s="662" t="s">
        <v>19</v>
      </c>
      <c r="R20" s="718" cm="1">
        <f t="array" ref="R20">AVERAGE(IF(LEFT(F20:Q20,1)="&lt;", VALUE(MID(F20:Q20,2,99)), F20:Q20))</f>
        <v>11.666666666666666</v>
      </c>
      <c r="S20" s="245"/>
      <c r="T20" s="245">
        <v>50</v>
      </c>
    </row>
    <row r="21" spans="1:20">
      <c r="A21" s="1374"/>
      <c r="B21" s="1283"/>
      <c r="C21" s="708">
        <v>3</v>
      </c>
      <c r="D21" s="223" t="s">
        <v>149</v>
      </c>
      <c r="E21" s="223" t="s">
        <v>1060</v>
      </c>
      <c r="F21" s="734">
        <v>20</v>
      </c>
      <c r="G21" s="734">
        <v>5</v>
      </c>
      <c r="H21" s="950">
        <v>15</v>
      </c>
      <c r="I21" s="950">
        <v>5</v>
      </c>
      <c r="J21" s="950">
        <v>5</v>
      </c>
      <c r="K21" s="950">
        <v>5</v>
      </c>
      <c r="L21" s="225">
        <v>5</v>
      </c>
      <c r="M21" s="663">
        <v>20</v>
      </c>
      <c r="N21" s="663">
        <v>20</v>
      </c>
      <c r="O21" s="662" t="s">
        <v>19</v>
      </c>
      <c r="P21" s="662" t="s">
        <v>19</v>
      </c>
      <c r="Q21" s="662" t="s">
        <v>19</v>
      </c>
      <c r="R21" s="718" cm="1">
        <f t="array" ref="R21">AVERAGE(IF(LEFT(F21:Q21,1)="&lt;", VALUE(MID(F21:Q21,2,99)), F21:Q21))</f>
        <v>11.111111111111111</v>
      </c>
      <c r="S21" s="245"/>
      <c r="T21" s="245">
        <v>50</v>
      </c>
    </row>
    <row r="22" spans="1:20">
      <c r="A22" s="1374"/>
      <c r="B22" s="1283" t="s">
        <v>10</v>
      </c>
      <c r="C22" s="704">
        <v>1</v>
      </c>
      <c r="D22" s="300" t="s">
        <v>147</v>
      </c>
      <c r="E22" s="300" t="s">
        <v>1060</v>
      </c>
      <c r="F22" s="735">
        <v>70</v>
      </c>
      <c r="G22" s="951">
        <v>49</v>
      </c>
      <c r="H22" s="949">
        <v>350</v>
      </c>
      <c r="I22" s="949">
        <v>17</v>
      </c>
      <c r="J22" s="949">
        <v>13</v>
      </c>
      <c r="K22" s="991">
        <v>33</v>
      </c>
      <c r="L22" s="221">
        <v>170</v>
      </c>
      <c r="M22" s="706">
        <v>920</v>
      </c>
      <c r="N22" s="706" t="s">
        <v>19</v>
      </c>
      <c r="O22" s="707" t="s">
        <v>19</v>
      </c>
      <c r="P22" s="707" t="s">
        <v>19</v>
      </c>
      <c r="Q22" s="707" t="s">
        <v>19</v>
      </c>
      <c r="R22" s="718" cm="1">
        <f t="array" ref="R22">GEOMEAN(IF(LEFT(F22:Q22,1)="&lt;", VALUE(MID(F22:Q22,2,99)), F22:Q22))</f>
        <v>77.994349603911829</v>
      </c>
      <c r="S22" s="426"/>
      <c r="T22" s="426">
        <v>100</v>
      </c>
    </row>
    <row r="23" spans="1:20">
      <c r="A23" s="1374"/>
      <c r="B23" s="1283"/>
      <c r="C23" s="708">
        <v>2</v>
      </c>
      <c r="D23" s="223" t="s">
        <v>148</v>
      </c>
      <c r="E23" s="223" t="s">
        <v>1060</v>
      </c>
      <c r="F23" s="734">
        <v>130</v>
      </c>
      <c r="G23" s="952">
        <v>350</v>
      </c>
      <c r="H23" s="950">
        <v>240</v>
      </c>
      <c r="I23" s="950">
        <v>7.8</v>
      </c>
      <c r="J23" s="950">
        <v>4.5</v>
      </c>
      <c r="K23" s="950">
        <v>23</v>
      </c>
      <c r="L23" s="709">
        <v>130</v>
      </c>
      <c r="M23" s="663">
        <v>3500</v>
      </c>
      <c r="N23" s="710" t="s">
        <v>19</v>
      </c>
      <c r="O23" s="711" t="s">
        <v>19</v>
      </c>
      <c r="P23" s="662" t="s">
        <v>19</v>
      </c>
      <c r="Q23" s="711" t="s">
        <v>19</v>
      </c>
      <c r="R23" s="1133" cm="1">
        <f t="array" ref="R23">GEOMEAN(IF(LEFT(F23:Q23,1)="&lt;", VALUE(MID(F23:Q23,2,99)), F23:Q23))</f>
        <v>89.208990206608149</v>
      </c>
      <c r="S23" s="245"/>
      <c r="T23" s="245">
        <v>100</v>
      </c>
    </row>
    <row r="24" spans="1:20">
      <c r="A24" s="1374"/>
      <c r="B24" s="1283"/>
      <c r="C24" s="708">
        <v>3</v>
      </c>
      <c r="D24" s="223" t="s">
        <v>149</v>
      </c>
      <c r="E24" s="223" t="s">
        <v>1060</v>
      </c>
      <c r="F24" s="734">
        <v>170</v>
      </c>
      <c r="G24" s="952">
        <v>33</v>
      </c>
      <c r="H24" s="950">
        <v>350</v>
      </c>
      <c r="I24" s="950">
        <v>7.8</v>
      </c>
      <c r="J24" s="950">
        <v>2</v>
      </c>
      <c r="K24" s="950">
        <v>130</v>
      </c>
      <c r="L24" s="709">
        <v>140</v>
      </c>
      <c r="M24" s="663">
        <v>9200</v>
      </c>
      <c r="N24" s="710" t="s">
        <v>19</v>
      </c>
      <c r="O24" s="711" t="s">
        <v>19</v>
      </c>
      <c r="P24" s="662" t="s">
        <v>19</v>
      </c>
      <c r="Q24" s="711" t="s">
        <v>19</v>
      </c>
      <c r="R24" s="1133" cm="1">
        <f t="array" ref="R24">GEOMEAN(IF(LEFT(F24:Q24,1)="&lt;", VALUE(MID(F24:Q24,2,99)), F24:Q24))</f>
        <v>91.992376815950578</v>
      </c>
      <c r="S24" s="245"/>
      <c r="T24" s="245">
        <v>100</v>
      </c>
    </row>
    <row r="25" spans="1:20">
      <c r="A25" s="1374"/>
      <c r="B25" s="1283" t="s">
        <v>11</v>
      </c>
      <c r="C25" s="704">
        <v>1</v>
      </c>
      <c r="D25" s="300" t="s">
        <v>147</v>
      </c>
      <c r="E25" s="300" t="s">
        <v>1060</v>
      </c>
      <c r="F25" s="735">
        <v>0.39900000000000002</v>
      </c>
      <c r="G25" s="736">
        <v>0.432</v>
      </c>
      <c r="H25" s="221">
        <v>0.153</v>
      </c>
      <c r="I25" s="949" t="s">
        <v>218</v>
      </c>
      <c r="J25" s="221">
        <v>0.186</v>
      </c>
      <c r="K25" s="705" t="s">
        <v>218</v>
      </c>
      <c r="L25" s="221">
        <v>0.15</v>
      </c>
      <c r="M25" s="706">
        <v>0.45700000000000002</v>
      </c>
      <c r="N25" s="706">
        <v>0.748</v>
      </c>
      <c r="O25" s="707" t="s">
        <v>19</v>
      </c>
      <c r="P25" s="707" t="s">
        <v>19</v>
      </c>
      <c r="Q25" s="707" t="s">
        <v>19</v>
      </c>
      <c r="R25" s="718" cm="1">
        <f t="array" ref="R25">AVERAGE(IF(LEFT(F25:Q25,1)="&lt;", VALUE(MID(F25:Q25,2,99)), F25:Q25))</f>
        <v>0.30055555555555558</v>
      </c>
      <c r="S25" s="426"/>
      <c r="T25" s="426">
        <v>10</v>
      </c>
    </row>
    <row r="26" spans="1:20">
      <c r="A26" s="1374"/>
      <c r="B26" s="1283"/>
      <c r="C26" s="708">
        <v>2</v>
      </c>
      <c r="D26" s="223" t="s">
        <v>148</v>
      </c>
      <c r="E26" s="223" t="s">
        <v>1060</v>
      </c>
      <c r="F26" s="734">
        <v>0.435</v>
      </c>
      <c r="G26" s="737">
        <v>0.38600000000000001</v>
      </c>
      <c r="H26" s="225">
        <v>0.158</v>
      </c>
      <c r="I26" s="950" t="s">
        <v>218</v>
      </c>
      <c r="J26" s="225">
        <v>0.121</v>
      </c>
      <c r="K26" s="225" t="s">
        <v>218</v>
      </c>
      <c r="L26" s="709" t="s">
        <v>218</v>
      </c>
      <c r="M26" s="663">
        <v>0.50600000000000001</v>
      </c>
      <c r="N26" s="663">
        <v>0.73499999999999999</v>
      </c>
      <c r="O26" s="662" t="s">
        <v>19</v>
      </c>
      <c r="P26" s="662" t="s">
        <v>19</v>
      </c>
      <c r="Q26" s="662" t="s">
        <v>19</v>
      </c>
      <c r="R26" s="718" cm="1">
        <f t="array" ref="R26">AVERAGE(IF(LEFT(F26:Q26,1)="&lt;", VALUE(MID(F26:Q26,2,99)), F26:Q26))</f>
        <v>0.29011111111111115</v>
      </c>
      <c r="S26" s="245"/>
      <c r="T26" s="245">
        <v>10</v>
      </c>
    </row>
    <row r="27" spans="1:20">
      <c r="A27" s="1374"/>
      <c r="B27" s="1283"/>
      <c r="C27" s="708">
        <v>3</v>
      </c>
      <c r="D27" s="223" t="s">
        <v>149</v>
      </c>
      <c r="E27" s="223" t="s">
        <v>1060</v>
      </c>
      <c r="F27" s="734">
        <v>0.57099999999999995</v>
      </c>
      <c r="G27" s="737">
        <v>0.30599999999999999</v>
      </c>
      <c r="H27" s="225">
        <v>0.19400000000000001</v>
      </c>
      <c r="I27" s="950" t="s">
        <v>218</v>
      </c>
      <c r="J27" s="225">
        <v>0.13200000000000001</v>
      </c>
      <c r="K27" s="225" t="s">
        <v>218</v>
      </c>
      <c r="L27" s="709" t="s">
        <v>218</v>
      </c>
      <c r="M27" s="663">
        <v>0.33300000000000002</v>
      </c>
      <c r="N27" s="663">
        <v>0.63600000000000001</v>
      </c>
      <c r="O27" s="662" t="s">
        <v>19</v>
      </c>
      <c r="P27" s="662" t="s">
        <v>19</v>
      </c>
      <c r="Q27" s="662" t="s">
        <v>19</v>
      </c>
      <c r="R27" s="718" cm="1">
        <f t="array" ref="R27">AVERAGE(IF(LEFT(F27:Q27,1)="&lt;", VALUE(MID(F27:Q27,2,99)), F27:Q27))</f>
        <v>0.27133333333333337</v>
      </c>
      <c r="S27" s="245"/>
      <c r="T27" s="245">
        <v>10</v>
      </c>
    </row>
    <row r="28" spans="1:20">
      <c r="A28" s="1374"/>
      <c r="B28" s="1283" t="s">
        <v>12</v>
      </c>
      <c r="C28" s="704">
        <v>1</v>
      </c>
      <c r="D28" s="300" t="s">
        <v>147</v>
      </c>
      <c r="E28" s="300" t="s">
        <v>1060</v>
      </c>
      <c r="F28" s="735">
        <v>0.11700000000000001</v>
      </c>
      <c r="G28" s="736">
        <v>0.122</v>
      </c>
      <c r="H28" s="228">
        <v>0.13</v>
      </c>
      <c r="I28" s="949" t="s">
        <v>219</v>
      </c>
      <c r="J28" s="221">
        <v>0.158</v>
      </c>
      <c r="K28" s="705">
        <v>0.11799999999999999</v>
      </c>
      <c r="L28" s="221">
        <v>7.5999999999999998E-2</v>
      </c>
      <c r="M28" s="706">
        <v>0.182</v>
      </c>
      <c r="N28" s="706">
        <v>0.17299999999999999</v>
      </c>
      <c r="O28" s="707" t="s">
        <v>19</v>
      </c>
      <c r="P28" s="707" t="s">
        <v>19</v>
      </c>
      <c r="Q28" s="707" t="s">
        <v>19</v>
      </c>
      <c r="R28" s="718" cm="1">
        <f t="array" ref="R28">AVERAGE(IF(LEFT(F28:Q28,1)="&lt;", VALUE(MID(F28:Q28,2,99)), F28:Q28))</f>
        <v>0.12111111111111111</v>
      </c>
      <c r="S28" s="426"/>
      <c r="T28" s="426">
        <v>0.2</v>
      </c>
    </row>
    <row r="29" spans="1:20">
      <c r="A29" s="1374"/>
      <c r="B29" s="1283"/>
      <c r="C29" s="708">
        <v>2</v>
      </c>
      <c r="D29" s="223" t="s">
        <v>148</v>
      </c>
      <c r="E29" s="223" t="s">
        <v>1060</v>
      </c>
      <c r="F29" s="734">
        <v>0.115</v>
      </c>
      <c r="G29" s="737">
        <v>0.124</v>
      </c>
      <c r="H29" s="225">
        <v>0.129</v>
      </c>
      <c r="I29" s="231">
        <v>7.4999999999999997E-2</v>
      </c>
      <c r="J29" s="225">
        <v>0.16200000000000001</v>
      </c>
      <c r="K29" s="225">
        <v>9.8000000000000004E-2</v>
      </c>
      <c r="L29" s="225">
        <v>7.5999999999999998E-2</v>
      </c>
      <c r="M29" s="663">
        <v>0.16700000000000001</v>
      </c>
      <c r="N29" s="663">
        <v>0.155</v>
      </c>
      <c r="O29" s="662" t="s">
        <v>19</v>
      </c>
      <c r="P29" s="662" t="s">
        <v>19</v>
      </c>
      <c r="Q29" s="662" t="s">
        <v>19</v>
      </c>
      <c r="R29" s="718" cm="1">
        <f t="array" ref="R29">AVERAGE(IF(LEFT(F29:Q29,1)="&lt;", VALUE(MID(F29:Q29,2,99)), F29:Q29))</f>
        <v>0.12233333333333334</v>
      </c>
      <c r="S29" s="245"/>
      <c r="T29" s="245">
        <v>0.2</v>
      </c>
    </row>
    <row r="30" spans="1:20">
      <c r="A30" s="1374"/>
      <c r="B30" s="1283"/>
      <c r="C30" s="708">
        <v>3</v>
      </c>
      <c r="D30" s="223" t="s">
        <v>149</v>
      </c>
      <c r="E30" s="223" t="s">
        <v>1060</v>
      </c>
      <c r="F30" s="734">
        <v>0.10299999999999999</v>
      </c>
      <c r="G30" s="737">
        <v>0.128</v>
      </c>
      <c r="H30" s="225">
        <v>0.129</v>
      </c>
      <c r="I30" s="231">
        <v>7.2999999999999995E-2</v>
      </c>
      <c r="J30" s="225">
        <v>7.2999999999999995E-2</v>
      </c>
      <c r="K30" s="225">
        <v>0.09</v>
      </c>
      <c r="L30" s="225">
        <v>7.4999999999999997E-2</v>
      </c>
      <c r="M30" s="663">
        <v>0.17599999999999999</v>
      </c>
      <c r="N30" s="663">
        <v>0.14399999999999999</v>
      </c>
      <c r="O30" s="662" t="s">
        <v>19</v>
      </c>
      <c r="P30" s="662" t="s">
        <v>19</v>
      </c>
      <c r="Q30" s="662" t="s">
        <v>19</v>
      </c>
      <c r="R30" s="718" cm="1">
        <f t="array" ref="R30">AVERAGE(IF(LEFT(F30:Q30,1)="&lt;", VALUE(MID(F30:Q30,2,99)), F30:Q30))</f>
        <v>0.1101111111111111</v>
      </c>
      <c r="S30" s="366"/>
      <c r="T30" s="245">
        <v>0.2</v>
      </c>
    </row>
    <row r="31" spans="1:20" s="236" customFormat="1" ht="30" customHeight="1">
      <c r="A31" s="1374"/>
      <c r="B31" s="1283" t="s">
        <v>303</v>
      </c>
      <c r="C31" s="723">
        <v>1</v>
      </c>
      <c r="D31" s="316" t="s">
        <v>147</v>
      </c>
      <c r="E31" s="316" t="s">
        <v>1060</v>
      </c>
      <c r="F31" s="738" t="s">
        <v>1061</v>
      </c>
      <c r="G31" s="738" t="s">
        <v>1062</v>
      </c>
      <c r="H31" s="316" t="s">
        <v>1063</v>
      </c>
      <c r="I31" s="316" t="s">
        <v>1064</v>
      </c>
      <c r="J31" s="316" t="s">
        <v>1065</v>
      </c>
      <c r="K31" s="316" t="s">
        <v>1066</v>
      </c>
      <c r="L31" s="316" t="s">
        <v>1067</v>
      </c>
      <c r="M31" s="724" t="s">
        <v>1068</v>
      </c>
      <c r="N31" s="725" t="s">
        <v>1069</v>
      </c>
      <c r="O31" s="725" t="s">
        <v>19</v>
      </c>
      <c r="P31" s="725" t="s">
        <v>19</v>
      </c>
      <c r="Q31" s="724" t="s">
        <v>19</v>
      </c>
      <c r="R31" s="726"/>
      <c r="S31" s="726"/>
      <c r="T31" s="727"/>
    </row>
    <row r="32" spans="1:20" s="236" customFormat="1" ht="30" customHeight="1">
      <c r="A32" s="1374"/>
      <c r="B32" s="1283"/>
      <c r="C32" s="728">
        <v>2</v>
      </c>
      <c r="D32" s="238" t="s">
        <v>148</v>
      </c>
      <c r="E32" s="238" t="s">
        <v>1060</v>
      </c>
      <c r="F32" s="739" t="s">
        <v>1061</v>
      </c>
      <c r="G32" s="739" t="s">
        <v>1062</v>
      </c>
      <c r="H32" s="238" t="s">
        <v>1063</v>
      </c>
      <c r="I32" s="238" t="s">
        <v>1070</v>
      </c>
      <c r="J32" s="238" t="s">
        <v>1065</v>
      </c>
      <c r="K32" s="238" t="s">
        <v>1066</v>
      </c>
      <c r="L32" s="238" t="s">
        <v>1071</v>
      </c>
      <c r="M32" s="720" t="s">
        <v>1068</v>
      </c>
      <c r="N32" s="383" t="s">
        <v>1072</v>
      </c>
      <c r="O32" s="383" t="s">
        <v>19</v>
      </c>
      <c r="P32" s="383" t="s">
        <v>19</v>
      </c>
      <c r="Q32" s="720" t="s">
        <v>19</v>
      </c>
      <c r="R32" s="726"/>
      <c r="S32" s="726"/>
    </row>
    <row r="33" spans="1:19" s="236" customFormat="1" ht="30" customHeight="1" thickBot="1">
      <c r="A33" s="1374"/>
      <c r="B33" s="1217"/>
      <c r="C33" s="729">
        <v>3</v>
      </c>
      <c r="D33" s="379" t="s">
        <v>149</v>
      </c>
      <c r="E33" s="379" t="s">
        <v>1060</v>
      </c>
      <c r="F33" s="740" t="s">
        <v>1073</v>
      </c>
      <c r="G33" s="740" t="s">
        <v>1062</v>
      </c>
      <c r="H33" s="379" t="s">
        <v>1063</v>
      </c>
      <c r="I33" s="379" t="s">
        <v>1070</v>
      </c>
      <c r="J33" s="379" t="s">
        <v>1065</v>
      </c>
      <c r="K33" s="379" t="s">
        <v>1066</v>
      </c>
      <c r="L33" s="379" t="s">
        <v>1074</v>
      </c>
      <c r="M33" s="730" t="s">
        <v>1068</v>
      </c>
      <c r="N33" s="389" t="s">
        <v>1075</v>
      </c>
      <c r="O33" s="389" t="s">
        <v>19</v>
      </c>
      <c r="P33" s="389" t="s">
        <v>19</v>
      </c>
      <c r="Q33" s="730" t="s">
        <v>19</v>
      </c>
      <c r="R33" s="726"/>
      <c r="S33" s="726"/>
    </row>
    <row r="34" spans="1:19" ht="29.25" customHeight="1" thickBot="1">
      <c r="A34" s="1375"/>
      <c r="B34" s="1230" t="s">
        <v>260</v>
      </c>
      <c r="C34" s="1190"/>
      <c r="D34" s="1190"/>
      <c r="E34" s="1190"/>
      <c r="F34" s="741">
        <v>46041</v>
      </c>
      <c r="G34" s="741">
        <v>46056</v>
      </c>
      <c r="H34" s="414">
        <v>46083</v>
      </c>
      <c r="I34" s="414">
        <v>46119</v>
      </c>
      <c r="J34" s="414">
        <v>46147</v>
      </c>
      <c r="K34" s="414">
        <v>46175</v>
      </c>
      <c r="L34" s="414">
        <v>46217</v>
      </c>
      <c r="M34" s="449">
        <v>46259</v>
      </c>
      <c r="N34" s="414">
        <v>46286</v>
      </c>
      <c r="O34" s="449"/>
      <c r="P34" s="414"/>
      <c r="Q34" s="450"/>
      <c r="R34" s="659"/>
      <c r="S34" s="659"/>
    </row>
    <row r="37" spans="1:19">
      <c r="C37" s="1160" t="s">
        <v>263</v>
      </c>
      <c r="D37" s="1396"/>
      <c r="E37" s="1396"/>
      <c r="F37" s="1396"/>
      <c r="G37" s="1396"/>
      <c r="H37" s="1396"/>
      <c r="I37" s="1396"/>
      <c r="J37" s="1396"/>
      <c r="K37" s="1396"/>
      <c r="L37" s="1396"/>
      <c r="M37" s="1396"/>
      <c r="N37" s="1396"/>
      <c r="O37" s="1396"/>
      <c r="P37" s="1396"/>
      <c r="Q37" s="1396"/>
      <c r="R37" s="1396"/>
    </row>
    <row r="38" spans="1:19">
      <c r="C38" s="1160" t="s">
        <v>264</v>
      </c>
      <c r="D38" s="1396"/>
      <c r="E38" s="1396"/>
      <c r="F38" s="1396"/>
      <c r="G38" s="1396"/>
      <c r="H38" s="1396"/>
      <c r="I38" s="1396"/>
      <c r="J38" s="1396"/>
      <c r="K38" s="1396"/>
      <c r="L38" s="1396"/>
      <c r="M38" s="1396"/>
      <c r="N38" s="1396"/>
      <c r="O38" s="1396"/>
      <c r="P38" s="1396"/>
      <c r="Q38" s="1396"/>
      <c r="R38" s="1396"/>
    </row>
    <row r="39" spans="1:19">
      <c r="C39" s="1417"/>
      <c r="D39" s="1396"/>
      <c r="E39" s="1396"/>
      <c r="F39" s="1396"/>
      <c r="G39" s="1396"/>
      <c r="H39" s="1396"/>
      <c r="I39" s="1161" t="s">
        <v>265</v>
      </c>
      <c r="J39" s="1396"/>
      <c r="K39" s="1396"/>
      <c r="L39" s="1396"/>
      <c r="M39" s="1396"/>
      <c r="N39" s="1396"/>
      <c r="O39" s="1396"/>
      <c r="P39" s="1396"/>
      <c r="Q39" s="1396"/>
      <c r="R39" s="1396"/>
    </row>
    <row r="40" spans="1:19">
      <c r="C40" s="87" t="s">
        <v>266</v>
      </c>
      <c r="D40" s="87"/>
      <c r="E40" s="87" t="s">
        <v>267</v>
      </c>
      <c r="F40" s="742" t="s">
        <v>1</v>
      </c>
      <c r="G40" s="742" t="s">
        <v>268</v>
      </c>
      <c r="H40" s="87" t="s">
        <v>269</v>
      </c>
      <c r="I40" s="87" t="s">
        <v>171</v>
      </c>
      <c r="J40" s="87" t="s">
        <v>172</v>
      </c>
      <c r="K40" s="87" t="s">
        <v>173</v>
      </c>
      <c r="L40" s="87" t="s">
        <v>7</v>
      </c>
      <c r="M40" s="87" t="s">
        <v>174</v>
      </c>
      <c r="N40" s="87" t="s">
        <v>175</v>
      </c>
      <c r="O40" s="87" t="s">
        <v>176</v>
      </c>
      <c r="P40" s="87" t="s">
        <v>177</v>
      </c>
      <c r="Q40" s="87" t="s">
        <v>178</v>
      </c>
      <c r="R40" s="87" t="s">
        <v>179</v>
      </c>
    </row>
    <row r="41" spans="1:19">
      <c r="C41" s="1410" t="s">
        <v>991</v>
      </c>
      <c r="D41" s="88"/>
      <c r="E41" s="1410" t="s">
        <v>1076</v>
      </c>
      <c r="F41" s="1197" t="s">
        <v>17</v>
      </c>
      <c r="G41" s="742">
        <v>1</v>
      </c>
      <c r="H41" s="179" t="s">
        <v>1077</v>
      </c>
      <c r="I41" s="90">
        <f>AVERAGE(F7:K7)</f>
        <v>5.54</v>
      </c>
      <c r="J41" s="87" t="s">
        <v>271</v>
      </c>
      <c r="K41" s="90">
        <f>AVERAGE(F10:K10)</f>
        <v>52.5</v>
      </c>
      <c r="L41" s="90">
        <f>AVERAGE(F13:K13)</f>
        <v>7.5750000000000002</v>
      </c>
      <c r="M41" s="90">
        <f>AVERAGE(F16:K16)</f>
        <v>30.05</v>
      </c>
      <c r="N41" s="90">
        <f>AVERAGE(F19:K19)</f>
        <v>11</v>
      </c>
      <c r="O41" s="90">
        <f>GEOMEAN(F22:K22)</f>
        <v>45.39883722512586</v>
      </c>
      <c r="P41" s="90">
        <f t="shared" ref="P41:P43" si="0">AVERAGE(F25:K25)</f>
        <v>0.29249999999999998</v>
      </c>
      <c r="Q41" s="90">
        <f t="shared" ref="Q41:Q43" si="1">AVERAGE(F28:K28)</f>
        <v>0.129</v>
      </c>
      <c r="R41" s="87" t="s">
        <v>271</v>
      </c>
    </row>
    <row r="42" spans="1:19">
      <c r="C42" s="1399"/>
      <c r="D42" s="865"/>
      <c r="E42" s="1399"/>
      <c r="F42" s="1254"/>
      <c r="G42" s="742">
        <v>2</v>
      </c>
      <c r="H42" s="179" t="s">
        <v>1078</v>
      </c>
      <c r="I42" s="90">
        <f>AVERAGE(F8:K8)</f>
        <v>5.4966666666666661</v>
      </c>
      <c r="J42" s="87" t="s">
        <v>271</v>
      </c>
      <c r="K42" s="90">
        <f>AVERAGE(F11:K11)</f>
        <v>62.5</v>
      </c>
      <c r="L42" s="90">
        <f>AVERAGE(F14:K14)</f>
        <v>7.6166666666666671</v>
      </c>
      <c r="M42" s="90">
        <f>AVERAGE(F17:K17)</f>
        <v>30.2</v>
      </c>
      <c r="N42" s="90">
        <f>AVERAGE(F20:K20)</f>
        <v>10</v>
      </c>
      <c r="O42" s="90">
        <f>GEOMEAN(F23:K23)</f>
        <v>45.450946513234257</v>
      </c>
      <c r="P42" s="90">
        <f t="shared" si="0"/>
        <v>0.27500000000000002</v>
      </c>
      <c r="Q42" s="90">
        <f t="shared" si="1"/>
        <v>0.11716666666666666</v>
      </c>
      <c r="R42" s="87" t="s">
        <v>271</v>
      </c>
    </row>
    <row r="43" spans="1:19">
      <c r="C43" s="1399"/>
      <c r="D43" s="866"/>
      <c r="E43" s="1399"/>
      <c r="F43" s="1254"/>
      <c r="G43" s="742">
        <v>3</v>
      </c>
      <c r="H43" s="179" t="s">
        <v>1079</v>
      </c>
      <c r="I43" s="90">
        <f>AVERAGE(F9:K9)</f>
        <v>5.4716666666666667</v>
      </c>
      <c r="J43" s="87" t="s">
        <v>271</v>
      </c>
      <c r="K43" s="90">
        <f>AVERAGE(F12:K12)</f>
        <v>50.5</v>
      </c>
      <c r="L43" s="90">
        <f>AVERAGE(F15:K15)</f>
        <v>7.6466666666666683</v>
      </c>
      <c r="M43" s="90">
        <f>AVERAGE(F18:K18)</f>
        <v>30.166666666666668</v>
      </c>
      <c r="N43" s="90">
        <f>AVERAGE(F21:K21)</f>
        <v>9.1666666666666661</v>
      </c>
      <c r="O43" s="90">
        <f>GEOMEAN(F24:K24)</f>
        <v>39.812227402867805</v>
      </c>
      <c r="P43" s="90">
        <f t="shared" si="0"/>
        <v>0.30074999999999996</v>
      </c>
      <c r="Q43" s="90">
        <f t="shared" si="1"/>
        <v>9.9333333333333329E-2</v>
      </c>
      <c r="R43" s="87" t="s">
        <v>271</v>
      </c>
    </row>
    <row r="44" spans="1:19">
      <c r="C44" s="1417"/>
      <c r="D44" s="1396"/>
      <c r="E44" s="1396"/>
      <c r="F44" s="1396"/>
      <c r="G44" s="1396"/>
      <c r="H44" s="1396"/>
      <c r="I44" s="1396"/>
      <c r="J44" s="1396"/>
      <c r="K44" s="1396"/>
      <c r="L44" s="1396"/>
      <c r="M44" s="1396"/>
      <c r="N44" s="1396"/>
      <c r="O44" s="1396"/>
      <c r="P44" s="1396"/>
      <c r="Q44" s="1396"/>
      <c r="R44" s="1396"/>
    </row>
    <row r="45" spans="1:19">
      <c r="C45" s="87" t="s">
        <v>272</v>
      </c>
      <c r="D45" s="92"/>
      <c r="E45" s="1411"/>
      <c r="F45" s="1402"/>
      <c r="G45" s="1402"/>
      <c r="H45" s="1403"/>
      <c r="I45" s="93"/>
      <c r="J45" s="87" t="s">
        <v>271</v>
      </c>
      <c r="K45" s="93"/>
      <c r="L45" s="93"/>
      <c r="M45" s="93"/>
      <c r="N45" s="93"/>
      <c r="O45" s="93"/>
      <c r="P45" s="93"/>
      <c r="Q45" s="93"/>
      <c r="R45" s="87" t="s">
        <v>271</v>
      </c>
    </row>
    <row r="46" spans="1:19">
      <c r="C46" s="87" t="s">
        <v>273</v>
      </c>
      <c r="D46" s="180"/>
      <c r="E46" s="1404"/>
      <c r="F46" s="1405"/>
      <c r="G46" s="1405"/>
      <c r="H46" s="1406"/>
      <c r="I46" s="93"/>
      <c r="J46" s="87" t="s">
        <v>271</v>
      </c>
      <c r="K46" s="93"/>
      <c r="L46" s="93"/>
      <c r="M46" s="93"/>
      <c r="N46" s="93"/>
      <c r="O46" s="93"/>
      <c r="P46" s="93"/>
      <c r="Q46" s="93"/>
      <c r="R46" s="87" t="s">
        <v>271</v>
      </c>
    </row>
    <row r="47" spans="1:19">
      <c r="C47" s="87" t="s">
        <v>274</v>
      </c>
      <c r="D47" s="180"/>
      <c r="E47" s="1404"/>
      <c r="F47" s="1405"/>
      <c r="G47" s="1405"/>
      <c r="H47" s="1406"/>
      <c r="I47" s="93"/>
      <c r="J47" s="87" t="s">
        <v>271</v>
      </c>
      <c r="K47" s="93"/>
      <c r="L47" s="93"/>
      <c r="M47" s="93"/>
      <c r="N47" s="93"/>
      <c r="O47" s="93"/>
      <c r="P47" s="93"/>
      <c r="Q47" s="93"/>
      <c r="R47" s="87" t="s">
        <v>271</v>
      </c>
    </row>
    <row r="48" spans="1:19">
      <c r="C48" s="87" t="s">
        <v>275</v>
      </c>
      <c r="D48" s="867"/>
      <c r="E48" s="1407"/>
      <c r="F48" s="1408"/>
      <c r="G48" s="1408"/>
      <c r="H48" s="1409"/>
      <c r="I48" s="94" t="s">
        <v>276</v>
      </c>
      <c r="J48" s="94" t="s">
        <v>271</v>
      </c>
      <c r="K48" s="94" t="s">
        <v>277</v>
      </c>
      <c r="L48" s="94" t="s">
        <v>214</v>
      </c>
      <c r="M48" s="95" t="s">
        <v>278</v>
      </c>
      <c r="N48" s="94" t="s">
        <v>279</v>
      </c>
      <c r="O48" s="94" t="s">
        <v>280</v>
      </c>
      <c r="P48" s="94" t="s">
        <v>281</v>
      </c>
      <c r="Q48" s="94" t="s">
        <v>282</v>
      </c>
      <c r="R48" s="94" t="s">
        <v>271</v>
      </c>
    </row>
    <row r="49" spans="3:18">
      <c r="C49" s="10"/>
      <c r="D49" s="10"/>
      <c r="E49" s="10"/>
      <c r="F49" s="514"/>
      <c r="G49" s="514"/>
      <c r="H49" s="10"/>
      <c r="I49" s="10"/>
      <c r="J49" s="10"/>
      <c r="K49" s="10"/>
      <c r="L49" s="10"/>
      <c r="M49" s="10"/>
      <c r="N49" s="10"/>
      <c r="O49" s="10"/>
      <c r="P49" s="10"/>
      <c r="Q49" s="10"/>
      <c r="R49" s="10"/>
    </row>
    <row r="50" spans="3:18">
      <c r="C50" s="10"/>
      <c r="D50" s="10"/>
      <c r="E50" s="10"/>
      <c r="F50" s="514"/>
      <c r="G50" s="514"/>
      <c r="H50" s="10"/>
      <c r="I50" s="10"/>
      <c r="J50" s="10"/>
      <c r="K50" s="10"/>
      <c r="L50" s="10"/>
      <c r="M50" s="10"/>
      <c r="N50" s="10"/>
      <c r="O50" s="10"/>
      <c r="P50" s="10"/>
      <c r="Q50" s="10"/>
      <c r="R50" s="10"/>
    </row>
    <row r="51" spans="3:18">
      <c r="C51" s="1163" t="s">
        <v>263</v>
      </c>
      <c r="D51" s="1396"/>
      <c r="E51" s="1396"/>
      <c r="F51" s="1396"/>
      <c r="G51" s="1396"/>
      <c r="H51" s="1396"/>
      <c r="I51" s="1396"/>
      <c r="J51" s="1396"/>
      <c r="K51" s="1396"/>
      <c r="L51" s="1396"/>
      <c r="M51" s="1396"/>
      <c r="N51" s="1396"/>
      <c r="O51" s="1396"/>
      <c r="P51" s="1396"/>
      <c r="Q51" s="1396"/>
      <c r="R51" s="1396"/>
    </row>
    <row r="52" spans="3:18">
      <c r="C52" s="1163" t="s">
        <v>283</v>
      </c>
      <c r="D52" s="1396"/>
      <c r="E52" s="1396"/>
      <c r="F52" s="1396"/>
      <c r="G52" s="1396"/>
      <c r="H52" s="1396"/>
      <c r="I52" s="1396"/>
      <c r="J52" s="1396"/>
      <c r="K52" s="1396"/>
      <c r="L52" s="1396"/>
      <c r="M52" s="1396"/>
      <c r="N52" s="1396"/>
      <c r="O52" s="1396"/>
      <c r="P52" s="1396"/>
      <c r="Q52" s="1396"/>
      <c r="R52" s="1396"/>
    </row>
    <row r="53" spans="3:18">
      <c r="C53" s="1417"/>
      <c r="D53" s="1396"/>
      <c r="E53" s="1396"/>
      <c r="F53" s="1396"/>
      <c r="G53" s="1396"/>
      <c r="H53" s="1396"/>
      <c r="I53" s="1161" t="s">
        <v>265</v>
      </c>
      <c r="J53" s="1396"/>
      <c r="K53" s="1396"/>
      <c r="L53" s="1396"/>
      <c r="M53" s="1396"/>
      <c r="N53" s="1396"/>
      <c r="O53" s="1396"/>
      <c r="P53" s="1396"/>
      <c r="Q53" s="1396"/>
      <c r="R53" s="1396"/>
    </row>
    <row r="54" spans="3:18">
      <c r="C54" s="87" t="s">
        <v>266</v>
      </c>
      <c r="D54" s="87"/>
      <c r="E54" s="87" t="s">
        <v>267</v>
      </c>
      <c r="F54" s="742" t="s">
        <v>1</v>
      </c>
      <c r="G54" s="742" t="s">
        <v>268</v>
      </c>
      <c r="H54" s="87" t="s">
        <v>269</v>
      </c>
      <c r="I54" s="87" t="s">
        <v>171</v>
      </c>
      <c r="J54" s="87" t="s">
        <v>172</v>
      </c>
      <c r="K54" s="87" t="s">
        <v>173</v>
      </c>
      <c r="L54" s="87" t="s">
        <v>7</v>
      </c>
      <c r="M54" s="87" t="s">
        <v>174</v>
      </c>
      <c r="N54" s="87" t="s">
        <v>175</v>
      </c>
      <c r="O54" s="87" t="s">
        <v>176</v>
      </c>
      <c r="P54" s="87" t="s">
        <v>177</v>
      </c>
      <c r="Q54" s="87" t="s">
        <v>178</v>
      </c>
      <c r="R54" s="87" t="s">
        <v>179</v>
      </c>
    </row>
    <row r="55" spans="3:18">
      <c r="C55" s="1359" t="s">
        <v>1080</v>
      </c>
      <c r="D55" s="1402"/>
      <c r="E55" s="1410" t="s">
        <v>1076</v>
      </c>
      <c r="F55" s="1197" t="s">
        <v>17</v>
      </c>
      <c r="G55" s="742">
        <v>1</v>
      </c>
      <c r="H55" s="87" t="s">
        <v>61</v>
      </c>
      <c r="I55" s="90">
        <f>R7</f>
        <v>5.26</v>
      </c>
      <c r="J55" s="87" t="s">
        <v>271</v>
      </c>
      <c r="K55" s="90">
        <f>R10</f>
        <v>81.333333333333329</v>
      </c>
      <c r="L55" s="90">
        <f>R13</f>
        <v>7.5211111111111109</v>
      </c>
      <c r="M55" s="90">
        <f>R16</f>
        <v>30.044444444444448</v>
      </c>
      <c r="N55" s="90">
        <f>R19</f>
        <v>11.111111111111111</v>
      </c>
      <c r="O55" s="90">
        <f>R22</f>
        <v>77.994349603911829</v>
      </c>
      <c r="P55" s="90">
        <f t="shared" ref="P55:P57" si="2">R25</f>
        <v>0.30055555555555558</v>
      </c>
      <c r="Q55" s="90">
        <f t="shared" ref="Q55:Q57" si="3">R28</f>
        <v>0.12111111111111111</v>
      </c>
      <c r="R55" s="87" t="s">
        <v>271</v>
      </c>
    </row>
    <row r="56" spans="3:18">
      <c r="C56" s="1404"/>
      <c r="D56" s="1405"/>
      <c r="E56" s="1399"/>
      <c r="F56" s="1254"/>
      <c r="G56" s="742">
        <v>2</v>
      </c>
      <c r="H56" s="87" t="s">
        <v>63</v>
      </c>
      <c r="I56" s="90">
        <f>R8</f>
        <v>5.2755555555555551</v>
      </c>
      <c r="J56" s="87" t="s">
        <v>271</v>
      </c>
      <c r="K56" s="90">
        <f>R11</f>
        <v>65.555555555555557</v>
      </c>
      <c r="L56" s="90">
        <f>R14</f>
        <v>7.5611111111111109</v>
      </c>
      <c r="M56" s="90">
        <f>R17</f>
        <v>30.077777777777776</v>
      </c>
      <c r="N56" s="90">
        <f>R20</f>
        <v>11.666666666666666</v>
      </c>
      <c r="O56" s="90">
        <f>R23</f>
        <v>89.208990206608149</v>
      </c>
      <c r="P56" s="90">
        <f t="shared" si="2"/>
        <v>0.29011111111111115</v>
      </c>
      <c r="Q56" s="90">
        <f t="shared" si="3"/>
        <v>0.12233333333333334</v>
      </c>
      <c r="R56" s="87" t="s">
        <v>271</v>
      </c>
    </row>
    <row r="57" spans="3:18">
      <c r="C57" s="1404"/>
      <c r="D57" s="1405"/>
      <c r="E57" s="1399"/>
      <c r="F57" s="1254"/>
      <c r="G57" s="742">
        <v>3</v>
      </c>
      <c r="H57" s="87" t="s">
        <v>65</v>
      </c>
      <c r="I57" s="90">
        <f>R9</f>
        <v>5.2033333333333331</v>
      </c>
      <c r="J57" s="87" t="s">
        <v>271</v>
      </c>
      <c r="K57" s="90">
        <f>R12</f>
        <v>61.111111111111114</v>
      </c>
      <c r="L57" s="90">
        <f>R15</f>
        <v>7.5788888888888897</v>
      </c>
      <c r="M57" s="90">
        <f>R18</f>
        <v>30.166666666666668</v>
      </c>
      <c r="N57" s="90">
        <f>R21</f>
        <v>11.111111111111111</v>
      </c>
      <c r="O57" s="90">
        <f>R24</f>
        <v>91.992376815950578</v>
      </c>
      <c r="P57" s="90">
        <f t="shared" si="2"/>
        <v>0.27133333333333337</v>
      </c>
      <c r="Q57" s="90">
        <f t="shared" si="3"/>
        <v>0.1101111111111111</v>
      </c>
      <c r="R57" s="87" t="s">
        <v>271</v>
      </c>
    </row>
    <row r="58" spans="3:18">
      <c r="C58" s="1417"/>
      <c r="D58" s="1396"/>
      <c r="E58" s="1396"/>
      <c r="F58" s="1396"/>
      <c r="G58" s="1396"/>
      <c r="H58" s="1396"/>
      <c r="I58" s="1396"/>
      <c r="J58" s="1396"/>
      <c r="K58" s="1396"/>
      <c r="L58" s="1396"/>
      <c r="M58" s="1396"/>
      <c r="N58" s="1396"/>
      <c r="O58" s="1396"/>
      <c r="P58" s="1396"/>
      <c r="Q58" s="1396"/>
      <c r="R58" s="1396"/>
    </row>
    <row r="59" spans="3:18">
      <c r="C59" s="87" t="s">
        <v>272</v>
      </c>
      <c r="D59" s="92"/>
      <c r="E59" s="1411"/>
      <c r="F59" s="1402"/>
      <c r="G59" s="1402"/>
      <c r="H59" s="1403"/>
      <c r="I59" s="93"/>
      <c r="J59" s="87" t="s">
        <v>271</v>
      </c>
      <c r="K59" s="93"/>
      <c r="L59" s="93"/>
      <c r="M59" s="93"/>
      <c r="N59" s="93"/>
      <c r="O59" s="93"/>
      <c r="P59" s="93"/>
      <c r="Q59" s="93"/>
      <c r="R59" s="87" t="s">
        <v>271</v>
      </c>
    </row>
    <row r="60" spans="3:18">
      <c r="C60" s="87" t="s">
        <v>273</v>
      </c>
      <c r="D60" s="180"/>
      <c r="E60" s="1404"/>
      <c r="F60" s="1405"/>
      <c r="G60" s="1405"/>
      <c r="H60" s="1406"/>
      <c r="I60" s="93"/>
      <c r="J60" s="87" t="s">
        <v>271</v>
      </c>
      <c r="K60" s="93"/>
      <c r="L60" s="93"/>
      <c r="M60" s="93"/>
      <c r="N60" s="93"/>
      <c r="O60" s="93"/>
      <c r="P60" s="93"/>
      <c r="Q60" s="93"/>
      <c r="R60" s="87" t="s">
        <v>271</v>
      </c>
    </row>
    <row r="61" spans="3:18">
      <c r="C61" s="87" t="s">
        <v>274</v>
      </c>
      <c r="D61" s="180"/>
      <c r="E61" s="1404"/>
      <c r="F61" s="1405"/>
      <c r="G61" s="1405"/>
      <c r="H61" s="1406"/>
      <c r="I61" s="93"/>
      <c r="J61" s="87" t="s">
        <v>271</v>
      </c>
      <c r="K61" s="93"/>
      <c r="L61" s="93"/>
      <c r="M61" s="93"/>
      <c r="N61" s="93"/>
      <c r="O61" s="93"/>
      <c r="P61" s="93"/>
      <c r="Q61" s="93"/>
      <c r="R61" s="87" t="s">
        <v>271</v>
      </c>
    </row>
    <row r="62" spans="3:18">
      <c r="C62" s="87" t="s">
        <v>275</v>
      </c>
      <c r="D62" s="867"/>
      <c r="E62" s="1407"/>
      <c r="F62" s="1408"/>
      <c r="G62" s="1408"/>
      <c r="H62" s="1409"/>
      <c r="I62" s="94" t="s">
        <v>276</v>
      </c>
      <c r="J62" s="94" t="s">
        <v>271</v>
      </c>
      <c r="K62" s="94" t="s">
        <v>277</v>
      </c>
      <c r="L62" s="94" t="s">
        <v>214</v>
      </c>
      <c r="M62" s="95" t="s">
        <v>278</v>
      </c>
      <c r="N62" s="94" t="s">
        <v>279</v>
      </c>
      <c r="O62" s="94" t="s">
        <v>280</v>
      </c>
      <c r="P62" s="94" t="s">
        <v>281</v>
      </c>
      <c r="Q62" s="94" t="s">
        <v>282</v>
      </c>
      <c r="R62" s="94" t="s">
        <v>271</v>
      </c>
    </row>
    <row r="65" spans="5:14" ht="15" customHeight="1">
      <c r="E65" s="1373" t="s">
        <v>1081</v>
      </c>
      <c r="F65" s="1373"/>
    </row>
    <row r="67" spans="5:14" ht="15" customHeight="1">
      <c r="E67" s="1337" t="s">
        <v>1082</v>
      </c>
      <c r="F67" s="1337"/>
      <c r="G67" s="1337"/>
      <c r="H67" s="1337"/>
      <c r="I67" s="1337"/>
      <c r="J67" s="1337"/>
      <c r="K67" s="1337"/>
      <c r="L67" s="1337"/>
      <c r="M67" s="1337"/>
      <c r="N67" s="1337"/>
    </row>
    <row r="68" spans="5:14" ht="15" customHeight="1">
      <c r="E68" s="1337"/>
      <c r="F68" s="1337"/>
      <c r="G68" s="1337"/>
      <c r="H68" s="1337"/>
      <c r="I68" s="1337"/>
      <c r="J68" s="1337"/>
      <c r="K68" s="1337"/>
      <c r="L68" s="1337"/>
      <c r="M68" s="1337"/>
      <c r="N68" s="1337"/>
    </row>
    <row r="69" spans="5:14" ht="15" customHeight="1">
      <c r="E69" s="1337"/>
      <c r="F69" s="1337"/>
      <c r="G69" s="1337"/>
      <c r="H69" s="1337"/>
      <c r="I69" s="1337"/>
      <c r="J69" s="1337"/>
      <c r="K69" s="1337"/>
      <c r="L69" s="1337"/>
      <c r="M69" s="1337"/>
      <c r="N69" s="1337"/>
    </row>
    <row r="70" spans="5:14" ht="15" customHeight="1">
      <c r="E70" s="1337"/>
      <c r="F70" s="1337"/>
      <c r="G70" s="1337"/>
      <c r="H70" s="1337"/>
      <c r="I70" s="1337"/>
      <c r="J70" s="1337"/>
      <c r="K70" s="1337"/>
      <c r="L70" s="1337"/>
      <c r="M70" s="1337"/>
      <c r="N70" s="1337"/>
    </row>
    <row r="71" spans="5:14" ht="15" customHeight="1">
      <c r="E71" s="1337"/>
      <c r="F71" s="1337"/>
      <c r="G71" s="1337"/>
      <c r="H71" s="1337"/>
      <c r="I71" s="1337"/>
      <c r="J71" s="1337"/>
      <c r="K71" s="1337"/>
      <c r="L71" s="1337"/>
      <c r="M71" s="1337"/>
      <c r="N71" s="1337"/>
    </row>
    <row r="72" spans="5:14" ht="15" customHeight="1">
      <c r="E72" s="1337"/>
      <c r="F72" s="1337"/>
      <c r="G72" s="1337"/>
      <c r="H72" s="1337"/>
      <c r="I72" s="1337"/>
      <c r="J72" s="1337"/>
      <c r="K72" s="1337"/>
      <c r="L72" s="1337"/>
      <c r="M72" s="1337"/>
      <c r="N72" s="1337"/>
    </row>
    <row r="73" spans="5:14" ht="15" customHeight="1">
      <c r="E73" s="1337"/>
      <c r="F73" s="1337"/>
      <c r="G73" s="1337"/>
      <c r="H73" s="1337"/>
      <c r="I73" s="1337"/>
      <c r="J73" s="1337"/>
      <c r="K73" s="1337"/>
      <c r="L73" s="1337"/>
      <c r="M73" s="1337"/>
      <c r="N73" s="1337"/>
    </row>
    <row r="74" spans="5:14" ht="15" customHeight="1">
      <c r="E74" s="1337"/>
      <c r="F74" s="1337"/>
      <c r="G74" s="1337"/>
      <c r="H74" s="1337"/>
      <c r="I74" s="1337"/>
      <c r="J74" s="1337"/>
      <c r="K74" s="1337"/>
      <c r="L74" s="1337"/>
      <c r="M74" s="1337"/>
      <c r="N74" s="1337"/>
    </row>
    <row r="75" spans="5:14" ht="15" customHeight="1">
      <c r="E75" s="1337"/>
      <c r="F75" s="1337"/>
      <c r="G75" s="1337"/>
      <c r="H75" s="1337"/>
      <c r="I75" s="1337"/>
      <c r="J75" s="1337"/>
      <c r="K75" s="1337"/>
      <c r="L75" s="1337"/>
      <c r="M75" s="1337"/>
      <c r="N75" s="1337"/>
    </row>
    <row r="76" spans="5:14" ht="15" customHeight="1">
      <c r="E76" s="1337"/>
      <c r="F76" s="1337"/>
      <c r="G76" s="1337"/>
      <c r="H76" s="1337"/>
      <c r="I76" s="1337"/>
      <c r="J76" s="1337"/>
      <c r="K76" s="1337"/>
      <c r="L76" s="1337"/>
      <c r="M76" s="1337"/>
      <c r="N76" s="1337"/>
    </row>
    <row r="77" spans="5:14" ht="15" customHeight="1">
      <c r="E77" s="1337"/>
      <c r="F77" s="1337"/>
      <c r="G77" s="1337"/>
      <c r="H77" s="1337"/>
      <c r="I77" s="1337"/>
      <c r="J77" s="1337"/>
      <c r="K77" s="1337"/>
      <c r="L77" s="1337"/>
      <c r="M77" s="1337"/>
      <c r="N77" s="1337"/>
    </row>
    <row r="78" spans="5:14" ht="15" customHeight="1">
      <c r="E78" s="1337"/>
      <c r="F78" s="1337"/>
      <c r="G78" s="1337"/>
      <c r="H78" s="1337"/>
      <c r="I78" s="1337"/>
      <c r="J78" s="1337"/>
      <c r="K78" s="1337"/>
      <c r="L78" s="1337"/>
      <c r="M78" s="1337"/>
      <c r="N78" s="1337"/>
    </row>
  </sheetData>
  <mergeCells count="36">
    <mergeCell ref="A1:T1"/>
    <mergeCell ref="A2:T2"/>
    <mergeCell ref="A3:T3"/>
    <mergeCell ref="A4:T4"/>
    <mergeCell ref="A5:T5"/>
    <mergeCell ref="B34:E34"/>
    <mergeCell ref="A7:A34"/>
    <mergeCell ref="B7:B9"/>
    <mergeCell ref="B10:B12"/>
    <mergeCell ref="B13:B15"/>
    <mergeCell ref="B16:B18"/>
    <mergeCell ref="B19:B21"/>
    <mergeCell ref="B22:B24"/>
    <mergeCell ref="B25:B27"/>
    <mergeCell ref="B28:B30"/>
    <mergeCell ref="B31:B33"/>
    <mergeCell ref="C37:R37"/>
    <mergeCell ref="C38:R38"/>
    <mergeCell ref="C39:H39"/>
    <mergeCell ref="I39:R39"/>
    <mergeCell ref="C41:C43"/>
    <mergeCell ref="E41:E43"/>
    <mergeCell ref="F41:F43"/>
    <mergeCell ref="E67:N78"/>
    <mergeCell ref="E65:F65"/>
    <mergeCell ref="C44:R44"/>
    <mergeCell ref="E45:H48"/>
    <mergeCell ref="F55:F57"/>
    <mergeCell ref="E59:H62"/>
    <mergeCell ref="C51:R51"/>
    <mergeCell ref="C52:R52"/>
    <mergeCell ref="C53:H53"/>
    <mergeCell ref="I53:R53"/>
    <mergeCell ref="C55:D57"/>
    <mergeCell ref="E55:E57"/>
    <mergeCell ref="C58:R5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5" tint="0.59999389629810485"/>
    <outlinePr summaryBelow="0" summaryRight="0"/>
  </sheetPr>
  <dimension ref="A1:AB56"/>
  <sheetViews>
    <sheetView workbookViewId="0">
      <pane xSplit="2" ySplit="5" topLeftCell="E6" activePane="bottomRight" state="frozen"/>
      <selection pane="bottomRight" activeCell="J7" sqref="J7"/>
      <selection pane="bottomLeft" activeCell="A7" sqref="A7"/>
      <selection pane="topRight" activeCell="C1" sqref="C1"/>
    </sheetView>
  </sheetViews>
  <sheetFormatPr defaultColWidth="14.42578125" defaultRowHeight="15" customHeight="1"/>
  <cols>
    <col min="1" max="1" width="9.7109375" customWidth="1"/>
    <col min="2" max="2" width="19.7109375" customWidth="1"/>
    <col min="3" max="3" width="11.42578125" customWidth="1"/>
    <col min="4" max="4" width="21.85546875" customWidth="1"/>
    <col min="5" max="5" width="41.140625" customWidth="1"/>
    <col min="6" max="6" width="14.42578125" style="252"/>
    <col min="8" max="9" width="14.42578125" customWidth="1"/>
    <col min="10" max="10" width="10.140625" style="252" customWidth="1"/>
    <col min="11" max="11" width="25.7109375" hidden="1" customWidth="1"/>
    <col min="12" max="12" width="9.5703125" style="252" customWidth="1"/>
  </cols>
  <sheetData>
    <row r="1" spans="1:28">
      <c r="A1" s="1309" t="s">
        <v>542</v>
      </c>
      <c r="B1" s="1286"/>
      <c r="C1" s="1286"/>
      <c r="D1" s="1286"/>
      <c r="E1" s="1286"/>
      <c r="F1" s="1286"/>
      <c r="G1" s="1286"/>
      <c r="H1" s="1286"/>
      <c r="I1" s="1286"/>
      <c r="J1" s="1286"/>
      <c r="K1" s="1286"/>
      <c r="L1" s="1286"/>
    </row>
    <row r="2" spans="1:28">
      <c r="A2" s="1309" t="s">
        <v>543</v>
      </c>
      <c r="B2" s="1286"/>
      <c r="C2" s="1286"/>
      <c r="D2" s="1286"/>
      <c r="E2" s="1286"/>
      <c r="F2" s="1286"/>
      <c r="G2" s="1286"/>
      <c r="H2" s="1286"/>
      <c r="I2" s="1286"/>
      <c r="J2" s="1286"/>
      <c r="K2" s="1286"/>
      <c r="L2" s="1286"/>
    </row>
    <row r="3" spans="1:28">
      <c r="A3" s="1309" t="s">
        <v>544</v>
      </c>
      <c r="B3" s="1286"/>
      <c r="C3" s="1286"/>
      <c r="D3" s="1286"/>
      <c r="E3" s="1286"/>
      <c r="F3" s="1286"/>
      <c r="G3" s="1286"/>
      <c r="H3" s="1286"/>
      <c r="I3" s="1286"/>
      <c r="J3" s="1286"/>
      <c r="K3" s="1286"/>
      <c r="L3" s="1286"/>
    </row>
    <row r="4" spans="1:28">
      <c r="A4" s="1177" t="s">
        <v>1083</v>
      </c>
      <c r="B4" s="1221"/>
      <c r="C4" s="1221"/>
      <c r="D4" s="1221"/>
      <c r="E4" s="1221"/>
      <c r="F4" s="1221"/>
      <c r="G4" s="1221"/>
      <c r="H4" s="1221"/>
      <c r="I4" s="1221"/>
      <c r="J4" s="1221"/>
      <c r="K4" s="1221"/>
      <c r="L4" s="1221"/>
    </row>
    <row r="5" spans="1:28">
      <c r="A5" s="1177" t="s">
        <v>290</v>
      </c>
      <c r="B5" s="1221"/>
      <c r="C5" s="1221"/>
      <c r="D5" s="1221"/>
      <c r="E5" s="1221"/>
      <c r="F5" s="1221"/>
      <c r="G5" s="1221"/>
      <c r="H5" s="1221"/>
      <c r="I5" s="1221"/>
      <c r="J5" s="1221"/>
      <c r="K5" s="1221"/>
      <c r="L5" s="1221"/>
    </row>
    <row r="6" spans="1:28" s="259" customFormat="1" ht="29.25" customHeight="1">
      <c r="A6" s="850" t="s">
        <v>185</v>
      </c>
      <c r="B6" s="831" t="s">
        <v>186</v>
      </c>
      <c r="C6" s="831" t="s">
        <v>187</v>
      </c>
      <c r="D6" s="831" t="s">
        <v>188</v>
      </c>
      <c r="E6" s="831" t="s">
        <v>189</v>
      </c>
      <c r="F6" s="831" t="s">
        <v>285</v>
      </c>
      <c r="G6" s="831" t="s">
        <v>286</v>
      </c>
      <c r="H6" s="831" t="s">
        <v>287</v>
      </c>
      <c r="I6" s="831" t="s">
        <v>288</v>
      </c>
      <c r="J6" s="250" t="s">
        <v>203</v>
      </c>
      <c r="K6" s="442" t="s">
        <v>204</v>
      </c>
      <c r="L6" s="604" t="s">
        <v>205</v>
      </c>
    </row>
    <row r="7" spans="1:28">
      <c r="A7" s="1080" t="s">
        <v>208</v>
      </c>
      <c r="B7" s="1345" t="s">
        <v>3</v>
      </c>
      <c r="C7" s="139">
        <v>1</v>
      </c>
      <c r="D7" s="857" t="s">
        <v>144</v>
      </c>
      <c r="E7" s="695" t="s">
        <v>1084</v>
      </c>
      <c r="F7" s="699">
        <v>3.49</v>
      </c>
      <c r="G7" s="140">
        <v>5.8</v>
      </c>
      <c r="H7" s="140">
        <v>2.75</v>
      </c>
      <c r="I7" s="140" t="s">
        <v>19</v>
      </c>
      <c r="J7" s="698" cm="1">
        <f t="array" ref="J7">AVERAGE(IF(LEFT(F7:I7,1)="&lt;", VALUE(MID(F7:I7,2,99)), F7:I7))</f>
        <v>4.0133333333333328</v>
      </c>
      <c r="K7" s="141"/>
      <c r="L7" s="655">
        <v>5</v>
      </c>
    </row>
    <row r="8" spans="1:28">
      <c r="A8" s="1064"/>
      <c r="B8" s="1346"/>
      <c r="C8" s="128">
        <v>2</v>
      </c>
      <c r="D8" s="858" t="s">
        <v>145</v>
      </c>
      <c r="E8" s="843" t="s">
        <v>1085</v>
      </c>
      <c r="F8" s="859">
        <v>3.09</v>
      </c>
      <c r="G8" s="142">
        <v>3</v>
      </c>
      <c r="H8" s="142">
        <v>3.2</v>
      </c>
      <c r="I8" s="142" t="s">
        <v>19</v>
      </c>
      <c r="J8" s="698" cm="1">
        <f t="array" ref="J8">AVERAGE(IF(LEFT(F8:I8,1)="&lt;", VALUE(MID(F8:I8,2,99)), F8:I8))</f>
        <v>3.0966666666666662</v>
      </c>
      <c r="K8" s="2"/>
      <c r="L8" s="615">
        <v>5</v>
      </c>
    </row>
    <row r="9" spans="1:28">
      <c r="A9" s="1064"/>
      <c r="B9" s="1347"/>
      <c r="C9" s="128">
        <v>3</v>
      </c>
      <c r="D9" s="858" t="s">
        <v>146</v>
      </c>
      <c r="E9" s="843" t="s">
        <v>1086</v>
      </c>
      <c r="F9" s="859">
        <v>3.01</v>
      </c>
      <c r="G9" s="142">
        <v>4.51</v>
      </c>
      <c r="H9" s="142">
        <v>2.9</v>
      </c>
      <c r="I9" s="142" t="s">
        <v>19</v>
      </c>
      <c r="J9" s="698" cm="1">
        <f t="array" ref="J9">AVERAGE(IF(LEFT(F9:I9,1)="&lt;", VALUE(MID(F9:I9,2,99)), F9:I9))</f>
        <v>3.4733333333333332</v>
      </c>
      <c r="K9" s="2"/>
      <c r="L9" s="615">
        <v>5</v>
      </c>
    </row>
    <row r="10" spans="1:28">
      <c r="A10" s="1064"/>
      <c r="B10" s="1345" t="s">
        <v>612</v>
      </c>
      <c r="C10" s="123">
        <v>1</v>
      </c>
      <c r="D10" s="857" t="s">
        <v>144</v>
      </c>
      <c r="E10" s="695" t="s">
        <v>1084</v>
      </c>
      <c r="F10" s="699">
        <v>5</v>
      </c>
      <c r="G10" s="140">
        <v>17</v>
      </c>
      <c r="H10" s="140">
        <v>24</v>
      </c>
      <c r="I10" s="140" t="s">
        <v>19</v>
      </c>
      <c r="J10" s="698" cm="1">
        <f t="array" ref="J10">AVERAGE(IF(LEFT(F10:I10,1)="&lt;", VALUE(MID(F10:I10,2,99)), F10:I10))</f>
        <v>15.333333333333334</v>
      </c>
      <c r="K10" s="126"/>
      <c r="L10" s="599">
        <v>7</v>
      </c>
    </row>
    <row r="11" spans="1:28">
      <c r="A11" s="1064"/>
      <c r="B11" s="1346"/>
      <c r="C11" s="128">
        <v>2</v>
      </c>
      <c r="D11" s="858" t="s">
        <v>145</v>
      </c>
      <c r="E11" s="843" t="s">
        <v>1085</v>
      </c>
      <c r="F11" s="859">
        <v>9</v>
      </c>
      <c r="G11" s="142">
        <v>25</v>
      </c>
      <c r="H11" s="142">
        <v>12</v>
      </c>
      <c r="I11" s="142" t="s">
        <v>19</v>
      </c>
      <c r="J11" s="698" cm="1">
        <f t="array" ref="J11">AVERAGE(IF(LEFT(F11:I11,1)="&lt;", VALUE(MID(F11:I11,2,99)), F11:I11))</f>
        <v>15.333333333333334</v>
      </c>
      <c r="K11" s="2"/>
      <c r="L11" s="615">
        <v>7</v>
      </c>
      <c r="N11" s="1163" t="s">
        <v>263</v>
      </c>
      <c r="O11" s="1396"/>
      <c r="P11" s="1396"/>
      <c r="Q11" s="1396"/>
      <c r="R11" s="1396"/>
      <c r="S11" s="1396"/>
      <c r="T11" s="1396"/>
      <c r="U11" s="1396"/>
      <c r="V11" s="1396"/>
      <c r="W11" s="1396"/>
      <c r="X11" s="1396"/>
      <c r="Y11" s="1396"/>
      <c r="Z11" s="1396"/>
      <c r="AA11" s="1396"/>
      <c r="AB11" s="1397"/>
    </row>
    <row r="12" spans="1:28">
      <c r="A12" s="1064"/>
      <c r="B12" s="1347"/>
      <c r="C12" s="128">
        <v>3</v>
      </c>
      <c r="D12" s="858" t="s">
        <v>146</v>
      </c>
      <c r="E12" s="843" t="s">
        <v>1086</v>
      </c>
      <c r="F12" s="859">
        <v>7</v>
      </c>
      <c r="G12" s="142">
        <v>42</v>
      </c>
      <c r="H12" s="142">
        <v>15</v>
      </c>
      <c r="I12" s="142" t="s">
        <v>19</v>
      </c>
      <c r="J12" s="698" cm="1">
        <f t="array" ref="J12">AVERAGE(IF(LEFT(F12:I12,1)="&lt;", VALUE(MID(F12:I12,2,99)), F12:I12))</f>
        <v>21.333333333333332</v>
      </c>
      <c r="K12" s="2"/>
      <c r="L12" s="615">
        <v>7</v>
      </c>
      <c r="N12" s="1163" t="s">
        <v>283</v>
      </c>
      <c r="O12" s="1396"/>
      <c r="P12" s="1396"/>
      <c r="Q12" s="1396"/>
      <c r="R12" s="1396"/>
      <c r="S12" s="1396"/>
      <c r="T12" s="1396"/>
      <c r="U12" s="1396"/>
      <c r="V12" s="1396"/>
      <c r="W12" s="1396"/>
      <c r="X12" s="1396"/>
      <c r="Y12" s="1396"/>
      <c r="Z12" s="1396"/>
      <c r="AA12" s="1396"/>
      <c r="AB12" s="1397"/>
    </row>
    <row r="13" spans="1:28">
      <c r="A13" s="1064"/>
      <c r="B13" s="1345" t="s">
        <v>6</v>
      </c>
      <c r="C13" s="123">
        <v>1</v>
      </c>
      <c r="D13" s="857" t="s">
        <v>144</v>
      </c>
      <c r="E13" s="695" t="s">
        <v>1084</v>
      </c>
      <c r="F13" s="699">
        <v>163</v>
      </c>
      <c r="G13" s="140">
        <v>17</v>
      </c>
      <c r="H13" s="140">
        <v>16</v>
      </c>
      <c r="I13" s="140" t="s">
        <v>19</v>
      </c>
      <c r="J13" s="698" cm="1">
        <f t="array" ref="J13">AVERAGE(IF(LEFT(F13:I13,1)="&lt;", VALUE(MID(F13:I13,2,99)), F13:I13))</f>
        <v>65.333333333333329</v>
      </c>
      <c r="K13" s="126"/>
      <c r="L13" s="599">
        <v>80</v>
      </c>
      <c r="N13" s="87"/>
      <c r="O13" s="803"/>
      <c r="P13" s="803"/>
      <c r="Q13" s="803"/>
      <c r="R13" s="803"/>
      <c r="S13" s="1161" t="s">
        <v>265</v>
      </c>
      <c r="T13" s="1396"/>
      <c r="U13" s="1396"/>
      <c r="V13" s="1396"/>
      <c r="W13" s="1396"/>
      <c r="X13" s="1396"/>
      <c r="Y13" s="1396"/>
      <c r="Z13" s="1396"/>
      <c r="AA13" s="1396"/>
      <c r="AB13" s="1397"/>
    </row>
    <row r="14" spans="1:28">
      <c r="A14" s="1064"/>
      <c r="B14" s="1346"/>
      <c r="C14" s="128">
        <v>2</v>
      </c>
      <c r="D14" s="858" t="s">
        <v>145</v>
      </c>
      <c r="E14" s="843" t="s">
        <v>1085</v>
      </c>
      <c r="F14" s="859">
        <v>45</v>
      </c>
      <c r="G14" s="142">
        <v>18</v>
      </c>
      <c r="H14" s="142">
        <v>25</v>
      </c>
      <c r="I14" s="142" t="s">
        <v>19</v>
      </c>
      <c r="J14" s="698" cm="1">
        <f t="array" ref="J14">AVERAGE(IF(LEFT(F14:I14,1)="&lt;", VALUE(MID(F14:I14,2,99)), F14:I14))</f>
        <v>29.333333333333332</v>
      </c>
      <c r="K14" s="2"/>
      <c r="L14" s="615">
        <v>80</v>
      </c>
      <c r="N14" s="87" t="s">
        <v>266</v>
      </c>
      <c r="O14" s="87" t="s">
        <v>267</v>
      </c>
      <c r="P14" s="87" t="s">
        <v>1</v>
      </c>
      <c r="Q14" s="87" t="s">
        <v>268</v>
      </c>
      <c r="R14" s="87" t="s">
        <v>269</v>
      </c>
      <c r="S14" s="87" t="s">
        <v>171</v>
      </c>
      <c r="T14" s="87" t="s">
        <v>172</v>
      </c>
      <c r="U14" s="87" t="s">
        <v>173</v>
      </c>
      <c r="V14" s="87" t="s">
        <v>7</v>
      </c>
      <c r="W14" s="87" t="s">
        <v>174</v>
      </c>
      <c r="X14" s="87" t="s">
        <v>175</v>
      </c>
      <c r="Y14" s="87" t="s">
        <v>176</v>
      </c>
      <c r="Z14" s="87" t="s">
        <v>177</v>
      </c>
      <c r="AA14" s="87" t="s">
        <v>178</v>
      </c>
      <c r="AB14" s="87" t="s">
        <v>179</v>
      </c>
    </row>
    <row r="15" spans="1:28">
      <c r="A15" s="1064"/>
      <c r="B15" s="1347"/>
      <c r="C15" s="128">
        <v>3</v>
      </c>
      <c r="D15" s="858" t="s">
        <v>146</v>
      </c>
      <c r="E15" s="843" t="s">
        <v>1086</v>
      </c>
      <c r="F15" s="859">
        <v>32</v>
      </c>
      <c r="G15" s="142">
        <v>59</v>
      </c>
      <c r="H15" s="142">
        <v>24</v>
      </c>
      <c r="I15" s="142" t="s">
        <v>19</v>
      </c>
      <c r="J15" s="698" cm="1">
        <f t="array" ref="J15">AVERAGE(IF(LEFT(F15:I15,1)="&lt;", VALUE(MID(F15:I15,2,99)), F15:I15))</f>
        <v>38.333333333333336</v>
      </c>
      <c r="K15" s="2"/>
      <c r="L15" s="615">
        <v>80</v>
      </c>
      <c r="N15" s="1410" t="s">
        <v>1087</v>
      </c>
      <c r="O15" s="1410" t="s">
        <v>1088</v>
      </c>
      <c r="P15" s="1158" t="s">
        <v>27</v>
      </c>
      <c r="Q15" s="89">
        <v>1</v>
      </c>
      <c r="R15" s="87" t="s">
        <v>144</v>
      </c>
      <c r="S15" s="90">
        <f t="shared" ref="S15:S17" si="0">J7</f>
        <v>4.0133333333333328</v>
      </c>
      <c r="T15" s="134">
        <f t="shared" ref="T15:T17" si="1">J10</f>
        <v>15.333333333333334</v>
      </c>
      <c r="U15" s="134">
        <f t="shared" ref="U15:U17" si="2">J13</f>
        <v>65.333333333333329</v>
      </c>
      <c r="V15" s="134">
        <f t="shared" ref="V15:V17" si="3">J16</f>
        <v>7.2133333333333338</v>
      </c>
      <c r="W15" s="134">
        <f t="shared" ref="W15:W17" si="4">J19</f>
        <v>30.033333333333331</v>
      </c>
      <c r="X15" s="134">
        <f t="shared" ref="X15:X17" si="5">J22</f>
        <v>36.666666666666664</v>
      </c>
      <c r="Y15" s="90">
        <f t="shared" ref="Y15:Y17" si="6">J25</f>
        <v>417551.89573268982</v>
      </c>
      <c r="Z15" s="143">
        <f t="shared" ref="Z15:Z17" si="7">J28</f>
        <v>0.17033333333333334</v>
      </c>
      <c r="AA15" s="143">
        <f t="shared" ref="AA15:AA17" si="8">J31</f>
        <v>0.8736666666666667</v>
      </c>
      <c r="AB15" s="134">
        <f t="shared" ref="AB15:AB17" si="9">J34</f>
        <v>264.66666666666669</v>
      </c>
    </row>
    <row r="16" spans="1:28">
      <c r="A16" s="1064"/>
      <c r="B16" s="1345" t="s">
        <v>7</v>
      </c>
      <c r="C16" s="123">
        <v>1</v>
      </c>
      <c r="D16" s="857" t="s">
        <v>144</v>
      </c>
      <c r="E16" s="695" t="s">
        <v>1084</v>
      </c>
      <c r="F16" s="699">
        <v>7</v>
      </c>
      <c r="G16" s="140">
        <v>7.89</v>
      </c>
      <c r="H16" s="140">
        <v>6.75</v>
      </c>
      <c r="I16" s="140" t="s">
        <v>19</v>
      </c>
      <c r="J16" s="698" cm="1">
        <f t="array" ref="J16">AVERAGE(IF(LEFT(F16:I16,1)="&lt;", VALUE(MID(F16:I16,2,99)), F16:I16))</f>
        <v>7.2133333333333338</v>
      </c>
      <c r="K16" s="132"/>
      <c r="L16" s="607" t="s">
        <v>295</v>
      </c>
      <c r="N16" s="1399"/>
      <c r="O16" s="1399"/>
      <c r="P16" s="1399"/>
      <c r="Q16" s="89">
        <v>2</v>
      </c>
      <c r="R16" s="87" t="s">
        <v>145</v>
      </c>
      <c r="S16" s="90">
        <f t="shared" si="0"/>
        <v>3.0966666666666662</v>
      </c>
      <c r="T16" s="134">
        <f t="shared" si="1"/>
        <v>15.333333333333334</v>
      </c>
      <c r="U16" s="134">
        <f t="shared" si="2"/>
        <v>29.333333333333332</v>
      </c>
      <c r="V16" s="90">
        <f t="shared" si="3"/>
        <v>7.0333333333333341</v>
      </c>
      <c r="W16" s="134">
        <f t="shared" si="4"/>
        <v>29.3</v>
      </c>
      <c r="X16" s="134">
        <f t="shared" si="5"/>
        <v>36.666666666666664</v>
      </c>
      <c r="Y16" s="90">
        <f t="shared" si="6"/>
        <v>306182.81186071044</v>
      </c>
      <c r="Z16" s="143">
        <f t="shared" si="7"/>
        <v>0.18366666666666667</v>
      </c>
      <c r="AA16" s="143">
        <f t="shared" si="8"/>
        <v>0.93433333333333335</v>
      </c>
      <c r="AB16" s="134">
        <f t="shared" si="9"/>
        <v>308</v>
      </c>
    </row>
    <row r="17" spans="1:28">
      <c r="A17" s="1064"/>
      <c r="B17" s="1346"/>
      <c r="C17" s="128">
        <v>2</v>
      </c>
      <c r="D17" s="858" t="s">
        <v>145</v>
      </c>
      <c r="E17" s="843" t="s">
        <v>1085</v>
      </c>
      <c r="F17" s="859">
        <v>6.98</v>
      </c>
      <c r="G17" s="142">
        <v>7.1</v>
      </c>
      <c r="H17" s="142">
        <v>7.02</v>
      </c>
      <c r="I17" s="142" t="s">
        <v>19</v>
      </c>
      <c r="J17" s="698" cm="1">
        <f t="array" ref="J17">AVERAGE(IF(LEFT(F17:I17,1)="&lt;", VALUE(MID(F17:I17,2,99)), F17:I17))</f>
        <v>7.0333333333333341</v>
      </c>
      <c r="K17" s="133"/>
      <c r="L17" s="608" t="s">
        <v>295</v>
      </c>
      <c r="N17" s="1400"/>
      <c r="O17" s="1400"/>
      <c r="P17" s="1400"/>
      <c r="Q17" s="89">
        <v>3</v>
      </c>
      <c r="R17" s="87" t="s">
        <v>146</v>
      </c>
      <c r="S17" s="90">
        <f t="shared" si="0"/>
        <v>3.4733333333333332</v>
      </c>
      <c r="T17" s="134">
        <f t="shared" si="1"/>
        <v>21.333333333333332</v>
      </c>
      <c r="U17" s="134">
        <f t="shared" si="2"/>
        <v>38.333333333333336</v>
      </c>
      <c r="V17" s="90">
        <f t="shared" si="3"/>
        <v>7.02</v>
      </c>
      <c r="W17" s="134">
        <f t="shared" si="4"/>
        <v>29.5</v>
      </c>
      <c r="X17" s="134">
        <f t="shared" si="5"/>
        <v>51.666666666666664</v>
      </c>
      <c r="Y17" s="90">
        <f t="shared" si="6"/>
        <v>111398.13200670668</v>
      </c>
      <c r="Z17" s="143">
        <f t="shared" si="7"/>
        <v>0.21133333333333335</v>
      </c>
      <c r="AA17" s="143">
        <f t="shared" si="8"/>
        <v>1.7293333333333332</v>
      </c>
      <c r="AB17" s="134">
        <f t="shared" si="9"/>
        <v>183</v>
      </c>
    </row>
    <row r="18" spans="1:28">
      <c r="A18" s="1064"/>
      <c r="B18" s="1347"/>
      <c r="C18" s="128">
        <v>3</v>
      </c>
      <c r="D18" s="858" t="s">
        <v>146</v>
      </c>
      <c r="E18" s="843" t="s">
        <v>1086</v>
      </c>
      <c r="F18" s="859">
        <v>6.93</v>
      </c>
      <c r="G18" s="142">
        <v>7.18</v>
      </c>
      <c r="H18" s="142">
        <v>6.95</v>
      </c>
      <c r="I18" s="142" t="s">
        <v>19</v>
      </c>
      <c r="J18" s="698" cm="1">
        <f t="array" ref="J18">AVERAGE(IF(LEFT(F18:I18,1)="&lt;", VALUE(MID(F18:I18,2,99)), F18:I18))</f>
        <v>7.02</v>
      </c>
      <c r="K18" s="133"/>
      <c r="L18" s="608" t="s">
        <v>295</v>
      </c>
      <c r="N18" s="1161"/>
      <c r="O18" s="1396"/>
      <c r="P18" s="1396"/>
      <c r="Q18" s="1396"/>
      <c r="R18" s="1396"/>
      <c r="S18" s="1396"/>
      <c r="T18" s="1396"/>
      <c r="U18" s="1396"/>
      <c r="V18" s="1396"/>
      <c r="W18" s="1396"/>
      <c r="X18" s="1396"/>
      <c r="Y18" s="1396"/>
      <c r="Z18" s="1396"/>
      <c r="AA18" s="1396"/>
      <c r="AB18" s="1397"/>
    </row>
    <row r="19" spans="1:28">
      <c r="A19" s="1064"/>
      <c r="B19" s="1345" t="s">
        <v>630</v>
      </c>
      <c r="C19" s="123">
        <v>1</v>
      </c>
      <c r="D19" s="857" t="s">
        <v>144</v>
      </c>
      <c r="E19" s="695" t="s">
        <v>1084</v>
      </c>
      <c r="F19" s="699">
        <v>27.3</v>
      </c>
      <c r="G19" s="140">
        <v>33.299999999999997</v>
      </c>
      <c r="H19" s="140">
        <v>29.5</v>
      </c>
      <c r="I19" s="140" t="s">
        <v>19</v>
      </c>
      <c r="J19" s="698" cm="1">
        <f t="array" ref="J19">AVERAGE(IF(LEFT(F19:I19,1)="&lt;", VALUE(MID(F19:I19,2,99)), F19:I19))</f>
        <v>30.033333333333331</v>
      </c>
      <c r="K19" s="132"/>
      <c r="L19" s="607" t="s">
        <v>302</v>
      </c>
      <c r="N19" s="87" t="s">
        <v>272</v>
      </c>
      <c r="O19" s="1411"/>
      <c r="P19" s="1402"/>
      <c r="Q19" s="1402"/>
      <c r="R19" s="1403"/>
      <c r="S19" s="93"/>
      <c r="T19" s="93"/>
      <c r="U19" s="93"/>
      <c r="V19" s="93"/>
      <c r="W19" s="93"/>
      <c r="X19" s="93"/>
      <c r="Y19" s="90"/>
      <c r="Z19" s="93"/>
      <c r="AA19" s="93"/>
      <c r="AB19" s="93"/>
    </row>
    <row r="20" spans="1:28">
      <c r="A20" s="1064"/>
      <c r="B20" s="1346"/>
      <c r="C20" s="128">
        <v>2</v>
      </c>
      <c r="D20" s="858" t="s">
        <v>145</v>
      </c>
      <c r="E20" s="843" t="s">
        <v>1085</v>
      </c>
      <c r="F20" s="859">
        <v>27.1</v>
      </c>
      <c r="G20" s="142">
        <v>31.1</v>
      </c>
      <c r="H20" s="142">
        <v>29.7</v>
      </c>
      <c r="I20" s="142" t="s">
        <v>19</v>
      </c>
      <c r="J20" s="698" cm="1">
        <f t="array" ref="J20">AVERAGE(IF(LEFT(F20:I20,1)="&lt;", VALUE(MID(F20:I20,2,99)), F20:I20))</f>
        <v>29.3</v>
      </c>
      <c r="K20" s="133"/>
      <c r="L20" s="608" t="s">
        <v>302</v>
      </c>
      <c r="N20" s="87" t="s">
        <v>273</v>
      </c>
      <c r="O20" s="1404"/>
      <c r="P20" s="1405"/>
      <c r="Q20" s="1405"/>
      <c r="R20" s="1406"/>
      <c r="S20" s="93"/>
      <c r="T20" s="93"/>
      <c r="U20" s="93"/>
      <c r="V20" s="93"/>
      <c r="W20" s="93"/>
      <c r="X20" s="93"/>
      <c r="Y20" s="90"/>
      <c r="Z20" s="93"/>
      <c r="AA20" s="93"/>
      <c r="AB20" s="93"/>
    </row>
    <row r="21" spans="1:28">
      <c r="A21" s="1064"/>
      <c r="B21" s="1347"/>
      <c r="C21" s="128">
        <v>3</v>
      </c>
      <c r="D21" s="858" t="s">
        <v>146</v>
      </c>
      <c r="E21" s="843" t="s">
        <v>1086</v>
      </c>
      <c r="F21" s="859">
        <v>27</v>
      </c>
      <c r="G21" s="142">
        <v>31.8</v>
      </c>
      <c r="H21" s="142">
        <v>29.7</v>
      </c>
      <c r="I21" s="142" t="s">
        <v>19</v>
      </c>
      <c r="J21" s="698" cm="1">
        <f t="array" ref="J21">AVERAGE(IF(LEFT(F21:I21,1)="&lt;", VALUE(MID(F21:I21,2,99)), F21:I21))</f>
        <v>29.5</v>
      </c>
      <c r="K21" s="133"/>
      <c r="L21" s="608" t="s">
        <v>302</v>
      </c>
      <c r="N21" s="87" t="s">
        <v>274</v>
      </c>
      <c r="O21" s="1404"/>
      <c r="P21" s="1405"/>
      <c r="Q21" s="1405"/>
      <c r="R21" s="1406"/>
      <c r="S21" s="93"/>
      <c r="T21" s="93"/>
      <c r="U21" s="93"/>
      <c r="V21" s="93"/>
      <c r="W21" s="93"/>
      <c r="X21" s="93"/>
      <c r="Y21" s="90"/>
      <c r="Z21" s="93"/>
      <c r="AA21" s="93"/>
      <c r="AB21" s="93"/>
    </row>
    <row r="22" spans="1:28">
      <c r="A22" s="1064"/>
      <c r="B22" s="1345" t="s">
        <v>9</v>
      </c>
      <c r="C22" s="123">
        <v>1</v>
      </c>
      <c r="D22" s="857" t="s">
        <v>144</v>
      </c>
      <c r="E22" s="695" t="s">
        <v>1084</v>
      </c>
      <c r="F22" s="699">
        <v>30</v>
      </c>
      <c r="G22" s="140">
        <v>30</v>
      </c>
      <c r="H22" s="140">
        <v>50</v>
      </c>
      <c r="I22" s="140" t="s">
        <v>19</v>
      </c>
      <c r="J22" s="698" cm="1">
        <f t="array" ref="J22">AVERAGE(IF(LEFT(F22:I22,1)="&lt;", VALUE(MID(F22:I22,2,99)), F22:I22))</f>
        <v>36.666666666666664</v>
      </c>
      <c r="K22" s="126"/>
      <c r="L22" s="599">
        <v>75</v>
      </c>
      <c r="N22" s="87" t="s">
        <v>275</v>
      </c>
      <c r="O22" s="1407"/>
      <c r="P22" s="1408"/>
      <c r="Q22" s="1408"/>
      <c r="R22" s="1409"/>
      <c r="S22" s="95" t="s">
        <v>296</v>
      </c>
      <c r="T22" s="95" t="s">
        <v>299</v>
      </c>
      <c r="U22" s="95" t="s">
        <v>507</v>
      </c>
      <c r="V22" s="95" t="s">
        <v>295</v>
      </c>
      <c r="W22" s="95" t="s">
        <v>509</v>
      </c>
      <c r="X22" s="95" t="s">
        <v>510</v>
      </c>
      <c r="Y22" s="95" t="s">
        <v>511</v>
      </c>
      <c r="Z22" s="95" t="s">
        <v>299</v>
      </c>
      <c r="AA22" s="95" t="s">
        <v>300</v>
      </c>
      <c r="AB22" s="95" t="s">
        <v>319</v>
      </c>
    </row>
    <row r="23" spans="1:28">
      <c r="A23" s="1064"/>
      <c r="B23" s="1346"/>
      <c r="C23" s="128">
        <v>2</v>
      </c>
      <c r="D23" s="858" t="s">
        <v>145</v>
      </c>
      <c r="E23" s="843" t="s">
        <v>1085</v>
      </c>
      <c r="F23" s="859">
        <v>30</v>
      </c>
      <c r="G23" s="142">
        <v>40</v>
      </c>
      <c r="H23" s="142">
        <v>40</v>
      </c>
      <c r="I23" s="142" t="s">
        <v>19</v>
      </c>
      <c r="J23" s="698" cm="1">
        <f t="array" ref="J23">AVERAGE(IF(LEFT(F23:I23,1)="&lt;", VALUE(MID(F23:I23,2,99)), F23:I23))</f>
        <v>36.666666666666664</v>
      </c>
      <c r="K23" s="144"/>
      <c r="L23" s="703">
        <v>75</v>
      </c>
    </row>
    <row r="24" spans="1:28">
      <c r="A24" s="1064"/>
      <c r="B24" s="1347"/>
      <c r="C24" s="128">
        <v>3</v>
      </c>
      <c r="D24" s="858" t="s">
        <v>146</v>
      </c>
      <c r="E24" s="843" t="s">
        <v>1086</v>
      </c>
      <c r="F24" s="859">
        <v>30</v>
      </c>
      <c r="G24" s="142">
        <v>100</v>
      </c>
      <c r="H24" s="142">
        <v>25</v>
      </c>
      <c r="I24" s="142" t="s">
        <v>19</v>
      </c>
      <c r="J24" s="698" cm="1">
        <f t="array" ref="J24">AVERAGE(IF(LEFT(F24:I24,1)="&lt;", VALUE(MID(F24:I24,2,99)), F24:I24))</f>
        <v>51.666666666666664</v>
      </c>
      <c r="K24" s="2"/>
      <c r="L24" s="615">
        <v>75</v>
      </c>
    </row>
    <row r="25" spans="1:28">
      <c r="A25" s="1064"/>
      <c r="B25" s="1345" t="s">
        <v>10</v>
      </c>
      <c r="C25" s="123">
        <v>1</v>
      </c>
      <c r="D25" s="857" t="s">
        <v>144</v>
      </c>
      <c r="E25" s="695" t="s">
        <v>1084</v>
      </c>
      <c r="F25" s="699">
        <v>350000</v>
      </c>
      <c r="G25" s="140">
        <v>130000</v>
      </c>
      <c r="H25" s="140">
        <v>1600000</v>
      </c>
      <c r="I25" s="140" t="s">
        <v>19</v>
      </c>
      <c r="J25" s="698" cm="1">
        <f t="array" ref="J25">GEOMEAN(IF(LEFT(F25:I25,1)="&lt;", VALUE(MID(F25:I25,2,99)), F25:I25))</f>
        <v>417551.89573268982</v>
      </c>
      <c r="K25" s="126"/>
      <c r="L25" s="599">
        <v>200</v>
      </c>
      <c r="N25" s="1163" t="s">
        <v>263</v>
      </c>
      <c r="O25" s="1396"/>
      <c r="P25" s="1396"/>
      <c r="Q25" s="1396"/>
      <c r="R25" s="1396"/>
      <c r="S25" s="1396"/>
      <c r="T25" s="1396"/>
      <c r="U25" s="1396"/>
      <c r="V25" s="1396"/>
      <c r="W25" s="1396"/>
      <c r="X25" s="1396"/>
      <c r="Y25" s="1396"/>
      <c r="Z25" s="1396"/>
      <c r="AA25" s="1396"/>
      <c r="AB25" s="1397"/>
    </row>
    <row r="26" spans="1:28">
      <c r="A26" s="1064"/>
      <c r="B26" s="1346"/>
      <c r="C26" s="128">
        <v>2</v>
      </c>
      <c r="D26" s="858" t="s">
        <v>145</v>
      </c>
      <c r="E26" s="843" t="s">
        <v>1085</v>
      </c>
      <c r="F26" s="859">
        <v>130000</v>
      </c>
      <c r="G26" s="142">
        <v>920000</v>
      </c>
      <c r="H26" s="142">
        <v>240000</v>
      </c>
      <c r="I26" s="142" t="s">
        <v>19</v>
      </c>
      <c r="J26" s="1130" cm="1">
        <f t="array" ref="J26">GEOMEAN(IF(LEFT(F26:I26,1)="&lt;", VALUE(MID(F26:I26,2,99)), F26:I26))</f>
        <v>306182.81186071044</v>
      </c>
      <c r="K26" s="2"/>
      <c r="L26" s="615">
        <v>200</v>
      </c>
      <c r="N26" s="1163" t="s">
        <v>264</v>
      </c>
      <c r="O26" s="1396"/>
      <c r="P26" s="1396"/>
      <c r="Q26" s="1396"/>
      <c r="R26" s="1396"/>
      <c r="S26" s="1396"/>
      <c r="T26" s="1396"/>
      <c r="U26" s="1396"/>
      <c r="V26" s="1396"/>
      <c r="W26" s="1396"/>
      <c r="X26" s="1396"/>
      <c r="Y26" s="1396"/>
      <c r="Z26" s="1396"/>
      <c r="AA26" s="1396"/>
      <c r="AB26" s="1397"/>
    </row>
    <row r="27" spans="1:28">
      <c r="A27" s="1064"/>
      <c r="B27" s="1347"/>
      <c r="C27" s="128">
        <v>3</v>
      </c>
      <c r="D27" s="858" t="s">
        <v>146</v>
      </c>
      <c r="E27" s="843" t="s">
        <v>1086</v>
      </c>
      <c r="F27" s="859">
        <v>240000</v>
      </c>
      <c r="G27" s="142">
        <v>240000</v>
      </c>
      <c r="H27" s="142">
        <v>24000</v>
      </c>
      <c r="I27" s="142" t="s">
        <v>19</v>
      </c>
      <c r="J27" s="1130" cm="1">
        <f t="array" ref="J27">GEOMEAN(IF(LEFT(F27:I27,1)="&lt;", VALUE(MID(F27:I27,2,99)), F27:I27))</f>
        <v>111398.13200670668</v>
      </c>
      <c r="K27" s="2"/>
      <c r="L27" s="615">
        <v>200</v>
      </c>
      <c r="N27" s="87"/>
      <c r="O27" s="803"/>
      <c r="P27" s="803"/>
      <c r="Q27" s="803"/>
      <c r="R27" s="803"/>
      <c r="S27" s="1161" t="s">
        <v>265</v>
      </c>
      <c r="T27" s="1396"/>
      <c r="U27" s="1396"/>
      <c r="V27" s="1396"/>
      <c r="W27" s="1396"/>
      <c r="X27" s="1396"/>
      <c r="Y27" s="1396"/>
      <c r="Z27" s="1396"/>
      <c r="AA27" s="1396"/>
      <c r="AB27" s="1397"/>
    </row>
    <row r="28" spans="1:28">
      <c r="A28" s="1064"/>
      <c r="B28" s="1348" t="s">
        <v>631</v>
      </c>
      <c r="C28" s="123">
        <v>1</v>
      </c>
      <c r="D28" s="860" t="s">
        <v>144</v>
      </c>
      <c r="E28" s="695" t="s">
        <v>1084</v>
      </c>
      <c r="F28" s="700">
        <v>0.20200000000000001</v>
      </c>
      <c r="G28" s="199">
        <v>0.14899999999999999</v>
      </c>
      <c r="H28" s="199">
        <v>0.16</v>
      </c>
      <c r="I28" s="140" t="s">
        <v>19</v>
      </c>
      <c r="J28" s="698" cm="1">
        <f t="array" ref="J28">AVERAGE(IF(LEFT(F28:I28,1)="&lt;", VALUE(MID(F28:I28,2,99)), F28:I28))</f>
        <v>0.17033333333333334</v>
      </c>
      <c r="K28" s="146"/>
      <c r="L28" s="656">
        <v>7</v>
      </c>
      <c r="M28" s="4"/>
      <c r="N28" s="87" t="s">
        <v>266</v>
      </c>
      <c r="O28" s="87" t="s">
        <v>267</v>
      </c>
      <c r="P28" s="87" t="s">
        <v>1</v>
      </c>
      <c r="Q28" s="87" t="s">
        <v>268</v>
      </c>
      <c r="R28" s="87" t="s">
        <v>269</v>
      </c>
      <c r="S28" s="87" t="s">
        <v>171</v>
      </c>
      <c r="T28" s="87" t="s">
        <v>172</v>
      </c>
      <c r="U28" s="87" t="s">
        <v>173</v>
      </c>
      <c r="V28" s="87" t="s">
        <v>7</v>
      </c>
      <c r="W28" s="87" t="s">
        <v>174</v>
      </c>
      <c r="X28" s="87" t="s">
        <v>175</v>
      </c>
      <c r="Y28" s="87" t="s">
        <v>176</v>
      </c>
      <c r="Z28" s="87" t="s">
        <v>177</v>
      </c>
      <c r="AA28" s="87" t="s">
        <v>178</v>
      </c>
      <c r="AB28" s="87" t="s">
        <v>179</v>
      </c>
    </row>
    <row r="29" spans="1:28">
      <c r="A29" s="1064"/>
      <c r="B29" s="1349"/>
      <c r="C29" s="128">
        <v>2</v>
      </c>
      <c r="D29" s="861" t="s">
        <v>145</v>
      </c>
      <c r="E29" s="843" t="s">
        <v>1085</v>
      </c>
      <c r="F29" s="862">
        <v>0.23100000000000001</v>
      </c>
      <c r="G29" s="200">
        <v>0.16400000000000001</v>
      </c>
      <c r="H29" s="200">
        <v>0.156</v>
      </c>
      <c r="I29" s="142" t="s">
        <v>19</v>
      </c>
      <c r="J29" s="698" cm="1">
        <f t="array" ref="J29">AVERAGE(IF(LEFT(F29:I29,1)="&lt;", VALUE(MID(F29:I29,2,99)), F29:I29))</f>
        <v>0.18366666666666667</v>
      </c>
      <c r="K29" s="48"/>
      <c r="L29" s="657">
        <v>7</v>
      </c>
      <c r="M29" s="4"/>
      <c r="N29" s="1410" t="s">
        <v>1087</v>
      </c>
      <c r="O29" s="1410" t="s">
        <v>1088</v>
      </c>
      <c r="P29" s="1158" t="s">
        <v>27</v>
      </c>
      <c r="Q29" s="89">
        <v>1</v>
      </c>
      <c r="R29" s="87" t="s">
        <v>144</v>
      </c>
      <c r="S29" s="90">
        <f t="shared" ref="S29:S31" si="10">AVERAGE(F7:G7)</f>
        <v>4.6449999999999996</v>
      </c>
      <c r="T29" s="90">
        <f t="shared" ref="T29:T31" si="11">AVERAGE(F10:G10)</f>
        <v>11</v>
      </c>
      <c r="U29" s="90">
        <f t="shared" ref="U29:U31" si="12">AVERAGE(F13:G13)</f>
        <v>90</v>
      </c>
      <c r="V29" s="90">
        <f t="shared" ref="V29:V31" si="13">AVERAGE(F16:G16)</f>
        <v>7.4450000000000003</v>
      </c>
      <c r="W29" s="90">
        <f t="shared" ref="W29:W31" si="14">AVERAGE(F19:G19)</f>
        <v>30.299999999999997</v>
      </c>
      <c r="X29" s="90">
        <f t="shared" ref="X29:X31" si="15">AVERAGE(F22:G22)</f>
        <v>30</v>
      </c>
      <c r="Y29" s="90">
        <f t="shared" ref="Y29:Y31" si="16">GEOMEAN(F25:G25)</f>
        <v>213307.29007701541</v>
      </c>
      <c r="Z29" s="91">
        <f t="shared" ref="Z29:Z31" si="17">AVERAGE(F28:G28)</f>
        <v>0.17549999999999999</v>
      </c>
      <c r="AA29" s="91">
        <f t="shared" ref="AA29:AA31" si="18">AVERAGE(F31:G31)</f>
        <v>0.66</v>
      </c>
      <c r="AB29" s="90">
        <f t="shared" ref="AB29:AB31" si="19">AVERAGE(F34:G34)</f>
        <v>311</v>
      </c>
    </row>
    <row r="30" spans="1:28">
      <c r="A30" s="1064"/>
      <c r="B30" s="1350"/>
      <c r="C30" s="128">
        <v>3</v>
      </c>
      <c r="D30" s="861" t="s">
        <v>146</v>
      </c>
      <c r="E30" s="843" t="s">
        <v>1086</v>
      </c>
      <c r="F30" s="862">
        <v>0.20200000000000001</v>
      </c>
      <c r="G30" s="200">
        <v>0.317</v>
      </c>
      <c r="H30" s="200">
        <v>0.115</v>
      </c>
      <c r="I30" s="142" t="s">
        <v>19</v>
      </c>
      <c r="J30" s="698" cm="1">
        <f t="array" ref="J30">AVERAGE(IF(LEFT(F30:I30,1)="&lt;", VALUE(MID(F30:I30,2,99)), F30:I30))</f>
        <v>0.21133333333333335</v>
      </c>
      <c r="K30" s="48"/>
      <c r="L30" s="657">
        <v>7</v>
      </c>
      <c r="M30" s="4"/>
      <c r="N30" s="1399"/>
      <c r="O30" s="1399"/>
      <c r="P30" s="1399"/>
      <c r="Q30" s="89">
        <v>2</v>
      </c>
      <c r="R30" s="87" t="s">
        <v>145</v>
      </c>
      <c r="S30" s="90">
        <f t="shared" si="10"/>
        <v>3.0449999999999999</v>
      </c>
      <c r="T30" s="90">
        <f t="shared" si="11"/>
        <v>17</v>
      </c>
      <c r="U30" s="90">
        <f t="shared" si="12"/>
        <v>31.5</v>
      </c>
      <c r="V30" s="90">
        <f t="shared" si="13"/>
        <v>7.04</v>
      </c>
      <c r="W30" s="90">
        <f t="shared" si="14"/>
        <v>29.1</v>
      </c>
      <c r="X30" s="90">
        <f t="shared" si="15"/>
        <v>35</v>
      </c>
      <c r="Y30" s="90">
        <f t="shared" si="16"/>
        <v>345832.32931581163</v>
      </c>
      <c r="Z30" s="91">
        <f t="shared" si="17"/>
        <v>0.19750000000000001</v>
      </c>
      <c r="AA30" s="91">
        <f t="shared" si="18"/>
        <v>1.071</v>
      </c>
      <c r="AB30" s="90">
        <f t="shared" si="19"/>
        <v>429.5</v>
      </c>
    </row>
    <row r="31" spans="1:28">
      <c r="A31" s="1064"/>
      <c r="B31" s="1348" t="s">
        <v>632</v>
      </c>
      <c r="C31" s="123">
        <v>1</v>
      </c>
      <c r="D31" s="860" t="s">
        <v>144</v>
      </c>
      <c r="E31" s="695" t="s">
        <v>1084</v>
      </c>
      <c r="F31" s="700">
        <v>0.76</v>
      </c>
      <c r="G31" s="199">
        <v>0.56000000000000005</v>
      </c>
      <c r="H31" s="199">
        <v>1.3009999999999999</v>
      </c>
      <c r="I31" s="140" t="s">
        <v>19</v>
      </c>
      <c r="J31" s="698" cm="1">
        <f t="array" ref="J31">AVERAGE(IF(LEFT(F31:I31,1)="&lt;", VALUE(MID(F31:I31,2,99)), F31:I31))</f>
        <v>0.8736666666666667</v>
      </c>
      <c r="K31" s="146"/>
      <c r="L31" s="656">
        <v>2.5000000000000001E-2</v>
      </c>
      <c r="M31" s="4"/>
      <c r="N31" s="1400"/>
      <c r="O31" s="1400"/>
      <c r="P31" s="1400"/>
      <c r="Q31" s="89">
        <v>3</v>
      </c>
      <c r="R31" s="87" t="s">
        <v>146</v>
      </c>
      <c r="S31" s="90">
        <f t="shared" si="10"/>
        <v>3.76</v>
      </c>
      <c r="T31" s="90">
        <f t="shared" si="11"/>
        <v>24.5</v>
      </c>
      <c r="U31" s="90">
        <f t="shared" si="12"/>
        <v>45.5</v>
      </c>
      <c r="V31" s="90">
        <f t="shared" si="13"/>
        <v>7.0549999999999997</v>
      </c>
      <c r="W31" s="90">
        <f t="shared" si="14"/>
        <v>29.4</v>
      </c>
      <c r="X31" s="90">
        <f t="shared" si="15"/>
        <v>65</v>
      </c>
      <c r="Y31" s="90">
        <f t="shared" si="16"/>
        <v>240000</v>
      </c>
      <c r="Z31" s="91">
        <f t="shared" si="17"/>
        <v>0.25950000000000001</v>
      </c>
      <c r="AA31" s="91">
        <f t="shared" si="18"/>
        <v>2.286</v>
      </c>
      <c r="AB31" s="90">
        <f t="shared" si="19"/>
        <v>238.5</v>
      </c>
    </row>
    <row r="32" spans="1:28">
      <c r="A32" s="1064"/>
      <c r="B32" s="1349"/>
      <c r="C32" s="128">
        <v>2</v>
      </c>
      <c r="D32" s="861" t="s">
        <v>145</v>
      </c>
      <c r="E32" s="843" t="s">
        <v>1085</v>
      </c>
      <c r="F32" s="862">
        <v>0.69299999999999995</v>
      </c>
      <c r="G32" s="200">
        <v>1.4490000000000001</v>
      </c>
      <c r="H32" s="200">
        <v>0.66100000000000003</v>
      </c>
      <c r="I32" s="142" t="s">
        <v>19</v>
      </c>
      <c r="J32" s="698" cm="1">
        <f t="array" ref="J32">AVERAGE(IF(LEFT(F32:I32,1)="&lt;", VALUE(MID(F32:I32,2,99)), F32:I32))</f>
        <v>0.93433333333333335</v>
      </c>
      <c r="K32" s="48"/>
      <c r="L32" s="657">
        <v>2.5000000000000001E-2</v>
      </c>
      <c r="M32" s="4"/>
      <c r="N32" s="1161"/>
      <c r="O32" s="1396"/>
      <c r="P32" s="1396"/>
      <c r="Q32" s="1396"/>
      <c r="R32" s="1396"/>
      <c r="S32" s="1396"/>
      <c r="T32" s="1396"/>
      <c r="U32" s="1396"/>
      <c r="V32" s="1396"/>
      <c r="W32" s="1396"/>
      <c r="X32" s="1396"/>
      <c r="Y32" s="1396"/>
      <c r="Z32" s="1396"/>
      <c r="AA32" s="1396"/>
      <c r="AB32" s="1397"/>
    </row>
    <row r="33" spans="1:28">
      <c r="A33" s="1064"/>
      <c r="B33" s="1350"/>
      <c r="C33" s="128">
        <v>3</v>
      </c>
      <c r="D33" s="861" t="s">
        <v>146</v>
      </c>
      <c r="E33" s="843" t="s">
        <v>1086</v>
      </c>
      <c r="F33" s="862">
        <v>1.167</v>
      </c>
      <c r="G33" s="200">
        <v>3.4049999999999998</v>
      </c>
      <c r="H33" s="200">
        <v>0.61599999999999999</v>
      </c>
      <c r="I33" s="142" t="s">
        <v>19</v>
      </c>
      <c r="J33" s="698" cm="1">
        <f t="array" ref="J33">AVERAGE(IF(LEFT(F33:I33,1)="&lt;", VALUE(MID(F33:I33,2,99)), F33:I33))</f>
        <v>1.7293333333333332</v>
      </c>
      <c r="K33" s="48"/>
      <c r="L33" s="657">
        <v>2.5000000000000001E-2</v>
      </c>
      <c r="M33" s="4"/>
      <c r="N33" s="87" t="s">
        <v>272</v>
      </c>
      <c r="O33" s="1410" t="s">
        <v>1088</v>
      </c>
      <c r="P33" s="1410" t="s">
        <v>27</v>
      </c>
      <c r="Q33" s="87">
        <v>1</v>
      </c>
      <c r="R33" s="87" t="s">
        <v>144</v>
      </c>
      <c r="S33" s="90">
        <f t="shared" ref="S33:AB33" si="20">AVERAGE(S29:S31)</f>
        <v>3.8166666666666664</v>
      </c>
      <c r="T33" s="90">
        <f t="shared" si="20"/>
        <v>17.5</v>
      </c>
      <c r="U33" s="90">
        <f t="shared" si="20"/>
        <v>55.666666666666664</v>
      </c>
      <c r="V33" s="90">
        <f t="shared" si="20"/>
        <v>7.18</v>
      </c>
      <c r="W33" s="90">
        <f t="shared" si="20"/>
        <v>29.599999999999998</v>
      </c>
      <c r="X33" s="90">
        <f t="shared" si="20"/>
        <v>43.333333333333336</v>
      </c>
      <c r="Y33" s="90">
        <f t="shared" si="20"/>
        <v>266379.87313094235</v>
      </c>
      <c r="Z33" s="91">
        <f t="shared" si="20"/>
        <v>0.21083333333333334</v>
      </c>
      <c r="AA33" s="91">
        <f t="shared" si="20"/>
        <v>1.3389999999999997</v>
      </c>
      <c r="AB33" s="90">
        <f t="shared" si="20"/>
        <v>326.33333333333331</v>
      </c>
    </row>
    <row r="34" spans="1:28">
      <c r="A34" s="1064"/>
      <c r="B34" s="1345" t="s">
        <v>13</v>
      </c>
      <c r="C34" s="123">
        <v>1</v>
      </c>
      <c r="D34" s="857" t="s">
        <v>144</v>
      </c>
      <c r="E34" s="695" t="s">
        <v>1084</v>
      </c>
      <c r="F34" s="699">
        <v>71</v>
      </c>
      <c r="G34" s="140">
        <v>551</v>
      </c>
      <c r="H34" s="140">
        <v>172</v>
      </c>
      <c r="I34" s="140" t="s">
        <v>19</v>
      </c>
      <c r="J34" s="698" cm="1">
        <f t="array" ref="J34">AVERAGE(IF(LEFT(F34:I34,1)="&lt;", VALUE(MID(F34:I34,2,99)), F34:I34))</f>
        <v>264.66666666666669</v>
      </c>
      <c r="K34" s="126"/>
      <c r="L34" s="599">
        <v>350</v>
      </c>
      <c r="N34" s="87" t="s">
        <v>273</v>
      </c>
      <c r="O34" s="1399"/>
      <c r="P34" s="1399"/>
      <c r="Q34" s="87">
        <v>2</v>
      </c>
      <c r="R34" s="87" t="s">
        <v>145</v>
      </c>
      <c r="S34" s="90">
        <f t="shared" ref="S34:AB34" si="21">MIN(S29:S31)</f>
        <v>3.0449999999999999</v>
      </c>
      <c r="T34" s="90">
        <f t="shared" si="21"/>
        <v>11</v>
      </c>
      <c r="U34" s="90">
        <f t="shared" si="21"/>
        <v>31.5</v>
      </c>
      <c r="V34" s="90">
        <f t="shared" si="21"/>
        <v>7.04</v>
      </c>
      <c r="W34" s="90">
        <f t="shared" si="21"/>
        <v>29.1</v>
      </c>
      <c r="X34" s="90">
        <f t="shared" si="21"/>
        <v>30</v>
      </c>
      <c r="Y34" s="90">
        <f t="shared" si="21"/>
        <v>213307.29007701541</v>
      </c>
      <c r="Z34" s="91">
        <f t="shared" si="21"/>
        <v>0.17549999999999999</v>
      </c>
      <c r="AA34" s="91">
        <f t="shared" si="21"/>
        <v>0.66</v>
      </c>
      <c r="AB34" s="90">
        <f t="shared" si="21"/>
        <v>238.5</v>
      </c>
    </row>
    <row r="35" spans="1:28">
      <c r="A35" s="1064"/>
      <c r="B35" s="1346"/>
      <c r="C35" s="128">
        <v>2</v>
      </c>
      <c r="D35" s="858" t="s">
        <v>145</v>
      </c>
      <c r="E35" s="843" t="s">
        <v>1085</v>
      </c>
      <c r="F35" s="859">
        <v>75</v>
      </c>
      <c r="G35" s="142">
        <v>784</v>
      </c>
      <c r="H35" s="142">
        <v>65</v>
      </c>
      <c r="I35" s="142" t="s">
        <v>19</v>
      </c>
      <c r="J35" s="698" cm="1">
        <f t="array" ref="J35">AVERAGE(IF(LEFT(F35:I35,1)="&lt;", VALUE(MID(F35:I35,2,99)), F35:I35))</f>
        <v>308</v>
      </c>
      <c r="K35" s="2"/>
      <c r="L35" s="615">
        <v>350</v>
      </c>
      <c r="N35" s="87" t="s">
        <v>274</v>
      </c>
      <c r="O35" s="1399"/>
      <c r="P35" s="1399"/>
      <c r="Q35" s="87">
        <v>3</v>
      </c>
      <c r="R35" s="87" t="s">
        <v>146</v>
      </c>
      <c r="S35" s="90">
        <f t="shared" ref="S35:AB35" si="22">MAX(S29:S31)</f>
        <v>4.6449999999999996</v>
      </c>
      <c r="T35" s="90">
        <f t="shared" si="22"/>
        <v>24.5</v>
      </c>
      <c r="U35" s="90">
        <f t="shared" si="22"/>
        <v>90</v>
      </c>
      <c r="V35" s="90">
        <f t="shared" si="22"/>
        <v>7.4450000000000003</v>
      </c>
      <c r="W35" s="90">
        <f t="shared" si="22"/>
        <v>30.299999999999997</v>
      </c>
      <c r="X35" s="90">
        <f t="shared" si="22"/>
        <v>65</v>
      </c>
      <c r="Y35" s="90">
        <f t="shared" si="22"/>
        <v>345832.32931581163</v>
      </c>
      <c r="Z35" s="91">
        <f t="shared" si="22"/>
        <v>0.25950000000000001</v>
      </c>
      <c r="AA35" s="91">
        <f t="shared" si="22"/>
        <v>2.286</v>
      </c>
      <c r="AB35" s="90">
        <f t="shared" si="22"/>
        <v>429.5</v>
      </c>
    </row>
    <row r="36" spans="1:28">
      <c r="A36" s="1064"/>
      <c r="B36" s="1347"/>
      <c r="C36" s="128">
        <v>3</v>
      </c>
      <c r="D36" s="858" t="s">
        <v>146</v>
      </c>
      <c r="E36" s="843" t="s">
        <v>1086</v>
      </c>
      <c r="F36" s="859">
        <v>64</v>
      </c>
      <c r="G36" s="142">
        <v>413</v>
      </c>
      <c r="H36" s="142">
        <v>72</v>
      </c>
      <c r="I36" s="142" t="s">
        <v>19</v>
      </c>
      <c r="J36" s="698" cm="1">
        <f t="array" ref="J36">AVERAGE(IF(LEFT(F36:I36,1)="&lt;", VALUE(MID(F36:I36,2,99)), F36:I36))</f>
        <v>183</v>
      </c>
      <c r="K36" s="2"/>
      <c r="L36" s="615">
        <v>350</v>
      </c>
      <c r="N36" s="87" t="s">
        <v>275</v>
      </c>
      <c r="O36" s="1400"/>
      <c r="P36" s="1400"/>
      <c r="Q36" s="87"/>
      <c r="R36" s="87"/>
      <c r="S36" s="95" t="s">
        <v>296</v>
      </c>
      <c r="T36" s="95" t="s">
        <v>299</v>
      </c>
      <c r="U36" s="95" t="s">
        <v>507</v>
      </c>
      <c r="V36" s="95" t="s">
        <v>295</v>
      </c>
      <c r="W36" s="95" t="s">
        <v>509</v>
      </c>
      <c r="X36" s="95" t="s">
        <v>510</v>
      </c>
      <c r="Y36" s="95" t="s">
        <v>511</v>
      </c>
      <c r="Z36" s="95" t="s">
        <v>299</v>
      </c>
      <c r="AA36" s="95" t="s">
        <v>300</v>
      </c>
      <c r="AB36" s="95" t="s">
        <v>319</v>
      </c>
    </row>
    <row r="37" spans="1:28" s="257" customFormat="1" ht="30" customHeight="1">
      <c r="A37" s="1064"/>
      <c r="B37" s="1345" t="s">
        <v>303</v>
      </c>
      <c r="C37" s="583">
        <v>1</v>
      </c>
      <c r="D37" s="863" t="s">
        <v>144</v>
      </c>
      <c r="E37" s="695" t="s">
        <v>1084</v>
      </c>
      <c r="F37" s="699" t="s">
        <v>1089</v>
      </c>
      <c r="G37" s="140" t="s">
        <v>1090</v>
      </c>
      <c r="H37" s="140" t="s">
        <v>1091</v>
      </c>
      <c r="I37" s="140" t="s">
        <v>19</v>
      </c>
      <c r="J37" s="515"/>
      <c r="L37" s="515"/>
    </row>
    <row r="38" spans="1:28" s="257" customFormat="1" ht="30" customHeight="1">
      <c r="A38" s="1064"/>
      <c r="B38" s="1346"/>
      <c r="C38" s="122">
        <v>2</v>
      </c>
      <c r="D38" s="864" t="s">
        <v>145</v>
      </c>
      <c r="E38" s="843" t="s">
        <v>1085</v>
      </c>
      <c r="F38" s="859" t="s">
        <v>1092</v>
      </c>
      <c r="G38" s="142" t="s">
        <v>1093</v>
      </c>
      <c r="H38" s="142" t="s">
        <v>1094</v>
      </c>
      <c r="I38" s="142" t="s">
        <v>19</v>
      </c>
      <c r="J38" s="515"/>
      <c r="L38" s="515"/>
    </row>
    <row r="39" spans="1:28" s="257" customFormat="1" ht="30" customHeight="1" thickBot="1">
      <c r="A39" s="1064"/>
      <c r="B39" s="1346"/>
      <c r="C39" s="130">
        <v>3</v>
      </c>
      <c r="D39" s="696" t="s">
        <v>146</v>
      </c>
      <c r="E39" s="585" t="s">
        <v>1086</v>
      </c>
      <c r="F39" s="701" t="s">
        <v>1092</v>
      </c>
      <c r="G39" s="586" t="s">
        <v>1095</v>
      </c>
      <c r="H39" s="586" t="s">
        <v>1094</v>
      </c>
      <c r="I39" s="586" t="s">
        <v>19</v>
      </c>
      <c r="J39" s="515"/>
      <c r="L39" s="515"/>
    </row>
    <row r="40" spans="1:28" ht="30" customHeight="1" thickBot="1">
      <c r="A40" s="1064"/>
      <c r="B40" s="1220" t="s">
        <v>260</v>
      </c>
      <c r="C40" s="1202"/>
      <c r="D40" s="1202"/>
      <c r="E40" s="1202"/>
      <c r="F40" s="702">
        <v>46043</v>
      </c>
      <c r="G40" s="901">
        <v>46134</v>
      </c>
      <c r="H40" s="901">
        <v>46216</v>
      </c>
      <c r="I40" s="400"/>
    </row>
    <row r="43" spans="1:28" ht="15" customHeight="1">
      <c r="D43" t="s">
        <v>437</v>
      </c>
    </row>
    <row r="44" spans="1:28" ht="15" customHeight="1">
      <c r="D44" s="1337" t="s">
        <v>1096</v>
      </c>
      <c r="E44" s="1337"/>
      <c r="F44" s="1337"/>
      <c r="G44" s="1337"/>
      <c r="H44" s="1337"/>
      <c r="I44" s="1337"/>
    </row>
    <row r="45" spans="1:28" ht="15" customHeight="1">
      <c r="D45" s="1337"/>
      <c r="E45" s="1337"/>
      <c r="F45" s="1337"/>
      <c r="G45" s="1337"/>
      <c r="H45" s="1337"/>
      <c r="I45" s="1337"/>
    </row>
    <row r="46" spans="1:28" ht="15" customHeight="1">
      <c r="D46" s="1337"/>
      <c r="E46" s="1337"/>
      <c r="F46" s="1337"/>
      <c r="G46" s="1337"/>
      <c r="H46" s="1337"/>
      <c r="I46" s="1337"/>
    </row>
    <row r="47" spans="1:28" ht="15" customHeight="1">
      <c r="D47" s="1337"/>
      <c r="E47" s="1337"/>
      <c r="F47" s="1337"/>
      <c r="G47" s="1337"/>
      <c r="H47" s="1337"/>
      <c r="I47" s="1337"/>
    </row>
    <row r="48" spans="1:28" ht="15" customHeight="1">
      <c r="D48" s="1337"/>
      <c r="E48" s="1337"/>
      <c r="F48" s="1337"/>
      <c r="G48" s="1337"/>
      <c r="H48" s="1337"/>
      <c r="I48" s="1337"/>
    </row>
    <row r="49" spans="4:9" ht="15" customHeight="1">
      <c r="D49" s="1337"/>
      <c r="E49" s="1337"/>
      <c r="F49" s="1337"/>
      <c r="G49" s="1337"/>
      <c r="H49" s="1337"/>
      <c r="I49" s="1337"/>
    </row>
    <row r="50" spans="4:9" ht="15" customHeight="1">
      <c r="D50" s="1337"/>
      <c r="E50" s="1337"/>
      <c r="F50" s="1337"/>
      <c r="G50" s="1337"/>
      <c r="H50" s="1337"/>
      <c r="I50" s="1337"/>
    </row>
    <row r="51" spans="4:9" ht="15" customHeight="1">
      <c r="D51" s="1337"/>
      <c r="E51" s="1337"/>
      <c r="F51" s="1337"/>
      <c r="G51" s="1337"/>
      <c r="H51" s="1337"/>
      <c r="I51" s="1337"/>
    </row>
    <row r="52" spans="4:9" ht="15" customHeight="1">
      <c r="D52" s="1337"/>
      <c r="E52" s="1337"/>
      <c r="F52" s="1337"/>
      <c r="G52" s="1337"/>
      <c r="H52" s="1337"/>
      <c r="I52" s="1337"/>
    </row>
    <row r="53" spans="4:9" ht="15" customHeight="1">
      <c r="D53" s="1337"/>
      <c r="E53" s="1337"/>
      <c r="F53" s="1337"/>
      <c r="G53" s="1337"/>
      <c r="H53" s="1337"/>
      <c r="I53" s="1337"/>
    </row>
    <row r="54" spans="4:9" ht="15" customHeight="1">
      <c r="D54" s="1337"/>
      <c r="E54" s="1337"/>
      <c r="F54" s="1337"/>
      <c r="G54" s="1337"/>
      <c r="H54" s="1337"/>
      <c r="I54" s="1337"/>
    </row>
    <row r="55" spans="4:9" ht="15" customHeight="1">
      <c r="D55" s="1337"/>
      <c r="E55" s="1337"/>
      <c r="F55" s="1337"/>
      <c r="G55" s="1337"/>
      <c r="H55" s="1337"/>
      <c r="I55" s="1337"/>
    </row>
    <row r="56" spans="4:9" ht="15" customHeight="1">
      <c r="D56" s="1337"/>
      <c r="E56" s="1337"/>
      <c r="F56" s="1337"/>
      <c r="G56" s="1337"/>
      <c r="H56" s="1337"/>
      <c r="I56" s="1337"/>
    </row>
  </sheetData>
  <mergeCells count="35">
    <mergeCell ref="B37:B39"/>
    <mergeCell ref="B40:E40"/>
    <mergeCell ref="B22:B24"/>
    <mergeCell ref="B25:B27"/>
    <mergeCell ref="B28:B30"/>
    <mergeCell ref="B31:B33"/>
    <mergeCell ref="B34:B36"/>
    <mergeCell ref="B7:B9"/>
    <mergeCell ref="B10:B12"/>
    <mergeCell ref="B13:B15"/>
    <mergeCell ref="B16:B18"/>
    <mergeCell ref="B19:B21"/>
    <mergeCell ref="A1:L1"/>
    <mergeCell ref="A2:L2"/>
    <mergeCell ref="A3:L3"/>
    <mergeCell ref="A4:L4"/>
    <mergeCell ref="A5:L5"/>
    <mergeCell ref="N11:AB11"/>
    <mergeCell ref="N12:AB12"/>
    <mergeCell ref="N26:AB26"/>
    <mergeCell ref="S27:AB27"/>
    <mergeCell ref="N29:N31"/>
    <mergeCell ref="O29:O31"/>
    <mergeCell ref="P29:P31"/>
    <mergeCell ref="D44:I56"/>
    <mergeCell ref="N32:AB32"/>
    <mergeCell ref="O33:O36"/>
    <mergeCell ref="P33:P36"/>
    <mergeCell ref="S13:AB13"/>
    <mergeCell ref="N15:N17"/>
    <mergeCell ref="O15:O17"/>
    <mergeCell ref="P15:P17"/>
    <mergeCell ref="N18:AB18"/>
    <mergeCell ref="O19:R22"/>
    <mergeCell ref="N25:AB25"/>
  </mergeCells>
  <dataValidations count="1">
    <dataValidation type="list" allowBlank="1" showInputMessage="1" showErrorMessage="1" sqref="K7:K36" xr:uid="{5179A693-1E14-4A05-859B-8833ED7FF10B}">
      <formula1>"Passed, Failed"</formula1>
    </dataValidation>
  </dataValidation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5" tint="0.59999389629810485"/>
    <pageSetUpPr fitToPage="1"/>
  </sheetPr>
  <dimension ref="A1:AB990"/>
  <sheetViews>
    <sheetView workbookViewId="0">
      <pane xSplit="2" ySplit="1" topLeftCell="C2" activePane="bottomRight" state="frozen"/>
      <selection pane="bottomRight" activeCell="H6" sqref="H6"/>
      <selection pane="bottomLeft" activeCell="A7" sqref="A7"/>
      <selection pane="topRight" activeCell="C1" sqref="C1"/>
    </sheetView>
  </sheetViews>
  <sheetFormatPr defaultColWidth="14.42578125" defaultRowHeight="15" customHeight="1"/>
  <cols>
    <col min="1" max="1" width="8.7109375" customWidth="1"/>
    <col min="2" max="2" width="18" style="257" customWidth="1"/>
    <col min="3" max="3" width="9.140625" customWidth="1"/>
    <col min="4" max="4" width="16.140625" customWidth="1"/>
    <col min="5" max="5" width="32" customWidth="1"/>
    <col min="6" max="6" width="12.5703125" customWidth="1"/>
    <col min="7" max="7" width="13" customWidth="1"/>
    <col min="8" max="8" width="13.140625" customWidth="1"/>
    <col min="9" max="9" width="13.7109375" customWidth="1"/>
    <col min="10" max="10" width="11.7109375" style="252" customWidth="1"/>
    <col min="11" max="11" width="26.28515625" customWidth="1"/>
    <col min="12" max="12" width="9.140625" style="244" customWidth="1"/>
    <col min="13" max="28" width="9.140625" customWidth="1"/>
  </cols>
  <sheetData>
    <row r="1" spans="1:28">
      <c r="A1" s="1182" t="s">
        <v>185</v>
      </c>
      <c r="B1" s="1182" t="s">
        <v>186</v>
      </c>
      <c r="C1" s="1238" t="s">
        <v>187</v>
      </c>
      <c r="D1" s="1238" t="s">
        <v>188</v>
      </c>
      <c r="E1" s="1182" t="s">
        <v>189</v>
      </c>
      <c r="F1" s="1176" t="s">
        <v>190</v>
      </c>
      <c r="G1" s="1176"/>
      <c r="H1" s="1176"/>
      <c r="I1" s="1176"/>
      <c r="J1" s="1176"/>
      <c r="K1" s="1176"/>
      <c r="L1" s="1176"/>
      <c r="M1" s="76"/>
      <c r="N1" s="76"/>
      <c r="O1" s="76"/>
      <c r="P1" s="76"/>
      <c r="Q1" s="76"/>
      <c r="R1" s="163"/>
      <c r="S1" s="76"/>
      <c r="T1" s="76"/>
      <c r="U1" s="76"/>
      <c r="V1" s="29"/>
      <c r="W1" s="29"/>
      <c r="X1" s="29"/>
      <c r="Y1" s="29"/>
      <c r="Z1" s="29"/>
      <c r="AA1" s="29"/>
      <c r="AB1" s="29"/>
    </row>
    <row r="2" spans="1:28" ht="28.5">
      <c r="A2" s="1182"/>
      <c r="B2" s="1182"/>
      <c r="C2" s="1240"/>
      <c r="D2" s="1240"/>
      <c r="E2" s="1182"/>
      <c r="F2" s="431" t="s">
        <v>285</v>
      </c>
      <c r="G2" s="431" t="s">
        <v>286</v>
      </c>
      <c r="H2" s="431" t="s">
        <v>287</v>
      </c>
      <c r="I2" s="431" t="s">
        <v>288</v>
      </c>
      <c r="J2" s="431" t="s">
        <v>203</v>
      </c>
      <c r="K2" s="1047" t="s">
        <v>204</v>
      </c>
      <c r="L2" s="122" t="s">
        <v>205</v>
      </c>
      <c r="M2" s="76"/>
      <c r="N2" s="76"/>
      <c r="O2" s="76"/>
      <c r="P2" s="76"/>
      <c r="Q2" s="76"/>
      <c r="R2" s="163"/>
      <c r="S2" s="76"/>
      <c r="T2" s="76"/>
      <c r="U2" s="76"/>
      <c r="V2" s="29"/>
      <c r="W2" s="29"/>
      <c r="X2" s="29"/>
      <c r="Y2" s="29"/>
      <c r="Z2" s="29"/>
      <c r="AA2" s="29"/>
      <c r="AB2" s="29"/>
    </row>
    <row r="3" spans="1:28">
      <c r="A3" s="1177" t="s">
        <v>1097</v>
      </c>
      <c r="B3" s="1221"/>
      <c r="C3" s="1221"/>
      <c r="D3" s="1221"/>
      <c r="E3" s="1221"/>
      <c r="F3" s="1221"/>
      <c r="G3" s="1221"/>
      <c r="H3" s="1221"/>
      <c r="I3" s="1221"/>
      <c r="J3" s="1221"/>
      <c r="K3" s="1221"/>
      <c r="L3" s="1221"/>
      <c r="M3" s="76"/>
      <c r="N3" s="76"/>
      <c r="O3" s="76"/>
      <c r="P3" s="76"/>
      <c r="Q3" s="76"/>
      <c r="R3" s="163"/>
      <c r="S3" s="76"/>
      <c r="T3" s="76"/>
      <c r="U3" s="76"/>
      <c r="V3" s="29"/>
      <c r="W3" s="29"/>
      <c r="X3" s="29"/>
      <c r="Y3" s="29"/>
      <c r="Z3" s="29"/>
      <c r="AA3" s="29"/>
      <c r="AB3" s="29"/>
    </row>
    <row r="4" spans="1:28">
      <c r="A4" s="1176" t="s">
        <v>1098</v>
      </c>
      <c r="B4" s="1176"/>
      <c r="C4" s="1176"/>
      <c r="D4" s="1176"/>
      <c r="E4" s="1176"/>
      <c r="F4" s="1176"/>
      <c r="G4" s="1176"/>
      <c r="H4" s="1176"/>
      <c r="I4" s="1176"/>
      <c r="J4" s="1176"/>
      <c r="K4" s="1176"/>
      <c r="L4" s="1176"/>
      <c r="M4" s="76"/>
      <c r="N4" s="76"/>
      <c r="O4" s="76"/>
      <c r="P4" s="76"/>
      <c r="Q4" s="76"/>
      <c r="R4" s="163"/>
      <c r="S4" s="76"/>
      <c r="T4" s="76"/>
      <c r="U4" s="76"/>
      <c r="V4" s="29"/>
      <c r="W4" s="29"/>
      <c r="X4" s="29"/>
      <c r="Y4" s="29"/>
      <c r="Z4" s="29"/>
      <c r="AA4" s="29"/>
      <c r="AB4" s="29"/>
    </row>
    <row r="5" spans="1:28" ht="29.25" customHeight="1">
      <c r="A5" s="850" t="s">
        <v>185</v>
      </c>
      <c r="B5" s="831" t="s">
        <v>186</v>
      </c>
      <c r="C5" s="831" t="s">
        <v>187</v>
      </c>
      <c r="D5" s="831" t="s">
        <v>188</v>
      </c>
      <c r="E5" s="831" t="s">
        <v>189</v>
      </c>
      <c r="F5" s="831" t="s">
        <v>285</v>
      </c>
      <c r="G5" s="831" t="s">
        <v>286</v>
      </c>
      <c r="H5" s="831" t="s">
        <v>287</v>
      </c>
      <c r="I5" s="831" t="s">
        <v>288</v>
      </c>
      <c r="J5" s="831" t="s">
        <v>203</v>
      </c>
      <c r="K5" s="834" t="s">
        <v>944</v>
      </c>
      <c r="L5" s="250" t="s">
        <v>205</v>
      </c>
      <c r="M5" s="29"/>
      <c r="N5" s="29"/>
      <c r="O5" s="29"/>
      <c r="P5" s="29"/>
      <c r="Q5" s="29"/>
      <c r="R5" s="29"/>
      <c r="S5" s="29"/>
      <c r="T5" s="29"/>
      <c r="U5" s="29"/>
      <c r="V5" s="29"/>
      <c r="W5" s="29"/>
      <c r="X5" s="29"/>
      <c r="Y5" s="29"/>
      <c r="Z5" s="29"/>
      <c r="AA5" s="29"/>
      <c r="AB5" s="29"/>
    </row>
    <row r="6" spans="1:28">
      <c r="A6" s="1003" t="s">
        <v>208</v>
      </c>
      <c r="B6" s="1238" t="s">
        <v>3</v>
      </c>
      <c r="C6" s="15">
        <v>1</v>
      </c>
      <c r="D6" s="800" t="s">
        <v>77</v>
      </c>
      <c r="E6" s="805" t="s">
        <v>1099</v>
      </c>
      <c r="F6" s="16">
        <v>5.55</v>
      </c>
      <c r="G6" s="16">
        <v>5.9</v>
      </c>
      <c r="H6" s="16" t="s">
        <v>19</v>
      </c>
      <c r="I6" s="16" t="s">
        <v>19</v>
      </c>
      <c r="J6" s="110" cm="1">
        <f t="array" ref="J6">AVERAGE(IF(LEFT(F6:I6,1)="&lt;", VALUE(MID(F6:I6,2,99)), F6:I6))</f>
        <v>5.7249999999999996</v>
      </c>
      <c r="K6" s="17" t="s">
        <v>211</v>
      </c>
      <c r="L6" s="334">
        <v>5</v>
      </c>
      <c r="M6" s="76"/>
      <c r="N6" s="1195" t="s">
        <v>263</v>
      </c>
      <c r="O6" s="1396"/>
      <c r="P6" s="1396"/>
      <c r="Q6" s="1396"/>
      <c r="R6" s="1396"/>
      <c r="S6" s="1396"/>
      <c r="T6" s="1396"/>
      <c r="U6" s="1396"/>
      <c r="V6" s="1396"/>
      <c r="W6" s="1396"/>
      <c r="X6" s="1396"/>
      <c r="Y6" s="1396"/>
      <c r="Z6" s="1396"/>
      <c r="AA6" s="1396"/>
      <c r="AB6" s="1397"/>
    </row>
    <row r="7" spans="1:28">
      <c r="A7" s="997"/>
      <c r="B7" s="1239"/>
      <c r="C7" s="19">
        <v>2</v>
      </c>
      <c r="D7" s="796" t="s">
        <v>124</v>
      </c>
      <c r="E7" s="804" t="s">
        <v>1100</v>
      </c>
      <c r="F7" s="20">
        <v>5.39</v>
      </c>
      <c r="G7" s="20">
        <v>8.1999999999999993</v>
      </c>
      <c r="H7" s="20" t="s">
        <v>19</v>
      </c>
      <c r="I7" s="20" t="s">
        <v>19</v>
      </c>
      <c r="J7" s="110" cm="1">
        <f t="array" ref="J7">AVERAGE(IF(LEFT(F7:I7,1)="&lt;", VALUE(MID(F7:I7,2,99)), F7:I7))</f>
        <v>6.7949999999999999</v>
      </c>
      <c r="K7" s="21" t="s">
        <v>211</v>
      </c>
      <c r="L7" s="333">
        <v>5</v>
      </c>
      <c r="M7" s="76"/>
      <c r="N7" s="1195" t="s">
        <v>264</v>
      </c>
      <c r="O7" s="1396"/>
      <c r="P7" s="1396"/>
      <c r="Q7" s="1396"/>
      <c r="R7" s="1396"/>
      <c r="S7" s="1396"/>
      <c r="T7" s="1396"/>
      <c r="U7" s="1396"/>
      <c r="V7" s="1396"/>
      <c r="W7" s="1396"/>
      <c r="X7" s="1396"/>
      <c r="Y7" s="1396"/>
      <c r="Z7" s="1396"/>
      <c r="AA7" s="1396"/>
      <c r="AB7" s="1397"/>
    </row>
    <row r="8" spans="1:28">
      <c r="A8" s="997"/>
      <c r="B8" s="1240"/>
      <c r="C8" s="19">
        <v>3</v>
      </c>
      <c r="D8" s="796" t="s">
        <v>125</v>
      </c>
      <c r="E8" s="804" t="s">
        <v>1101</v>
      </c>
      <c r="F8" s="20">
        <v>5.4</v>
      </c>
      <c r="G8" s="20">
        <v>8.5</v>
      </c>
      <c r="H8" s="20" t="s">
        <v>19</v>
      </c>
      <c r="I8" s="20" t="s">
        <v>19</v>
      </c>
      <c r="J8" s="110" cm="1">
        <f t="array" ref="J8">AVERAGE(IF(LEFT(F8:I8,1)="&lt;", VALUE(MID(F8:I8,2,99)), F8:I8))</f>
        <v>6.95</v>
      </c>
      <c r="K8" s="21" t="s">
        <v>211</v>
      </c>
      <c r="L8" s="333">
        <v>5</v>
      </c>
      <c r="M8" s="76"/>
      <c r="N8" s="1412"/>
      <c r="O8" s="1396"/>
      <c r="P8" s="1396"/>
      <c r="Q8" s="1396"/>
      <c r="R8" s="1397"/>
      <c r="S8" s="1196" t="s">
        <v>265</v>
      </c>
      <c r="T8" s="1396"/>
      <c r="U8" s="1396"/>
      <c r="V8" s="1396"/>
      <c r="W8" s="1396"/>
      <c r="X8" s="1396"/>
      <c r="Y8" s="1396"/>
      <c r="Z8" s="1396"/>
      <c r="AA8" s="1396"/>
      <c r="AB8" s="1397"/>
    </row>
    <row r="9" spans="1:28">
      <c r="A9" s="997"/>
      <c r="B9" s="1238" t="s">
        <v>5</v>
      </c>
      <c r="C9" s="15">
        <v>1</v>
      </c>
      <c r="D9" s="800" t="s">
        <v>77</v>
      </c>
      <c r="E9" s="805" t="s">
        <v>1099</v>
      </c>
      <c r="F9" s="147" t="s">
        <v>1102</v>
      </c>
      <c r="G9" s="16" t="s">
        <v>292</v>
      </c>
      <c r="H9" s="16" t="s">
        <v>19</v>
      </c>
      <c r="I9" s="16" t="s">
        <v>19</v>
      </c>
      <c r="J9" s="110" cm="1">
        <f t="array" ref="J9">AVERAGE(IF(LEFT(F9:I9,1)="&lt;", VALUE(MID(F9:I9,2,99)), F9:I9))</f>
        <v>2</v>
      </c>
      <c r="K9" s="17" t="s">
        <v>211</v>
      </c>
      <c r="L9" s="334">
        <v>5</v>
      </c>
      <c r="M9" s="29"/>
      <c r="N9" s="2" t="s">
        <v>266</v>
      </c>
      <c r="O9" s="2" t="s">
        <v>267</v>
      </c>
      <c r="P9" s="2" t="s">
        <v>1</v>
      </c>
      <c r="Q9" s="2" t="s">
        <v>268</v>
      </c>
      <c r="R9" s="2" t="s">
        <v>269</v>
      </c>
      <c r="S9" s="2" t="s">
        <v>171</v>
      </c>
      <c r="T9" s="2" t="s">
        <v>172</v>
      </c>
      <c r="U9" s="2" t="s">
        <v>173</v>
      </c>
      <c r="V9" s="2" t="s">
        <v>7</v>
      </c>
      <c r="W9" s="2" t="s">
        <v>174</v>
      </c>
      <c r="X9" s="2" t="s">
        <v>175</v>
      </c>
      <c r="Y9" s="2" t="s">
        <v>176</v>
      </c>
      <c r="Z9" s="2" t="s">
        <v>177</v>
      </c>
      <c r="AA9" s="2" t="s">
        <v>178</v>
      </c>
      <c r="AB9" s="2" t="s">
        <v>179</v>
      </c>
    </row>
    <row r="10" spans="1:28">
      <c r="A10" s="997"/>
      <c r="B10" s="1239"/>
      <c r="C10" s="19">
        <v>2</v>
      </c>
      <c r="D10" s="796" t="s">
        <v>124</v>
      </c>
      <c r="E10" s="804" t="s">
        <v>1100</v>
      </c>
      <c r="F10" s="20">
        <v>2</v>
      </c>
      <c r="G10" s="20">
        <v>2</v>
      </c>
      <c r="H10" s="20" t="s">
        <v>19</v>
      </c>
      <c r="I10" s="20" t="s">
        <v>19</v>
      </c>
      <c r="J10" s="110" cm="1">
        <f t="array" ref="J10">AVERAGE(IF(LEFT(F10:I10,1)="&lt;", VALUE(MID(F10:I10,2,99)), F10:I10))</f>
        <v>2</v>
      </c>
      <c r="K10" s="21" t="s">
        <v>211</v>
      </c>
      <c r="L10" s="333">
        <v>5</v>
      </c>
      <c r="M10" s="76"/>
      <c r="N10" s="1191" t="s">
        <v>1103</v>
      </c>
      <c r="O10" s="1191" t="s">
        <v>1104</v>
      </c>
      <c r="P10" s="1192" t="s">
        <v>27</v>
      </c>
      <c r="Q10" s="30">
        <v>1</v>
      </c>
      <c r="R10" s="2" t="s">
        <v>125</v>
      </c>
      <c r="S10" s="2">
        <f>AVERAGE(F6:G6)</f>
        <v>5.7249999999999996</v>
      </c>
      <c r="T10" s="2" t="e">
        <f>AVERAGE(F9:G9)</f>
        <v>#DIV/0!</v>
      </c>
      <c r="U10" s="2">
        <f>AVERAGE(F12:G12)</f>
        <v>4.5</v>
      </c>
      <c r="V10" s="2">
        <f>AVERAGE(F15:G15)</f>
        <v>7.125</v>
      </c>
      <c r="W10" s="2">
        <f>AVERAGE(F18:G18)</f>
        <v>29.85</v>
      </c>
      <c r="X10" s="2">
        <f>AVERAGE(F21:G21)</f>
        <v>5</v>
      </c>
      <c r="Y10" s="2">
        <f>AVERAGE(F24:G24)</f>
        <v>2800</v>
      </c>
      <c r="Z10" s="2">
        <f>AVERAGE(J27)</f>
        <v>0.1215</v>
      </c>
      <c r="AA10" s="2">
        <f>AVERAGE(F30:G30)</f>
        <v>8.1500000000000003E-2</v>
      </c>
      <c r="AB10" s="2">
        <f>AVERAGE(F33:G33)</f>
        <v>40.5</v>
      </c>
    </row>
    <row r="11" spans="1:28">
      <c r="A11" s="997"/>
      <c r="B11" s="1240"/>
      <c r="C11" s="19">
        <v>3</v>
      </c>
      <c r="D11" s="796" t="s">
        <v>125</v>
      </c>
      <c r="E11" s="804" t="s">
        <v>1101</v>
      </c>
      <c r="F11" s="20">
        <v>4</v>
      </c>
      <c r="G11" s="20">
        <v>2</v>
      </c>
      <c r="H11" s="20" t="s">
        <v>19</v>
      </c>
      <c r="I11" s="20" t="s">
        <v>19</v>
      </c>
      <c r="J11" s="110" cm="1">
        <f t="array" ref="J11">AVERAGE(IF(LEFT(F11:I11,1)="&lt;", VALUE(MID(F11:I11,2,99)), F11:I11))</f>
        <v>3</v>
      </c>
      <c r="K11" s="21" t="s">
        <v>211</v>
      </c>
      <c r="L11" s="333">
        <v>5</v>
      </c>
      <c r="M11" s="76"/>
      <c r="N11" s="1399"/>
      <c r="O11" s="1399"/>
      <c r="P11" s="1399"/>
      <c r="Q11" s="30">
        <v>2</v>
      </c>
      <c r="R11" s="2" t="s">
        <v>124</v>
      </c>
      <c r="S11" s="2">
        <f>AVERAGE(F7:G7)</f>
        <v>6.7949999999999999</v>
      </c>
      <c r="T11" s="2">
        <f>AVERAGE(F10:G10)</f>
        <v>2</v>
      </c>
      <c r="U11" s="2">
        <f>AVERAGE(F13:G13)</f>
        <v>4</v>
      </c>
      <c r="V11" s="2">
        <f>AVERAGE(F16:G16)</f>
        <v>6.8450000000000006</v>
      </c>
      <c r="W11" s="2">
        <f>AVERAGE(F19:G19)</f>
        <v>31.4</v>
      </c>
      <c r="X11" s="2">
        <f>AVERAGE(F22:G22)</f>
        <v>5</v>
      </c>
      <c r="Y11" s="2">
        <f>AVERAGE(F25:G25)</f>
        <v>4100</v>
      </c>
      <c r="Z11" s="2">
        <f>AVERAGE(J28)</f>
        <v>0.124</v>
      </c>
      <c r="AA11" s="2">
        <f>AVERAGE(F31:G31)</f>
        <v>8.0499999999999988E-2</v>
      </c>
      <c r="AB11" s="2">
        <f>AVERAGE(F34:G34)</f>
        <v>41</v>
      </c>
    </row>
    <row r="12" spans="1:28">
      <c r="A12" s="997"/>
      <c r="B12" s="1238" t="s">
        <v>6</v>
      </c>
      <c r="C12" s="15">
        <v>1</v>
      </c>
      <c r="D12" s="800" t="s">
        <v>77</v>
      </c>
      <c r="E12" s="805" t="s">
        <v>1099</v>
      </c>
      <c r="F12" s="16">
        <v>3</v>
      </c>
      <c r="G12" s="16">
        <v>6</v>
      </c>
      <c r="H12" s="16" t="s">
        <v>19</v>
      </c>
      <c r="I12" s="16" t="s">
        <v>19</v>
      </c>
      <c r="J12" s="110" cm="1">
        <f t="array" ref="J12">AVERAGE(IF(LEFT(F12:I12,1)="&lt;", VALUE(MID(F12:I12,2,99)), F12:I12))</f>
        <v>4.5</v>
      </c>
      <c r="K12" s="17" t="s">
        <v>211</v>
      </c>
      <c r="L12" s="334">
        <v>65</v>
      </c>
      <c r="M12" s="76"/>
      <c r="N12" s="1400"/>
      <c r="O12" s="1400"/>
      <c r="P12" s="1400"/>
      <c r="Q12" s="30">
        <v>3</v>
      </c>
      <c r="R12" s="2" t="s">
        <v>77</v>
      </c>
      <c r="S12" s="2">
        <f>AVERAGE(F8:G8)</f>
        <v>6.95</v>
      </c>
      <c r="T12" s="2">
        <f>AVERAGE(F11:G11)</f>
        <v>3</v>
      </c>
      <c r="U12" s="2">
        <f>AVERAGE(F14:G14)</f>
        <v>8</v>
      </c>
      <c r="V12" s="2">
        <f>AVERAGE(F17:G17)</f>
        <v>6.7050000000000001</v>
      </c>
      <c r="W12" s="2">
        <f>AVERAGE(F20:G20)</f>
        <v>31.4</v>
      </c>
      <c r="X12" s="2">
        <f>AVERAGE(F23:G23)</f>
        <v>5</v>
      </c>
      <c r="Y12" s="2">
        <f>AVERAGE(F26:G26)</f>
        <v>2800</v>
      </c>
      <c r="Z12" s="2">
        <f>AVERAGE(J29)</f>
        <v>0.14200000000000002</v>
      </c>
      <c r="AA12" s="2">
        <f>AVERAGE(F32:G32)</f>
        <v>8.0499999999999988E-2</v>
      </c>
      <c r="AB12" s="2">
        <f>AVERAGE(F35:G35)</f>
        <v>36</v>
      </c>
    </row>
    <row r="13" spans="1:28">
      <c r="A13" s="997"/>
      <c r="B13" s="1239"/>
      <c r="C13" s="19">
        <v>2</v>
      </c>
      <c r="D13" s="796" t="s">
        <v>124</v>
      </c>
      <c r="E13" s="804" t="s">
        <v>1100</v>
      </c>
      <c r="F13" s="20">
        <v>3</v>
      </c>
      <c r="G13" s="20">
        <v>5</v>
      </c>
      <c r="H13" s="20" t="s">
        <v>19</v>
      </c>
      <c r="I13" s="20" t="s">
        <v>19</v>
      </c>
      <c r="J13" s="110" cm="1">
        <f t="array" ref="J13">AVERAGE(IF(LEFT(F13:I13,1)="&lt;", VALUE(MID(F13:I13,2,99)), F13:I13))</f>
        <v>4</v>
      </c>
      <c r="K13" s="21" t="s">
        <v>211</v>
      </c>
      <c r="L13" s="333">
        <v>65</v>
      </c>
      <c r="M13" s="29"/>
      <c r="N13" s="1412"/>
      <c r="O13" s="1396"/>
      <c r="P13" s="1396"/>
      <c r="Q13" s="1396"/>
      <c r="R13" s="1396"/>
      <c r="S13" s="1396"/>
      <c r="T13" s="1396"/>
      <c r="U13" s="1396"/>
      <c r="V13" s="1396"/>
      <c r="W13" s="1396"/>
      <c r="X13" s="1396"/>
      <c r="Y13" s="1396"/>
      <c r="Z13" s="1396"/>
      <c r="AA13" s="1396"/>
      <c r="AB13" s="1397"/>
    </row>
    <row r="14" spans="1:28">
      <c r="A14" s="997"/>
      <c r="B14" s="1240"/>
      <c r="C14" s="19">
        <v>3</v>
      </c>
      <c r="D14" s="796" t="s">
        <v>125</v>
      </c>
      <c r="E14" s="804" t="s">
        <v>1101</v>
      </c>
      <c r="F14" s="20">
        <v>12</v>
      </c>
      <c r="G14" s="20">
        <v>4</v>
      </c>
      <c r="H14" s="20" t="s">
        <v>19</v>
      </c>
      <c r="I14" s="20" t="s">
        <v>19</v>
      </c>
      <c r="J14" s="110" cm="1">
        <f t="array" ref="J14">AVERAGE(IF(LEFT(F14:I14,1)="&lt;", VALUE(MID(F14:I14,2,99)), F14:I14))</f>
        <v>8</v>
      </c>
      <c r="K14" s="21" t="s">
        <v>211</v>
      </c>
      <c r="L14" s="333">
        <v>65</v>
      </c>
      <c r="M14" s="76"/>
      <c r="N14" s="2" t="s">
        <v>272</v>
      </c>
      <c r="O14" s="1413"/>
      <c r="P14" s="1402"/>
      <c r="Q14" s="1402"/>
      <c r="R14" s="1403"/>
      <c r="S14" s="2">
        <f t="shared" ref="S14:AB14" si="0">AVERAGE(S10:S12)</f>
        <v>6.4899999999999993</v>
      </c>
      <c r="T14" s="2" t="e">
        <f t="shared" si="0"/>
        <v>#DIV/0!</v>
      </c>
      <c r="U14" s="2">
        <f t="shared" si="0"/>
        <v>5.5</v>
      </c>
      <c r="V14" s="2">
        <f t="shared" si="0"/>
        <v>6.8916666666666666</v>
      </c>
      <c r="W14" s="2">
        <f t="shared" si="0"/>
        <v>30.883333333333336</v>
      </c>
      <c r="X14" s="2">
        <f t="shared" si="0"/>
        <v>5</v>
      </c>
      <c r="Y14" s="2">
        <f t="shared" si="0"/>
        <v>3233.3333333333335</v>
      </c>
      <c r="Z14" s="2">
        <f t="shared" si="0"/>
        <v>0.12916666666666668</v>
      </c>
      <c r="AA14" s="2">
        <f t="shared" si="0"/>
        <v>8.0833333333333326E-2</v>
      </c>
      <c r="AB14" s="2">
        <f t="shared" si="0"/>
        <v>39.166666666666664</v>
      </c>
    </row>
    <row r="15" spans="1:28">
      <c r="A15" s="997"/>
      <c r="B15" s="1238" t="s">
        <v>7</v>
      </c>
      <c r="C15" s="15">
        <v>1</v>
      </c>
      <c r="D15" s="800" t="s">
        <v>77</v>
      </c>
      <c r="E15" s="805" t="s">
        <v>1099</v>
      </c>
      <c r="F15" s="16">
        <v>7.23</v>
      </c>
      <c r="G15" s="16">
        <v>7.02</v>
      </c>
      <c r="H15" s="16">
        <v>6.7</v>
      </c>
      <c r="I15" s="16" t="s">
        <v>19</v>
      </c>
      <c r="J15" s="110" cm="1">
        <f t="array" ref="J15">AVERAGE(IF(LEFT(F15:I15,1)="&lt;", VALUE(MID(F15:I15,2,99)), F15:I15))</f>
        <v>6.9833333333333334</v>
      </c>
      <c r="K15" s="17" t="s">
        <v>211</v>
      </c>
      <c r="L15" s="334" t="s">
        <v>605</v>
      </c>
      <c r="M15" s="76"/>
      <c r="N15" s="2" t="s">
        <v>273</v>
      </c>
      <c r="O15" s="1404"/>
      <c r="P15" s="1405"/>
      <c r="Q15" s="1405"/>
      <c r="R15" s="1406"/>
      <c r="S15" s="2">
        <f t="shared" ref="S15:AB15" si="1">MIN(S10:S12)</f>
        <v>5.7249999999999996</v>
      </c>
      <c r="T15" s="2" t="e">
        <f t="shared" si="1"/>
        <v>#DIV/0!</v>
      </c>
      <c r="U15" s="2">
        <f t="shared" si="1"/>
        <v>4</v>
      </c>
      <c r="V15" s="2">
        <f t="shared" si="1"/>
        <v>6.7050000000000001</v>
      </c>
      <c r="W15" s="2">
        <f t="shared" si="1"/>
        <v>29.85</v>
      </c>
      <c r="X15" s="2">
        <f t="shared" si="1"/>
        <v>5</v>
      </c>
      <c r="Y15" s="2">
        <f t="shared" si="1"/>
        <v>2800</v>
      </c>
      <c r="Z15" s="2">
        <f t="shared" si="1"/>
        <v>0.1215</v>
      </c>
      <c r="AA15" s="2">
        <f t="shared" si="1"/>
        <v>8.0499999999999988E-2</v>
      </c>
      <c r="AB15" s="2">
        <f t="shared" si="1"/>
        <v>36</v>
      </c>
    </row>
    <row r="16" spans="1:28">
      <c r="A16" s="997"/>
      <c r="B16" s="1239"/>
      <c r="C16" s="19">
        <v>2</v>
      </c>
      <c r="D16" s="796" t="s">
        <v>124</v>
      </c>
      <c r="E16" s="804" t="s">
        <v>1100</v>
      </c>
      <c r="F16" s="20">
        <v>6.79</v>
      </c>
      <c r="G16" s="20">
        <v>6.9</v>
      </c>
      <c r="H16" s="20">
        <v>6.7</v>
      </c>
      <c r="I16" s="20" t="s">
        <v>19</v>
      </c>
      <c r="J16" s="110" cm="1">
        <f t="array" ref="J16">AVERAGE(IF(LEFT(F16:I16,1)="&lt;", VALUE(MID(F16:I16,2,99)), F16:I16))</f>
        <v>6.7966666666666669</v>
      </c>
      <c r="K16" s="21" t="s">
        <v>211</v>
      </c>
      <c r="L16" s="333" t="s">
        <v>605</v>
      </c>
      <c r="M16" s="76"/>
      <c r="N16" s="2" t="s">
        <v>274</v>
      </c>
      <c r="O16" s="1404"/>
      <c r="P16" s="1405"/>
      <c r="Q16" s="1405"/>
      <c r="R16" s="1406"/>
      <c r="S16" s="2">
        <f t="shared" ref="S16:AB16" si="2">MAX(S10:S12)</f>
        <v>6.95</v>
      </c>
      <c r="T16" s="2" t="e">
        <f t="shared" si="2"/>
        <v>#DIV/0!</v>
      </c>
      <c r="U16" s="2">
        <f t="shared" si="2"/>
        <v>8</v>
      </c>
      <c r="V16" s="2">
        <f t="shared" si="2"/>
        <v>7.125</v>
      </c>
      <c r="W16" s="2">
        <f t="shared" si="2"/>
        <v>31.4</v>
      </c>
      <c r="X16" s="2">
        <f t="shared" si="2"/>
        <v>5</v>
      </c>
      <c r="Y16" s="2">
        <f t="shared" si="2"/>
        <v>4100</v>
      </c>
      <c r="Z16" s="2">
        <f t="shared" si="2"/>
        <v>0.14200000000000002</v>
      </c>
      <c r="AA16" s="2">
        <f t="shared" si="2"/>
        <v>8.1500000000000003E-2</v>
      </c>
      <c r="AB16" s="2">
        <f t="shared" si="2"/>
        <v>41</v>
      </c>
    </row>
    <row r="17" spans="1:28">
      <c r="A17" s="997"/>
      <c r="B17" s="1240"/>
      <c r="C17" s="19">
        <v>3</v>
      </c>
      <c r="D17" s="796" t="s">
        <v>125</v>
      </c>
      <c r="E17" s="804" t="s">
        <v>1101</v>
      </c>
      <c r="F17" s="20">
        <v>6.72</v>
      </c>
      <c r="G17" s="20">
        <v>6.69</v>
      </c>
      <c r="H17" s="20">
        <v>6.78</v>
      </c>
      <c r="I17" s="20" t="s">
        <v>19</v>
      </c>
      <c r="J17" s="110" cm="1">
        <f t="array" ref="J17">AVERAGE(IF(LEFT(F17:I17,1)="&lt;", VALUE(MID(F17:I17,2,99)), F17:I17))</f>
        <v>6.73</v>
      </c>
      <c r="K17" s="21" t="s">
        <v>211</v>
      </c>
      <c r="L17" s="333" t="s">
        <v>605</v>
      </c>
      <c r="M17" s="29"/>
      <c r="N17" s="2" t="s">
        <v>275</v>
      </c>
      <c r="O17" s="1407"/>
      <c r="P17" s="1408"/>
      <c r="Q17" s="1408"/>
      <c r="R17" s="1409"/>
      <c r="S17" s="46" t="s">
        <v>296</v>
      </c>
      <c r="T17" s="46" t="s">
        <v>299</v>
      </c>
      <c r="U17" s="46" t="s">
        <v>507</v>
      </c>
      <c r="V17" s="46" t="s">
        <v>508</v>
      </c>
      <c r="W17" s="46" t="s">
        <v>509</v>
      </c>
      <c r="X17" s="46" t="s">
        <v>510</v>
      </c>
      <c r="Y17" s="46" t="s">
        <v>511</v>
      </c>
      <c r="Z17" s="46" t="s">
        <v>299</v>
      </c>
      <c r="AA17" s="46" t="s">
        <v>300</v>
      </c>
      <c r="AB17" s="46" t="s">
        <v>319</v>
      </c>
    </row>
    <row r="18" spans="1:28">
      <c r="A18" s="997"/>
      <c r="B18" s="1238" t="s">
        <v>8</v>
      </c>
      <c r="C18" s="15">
        <v>1</v>
      </c>
      <c r="D18" s="800" t="s">
        <v>77</v>
      </c>
      <c r="E18" s="805" t="s">
        <v>1099</v>
      </c>
      <c r="F18" s="16">
        <v>28.3</v>
      </c>
      <c r="G18" s="16">
        <v>31.4</v>
      </c>
      <c r="H18" s="16">
        <v>27.3</v>
      </c>
      <c r="I18" s="16" t="s">
        <v>19</v>
      </c>
      <c r="J18" s="110" cm="1">
        <f t="array" ref="J18">AVERAGE(IF(LEFT(F18:I18,1)="&lt;", VALUE(MID(F18:I18,2,99)), F18:I18))</f>
        <v>29</v>
      </c>
      <c r="K18" s="17" t="s">
        <v>211</v>
      </c>
      <c r="L18" s="334" t="s">
        <v>215</v>
      </c>
      <c r="M18" s="76"/>
      <c r="N18" s="29"/>
      <c r="O18" s="29"/>
      <c r="P18" s="29"/>
      <c r="Q18" s="29"/>
      <c r="R18" s="29"/>
      <c r="S18" s="29"/>
      <c r="T18" s="29"/>
      <c r="U18" s="29"/>
      <c r="V18" s="29"/>
      <c r="W18" s="29"/>
      <c r="X18" s="29"/>
      <c r="Y18" s="29"/>
      <c r="Z18" s="29"/>
      <c r="AA18" s="29"/>
      <c r="AB18" s="29"/>
    </row>
    <row r="19" spans="1:28">
      <c r="A19" s="997"/>
      <c r="B19" s="1239"/>
      <c r="C19" s="19">
        <v>2</v>
      </c>
      <c r="D19" s="796" t="s">
        <v>124</v>
      </c>
      <c r="E19" s="804" t="s">
        <v>1100</v>
      </c>
      <c r="F19" s="20">
        <v>30.3</v>
      </c>
      <c r="G19" s="995">
        <v>32.5</v>
      </c>
      <c r="H19" s="20">
        <v>29.3</v>
      </c>
      <c r="I19" s="20" t="s">
        <v>19</v>
      </c>
      <c r="J19" s="110" cm="1">
        <f t="array" ref="J19">AVERAGE(IF(LEFT(F19:I19,1)="&lt;", VALUE(MID(F19:I19,2,99)), F19:I19))</f>
        <v>30.7</v>
      </c>
      <c r="K19" s="21" t="s">
        <v>211</v>
      </c>
      <c r="L19" s="333" t="s">
        <v>215</v>
      </c>
      <c r="M19" s="76"/>
      <c r="N19" s="29"/>
      <c r="O19" s="29"/>
      <c r="P19" s="29"/>
      <c r="Q19" s="29"/>
      <c r="R19" s="29"/>
      <c r="S19" s="29"/>
      <c r="T19" s="29"/>
      <c r="U19" s="29"/>
      <c r="V19" s="29"/>
      <c r="W19" s="29"/>
      <c r="X19" s="29"/>
      <c r="Y19" s="29"/>
      <c r="Z19" s="29"/>
      <c r="AA19" s="29"/>
      <c r="AB19" s="29"/>
    </row>
    <row r="20" spans="1:28" ht="15.75" customHeight="1">
      <c r="A20" s="997"/>
      <c r="B20" s="1240"/>
      <c r="C20" s="19">
        <v>3</v>
      </c>
      <c r="D20" s="796" t="s">
        <v>125</v>
      </c>
      <c r="E20" s="804" t="s">
        <v>1101</v>
      </c>
      <c r="F20" s="20">
        <v>29.9</v>
      </c>
      <c r="G20" s="995">
        <v>32.9</v>
      </c>
      <c r="H20" s="20">
        <v>27.7</v>
      </c>
      <c r="I20" s="20" t="s">
        <v>19</v>
      </c>
      <c r="J20" s="110" cm="1">
        <f t="array" ref="J20">AVERAGE(IF(LEFT(F20:I20,1)="&lt;", VALUE(MID(F20:I20,2,99)), F20:I20))</f>
        <v>30.166666666666668</v>
      </c>
      <c r="K20" s="21" t="s">
        <v>211</v>
      </c>
      <c r="L20" s="333" t="s">
        <v>215</v>
      </c>
      <c r="M20" s="76"/>
      <c r="N20" s="1195" t="s">
        <v>263</v>
      </c>
      <c r="O20" s="1396"/>
      <c r="P20" s="1396"/>
      <c r="Q20" s="1396"/>
      <c r="R20" s="1396"/>
      <c r="S20" s="1396"/>
      <c r="T20" s="1396"/>
      <c r="U20" s="1396"/>
      <c r="V20" s="1396"/>
      <c r="W20" s="1396"/>
      <c r="X20" s="1396"/>
      <c r="Y20" s="1396"/>
      <c r="Z20" s="1396"/>
      <c r="AA20" s="1396"/>
      <c r="AB20" s="1397"/>
    </row>
    <row r="21" spans="1:28" ht="15.75" customHeight="1">
      <c r="A21" s="997"/>
      <c r="B21" s="1238" t="s">
        <v>9</v>
      </c>
      <c r="C21" s="15">
        <v>1</v>
      </c>
      <c r="D21" s="800" t="s">
        <v>77</v>
      </c>
      <c r="E21" s="805" t="s">
        <v>1099</v>
      </c>
      <c r="F21" s="16">
        <v>5</v>
      </c>
      <c r="G21" s="16">
        <v>5</v>
      </c>
      <c r="H21" s="16" t="s">
        <v>19</v>
      </c>
      <c r="I21" s="16" t="s">
        <v>19</v>
      </c>
      <c r="J21" s="110" cm="1">
        <f t="array" ref="J21">AVERAGE(IF(LEFT(F21:I21,1)="&lt;", VALUE(MID(F21:I21,2,99)), F21:I21))</f>
        <v>5</v>
      </c>
      <c r="K21" s="17" t="s">
        <v>211</v>
      </c>
      <c r="L21" s="334">
        <v>55</v>
      </c>
      <c r="M21" s="29"/>
      <c r="N21" s="1195" t="s">
        <v>283</v>
      </c>
      <c r="O21" s="1396"/>
      <c r="P21" s="1396"/>
      <c r="Q21" s="1396"/>
      <c r="R21" s="1396"/>
      <c r="S21" s="1396"/>
      <c r="T21" s="1396"/>
      <c r="U21" s="1396"/>
      <c r="V21" s="1396"/>
      <c r="W21" s="1396"/>
      <c r="X21" s="1396"/>
      <c r="Y21" s="1396"/>
      <c r="Z21" s="1396"/>
      <c r="AA21" s="1396"/>
      <c r="AB21" s="1397"/>
    </row>
    <row r="22" spans="1:28" ht="15.75" customHeight="1">
      <c r="A22" s="997"/>
      <c r="B22" s="1239"/>
      <c r="C22" s="19">
        <v>2</v>
      </c>
      <c r="D22" s="796" t="s">
        <v>124</v>
      </c>
      <c r="E22" s="804" t="s">
        <v>1100</v>
      </c>
      <c r="F22" s="20">
        <v>5</v>
      </c>
      <c r="G22" s="20">
        <v>5</v>
      </c>
      <c r="H22" s="20" t="s">
        <v>19</v>
      </c>
      <c r="I22" s="20" t="s">
        <v>19</v>
      </c>
      <c r="J22" s="110" cm="1">
        <f t="array" ref="J22">AVERAGE(IF(LEFT(F22:I22,1)="&lt;", VALUE(MID(F22:I22,2,99)), F22:I22))</f>
        <v>5</v>
      </c>
      <c r="K22" s="21" t="s">
        <v>211</v>
      </c>
      <c r="L22" s="333">
        <v>55</v>
      </c>
      <c r="M22" s="76"/>
      <c r="N22" s="1412"/>
      <c r="O22" s="1396"/>
      <c r="P22" s="1396"/>
      <c r="Q22" s="1396"/>
      <c r="R22" s="1397"/>
      <c r="S22" s="1196" t="s">
        <v>265</v>
      </c>
      <c r="T22" s="1396"/>
      <c r="U22" s="1396"/>
      <c r="V22" s="1396"/>
      <c r="W22" s="1396"/>
      <c r="X22" s="1396"/>
      <c r="Y22" s="1396"/>
      <c r="Z22" s="1396"/>
      <c r="AA22" s="1396"/>
      <c r="AB22" s="1397"/>
    </row>
    <row r="23" spans="1:28" ht="15.75" customHeight="1">
      <c r="A23" s="997"/>
      <c r="B23" s="1240"/>
      <c r="C23" s="19">
        <v>3</v>
      </c>
      <c r="D23" s="796" t="s">
        <v>125</v>
      </c>
      <c r="E23" s="804" t="s">
        <v>1101</v>
      </c>
      <c r="F23" s="20">
        <v>5</v>
      </c>
      <c r="G23" s="20" t="s">
        <v>216</v>
      </c>
      <c r="H23" s="20" t="s">
        <v>19</v>
      </c>
      <c r="I23" s="20" t="s">
        <v>19</v>
      </c>
      <c r="J23" s="110" cm="1">
        <f t="array" ref="J23">AVERAGE(IF(LEFT(F23:I23,1)="&lt;", VALUE(MID(F23:I23,2,99)), F23:I23))</f>
        <v>5</v>
      </c>
      <c r="K23" s="21" t="s">
        <v>211</v>
      </c>
      <c r="L23" s="333">
        <v>55</v>
      </c>
      <c r="M23" s="76"/>
      <c r="N23" s="2" t="s">
        <v>266</v>
      </c>
      <c r="O23" s="2" t="s">
        <v>267</v>
      </c>
      <c r="P23" s="2" t="s">
        <v>1</v>
      </c>
      <c r="Q23" s="2" t="s">
        <v>268</v>
      </c>
      <c r="R23" s="2" t="s">
        <v>269</v>
      </c>
      <c r="S23" s="2" t="s">
        <v>171</v>
      </c>
      <c r="T23" s="2" t="s">
        <v>172</v>
      </c>
      <c r="U23" s="2" t="s">
        <v>173</v>
      </c>
      <c r="V23" s="2" t="s">
        <v>7</v>
      </c>
      <c r="W23" s="2" t="s">
        <v>174</v>
      </c>
      <c r="X23" s="2" t="s">
        <v>175</v>
      </c>
      <c r="Y23" s="2" t="s">
        <v>176</v>
      </c>
      <c r="Z23" s="2" t="s">
        <v>177</v>
      </c>
      <c r="AA23" s="2" t="s">
        <v>178</v>
      </c>
      <c r="AB23" s="2" t="s">
        <v>179</v>
      </c>
    </row>
    <row r="24" spans="1:28" ht="15.75" customHeight="1">
      <c r="A24" s="997"/>
      <c r="B24" s="1238" t="s">
        <v>10</v>
      </c>
      <c r="C24" s="15">
        <v>1</v>
      </c>
      <c r="D24" s="800" t="s">
        <v>77</v>
      </c>
      <c r="E24" s="805" t="s">
        <v>1099</v>
      </c>
      <c r="F24" s="16">
        <v>3300</v>
      </c>
      <c r="G24" s="16">
        <v>2300</v>
      </c>
      <c r="H24" s="16">
        <v>2400</v>
      </c>
      <c r="I24" s="16" t="s">
        <v>19</v>
      </c>
      <c r="J24" s="110" cm="1">
        <f t="array" ref="J24">GEOMEAN(IF(LEFT(F24:I24,1)="&lt;", VALUE(MID(F24:I24,2,99)), F24:I24))</f>
        <v>2631.1827052523058</v>
      </c>
      <c r="K24" s="17" t="s">
        <v>212</v>
      </c>
      <c r="L24" s="334">
        <v>100</v>
      </c>
      <c r="M24" s="76"/>
      <c r="N24" s="1191" t="s">
        <v>1103</v>
      </c>
      <c r="O24" s="1191" t="s">
        <v>1104</v>
      </c>
      <c r="P24" s="1192" t="s">
        <v>27</v>
      </c>
      <c r="Q24" s="30">
        <v>1</v>
      </c>
      <c r="R24" s="2" t="s">
        <v>125</v>
      </c>
      <c r="S24" s="34">
        <f>J6</f>
        <v>5.7249999999999996</v>
      </c>
      <c r="T24" s="181">
        <f>J9</f>
        <v>2</v>
      </c>
      <c r="U24" s="34">
        <f>J12</f>
        <v>4.5</v>
      </c>
      <c r="V24" s="34">
        <f>J15</f>
        <v>6.9833333333333334</v>
      </c>
      <c r="W24" s="34">
        <f>J18</f>
        <v>29</v>
      </c>
      <c r="X24" s="34">
        <f>J21</f>
        <v>5</v>
      </c>
      <c r="Y24" s="35">
        <f>J24</f>
        <v>2631.1827052523058</v>
      </c>
      <c r="Z24" s="36">
        <f>J27</f>
        <v>0.1215</v>
      </c>
      <c r="AA24" s="36">
        <f>J30</f>
        <v>8.1500000000000003E-2</v>
      </c>
      <c r="AB24" s="34">
        <f>J33</f>
        <v>40.5</v>
      </c>
    </row>
    <row r="25" spans="1:28" ht="15.75" customHeight="1">
      <c r="A25" s="997"/>
      <c r="B25" s="1239"/>
      <c r="C25" s="19">
        <v>2</v>
      </c>
      <c r="D25" s="796" t="s">
        <v>124</v>
      </c>
      <c r="E25" s="804" t="s">
        <v>1100</v>
      </c>
      <c r="F25" s="20">
        <v>4900</v>
      </c>
      <c r="G25" s="20">
        <v>3300</v>
      </c>
      <c r="H25" s="20">
        <v>1300</v>
      </c>
      <c r="I25" s="20" t="s">
        <v>19</v>
      </c>
      <c r="J25" s="111" cm="1">
        <f t="array" ref="J25">GEOMEAN(IF(LEFT(F25:I25,1)="&lt;", VALUE(MID(F25:I25,2,99)), F25:I25))</f>
        <v>2759.8435113963073</v>
      </c>
      <c r="K25" s="21" t="s">
        <v>212</v>
      </c>
      <c r="L25" s="333">
        <v>100</v>
      </c>
      <c r="M25" s="29"/>
      <c r="N25" s="1399"/>
      <c r="O25" s="1399"/>
      <c r="P25" s="1399"/>
      <c r="Q25" s="30">
        <v>2</v>
      </c>
      <c r="R25" s="2" t="s">
        <v>124</v>
      </c>
      <c r="S25" s="34">
        <f>J7</f>
        <v>6.7949999999999999</v>
      </c>
      <c r="T25" s="181">
        <f>J10</f>
        <v>2</v>
      </c>
      <c r="U25" s="34">
        <f>J13</f>
        <v>4</v>
      </c>
      <c r="V25" s="34">
        <f>J16</f>
        <v>6.7966666666666669</v>
      </c>
      <c r="W25" s="34">
        <f>J19</f>
        <v>30.7</v>
      </c>
      <c r="X25" s="34">
        <f>J22</f>
        <v>5</v>
      </c>
      <c r="Y25" s="35">
        <f>J25</f>
        <v>2759.8435113963073</v>
      </c>
      <c r="Z25" s="36">
        <f>J28</f>
        <v>0.124</v>
      </c>
      <c r="AA25" s="36">
        <f>J31</f>
        <v>8.0499999999999988E-2</v>
      </c>
      <c r="AB25" s="34">
        <f>J34</f>
        <v>41</v>
      </c>
    </row>
    <row r="26" spans="1:28" ht="15.75" customHeight="1">
      <c r="A26" s="997"/>
      <c r="B26" s="1240"/>
      <c r="C26" s="19">
        <v>3</v>
      </c>
      <c r="D26" s="796" t="s">
        <v>125</v>
      </c>
      <c r="E26" s="804" t="s">
        <v>1101</v>
      </c>
      <c r="F26" s="20">
        <v>3300</v>
      </c>
      <c r="G26" s="20">
        <v>2300</v>
      </c>
      <c r="H26" s="20">
        <v>790</v>
      </c>
      <c r="I26" s="20" t="s">
        <v>19</v>
      </c>
      <c r="J26" s="111" cm="1">
        <f t="array" ref="J26">GEOMEAN(IF(LEFT(F26:I26,1)="&lt;", VALUE(MID(F26:I26,2,99)), F26:I26))</f>
        <v>1816.7267980358251</v>
      </c>
      <c r="K26" s="21" t="s">
        <v>212</v>
      </c>
      <c r="L26" s="333">
        <v>100</v>
      </c>
      <c r="M26" s="76"/>
      <c r="N26" s="1400"/>
      <c r="O26" s="1400"/>
      <c r="P26" s="1400"/>
      <c r="Q26" s="30">
        <v>3</v>
      </c>
      <c r="R26" s="2" t="s">
        <v>77</v>
      </c>
      <c r="S26" s="34">
        <f>J8</f>
        <v>6.95</v>
      </c>
      <c r="T26" s="181">
        <f>J11</f>
        <v>3</v>
      </c>
      <c r="U26" s="34">
        <f>J14</f>
        <v>8</v>
      </c>
      <c r="V26" s="34">
        <f>J17</f>
        <v>6.73</v>
      </c>
      <c r="W26" s="34">
        <f>J20</f>
        <v>30.166666666666668</v>
      </c>
      <c r="X26" s="34">
        <f>J23</f>
        <v>5</v>
      </c>
      <c r="Y26" s="35">
        <f>J26</f>
        <v>1816.7267980358251</v>
      </c>
      <c r="Z26" s="36">
        <f>J29</f>
        <v>0.14200000000000002</v>
      </c>
      <c r="AA26" s="36">
        <f>J32</f>
        <v>8.0499999999999988E-2</v>
      </c>
      <c r="AB26" s="34">
        <f>J35</f>
        <v>36</v>
      </c>
    </row>
    <row r="27" spans="1:28" ht="15.75" customHeight="1">
      <c r="A27" s="997"/>
      <c r="B27" s="1299" t="s">
        <v>11</v>
      </c>
      <c r="C27" s="23">
        <v>1</v>
      </c>
      <c r="D27" s="800" t="s">
        <v>77</v>
      </c>
      <c r="E27" s="806" t="s">
        <v>1099</v>
      </c>
      <c r="F27" s="148">
        <v>0.153</v>
      </c>
      <c r="G27" s="16" t="s">
        <v>218</v>
      </c>
      <c r="H27" s="16" t="s">
        <v>19</v>
      </c>
      <c r="I27" s="16" t="s">
        <v>19</v>
      </c>
      <c r="J27" s="110" cm="1">
        <f t="array" ref="J27">AVERAGE(IF(LEFT(F27:I27,1)="&lt;", VALUE(MID(F27:I27,2,99)), F27:I27))</f>
        <v>0.1215</v>
      </c>
      <c r="K27" s="24" t="s">
        <v>211</v>
      </c>
      <c r="L27" s="335">
        <v>7</v>
      </c>
      <c r="M27" s="77"/>
      <c r="N27" s="1412"/>
      <c r="O27" s="1396"/>
      <c r="P27" s="1396"/>
      <c r="Q27" s="1396"/>
      <c r="R27" s="1396"/>
      <c r="S27" s="1396"/>
      <c r="T27" s="1396"/>
      <c r="U27" s="1396"/>
      <c r="V27" s="1396"/>
      <c r="W27" s="1396"/>
      <c r="X27" s="1396"/>
      <c r="Y27" s="1396"/>
      <c r="Z27" s="1396"/>
      <c r="AA27" s="1396"/>
      <c r="AB27" s="1397"/>
    </row>
    <row r="28" spans="1:28" ht="15.75" customHeight="1">
      <c r="A28" s="997"/>
      <c r="B28" s="1300"/>
      <c r="C28" s="26">
        <v>2</v>
      </c>
      <c r="D28" s="796" t="s">
        <v>124</v>
      </c>
      <c r="E28" s="807" t="s">
        <v>1100</v>
      </c>
      <c r="F28" s="74">
        <v>0.158</v>
      </c>
      <c r="G28" s="20" t="s">
        <v>218</v>
      </c>
      <c r="H28" s="20" t="s">
        <v>19</v>
      </c>
      <c r="I28" s="20" t="s">
        <v>19</v>
      </c>
      <c r="J28" s="110" cm="1">
        <f t="array" ref="J28">AVERAGE(IF(LEFT(F28:I28,1)="&lt;", VALUE(MID(F28:I28,2,99)), F28:I28))</f>
        <v>0.124</v>
      </c>
      <c r="K28" s="27" t="s">
        <v>211</v>
      </c>
      <c r="L28" s="336">
        <v>7</v>
      </c>
      <c r="M28" s="77"/>
      <c r="N28" s="2" t="s">
        <v>272</v>
      </c>
      <c r="O28" s="1413"/>
      <c r="P28" s="1402"/>
      <c r="Q28" s="1402"/>
      <c r="R28" s="1403"/>
      <c r="S28" s="34">
        <f t="shared" ref="S28:AB28" si="3">AVERAGE(S24:S26)</f>
        <v>6.4899999999999993</v>
      </c>
      <c r="T28" s="2">
        <f t="shared" si="3"/>
        <v>2.3333333333333335</v>
      </c>
      <c r="U28" s="2">
        <f t="shared" si="3"/>
        <v>5.5</v>
      </c>
      <c r="V28" s="34">
        <f t="shared" si="3"/>
        <v>6.8366666666666669</v>
      </c>
      <c r="W28" s="34">
        <f t="shared" si="3"/>
        <v>29.955555555555559</v>
      </c>
      <c r="X28" s="2">
        <f t="shared" si="3"/>
        <v>5</v>
      </c>
      <c r="Y28" s="2">
        <f t="shared" si="3"/>
        <v>2402.584338228146</v>
      </c>
      <c r="Z28" s="2">
        <f t="shared" si="3"/>
        <v>0.12916666666666668</v>
      </c>
      <c r="AA28" s="2">
        <f t="shared" si="3"/>
        <v>8.0833333333333326E-2</v>
      </c>
      <c r="AB28" s="2">
        <f t="shared" si="3"/>
        <v>39.166666666666664</v>
      </c>
    </row>
    <row r="29" spans="1:28" ht="15.75" customHeight="1">
      <c r="A29" s="997"/>
      <c r="B29" s="1301"/>
      <c r="C29" s="26">
        <v>3</v>
      </c>
      <c r="D29" s="796" t="s">
        <v>125</v>
      </c>
      <c r="E29" s="807" t="s">
        <v>1101</v>
      </c>
      <c r="F29" s="74">
        <v>0.19400000000000001</v>
      </c>
      <c r="G29" s="20" t="s">
        <v>218</v>
      </c>
      <c r="H29" s="20" t="s">
        <v>19</v>
      </c>
      <c r="I29" s="20" t="s">
        <v>19</v>
      </c>
      <c r="J29" s="110" cm="1">
        <f t="array" ref="J29">AVERAGE(IF(LEFT(F29:I29,1)="&lt;", VALUE(MID(F29:I29,2,99)), F29:I29))</f>
        <v>0.14200000000000002</v>
      </c>
      <c r="K29" s="27" t="s">
        <v>211</v>
      </c>
      <c r="L29" s="336">
        <v>7</v>
      </c>
      <c r="M29" s="83"/>
      <c r="N29" s="2" t="s">
        <v>273</v>
      </c>
      <c r="O29" s="1404"/>
      <c r="P29" s="1405"/>
      <c r="Q29" s="1405"/>
      <c r="R29" s="1406"/>
      <c r="S29" s="34">
        <f t="shared" ref="S29:AB29" si="4">MIN(S24:S26)</f>
        <v>5.7249999999999996</v>
      </c>
      <c r="T29" s="181">
        <f t="shared" si="4"/>
        <v>2</v>
      </c>
      <c r="U29" s="34">
        <f t="shared" si="4"/>
        <v>4</v>
      </c>
      <c r="V29" s="34">
        <f t="shared" si="4"/>
        <v>6.73</v>
      </c>
      <c r="W29" s="34">
        <f t="shared" si="4"/>
        <v>29</v>
      </c>
      <c r="X29" s="34">
        <f t="shared" si="4"/>
        <v>5</v>
      </c>
      <c r="Y29" s="35">
        <f t="shared" si="4"/>
        <v>1816.7267980358251</v>
      </c>
      <c r="Z29" s="36">
        <f t="shared" si="4"/>
        <v>0.1215</v>
      </c>
      <c r="AA29" s="36">
        <f t="shared" si="4"/>
        <v>8.0499999999999988E-2</v>
      </c>
      <c r="AB29" s="34">
        <f t="shared" si="4"/>
        <v>36</v>
      </c>
    </row>
    <row r="30" spans="1:28" ht="15.75" customHeight="1">
      <c r="A30" s="997"/>
      <c r="B30" s="1299" t="s">
        <v>12</v>
      </c>
      <c r="C30" s="23">
        <v>1</v>
      </c>
      <c r="D30" s="800" t="s">
        <v>77</v>
      </c>
      <c r="E30" s="806" t="s">
        <v>1099</v>
      </c>
      <c r="F30" s="148">
        <v>8.4000000000000005E-2</v>
      </c>
      <c r="G30" s="148">
        <v>7.9000000000000001E-2</v>
      </c>
      <c r="H30" s="16" t="s">
        <v>19</v>
      </c>
      <c r="I30" s="16" t="s">
        <v>19</v>
      </c>
      <c r="J30" s="110" cm="1">
        <f t="array" ref="J30">AVERAGE(IF(LEFT(F30:I30,1)="&lt;", VALUE(MID(F30:I30,2,99)), F30:I30))</f>
        <v>8.1500000000000003E-2</v>
      </c>
      <c r="K30" s="24" t="s">
        <v>212</v>
      </c>
      <c r="L30" s="335">
        <v>2.5000000000000001E-2</v>
      </c>
      <c r="M30" s="77"/>
      <c r="N30" s="2" t="s">
        <v>274</v>
      </c>
      <c r="O30" s="1404"/>
      <c r="P30" s="1405"/>
      <c r="Q30" s="1405"/>
      <c r="R30" s="1406"/>
      <c r="S30" s="34">
        <f t="shared" ref="S30:AB30" si="5">MAX(S24:S26)</f>
        <v>6.95</v>
      </c>
      <c r="T30" s="181">
        <f t="shared" si="5"/>
        <v>3</v>
      </c>
      <c r="U30" s="34">
        <f t="shared" si="5"/>
        <v>8</v>
      </c>
      <c r="V30" s="34">
        <f t="shared" si="5"/>
        <v>6.9833333333333334</v>
      </c>
      <c r="W30" s="34">
        <f t="shared" si="5"/>
        <v>30.7</v>
      </c>
      <c r="X30" s="34">
        <f t="shared" si="5"/>
        <v>5</v>
      </c>
      <c r="Y30" s="35">
        <f t="shared" si="5"/>
        <v>2759.8435113963073</v>
      </c>
      <c r="Z30" s="36">
        <f t="shared" si="5"/>
        <v>0.14200000000000002</v>
      </c>
      <c r="AA30" s="36">
        <f t="shared" si="5"/>
        <v>8.1500000000000003E-2</v>
      </c>
      <c r="AB30" s="34">
        <f t="shared" si="5"/>
        <v>41</v>
      </c>
    </row>
    <row r="31" spans="1:28" ht="15.75" customHeight="1">
      <c r="A31" s="997"/>
      <c r="B31" s="1300"/>
      <c r="C31" s="26">
        <v>2</v>
      </c>
      <c r="D31" s="796" t="s">
        <v>124</v>
      </c>
      <c r="E31" s="807" t="s">
        <v>1100</v>
      </c>
      <c r="F31" s="74">
        <v>8.8999999999999996E-2</v>
      </c>
      <c r="G31" s="74">
        <v>7.1999999999999995E-2</v>
      </c>
      <c r="H31" s="20" t="s">
        <v>19</v>
      </c>
      <c r="I31" s="20" t="s">
        <v>19</v>
      </c>
      <c r="J31" s="110" cm="1">
        <f t="array" ref="J31">AVERAGE(IF(LEFT(F31:I31,1)="&lt;", VALUE(MID(F31:I31,2,99)), F31:I31))</f>
        <v>8.0499999999999988E-2</v>
      </c>
      <c r="K31" s="27" t="s">
        <v>212</v>
      </c>
      <c r="L31" s="336">
        <v>2.5000000000000001E-2</v>
      </c>
      <c r="M31" s="77"/>
      <c r="N31" s="2" t="s">
        <v>275</v>
      </c>
      <c r="O31" s="1407"/>
      <c r="P31" s="1408"/>
      <c r="Q31" s="1408"/>
      <c r="R31" s="1409"/>
      <c r="S31" s="46" t="s">
        <v>296</v>
      </c>
      <c r="T31" s="46" t="s">
        <v>299</v>
      </c>
      <c r="U31" s="46" t="s">
        <v>507</v>
      </c>
      <c r="V31" s="46" t="s">
        <v>508</v>
      </c>
      <c r="W31" s="46" t="s">
        <v>509</v>
      </c>
      <c r="X31" s="46" t="s">
        <v>510</v>
      </c>
      <c r="Y31" s="46" t="s">
        <v>511</v>
      </c>
      <c r="Z31" s="46" t="s">
        <v>299</v>
      </c>
      <c r="AA31" s="46" t="s">
        <v>300</v>
      </c>
      <c r="AB31" s="46" t="s">
        <v>319</v>
      </c>
    </row>
    <row r="32" spans="1:28" ht="15.75" customHeight="1">
      <c r="A32" s="997"/>
      <c r="B32" s="1301"/>
      <c r="C32" s="26">
        <v>3</v>
      </c>
      <c r="D32" s="796" t="s">
        <v>125</v>
      </c>
      <c r="E32" s="807" t="s">
        <v>1101</v>
      </c>
      <c r="F32" s="74">
        <v>8.8999999999999996E-2</v>
      </c>
      <c r="G32" s="74">
        <v>7.1999999999999995E-2</v>
      </c>
      <c r="H32" s="20" t="s">
        <v>19</v>
      </c>
      <c r="I32" s="20" t="s">
        <v>19</v>
      </c>
      <c r="J32" s="110" cm="1">
        <f t="array" ref="J32">AVERAGE(IF(LEFT(F32:I32,1)="&lt;", VALUE(MID(F32:I32,2,99)), F32:I32))</f>
        <v>8.0499999999999988E-2</v>
      </c>
      <c r="K32" s="27" t="s">
        <v>212</v>
      </c>
      <c r="L32" s="336">
        <v>2.5000000000000001E-2</v>
      </c>
      <c r="M32" s="77"/>
    </row>
    <row r="33" spans="1:28" ht="15.75" customHeight="1">
      <c r="A33" s="997"/>
      <c r="B33" s="1238" t="s">
        <v>13</v>
      </c>
      <c r="C33" s="15">
        <v>1</v>
      </c>
      <c r="D33" s="800" t="s">
        <v>77</v>
      </c>
      <c r="E33" s="805" t="s">
        <v>1099</v>
      </c>
      <c r="F33" s="16">
        <v>45</v>
      </c>
      <c r="G33" s="16">
        <v>36</v>
      </c>
      <c r="H33" s="16" t="s">
        <v>19</v>
      </c>
      <c r="I33" s="16" t="s">
        <v>19</v>
      </c>
      <c r="J33" s="110" cm="1">
        <f t="array" ref="J33">AVERAGE(IF(LEFT(F33:I33,1)="&lt;", VALUE(MID(F33:I33,2,99)), F33:I33))</f>
        <v>40.5</v>
      </c>
      <c r="K33" s="17" t="s">
        <v>211</v>
      </c>
      <c r="L33" s="334">
        <v>250</v>
      </c>
      <c r="M33" s="29"/>
    </row>
    <row r="34" spans="1:28" ht="15.75" customHeight="1">
      <c r="A34" s="997"/>
      <c r="B34" s="1239"/>
      <c r="C34" s="19">
        <v>2</v>
      </c>
      <c r="D34" s="796" t="s">
        <v>124</v>
      </c>
      <c r="E34" s="804" t="s">
        <v>1100</v>
      </c>
      <c r="F34" s="20">
        <v>44</v>
      </c>
      <c r="G34" s="20">
        <v>38</v>
      </c>
      <c r="H34" s="20" t="s">
        <v>19</v>
      </c>
      <c r="I34" s="20" t="s">
        <v>19</v>
      </c>
      <c r="J34" s="110" cm="1">
        <f t="array" ref="J34">AVERAGE(IF(LEFT(F34:I34,1)="&lt;", VALUE(MID(F34:I34,2,99)), F34:I34))</f>
        <v>41</v>
      </c>
      <c r="K34" s="21" t="s">
        <v>211</v>
      </c>
      <c r="L34" s="333">
        <v>250</v>
      </c>
      <c r="M34" s="76"/>
      <c r="N34" s="76"/>
      <c r="O34" s="76"/>
      <c r="P34" s="76"/>
      <c r="Q34" s="76"/>
      <c r="R34" s="76"/>
      <c r="S34" s="76"/>
      <c r="T34" s="76"/>
      <c r="U34" s="76"/>
      <c r="V34" s="29"/>
      <c r="W34" s="29"/>
      <c r="X34" s="29"/>
      <c r="Y34" s="29"/>
      <c r="Z34" s="29"/>
      <c r="AA34" s="29"/>
      <c r="AB34" s="29"/>
    </row>
    <row r="35" spans="1:28" ht="15.75" customHeight="1">
      <c r="A35" s="997"/>
      <c r="B35" s="1240"/>
      <c r="C35" s="19">
        <v>3</v>
      </c>
      <c r="D35" s="796" t="s">
        <v>125</v>
      </c>
      <c r="E35" s="804" t="s">
        <v>1101</v>
      </c>
      <c r="F35" s="20">
        <v>41</v>
      </c>
      <c r="G35" s="20">
        <v>31</v>
      </c>
      <c r="H35" s="20" t="s">
        <v>19</v>
      </c>
      <c r="I35" s="20" t="s">
        <v>19</v>
      </c>
      <c r="J35" s="110" cm="1">
        <f t="array" ref="J35">AVERAGE(IF(LEFT(F35:I35,1)="&lt;", VALUE(MID(F35:I35,2,99)), F35:I35))</f>
        <v>36</v>
      </c>
      <c r="K35" s="21" t="s">
        <v>211</v>
      </c>
      <c r="L35" s="333">
        <v>250</v>
      </c>
      <c r="M35" s="76"/>
      <c r="N35" s="76"/>
      <c r="O35" s="76"/>
      <c r="P35" s="76"/>
      <c r="Q35" s="76"/>
      <c r="R35" s="76"/>
      <c r="S35" s="76"/>
      <c r="T35" s="76"/>
      <c r="U35" s="76"/>
      <c r="V35" s="29"/>
      <c r="W35" s="29"/>
      <c r="X35" s="29"/>
      <c r="Y35" s="29"/>
      <c r="Z35" s="29"/>
      <c r="AA35" s="29"/>
      <c r="AB35" s="29"/>
    </row>
    <row r="36" spans="1:28" ht="40.5" customHeight="1">
      <c r="A36" s="997"/>
      <c r="B36" s="1238" t="s">
        <v>303</v>
      </c>
      <c r="C36" s="327">
        <v>1</v>
      </c>
      <c r="D36" s="124" t="s">
        <v>77</v>
      </c>
      <c r="E36" s="816" t="s">
        <v>1099</v>
      </c>
      <c r="F36" s="679" t="s">
        <v>1105</v>
      </c>
      <c r="G36" s="679" t="s">
        <v>1106</v>
      </c>
      <c r="H36" s="679" t="s">
        <v>1107</v>
      </c>
      <c r="I36" s="429" t="s">
        <v>19</v>
      </c>
      <c r="J36" s="121"/>
      <c r="K36" s="10"/>
      <c r="L36" s="338"/>
      <c r="M36" s="29"/>
      <c r="N36" s="29"/>
      <c r="O36" s="29"/>
      <c r="P36" s="29"/>
      <c r="Q36" s="29"/>
      <c r="R36" s="29"/>
      <c r="S36" s="29"/>
      <c r="T36" s="29"/>
      <c r="U36" s="29"/>
      <c r="V36" s="29"/>
      <c r="W36" s="29"/>
      <c r="X36" s="29"/>
      <c r="Y36" s="29"/>
      <c r="Z36" s="29"/>
      <c r="AA36" s="29"/>
      <c r="AB36" s="29"/>
    </row>
    <row r="37" spans="1:28" ht="51.75" customHeight="1">
      <c r="A37" s="997"/>
      <c r="B37" s="1239"/>
      <c r="C37" s="311">
        <v>2</v>
      </c>
      <c r="D37" s="814" t="s">
        <v>124</v>
      </c>
      <c r="E37" s="815" t="s">
        <v>1100</v>
      </c>
      <c r="F37" s="744" t="s">
        <v>1108</v>
      </c>
      <c r="G37" s="744" t="s">
        <v>1109</v>
      </c>
      <c r="H37" s="744" t="s">
        <v>1110</v>
      </c>
      <c r="I37" s="291" t="s">
        <v>19</v>
      </c>
      <c r="J37" s="121"/>
      <c r="K37" s="10"/>
      <c r="L37" s="338"/>
      <c r="M37" s="76"/>
      <c r="N37" s="76"/>
      <c r="O37" s="76"/>
      <c r="P37" s="76"/>
      <c r="Q37" s="76"/>
      <c r="R37" s="76"/>
      <c r="S37" s="77"/>
      <c r="T37" s="77"/>
      <c r="U37" s="76"/>
      <c r="V37" s="29"/>
      <c r="W37" s="29"/>
      <c r="X37" s="29"/>
      <c r="Y37" s="29"/>
      <c r="Z37" s="29"/>
      <c r="AA37" s="29"/>
      <c r="AB37" s="29"/>
    </row>
    <row r="38" spans="1:28" ht="49.5" customHeight="1">
      <c r="A38" s="998"/>
      <c r="B38" s="1239"/>
      <c r="C38" s="447">
        <v>3</v>
      </c>
      <c r="D38" s="541" t="s">
        <v>125</v>
      </c>
      <c r="E38" s="448" t="s">
        <v>1101</v>
      </c>
      <c r="F38" s="745" t="s">
        <v>1111</v>
      </c>
      <c r="G38" s="745" t="s">
        <v>1112</v>
      </c>
      <c r="H38" s="745" t="s">
        <v>1113</v>
      </c>
      <c r="I38" s="405" t="s">
        <v>19</v>
      </c>
      <c r="J38" s="121"/>
      <c r="K38" s="10"/>
      <c r="L38" s="338"/>
      <c r="M38" s="76"/>
      <c r="N38" s="76"/>
      <c r="O38" s="76"/>
      <c r="P38" s="76"/>
      <c r="Q38" s="76"/>
      <c r="R38" s="76"/>
      <c r="S38" s="77"/>
      <c r="T38" s="77"/>
      <c r="U38" s="76"/>
      <c r="V38" s="29"/>
      <c r="W38" s="29"/>
      <c r="X38" s="29"/>
      <c r="Y38" s="29"/>
      <c r="Z38" s="29"/>
      <c r="AA38" s="29"/>
      <c r="AB38" s="29"/>
    </row>
    <row r="39" spans="1:28" ht="31.5" customHeight="1">
      <c r="A39" s="10"/>
      <c r="B39" s="1377" t="s">
        <v>260</v>
      </c>
      <c r="C39" s="1226"/>
      <c r="D39" s="1226"/>
      <c r="E39" s="1227"/>
      <c r="F39" s="922">
        <v>46086</v>
      </c>
      <c r="G39" s="922">
        <v>46195</v>
      </c>
      <c r="H39" s="1146">
        <v>46289</v>
      </c>
      <c r="I39" s="743"/>
      <c r="J39" s="121"/>
      <c r="K39" s="10"/>
      <c r="L39" s="338"/>
      <c r="M39" s="76"/>
      <c r="N39" s="76"/>
      <c r="O39" s="76"/>
      <c r="P39" s="76"/>
      <c r="Q39" s="76"/>
      <c r="R39" s="76"/>
      <c r="S39" s="77"/>
      <c r="T39" s="77"/>
      <c r="U39" s="76"/>
      <c r="V39" s="29"/>
      <c r="W39" s="29"/>
      <c r="X39" s="29"/>
      <c r="Y39" s="29"/>
      <c r="Z39" s="29"/>
      <c r="AA39" s="29"/>
      <c r="AB39" s="29"/>
    </row>
    <row r="40" spans="1:28" ht="15.75" customHeight="1">
      <c r="A40" s="29"/>
      <c r="B40" s="75"/>
      <c r="C40" s="29"/>
      <c r="D40" s="29"/>
      <c r="E40" s="29"/>
      <c r="F40" s="29"/>
      <c r="G40" s="29"/>
      <c r="H40" s="29"/>
      <c r="I40" s="29"/>
      <c r="J40" s="325"/>
      <c r="K40" s="29"/>
      <c r="L40" s="338"/>
      <c r="M40" s="29"/>
      <c r="N40" s="29"/>
      <c r="O40" s="29"/>
      <c r="P40" s="29"/>
      <c r="Q40" s="29"/>
      <c r="R40" s="29"/>
      <c r="S40" s="29"/>
      <c r="T40" s="29"/>
      <c r="U40" s="29"/>
      <c r="V40" s="29"/>
      <c r="W40" s="29"/>
      <c r="X40" s="29"/>
      <c r="Y40" s="29"/>
      <c r="Z40" s="29"/>
      <c r="AA40" s="29"/>
      <c r="AB40" s="29"/>
    </row>
    <row r="41" spans="1:28" ht="15.75" customHeight="1">
      <c r="A41" s="29"/>
      <c r="B41" s="75"/>
      <c r="C41" s="29"/>
      <c r="D41" s="1376" t="s">
        <v>601</v>
      </c>
      <c r="E41" s="1376"/>
      <c r="K41" s="29"/>
      <c r="L41" s="338"/>
      <c r="M41" s="76"/>
      <c r="N41" s="76"/>
      <c r="O41" s="76"/>
      <c r="P41" s="76"/>
      <c r="Q41" s="76"/>
      <c r="R41" s="76"/>
      <c r="S41" s="77"/>
      <c r="T41" s="77"/>
      <c r="U41" s="76"/>
      <c r="V41" s="29"/>
      <c r="W41" s="29"/>
      <c r="X41" s="29"/>
      <c r="Y41" s="29"/>
      <c r="Z41" s="29"/>
      <c r="AA41" s="29"/>
      <c r="AB41" s="29"/>
    </row>
    <row r="42" spans="1:28" ht="15.75" customHeight="1">
      <c r="A42" s="29"/>
      <c r="B42" s="75"/>
      <c r="C42" s="29"/>
      <c r="D42" s="1337" t="s">
        <v>1114</v>
      </c>
      <c r="E42" s="1337"/>
      <c r="F42" s="1337"/>
      <c r="G42" s="1337"/>
      <c r="H42" s="1337"/>
      <c r="I42" s="1337"/>
      <c r="J42" s="1337"/>
      <c r="K42" s="1337"/>
      <c r="L42" s="338"/>
      <c r="M42" s="76"/>
      <c r="N42" s="76"/>
      <c r="O42" s="76"/>
      <c r="P42" s="76"/>
      <c r="Q42" s="76"/>
      <c r="R42" s="76"/>
      <c r="S42" s="77"/>
      <c r="T42" s="77"/>
      <c r="U42" s="76"/>
      <c r="V42" s="29"/>
      <c r="W42" s="29"/>
      <c r="X42" s="29"/>
      <c r="Y42" s="29"/>
      <c r="Z42" s="29"/>
      <c r="AA42" s="29"/>
      <c r="AB42" s="29"/>
    </row>
    <row r="43" spans="1:28" ht="15.75" customHeight="1">
      <c r="A43" s="29"/>
      <c r="B43" s="75"/>
      <c r="C43" s="29"/>
      <c r="D43" s="1337"/>
      <c r="E43" s="1337"/>
      <c r="F43" s="1337"/>
      <c r="G43" s="1337"/>
      <c r="H43" s="1337"/>
      <c r="I43" s="1337"/>
      <c r="J43" s="1337"/>
      <c r="K43" s="1337"/>
      <c r="R43" s="76"/>
      <c r="S43" s="77"/>
      <c r="T43" s="77"/>
      <c r="U43" s="76"/>
      <c r="V43" s="29"/>
      <c r="W43" s="29"/>
      <c r="X43" s="29"/>
      <c r="Y43" s="29"/>
      <c r="Z43" s="29"/>
      <c r="AA43" s="29"/>
      <c r="AB43" s="29"/>
    </row>
    <row r="44" spans="1:28" ht="15.75" customHeight="1">
      <c r="A44" s="29"/>
      <c r="B44" s="75"/>
      <c r="C44" s="29"/>
      <c r="D44" s="1337"/>
      <c r="E44" s="1337"/>
      <c r="F44" s="1337"/>
      <c r="G44" s="1337"/>
      <c r="H44" s="1337"/>
      <c r="I44" s="1337"/>
      <c r="J44" s="1337"/>
      <c r="K44" s="1337"/>
      <c r="R44" s="29"/>
      <c r="S44" s="29"/>
      <c r="T44" s="29"/>
      <c r="U44" s="29"/>
      <c r="V44" s="29"/>
      <c r="W44" s="29"/>
      <c r="X44" s="29"/>
      <c r="Y44" s="29"/>
      <c r="Z44" s="29"/>
      <c r="AA44" s="29"/>
      <c r="AB44" s="29"/>
    </row>
    <row r="45" spans="1:28" ht="15.75" customHeight="1">
      <c r="A45" s="29"/>
      <c r="B45" s="75"/>
      <c r="C45" s="29"/>
      <c r="D45" s="1337"/>
      <c r="E45" s="1337"/>
      <c r="F45" s="1337"/>
      <c r="G45" s="1337"/>
      <c r="H45" s="1337"/>
      <c r="I45" s="1337"/>
      <c r="J45" s="1337"/>
      <c r="K45" s="1337"/>
      <c r="R45" s="76"/>
      <c r="S45" s="77"/>
      <c r="T45" s="77"/>
      <c r="U45" s="76"/>
      <c r="V45" s="29"/>
      <c r="W45" s="29"/>
      <c r="X45" s="29"/>
      <c r="Y45" s="29"/>
      <c r="Z45" s="29"/>
      <c r="AA45" s="29"/>
      <c r="AB45" s="29"/>
    </row>
    <row r="46" spans="1:28" ht="15.75" customHeight="1">
      <c r="A46" s="29"/>
      <c r="B46" s="75"/>
      <c r="C46" s="29"/>
      <c r="D46" s="1337"/>
      <c r="E46" s="1337"/>
      <c r="F46" s="1337"/>
      <c r="G46" s="1337"/>
      <c r="H46" s="1337"/>
      <c r="I46" s="1337"/>
      <c r="J46" s="1337"/>
      <c r="K46" s="1337"/>
      <c r="R46" s="76"/>
      <c r="S46" s="77"/>
      <c r="T46" s="77"/>
      <c r="U46" s="76"/>
      <c r="V46" s="29"/>
      <c r="W46" s="29"/>
      <c r="X46" s="29"/>
      <c r="Y46" s="29"/>
      <c r="Z46" s="29"/>
      <c r="AA46" s="29"/>
      <c r="AB46" s="29"/>
    </row>
    <row r="47" spans="1:28" ht="15.75" customHeight="1">
      <c r="A47" s="29"/>
      <c r="B47" s="75"/>
      <c r="C47" s="29"/>
      <c r="D47" s="1337"/>
      <c r="E47" s="1337"/>
      <c r="F47" s="1337"/>
      <c r="G47" s="1337"/>
      <c r="H47" s="1337"/>
      <c r="I47" s="1337"/>
      <c r="J47" s="1337"/>
      <c r="K47" s="1337"/>
      <c r="R47" s="76"/>
      <c r="S47" s="77"/>
      <c r="T47" s="77"/>
      <c r="U47" s="76"/>
      <c r="V47" s="29"/>
      <c r="W47" s="29"/>
      <c r="X47" s="29"/>
      <c r="Y47" s="29"/>
      <c r="Z47" s="29"/>
      <c r="AA47" s="29"/>
      <c r="AB47" s="29"/>
    </row>
    <row r="48" spans="1:28" ht="15.75" customHeight="1">
      <c r="A48" s="29"/>
      <c r="B48" s="75"/>
      <c r="C48" s="29"/>
      <c r="D48" s="1337"/>
      <c r="E48" s="1337"/>
      <c r="F48" s="1337"/>
      <c r="G48" s="1337"/>
      <c r="H48" s="1337"/>
      <c r="I48" s="1337"/>
      <c r="J48" s="1337"/>
      <c r="K48" s="1337"/>
      <c r="R48" s="29"/>
      <c r="S48" s="29"/>
      <c r="T48" s="29"/>
      <c r="U48" s="29"/>
      <c r="V48" s="29"/>
      <c r="W48" s="29"/>
      <c r="X48" s="29"/>
      <c r="Y48" s="29"/>
      <c r="Z48" s="29"/>
      <c r="AA48" s="29"/>
      <c r="AB48" s="29"/>
    </row>
    <row r="49" spans="1:28" ht="15.75" customHeight="1">
      <c r="A49" s="29"/>
      <c r="B49" s="75"/>
      <c r="C49" s="29"/>
      <c r="D49" s="1337"/>
      <c r="E49" s="1337"/>
      <c r="F49" s="1337"/>
      <c r="G49" s="1337"/>
      <c r="H49" s="1337"/>
      <c r="I49" s="1337"/>
      <c r="J49" s="1337"/>
      <c r="K49" s="1337"/>
      <c r="R49" s="29"/>
      <c r="S49" s="29"/>
      <c r="T49" s="29"/>
      <c r="U49" s="29"/>
      <c r="V49" s="29"/>
      <c r="W49" s="29"/>
      <c r="X49" s="29"/>
      <c r="Y49" s="29"/>
      <c r="Z49" s="29"/>
      <c r="AA49" s="29"/>
      <c r="AB49" s="29"/>
    </row>
    <row r="50" spans="1:28" ht="15.75" customHeight="1">
      <c r="A50" s="29"/>
      <c r="B50" s="75"/>
      <c r="C50" s="29"/>
      <c r="D50" s="1337"/>
      <c r="E50" s="1337"/>
      <c r="F50" s="1337"/>
      <c r="G50" s="1337"/>
      <c r="H50" s="1337"/>
      <c r="I50" s="1337"/>
      <c r="J50" s="1337"/>
      <c r="K50" s="1337"/>
      <c r="R50" s="29"/>
      <c r="S50" s="29"/>
      <c r="T50" s="29"/>
      <c r="U50" s="29"/>
      <c r="V50" s="29"/>
      <c r="W50" s="29"/>
      <c r="X50" s="29"/>
      <c r="Y50" s="29"/>
      <c r="Z50" s="29"/>
      <c r="AA50" s="29"/>
      <c r="AB50" s="29"/>
    </row>
    <row r="51" spans="1:28" ht="15.75" customHeight="1">
      <c r="A51" s="29"/>
      <c r="B51" s="75"/>
      <c r="C51" s="29"/>
      <c r="D51" s="1337"/>
      <c r="E51" s="1337"/>
      <c r="F51" s="1337"/>
      <c r="G51" s="1337"/>
      <c r="H51" s="1337"/>
      <c r="I51" s="1337"/>
      <c r="J51" s="1337"/>
      <c r="K51" s="1337"/>
      <c r="R51" s="29"/>
      <c r="S51" s="29"/>
      <c r="T51" s="29"/>
      <c r="U51" s="29"/>
      <c r="V51" s="29"/>
      <c r="W51" s="29"/>
      <c r="X51" s="29"/>
      <c r="Y51" s="29"/>
      <c r="Z51" s="29"/>
      <c r="AA51" s="29"/>
      <c r="AB51" s="29"/>
    </row>
    <row r="52" spans="1:28" ht="15.75" customHeight="1">
      <c r="A52" s="29"/>
      <c r="B52" s="75"/>
      <c r="C52" s="29"/>
      <c r="D52" s="1337"/>
      <c r="E52" s="1337"/>
      <c r="F52" s="1337"/>
      <c r="G52" s="1337"/>
      <c r="H52" s="1337"/>
      <c r="I52" s="1337"/>
      <c r="J52" s="1337"/>
      <c r="K52" s="1337"/>
      <c r="R52" s="29"/>
      <c r="S52" s="29"/>
      <c r="T52" s="29"/>
      <c r="U52" s="29"/>
      <c r="V52" s="29"/>
      <c r="W52" s="29"/>
      <c r="X52" s="29"/>
      <c r="Y52" s="29"/>
      <c r="Z52" s="29"/>
      <c r="AA52" s="29"/>
      <c r="AB52" s="29"/>
    </row>
    <row r="53" spans="1:28" ht="15.75" customHeight="1">
      <c r="A53" s="29"/>
      <c r="B53" s="75"/>
      <c r="C53" s="29"/>
      <c r="D53" s="1337"/>
      <c r="E53" s="1337"/>
      <c r="F53" s="1337"/>
      <c r="G53" s="1337"/>
      <c r="H53" s="1337"/>
      <c r="I53" s="1337"/>
      <c r="J53" s="1337"/>
      <c r="K53" s="1337"/>
      <c r="R53" s="29"/>
      <c r="S53" s="29"/>
      <c r="T53" s="29"/>
      <c r="U53" s="29"/>
      <c r="V53" s="29"/>
      <c r="W53" s="29"/>
      <c r="X53" s="29"/>
      <c r="Y53" s="29"/>
      <c r="Z53" s="29"/>
      <c r="AA53" s="29"/>
      <c r="AB53" s="29"/>
    </row>
    <row r="54" spans="1:28" ht="15.75" customHeight="1">
      <c r="A54" s="29"/>
      <c r="B54" s="75"/>
      <c r="C54" s="29"/>
      <c r="R54" s="29"/>
      <c r="S54" s="29"/>
      <c r="T54" s="29"/>
      <c r="U54" s="29"/>
      <c r="V54" s="29"/>
      <c r="W54" s="29"/>
      <c r="X54" s="29"/>
      <c r="Y54" s="29"/>
      <c r="Z54" s="29"/>
      <c r="AA54" s="29"/>
      <c r="AB54" s="29"/>
    </row>
    <row r="55" spans="1:28" ht="15.75" customHeight="1">
      <c r="A55" s="29"/>
      <c r="B55" s="75"/>
      <c r="C55" s="29"/>
      <c r="R55" s="29"/>
      <c r="S55" s="29"/>
      <c r="T55" s="29"/>
      <c r="U55" s="29"/>
      <c r="V55" s="29"/>
      <c r="W55" s="29"/>
      <c r="X55" s="29"/>
      <c r="Y55" s="29"/>
      <c r="Z55" s="29"/>
      <c r="AA55" s="29"/>
      <c r="AB55" s="29"/>
    </row>
    <row r="56" spans="1:28" ht="15.75" customHeight="1">
      <c r="A56" s="29"/>
      <c r="B56" s="75"/>
      <c r="C56" s="29"/>
      <c r="R56" s="29"/>
      <c r="S56" s="29"/>
      <c r="T56" s="29"/>
      <c r="U56" s="29"/>
      <c r="V56" s="29"/>
      <c r="W56" s="29"/>
      <c r="X56" s="29"/>
      <c r="Y56" s="29"/>
      <c r="Z56" s="29"/>
      <c r="AA56" s="29"/>
      <c r="AB56" s="29"/>
    </row>
    <row r="57" spans="1:28" ht="15.75" customHeight="1">
      <c r="A57" s="29"/>
      <c r="B57" s="75"/>
      <c r="C57" s="29"/>
      <c r="R57" s="29"/>
      <c r="S57" s="29"/>
      <c r="T57" s="29"/>
      <c r="U57" s="29"/>
      <c r="V57" s="29"/>
      <c r="W57" s="29"/>
      <c r="X57" s="29"/>
      <c r="Y57" s="29"/>
      <c r="Z57" s="29"/>
      <c r="AA57" s="29"/>
      <c r="AB57" s="29"/>
    </row>
    <row r="58" spans="1:28" ht="15.75" customHeight="1">
      <c r="A58" s="29"/>
      <c r="B58" s="75"/>
      <c r="C58" s="29"/>
      <c r="R58" s="29"/>
      <c r="S58" s="29"/>
      <c r="T58" s="29"/>
      <c r="U58" s="29"/>
      <c r="V58" s="29"/>
      <c r="W58" s="29"/>
      <c r="X58" s="29"/>
      <c r="Y58" s="29"/>
      <c r="Z58" s="29"/>
      <c r="AA58" s="29"/>
      <c r="AB58" s="29"/>
    </row>
    <row r="59" spans="1:28" ht="15.75" customHeight="1">
      <c r="A59" s="29"/>
      <c r="B59" s="75"/>
      <c r="C59" s="29"/>
      <c r="R59" s="29"/>
      <c r="S59" s="29"/>
      <c r="T59" s="29"/>
      <c r="U59" s="29"/>
      <c r="V59" s="29"/>
      <c r="W59" s="29"/>
      <c r="X59" s="29"/>
      <c r="Y59" s="29"/>
      <c r="Z59" s="29"/>
      <c r="AA59" s="29"/>
      <c r="AB59" s="29"/>
    </row>
    <row r="60" spans="1:28" ht="15.75" customHeight="1">
      <c r="A60" s="29"/>
      <c r="B60" s="75"/>
      <c r="C60" s="29"/>
      <c r="R60" s="29"/>
      <c r="S60" s="29"/>
      <c r="T60" s="29"/>
      <c r="U60" s="29"/>
      <c r="V60" s="29"/>
      <c r="W60" s="29"/>
      <c r="X60" s="29"/>
      <c r="Y60" s="29"/>
      <c r="Z60" s="29"/>
      <c r="AA60" s="29"/>
      <c r="AB60" s="29"/>
    </row>
    <row r="61" spans="1:28" ht="15.75" customHeight="1">
      <c r="A61" s="29"/>
      <c r="B61" s="75"/>
      <c r="C61" s="29"/>
      <c r="R61" s="29"/>
      <c r="S61" s="29"/>
      <c r="T61" s="29"/>
      <c r="U61" s="29"/>
      <c r="V61" s="29"/>
      <c r="W61" s="29"/>
      <c r="X61" s="29"/>
      <c r="Y61" s="29"/>
      <c r="Z61" s="29"/>
      <c r="AA61" s="29"/>
      <c r="AB61" s="29"/>
    </row>
    <row r="62" spans="1:28" ht="15.75" customHeight="1">
      <c r="A62" s="29"/>
      <c r="B62" s="75"/>
      <c r="C62" s="29"/>
      <c r="R62" s="29"/>
      <c r="S62" s="29"/>
      <c r="T62" s="29"/>
      <c r="U62" s="29"/>
      <c r="V62" s="29"/>
      <c r="W62" s="29"/>
      <c r="X62" s="29"/>
      <c r="Y62" s="29"/>
      <c r="Z62" s="29"/>
      <c r="AA62" s="29"/>
      <c r="AB62" s="29"/>
    </row>
    <row r="63" spans="1:28" ht="15.75" customHeight="1">
      <c r="A63" s="29"/>
      <c r="B63" s="75"/>
      <c r="C63" s="29"/>
      <c r="R63" s="29"/>
      <c r="S63" s="29"/>
      <c r="T63" s="29"/>
      <c r="U63" s="29"/>
      <c r="V63" s="29"/>
      <c r="W63" s="29"/>
      <c r="X63" s="29"/>
      <c r="Y63" s="29"/>
      <c r="Z63" s="29"/>
      <c r="AA63" s="29"/>
      <c r="AB63" s="29"/>
    </row>
    <row r="64" spans="1:28" ht="15.75" customHeight="1">
      <c r="A64" s="29"/>
      <c r="B64" s="75"/>
      <c r="C64" s="29"/>
      <c r="R64" s="29"/>
      <c r="S64" s="29"/>
      <c r="T64" s="29"/>
      <c r="U64" s="29"/>
      <c r="V64" s="29"/>
      <c r="W64" s="29"/>
      <c r="X64" s="29"/>
      <c r="Y64" s="29"/>
      <c r="Z64" s="29"/>
      <c r="AA64" s="29"/>
      <c r="AB64" s="29"/>
    </row>
    <row r="65" spans="1:28" ht="15.75" customHeight="1">
      <c r="A65" s="29"/>
      <c r="B65" s="75"/>
      <c r="C65" s="29"/>
      <c r="R65" s="29"/>
      <c r="S65" s="29"/>
      <c r="T65" s="29"/>
      <c r="U65" s="29"/>
      <c r="V65" s="29"/>
      <c r="W65" s="29"/>
      <c r="X65" s="29"/>
      <c r="Y65" s="29"/>
      <c r="Z65" s="29"/>
      <c r="AA65" s="29"/>
      <c r="AB65" s="29"/>
    </row>
    <row r="66" spans="1:28" ht="15.75" customHeight="1">
      <c r="A66" s="29"/>
      <c r="B66" s="75"/>
      <c r="C66" s="29"/>
      <c r="R66" s="29"/>
      <c r="S66" s="29"/>
      <c r="T66" s="29"/>
      <c r="U66" s="29"/>
      <c r="V66" s="29"/>
      <c r="W66" s="29"/>
      <c r="X66" s="29"/>
      <c r="Y66" s="29"/>
      <c r="Z66" s="29"/>
      <c r="AA66" s="29"/>
      <c r="AB66" s="29"/>
    </row>
    <row r="67" spans="1:28" ht="15.75" customHeight="1">
      <c r="A67" s="29"/>
      <c r="B67" s="75"/>
      <c r="C67" s="29"/>
      <c r="R67" s="29"/>
      <c r="S67" s="29"/>
      <c r="T67" s="29"/>
      <c r="U67" s="29"/>
      <c r="V67" s="29"/>
      <c r="W67" s="29"/>
      <c r="X67" s="29"/>
      <c r="Y67" s="29"/>
      <c r="Z67" s="29"/>
      <c r="AA67" s="29"/>
      <c r="AB67" s="29"/>
    </row>
    <row r="68" spans="1:28" ht="15.75" customHeight="1">
      <c r="A68" s="29"/>
      <c r="B68" s="75"/>
      <c r="C68" s="29"/>
      <c r="R68" s="29"/>
      <c r="S68" s="29"/>
      <c r="T68" s="29"/>
      <c r="U68" s="29"/>
      <c r="V68" s="29"/>
      <c r="W68" s="29"/>
      <c r="X68" s="29"/>
      <c r="Y68" s="29"/>
      <c r="Z68" s="29"/>
      <c r="AA68" s="29"/>
      <c r="AB68" s="29"/>
    </row>
    <row r="69" spans="1:28" ht="15.75" customHeight="1">
      <c r="A69" s="29"/>
      <c r="B69" s="75"/>
      <c r="C69" s="29"/>
      <c r="D69" s="29"/>
      <c r="E69" s="29"/>
      <c r="F69" s="29"/>
      <c r="G69" s="29"/>
      <c r="H69" s="29"/>
      <c r="I69" s="29"/>
      <c r="J69" s="325"/>
      <c r="K69" s="29"/>
      <c r="L69" s="338"/>
      <c r="M69" s="29"/>
      <c r="N69" s="29"/>
      <c r="O69" s="29"/>
      <c r="P69" s="29"/>
      <c r="Q69" s="29"/>
      <c r="R69" s="29"/>
      <c r="S69" s="29"/>
      <c r="T69" s="29"/>
      <c r="U69" s="29"/>
      <c r="V69" s="29"/>
      <c r="W69" s="29"/>
      <c r="X69" s="29"/>
      <c r="Y69" s="29"/>
      <c r="Z69" s="29"/>
      <c r="AA69" s="29"/>
      <c r="AB69" s="29"/>
    </row>
    <row r="70" spans="1:28" ht="15.75" customHeight="1">
      <c r="A70" s="29"/>
      <c r="B70" s="75"/>
      <c r="C70" s="29"/>
      <c r="D70" s="29"/>
      <c r="E70" s="29"/>
      <c r="F70" s="29"/>
      <c r="G70" s="29"/>
      <c r="H70" s="29"/>
      <c r="I70" s="29"/>
      <c r="J70" s="325"/>
      <c r="K70" s="29"/>
      <c r="L70" s="338"/>
      <c r="M70" s="29"/>
      <c r="N70" s="29"/>
      <c r="O70" s="29"/>
      <c r="P70" s="29"/>
      <c r="Q70" s="29"/>
      <c r="R70" s="29"/>
      <c r="S70" s="29"/>
      <c r="T70" s="29"/>
      <c r="U70" s="29"/>
      <c r="V70" s="29"/>
      <c r="W70" s="29"/>
      <c r="X70" s="29"/>
      <c r="Y70" s="29"/>
      <c r="Z70" s="29"/>
      <c r="AA70" s="29"/>
      <c r="AB70" s="29"/>
    </row>
    <row r="71" spans="1:28" ht="15.75" customHeight="1">
      <c r="A71" s="29"/>
      <c r="B71" s="75"/>
      <c r="C71" s="29"/>
      <c r="D71" s="29"/>
      <c r="E71" s="29"/>
      <c r="F71" s="29"/>
      <c r="G71" s="29"/>
      <c r="H71" s="29"/>
      <c r="I71" s="29"/>
      <c r="J71" s="325"/>
      <c r="K71" s="29"/>
      <c r="L71" s="338"/>
      <c r="M71" s="29"/>
      <c r="N71" s="29"/>
      <c r="O71" s="29"/>
      <c r="P71" s="29"/>
      <c r="Q71" s="29"/>
      <c r="R71" s="29"/>
      <c r="S71" s="29"/>
      <c r="T71" s="29"/>
      <c r="U71" s="29"/>
      <c r="V71" s="29"/>
      <c r="W71" s="29"/>
      <c r="X71" s="29"/>
      <c r="Y71" s="29"/>
      <c r="Z71" s="29"/>
      <c r="AA71" s="29"/>
      <c r="AB71" s="29"/>
    </row>
    <row r="72" spans="1:28" ht="15.75" customHeight="1">
      <c r="A72" s="29"/>
      <c r="B72" s="75"/>
      <c r="C72" s="29"/>
      <c r="D72" s="29"/>
      <c r="E72" s="29"/>
      <c r="F72" s="29"/>
      <c r="G72" s="29"/>
      <c r="H72" s="29"/>
      <c r="I72" s="29"/>
      <c r="J72" s="325"/>
      <c r="K72" s="29"/>
      <c r="L72" s="338"/>
      <c r="M72" s="29"/>
      <c r="N72" s="29"/>
      <c r="O72" s="29"/>
      <c r="P72" s="29"/>
      <c r="Q72" s="29"/>
      <c r="R72" s="29"/>
      <c r="S72" s="29"/>
      <c r="T72" s="29"/>
      <c r="U72" s="29"/>
      <c r="V72" s="29"/>
      <c r="W72" s="29"/>
      <c r="X72" s="29"/>
      <c r="Y72" s="29"/>
      <c r="Z72" s="29"/>
      <c r="AA72" s="29"/>
      <c r="AB72" s="29"/>
    </row>
    <row r="73" spans="1:28" ht="15.75" customHeight="1">
      <c r="A73" s="29"/>
      <c r="B73" s="75"/>
      <c r="C73" s="29"/>
      <c r="D73" s="29"/>
      <c r="E73" s="29"/>
      <c r="F73" s="29"/>
      <c r="G73" s="29"/>
      <c r="H73" s="29"/>
      <c r="I73" s="29"/>
      <c r="J73" s="325"/>
      <c r="K73" s="29"/>
      <c r="L73" s="338"/>
      <c r="M73" s="29"/>
      <c r="N73" s="29"/>
      <c r="O73" s="29"/>
      <c r="P73" s="29"/>
      <c r="Q73" s="29"/>
      <c r="R73" s="29"/>
      <c r="S73" s="29"/>
      <c r="T73" s="29"/>
      <c r="U73" s="29"/>
      <c r="V73" s="29"/>
      <c r="W73" s="29"/>
      <c r="X73" s="29"/>
      <c r="Y73" s="29"/>
      <c r="Z73" s="29"/>
      <c r="AA73" s="29"/>
      <c r="AB73" s="29"/>
    </row>
    <row r="74" spans="1:28" ht="15.75" customHeight="1">
      <c r="A74" s="29"/>
      <c r="B74" s="75"/>
      <c r="C74" s="29"/>
      <c r="D74" s="29"/>
      <c r="E74" s="29"/>
      <c r="F74" s="29"/>
      <c r="G74" s="29"/>
      <c r="H74" s="29"/>
      <c r="I74" s="29"/>
      <c r="J74" s="325"/>
      <c r="K74" s="29"/>
      <c r="L74" s="338"/>
      <c r="M74" s="29"/>
      <c r="N74" s="29"/>
      <c r="O74" s="29"/>
      <c r="P74" s="29"/>
      <c r="Q74" s="29"/>
      <c r="R74" s="29"/>
      <c r="S74" s="29"/>
      <c r="T74" s="29"/>
      <c r="U74" s="29"/>
      <c r="V74" s="29"/>
      <c r="W74" s="29"/>
      <c r="X74" s="29"/>
      <c r="Y74" s="29"/>
      <c r="Z74" s="29"/>
      <c r="AA74" s="29"/>
      <c r="AB74" s="29"/>
    </row>
    <row r="75" spans="1:28" ht="15.75" customHeight="1">
      <c r="A75" s="29"/>
      <c r="B75" s="75"/>
      <c r="C75" s="29"/>
      <c r="D75" s="29"/>
      <c r="E75" s="29"/>
      <c r="F75" s="29"/>
      <c r="G75" s="29"/>
      <c r="H75" s="29"/>
      <c r="I75" s="29"/>
      <c r="J75" s="325"/>
      <c r="K75" s="29"/>
      <c r="L75" s="338"/>
      <c r="M75" s="29"/>
      <c r="N75" s="29"/>
      <c r="O75" s="29"/>
      <c r="P75" s="29"/>
      <c r="Q75" s="29"/>
      <c r="R75" s="29"/>
      <c r="S75" s="29"/>
      <c r="T75" s="29"/>
      <c r="U75" s="29"/>
      <c r="V75" s="29"/>
      <c r="W75" s="29"/>
      <c r="X75" s="29"/>
      <c r="Y75" s="29"/>
      <c r="Z75" s="29"/>
      <c r="AA75" s="29"/>
      <c r="AB75" s="29"/>
    </row>
    <row r="76" spans="1:28" ht="15.75" customHeight="1">
      <c r="A76" s="29"/>
      <c r="B76" s="75"/>
      <c r="C76" s="29"/>
      <c r="D76" s="29"/>
      <c r="E76" s="29"/>
      <c r="F76" s="29"/>
      <c r="G76" s="29"/>
      <c r="H76" s="29"/>
      <c r="I76" s="29"/>
      <c r="J76" s="325"/>
      <c r="K76" s="29"/>
      <c r="L76" s="338"/>
      <c r="M76" s="29"/>
      <c r="N76" s="29"/>
      <c r="O76" s="29"/>
      <c r="P76" s="29"/>
      <c r="Q76" s="29"/>
      <c r="R76" s="29"/>
      <c r="S76" s="29"/>
      <c r="T76" s="29"/>
      <c r="U76" s="29"/>
      <c r="V76" s="29"/>
      <c r="W76" s="29"/>
      <c r="X76" s="29"/>
      <c r="Y76" s="29"/>
      <c r="Z76" s="29"/>
      <c r="AA76" s="29"/>
      <c r="AB76" s="29"/>
    </row>
    <row r="77" spans="1:28" ht="15.75" customHeight="1">
      <c r="A77" s="29"/>
      <c r="B77" s="75"/>
      <c r="C77" s="29"/>
      <c r="D77" s="29"/>
      <c r="E77" s="29"/>
      <c r="F77" s="29"/>
      <c r="G77" s="29"/>
      <c r="H77" s="29"/>
      <c r="I77" s="29"/>
      <c r="J77" s="325"/>
      <c r="K77" s="29"/>
      <c r="L77" s="338"/>
      <c r="M77" s="29"/>
      <c r="N77" s="29"/>
      <c r="O77" s="29"/>
      <c r="P77" s="29"/>
      <c r="Q77" s="29"/>
      <c r="R77" s="29"/>
      <c r="S77" s="29"/>
      <c r="T77" s="29"/>
      <c r="U77" s="29"/>
      <c r="V77" s="29"/>
      <c r="W77" s="29"/>
      <c r="X77" s="29"/>
      <c r="Y77" s="29"/>
      <c r="Z77" s="29"/>
      <c r="AA77" s="29"/>
      <c r="AB77" s="29"/>
    </row>
    <row r="78" spans="1:28" ht="15.75" customHeight="1">
      <c r="A78" s="29"/>
      <c r="B78" s="75"/>
      <c r="C78" s="29"/>
      <c r="D78" s="29"/>
      <c r="E78" s="29"/>
      <c r="F78" s="29"/>
      <c r="G78" s="29"/>
      <c r="H78" s="29"/>
      <c r="I78" s="29"/>
      <c r="J78" s="325"/>
      <c r="K78" s="29"/>
      <c r="L78" s="338"/>
      <c r="M78" s="29"/>
      <c r="N78" s="29"/>
      <c r="O78" s="29"/>
      <c r="P78" s="29"/>
      <c r="Q78" s="29"/>
      <c r="R78" s="29"/>
      <c r="S78" s="29"/>
      <c r="T78" s="29"/>
      <c r="U78" s="29"/>
      <c r="V78" s="29"/>
      <c r="W78" s="29"/>
      <c r="X78" s="29"/>
      <c r="Y78" s="29"/>
      <c r="Z78" s="29"/>
      <c r="AA78" s="29"/>
      <c r="AB78" s="29"/>
    </row>
    <row r="79" spans="1:28" ht="15.75" customHeight="1">
      <c r="A79" s="29"/>
      <c r="B79" s="75"/>
      <c r="C79" s="29"/>
      <c r="D79" s="29"/>
      <c r="E79" s="29"/>
      <c r="F79" s="29"/>
      <c r="G79" s="29"/>
      <c r="H79" s="29"/>
      <c r="I79" s="29"/>
      <c r="J79" s="325"/>
      <c r="K79" s="29"/>
      <c r="L79" s="338"/>
      <c r="M79" s="29"/>
      <c r="N79" s="29"/>
      <c r="O79" s="29"/>
      <c r="P79" s="29"/>
      <c r="Q79" s="29"/>
      <c r="R79" s="29"/>
      <c r="S79" s="29"/>
      <c r="T79" s="29"/>
      <c r="U79" s="29"/>
      <c r="V79" s="29"/>
      <c r="W79" s="29"/>
      <c r="X79" s="29"/>
      <c r="Y79" s="29"/>
      <c r="Z79" s="29"/>
      <c r="AA79" s="29"/>
      <c r="AB79" s="29"/>
    </row>
    <row r="80" spans="1:28" ht="15.75" customHeight="1">
      <c r="A80" s="29"/>
      <c r="B80" s="75"/>
      <c r="C80" s="29"/>
      <c r="D80" s="29"/>
      <c r="E80" s="29"/>
      <c r="F80" s="29"/>
      <c r="G80" s="29"/>
      <c r="H80" s="29"/>
      <c r="I80" s="29"/>
      <c r="J80" s="325"/>
      <c r="K80" s="29"/>
      <c r="L80" s="338"/>
      <c r="M80" s="29"/>
      <c r="N80" s="29"/>
      <c r="O80" s="29"/>
      <c r="P80" s="29"/>
      <c r="Q80" s="29"/>
      <c r="R80" s="29"/>
      <c r="S80" s="29"/>
      <c r="T80" s="29"/>
      <c r="U80" s="29"/>
      <c r="V80" s="29"/>
      <c r="W80" s="29"/>
      <c r="X80" s="29"/>
      <c r="Y80" s="29"/>
      <c r="Z80" s="29"/>
      <c r="AA80" s="29"/>
      <c r="AB80" s="29"/>
    </row>
    <row r="81" spans="1:28" ht="15.75" customHeight="1">
      <c r="A81" s="29"/>
      <c r="B81" s="75"/>
      <c r="C81" s="29"/>
      <c r="D81" s="29"/>
      <c r="E81" s="29"/>
      <c r="F81" s="29"/>
      <c r="G81" s="29"/>
      <c r="H81" s="29"/>
      <c r="I81" s="29"/>
      <c r="J81" s="325"/>
      <c r="K81" s="29"/>
      <c r="L81" s="338"/>
      <c r="M81" s="29"/>
      <c r="N81" s="29"/>
      <c r="O81" s="29"/>
      <c r="P81" s="29"/>
      <c r="Q81" s="29"/>
      <c r="R81" s="29"/>
      <c r="S81" s="29"/>
      <c r="T81" s="29"/>
      <c r="U81" s="29"/>
      <c r="V81" s="29"/>
      <c r="W81" s="29"/>
      <c r="X81" s="29"/>
      <c r="Y81" s="29"/>
      <c r="Z81" s="29"/>
      <c r="AA81" s="29"/>
      <c r="AB81" s="29"/>
    </row>
    <row r="82" spans="1:28" ht="15.75" customHeight="1">
      <c r="A82" s="29"/>
      <c r="B82" s="75"/>
      <c r="C82" s="29"/>
      <c r="D82" s="29"/>
      <c r="E82" s="29"/>
      <c r="F82" s="29"/>
      <c r="G82" s="29"/>
      <c r="H82" s="29"/>
      <c r="I82" s="29"/>
      <c r="J82" s="325"/>
      <c r="K82" s="29"/>
      <c r="L82" s="338"/>
      <c r="M82" s="29"/>
      <c r="N82" s="29"/>
      <c r="O82" s="29"/>
      <c r="P82" s="29"/>
      <c r="Q82" s="29"/>
      <c r="R82" s="29"/>
      <c r="S82" s="29"/>
      <c r="T82" s="29"/>
      <c r="U82" s="29"/>
      <c r="V82" s="29"/>
      <c r="W82" s="29"/>
      <c r="X82" s="29"/>
      <c r="Y82" s="29"/>
      <c r="Z82" s="29"/>
      <c r="AA82" s="29"/>
      <c r="AB82" s="29"/>
    </row>
    <row r="83" spans="1:28" ht="15.75" customHeight="1">
      <c r="A83" s="29"/>
      <c r="B83" s="75"/>
      <c r="C83" s="29"/>
      <c r="D83" s="29"/>
      <c r="E83" s="29"/>
      <c r="F83" s="29"/>
      <c r="G83" s="29"/>
      <c r="H83" s="29"/>
      <c r="I83" s="29"/>
      <c r="J83" s="325"/>
      <c r="K83" s="29"/>
      <c r="L83" s="338"/>
      <c r="M83" s="29"/>
      <c r="N83" s="29"/>
      <c r="O83" s="29"/>
      <c r="P83" s="29"/>
      <c r="Q83" s="29"/>
      <c r="R83" s="29"/>
      <c r="S83" s="29"/>
      <c r="T83" s="29"/>
      <c r="U83" s="29"/>
      <c r="V83" s="29"/>
      <c r="W83" s="29"/>
      <c r="X83" s="29"/>
      <c r="Y83" s="29"/>
      <c r="Z83" s="29"/>
      <c r="AA83" s="29"/>
      <c r="AB83" s="29"/>
    </row>
    <row r="84" spans="1:28" ht="15.75" customHeight="1">
      <c r="A84" s="29"/>
      <c r="B84" s="75"/>
      <c r="C84" s="29"/>
      <c r="D84" s="29"/>
      <c r="E84" s="29"/>
      <c r="F84" s="29"/>
      <c r="G84" s="29"/>
      <c r="H84" s="29"/>
      <c r="I84" s="29"/>
      <c r="J84" s="325"/>
      <c r="K84" s="29"/>
      <c r="L84" s="338"/>
      <c r="M84" s="29"/>
      <c r="N84" s="29"/>
      <c r="O84" s="29"/>
      <c r="P84" s="29"/>
      <c r="Q84" s="29"/>
      <c r="R84" s="29"/>
      <c r="S84" s="29"/>
      <c r="T84" s="29"/>
      <c r="U84" s="29"/>
      <c r="V84" s="29"/>
      <c r="W84" s="29"/>
      <c r="X84" s="29"/>
      <c r="Y84" s="29"/>
      <c r="Z84" s="29"/>
      <c r="AA84" s="29"/>
      <c r="AB84" s="29"/>
    </row>
    <row r="85" spans="1:28" ht="15.75" customHeight="1">
      <c r="A85" s="29"/>
      <c r="B85" s="75"/>
      <c r="C85" s="29"/>
      <c r="D85" s="29"/>
      <c r="E85" s="29"/>
      <c r="F85" s="29"/>
      <c r="G85" s="29"/>
      <c r="H85" s="29"/>
      <c r="I85" s="29"/>
      <c r="J85" s="325"/>
      <c r="K85" s="29"/>
      <c r="L85" s="338"/>
      <c r="M85" s="29"/>
      <c r="N85" s="29"/>
      <c r="O85" s="29"/>
      <c r="P85" s="29"/>
      <c r="Q85" s="29"/>
      <c r="R85" s="29"/>
      <c r="S85" s="29"/>
      <c r="T85" s="29"/>
      <c r="U85" s="29"/>
      <c r="V85" s="29"/>
      <c r="W85" s="29"/>
      <c r="X85" s="29"/>
      <c r="Y85" s="29"/>
      <c r="Z85" s="29"/>
      <c r="AA85" s="29"/>
      <c r="AB85" s="29"/>
    </row>
    <row r="86" spans="1:28" ht="15.75" customHeight="1">
      <c r="A86" s="29"/>
      <c r="B86" s="75"/>
      <c r="C86" s="29"/>
      <c r="D86" s="29"/>
      <c r="E86" s="29"/>
      <c r="F86" s="29"/>
      <c r="G86" s="29"/>
      <c r="H86" s="29"/>
      <c r="I86" s="29"/>
      <c r="J86" s="325"/>
      <c r="K86" s="29"/>
      <c r="L86" s="338"/>
      <c r="M86" s="29"/>
      <c r="N86" s="29"/>
      <c r="O86" s="29"/>
      <c r="P86" s="29"/>
      <c r="Q86" s="29"/>
      <c r="R86" s="29"/>
      <c r="S86" s="29"/>
      <c r="T86" s="29"/>
      <c r="U86" s="29"/>
      <c r="V86" s="29"/>
      <c r="W86" s="29"/>
      <c r="X86" s="29"/>
      <c r="Y86" s="29"/>
      <c r="Z86" s="29"/>
      <c r="AA86" s="29"/>
      <c r="AB86" s="29"/>
    </row>
    <row r="87" spans="1:28" ht="15.75" customHeight="1">
      <c r="A87" s="29"/>
      <c r="B87" s="75"/>
      <c r="C87" s="29"/>
      <c r="D87" s="29"/>
      <c r="E87" s="29"/>
      <c r="F87" s="29"/>
      <c r="G87" s="29"/>
      <c r="H87" s="29"/>
      <c r="I87" s="29"/>
      <c r="J87" s="325"/>
      <c r="K87" s="29"/>
      <c r="L87" s="338"/>
      <c r="M87" s="29"/>
      <c r="N87" s="29"/>
      <c r="O87" s="29"/>
      <c r="P87" s="29"/>
      <c r="Q87" s="29"/>
      <c r="R87" s="29"/>
      <c r="S87" s="29"/>
      <c r="T87" s="29"/>
      <c r="U87" s="29"/>
      <c r="V87" s="29"/>
      <c r="W87" s="29"/>
      <c r="X87" s="29"/>
      <c r="Y87" s="29"/>
      <c r="Z87" s="29"/>
      <c r="AA87" s="29"/>
      <c r="AB87" s="29"/>
    </row>
    <row r="88" spans="1:28" ht="15.75" customHeight="1">
      <c r="A88" s="29"/>
      <c r="B88" s="75"/>
      <c r="C88" s="29"/>
      <c r="D88" s="29"/>
      <c r="E88" s="29"/>
      <c r="F88" s="29"/>
      <c r="G88" s="29"/>
      <c r="H88" s="29"/>
      <c r="I88" s="29"/>
      <c r="J88" s="325"/>
      <c r="K88" s="29"/>
      <c r="L88" s="338"/>
      <c r="M88" s="29"/>
      <c r="N88" s="29"/>
      <c r="O88" s="29"/>
      <c r="P88" s="29"/>
      <c r="Q88" s="29"/>
      <c r="R88" s="29"/>
      <c r="S88" s="29"/>
      <c r="T88" s="29"/>
      <c r="U88" s="29"/>
      <c r="V88" s="29"/>
      <c r="W88" s="29"/>
      <c r="X88" s="29"/>
      <c r="Y88" s="29"/>
      <c r="Z88" s="29"/>
      <c r="AA88" s="29"/>
      <c r="AB88" s="29"/>
    </row>
    <row r="89" spans="1:28" ht="15.75" customHeight="1">
      <c r="A89" s="29"/>
      <c r="B89" s="75"/>
      <c r="C89" s="29"/>
      <c r="D89" s="29"/>
      <c r="E89" s="29"/>
      <c r="F89" s="29"/>
      <c r="G89" s="29"/>
      <c r="H89" s="29"/>
      <c r="I89" s="29"/>
      <c r="J89" s="325"/>
      <c r="K89" s="29"/>
      <c r="L89" s="338"/>
      <c r="M89" s="29"/>
      <c r="N89" s="29"/>
      <c r="O89" s="29"/>
      <c r="P89" s="29"/>
      <c r="Q89" s="29"/>
      <c r="R89" s="29"/>
      <c r="S89" s="29"/>
      <c r="T89" s="29"/>
      <c r="U89" s="29"/>
      <c r="V89" s="29"/>
      <c r="W89" s="29"/>
      <c r="X89" s="29"/>
      <c r="Y89" s="29"/>
      <c r="Z89" s="29"/>
      <c r="AA89" s="29"/>
      <c r="AB89" s="29"/>
    </row>
    <row r="90" spans="1:28" ht="15.75" customHeight="1">
      <c r="A90" s="29"/>
      <c r="B90" s="75"/>
      <c r="C90" s="29"/>
      <c r="D90" s="29"/>
      <c r="E90" s="29"/>
      <c r="F90" s="29"/>
      <c r="G90" s="29"/>
      <c r="H90" s="29"/>
      <c r="I90" s="29"/>
      <c r="J90" s="325"/>
      <c r="K90" s="29"/>
      <c r="L90" s="338"/>
      <c r="M90" s="29"/>
      <c r="N90" s="29"/>
      <c r="O90" s="29"/>
      <c r="P90" s="29"/>
      <c r="Q90" s="29"/>
      <c r="R90" s="29"/>
      <c r="S90" s="29"/>
      <c r="T90" s="29"/>
      <c r="U90" s="29"/>
      <c r="V90" s="29"/>
      <c r="W90" s="29"/>
      <c r="X90" s="29"/>
      <c r="Y90" s="29"/>
      <c r="Z90" s="29"/>
      <c r="AA90" s="29"/>
      <c r="AB90" s="29"/>
    </row>
    <row r="91" spans="1:28" ht="15.75" customHeight="1">
      <c r="A91" s="29"/>
      <c r="B91" s="75"/>
      <c r="C91" s="29"/>
      <c r="D91" s="29"/>
      <c r="E91" s="29"/>
      <c r="F91" s="29"/>
      <c r="G91" s="29"/>
      <c r="H91" s="29"/>
      <c r="I91" s="29"/>
      <c r="J91" s="325"/>
      <c r="K91" s="29"/>
      <c r="L91" s="338"/>
      <c r="M91" s="29"/>
      <c r="N91" s="29"/>
      <c r="O91" s="29"/>
      <c r="P91" s="29"/>
      <c r="Q91" s="29"/>
      <c r="R91" s="29"/>
      <c r="S91" s="29"/>
      <c r="T91" s="29"/>
      <c r="U91" s="29"/>
      <c r="V91" s="29"/>
      <c r="W91" s="29"/>
      <c r="X91" s="29"/>
      <c r="Y91" s="29"/>
      <c r="Z91" s="29"/>
      <c r="AA91" s="29"/>
      <c r="AB91" s="29"/>
    </row>
    <row r="92" spans="1:28" ht="15.75" customHeight="1">
      <c r="A92" s="29"/>
      <c r="B92" s="75"/>
      <c r="C92" s="29"/>
      <c r="D92" s="29"/>
      <c r="E92" s="29"/>
      <c r="F92" s="29"/>
      <c r="G92" s="29"/>
      <c r="H92" s="29"/>
      <c r="I92" s="29"/>
      <c r="J92" s="325"/>
      <c r="K92" s="29"/>
      <c r="L92" s="338"/>
      <c r="M92" s="29"/>
      <c r="N92" s="29"/>
      <c r="O92" s="29"/>
      <c r="P92" s="29"/>
      <c r="Q92" s="29"/>
      <c r="R92" s="29"/>
      <c r="S92" s="29"/>
      <c r="T92" s="29"/>
      <c r="U92" s="29"/>
      <c r="V92" s="29"/>
      <c r="W92" s="29"/>
      <c r="X92" s="29"/>
      <c r="Y92" s="29"/>
      <c r="Z92" s="29"/>
      <c r="AA92" s="29"/>
      <c r="AB92" s="29"/>
    </row>
    <row r="93" spans="1:28" ht="15.75" customHeight="1">
      <c r="A93" s="29"/>
      <c r="B93" s="75"/>
      <c r="C93" s="29"/>
      <c r="D93" s="29"/>
      <c r="E93" s="29"/>
      <c r="F93" s="29"/>
      <c r="G93" s="29"/>
      <c r="H93" s="29"/>
      <c r="I93" s="29"/>
      <c r="J93" s="325"/>
      <c r="K93" s="29"/>
      <c r="L93" s="338"/>
      <c r="M93" s="29"/>
      <c r="N93" s="29"/>
      <c r="O93" s="29"/>
      <c r="P93" s="29"/>
      <c r="Q93" s="29"/>
      <c r="R93" s="29"/>
      <c r="S93" s="29"/>
      <c r="T93" s="29"/>
      <c r="U93" s="29"/>
      <c r="V93" s="29"/>
      <c r="W93" s="29"/>
      <c r="X93" s="29"/>
      <c r="Y93" s="29"/>
      <c r="Z93" s="29"/>
      <c r="AA93" s="29"/>
      <c r="AB93" s="29"/>
    </row>
    <row r="94" spans="1:28" ht="15.75" customHeight="1">
      <c r="A94" s="29"/>
      <c r="B94" s="75"/>
      <c r="C94" s="29"/>
      <c r="D94" s="29"/>
      <c r="E94" s="29"/>
      <c r="F94" s="29"/>
      <c r="G94" s="29"/>
      <c r="H94" s="29"/>
      <c r="I94" s="29"/>
      <c r="J94" s="325"/>
      <c r="K94" s="29"/>
      <c r="L94" s="338"/>
      <c r="M94" s="29"/>
      <c r="N94" s="29"/>
      <c r="O94" s="29"/>
      <c r="P94" s="29"/>
      <c r="Q94" s="29"/>
      <c r="R94" s="29"/>
      <c r="S94" s="29"/>
      <c r="T94" s="29"/>
      <c r="U94" s="29"/>
      <c r="V94" s="29"/>
      <c r="W94" s="29"/>
      <c r="X94" s="29"/>
      <c r="Y94" s="29"/>
      <c r="Z94" s="29"/>
      <c r="AA94" s="29"/>
      <c r="AB94" s="29"/>
    </row>
    <row r="95" spans="1:28" ht="15.75" customHeight="1">
      <c r="A95" s="29"/>
      <c r="B95" s="75"/>
      <c r="C95" s="29"/>
      <c r="D95" s="29"/>
      <c r="E95" s="29"/>
      <c r="F95" s="29"/>
      <c r="G95" s="29"/>
      <c r="H95" s="29"/>
      <c r="I95" s="29"/>
      <c r="J95" s="325"/>
      <c r="K95" s="29"/>
      <c r="L95" s="338"/>
      <c r="M95" s="29"/>
      <c r="N95" s="29"/>
      <c r="O95" s="29"/>
      <c r="P95" s="29"/>
      <c r="Q95" s="29"/>
      <c r="R95" s="29"/>
      <c r="S95" s="29"/>
      <c r="T95" s="29"/>
      <c r="U95" s="29"/>
      <c r="V95" s="29"/>
      <c r="W95" s="29"/>
      <c r="X95" s="29"/>
      <c r="Y95" s="29"/>
      <c r="Z95" s="29"/>
      <c r="AA95" s="29"/>
      <c r="AB95" s="29"/>
    </row>
    <row r="96" spans="1:28" ht="15.75" customHeight="1">
      <c r="A96" s="29"/>
      <c r="B96" s="75"/>
      <c r="C96" s="29"/>
      <c r="D96" s="29"/>
      <c r="E96" s="29"/>
      <c r="F96" s="29"/>
      <c r="G96" s="29"/>
      <c r="H96" s="29"/>
      <c r="I96" s="29"/>
      <c r="J96" s="325"/>
      <c r="K96" s="29"/>
      <c r="L96" s="338"/>
      <c r="M96" s="29"/>
      <c r="N96" s="29"/>
      <c r="O96" s="29"/>
      <c r="P96" s="29"/>
      <c r="Q96" s="29"/>
      <c r="R96" s="29"/>
      <c r="S96" s="29"/>
      <c r="T96" s="29"/>
      <c r="U96" s="29"/>
      <c r="V96" s="29"/>
      <c r="W96" s="29"/>
      <c r="X96" s="29"/>
      <c r="Y96" s="29"/>
      <c r="Z96" s="29"/>
      <c r="AA96" s="29"/>
      <c r="AB96" s="29"/>
    </row>
    <row r="97" spans="1:28" ht="15.75" customHeight="1">
      <c r="A97" s="29"/>
      <c r="B97" s="75"/>
      <c r="C97" s="29"/>
      <c r="D97" s="29"/>
      <c r="E97" s="29"/>
      <c r="F97" s="29"/>
      <c r="G97" s="29"/>
      <c r="H97" s="29"/>
      <c r="I97" s="29"/>
      <c r="J97" s="325"/>
      <c r="K97" s="29"/>
      <c r="L97" s="338"/>
      <c r="M97" s="29"/>
      <c r="N97" s="29"/>
      <c r="O97" s="29"/>
      <c r="P97" s="29"/>
      <c r="Q97" s="29"/>
      <c r="R97" s="29"/>
      <c r="S97" s="29"/>
      <c r="T97" s="29"/>
      <c r="U97" s="29"/>
      <c r="V97" s="29"/>
      <c r="W97" s="29"/>
      <c r="X97" s="29"/>
      <c r="Y97" s="29"/>
      <c r="Z97" s="29"/>
      <c r="AA97" s="29"/>
      <c r="AB97" s="29"/>
    </row>
    <row r="98" spans="1:28" ht="15.75" customHeight="1">
      <c r="A98" s="29"/>
      <c r="B98" s="75"/>
      <c r="C98" s="29"/>
      <c r="D98" s="29"/>
      <c r="E98" s="29"/>
      <c r="F98" s="29"/>
      <c r="G98" s="29"/>
      <c r="H98" s="29"/>
      <c r="I98" s="29"/>
      <c r="J98" s="325"/>
      <c r="K98" s="29"/>
      <c r="L98" s="338"/>
      <c r="M98" s="29"/>
      <c r="N98" s="29"/>
      <c r="O98" s="29"/>
      <c r="P98" s="29"/>
      <c r="Q98" s="29"/>
      <c r="R98" s="29"/>
      <c r="S98" s="29"/>
      <c r="T98" s="29"/>
      <c r="U98" s="29"/>
      <c r="V98" s="29"/>
      <c r="W98" s="29"/>
      <c r="X98" s="29"/>
      <c r="Y98" s="29"/>
      <c r="Z98" s="29"/>
      <c r="AA98" s="29"/>
      <c r="AB98" s="29"/>
    </row>
    <row r="99" spans="1:28" ht="15.75" customHeight="1">
      <c r="A99" s="29"/>
      <c r="B99" s="75"/>
      <c r="C99" s="29"/>
      <c r="D99" s="29"/>
      <c r="E99" s="29"/>
      <c r="F99" s="29"/>
      <c r="G99" s="29"/>
      <c r="H99" s="29"/>
      <c r="I99" s="29"/>
      <c r="J99" s="325"/>
      <c r="K99" s="29"/>
      <c r="L99" s="338"/>
      <c r="M99" s="29"/>
      <c r="N99" s="29"/>
      <c r="O99" s="29"/>
      <c r="P99" s="29"/>
      <c r="Q99" s="29"/>
      <c r="R99" s="29"/>
      <c r="S99" s="29"/>
      <c r="T99" s="29"/>
      <c r="U99" s="29"/>
      <c r="V99" s="29"/>
      <c r="W99" s="29"/>
      <c r="X99" s="29"/>
      <c r="Y99" s="29"/>
      <c r="Z99" s="29"/>
      <c r="AA99" s="29"/>
      <c r="AB99" s="29"/>
    </row>
    <row r="100" spans="1:28" ht="15.75" customHeight="1">
      <c r="A100" s="29"/>
      <c r="B100" s="75"/>
      <c r="C100" s="29"/>
      <c r="D100" s="29"/>
      <c r="E100" s="29"/>
      <c r="F100" s="29"/>
      <c r="G100" s="29"/>
      <c r="H100" s="29"/>
      <c r="I100" s="29"/>
      <c r="J100" s="325"/>
      <c r="K100" s="29"/>
      <c r="L100" s="338"/>
      <c r="M100" s="29"/>
      <c r="N100" s="29"/>
      <c r="O100" s="29"/>
      <c r="P100" s="29"/>
      <c r="Q100" s="29"/>
      <c r="R100" s="29"/>
      <c r="S100" s="29"/>
      <c r="T100" s="29"/>
      <c r="U100" s="29"/>
      <c r="V100" s="29"/>
      <c r="W100" s="29"/>
      <c r="X100" s="29"/>
      <c r="Y100" s="29"/>
      <c r="Z100" s="29"/>
      <c r="AA100" s="29"/>
      <c r="AB100" s="29"/>
    </row>
    <row r="101" spans="1:28" ht="15.75" customHeight="1">
      <c r="A101" s="29"/>
      <c r="B101" s="75"/>
      <c r="C101" s="29"/>
      <c r="D101" s="29"/>
      <c r="E101" s="29"/>
      <c r="F101" s="29"/>
      <c r="G101" s="29"/>
      <c r="H101" s="29"/>
      <c r="I101" s="29"/>
      <c r="J101" s="325"/>
      <c r="K101" s="29"/>
      <c r="L101" s="338"/>
      <c r="M101" s="29"/>
      <c r="N101" s="29"/>
      <c r="O101" s="29"/>
      <c r="P101" s="29"/>
      <c r="Q101" s="29"/>
      <c r="R101" s="29"/>
      <c r="S101" s="29"/>
      <c r="T101" s="29"/>
      <c r="U101" s="29"/>
      <c r="V101" s="29"/>
      <c r="W101" s="29"/>
      <c r="X101" s="29"/>
      <c r="Y101" s="29"/>
      <c r="Z101" s="29"/>
      <c r="AA101" s="29"/>
      <c r="AB101" s="29"/>
    </row>
    <row r="102" spans="1:28" ht="15.75" customHeight="1">
      <c r="A102" s="29"/>
      <c r="B102" s="75"/>
      <c r="C102" s="29"/>
      <c r="D102" s="29"/>
      <c r="E102" s="29"/>
      <c r="F102" s="29"/>
      <c r="G102" s="29"/>
      <c r="H102" s="29"/>
      <c r="I102" s="29"/>
      <c r="J102" s="325"/>
      <c r="K102" s="29"/>
      <c r="L102" s="338"/>
      <c r="M102" s="29"/>
      <c r="N102" s="29"/>
      <c r="O102" s="29"/>
      <c r="P102" s="29"/>
      <c r="Q102" s="29"/>
      <c r="R102" s="29"/>
      <c r="S102" s="29"/>
      <c r="T102" s="29"/>
      <c r="U102" s="29"/>
      <c r="V102" s="29"/>
      <c r="W102" s="29"/>
      <c r="X102" s="29"/>
      <c r="Y102" s="29"/>
      <c r="Z102" s="29"/>
      <c r="AA102" s="29"/>
      <c r="AB102" s="29"/>
    </row>
    <row r="103" spans="1:28" ht="15.75" customHeight="1">
      <c r="A103" s="29"/>
      <c r="B103" s="75"/>
      <c r="C103" s="29"/>
      <c r="D103" s="29"/>
      <c r="E103" s="29"/>
      <c r="F103" s="29"/>
      <c r="G103" s="29"/>
      <c r="H103" s="29"/>
      <c r="I103" s="29"/>
      <c r="J103" s="325"/>
      <c r="K103" s="29"/>
      <c r="L103" s="338"/>
      <c r="M103" s="29"/>
      <c r="N103" s="29"/>
      <c r="O103" s="29"/>
      <c r="P103" s="29"/>
      <c r="Q103" s="29"/>
      <c r="R103" s="29"/>
      <c r="S103" s="29"/>
      <c r="T103" s="29"/>
      <c r="U103" s="29"/>
      <c r="V103" s="29"/>
      <c r="W103" s="29"/>
      <c r="X103" s="29"/>
      <c r="Y103" s="29"/>
      <c r="Z103" s="29"/>
      <c r="AA103" s="29"/>
      <c r="AB103" s="29"/>
    </row>
    <row r="104" spans="1:28" ht="15.75" customHeight="1">
      <c r="A104" s="29"/>
      <c r="B104" s="75"/>
      <c r="C104" s="29"/>
      <c r="D104" s="29"/>
      <c r="E104" s="29"/>
      <c r="F104" s="29"/>
      <c r="G104" s="29"/>
      <c r="H104" s="29"/>
      <c r="I104" s="29"/>
      <c r="J104" s="325"/>
      <c r="K104" s="29"/>
      <c r="L104" s="338"/>
      <c r="M104" s="29"/>
      <c r="N104" s="29"/>
      <c r="O104" s="29"/>
      <c r="P104" s="29"/>
      <c r="Q104" s="29"/>
      <c r="R104" s="29"/>
      <c r="S104" s="29"/>
      <c r="T104" s="29"/>
      <c r="U104" s="29"/>
      <c r="V104" s="29"/>
      <c r="W104" s="29"/>
      <c r="X104" s="29"/>
      <c r="Y104" s="29"/>
      <c r="Z104" s="29"/>
      <c r="AA104" s="29"/>
      <c r="AB104" s="29"/>
    </row>
    <row r="105" spans="1:28" ht="15.75" customHeight="1">
      <c r="A105" s="29"/>
      <c r="B105" s="75"/>
      <c r="C105" s="29"/>
      <c r="D105" s="29"/>
      <c r="E105" s="29"/>
      <c r="F105" s="29"/>
      <c r="G105" s="29"/>
      <c r="H105" s="29"/>
      <c r="I105" s="29"/>
      <c r="J105" s="325"/>
      <c r="K105" s="29"/>
      <c r="L105" s="338"/>
      <c r="M105" s="29"/>
      <c r="N105" s="29"/>
      <c r="O105" s="29"/>
      <c r="P105" s="29"/>
      <c r="Q105" s="29"/>
      <c r="R105" s="29"/>
      <c r="S105" s="29"/>
      <c r="T105" s="29"/>
      <c r="U105" s="29"/>
      <c r="V105" s="29"/>
      <c r="W105" s="29"/>
      <c r="X105" s="29"/>
      <c r="Y105" s="29"/>
      <c r="Z105" s="29"/>
      <c r="AA105" s="29"/>
      <c r="AB105" s="29"/>
    </row>
    <row r="106" spans="1:28" ht="15.75" customHeight="1">
      <c r="A106" s="29"/>
      <c r="B106" s="75"/>
      <c r="C106" s="29"/>
      <c r="D106" s="29"/>
      <c r="E106" s="29"/>
      <c r="F106" s="29"/>
      <c r="G106" s="29"/>
      <c r="H106" s="29"/>
      <c r="I106" s="29"/>
      <c r="J106" s="325"/>
      <c r="K106" s="29"/>
      <c r="L106" s="338"/>
      <c r="M106" s="29"/>
      <c r="N106" s="29"/>
      <c r="O106" s="29"/>
      <c r="P106" s="29"/>
      <c r="Q106" s="29"/>
      <c r="R106" s="29"/>
      <c r="S106" s="29"/>
      <c r="T106" s="29"/>
      <c r="U106" s="29"/>
      <c r="V106" s="29"/>
      <c r="W106" s="29"/>
      <c r="X106" s="29"/>
      <c r="Y106" s="29"/>
      <c r="Z106" s="29"/>
      <c r="AA106" s="29"/>
      <c r="AB106" s="29"/>
    </row>
    <row r="107" spans="1:28" ht="15.75" customHeight="1">
      <c r="A107" s="29"/>
      <c r="B107" s="75"/>
      <c r="C107" s="29"/>
      <c r="D107" s="29"/>
      <c r="E107" s="29"/>
      <c r="F107" s="29"/>
      <c r="G107" s="29"/>
      <c r="H107" s="29"/>
      <c r="I107" s="29"/>
      <c r="J107" s="325"/>
      <c r="K107" s="29"/>
      <c r="L107" s="338"/>
      <c r="M107" s="29"/>
      <c r="N107" s="29"/>
      <c r="O107" s="29"/>
      <c r="P107" s="29"/>
      <c r="Q107" s="29"/>
      <c r="R107" s="29"/>
      <c r="S107" s="29"/>
      <c r="T107" s="29"/>
      <c r="U107" s="29"/>
      <c r="V107" s="29"/>
      <c r="W107" s="29"/>
      <c r="X107" s="29"/>
      <c r="Y107" s="29"/>
      <c r="Z107" s="29"/>
      <c r="AA107" s="29"/>
      <c r="AB107" s="29"/>
    </row>
    <row r="108" spans="1:28" ht="15.75" customHeight="1">
      <c r="A108" s="29"/>
      <c r="B108" s="75"/>
      <c r="C108" s="29"/>
      <c r="D108" s="29"/>
      <c r="E108" s="29"/>
      <c r="F108" s="29"/>
      <c r="G108" s="29"/>
      <c r="H108" s="29"/>
      <c r="I108" s="29"/>
      <c r="J108" s="325"/>
      <c r="K108" s="29"/>
      <c r="L108" s="338"/>
      <c r="M108" s="29"/>
      <c r="N108" s="29"/>
      <c r="O108" s="29"/>
      <c r="P108" s="29"/>
      <c r="Q108" s="29"/>
      <c r="R108" s="29"/>
      <c r="S108" s="29"/>
      <c r="T108" s="29"/>
      <c r="U108" s="29"/>
      <c r="V108" s="29"/>
      <c r="W108" s="29"/>
      <c r="X108" s="29"/>
      <c r="Y108" s="29"/>
      <c r="Z108" s="29"/>
      <c r="AA108" s="29"/>
      <c r="AB108" s="29"/>
    </row>
    <row r="109" spans="1:28" ht="15.75" customHeight="1">
      <c r="A109" s="29"/>
      <c r="B109" s="75"/>
      <c r="C109" s="29"/>
      <c r="D109" s="29"/>
      <c r="E109" s="29"/>
      <c r="F109" s="29"/>
      <c r="G109" s="29"/>
      <c r="H109" s="29"/>
      <c r="I109" s="29"/>
      <c r="J109" s="325"/>
      <c r="K109" s="29"/>
      <c r="L109" s="338"/>
      <c r="M109" s="29"/>
      <c r="N109" s="29"/>
      <c r="O109" s="29"/>
      <c r="P109" s="29"/>
      <c r="Q109" s="29"/>
      <c r="R109" s="29"/>
      <c r="S109" s="29"/>
      <c r="T109" s="29"/>
      <c r="U109" s="29"/>
      <c r="V109" s="29"/>
      <c r="W109" s="29"/>
      <c r="X109" s="29"/>
      <c r="Y109" s="29"/>
      <c r="Z109" s="29"/>
      <c r="AA109" s="29"/>
      <c r="AB109" s="29"/>
    </row>
    <row r="110" spans="1:28" ht="15.75" customHeight="1">
      <c r="A110" s="29"/>
      <c r="B110" s="75"/>
      <c r="C110" s="29"/>
      <c r="D110" s="29"/>
      <c r="E110" s="29"/>
      <c r="F110" s="29"/>
      <c r="G110" s="29"/>
      <c r="H110" s="29"/>
      <c r="I110" s="29"/>
      <c r="J110" s="325"/>
      <c r="K110" s="29"/>
      <c r="L110" s="338"/>
      <c r="M110" s="29"/>
      <c r="N110" s="29"/>
      <c r="O110" s="29"/>
      <c r="P110" s="29"/>
      <c r="Q110" s="29"/>
      <c r="R110" s="29"/>
      <c r="S110" s="29"/>
      <c r="T110" s="29"/>
      <c r="U110" s="29"/>
      <c r="V110" s="29"/>
      <c r="W110" s="29"/>
      <c r="X110" s="29"/>
      <c r="Y110" s="29"/>
      <c r="Z110" s="29"/>
      <c r="AA110" s="29"/>
      <c r="AB110" s="29"/>
    </row>
    <row r="111" spans="1:28" ht="15.75" customHeight="1">
      <c r="A111" s="29"/>
      <c r="B111" s="75"/>
      <c r="C111" s="29"/>
      <c r="D111" s="29"/>
      <c r="E111" s="29"/>
      <c r="F111" s="29"/>
      <c r="G111" s="29"/>
      <c r="H111" s="29"/>
      <c r="I111" s="29"/>
      <c r="J111" s="325"/>
      <c r="K111" s="29"/>
      <c r="L111" s="338"/>
      <c r="M111" s="29"/>
      <c r="N111" s="29"/>
      <c r="O111" s="29"/>
      <c r="P111" s="29"/>
      <c r="Q111" s="29"/>
      <c r="R111" s="29"/>
      <c r="S111" s="29"/>
      <c r="T111" s="29"/>
      <c r="U111" s="29"/>
      <c r="V111" s="29"/>
      <c r="W111" s="29"/>
      <c r="X111" s="29"/>
      <c r="Y111" s="29"/>
      <c r="Z111" s="29"/>
      <c r="AA111" s="29"/>
      <c r="AB111" s="29"/>
    </row>
    <row r="112" spans="1:28" ht="15.75" customHeight="1">
      <c r="A112" s="29"/>
      <c r="B112" s="75"/>
      <c r="C112" s="29"/>
      <c r="D112" s="29"/>
      <c r="E112" s="29"/>
      <c r="F112" s="29"/>
      <c r="G112" s="29"/>
      <c r="H112" s="29"/>
      <c r="I112" s="29"/>
      <c r="J112" s="325"/>
      <c r="K112" s="29"/>
      <c r="L112" s="338"/>
      <c r="M112" s="29"/>
      <c r="N112" s="29"/>
      <c r="O112" s="29"/>
      <c r="P112" s="29"/>
      <c r="Q112" s="29"/>
      <c r="R112" s="29"/>
      <c r="S112" s="29"/>
      <c r="T112" s="29"/>
      <c r="U112" s="29"/>
      <c r="V112" s="29"/>
      <c r="W112" s="29"/>
      <c r="X112" s="29"/>
      <c r="Y112" s="29"/>
      <c r="Z112" s="29"/>
      <c r="AA112" s="29"/>
      <c r="AB112" s="29"/>
    </row>
    <row r="113" spans="1:28" ht="15.75" customHeight="1">
      <c r="A113" s="29"/>
      <c r="B113" s="75"/>
      <c r="C113" s="29"/>
      <c r="D113" s="29"/>
      <c r="E113" s="29"/>
      <c r="F113" s="29"/>
      <c r="G113" s="29"/>
      <c r="H113" s="29"/>
      <c r="I113" s="29"/>
      <c r="J113" s="325"/>
      <c r="K113" s="29"/>
      <c r="L113" s="338"/>
      <c r="M113" s="29"/>
      <c r="N113" s="29"/>
      <c r="O113" s="29"/>
      <c r="P113" s="29"/>
      <c r="Q113" s="29"/>
      <c r="R113" s="29"/>
      <c r="S113" s="29"/>
      <c r="T113" s="29"/>
      <c r="U113" s="29"/>
      <c r="V113" s="29"/>
      <c r="W113" s="29"/>
      <c r="X113" s="29"/>
      <c r="Y113" s="29"/>
      <c r="Z113" s="29"/>
      <c r="AA113" s="29"/>
      <c r="AB113" s="29"/>
    </row>
    <row r="114" spans="1:28" ht="15.75" customHeight="1">
      <c r="A114" s="29"/>
      <c r="B114" s="75"/>
      <c r="C114" s="29"/>
      <c r="D114" s="29"/>
      <c r="E114" s="29"/>
      <c r="F114" s="29"/>
      <c r="G114" s="29"/>
      <c r="H114" s="29"/>
      <c r="I114" s="29"/>
      <c r="J114" s="325"/>
      <c r="K114" s="29"/>
      <c r="L114" s="338"/>
      <c r="M114" s="29"/>
      <c r="N114" s="29"/>
      <c r="O114" s="29"/>
      <c r="P114" s="29"/>
      <c r="Q114" s="29"/>
      <c r="R114" s="29"/>
      <c r="S114" s="29"/>
      <c r="T114" s="29"/>
      <c r="U114" s="29"/>
      <c r="V114" s="29"/>
      <c r="W114" s="29"/>
      <c r="X114" s="29"/>
      <c r="Y114" s="29"/>
      <c r="Z114" s="29"/>
      <c r="AA114" s="29"/>
      <c r="AB114" s="29"/>
    </row>
    <row r="115" spans="1:28" ht="15.75" customHeight="1">
      <c r="A115" s="29"/>
      <c r="B115" s="75"/>
      <c r="C115" s="29"/>
      <c r="D115" s="29"/>
      <c r="E115" s="29"/>
      <c r="F115" s="29"/>
      <c r="G115" s="29"/>
      <c r="H115" s="29"/>
      <c r="I115" s="29"/>
      <c r="J115" s="325"/>
      <c r="K115" s="29"/>
      <c r="L115" s="338"/>
      <c r="M115" s="29"/>
      <c r="N115" s="29"/>
      <c r="O115" s="29"/>
      <c r="P115" s="29"/>
      <c r="Q115" s="29"/>
      <c r="R115" s="29"/>
      <c r="S115" s="29"/>
      <c r="T115" s="29"/>
      <c r="U115" s="29"/>
      <c r="V115" s="29"/>
      <c r="W115" s="29"/>
      <c r="X115" s="29"/>
      <c r="Y115" s="29"/>
      <c r="Z115" s="29"/>
      <c r="AA115" s="29"/>
      <c r="AB115" s="29"/>
    </row>
    <row r="116" spans="1:28" ht="15.75" customHeight="1">
      <c r="A116" s="29"/>
      <c r="B116" s="75"/>
      <c r="C116" s="29"/>
      <c r="D116" s="29"/>
      <c r="E116" s="29"/>
      <c r="F116" s="29"/>
      <c r="G116" s="29"/>
      <c r="H116" s="29"/>
      <c r="I116" s="29"/>
      <c r="J116" s="325"/>
      <c r="K116" s="29"/>
      <c r="L116" s="338"/>
      <c r="M116" s="29"/>
      <c r="N116" s="29"/>
      <c r="O116" s="29"/>
      <c r="P116" s="29"/>
      <c r="Q116" s="29"/>
      <c r="R116" s="29"/>
      <c r="S116" s="29"/>
      <c r="T116" s="29"/>
      <c r="U116" s="29"/>
      <c r="V116" s="29"/>
      <c r="W116" s="29"/>
      <c r="X116" s="29"/>
      <c r="Y116" s="29"/>
      <c r="Z116" s="29"/>
      <c r="AA116" s="29"/>
      <c r="AB116" s="29"/>
    </row>
    <row r="117" spans="1:28" ht="15.75" customHeight="1">
      <c r="A117" s="29"/>
      <c r="B117" s="75"/>
      <c r="C117" s="29"/>
      <c r="D117" s="29"/>
      <c r="E117" s="29"/>
      <c r="F117" s="29"/>
      <c r="G117" s="29"/>
      <c r="H117" s="29"/>
      <c r="I117" s="29"/>
      <c r="J117" s="325"/>
      <c r="K117" s="29"/>
      <c r="L117" s="338"/>
      <c r="M117" s="29"/>
      <c r="N117" s="29"/>
      <c r="O117" s="29"/>
      <c r="P117" s="29"/>
      <c r="Q117" s="29"/>
      <c r="R117" s="29"/>
      <c r="S117" s="29"/>
      <c r="T117" s="29"/>
      <c r="U117" s="29"/>
      <c r="V117" s="29"/>
      <c r="W117" s="29"/>
      <c r="X117" s="29"/>
      <c r="Y117" s="29"/>
      <c r="Z117" s="29"/>
      <c r="AA117" s="29"/>
      <c r="AB117" s="29"/>
    </row>
    <row r="118" spans="1:28" ht="15.75" customHeight="1">
      <c r="A118" s="29"/>
      <c r="B118" s="75"/>
      <c r="C118" s="29"/>
      <c r="D118" s="29"/>
      <c r="E118" s="29"/>
      <c r="F118" s="29"/>
      <c r="G118" s="29"/>
      <c r="H118" s="29"/>
      <c r="I118" s="29"/>
      <c r="J118" s="325"/>
      <c r="K118" s="29"/>
      <c r="L118" s="338"/>
      <c r="M118" s="29"/>
      <c r="N118" s="29"/>
      <c r="O118" s="29"/>
      <c r="P118" s="29"/>
      <c r="Q118" s="29"/>
      <c r="R118" s="29"/>
      <c r="S118" s="29"/>
      <c r="T118" s="29"/>
      <c r="U118" s="29"/>
      <c r="V118" s="29"/>
      <c r="W118" s="29"/>
      <c r="X118" s="29"/>
      <c r="Y118" s="29"/>
      <c r="Z118" s="29"/>
      <c r="AA118" s="29"/>
      <c r="AB118" s="29"/>
    </row>
    <row r="119" spans="1:28" ht="15.75" customHeight="1">
      <c r="A119" s="29"/>
      <c r="B119" s="75"/>
      <c r="C119" s="29"/>
      <c r="D119" s="29"/>
      <c r="E119" s="29"/>
      <c r="F119" s="29"/>
      <c r="G119" s="29"/>
      <c r="H119" s="29"/>
      <c r="I119" s="29"/>
      <c r="J119" s="325"/>
      <c r="K119" s="29"/>
      <c r="L119" s="338"/>
      <c r="M119" s="29"/>
      <c r="N119" s="29"/>
      <c r="O119" s="29"/>
      <c r="P119" s="29"/>
      <c r="Q119" s="29"/>
      <c r="R119" s="29"/>
      <c r="S119" s="29"/>
      <c r="T119" s="29"/>
      <c r="U119" s="29"/>
      <c r="V119" s="29"/>
      <c r="W119" s="29"/>
      <c r="X119" s="29"/>
      <c r="Y119" s="29"/>
      <c r="Z119" s="29"/>
      <c r="AA119" s="29"/>
      <c r="AB119" s="29"/>
    </row>
    <row r="120" spans="1:28" ht="15.75" customHeight="1">
      <c r="A120" s="29"/>
      <c r="B120" s="75"/>
      <c r="C120" s="29"/>
      <c r="D120" s="29"/>
      <c r="E120" s="29"/>
      <c r="F120" s="29"/>
      <c r="G120" s="29"/>
      <c r="H120" s="29"/>
      <c r="I120" s="29"/>
      <c r="J120" s="325"/>
      <c r="K120" s="29"/>
      <c r="L120" s="338"/>
      <c r="M120" s="29"/>
      <c r="N120" s="29"/>
      <c r="O120" s="29"/>
      <c r="P120" s="29"/>
      <c r="Q120" s="29"/>
      <c r="R120" s="29"/>
      <c r="S120" s="29"/>
      <c r="T120" s="29"/>
      <c r="U120" s="29"/>
      <c r="V120" s="29"/>
      <c r="W120" s="29"/>
      <c r="X120" s="29"/>
      <c r="Y120" s="29"/>
      <c r="Z120" s="29"/>
      <c r="AA120" s="29"/>
      <c r="AB120" s="29"/>
    </row>
    <row r="121" spans="1:28" ht="15.75" customHeight="1">
      <c r="A121" s="29"/>
      <c r="B121" s="75"/>
      <c r="C121" s="29"/>
      <c r="D121" s="29"/>
      <c r="E121" s="29"/>
      <c r="F121" s="29"/>
      <c r="G121" s="29"/>
      <c r="H121" s="29"/>
      <c r="I121" s="29"/>
      <c r="J121" s="325"/>
      <c r="K121" s="29"/>
      <c r="L121" s="338"/>
      <c r="M121" s="29"/>
      <c r="N121" s="29"/>
      <c r="O121" s="29"/>
      <c r="P121" s="29"/>
      <c r="Q121" s="29"/>
      <c r="R121" s="29"/>
      <c r="S121" s="29"/>
      <c r="T121" s="29"/>
      <c r="U121" s="29"/>
      <c r="V121" s="29"/>
      <c r="W121" s="29"/>
      <c r="X121" s="29"/>
      <c r="Y121" s="29"/>
      <c r="Z121" s="29"/>
      <c r="AA121" s="29"/>
      <c r="AB121" s="29"/>
    </row>
    <row r="122" spans="1:28" ht="15.75" customHeight="1">
      <c r="A122" s="29"/>
      <c r="B122" s="75"/>
      <c r="C122" s="29"/>
      <c r="D122" s="29"/>
      <c r="E122" s="29"/>
      <c r="F122" s="29"/>
      <c r="G122" s="29"/>
      <c r="H122" s="29"/>
      <c r="I122" s="29"/>
      <c r="J122" s="325"/>
      <c r="K122" s="29"/>
      <c r="L122" s="338"/>
      <c r="M122" s="29"/>
      <c r="N122" s="29"/>
      <c r="O122" s="29"/>
      <c r="P122" s="29"/>
      <c r="Q122" s="29"/>
      <c r="R122" s="29"/>
      <c r="S122" s="29"/>
      <c r="T122" s="29"/>
      <c r="U122" s="29"/>
      <c r="V122" s="29"/>
      <c r="W122" s="29"/>
      <c r="X122" s="29"/>
      <c r="Y122" s="29"/>
      <c r="Z122" s="29"/>
      <c r="AA122" s="29"/>
      <c r="AB122" s="29"/>
    </row>
    <row r="123" spans="1:28" ht="15.75" customHeight="1">
      <c r="A123" s="29"/>
      <c r="B123" s="75"/>
      <c r="C123" s="29"/>
      <c r="D123" s="29"/>
      <c r="E123" s="29"/>
      <c r="F123" s="29"/>
      <c r="G123" s="29"/>
      <c r="H123" s="29"/>
      <c r="I123" s="29"/>
      <c r="J123" s="325"/>
      <c r="K123" s="29"/>
      <c r="L123" s="338"/>
      <c r="M123" s="29"/>
      <c r="N123" s="29"/>
      <c r="O123" s="29"/>
      <c r="P123" s="29"/>
      <c r="Q123" s="29"/>
      <c r="R123" s="29"/>
      <c r="S123" s="29"/>
      <c r="T123" s="29"/>
      <c r="U123" s="29"/>
      <c r="V123" s="29"/>
      <c r="W123" s="29"/>
      <c r="X123" s="29"/>
      <c r="Y123" s="29"/>
      <c r="Z123" s="29"/>
      <c r="AA123" s="29"/>
      <c r="AB123" s="29"/>
    </row>
    <row r="124" spans="1:28" ht="15.75" customHeight="1">
      <c r="A124" s="29"/>
      <c r="B124" s="75"/>
      <c r="C124" s="29"/>
      <c r="D124" s="29"/>
      <c r="E124" s="29"/>
      <c r="F124" s="29"/>
      <c r="G124" s="29"/>
      <c r="H124" s="29"/>
      <c r="I124" s="29"/>
      <c r="J124" s="325"/>
      <c r="K124" s="29"/>
      <c r="L124" s="338"/>
      <c r="M124" s="29"/>
      <c r="N124" s="29"/>
      <c r="O124" s="29"/>
      <c r="P124" s="29"/>
      <c r="Q124" s="29"/>
      <c r="R124" s="29"/>
      <c r="S124" s="29"/>
      <c r="T124" s="29"/>
      <c r="U124" s="29"/>
      <c r="V124" s="29"/>
      <c r="W124" s="29"/>
      <c r="X124" s="29"/>
      <c r="Y124" s="29"/>
      <c r="Z124" s="29"/>
      <c r="AA124" s="29"/>
      <c r="AB124" s="29"/>
    </row>
    <row r="125" spans="1:28" ht="15.75" customHeight="1">
      <c r="A125" s="29"/>
      <c r="B125" s="75"/>
      <c r="C125" s="29"/>
      <c r="D125" s="29"/>
      <c r="E125" s="29"/>
      <c r="F125" s="29"/>
      <c r="G125" s="29"/>
      <c r="H125" s="29"/>
      <c r="I125" s="29"/>
      <c r="J125" s="325"/>
      <c r="K125" s="29"/>
      <c r="L125" s="338"/>
      <c r="M125" s="29"/>
      <c r="N125" s="29"/>
      <c r="O125" s="29"/>
      <c r="P125" s="29"/>
      <c r="Q125" s="29"/>
      <c r="R125" s="29"/>
      <c r="S125" s="29"/>
      <c r="T125" s="29"/>
      <c r="U125" s="29"/>
      <c r="V125" s="29"/>
      <c r="W125" s="29"/>
      <c r="X125" s="29"/>
      <c r="Y125" s="29"/>
      <c r="Z125" s="29"/>
      <c r="AA125" s="29"/>
      <c r="AB125" s="29"/>
    </row>
    <row r="126" spans="1:28" ht="15.75" customHeight="1">
      <c r="A126" s="29"/>
      <c r="B126" s="75"/>
      <c r="C126" s="29"/>
      <c r="D126" s="29"/>
      <c r="E126" s="29"/>
      <c r="F126" s="29"/>
      <c r="G126" s="29"/>
      <c r="H126" s="29"/>
      <c r="I126" s="29"/>
      <c r="J126" s="325"/>
      <c r="K126" s="29"/>
      <c r="L126" s="338"/>
      <c r="M126" s="29"/>
      <c r="N126" s="29"/>
      <c r="O126" s="29"/>
      <c r="P126" s="29"/>
      <c r="Q126" s="29"/>
      <c r="R126" s="29"/>
      <c r="S126" s="29"/>
      <c r="T126" s="29"/>
      <c r="U126" s="29"/>
      <c r="V126" s="29"/>
      <c r="W126" s="29"/>
      <c r="X126" s="29"/>
      <c r="Y126" s="29"/>
      <c r="Z126" s="29"/>
      <c r="AA126" s="29"/>
      <c r="AB126" s="29"/>
    </row>
    <row r="127" spans="1:28" ht="15.75" customHeight="1">
      <c r="A127" s="29"/>
      <c r="B127" s="75"/>
      <c r="C127" s="29"/>
      <c r="D127" s="29"/>
      <c r="E127" s="29"/>
      <c r="F127" s="29"/>
      <c r="G127" s="29"/>
      <c r="H127" s="29"/>
      <c r="I127" s="29"/>
      <c r="J127" s="325"/>
      <c r="K127" s="29"/>
      <c r="L127" s="338"/>
      <c r="M127" s="29"/>
      <c r="N127" s="29"/>
      <c r="O127" s="29"/>
      <c r="P127" s="29"/>
      <c r="Q127" s="29"/>
      <c r="R127" s="29"/>
      <c r="S127" s="29"/>
      <c r="T127" s="29"/>
      <c r="U127" s="29"/>
      <c r="V127" s="29"/>
      <c r="W127" s="29"/>
      <c r="X127" s="29"/>
      <c r="Y127" s="29"/>
      <c r="Z127" s="29"/>
      <c r="AA127" s="29"/>
      <c r="AB127" s="29"/>
    </row>
    <row r="128" spans="1:28" ht="15.75" customHeight="1">
      <c r="A128" s="29"/>
      <c r="B128" s="75"/>
      <c r="C128" s="29"/>
      <c r="D128" s="29"/>
      <c r="E128" s="29"/>
      <c r="F128" s="29"/>
      <c r="G128" s="29"/>
      <c r="H128" s="29"/>
      <c r="I128" s="29"/>
      <c r="J128" s="325"/>
      <c r="K128" s="29"/>
      <c r="L128" s="338"/>
      <c r="M128" s="29"/>
      <c r="N128" s="29"/>
      <c r="O128" s="29"/>
      <c r="P128" s="29"/>
      <c r="Q128" s="29"/>
      <c r="R128" s="29"/>
      <c r="S128" s="29"/>
      <c r="T128" s="29"/>
      <c r="U128" s="29"/>
      <c r="V128" s="29"/>
      <c r="W128" s="29"/>
      <c r="X128" s="29"/>
      <c r="Y128" s="29"/>
      <c r="Z128" s="29"/>
      <c r="AA128" s="29"/>
      <c r="AB128" s="29"/>
    </row>
    <row r="129" spans="1:28" ht="15.75" customHeight="1">
      <c r="A129" s="29"/>
      <c r="B129" s="75"/>
      <c r="C129" s="29"/>
      <c r="D129" s="29"/>
      <c r="E129" s="29"/>
      <c r="F129" s="29"/>
      <c r="G129" s="29"/>
      <c r="H129" s="29"/>
      <c r="I129" s="29"/>
      <c r="J129" s="325"/>
      <c r="K129" s="29"/>
      <c r="L129" s="338"/>
      <c r="M129" s="29"/>
      <c r="N129" s="29"/>
      <c r="O129" s="29"/>
      <c r="P129" s="29"/>
      <c r="Q129" s="29"/>
      <c r="R129" s="29"/>
      <c r="S129" s="29"/>
      <c r="T129" s="29"/>
      <c r="U129" s="29"/>
      <c r="V129" s="29"/>
      <c r="W129" s="29"/>
      <c r="X129" s="29"/>
      <c r="Y129" s="29"/>
      <c r="Z129" s="29"/>
      <c r="AA129" s="29"/>
      <c r="AB129" s="29"/>
    </row>
    <row r="130" spans="1:28" ht="15.75" customHeight="1">
      <c r="A130" s="29"/>
      <c r="B130" s="75"/>
      <c r="C130" s="29"/>
      <c r="D130" s="29"/>
      <c r="E130" s="29"/>
      <c r="F130" s="29"/>
      <c r="G130" s="29"/>
      <c r="H130" s="29"/>
      <c r="I130" s="29"/>
      <c r="J130" s="325"/>
      <c r="K130" s="29"/>
      <c r="L130" s="338"/>
      <c r="M130" s="29"/>
      <c r="N130" s="29"/>
      <c r="O130" s="29"/>
      <c r="P130" s="29"/>
      <c r="Q130" s="29"/>
      <c r="R130" s="29"/>
      <c r="S130" s="29"/>
      <c r="T130" s="29"/>
      <c r="U130" s="29"/>
      <c r="V130" s="29"/>
      <c r="W130" s="29"/>
      <c r="X130" s="29"/>
      <c r="Y130" s="29"/>
      <c r="Z130" s="29"/>
      <c r="AA130" s="29"/>
      <c r="AB130" s="29"/>
    </row>
    <row r="131" spans="1:28" ht="15.75" customHeight="1">
      <c r="A131" s="29"/>
      <c r="B131" s="75"/>
      <c r="C131" s="29"/>
      <c r="D131" s="29"/>
      <c r="E131" s="29"/>
      <c r="F131" s="29"/>
      <c r="G131" s="29"/>
      <c r="H131" s="29"/>
      <c r="I131" s="29"/>
      <c r="J131" s="325"/>
      <c r="K131" s="29"/>
      <c r="L131" s="338"/>
      <c r="M131" s="29"/>
      <c r="N131" s="29"/>
      <c r="O131" s="29"/>
      <c r="P131" s="29"/>
      <c r="Q131" s="29"/>
      <c r="R131" s="29"/>
      <c r="S131" s="29"/>
      <c r="T131" s="29"/>
      <c r="U131" s="29"/>
      <c r="V131" s="29"/>
      <c r="W131" s="29"/>
      <c r="X131" s="29"/>
      <c r="Y131" s="29"/>
      <c r="Z131" s="29"/>
      <c r="AA131" s="29"/>
      <c r="AB131" s="29"/>
    </row>
    <row r="132" spans="1:28" ht="15.75" customHeight="1">
      <c r="A132" s="29"/>
      <c r="B132" s="75"/>
      <c r="C132" s="29"/>
      <c r="D132" s="29"/>
      <c r="E132" s="29"/>
      <c r="F132" s="29"/>
      <c r="G132" s="29"/>
      <c r="H132" s="29"/>
      <c r="I132" s="29"/>
      <c r="J132" s="325"/>
      <c r="K132" s="29"/>
      <c r="L132" s="338"/>
      <c r="M132" s="29"/>
      <c r="N132" s="29"/>
      <c r="O132" s="29"/>
      <c r="P132" s="29"/>
      <c r="Q132" s="29"/>
      <c r="R132" s="29"/>
      <c r="S132" s="29"/>
      <c r="T132" s="29"/>
      <c r="U132" s="29"/>
      <c r="V132" s="29"/>
      <c r="W132" s="29"/>
      <c r="X132" s="29"/>
      <c r="Y132" s="29"/>
      <c r="Z132" s="29"/>
      <c r="AA132" s="29"/>
      <c r="AB132" s="29"/>
    </row>
    <row r="133" spans="1:28" ht="15.75" customHeight="1">
      <c r="A133" s="29"/>
      <c r="B133" s="75"/>
      <c r="C133" s="29"/>
      <c r="D133" s="29"/>
      <c r="E133" s="29"/>
      <c r="F133" s="29"/>
      <c r="G133" s="29"/>
      <c r="H133" s="29"/>
      <c r="I133" s="29"/>
      <c r="J133" s="325"/>
      <c r="K133" s="29"/>
      <c r="L133" s="338"/>
      <c r="M133" s="29"/>
      <c r="N133" s="29"/>
      <c r="O133" s="29"/>
      <c r="P133" s="29"/>
      <c r="Q133" s="29"/>
      <c r="R133" s="29"/>
      <c r="S133" s="29"/>
      <c r="T133" s="29"/>
      <c r="U133" s="29"/>
      <c r="V133" s="29"/>
      <c r="W133" s="29"/>
      <c r="X133" s="29"/>
      <c r="Y133" s="29"/>
      <c r="Z133" s="29"/>
      <c r="AA133" s="29"/>
      <c r="AB133" s="29"/>
    </row>
    <row r="134" spans="1:28" ht="15.75" customHeight="1">
      <c r="A134" s="29"/>
      <c r="B134" s="75"/>
      <c r="C134" s="29"/>
      <c r="D134" s="29"/>
      <c r="E134" s="29"/>
      <c r="F134" s="29"/>
      <c r="G134" s="29"/>
      <c r="H134" s="29"/>
      <c r="I134" s="29"/>
      <c r="J134" s="325"/>
      <c r="K134" s="29"/>
      <c r="L134" s="338"/>
      <c r="M134" s="29"/>
      <c r="N134" s="29"/>
      <c r="O134" s="29"/>
      <c r="P134" s="29"/>
      <c r="Q134" s="29"/>
      <c r="R134" s="29"/>
      <c r="S134" s="29"/>
      <c r="T134" s="29"/>
      <c r="U134" s="29"/>
      <c r="V134" s="29"/>
      <c r="W134" s="29"/>
      <c r="X134" s="29"/>
      <c r="Y134" s="29"/>
      <c r="Z134" s="29"/>
      <c r="AA134" s="29"/>
      <c r="AB134" s="29"/>
    </row>
    <row r="135" spans="1:28" ht="15.75" customHeight="1">
      <c r="A135" s="29"/>
      <c r="B135" s="75"/>
      <c r="C135" s="29"/>
      <c r="D135" s="29"/>
      <c r="E135" s="29"/>
      <c r="F135" s="29"/>
      <c r="G135" s="29"/>
      <c r="H135" s="29"/>
      <c r="I135" s="29"/>
      <c r="J135" s="325"/>
      <c r="K135" s="29"/>
      <c r="L135" s="338"/>
      <c r="M135" s="29"/>
      <c r="N135" s="29"/>
      <c r="O135" s="29"/>
      <c r="P135" s="29"/>
      <c r="Q135" s="29"/>
      <c r="R135" s="29"/>
      <c r="S135" s="29"/>
      <c r="T135" s="29"/>
      <c r="U135" s="29"/>
      <c r="V135" s="29"/>
      <c r="W135" s="29"/>
      <c r="X135" s="29"/>
      <c r="Y135" s="29"/>
      <c r="Z135" s="29"/>
      <c r="AA135" s="29"/>
      <c r="AB135" s="29"/>
    </row>
    <row r="136" spans="1:28" ht="15.75" customHeight="1">
      <c r="A136" s="29"/>
      <c r="B136" s="75"/>
      <c r="C136" s="29"/>
      <c r="D136" s="29"/>
      <c r="E136" s="29"/>
      <c r="F136" s="29"/>
      <c r="G136" s="29"/>
      <c r="H136" s="29"/>
      <c r="I136" s="29"/>
      <c r="J136" s="325"/>
      <c r="K136" s="29"/>
      <c r="L136" s="338"/>
      <c r="M136" s="29"/>
      <c r="N136" s="29"/>
      <c r="O136" s="29"/>
      <c r="P136" s="29"/>
      <c r="Q136" s="29"/>
      <c r="R136" s="29"/>
      <c r="S136" s="29"/>
      <c r="T136" s="29"/>
      <c r="U136" s="29"/>
      <c r="V136" s="29"/>
      <c r="W136" s="29"/>
      <c r="X136" s="29"/>
      <c r="Y136" s="29"/>
      <c r="Z136" s="29"/>
      <c r="AA136" s="29"/>
      <c r="AB136" s="29"/>
    </row>
    <row r="137" spans="1:28" ht="15.75" customHeight="1">
      <c r="A137" s="29"/>
      <c r="B137" s="75"/>
      <c r="C137" s="29"/>
      <c r="D137" s="29"/>
      <c r="E137" s="29"/>
      <c r="F137" s="29"/>
      <c r="G137" s="29"/>
      <c r="H137" s="29"/>
      <c r="I137" s="29"/>
      <c r="J137" s="325"/>
      <c r="K137" s="29"/>
      <c r="L137" s="338"/>
      <c r="M137" s="29"/>
      <c r="N137" s="29"/>
      <c r="O137" s="29"/>
      <c r="P137" s="29"/>
      <c r="Q137" s="29"/>
      <c r="R137" s="29"/>
      <c r="S137" s="29"/>
      <c r="T137" s="29"/>
      <c r="U137" s="29"/>
      <c r="V137" s="29"/>
      <c r="W137" s="29"/>
      <c r="X137" s="29"/>
      <c r="Y137" s="29"/>
      <c r="Z137" s="29"/>
      <c r="AA137" s="29"/>
      <c r="AB137" s="29"/>
    </row>
    <row r="138" spans="1:28" ht="15.75" customHeight="1">
      <c r="A138" s="29"/>
      <c r="B138" s="75"/>
      <c r="C138" s="29"/>
      <c r="D138" s="29"/>
      <c r="E138" s="29"/>
      <c r="F138" s="29"/>
      <c r="G138" s="29"/>
      <c r="H138" s="29"/>
      <c r="I138" s="29"/>
      <c r="J138" s="325"/>
      <c r="K138" s="29"/>
      <c r="L138" s="338"/>
      <c r="M138" s="29"/>
      <c r="N138" s="29"/>
      <c r="O138" s="29"/>
      <c r="P138" s="29"/>
      <c r="Q138" s="29"/>
      <c r="R138" s="29"/>
      <c r="S138" s="29"/>
      <c r="T138" s="29"/>
      <c r="U138" s="29"/>
      <c r="V138" s="29"/>
      <c r="W138" s="29"/>
      <c r="X138" s="29"/>
      <c r="Y138" s="29"/>
      <c r="Z138" s="29"/>
      <c r="AA138" s="29"/>
      <c r="AB138" s="29"/>
    </row>
    <row r="139" spans="1:28" ht="15.75" customHeight="1">
      <c r="A139" s="29"/>
      <c r="B139" s="75"/>
      <c r="C139" s="29"/>
      <c r="D139" s="29"/>
      <c r="E139" s="29"/>
      <c r="F139" s="29"/>
      <c r="G139" s="29"/>
      <c r="H139" s="29"/>
      <c r="I139" s="29"/>
      <c r="J139" s="325"/>
      <c r="K139" s="29"/>
      <c r="L139" s="338"/>
      <c r="M139" s="29"/>
      <c r="N139" s="29"/>
      <c r="O139" s="29"/>
      <c r="P139" s="29"/>
      <c r="Q139" s="29"/>
      <c r="R139" s="29"/>
      <c r="S139" s="29"/>
      <c r="T139" s="29"/>
      <c r="U139" s="29"/>
      <c r="V139" s="29"/>
      <c r="W139" s="29"/>
      <c r="X139" s="29"/>
      <c r="Y139" s="29"/>
      <c r="Z139" s="29"/>
      <c r="AA139" s="29"/>
      <c r="AB139" s="29"/>
    </row>
    <row r="140" spans="1:28" ht="15.75" customHeight="1">
      <c r="A140" s="29"/>
      <c r="B140" s="75"/>
      <c r="C140" s="29"/>
      <c r="D140" s="29"/>
      <c r="E140" s="29"/>
      <c r="F140" s="29"/>
      <c r="G140" s="29"/>
      <c r="H140" s="29"/>
      <c r="I140" s="29"/>
      <c r="J140" s="325"/>
      <c r="K140" s="29"/>
      <c r="L140" s="338"/>
      <c r="M140" s="29"/>
      <c r="N140" s="29"/>
      <c r="O140" s="29"/>
      <c r="P140" s="29"/>
      <c r="Q140" s="29"/>
      <c r="R140" s="29"/>
      <c r="S140" s="29"/>
      <c r="T140" s="29"/>
      <c r="U140" s="29"/>
      <c r="V140" s="29"/>
      <c r="W140" s="29"/>
      <c r="X140" s="29"/>
      <c r="Y140" s="29"/>
      <c r="Z140" s="29"/>
      <c r="AA140" s="29"/>
      <c r="AB140" s="29"/>
    </row>
    <row r="141" spans="1:28" ht="15.75" customHeight="1">
      <c r="A141" s="29"/>
      <c r="B141" s="75"/>
      <c r="C141" s="29"/>
      <c r="D141" s="29"/>
      <c r="E141" s="29"/>
      <c r="F141" s="29"/>
      <c r="G141" s="29"/>
      <c r="H141" s="29"/>
      <c r="I141" s="29"/>
      <c r="J141" s="325"/>
      <c r="K141" s="29"/>
      <c r="L141" s="338"/>
      <c r="M141" s="29"/>
      <c r="N141" s="29"/>
      <c r="O141" s="29"/>
      <c r="P141" s="29"/>
      <c r="Q141" s="29"/>
      <c r="R141" s="29"/>
      <c r="S141" s="29"/>
      <c r="T141" s="29"/>
      <c r="U141" s="29"/>
      <c r="V141" s="29"/>
      <c r="W141" s="29"/>
      <c r="X141" s="29"/>
      <c r="Y141" s="29"/>
      <c r="Z141" s="29"/>
      <c r="AA141" s="29"/>
      <c r="AB141" s="29"/>
    </row>
    <row r="142" spans="1:28" ht="15.75" customHeight="1">
      <c r="A142" s="29"/>
      <c r="B142" s="75"/>
      <c r="C142" s="29"/>
      <c r="D142" s="29"/>
      <c r="E142" s="29"/>
      <c r="F142" s="29"/>
      <c r="G142" s="29"/>
      <c r="H142" s="29"/>
      <c r="I142" s="29"/>
      <c r="J142" s="325"/>
      <c r="K142" s="29"/>
      <c r="L142" s="338"/>
      <c r="M142" s="29"/>
      <c r="N142" s="29"/>
      <c r="O142" s="29"/>
      <c r="P142" s="29"/>
      <c r="Q142" s="29"/>
      <c r="R142" s="29"/>
      <c r="S142" s="29"/>
      <c r="T142" s="29"/>
      <c r="U142" s="29"/>
      <c r="V142" s="29"/>
      <c r="W142" s="29"/>
      <c r="X142" s="29"/>
      <c r="Y142" s="29"/>
      <c r="Z142" s="29"/>
      <c r="AA142" s="29"/>
      <c r="AB142" s="29"/>
    </row>
    <row r="143" spans="1:28" ht="15.75" customHeight="1">
      <c r="A143" s="29"/>
      <c r="B143" s="75"/>
      <c r="C143" s="29"/>
      <c r="D143" s="29"/>
      <c r="E143" s="29"/>
      <c r="F143" s="29"/>
      <c r="G143" s="29"/>
      <c r="H143" s="29"/>
      <c r="I143" s="29"/>
      <c r="J143" s="325"/>
      <c r="K143" s="29"/>
      <c r="L143" s="338"/>
      <c r="M143" s="29"/>
      <c r="N143" s="29"/>
      <c r="O143" s="29"/>
      <c r="P143" s="29"/>
      <c r="Q143" s="29"/>
      <c r="R143" s="29"/>
      <c r="S143" s="29"/>
      <c r="T143" s="29"/>
      <c r="U143" s="29"/>
      <c r="V143" s="29"/>
      <c r="W143" s="29"/>
      <c r="X143" s="29"/>
      <c r="Y143" s="29"/>
      <c r="Z143" s="29"/>
      <c r="AA143" s="29"/>
      <c r="AB143" s="29"/>
    </row>
    <row r="144" spans="1:28" ht="15.75" customHeight="1">
      <c r="A144" s="29"/>
      <c r="B144" s="75"/>
      <c r="C144" s="29"/>
      <c r="D144" s="29"/>
      <c r="E144" s="29"/>
      <c r="F144" s="29"/>
      <c r="G144" s="29"/>
      <c r="H144" s="29"/>
      <c r="I144" s="29"/>
      <c r="J144" s="325"/>
      <c r="K144" s="29"/>
      <c r="L144" s="338"/>
      <c r="M144" s="29"/>
      <c r="N144" s="29"/>
      <c r="O144" s="29"/>
      <c r="P144" s="29"/>
      <c r="Q144" s="29"/>
      <c r="R144" s="29"/>
      <c r="S144" s="29"/>
      <c r="T144" s="29"/>
      <c r="U144" s="29"/>
      <c r="V144" s="29"/>
      <c r="W144" s="29"/>
      <c r="X144" s="29"/>
      <c r="Y144" s="29"/>
      <c r="Z144" s="29"/>
      <c r="AA144" s="29"/>
      <c r="AB144" s="29"/>
    </row>
    <row r="145" spans="1:28" ht="15.75" customHeight="1">
      <c r="A145" s="29"/>
      <c r="B145" s="75"/>
      <c r="C145" s="29"/>
      <c r="D145" s="29"/>
      <c r="E145" s="29"/>
      <c r="F145" s="29"/>
      <c r="G145" s="29"/>
      <c r="H145" s="29"/>
      <c r="I145" s="29"/>
      <c r="J145" s="325"/>
      <c r="K145" s="29"/>
      <c r="L145" s="338"/>
      <c r="M145" s="29"/>
      <c r="N145" s="29"/>
      <c r="O145" s="29"/>
      <c r="P145" s="29"/>
      <c r="Q145" s="29"/>
      <c r="R145" s="29"/>
      <c r="S145" s="29"/>
      <c r="T145" s="29"/>
      <c r="U145" s="29"/>
      <c r="V145" s="29"/>
      <c r="W145" s="29"/>
      <c r="X145" s="29"/>
      <c r="Y145" s="29"/>
      <c r="Z145" s="29"/>
      <c r="AA145" s="29"/>
      <c r="AB145" s="29"/>
    </row>
    <row r="146" spans="1:28" ht="15.75" customHeight="1">
      <c r="A146" s="29"/>
      <c r="B146" s="75"/>
      <c r="C146" s="29"/>
      <c r="D146" s="29"/>
      <c r="E146" s="29"/>
      <c r="F146" s="29"/>
      <c r="G146" s="29"/>
      <c r="H146" s="29"/>
      <c r="I146" s="29"/>
      <c r="J146" s="325"/>
      <c r="K146" s="29"/>
      <c r="L146" s="338"/>
      <c r="M146" s="29"/>
      <c r="N146" s="29"/>
      <c r="O146" s="29"/>
      <c r="P146" s="29"/>
      <c r="Q146" s="29"/>
      <c r="R146" s="29"/>
      <c r="S146" s="29"/>
      <c r="T146" s="29"/>
      <c r="U146" s="29"/>
      <c r="V146" s="29"/>
      <c r="W146" s="29"/>
      <c r="X146" s="29"/>
      <c r="Y146" s="29"/>
      <c r="Z146" s="29"/>
      <c r="AA146" s="29"/>
      <c r="AB146" s="29"/>
    </row>
    <row r="147" spans="1:28" ht="15.75" customHeight="1">
      <c r="A147" s="29"/>
      <c r="B147" s="75"/>
      <c r="C147" s="29"/>
      <c r="D147" s="29"/>
      <c r="E147" s="29"/>
      <c r="F147" s="29"/>
      <c r="G147" s="29"/>
      <c r="H147" s="29"/>
      <c r="I147" s="29"/>
      <c r="J147" s="325"/>
      <c r="K147" s="29"/>
      <c r="L147" s="338"/>
      <c r="M147" s="29"/>
      <c r="N147" s="29"/>
      <c r="O147" s="29"/>
      <c r="P147" s="29"/>
      <c r="Q147" s="29"/>
      <c r="R147" s="29"/>
      <c r="S147" s="29"/>
      <c r="T147" s="29"/>
      <c r="U147" s="29"/>
      <c r="V147" s="29"/>
      <c r="W147" s="29"/>
      <c r="X147" s="29"/>
      <c r="Y147" s="29"/>
      <c r="Z147" s="29"/>
      <c r="AA147" s="29"/>
      <c r="AB147" s="29"/>
    </row>
    <row r="148" spans="1:28" ht="15.75" customHeight="1">
      <c r="A148" s="29"/>
      <c r="B148" s="75"/>
      <c r="C148" s="29"/>
      <c r="D148" s="29"/>
      <c r="E148" s="29"/>
      <c r="F148" s="29"/>
      <c r="G148" s="29"/>
      <c r="H148" s="29"/>
      <c r="I148" s="29"/>
      <c r="J148" s="325"/>
      <c r="K148" s="29"/>
      <c r="L148" s="338"/>
      <c r="M148" s="29"/>
      <c r="N148" s="29"/>
      <c r="O148" s="29"/>
      <c r="P148" s="29"/>
      <c r="Q148" s="29"/>
      <c r="R148" s="29"/>
      <c r="S148" s="29"/>
      <c r="T148" s="29"/>
      <c r="U148" s="29"/>
      <c r="V148" s="29"/>
      <c r="W148" s="29"/>
      <c r="X148" s="29"/>
      <c r="Y148" s="29"/>
      <c r="Z148" s="29"/>
      <c r="AA148" s="29"/>
      <c r="AB148" s="29"/>
    </row>
    <row r="149" spans="1:28" ht="15.75" customHeight="1">
      <c r="A149" s="29"/>
      <c r="B149" s="75"/>
      <c r="C149" s="29"/>
      <c r="D149" s="29"/>
      <c r="E149" s="29"/>
      <c r="F149" s="29"/>
      <c r="G149" s="29"/>
      <c r="H149" s="29"/>
      <c r="I149" s="29"/>
      <c r="J149" s="325"/>
      <c r="K149" s="29"/>
      <c r="L149" s="338"/>
      <c r="M149" s="29"/>
      <c r="N149" s="29"/>
      <c r="O149" s="29"/>
      <c r="P149" s="29"/>
      <c r="Q149" s="29"/>
      <c r="R149" s="29"/>
      <c r="S149" s="29"/>
      <c r="T149" s="29"/>
      <c r="U149" s="29"/>
      <c r="V149" s="29"/>
      <c r="W149" s="29"/>
      <c r="X149" s="29"/>
      <c r="Y149" s="29"/>
      <c r="Z149" s="29"/>
      <c r="AA149" s="29"/>
      <c r="AB149" s="29"/>
    </row>
    <row r="150" spans="1:28" ht="15.75" customHeight="1">
      <c r="A150" s="29"/>
      <c r="B150" s="75"/>
      <c r="C150" s="29"/>
      <c r="D150" s="29"/>
      <c r="E150" s="29"/>
      <c r="F150" s="29"/>
      <c r="G150" s="29"/>
      <c r="H150" s="29"/>
      <c r="I150" s="29"/>
      <c r="J150" s="325"/>
      <c r="K150" s="29"/>
      <c r="L150" s="338"/>
      <c r="M150" s="29"/>
      <c r="N150" s="29"/>
      <c r="O150" s="29"/>
      <c r="P150" s="29"/>
      <c r="Q150" s="29"/>
      <c r="R150" s="29"/>
      <c r="S150" s="29"/>
      <c r="T150" s="29"/>
      <c r="U150" s="29"/>
      <c r="V150" s="29"/>
      <c r="W150" s="29"/>
      <c r="X150" s="29"/>
      <c r="Y150" s="29"/>
      <c r="Z150" s="29"/>
      <c r="AA150" s="29"/>
      <c r="AB150" s="29"/>
    </row>
    <row r="151" spans="1:28" ht="15.75" customHeight="1">
      <c r="A151" s="29"/>
      <c r="B151" s="75"/>
      <c r="C151" s="29"/>
      <c r="D151" s="29"/>
      <c r="E151" s="29"/>
      <c r="F151" s="29"/>
      <c r="G151" s="29"/>
      <c r="H151" s="29"/>
      <c r="I151" s="29"/>
      <c r="J151" s="325"/>
      <c r="K151" s="29"/>
      <c r="L151" s="338"/>
      <c r="M151" s="29"/>
      <c r="N151" s="29"/>
      <c r="O151" s="29"/>
      <c r="P151" s="29"/>
      <c r="Q151" s="29"/>
      <c r="R151" s="29"/>
      <c r="S151" s="29"/>
      <c r="T151" s="29"/>
      <c r="U151" s="29"/>
      <c r="V151" s="29"/>
      <c r="W151" s="29"/>
      <c r="X151" s="29"/>
      <c r="Y151" s="29"/>
      <c r="Z151" s="29"/>
      <c r="AA151" s="29"/>
      <c r="AB151" s="29"/>
    </row>
    <row r="152" spans="1:28" ht="15.75" customHeight="1">
      <c r="A152" s="29"/>
      <c r="B152" s="75"/>
      <c r="C152" s="29"/>
      <c r="D152" s="29"/>
      <c r="E152" s="29"/>
      <c r="F152" s="29"/>
      <c r="G152" s="29"/>
      <c r="H152" s="29"/>
      <c r="I152" s="29"/>
      <c r="J152" s="325"/>
      <c r="K152" s="29"/>
      <c r="L152" s="338"/>
      <c r="M152" s="29"/>
      <c r="N152" s="29"/>
      <c r="O152" s="29"/>
      <c r="P152" s="29"/>
      <c r="Q152" s="29"/>
      <c r="R152" s="29"/>
      <c r="S152" s="29"/>
      <c r="T152" s="29"/>
      <c r="U152" s="29"/>
      <c r="V152" s="29"/>
      <c r="W152" s="29"/>
      <c r="X152" s="29"/>
      <c r="Y152" s="29"/>
      <c r="Z152" s="29"/>
      <c r="AA152" s="29"/>
      <c r="AB152" s="29"/>
    </row>
    <row r="153" spans="1:28" ht="15.75" customHeight="1">
      <c r="A153" s="29"/>
      <c r="B153" s="75"/>
      <c r="C153" s="29"/>
      <c r="D153" s="29"/>
      <c r="E153" s="29"/>
      <c r="F153" s="29"/>
      <c r="G153" s="29"/>
      <c r="H153" s="29"/>
      <c r="I153" s="29"/>
      <c r="J153" s="325"/>
      <c r="K153" s="29"/>
      <c r="L153" s="338"/>
      <c r="M153" s="29"/>
      <c r="N153" s="29"/>
      <c r="O153" s="29"/>
      <c r="P153" s="29"/>
      <c r="Q153" s="29"/>
      <c r="R153" s="29"/>
      <c r="S153" s="29"/>
      <c r="T153" s="29"/>
      <c r="U153" s="29"/>
      <c r="V153" s="29"/>
      <c r="W153" s="29"/>
      <c r="X153" s="29"/>
      <c r="Y153" s="29"/>
      <c r="Z153" s="29"/>
      <c r="AA153" s="29"/>
      <c r="AB153" s="29"/>
    </row>
    <row r="154" spans="1:28" ht="15.75" customHeight="1">
      <c r="A154" s="29"/>
      <c r="B154" s="75"/>
      <c r="C154" s="29"/>
      <c r="D154" s="29"/>
      <c r="E154" s="29"/>
      <c r="F154" s="29"/>
      <c r="G154" s="29"/>
      <c r="H154" s="29"/>
      <c r="I154" s="29"/>
      <c r="J154" s="325"/>
      <c r="K154" s="29"/>
      <c r="L154" s="338"/>
      <c r="M154" s="29"/>
      <c r="N154" s="29"/>
      <c r="O154" s="29"/>
      <c r="P154" s="29"/>
      <c r="Q154" s="29"/>
      <c r="R154" s="29"/>
      <c r="S154" s="29"/>
      <c r="T154" s="29"/>
      <c r="U154" s="29"/>
      <c r="V154" s="29"/>
      <c r="W154" s="29"/>
      <c r="X154" s="29"/>
      <c r="Y154" s="29"/>
      <c r="Z154" s="29"/>
      <c r="AA154" s="29"/>
      <c r="AB154" s="29"/>
    </row>
    <row r="155" spans="1:28" ht="15.75" customHeight="1">
      <c r="A155" s="29"/>
      <c r="B155" s="75"/>
      <c r="C155" s="29"/>
      <c r="D155" s="29"/>
      <c r="E155" s="29"/>
      <c r="F155" s="29"/>
      <c r="G155" s="29"/>
      <c r="H155" s="29"/>
      <c r="I155" s="29"/>
      <c r="J155" s="325"/>
      <c r="K155" s="29"/>
      <c r="L155" s="338"/>
      <c r="M155" s="29"/>
      <c r="N155" s="29"/>
      <c r="O155" s="29"/>
      <c r="P155" s="29"/>
      <c r="Q155" s="29"/>
      <c r="R155" s="29"/>
      <c r="S155" s="29"/>
      <c r="T155" s="29"/>
      <c r="U155" s="29"/>
      <c r="V155" s="29"/>
      <c r="W155" s="29"/>
      <c r="X155" s="29"/>
      <c r="Y155" s="29"/>
      <c r="Z155" s="29"/>
      <c r="AA155" s="29"/>
      <c r="AB155" s="29"/>
    </row>
    <row r="156" spans="1:28" ht="15.75" customHeight="1">
      <c r="A156" s="29"/>
      <c r="B156" s="75"/>
      <c r="C156" s="29"/>
      <c r="D156" s="29"/>
      <c r="E156" s="29"/>
      <c r="F156" s="29"/>
      <c r="G156" s="29"/>
      <c r="H156" s="29"/>
      <c r="I156" s="29"/>
      <c r="J156" s="325"/>
      <c r="K156" s="29"/>
      <c r="L156" s="338"/>
      <c r="M156" s="29"/>
      <c r="N156" s="29"/>
      <c r="O156" s="29"/>
      <c r="P156" s="29"/>
      <c r="Q156" s="29"/>
      <c r="R156" s="29"/>
      <c r="S156" s="29"/>
      <c r="T156" s="29"/>
      <c r="U156" s="29"/>
      <c r="V156" s="29"/>
      <c r="W156" s="29"/>
      <c r="X156" s="29"/>
      <c r="Y156" s="29"/>
      <c r="Z156" s="29"/>
      <c r="AA156" s="29"/>
      <c r="AB156" s="29"/>
    </row>
    <row r="157" spans="1:28" ht="15.75" customHeight="1">
      <c r="A157" s="29"/>
      <c r="B157" s="75"/>
      <c r="C157" s="29"/>
      <c r="D157" s="29"/>
      <c r="E157" s="29"/>
      <c r="F157" s="29"/>
      <c r="G157" s="29"/>
      <c r="H157" s="29"/>
      <c r="I157" s="29"/>
      <c r="J157" s="325"/>
      <c r="K157" s="29"/>
      <c r="L157" s="338"/>
      <c r="M157" s="29"/>
      <c r="N157" s="29"/>
      <c r="O157" s="29"/>
      <c r="P157" s="29"/>
      <c r="Q157" s="29"/>
      <c r="R157" s="29"/>
      <c r="S157" s="29"/>
      <c r="T157" s="29"/>
      <c r="U157" s="29"/>
      <c r="V157" s="29"/>
      <c r="W157" s="29"/>
      <c r="X157" s="29"/>
      <c r="Y157" s="29"/>
      <c r="Z157" s="29"/>
      <c r="AA157" s="29"/>
      <c r="AB157" s="29"/>
    </row>
    <row r="158" spans="1:28" ht="15.75" customHeight="1">
      <c r="A158" s="29"/>
      <c r="B158" s="75"/>
      <c r="C158" s="29"/>
      <c r="D158" s="29"/>
      <c r="E158" s="29"/>
      <c r="F158" s="29"/>
      <c r="G158" s="29"/>
      <c r="H158" s="29"/>
      <c r="I158" s="29"/>
      <c r="J158" s="325"/>
      <c r="K158" s="29"/>
      <c r="L158" s="338"/>
      <c r="M158" s="29"/>
      <c r="N158" s="29"/>
      <c r="O158" s="29"/>
      <c r="P158" s="29"/>
      <c r="Q158" s="29"/>
      <c r="R158" s="29"/>
      <c r="S158" s="29"/>
      <c r="T158" s="29"/>
      <c r="U158" s="29"/>
      <c r="V158" s="29"/>
      <c r="W158" s="29"/>
      <c r="X158" s="29"/>
      <c r="Y158" s="29"/>
      <c r="Z158" s="29"/>
      <c r="AA158" s="29"/>
      <c r="AB158" s="29"/>
    </row>
    <row r="159" spans="1:28" ht="15.75" customHeight="1">
      <c r="A159" s="29"/>
      <c r="B159" s="75"/>
      <c r="C159" s="29"/>
      <c r="D159" s="29"/>
      <c r="E159" s="29"/>
      <c r="F159" s="29"/>
      <c r="G159" s="29"/>
      <c r="H159" s="29"/>
      <c r="I159" s="29"/>
      <c r="J159" s="325"/>
      <c r="K159" s="29"/>
      <c r="L159" s="338"/>
      <c r="M159" s="29"/>
      <c r="N159" s="29"/>
      <c r="O159" s="29"/>
      <c r="P159" s="29"/>
      <c r="Q159" s="29"/>
      <c r="R159" s="29"/>
      <c r="S159" s="29"/>
      <c r="T159" s="29"/>
      <c r="U159" s="29"/>
      <c r="V159" s="29"/>
      <c r="W159" s="29"/>
      <c r="X159" s="29"/>
      <c r="Y159" s="29"/>
      <c r="Z159" s="29"/>
      <c r="AA159" s="29"/>
      <c r="AB159" s="29"/>
    </row>
    <row r="160" spans="1:28" ht="15.75" customHeight="1">
      <c r="A160" s="29"/>
      <c r="B160" s="75"/>
      <c r="C160" s="29"/>
      <c r="D160" s="29"/>
      <c r="E160" s="29"/>
      <c r="F160" s="29"/>
      <c r="G160" s="29"/>
      <c r="H160" s="29"/>
      <c r="I160" s="29"/>
      <c r="J160" s="325"/>
      <c r="K160" s="29"/>
      <c r="L160" s="338"/>
      <c r="M160" s="29"/>
      <c r="N160" s="29"/>
      <c r="O160" s="29"/>
      <c r="P160" s="29"/>
      <c r="Q160" s="29"/>
      <c r="R160" s="29"/>
      <c r="S160" s="29"/>
      <c r="T160" s="29"/>
      <c r="U160" s="29"/>
      <c r="V160" s="29"/>
      <c r="W160" s="29"/>
      <c r="X160" s="29"/>
      <c r="Y160" s="29"/>
      <c r="Z160" s="29"/>
      <c r="AA160" s="29"/>
      <c r="AB160" s="29"/>
    </row>
    <row r="161" spans="1:28" ht="15.75" customHeight="1">
      <c r="A161" s="29"/>
      <c r="B161" s="75"/>
      <c r="C161" s="29"/>
      <c r="D161" s="29"/>
      <c r="E161" s="29"/>
      <c r="F161" s="29"/>
      <c r="G161" s="29"/>
      <c r="H161" s="29"/>
      <c r="I161" s="29"/>
      <c r="J161" s="325"/>
      <c r="K161" s="29"/>
      <c r="L161" s="338"/>
      <c r="M161" s="29"/>
      <c r="N161" s="29"/>
      <c r="O161" s="29"/>
      <c r="P161" s="29"/>
      <c r="Q161" s="29"/>
      <c r="R161" s="29"/>
      <c r="S161" s="29"/>
      <c r="T161" s="29"/>
      <c r="U161" s="29"/>
      <c r="V161" s="29"/>
      <c r="W161" s="29"/>
      <c r="X161" s="29"/>
      <c r="Y161" s="29"/>
      <c r="Z161" s="29"/>
      <c r="AA161" s="29"/>
      <c r="AB161" s="29"/>
    </row>
    <row r="162" spans="1:28" ht="15.75" customHeight="1">
      <c r="A162" s="29"/>
      <c r="B162" s="75"/>
      <c r="C162" s="29"/>
      <c r="D162" s="29"/>
      <c r="E162" s="29"/>
      <c r="F162" s="29"/>
      <c r="G162" s="29"/>
      <c r="H162" s="29"/>
      <c r="I162" s="29"/>
      <c r="J162" s="325"/>
      <c r="K162" s="29"/>
      <c r="L162" s="338"/>
      <c r="M162" s="29"/>
      <c r="N162" s="29"/>
      <c r="O162" s="29"/>
      <c r="P162" s="29"/>
      <c r="Q162" s="29"/>
      <c r="R162" s="29"/>
      <c r="S162" s="29"/>
      <c r="T162" s="29"/>
      <c r="U162" s="29"/>
      <c r="V162" s="29"/>
      <c r="W162" s="29"/>
      <c r="X162" s="29"/>
      <c r="Y162" s="29"/>
      <c r="Z162" s="29"/>
      <c r="AA162" s="29"/>
      <c r="AB162" s="29"/>
    </row>
    <row r="163" spans="1:28" ht="15.75" customHeight="1">
      <c r="A163" s="29"/>
      <c r="B163" s="75"/>
      <c r="C163" s="29"/>
      <c r="D163" s="29"/>
      <c r="E163" s="29"/>
      <c r="F163" s="29"/>
      <c r="G163" s="29"/>
      <c r="H163" s="29"/>
      <c r="I163" s="29"/>
      <c r="J163" s="325"/>
      <c r="K163" s="29"/>
      <c r="L163" s="338"/>
      <c r="M163" s="29"/>
      <c r="N163" s="29"/>
      <c r="O163" s="29"/>
      <c r="P163" s="29"/>
      <c r="Q163" s="29"/>
      <c r="R163" s="29"/>
      <c r="S163" s="29"/>
      <c r="T163" s="29"/>
      <c r="U163" s="29"/>
      <c r="V163" s="29"/>
      <c r="W163" s="29"/>
      <c r="X163" s="29"/>
      <c r="Y163" s="29"/>
      <c r="Z163" s="29"/>
      <c r="AA163" s="29"/>
      <c r="AB163" s="29"/>
    </row>
    <row r="164" spans="1:28" ht="15.75" customHeight="1">
      <c r="A164" s="29"/>
      <c r="B164" s="75"/>
      <c r="C164" s="29"/>
      <c r="D164" s="29"/>
      <c r="E164" s="29"/>
      <c r="F164" s="29"/>
      <c r="G164" s="29"/>
      <c r="H164" s="29"/>
      <c r="I164" s="29"/>
      <c r="J164" s="325"/>
      <c r="K164" s="29"/>
      <c r="L164" s="338"/>
      <c r="M164" s="29"/>
      <c r="N164" s="29"/>
      <c r="O164" s="29"/>
      <c r="P164" s="29"/>
      <c r="Q164" s="29"/>
      <c r="R164" s="29"/>
      <c r="S164" s="29"/>
      <c r="T164" s="29"/>
      <c r="U164" s="29"/>
      <c r="V164" s="29"/>
      <c r="W164" s="29"/>
      <c r="X164" s="29"/>
      <c r="Y164" s="29"/>
      <c r="Z164" s="29"/>
      <c r="AA164" s="29"/>
      <c r="AB164" s="29"/>
    </row>
    <row r="165" spans="1:28" ht="15.75" customHeight="1">
      <c r="A165" s="29"/>
      <c r="B165" s="75"/>
      <c r="C165" s="29"/>
      <c r="D165" s="29"/>
      <c r="E165" s="29"/>
      <c r="F165" s="29"/>
      <c r="G165" s="29"/>
      <c r="H165" s="29"/>
      <c r="I165" s="29"/>
      <c r="J165" s="325"/>
      <c r="K165" s="29"/>
      <c r="L165" s="338"/>
      <c r="M165" s="29"/>
      <c r="N165" s="29"/>
      <c r="O165" s="29"/>
      <c r="P165" s="29"/>
      <c r="Q165" s="29"/>
      <c r="R165" s="29"/>
      <c r="S165" s="29"/>
      <c r="T165" s="29"/>
      <c r="U165" s="29"/>
      <c r="V165" s="29"/>
      <c r="W165" s="29"/>
      <c r="X165" s="29"/>
      <c r="Y165" s="29"/>
      <c r="Z165" s="29"/>
      <c r="AA165" s="29"/>
      <c r="AB165" s="29"/>
    </row>
    <row r="166" spans="1:28" ht="15.75" customHeight="1">
      <c r="A166" s="29"/>
      <c r="B166" s="75"/>
      <c r="C166" s="29"/>
      <c r="D166" s="29"/>
      <c r="E166" s="29"/>
      <c r="F166" s="29"/>
      <c r="G166" s="29"/>
      <c r="H166" s="29"/>
      <c r="I166" s="29"/>
      <c r="J166" s="325"/>
      <c r="K166" s="29"/>
      <c r="L166" s="338"/>
      <c r="M166" s="29"/>
      <c r="N166" s="29"/>
      <c r="O166" s="29"/>
      <c r="P166" s="29"/>
      <c r="Q166" s="29"/>
      <c r="R166" s="29"/>
      <c r="S166" s="29"/>
      <c r="T166" s="29"/>
      <c r="U166" s="29"/>
      <c r="V166" s="29"/>
      <c r="W166" s="29"/>
      <c r="X166" s="29"/>
      <c r="Y166" s="29"/>
      <c r="Z166" s="29"/>
      <c r="AA166" s="29"/>
      <c r="AB166" s="29"/>
    </row>
    <row r="167" spans="1:28" ht="15.75" customHeight="1">
      <c r="A167" s="29"/>
      <c r="B167" s="75"/>
      <c r="C167" s="29"/>
      <c r="D167" s="29"/>
      <c r="E167" s="29"/>
      <c r="F167" s="29"/>
      <c r="G167" s="29"/>
      <c r="H167" s="29"/>
      <c r="I167" s="29"/>
      <c r="J167" s="325"/>
      <c r="K167" s="29"/>
      <c r="L167" s="338"/>
      <c r="M167" s="29"/>
      <c r="N167" s="29"/>
      <c r="O167" s="29"/>
      <c r="P167" s="29"/>
      <c r="Q167" s="29"/>
      <c r="R167" s="29"/>
      <c r="S167" s="29"/>
      <c r="T167" s="29"/>
      <c r="U167" s="29"/>
      <c r="V167" s="29"/>
      <c r="W167" s="29"/>
      <c r="X167" s="29"/>
      <c r="Y167" s="29"/>
      <c r="Z167" s="29"/>
      <c r="AA167" s="29"/>
      <c r="AB167" s="29"/>
    </row>
    <row r="168" spans="1:28" ht="15.75" customHeight="1">
      <c r="A168" s="29"/>
      <c r="B168" s="75"/>
      <c r="C168" s="29"/>
      <c r="D168" s="29"/>
      <c r="E168" s="29"/>
      <c r="F168" s="29"/>
      <c r="G168" s="29"/>
      <c r="H168" s="29"/>
      <c r="I168" s="29"/>
      <c r="J168" s="325"/>
      <c r="K168" s="29"/>
      <c r="L168" s="338"/>
      <c r="M168" s="29"/>
      <c r="N168" s="29"/>
      <c r="O168" s="29"/>
      <c r="P168" s="29"/>
      <c r="Q168" s="29"/>
      <c r="R168" s="29"/>
      <c r="S168" s="29"/>
      <c r="T168" s="29"/>
      <c r="U168" s="29"/>
      <c r="V168" s="29"/>
      <c r="W168" s="29"/>
      <c r="X168" s="29"/>
      <c r="Y168" s="29"/>
      <c r="Z168" s="29"/>
      <c r="AA168" s="29"/>
      <c r="AB168" s="29"/>
    </row>
    <row r="169" spans="1:28" ht="15.75" customHeight="1">
      <c r="A169" s="29"/>
      <c r="B169" s="75"/>
      <c r="C169" s="29"/>
      <c r="D169" s="29"/>
      <c r="E169" s="29"/>
      <c r="F169" s="29"/>
      <c r="G169" s="29"/>
      <c r="H169" s="29"/>
      <c r="I169" s="29"/>
      <c r="J169" s="325"/>
      <c r="K169" s="29"/>
      <c r="L169" s="338"/>
      <c r="M169" s="29"/>
      <c r="N169" s="29"/>
      <c r="O169" s="29"/>
      <c r="P169" s="29"/>
      <c r="Q169" s="29"/>
      <c r="R169" s="29"/>
      <c r="S169" s="29"/>
      <c r="T169" s="29"/>
      <c r="U169" s="29"/>
      <c r="V169" s="29"/>
      <c r="W169" s="29"/>
      <c r="X169" s="29"/>
      <c r="Y169" s="29"/>
      <c r="Z169" s="29"/>
      <c r="AA169" s="29"/>
      <c r="AB169" s="29"/>
    </row>
    <row r="170" spans="1:28" ht="15.75" customHeight="1">
      <c r="A170" s="29"/>
      <c r="B170" s="75"/>
      <c r="C170" s="29"/>
      <c r="D170" s="29"/>
      <c r="E170" s="29"/>
      <c r="F170" s="29"/>
      <c r="G170" s="29"/>
      <c r="H170" s="29"/>
      <c r="I170" s="29"/>
      <c r="J170" s="325"/>
      <c r="K170" s="29"/>
      <c r="L170" s="338"/>
      <c r="M170" s="29"/>
      <c r="N170" s="29"/>
      <c r="O170" s="29"/>
      <c r="P170" s="29"/>
      <c r="Q170" s="29"/>
      <c r="R170" s="29"/>
      <c r="S170" s="29"/>
      <c r="T170" s="29"/>
      <c r="U170" s="29"/>
      <c r="V170" s="29"/>
      <c r="W170" s="29"/>
      <c r="X170" s="29"/>
      <c r="Y170" s="29"/>
      <c r="Z170" s="29"/>
      <c r="AA170" s="29"/>
      <c r="AB170" s="29"/>
    </row>
    <row r="171" spans="1:28" ht="15.75" customHeight="1">
      <c r="A171" s="29"/>
      <c r="B171" s="75"/>
      <c r="C171" s="29"/>
      <c r="D171" s="29"/>
      <c r="E171" s="29"/>
      <c r="F171" s="29"/>
      <c r="G171" s="29"/>
      <c r="H171" s="29"/>
      <c r="I171" s="29"/>
      <c r="J171" s="325"/>
      <c r="K171" s="29"/>
      <c r="L171" s="338"/>
      <c r="M171" s="29"/>
      <c r="N171" s="29"/>
      <c r="O171" s="29"/>
      <c r="P171" s="29"/>
      <c r="Q171" s="29"/>
      <c r="R171" s="29"/>
      <c r="S171" s="29"/>
      <c r="T171" s="29"/>
      <c r="U171" s="29"/>
      <c r="V171" s="29"/>
      <c r="W171" s="29"/>
      <c r="X171" s="29"/>
      <c r="Y171" s="29"/>
      <c r="Z171" s="29"/>
      <c r="AA171" s="29"/>
      <c r="AB171" s="29"/>
    </row>
    <row r="172" spans="1:28" ht="15.75" customHeight="1">
      <c r="A172" s="29"/>
      <c r="B172" s="75"/>
      <c r="C172" s="29"/>
      <c r="D172" s="29"/>
      <c r="E172" s="29"/>
      <c r="F172" s="29"/>
      <c r="G172" s="29"/>
      <c r="H172" s="29"/>
      <c r="I172" s="29"/>
      <c r="J172" s="325"/>
      <c r="K172" s="29"/>
      <c r="L172" s="338"/>
      <c r="M172" s="29"/>
      <c r="N172" s="29"/>
      <c r="O172" s="29"/>
      <c r="P172" s="29"/>
      <c r="Q172" s="29"/>
      <c r="R172" s="29"/>
      <c r="S172" s="29"/>
      <c r="T172" s="29"/>
      <c r="U172" s="29"/>
      <c r="V172" s="29"/>
      <c r="W172" s="29"/>
      <c r="X172" s="29"/>
      <c r="Y172" s="29"/>
      <c r="Z172" s="29"/>
      <c r="AA172" s="29"/>
      <c r="AB172" s="29"/>
    </row>
    <row r="173" spans="1:28" ht="15.75" customHeight="1">
      <c r="A173" s="29"/>
      <c r="B173" s="75"/>
      <c r="C173" s="29"/>
      <c r="D173" s="29"/>
      <c r="E173" s="29"/>
      <c r="F173" s="29"/>
      <c r="G173" s="29"/>
      <c r="H173" s="29"/>
      <c r="I173" s="29"/>
      <c r="J173" s="325"/>
      <c r="K173" s="29"/>
      <c r="L173" s="338"/>
      <c r="M173" s="29"/>
      <c r="N173" s="29"/>
      <c r="O173" s="29"/>
      <c r="P173" s="29"/>
      <c r="Q173" s="29"/>
      <c r="R173" s="29"/>
      <c r="S173" s="29"/>
      <c r="T173" s="29"/>
      <c r="U173" s="29"/>
      <c r="V173" s="29"/>
      <c r="W173" s="29"/>
      <c r="X173" s="29"/>
      <c r="Y173" s="29"/>
      <c r="Z173" s="29"/>
      <c r="AA173" s="29"/>
      <c r="AB173" s="29"/>
    </row>
    <row r="174" spans="1:28" ht="15.75" customHeight="1">
      <c r="A174" s="29"/>
      <c r="B174" s="75"/>
      <c r="C174" s="29"/>
      <c r="D174" s="29"/>
      <c r="E174" s="29"/>
      <c r="F174" s="29"/>
      <c r="G174" s="29"/>
      <c r="H174" s="29"/>
      <c r="I174" s="29"/>
      <c r="J174" s="325"/>
      <c r="K174" s="29"/>
      <c r="L174" s="338"/>
      <c r="M174" s="29"/>
      <c r="N174" s="29"/>
      <c r="O174" s="29"/>
      <c r="P174" s="29"/>
      <c r="Q174" s="29"/>
      <c r="R174" s="29"/>
      <c r="S174" s="29"/>
      <c r="T174" s="29"/>
      <c r="U174" s="29"/>
      <c r="V174" s="29"/>
      <c r="W174" s="29"/>
      <c r="X174" s="29"/>
      <c r="Y174" s="29"/>
      <c r="Z174" s="29"/>
      <c r="AA174" s="29"/>
      <c r="AB174" s="29"/>
    </row>
    <row r="175" spans="1:28" ht="15.75" customHeight="1">
      <c r="A175" s="29"/>
      <c r="B175" s="75"/>
      <c r="C175" s="29"/>
      <c r="D175" s="29"/>
      <c r="E175" s="29"/>
      <c r="F175" s="29"/>
      <c r="G175" s="29"/>
      <c r="H175" s="29"/>
      <c r="I175" s="29"/>
      <c r="J175" s="325"/>
      <c r="K175" s="29"/>
      <c r="L175" s="338"/>
      <c r="M175" s="29"/>
      <c r="N175" s="29"/>
      <c r="O175" s="29"/>
      <c r="P175" s="29"/>
      <c r="Q175" s="29"/>
      <c r="R175" s="29"/>
      <c r="S175" s="29"/>
      <c r="T175" s="29"/>
      <c r="U175" s="29"/>
      <c r="V175" s="29"/>
      <c r="W175" s="29"/>
      <c r="X175" s="29"/>
      <c r="Y175" s="29"/>
      <c r="Z175" s="29"/>
      <c r="AA175" s="29"/>
      <c r="AB175" s="29"/>
    </row>
    <row r="176" spans="1:28" ht="15.75" customHeight="1">
      <c r="A176" s="29"/>
      <c r="B176" s="75"/>
      <c r="C176" s="29"/>
      <c r="D176" s="29"/>
      <c r="E176" s="29"/>
      <c r="F176" s="29"/>
      <c r="G176" s="29"/>
      <c r="H176" s="29"/>
      <c r="I176" s="29"/>
      <c r="J176" s="325"/>
      <c r="K176" s="29"/>
      <c r="L176" s="338"/>
      <c r="M176" s="29"/>
      <c r="N176" s="29"/>
      <c r="O176" s="29"/>
      <c r="P176" s="29"/>
      <c r="Q176" s="29"/>
      <c r="R176" s="29"/>
      <c r="S176" s="29"/>
      <c r="T176" s="29"/>
      <c r="U176" s="29"/>
      <c r="V176" s="29"/>
      <c r="W176" s="29"/>
      <c r="X176" s="29"/>
      <c r="Y176" s="29"/>
      <c r="Z176" s="29"/>
      <c r="AA176" s="29"/>
      <c r="AB176" s="29"/>
    </row>
    <row r="177" spans="1:28" ht="15.75" customHeight="1">
      <c r="A177" s="29"/>
      <c r="B177" s="75"/>
      <c r="C177" s="29"/>
      <c r="D177" s="29"/>
      <c r="E177" s="29"/>
      <c r="F177" s="29"/>
      <c r="G177" s="29"/>
      <c r="H177" s="29"/>
      <c r="I177" s="29"/>
      <c r="J177" s="325"/>
      <c r="K177" s="29"/>
      <c r="L177" s="338"/>
      <c r="M177" s="29"/>
      <c r="N177" s="29"/>
      <c r="O177" s="29"/>
      <c r="P177" s="29"/>
      <c r="Q177" s="29"/>
      <c r="R177" s="29"/>
      <c r="S177" s="29"/>
      <c r="T177" s="29"/>
      <c r="U177" s="29"/>
      <c r="V177" s="29"/>
      <c r="W177" s="29"/>
      <c r="X177" s="29"/>
      <c r="Y177" s="29"/>
      <c r="Z177" s="29"/>
      <c r="AA177" s="29"/>
      <c r="AB177" s="29"/>
    </row>
    <row r="178" spans="1:28" ht="15.75" customHeight="1">
      <c r="A178" s="29"/>
      <c r="B178" s="75"/>
      <c r="C178" s="29"/>
      <c r="D178" s="29"/>
      <c r="E178" s="29"/>
      <c r="F178" s="29"/>
      <c r="G178" s="29"/>
      <c r="H178" s="29"/>
      <c r="I178" s="29"/>
      <c r="J178" s="325"/>
      <c r="K178" s="29"/>
      <c r="L178" s="338"/>
      <c r="M178" s="29"/>
      <c r="N178" s="29"/>
      <c r="O178" s="29"/>
      <c r="P178" s="29"/>
      <c r="Q178" s="29"/>
      <c r="R178" s="29"/>
      <c r="S178" s="29"/>
      <c r="T178" s="29"/>
      <c r="U178" s="29"/>
      <c r="V178" s="29"/>
      <c r="W178" s="29"/>
      <c r="X178" s="29"/>
      <c r="Y178" s="29"/>
      <c r="Z178" s="29"/>
      <c r="AA178" s="29"/>
      <c r="AB178" s="29"/>
    </row>
    <row r="179" spans="1:28" ht="15.75" customHeight="1">
      <c r="A179" s="29"/>
      <c r="B179" s="75"/>
      <c r="C179" s="29"/>
      <c r="D179" s="29"/>
      <c r="E179" s="29"/>
      <c r="F179" s="29"/>
      <c r="G179" s="29"/>
      <c r="H179" s="29"/>
      <c r="I179" s="29"/>
      <c r="J179" s="325"/>
      <c r="K179" s="29"/>
      <c r="L179" s="338"/>
      <c r="M179" s="29"/>
      <c r="N179" s="29"/>
      <c r="O179" s="29"/>
      <c r="P179" s="29"/>
      <c r="Q179" s="29"/>
      <c r="R179" s="29"/>
      <c r="S179" s="29"/>
      <c r="T179" s="29"/>
      <c r="U179" s="29"/>
      <c r="V179" s="29"/>
      <c r="W179" s="29"/>
      <c r="X179" s="29"/>
      <c r="Y179" s="29"/>
      <c r="Z179" s="29"/>
      <c r="AA179" s="29"/>
      <c r="AB179" s="29"/>
    </row>
    <row r="180" spans="1:28" ht="15.75" customHeight="1">
      <c r="A180" s="29"/>
      <c r="B180" s="75"/>
      <c r="C180" s="29"/>
      <c r="D180" s="29"/>
      <c r="E180" s="29"/>
      <c r="F180" s="29"/>
      <c r="G180" s="29"/>
      <c r="H180" s="29"/>
      <c r="I180" s="29"/>
      <c r="J180" s="325"/>
      <c r="K180" s="29"/>
      <c r="L180" s="338"/>
      <c r="M180" s="29"/>
      <c r="N180" s="29"/>
      <c r="O180" s="29"/>
      <c r="P180" s="29"/>
      <c r="Q180" s="29"/>
      <c r="R180" s="29"/>
      <c r="S180" s="29"/>
      <c r="T180" s="29"/>
      <c r="U180" s="29"/>
      <c r="V180" s="29"/>
      <c r="W180" s="29"/>
      <c r="X180" s="29"/>
      <c r="Y180" s="29"/>
      <c r="Z180" s="29"/>
      <c r="AA180" s="29"/>
      <c r="AB180" s="29"/>
    </row>
    <row r="181" spans="1:28" ht="15.75" customHeight="1">
      <c r="A181" s="29"/>
      <c r="B181" s="75"/>
      <c r="C181" s="29"/>
      <c r="D181" s="29"/>
      <c r="E181" s="29"/>
      <c r="F181" s="29"/>
      <c r="G181" s="29"/>
      <c r="H181" s="29"/>
      <c r="I181" s="29"/>
      <c r="J181" s="325"/>
      <c r="K181" s="29"/>
      <c r="L181" s="338"/>
      <c r="M181" s="29"/>
      <c r="N181" s="29"/>
      <c r="O181" s="29"/>
      <c r="P181" s="29"/>
      <c r="Q181" s="29"/>
      <c r="R181" s="29"/>
      <c r="S181" s="29"/>
      <c r="T181" s="29"/>
      <c r="U181" s="29"/>
      <c r="V181" s="29"/>
      <c r="W181" s="29"/>
      <c r="X181" s="29"/>
      <c r="Y181" s="29"/>
      <c r="Z181" s="29"/>
      <c r="AA181" s="29"/>
      <c r="AB181" s="29"/>
    </row>
    <row r="182" spans="1:28" ht="15.75" customHeight="1">
      <c r="A182" s="29"/>
      <c r="B182" s="75"/>
      <c r="C182" s="29"/>
      <c r="D182" s="29"/>
      <c r="E182" s="29"/>
      <c r="F182" s="29"/>
      <c r="G182" s="29"/>
      <c r="H182" s="29"/>
      <c r="I182" s="29"/>
      <c r="J182" s="325"/>
      <c r="K182" s="29"/>
      <c r="L182" s="338"/>
      <c r="M182" s="29"/>
      <c r="N182" s="29"/>
      <c r="O182" s="29"/>
      <c r="P182" s="29"/>
      <c r="Q182" s="29"/>
      <c r="R182" s="29"/>
      <c r="S182" s="29"/>
      <c r="T182" s="29"/>
      <c r="U182" s="29"/>
      <c r="V182" s="29"/>
      <c r="W182" s="29"/>
      <c r="X182" s="29"/>
      <c r="Y182" s="29"/>
      <c r="Z182" s="29"/>
      <c r="AA182" s="29"/>
      <c r="AB182" s="29"/>
    </row>
    <row r="183" spans="1:28" ht="15.75" customHeight="1">
      <c r="A183" s="29"/>
      <c r="B183" s="75"/>
      <c r="C183" s="29"/>
      <c r="D183" s="29"/>
      <c r="E183" s="29"/>
      <c r="F183" s="29"/>
      <c r="G183" s="29"/>
      <c r="H183" s="29"/>
      <c r="I183" s="29"/>
      <c r="J183" s="325"/>
      <c r="K183" s="29"/>
      <c r="L183" s="338"/>
      <c r="M183" s="29"/>
      <c r="N183" s="29"/>
      <c r="O183" s="29"/>
      <c r="P183" s="29"/>
      <c r="Q183" s="29"/>
      <c r="R183" s="29"/>
      <c r="S183" s="29"/>
      <c r="T183" s="29"/>
      <c r="U183" s="29"/>
      <c r="V183" s="29"/>
      <c r="W183" s="29"/>
      <c r="X183" s="29"/>
      <c r="Y183" s="29"/>
      <c r="Z183" s="29"/>
      <c r="AA183" s="29"/>
      <c r="AB183" s="29"/>
    </row>
    <row r="184" spans="1:28" ht="15.75" customHeight="1">
      <c r="A184" s="29"/>
      <c r="B184" s="75"/>
      <c r="C184" s="29"/>
      <c r="D184" s="29"/>
      <c r="E184" s="29"/>
      <c r="F184" s="29"/>
      <c r="G184" s="29"/>
      <c r="H184" s="29"/>
      <c r="I184" s="29"/>
      <c r="J184" s="325"/>
      <c r="K184" s="29"/>
      <c r="L184" s="338"/>
      <c r="M184" s="29"/>
      <c r="N184" s="29"/>
      <c r="O184" s="29"/>
      <c r="P184" s="29"/>
      <c r="Q184" s="29"/>
      <c r="R184" s="29"/>
      <c r="S184" s="29"/>
      <c r="T184" s="29"/>
      <c r="U184" s="29"/>
      <c r="V184" s="29"/>
      <c r="W184" s="29"/>
      <c r="X184" s="29"/>
      <c r="Y184" s="29"/>
      <c r="Z184" s="29"/>
      <c r="AA184" s="29"/>
      <c r="AB184" s="29"/>
    </row>
    <row r="185" spans="1:28" ht="15.75" customHeight="1">
      <c r="A185" s="29"/>
      <c r="B185" s="75"/>
      <c r="C185" s="29"/>
      <c r="D185" s="29"/>
      <c r="E185" s="29"/>
      <c r="F185" s="29"/>
      <c r="G185" s="29"/>
      <c r="H185" s="29"/>
      <c r="I185" s="29"/>
      <c r="J185" s="325"/>
      <c r="K185" s="29"/>
      <c r="L185" s="338"/>
      <c r="M185" s="29"/>
      <c r="N185" s="29"/>
      <c r="O185" s="29"/>
      <c r="P185" s="29"/>
      <c r="Q185" s="29"/>
      <c r="R185" s="29"/>
      <c r="S185" s="29"/>
      <c r="T185" s="29"/>
      <c r="U185" s="29"/>
      <c r="V185" s="29"/>
      <c r="W185" s="29"/>
      <c r="X185" s="29"/>
      <c r="Y185" s="29"/>
      <c r="Z185" s="29"/>
      <c r="AA185" s="29"/>
      <c r="AB185" s="29"/>
    </row>
    <row r="186" spans="1:28" ht="15.75" customHeight="1">
      <c r="A186" s="29"/>
      <c r="B186" s="75"/>
      <c r="C186" s="29"/>
      <c r="D186" s="29"/>
      <c r="E186" s="29"/>
      <c r="F186" s="29"/>
      <c r="G186" s="29"/>
      <c r="H186" s="29"/>
      <c r="I186" s="29"/>
      <c r="J186" s="325"/>
      <c r="K186" s="29"/>
      <c r="L186" s="338"/>
      <c r="M186" s="29"/>
      <c r="N186" s="29"/>
      <c r="O186" s="29"/>
      <c r="P186" s="29"/>
      <c r="Q186" s="29"/>
      <c r="R186" s="29"/>
      <c r="S186" s="29"/>
      <c r="T186" s="29"/>
      <c r="U186" s="29"/>
      <c r="V186" s="29"/>
      <c r="W186" s="29"/>
      <c r="X186" s="29"/>
      <c r="Y186" s="29"/>
      <c r="Z186" s="29"/>
      <c r="AA186" s="29"/>
      <c r="AB186" s="29"/>
    </row>
    <row r="187" spans="1:28" ht="15.75" customHeight="1">
      <c r="A187" s="29"/>
      <c r="B187" s="75"/>
      <c r="C187" s="29"/>
      <c r="D187" s="29"/>
      <c r="E187" s="29"/>
      <c r="F187" s="29"/>
      <c r="G187" s="29"/>
      <c r="H187" s="29"/>
      <c r="I187" s="29"/>
      <c r="J187" s="325"/>
      <c r="K187" s="29"/>
      <c r="L187" s="338"/>
      <c r="M187" s="29"/>
      <c r="N187" s="29"/>
      <c r="O187" s="29"/>
      <c r="P187" s="29"/>
      <c r="Q187" s="29"/>
      <c r="R187" s="29"/>
      <c r="S187" s="29"/>
      <c r="T187" s="29"/>
      <c r="U187" s="29"/>
      <c r="V187" s="29"/>
      <c r="W187" s="29"/>
      <c r="X187" s="29"/>
      <c r="Y187" s="29"/>
      <c r="Z187" s="29"/>
      <c r="AA187" s="29"/>
      <c r="AB187" s="29"/>
    </row>
    <row r="188" spans="1:28" ht="15.75" customHeight="1">
      <c r="A188" s="29"/>
      <c r="B188" s="75"/>
      <c r="C188" s="29"/>
      <c r="D188" s="29"/>
      <c r="E188" s="29"/>
      <c r="F188" s="29"/>
      <c r="G188" s="29"/>
      <c r="H188" s="29"/>
      <c r="I188" s="29"/>
      <c r="J188" s="325"/>
      <c r="K188" s="29"/>
      <c r="L188" s="338"/>
      <c r="M188" s="29"/>
      <c r="N188" s="29"/>
      <c r="O188" s="29"/>
      <c r="P188" s="29"/>
      <c r="Q188" s="29"/>
      <c r="R188" s="29"/>
      <c r="S188" s="29"/>
      <c r="T188" s="29"/>
      <c r="U188" s="29"/>
      <c r="V188" s="29"/>
      <c r="W188" s="29"/>
      <c r="X188" s="29"/>
      <c r="Y188" s="29"/>
      <c r="Z188" s="29"/>
      <c r="AA188" s="29"/>
      <c r="AB188" s="29"/>
    </row>
    <row r="189" spans="1:28" ht="15.75" customHeight="1">
      <c r="A189" s="29"/>
      <c r="B189" s="75"/>
      <c r="C189" s="29"/>
      <c r="D189" s="29"/>
      <c r="E189" s="29"/>
      <c r="F189" s="29"/>
      <c r="G189" s="29"/>
      <c r="H189" s="29"/>
      <c r="I189" s="29"/>
      <c r="J189" s="325"/>
      <c r="K189" s="29"/>
      <c r="L189" s="338"/>
      <c r="M189" s="29"/>
      <c r="N189" s="29"/>
      <c r="O189" s="29"/>
      <c r="P189" s="29"/>
      <c r="Q189" s="29"/>
      <c r="R189" s="29"/>
      <c r="S189" s="29"/>
      <c r="T189" s="29"/>
      <c r="U189" s="29"/>
      <c r="V189" s="29"/>
      <c r="W189" s="29"/>
      <c r="X189" s="29"/>
      <c r="Y189" s="29"/>
      <c r="Z189" s="29"/>
      <c r="AA189" s="29"/>
      <c r="AB189" s="29"/>
    </row>
    <row r="190" spans="1:28" ht="15.75" customHeight="1">
      <c r="A190" s="29"/>
      <c r="B190" s="75"/>
      <c r="C190" s="29"/>
      <c r="D190" s="29"/>
      <c r="E190" s="29"/>
      <c r="F190" s="29"/>
      <c r="G190" s="29"/>
      <c r="H190" s="29"/>
      <c r="I190" s="29"/>
      <c r="J190" s="325"/>
      <c r="K190" s="29"/>
      <c r="L190" s="338"/>
      <c r="M190" s="29"/>
      <c r="N190" s="29"/>
      <c r="O190" s="29"/>
      <c r="P190" s="29"/>
      <c r="Q190" s="29"/>
      <c r="R190" s="29"/>
      <c r="S190" s="29"/>
      <c r="T190" s="29"/>
      <c r="U190" s="29"/>
      <c r="V190" s="29"/>
      <c r="W190" s="29"/>
      <c r="X190" s="29"/>
      <c r="Y190" s="29"/>
      <c r="Z190" s="29"/>
      <c r="AA190" s="29"/>
      <c r="AB190" s="29"/>
    </row>
    <row r="191" spans="1:28" ht="15.75" customHeight="1">
      <c r="A191" s="29"/>
      <c r="B191" s="75"/>
      <c r="C191" s="29"/>
      <c r="D191" s="29"/>
      <c r="E191" s="29"/>
      <c r="F191" s="29"/>
      <c r="G191" s="29"/>
      <c r="H191" s="29"/>
      <c r="I191" s="29"/>
      <c r="J191" s="325"/>
      <c r="K191" s="29"/>
      <c r="L191" s="338"/>
      <c r="M191" s="29"/>
      <c r="N191" s="29"/>
      <c r="O191" s="29"/>
      <c r="P191" s="29"/>
      <c r="Q191" s="29"/>
      <c r="R191" s="29"/>
      <c r="S191" s="29"/>
      <c r="T191" s="29"/>
      <c r="U191" s="29"/>
      <c r="V191" s="29"/>
      <c r="W191" s="29"/>
      <c r="X191" s="29"/>
      <c r="Y191" s="29"/>
      <c r="Z191" s="29"/>
      <c r="AA191" s="29"/>
      <c r="AB191" s="29"/>
    </row>
    <row r="192" spans="1:28" ht="15.75" customHeight="1">
      <c r="A192" s="29"/>
      <c r="B192" s="75"/>
      <c r="C192" s="29"/>
      <c r="D192" s="29"/>
      <c r="E192" s="29"/>
      <c r="F192" s="29"/>
      <c r="G192" s="29"/>
      <c r="H192" s="29"/>
      <c r="I192" s="29"/>
      <c r="J192" s="325"/>
      <c r="K192" s="29"/>
      <c r="L192" s="338"/>
      <c r="M192" s="29"/>
      <c r="N192" s="29"/>
      <c r="O192" s="29"/>
      <c r="P192" s="29"/>
      <c r="Q192" s="29"/>
      <c r="R192" s="29"/>
      <c r="S192" s="29"/>
      <c r="T192" s="29"/>
      <c r="U192" s="29"/>
      <c r="V192" s="29"/>
      <c r="W192" s="29"/>
      <c r="X192" s="29"/>
      <c r="Y192" s="29"/>
      <c r="Z192" s="29"/>
      <c r="AA192" s="29"/>
      <c r="AB192" s="29"/>
    </row>
    <row r="193" spans="1:28" ht="15.75" customHeight="1">
      <c r="A193" s="29"/>
      <c r="B193" s="75"/>
      <c r="C193" s="29"/>
      <c r="D193" s="29"/>
      <c r="E193" s="29"/>
      <c r="F193" s="29"/>
      <c r="G193" s="29"/>
      <c r="H193" s="29"/>
      <c r="I193" s="29"/>
      <c r="J193" s="325"/>
      <c r="K193" s="29"/>
      <c r="L193" s="338"/>
      <c r="M193" s="29"/>
      <c r="N193" s="29"/>
      <c r="O193" s="29"/>
      <c r="P193" s="29"/>
      <c r="Q193" s="29"/>
      <c r="R193" s="29"/>
      <c r="S193" s="29"/>
      <c r="T193" s="29"/>
      <c r="U193" s="29"/>
      <c r="V193" s="29"/>
      <c r="W193" s="29"/>
      <c r="X193" s="29"/>
      <c r="Y193" s="29"/>
      <c r="Z193" s="29"/>
      <c r="AA193" s="29"/>
      <c r="AB193" s="29"/>
    </row>
    <row r="194" spans="1:28" ht="15.75" customHeight="1">
      <c r="A194" s="29"/>
      <c r="B194" s="75"/>
      <c r="C194" s="29"/>
      <c r="D194" s="29"/>
      <c r="E194" s="29"/>
      <c r="F194" s="29"/>
      <c r="G194" s="29"/>
      <c r="H194" s="29"/>
      <c r="I194" s="29"/>
      <c r="J194" s="325"/>
      <c r="K194" s="29"/>
      <c r="L194" s="338"/>
      <c r="M194" s="29"/>
      <c r="N194" s="29"/>
      <c r="O194" s="29"/>
      <c r="P194" s="29"/>
      <c r="Q194" s="29"/>
      <c r="R194" s="29"/>
      <c r="S194" s="29"/>
      <c r="T194" s="29"/>
      <c r="U194" s="29"/>
      <c r="V194" s="29"/>
      <c r="W194" s="29"/>
      <c r="X194" s="29"/>
      <c r="Y194" s="29"/>
      <c r="Z194" s="29"/>
      <c r="AA194" s="29"/>
      <c r="AB194" s="29"/>
    </row>
    <row r="195" spans="1:28" ht="15.75" customHeight="1">
      <c r="A195" s="29"/>
      <c r="B195" s="75"/>
      <c r="C195" s="29"/>
      <c r="D195" s="29"/>
      <c r="E195" s="29"/>
      <c r="F195" s="29"/>
      <c r="G195" s="29"/>
      <c r="H195" s="29"/>
      <c r="I195" s="29"/>
      <c r="J195" s="325"/>
      <c r="K195" s="29"/>
      <c r="L195" s="338"/>
      <c r="M195" s="29"/>
      <c r="N195" s="29"/>
      <c r="O195" s="29"/>
      <c r="P195" s="29"/>
      <c r="Q195" s="29"/>
      <c r="R195" s="29"/>
      <c r="S195" s="29"/>
      <c r="T195" s="29"/>
      <c r="U195" s="29"/>
      <c r="V195" s="29"/>
      <c r="W195" s="29"/>
      <c r="X195" s="29"/>
      <c r="Y195" s="29"/>
      <c r="Z195" s="29"/>
      <c r="AA195" s="29"/>
      <c r="AB195" s="29"/>
    </row>
    <row r="196" spans="1:28" ht="15.75" customHeight="1">
      <c r="A196" s="29"/>
      <c r="B196" s="75"/>
      <c r="C196" s="29"/>
      <c r="D196" s="29"/>
      <c r="E196" s="29"/>
      <c r="F196" s="29"/>
      <c r="G196" s="29"/>
      <c r="H196" s="29"/>
      <c r="I196" s="29"/>
      <c r="J196" s="325"/>
      <c r="K196" s="29"/>
      <c r="L196" s="338"/>
      <c r="M196" s="29"/>
      <c r="N196" s="29"/>
      <c r="O196" s="29"/>
      <c r="P196" s="29"/>
      <c r="Q196" s="29"/>
      <c r="R196" s="29"/>
      <c r="S196" s="29"/>
      <c r="T196" s="29"/>
      <c r="U196" s="29"/>
      <c r="V196" s="29"/>
      <c r="W196" s="29"/>
      <c r="X196" s="29"/>
      <c r="Y196" s="29"/>
      <c r="Z196" s="29"/>
      <c r="AA196" s="29"/>
      <c r="AB196" s="29"/>
    </row>
    <row r="197" spans="1:28" ht="15.75" customHeight="1">
      <c r="A197" s="29"/>
      <c r="B197" s="75"/>
      <c r="C197" s="29"/>
      <c r="D197" s="29"/>
      <c r="E197" s="29"/>
      <c r="F197" s="29"/>
      <c r="G197" s="29"/>
      <c r="H197" s="29"/>
      <c r="I197" s="29"/>
      <c r="J197" s="325"/>
      <c r="K197" s="29"/>
      <c r="L197" s="338"/>
      <c r="M197" s="29"/>
      <c r="N197" s="29"/>
      <c r="O197" s="29"/>
      <c r="P197" s="29"/>
      <c r="Q197" s="29"/>
      <c r="R197" s="29"/>
      <c r="S197" s="29"/>
      <c r="T197" s="29"/>
      <c r="U197" s="29"/>
      <c r="V197" s="29"/>
      <c r="W197" s="29"/>
      <c r="X197" s="29"/>
      <c r="Y197" s="29"/>
      <c r="Z197" s="29"/>
      <c r="AA197" s="29"/>
      <c r="AB197" s="29"/>
    </row>
    <row r="198" spans="1:28" ht="15.75" customHeight="1">
      <c r="A198" s="29"/>
      <c r="B198" s="75"/>
      <c r="C198" s="29"/>
      <c r="D198" s="29"/>
      <c r="E198" s="29"/>
      <c r="F198" s="29"/>
      <c r="G198" s="29"/>
      <c r="H198" s="29"/>
      <c r="I198" s="29"/>
      <c r="J198" s="325"/>
      <c r="K198" s="29"/>
      <c r="L198" s="338"/>
      <c r="M198" s="29"/>
      <c r="N198" s="29"/>
      <c r="O198" s="29"/>
      <c r="P198" s="29"/>
      <c r="Q198" s="29"/>
      <c r="R198" s="29"/>
      <c r="S198" s="29"/>
      <c r="T198" s="29"/>
      <c r="U198" s="29"/>
      <c r="V198" s="29"/>
      <c r="W198" s="29"/>
      <c r="X198" s="29"/>
      <c r="Y198" s="29"/>
      <c r="Z198" s="29"/>
      <c r="AA198" s="29"/>
      <c r="AB198" s="29"/>
    </row>
    <row r="199" spans="1:28" ht="15.75" customHeight="1">
      <c r="A199" s="29"/>
      <c r="B199" s="75"/>
      <c r="C199" s="29"/>
      <c r="D199" s="29"/>
      <c r="E199" s="29"/>
      <c r="F199" s="29"/>
      <c r="G199" s="29"/>
      <c r="H199" s="29"/>
      <c r="I199" s="29"/>
      <c r="J199" s="325"/>
      <c r="K199" s="29"/>
      <c r="L199" s="338"/>
      <c r="M199" s="29"/>
      <c r="N199" s="29"/>
      <c r="O199" s="29"/>
      <c r="P199" s="29"/>
      <c r="Q199" s="29"/>
      <c r="R199" s="29"/>
      <c r="S199" s="29"/>
      <c r="T199" s="29"/>
      <c r="U199" s="29"/>
      <c r="V199" s="29"/>
      <c r="W199" s="29"/>
      <c r="X199" s="29"/>
      <c r="Y199" s="29"/>
      <c r="Z199" s="29"/>
      <c r="AA199" s="29"/>
      <c r="AB199" s="29"/>
    </row>
    <row r="200" spans="1:28" ht="15.75" customHeight="1">
      <c r="A200" s="29"/>
      <c r="B200" s="75"/>
      <c r="C200" s="29"/>
      <c r="D200" s="29"/>
      <c r="E200" s="29"/>
      <c r="F200" s="29"/>
      <c r="G200" s="29"/>
      <c r="H200" s="29"/>
      <c r="I200" s="29"/>
      <c r="J200" s="325"/>
      <c r="K200" s="29"/>
      <c r="L200" s="338"/>
      <c r="M200" s="29"/>
      <c r="N200" s="29"/>
      <c r="O200" s="29"/>
      <c r="P200" s="29"/>
      <c r="Q200" s="29"/>
      <c r="R200" s="29"/>
      <c r="S200" s="29"/>
      <c r="T200" s="29"/>
      <c r="U200" s="29"/>
      <c r="V200" s="29"/>
      <c r="W200" s="29"/>
      <c r="X200" s="29"/>
      <c r="Y200" s="29"/>
      <c r="Z200" s="29"/>
      <c r="AA200" s="29"/>
      <c r="AB200" s="29"/>
    </row>
    <row r="201" spans="1:28" ht="15.75" customHeight="1">
      <c r="A201" s="29"/>
      <c r="B201" s="75"/>
      <c r="C201" s="29"/>
      <c r="D201" s="29"/>
      <c r="E201" s="29"/>
      <c r="F201" s="29"/>
      <c r="G201" s="29"/>
      <c r="H201" s="29"/>
      <c r="I201" s="29"/>
      <c r="J201" s="325"/>
      <c r="K201" s="29"/>
      <c r="L201" s="338"/>
      <c r="M201" s="29"/>
      <c r="N201" s="29"/>
      <c r="O201" s="29"/>
      <c r="P201" s="29"/>
      <c r="Q201" s="29"/>
      <c r="R201" s="29"/>
      <c r="S201" s="29"/>
      <c r="T201" s="29"/>
      <c r="U201" s="29"/>
      <c r="V201" s="29"/>
      <c r="W201" s="29"/>
      <c r="X201" s="29"/>
      <c r="Y201" s="29"/>
      <c r="Z201" s="29"/>
      <c r="AA201" s="29"/>
      <c r="AB201" s="29"/>
    </row>
    <row r="202" spans="1:28" ht="15.75" customHeight="1">
      <c r="A202" s="29"/>
      <c r="B202" s="75"/>
      <c r="C202" s="29"/>
      <c r="D202" s="29"/>
      <c r="E202" s="29"/>
      <c r="F202" s="29"/>
      <c r="G202" s="29"/>
      <c r="H202" s="29"/>
      <c r="I202" s="29"/>
      <c r="J202" s="325"/>
      <c r="K202" s="29"/>
      <c r="L202" s="338"/>
      <c r="M202" s="29"/>
      <c r="N202" s="29"/>
      <c r="O202" s="29"/>
      <c r="P202" s="29"/>
      <c r="Q202" s="29"/>
      <c r="R202" s="29"/>
      <c r="S202" s="29"/>
      <c r="T202" s="29"/>
      <c r="U202" s="29"/>
      <c r="V202" s="29"/>
      <c r="W202" s="29"/>
      <c r="X202" s="29"/>
      <c r="Y202" s="29"/>
      <c r="Z202" s="29"/>
      <c r="AA202" s="29"/>
      <c r="AB202" s="29"/>
    </row>
    <row r="203" spans="1:28" ht="15.75" customHeight="1">
      <c r="A203" s="29"/>
      <c r="B203" s="75"/>
      <c r="C203" s="29"/>
      <c r="D203" s="29"/>
      <c r="E203" s="29"/>
      <c r="F203" s="29"/>
      <c r="G203" s="29"/>
      <c r="H203" s="29"/>
      <c r="I203" s="29"/>
      <c r="J203" s="325"/>
      <c r="K203" s="29"/>
      <c r="L203" s="338"/>
      <c r="M203" s="29"/>
      <c r="N203" s="29"/>
      <c r="O203" s="29"/>
      <c r="P203" s="29"/>
      <c r="Q203" s="29"/>
      <c r="R203" s="29"/>
      <c r="S203" s="29"/>
      <c r="T203" s="29"/>
      <c r="U203" s="29"/>
      <c r="V203" s="29"/>
      <c r="W203" s="29"/>
      <c r="X203" s="29"/>
      <c r="Y203" s="29"/>
      <c r="Z203" s="29"/>
      <c r="AA203" s="29"/>
      <c r="AB203" s="29"/>
    </row>
    <row r="204" spans="1:28" ht="15.75" customHeight="1">
      <c r="A204" s="29"/>
      <c r="B204" s="75"/>
      <c r="C204" s="29"/>
      <c r="D204" s="29"/>
      <c r="E204" s="29"/>
      <c r="F204" s="29"/>
      <c r="G204" s="29"/>
      <c r="H204" s="29"/>
      <c r="I204" s="29"/>
      <c r="J204" s="325"/>
      <c r="K204" s="29"/>
      <c r="L204" s="338"/>
      <c r="M204" s="29"/>
      <c r="N204" s="29"/>
      <c r="O204" s="29"/>
      <c r="P204" s="29"/>
      <c r="Q204" s="29"/>
      <c r="R204" s="29"/>
      <c r="S204" s="29"/>
      <c r="T204" s="29"/>
      <c r="U204" s="29"/>
      <c r="V204" s="29"/>
      <c r="W204" s="29"/>
      <c r="X204" s="29"/>
      <c r="Y204" s="29"/>
      <c r="Z204" s="29"/>
      <c r="AA204" s="29"/>
      <c r="AB204" s="29"/>
    </row>
    <row r="205" spans="1:28" ht="15.75" customHeight="1">
      <c r="A205" s="29"/>
      <c r="B205" s="75"/>
      <c r="C205" s="29"/>
      <c r="D205" s="29"/>
      <c r="E205" s="29"/>
      <c r="F205" s="29"/>
      <c r="G205" s="29"/>
      <c r="H205" s="29"/>
      <c r="I205" s="29"/>
      <c r="J205" s="325"/>
      <c r="K205" s="29"/>
      <c r="L205" s="338"/>
      <c r="M205" s="29"/>
      <c r="N205" s="29"/>
      <c r="O205" s="29"/>
      <c r="P205" s="29"/>
      <c r="Q205" s="29"/>
      <c r="R205" s="29"/>
      <c r="S205" s="29"/>
      <c r="T205" s="29"/>
      <c r="U205" s="29"/>
      <c r="V205" s="29"/>
      <c r="W205" s="29"/>
      <c r="X205" s="29"/>
      <c r="Y205" s="29"/>
      <c r="Z205" s="29"/>
      <c r="AA205" s="29"/>
      <c r="AB205" s="29"/>
    </row>
    <row r="206" spans="1:28" ht="15.75" customHeight="1">
      <c r="A206" s="29"/>
      <c r="B206" s="75"/>
      <c r="C206" s="29"/>
      <c r="D206" s="29"/>
      <c r="E206" s="29"/>
      <c r="F206" s="29"/>
      <c r="G206" s="29"/>
      <c r="H206" s="29"/>
      <c r="I206" s="29"/>
      <c r="J206" s="325"/>
      <c r="K206" s="29"/>
      <c r="L206" s="338"/>
      <c r="M206" s="29"/>
      <c r="N206" s="29"/>
      <c r="O206" s="29"/>
      <c r="P206" s="29"/>
      <c r="Q206" s="29"/>
      <c r="R206" s="29"/>
      <c r="S206" s="29"/>
      <c r="T206" s="29"/>
      <c r="U206" s="29"/>
      <c r="V206" s="29"/>
      <c r="W206" s="29"/>
      <c r="X206" s="29"/>
      <c r="Y206" s="29"/>
      <c r="Z206" s="29"/>
      <c r="AA206" s="29"/>
      <c r="AB206" s="29"/>
    </row>
    <row r="207" spans="1:28" ht="15.75" customHeight="1">
      <c r="A207" s="29"/>
      <c r="B207" s="75"/>
      <c r="C207" s="29"/>
      <c r="D207" s="29"/>
      <c r="E207" s="29"/>
      <c r="F207" s="29"/>
      <c r="G207" s="29"/>
      <c r="H207" s="29"/>
      <c r="I207" s="29"/>
      <c r="J207" s="325"/>
      <c r="K207" s="29"/>
      <c r="L207" s="338"/>
      <c r="M207" s="29"/>
      <c r="N207" s="29"/>
      <c r="O207" s="29"/>
      <c r="P207" s="29"/>
      <c r="Q207" s="29"/>
      <c r="R207" s="29"/>
      <c r="S207" s="29"/>
      <c r="T207" s="29"/>
      <c r="U207" s="29"/>
      <c r="V207" s="29"/>
      <c r="W207" s="29"/>
      <c r="X207" s="29"/>
      <c r="Y207" s="29"/>
      <c r="Z207" s="29"/>
      <c r="AA207" s="29"/>
      <c r="AB207" s="29"/>
    </row>
    <row r="208" spans="1:28" ht="15.75" customHeight="1">
      <c r="A208" s="29"/>
      <c r="B208" s="75"/>
      <c r="C208" s="29"/>
      <c r="D208" s="29"/>
      <c r="E208" s="29"/>
      <c r="F208" s="29"/>
      <c r="G208" s="29"/>
      <c r="H208" s="29"/>
      <c r="I208" s="29"/>
      <c r="J208" s="325"/>
      <c r="K208" s="29"/>
      <c r="L208" s="338"/>
      <c r="M208" s="29"/>
      <c r="N208" s="29"/>
      <c r="O208" s="29"/>
      <c r="P208" s="29"/>
      <c r="Q208" s="29"/>
      <c r="R208" s="29"/>
      <c r="S208" s="29"/>
      <c r="T208" s="29"/>
      <c r="U208" s="29"/>
      <c r="V208" s="29"/>
      <c r="W208" s="29"/>
      <c r="X208" s="29"/>
      <c r="Y208" s="29"/>
      <c r="Z208" s="29"/>
      <c r="AA208" s="29"/>
      <c r="AB208" s="29"/>
    </row>
    <row r="209" spans="1:28" ht="15.75" customHeight="1">
      <c r="A209" s="29"/>
      <c r="B209" s="75"/>
      <c r="C209" s="29"/>
      <c r="D209" s="29"/>
      <c r="E209" s="29"/>
      <c r="F209" s="29"/>
      <c r="G209" s="29"/>
      <c r="H209" s="29"/>
      <c r="I209" s="29"/>
      <c r="J209" s="325"/>
      <c r="K209" s="29"/>
      <c r="L209" s="338"/>
      <c r="M209" s="29"/>
      <c r="N209" s="29"/>
      <c r="O209" s="29"/>
      <c r="P209" s="29"/>
      <c r="Q209" s="29"/>
      <c r="R209" s="29"/>
      <c r="S209" s="29"/>
      <c r="T209" s="29"/>
      <c r="U209" s="29"/>
      <c r="V209" s="29"/>
      <c r="W209" s="29"/>
      <c r="X209" s="29"/>
      <c r="Y209" s="29"/>
      <c r="Z209" s="29"/>
      <c r="AA209" s="29"/>
      <c r="AB209" s="29"/>
    </row>
    <row r="210" spans="1:28" ht="15.75" customHeight="1">
      <c r="A210" s="29"/>
      <c r="B210" s="75"/>
      <c r="C210" s="29"/>
      <c r="D210" s="29"/>
      <c r="E210" s="29"/>
      <c r="F210" s="29"/>
      <c r="G210" s="29"/>
      <c r="H210" s="29"/>
      <c r="I210" s="29"/>
      <c r="J210" s="325"/>
      <c r="K210" s="29"/>
      <c r="L210" s="338"/>
      <c r="M210" s="29"/>
      <c r="N210" s="29"/>
      <c r="O210" s="29"/>
      <c r="P210" s="29"/>
      <c r="Q210" s="29"/>
      <c r="R210" s="29"/>
      <c r="S210" s="29"/>
      <c r="T210" s="29"/>
      <c r="U210" s="29"/>
      <c r="V210" s="29"/>
      <c r="W210" s="29"/>
      <c r="X210" s="29"/>
      <c r="Y210" s="29"/>
      <c r="Z210" s="29"/>
      <c r="AA210" s="29"/>
      <c r="AB210" s="29"/>
    </row>
    <row r="211" spans="1:28" ht="15.75" customHeight="1">
      <c r="A211" s="29"/>
      <c r="B211" s="75"/>
      <c r="C211" s="29"/>
      <c r="D211" s="29"/>
      <c r="E211" s="29"/>
      <c r="F211" s="29"/>
      <c r="G211" s="29"/>
      <c r="H211" s="29"/>
      <c r="I211" s="29"/>
      <c r="J211" s="325"/>
      <c r="K211" s="29"/>
      <c r="L211" s="338"/>
      <c r="M211" s="29"/>
      <c r="N211" s="29"/>
      <c r="O211" s="29"/>
      <c r="P211" s="29"/>
      <c r="Q211" s="29"/>
      <c r="R211" s="29"/>
      <c r="S211" s="29"/>
      <c r="T211" s="29"/>
      <c r="U211" s="29"/>
      <c r="V211" s="29"/>
      <c r="W211" s="29"/>
      <c r="X211" s="29"/>
      <c r="Y211" s="29"/>
      <c r="Z211" s="29"/>
      <c r="AA211" s="29"/>
      <c r="AB211" s="29"/>
    </row>
    <row r="212" spans="1:28" ht="15.75" customHeight="1">
      <c r="A212" s="29"/>
      <c r="B212" s="75"/>
      <c r="C212" s="29"/>
      <c r="D212" s="29"/>
      <c r="E212" s="29"/>
      <c r="F212" s="29"/>
      <c r="G212" s="29"/>
      <c r="H212" s="29"/>
      <c r="I212" s="29"/>
      <c r="J212" s="325"/>
      <c r="K212" s="29"/>
      <c r="L212" s="338"/>
      <c r="M212" s="29"/>
      <c r="N212" s="29"/>
      <c r="O212" s="29"/>
      <c r="P212" s="29"/>
      <c r="Q212" s="29"/>
      <c r="R212" s="29"/>
      <c r="S212" s="29"/>
      <c r="T212" s="29"/>
      <c r="U212" s="29"/>
      <c r="V212" s="29"/>
      <c r="W212" s="29"/>
      <c r="X212" s="29"/>
      <c r="Y212" s="29"/>
      <c r="Z212" s="29"/>
      <c r="AA212" s="29"/>
      <c r="AB212" s="29"/>
    </row>
    <row r="213" spans="1:28" ht="15.75" customHeight="1">
      <c r="A213" s="29"/>
      <c r="B213" s="75"/>
      <c r="C213" s="29"/>
      <c r="D213" s="29"/>
      <c r="E213" s="29"/>
      <c r="F213" s="29"/>
      <c r="G213" s="29"/>
      <c r="H213" s="29"/>
      <c r="I213" s="29"/>
      <c r="J213" s="325"/>
      <c r="K213" s="29"/>
      <c r="L213" s="338"/>
      <c r="M213" s="29"/>
      <c r="N213" s="29"/>
      <c r="O213" s="29"/>
      <c r="P213" s="29"/>
      <c r="Q213" s="29"/>
      <c r="R213" s="29"/>
      <c r="S213" s="29"/>
      <c r="T213" s="29"/>
      <c r="U213" s="29"/>
      <c r="V213" s="29"/>
      <c r="W213" s="29"/>
      <c r="X213" s="29"/>
      <c r="Y213" s="29"/>
      <c r="Z213" s="29"/>
      <c r="AA213" s="29"/>
      <c r="AB213" s="29"/>
    </row>
    <row r="214" spans="1:28" ht="15.75" customHeight="1">
      <c r="A214" s="29"/>
      <c r="B214" s="75"/>
      <c r="C214" s="29"/>
      <c r="D214" s="29"/>
      <c r="E214" s="29"/>
      <c r="F214" s="29"/>
      <c r="G214" s="29"/>
      <c r="H214" s="29"/>
      <c r="I214" s="29"/>
      <c r="J214" s="325"/>
      <c r="K214" s="29"/>
      <c r="L214" s="338"/>
      <c r="M214" s="29"/>
      <c r="N214" s="29"/>
      <c r="O214" s="29"/>
      <c r="P214" s="29"/>
      <c r="Q214" s="29"/>
      <c r="R214" s="29"/>
      <c r="S214" s="29"/>
      <c r="T214" s="29"/>
      <c r="U214" s="29"/>
      <c r="V214" s="29"/>
      <c r="W214" s="29"/>
      <c r="X214" s="29"/>
      <c r="Y214" s="29"/>
      <c r="Z214" s="29"/>
      <c r="AA214" s="29"/>
      <c r="AB214" s="29"/>
    </row>
    <row r="215" spans="1:28" ht="15.75" customHeight="1">
      <c r="A215" s="29"/>
      <c r="B215" s="75"/>
      <c r="C215" s="29"/>
      <c r="D215" s="29"/>
      <c r="E215" s="29"/>
      <c r="F215" s="29"/>
      <c r="G215" s="29"/>
      <c r="H215" s="29"/>
      <c r="I215" s="29"/>
      <c r="J215" s="325"/>
      <c r="K215" s="29"/>
      <c r="L215" s="338"/>
      <c r="M215" s="29"/>
      <c r="N215" s="29"/>
      <c r="O215" s="29"/>
      <c r="P215" s="29"/>
      <c r="Q215" s="29"/>
      <c r="R215" s="29"/>
      <c r="S215" s="29"/>
      <c r="T215" s="29"/>
      <c r="U215" s="29"/>
      <c r="V215" s="29"/>
      <c r="W215" s="29"/>
      <c r="X215" s="29"/>
      <c r="Y215" s="29"/>
      <c r="Z215" s="29"/>
      <c r="AA215" s="29"/>
      <c r="AB215" s="29"/>
    </row>
    <row r="216" spans="1:28" ht="15.75" customHeight="1">
      <c r="A216" s="29"/>
      <c r="B216" s="75"/>
      <c r="C216" s="29"/>
      <c r="D216" s="29"/>
      <c r="E216" s="29"/>
      <c r="F216" s="29"/>
      <c r="G216" s="29"/>
      <c r="H216" s="29"/>
      <c r="I216" s="29"/>
      <c r="J216" s="325"/>
      <c r="K216" s="29"/>
      <c r="L216" s="338"/>
      <c r="M216" s="29"/>
      <c r="N216" s="29"/>
      <c r="O216" s="29"/>
      <c r="P216" s="29"/>
      <c r="Q216" s="29"/>
      <c r="R216" s="29"/>
      <c r="S216" s="29"/>
      <c r="T216" s="29"/>
      <c r="U216" s="29"/>
      <c r="V216" s="29"/>
      <c r="W216" s="29"/>
      <c r="X216" s="29"/>
      <c r="Y216" s="29"/>
      <c r="Z216" s="29"/>
      <c r="AA216" s="29"/>
      <c r="AB216" s="29"/>
    </row>
    <row r="217" spans="1:28" ht="15.75" customHeight="1">
      <c r="A217" s="29"/>
      <c r="B217" s="75"/>
      <c r="C217" s="29"/>
      <c r="D217" s="29"/>
      <c r="E217" s="29"/>
      <c r="F217" s="29"/>
      <c r="G217" s="29"/>
      <c r="H217" s="29"/>
      <c r="I217" s="29"/>
      <c r="J217" s="325"/>
      <c r="K217" s="29"/>
      <c r="L217" s="338"/>
      <c r="M217" s="29"/>
      <c r="N217" s="29"/>
      <c r="O217" s="29"/>
      <c r="P217" s="29"/>
      <c r="Q217" s="29"/>
      <c r="R217" s="29"/>
      <c r="S217" s="29"/>
      <c r="T217" s="29"/>
      <c r="U217" s="29"/>
      <c r="V217" s="29"/>
      <c r="W217" s="29"/>
      <c r="X217" s="29"/>
      <c r="Y217" s="29"/>
      <c r="Z217" s="29"/>
      <c r="AA217" s="29"/>
      <c r="AB217" s="29"/>
    </row>
    <row r="218" spans="1:28" ht="15.75" customHeight="1">
      <c r="A218" s="29"/>
      <c r="B218" s="75"/>
      <c r="C218" s="29"/>
      <c r="D218" s="29"/>
      <c r="E218" s="29"/>
      <c r="F218" s="29"/>
      <c r="G218" s="29"/>
      <c r="H218" s="29"/>
      <c r="I218" s="29"/>
      <c r="J218" s="325"/>
      <c r="K218" s="29"/>
      <c r="L218" s="338"/>
      <c r="M218" s="29"/>
      <c r="N218" s="29"/>
      <c r="O218" s="29"/>
      <c r="P218" s="29"/>
      <c r="Q218" s="29"/>
      <c r="R218" s="29"/>
      <c r="S218" s="29"/>
      <c r="T218" s="29"/>
      <c r="U218" s="29"/>
      <c r="V218" s="29"/>
      <c r="W218" s="29"/>
      <c r="X218" s="29"/>
      <c r="Y218" s="29"/>
      <c r="Z218" s="29"/>
      <c r="AA218" s="29"/>
      <c r="AB218" s="29"/>
    </row>
    <row r="219" spans="1:28" ht="15.75" customHeight="1">
      <c r="A219" s="29"/>
      <c r="B219" s="75"/>
      <c r="C219" s="29"/>
      <c r="D219" s="29"/>
      <c r="E219" s="29"/>
      <c r="F219" s="29"/>
      <c r="G219" s="29"/>
      <c r="H219" s="29"/>
      <c r="I219" s="29"/>
      <c r="J219" s="325"/>
      <c r="K219" s="29"/>
      <c r="L219" s="338"/>
      <c r="M219" s="29"/>
      <c r="N219" s="29"/>
      <c r="O219" s="29"/>
      <c r="P219" s="29"/>
      <c r="Q219" s="29"/>
      <c r="R219" s="29"/>
      <c r="S219" s="29"/>
      <c r="T219" s="29"/>
      <c r="U219" s="29"/>
      <c r="V219" s="29"/>
      <c r="W219" s="29"/>
      <c r="X219" s="29"/>
      <c r="Y219" s="29"/>
      <c r="Z219" s="29"/>
      <c r="AA219" s="29"/>
      <c r="AB219" s="29"/>
    </row>
    <row r="220" spans="1:28" ht="15.75" customHeight="1">
      <c r="A220" s="29"/>
      <c r="B220" s="75"/>
      <c r="C220" s="29"/>
      <c r="D220" s="29"/>
      <c r="E220" s="29"/>
      <c r="F220" s="29"/>
      <c r="G220" s="29"/>
      <c r="H220" s="29"/>
      <c r="I220" s="29"/>
      <c r="J220" s="325"/>
      <c r="K220" s="29"/>
      <c r="L220" s="338"/>
      <c r="M220" s="29"/>
      <c r="N220" s="29"/>
      <c r="O220" s="29"/>
      <c r="P220" s="29"/>
      <c r="Q220" s="29"/>
      <c r="R220" s="29"/>
      <c r="S220" s="29"/>
      <c r="T220" s="29"/>
      <c r="U220" s="29"/>
      <c r="V220" s="29"/>
      <c r="W220" s="29"/>
      <c r="X220" s="29"/>
      <c r="Y220" s="29"/>
      <c r="Z220" s="29"/>
      <c r="AA220" s="29"/>
      <c r="AB220" s="29"/>
    </row>
    <row r="221" spans="1:28" ht="15.75" customHeight="1">
      <c r="A221" s="29"/>
      <c r="B221" s="75"/>
      <c r="C221" s="29"/>
      <c r="D221" s="29"/>
      <c r="E221" s="29"/>
      <c r="F221" s="29"/>
      <c r="G221" s="29"/>
      <c r="H221" s="29"/>
      <c r="I221" s="29"/>
      <c r="J221" s="325"/>
      <c r="K221" s="29"/>
      <c r="L221" s="338"/>
      <c r="M221" s="29"/>
      <c r="N221" s="29"/>
      <c r="O221" s="29"/>
      <c r="P221" s="29"/>
      <c r="Q221" s="29"/>
      <c r="R221" s="29"/>
      <c r="S221" s="29"/>
      <c r="T221" s="29"/>
      <c r="U221" s="29"/>
      <c r="V221" s="29"/>
      <c r="W221" s="29"/>
      <c r="X221" s="29"/>
      <c r="Y221" s="29"/>
      <c r="Z221" s="29"/>
      <c r="AA221" s="29"/>
      <c r="AB221" s="29"/>
    </row>
    <row r="222" spans="1:28" ht="15.75" customHeight="1">
      <c r="A222" s="29"/>
      <c r="B222" s="75"/>
      <c r="C222" s="29"/>
      <c r="D222" s="29"/>
      <c r="E222" s="29"/>
      <c r="F222" s="29"/>
      <c r="G222" s="29"/>
      <c r="H222" s="29"/>
      <c r="I222" s="29"/>
      <c r="J222" s="325"/>
      <c r="K222" s="29"/>
      <c r="L222" s="338"/>
      <c r="M222" s="29"/>
      <c r="N222" s="29"/>
      <c r="O222" s="29"/>
      <c r="P222" s="29"/>
      <c r="Q222" s="29"/>
      <c r="R222" s="29"/>
      <c r="S222" s="29"/>
      <c r="T222" s="29"/>
      <c r="U222" s="29"/>
      <c r="V222" s="29"/>
      <c r="W222" s="29"/>
      <c r="X222" s="29"/>
      <c r="Y222" s="29"/>
      <c r="Z222" s="29"/>
      <c r="AA222" s="29"/>
      <c r="AB222" s="29"/>
    </row>
    <row r="223" spans="1:28" ht="15.75" customHeight="1">
      <c r="A223" s="29"/>
      <c r="B223" s="75"/>
      <c r="C223" s="29"/>
      <c r="D223" s="29"/>
      <c r="E223" s="29"/>
      <c r="F223" s="29"/>
      <c r="G223" s="29"/>
      <c r="H223" s="29"/>
      <c r="I223" s="29"/>
      <c r="J223" s="325"/>
      <c r="K223" s="29"/>
      <c r="L223" s="338"/>
      <c r="M223" s="29"/>
      <c r="N223" s="29"/>
      <c r="O223" s="29"/>
      <c r="P223" s="29"/>
      <c r="Q223" s="29"/>
      <c r="R223" s="29"/>
      <c r="S223" s="29"/>
      <c r="T223" s="29"/>
      <c r="U223" s="29"/>
      <c r="V223" s="29"/>
      <c r="W223" s="29"/>
      <c r="X223" s="29"/>
      <c r="Y223" s="29"/>
      <c r="Z223" s="29"/>
      <c r="AA223" s="29"/>
      <c r="AB223" s="29"/>
    </row>
    <row r="224" spans="1:28" ht="15.75" customHeight="1">
      <c r="A224" s="29"/>
      <c r="B224" s="75"/>
      <c r="C224" s="29"/>
      <c r="D224" s="29"/>
      <c r="E224" s="29"/>
      <c r="F224" s="29"/>
      <c r="G224" s="29"/>
      <c r="H224" s="29"/>
      <c r="I224" s="29"/>
      <c r="J224" s="325"/>
      <c r="K224" s="29"/>
      <c r="L224" s="338"/>
      <c r="M224" s="29"/>
      <c r="N224" s="29"/>
      <c r="O224" s="29"/>
      <c r="P224" s="29"/>
      <c r="Q224" s="29"/>
      <c r="R224" s="29"/>
      <c r="S224" s="29"/>
      <c r="T224" s="29"/>
      <c r="U224" s="29"/>
      <c r="V224" s="29"/>
      <c r="W224" s="29"/>
      <c r="X224" s="29"/>
      <c r="Y224" s="29"/>
      <c r="Z224" s="29"/>
      <c r="AA224" s="29"/>
      <c r="AB224" s="29"/>
    </row>
    <row r="225" spans="1:28" ht="15.75" customHeight="1">
      <c r="A225" s="29"/>
      <c r="B225" s="75"/>
      <c r="C225" s="29"/>
      <c r="D225" s="29"/>
      <c r="E225" s="29"/>
      <c r="F225" s="29"/>
      <c r="G225" s="29"/>
      <c r="H225" s="29"/>
      <c r="I225" s="29"/>
      <c r="J225" s="325"/>
      <c r="K225" s="29"/>
      <c r="L225" s="338"/>
      <c r="M225" s="29"/>
      <c r="N225" s="29"/>
      <c r="O225" s="29"/>
      <c r="P225" s="29"/>
      <c r="Q225" s="29"/>
      <c r="R225" s="29"/>
      <c r="S225" s="29"/>
      <c r="T225" s="29"/>
      <c r="U225" s="29"/>
      <c r="V225" s="29"/>
      <c r="W225" s="29"/>
      <c r="X225" s="29"/>
      <c r="Y225" s="29"/>
      <c r="Z225" s="29"/>
      <c r="AA225" s="29"/>
      <c r="AB225" s="29"/>
    </row>
    <row r="226" spans="1:28" ht="15.75" customHeight="1">
      <c r="A226" s="29"/>
      <c r="B226" s="75"/>
      <c r="C226" s="29"/>
      <c r="D226" s="29"/>
      <c r="E226" s="29"/>
      <c r="F226" s="29"/>
      <c r="G226" s="29"/>
      <c r="H226" s="29"/>
      <c r="I226" s="29"/>
      <c r="J226" s="325"/>
      <c r="K226" s="29"/>
      <c r="L226" s="338"/>
      <c r="M226" s="29"/>
      <c r="N226" s="29"/>
      <c r="O226" s="29"/>
      <c r="P226" s="29"/>
      <c r="Q226" s="29"/>
      <c r="R226" s="29"/>
      <c r="S226" s="29"/>
      <c r="T226" s="29"/>
      <c r="U226" s="29"/>
      <c r="V226" s="29"/>
      <c r="W226" s="29"/>
      <c r="X226" s="29"/>
      <c r="Y226" s="29"/>
      <c r="Z226" s="29"/>
      <c r="AA226" s="29"/>
      <c r="AB226" s="29"/>
    </row>
    <row r="227" spans="1:28" ht="15.75" customHeight="1">
      <c r="A227" s="29"/>
      <c r="B227" s="75"/>
      <c r="C227" s="29"/>
      <c r="D227" s="29"/>
      <c r="E227" s="29"/>
      <c r="F227" s="29"/>
      <c r="G227" s="29"/>
      <c r="H227" s="29"/>
      <c r="I227" s="29"/>
      <c r="J227" s="325"/>
      <c r="K227" s="29"/>
      <c r="L227" s="338"/>
      <c r="M227" s="29"/>
      <c r="N227" s="29"/>
      <c r="O227" s="29"/>
      <c r="P227" s="29"/>
      <c r="Q227" s="29"/>
      <c r="R227" s="29"/>
      <c r="S227" s="29"/>
      <c r="T227" s="29"/>
      <c r="U227" s="29"/>
      <c r="V227" s="29"/>
      <c r="W227" s="29"/>
      <c r="X227" s="29"/>
      <c r="Y227" s="29"/>
      <c r="Z227" s="29"/>
      <c r="AA227" s="29"/>
      <c r="AB227" s="29"/>
    </row>
    <row r="228" spans="1:28" ht="15.75" customHeight="1">
      <c r="A228" s="29"/>
      <c r="B228" s="75"/>
      <c r="C228" s="29"/>
      <c r="D228" s="29"/>
      <c r="E228" s="29"/>
      <c r="F228" s="29"/>
      <c r="G228" s="29"/>
      <c r="H228" s="29"/>
      <c r="I228" s="29"/>
      <c r="J228" s="325"/>
      <c r="K228" s="29"/>
      <c r="L228" s="338"/>
      <c r="M228" s="29"/>
      <c r="N228" s="29"/>
      <c r="O228" s="29"/>
      <c r="P228" s="29"/>
      <c r="Q228" s="29"/>
      <c r="R228" s="29"/>
      <c r="S228" s="29"/>
      <c r="T228" s="29"/>
      <c r="U228" s="29"/>
      <c r="V228" s="29"/>
      <c r="W228" s="29"/>
      <c r="X228" s="29"/>
      <c r="Y228" s="29"/>
      <c r="Z228" s="29"/>
      <c r="AA228" s="29"/>
      <c r="AB228" s="29"/>
    </row>
    <row r="229" spans="1:28" ht="15.75" customHeight="1">
      <c r="A229" s="29"/>
      <c r="B229" s="75"/>
      <c r="C229" s="29"/>
      <c r="D229" s="29"/>
      <c r="E229" s="29"/>
      <c r="F229" s="29"/>
      <c r="G229" s="29"/>
      <c r="H229" s="29"/>
      <c r="I229" s="29"/>
      <c r="J229" s="325"/>
      <c r="K229" s="29"/>
      <c r="L229" s="338"/>
      <c r="M229" s="29"/>
      <c r="N229" s="29"/>
      <c r="O229" s="29"/>
      <c r="P229" s="29"/>
      <c r="Q229" s="29"/>
      <c r="R229" s="29"/>
      <c r="S229" s="29"/>
      <c r="T229" s="29"/>
      <c r="U229" s="29"/>
      <c r="V229" s="29"/>
      <c r="W229" s="29"/>
      <c r="X229" s="29"/>
      <c r="Y229" s="29"/>
      <c r="Z229" s="29"/>
      <c r="AA229" s="29"/>
      <c r="AB229" s="29"/>
    </row>
    <row r="230" spans="1:28" ht="15.75" customHeight="1">
      <c r="A230" s="29"/>
      <c r="B230" s="75"/>
      <c r="C230" s="29"/>
      <c r="D230" s="29"/>
      <c r="E230" s="29"/>
      <c r="F230" s="29"/>
      <c r="G230" s="29"/>
      <c r="H230" s="29"/>
      <c r="I230" s="29"/>
      <c r="J230" s="325"/>
      <c r="K230" s="29"/>
      <c r="L230" s="338"/>
      <c r="M230" s="29"/>
      <c r="N230" s="29"/>
      <c r="O230" s="29"/>
      <c r="P230" s="29"/>
      <c r="Q230" s="29"/>
      <c r="R230" s="29"/>
      <c r="S230" s="29"/>
      <c r="T230" s="29"/>
      <c r="U230" s="29"/>
      <c r="V230" s="29"/>
      <c r="W230" s="29"/>
      <c r="X230" s="29"/>
      <c r="Y230" s="29"/>
      <c r="Z230" s="29"/>
      <c r="AA230" s="29"/>
      <c r="AB230" s="29"/>
    </row>
    <row r="231" spans="1:28" ht="15.75" customHeight="1">
      <c r="A231" s="29"/>
      <c r="B231" s="75"/>
      <c r="C231" s="29"/>
      <c r="D231" s="29"/>
      <c r="E231" s="29"/>
      <c r="F231" s="29"/>
      <c r="G231" s="29"/>
      <c r="H231" s="29"/>
      <c r="I231" s="29"/>
      <c r="J231" s="325"/>
      <c r="K231" s="29"/>
      <c r="L231" s="338"/>
      <c r="M231" s="29"/>
      <c r="N231" s="29"/>
      <c r="O231" s="29"/>
      <c r="P231" s="29"/>
      <c r="Q231" s="29"/>
      <c r="R231" s="29"/>
      <c r="S231" s="29"/>
      <c r="T231" s="29"/>
      <c r="U231" s="29"/>
      <c r="V231" s="29"/>
      <c r="W231" s="29"/>
      <c r="X231" s="29"/>
      <c r="Y231" s="29"/>
      <c r="Z231" s="29"/>
      <c r="AA231" s="29"/>
      <c r="AB231" s="29"/>
    </row>
    <row r="232" spans="1:28" ht="15.75" customHeight="1">
      <c r="A232" s="29"/>
      <c r="B232" s="75"/>
      <c r="C232" s="29"/>
      <c r="D232" s="29"/>
      <c r="E232" s="29"/>
      <c r="F232" s="29"/>
      <c r="G232" s="29"/>
      <c r="H232" s="29"/>
      <c r="I232" s="29"/>
      <c r="J232" s="325"/>
      <c r="K232" s="29"/>
      <c r="L232" s="338"/>
      <c r="M232" s="29"/>
      <c r="N232" s="29"/>
      <c r="O232" s="29"/>
      <c r="P232" s="29"/>
      <c r="Q232" s="29"/>
      <c r="R232" s="29"/>
      <c r="S232" s="29"/>
      <c r="T232" s="29"/>
      <c r="U232" s="29"/>
      <c r="V232" s="29"/>
      <c r="W232" s="29"/>
      <c r="X232" s="29"/>
      <c r="Y232" s="29"/>
      <c r="Z232" s="29"/>
      <c r="AA232" s="29"/>
      <c r="AB232" s="29"/>
    </row>
    <row r="233" spans="1:28" ht="15.75" customHeight="1">
      <c r="A233" s="29"/>
      <c r="B233" s="75"/>
      <c r="C233" s="29"/>
      <c r="D233" s="29"/>
      <c r="E233" s="29"/>
      <c r="F233" s="29"/>
      <c r="G233" s="29"/>
      <c r="H233" s="29"/>
      <c r="I233" s="29"/>
      <c r="J233" s="325"/>
      <c r="K233" s="29"/>
      <c r="L233" s="338"/>
      <c r="M233" s="29"/>
      <c r="N233" s="29"/>
      <c r="O233" s="29"/>
      <c r="P233" s="29"/>
      <c r="Q233" s="29"/>
      <c r="R233" s="29"/>
      <c r="S233" s="29"/>
      <c r="T233" s="29"/>
      <c r="U233" s="29"/>
      <c r="V233" s="29"/>
      <c r="W233" s="29"/>
      <c r="X233" s="29"/>
      <c r="Y233" s="29"/>
      <c r="Z233" s="29"/>
      <c r="AA233" s="29"/>
      <c r="AB233" s="29"/>
    </row>
    <row r="234" spans="1:28" ht="15.75" customHeight="1">
      <c r="A234" s="29"/>
      <c r="B234" s="75"/>
      <c r="C234" s="29"/>
      <c r="D234" s="29"/>
      <c r="E234" s="29"/>
      <c r="F234" s="29"/>
      <c r="G234" s="29"/>
      <c r="H234" s="29"/>
      <c r="I234" s="29"/>
      <c r="J234" s="325"/>
      <c r="K234" s="29"/>
      <c r="L234" s="338"/>
      <c r="M234" s="29"/>
      <c r="N234" s="29"/>
      <c r="O234" s="29"/>
      <c r="P234" s="29"/>
      <c r="Q234" s="29"/>
      <c r="R234" s="29"/>
      <c r="S234" s="29"/>
      <c r="T234" s="29"/>
      <c r="U234" s="29"/>
      <c r="V234" s="29"/>
      <c r="W234" s="29"/>
      <c r="X234" s="29"/>
      <c r="Y234" s="29"/>
      <c r="Z234" s="29"/>
      <c r="AA234" s="29"/>
      <c r="AB234" s="29"/>
    </row>
    <row r="235" spans="1:28" ht="15.75" customHeight="1">
      <c r="A235" s="29"/>
      <c r="B235" s="75"/>
      <c r="C235" s="29"/>
      <c r="D235" s="29"/>
      <c r="E235" s="29"/>
      <c r="F235" s="29"/>
      <c r="G235" s="29"/>
      <c r="H235" s="29"/>
      <c r="I235" s="29"/>
      <c r="J235" s="325"/>
      <c r="K235" s="29"/>
      <c r="L235" s="338"/>
      <c r="M235" s="29"/>
      <c r="N235" s="29"/>
      <c r="O235" s="29"/>
      <c r="P235" s="29"/>
      <c r="Q235" s="29"/>
      <c r="R235" s="29"/>
      <c r="S235" s="29"/>
      <c r="T235" s="29"/>
      <c r="U235" s="29"/>
      <c r="V235" s="29"/>
      <c r="W235" s="29"/>
      <c r="X235" s="29"/>
      <c r="Y235" s="29"/>
      <c r="Z235" s="29"/>
      <c r="AA235" s="29"/>
      <c r="AB235" s="29"/>
    </row>
    <row r="236" spans="1:28" ht="15.75" customHeight="1">
      <c r="A236" s="29"/>
      <c r="B236" s="75"/>
      <c r="C236" s="29"/>
      <c r="D236" s="29"/>
      <c r="E236" s="29"/>
      <c r="F236" s="29"/>
      <c r="G236" s="29"/>
      <c r="H236" s="29"/>
      <c r="I236" s="29"/>
      <c r="J236" s="325"/>
      <c r="K236" s="29"/>
      <c r="L236" s="338"/>
      <c r="M236" s="29"/>
      <c r="N236" s="29"/>
      <c r="O236" s="29"/>
      <c r="P236" s="29"/>
      <c r="Q236" s="29"/>
      <c r="R236" s="29"/>
      <c r="S236" s="29"/>
      <c r="T236" s="29"/>
      <c r="U236" s="29"/>
      <c r="V236" s="29"/>
      <c r="W236" s="29"/>
      <c r="X236" s="29"/>
      <c r="Y236" s="29"/>
      <c r="Z236" s="29"/>
      <c r="AA236" s="29"/>
      <c r="AB236" s="29"/>
    </row>
    <row r="237" spans="1:28" ht="15.75" customHeight="1">
      <c r="A237" s="29"/>
      <c r="B237" s="75"/>
      <c r="C237" s="29"/>
      <c r="D237" s="29"/>
      <c r="E237" s="29"/>
      <c r="F237" s="29"/>
      <c r="G237" s="29"/>
      <c r="H237" s="29"/>
      <c r="I237" s="29"/>
      <c r="J237" s="325"/>
      <c r="K237" s="29"/>
      <c r="L237" s="338"/>
      <c r="M237" s="29"/>
      <c r="N237" s="29"/>
      <c r="O237" s="29"/>
      <c r="P237" s="29"/>
      <c r="Q237" s="29"/>
      <c r="R237" s="29"/>
      <c r="S237" s="29"/>
      <c r="T237" s="29"/>
      <c r="U237" s="29"/>
      <c r="V237" s="29"/>
      <c r="W237" s="29"/>
      <c r="X237" s="29"/>
      <c r="Y237" s="29"/>
      <c r="Z237" s="29"/>
      <c r="AA237" s="29"/>
      <c r="AB237" s="29"/>
    </row>
    <row r="238" spans="1:28" ht="15.75" customHeight="1">
      <c r="A238" s="29"/>
      <c r="B238" s="75"/>
      <c r="C238" s="29"/>
      <c r="D238" s="29"/>
      <c r="E238" s="29"/>
      <c r="F238" s="29"/>
      <c r="G238" s="29"/>
      <c r="H238" s="29"/>
      <c r="I238" s="29"/>
      <c r="J238" s="325"/>
      <c r="K238" s="29"/>
      <c r="L238" s="338"/>
      <c r="M238" s="29"/>
      <c r="N238" s="29"/>
      <c r="O238" s="29"/>
      <c r="P238" s="29"/>
      <c r="Q238" s="29"/>
      <c r="R238" s="29"/>
      <c r="S238" s="29"/>
      <c r="T238" s="29"/>
      <c r="U238" s="29"/>
      <c r="V238" s="29"/>
      <c r="W238" s="29"/>
      <c r="X238" s="29"/>
      <c r="Y238" s="29"/>
      <c r="Z238" s="29"/>
      <c r="AA238" s="29"/>
      <c r="AB238" s="29"/>
    </row>
    <row r="239" spans="1:28" ht="15.75" customHeight="1">
      <c r="A239" s="29"/>
      <c r="B239" s="75"/>
      <c r="C239" s="29"/>
      <c r="D239" s="29"/>
      <c r="E239" s="29"/>
      <c r="F239" s="29"/>
      <c r="G239" s="29"/>
      <c r="H239" s="29"/>
      <c r="I239" s="29"/>
      <c r="J239" s="325"/>
      <c r="K239" s="29"/>
      <c r="L239" s="338"/>
      <c r="M239" s="29"/>
      <c r="N239" s="29"/>
      <c r="O239" s="29"/>
      <c r="P239" s="29"/>
      <c r="Q239" s="29"/>
      <c r="R239" s="29"/>
      <c r="S239" s="29"/>
      <c r="T239" s="29"/>
      <c r="U239" s="29"/>
      <c r="V239" s="29"/>
      <c r="W239" s="29"/>
      <c r="X239" s="29"/>
      <c r="Y239" s="29"/>
      <c r="Z239" s="29"/>
      <c r="AA239" s="29"/>
      <c r="AB239" s="29"/>
    </row>
    <row r="240" spans="1:28" ht="15.75" customHeight="1">
      <c r="A240" s="29"/>
      <c r="B240" s="75"/>
      <c r="C240" s="29"/>
      <c r="D240" s="29"/>
      <c r="E240" s="29"/>
      <c r="F240" s="29"/>
      <c r="G240" s="29"/>
      <c r="H240" s="29"/>
      <c r="I240" s="29"/>
      <c r="J240" s="325"/>
      <c r="K240" s="29"/>
      <c r="L240" s="338"/>
      <c r="M240" s="29"/>
      <c r="N240" s="29"/>
      <c r="O240" s="29"/>
      <c r="P240" s="29"/>
      <c r="Q240" s="29"/>
      <c r="R240" s="29"/>
      <c r="S240" s="29"/>
      <c r="T240" s="29"/>
      <c r="U240" s="29"/>
      <c r="V240" s="29"/>
      <c r="W240" s="29"/>
      <c r="X240" s="29"/>
      <c r="Y240" s="29"/>
      <c r="Z240" s="29"/>
      <c r="AA240" s="29"/>
      <c r="AB240" s="29"/>
    </row>
    <row r="241" spans="1:28" ht="15.75" customHeight="1">
      <c r="A241" s="29"/>
      <c r="B241" s="75"/>
      <c r="C241" s="29"/>
      <c r="D241" s="29"/>
      <c r="E241" s="29"/>
      <c r="F241" s="29"/>
      <c r="G241" s="29"/>
      <c r="H241" s="29"/>
      <c r="I241" s="29"/>
      <c r="J241" s="325"/>
      <c r="K241" s="29"/>
      <c r="L241" s="338"/>
      <c r="M241" s="29"/>
      <c r="N241" s="29"/>
      <c r="O241" s="29"/>
      <c r="P241" s="29"/>
      <c r="Q241" s="29"/>
      <c r="R241" s="29"/>
      <c r="S241" s="29"/>
      <c r="T241" s="29"/>
      <c r="U241" s="29"/>
      <c r="V241" s="29"/>
      <c r="W241" s="29"/>
      <c r="X241" s="29"/>
      <c r="Y241" s="29"/>
      <c r="Z241" s="29"/>
      <c r="AA241" s="29"/>
      <c r="AB241" s="29"/>
    </row>
    <row r="242" spans="1:28" ht="15.75" customHeight="1">
      <c r="A242" s="29"/>
      <c r="B242" s="75"/>
      <c r="C242" s="29"/>
      <c r="D242" s="29"/>
      <c r="E242" s="29"/>
      <c r="F242" s="29"/>
      <c r="G242" s="29"/>
      <c r="H242" s="29"/>
      <c r="I242" s="29"/>
      <c r="J242" s="325"/>
      <c r="K242" s="29"/>
      <c r="L242" s="338"/>
      <c r="M242" s="29"/>
      <c r="N242" s="29"/>
      <c r="O242" s="29"/>
      <c r="P242" s="29"/>
      <c r="Q242" s="29"/>
      <c r="R242" s="29"/>
      <c r="S242" s="29"/>
      <c r="T242" s="29"/>
      <c r="U242" s="29"/>
      <c r="V242" s="29"/>
      <c r="W242" s="29"/>
      <c r="X242" s="29"/>
      <c r="Y242" s="29"/>
      <c r="Z242" s="29"/>
      <c r="AA242" s="29"/>
      <c r="AB242" s="29"/>
    </row>
    <row r="243" spans="1:28" ht="15.75" customHeight="1">
      <c r="A243" s="29"/>
      <c r="B243" s="75"/>
      <c r="C243" s="29"/>
      <c r="D243" s="29"/>
      <c r="E243" s="29"/>
      <c r="F243" s="29"/>
      <c r="G243" s="29"/>
      <c r="H243" s="29"/>
      <c r="I243" s="29"/>
      <c r="J243" s="325"/>
      <c r="K243" s="29"/>
      <c r="L243" s="338"/>
      <c r="M243" s="29"/>
      <c r="N243" s="29"/>
      <c r="O243" s="29"/>
      <c r="P243" s="29"/>
      <c r="Q243" s="29"/>
      <c r="R243" s="29"/>
      <c r="S243" s="29"/>
      <c r="T243" s="29"/>
      <c r="U243" s="29"/>
      <c r="V243" s="29"/>
      <c r="W243" s="29"/>
      <c r="X243" s="29"/>
      <c r="Y243" s="29"/>
      <c r="Z243" s="29"/>
      <c r="AA243" s="29"/>
      <c r="AB243" s="29"/>
    </row>
    <row r="244" spans="1:28" ht="15.75" customHeight="1">
      <c r="A244" s="29"/>
      <c r="B244" s="75"/>
      <c r="C244" s="29"/>
      <c r="D244" s="29"/>
      <c r="E244" s="29"/>
      <c r="F244" s="29"/>
      <c r="G244" s="29"/>
      <c r="H244" s="29"/>
      <c r="I244" s="29"/>
      <c r="J244" s="325"/>
      <c r="K244" s="29"/>
      <c r="L244" s="338"/>
      <c r="M244" s="29"/>
      <c r="N244" s="29"/>
      <c r="O244" s="29"/>
      <c r="P244" s="29"/>
      <c r="Q244" s="29"/>
      <c r="R244" s="29"/>
      <c r="S244" s="29"/>
      <c r="T244" s="29"/>
      <c r="U244" s="29"/>
      <c r="V244" s="29"/>
      <c r="W244" s="29"/>
      <c r="X244" s="29"/>
      <c r="Y244" s="29"/>
      <c r="Z244" s="29"/>
      <c r="AA244" s="29"/>
      <c r="AB244" s="29"/>
    </row>
    <row r="245" spans="1:28" ht="15.75" customHeight="1">
      <c r="A245" s="29"/>
      <c r="B245" s="75"/>
      <c r="C245" s="29"/>
      <c r="D245" s="29"/>
      <c r="E245" s="29"/>
      <c r="F245" s="29"/>
      <c r="G245" s="29"/>
      <c r="H245" s="29"/>
      <c r="I245" s="29"/>
      <c r="J245" s="325"/>
      <c r="K245" s="29"/>
      <c r="L245" s="338"/>
      <c r="M245" s="29"/>
      <c r="N245" s="29"/>
      <c r="O245" s="29"/>
      <c r="P245" s="29"/>
      <c r="Q245" s="29"/>
      <c r="R245" s="29"/>
      <c r="S245" s="29"/>
      <c r="T245" s="29"/>
      <c r="U245" s="29"/>
      <c r="V245" s="29"/>
      <c r="W245" s="29"/>
      <c r="X245" s="29"/>
      <c r="Y245" s="29"/>
      <c r="Z245" s="29"/>
      <c r="AA245" s="29"/>
      <c r="AB245" s="29"/>
    </row>
    <row r="246" spans="1:28" ht="15.75" customHeight="1">
      <c r="A246" s="29"/>
      <c r="B246" s="75"/>
      <c r="C246" s="29"/>
      <c r="D246" s="29"/>
      <c r="E246" s="29"/>
      <c r="F246" s="29"/>
      <c r="G246" s="29"/>
      <c r="H246" s="29"/>
      <c r="I246" s="29"/>
      <c r="J246" s="325"/>
      <c r="K246" s="29"/>
      <c r="L246" s="338"/>
      <c r="M246" s="29"/>
      <c r="N246" s="29"/>
      <c r="O246" s="29"/>
      <c r="P246" s="29"/>
      <c r="Q246" s="29"/>
      <c r="R246" s="29"/>
      <c r="S246" s="29"/>
      <c r="T246" s="29"/>
      <c r="U246" s="29"/>
      <c r="V246" s="29"/>
      <c r="W246" s="29"/>
      <c r="X246" s="29"/>
      <c r="Y246" s="29"/>
      <c r="Z246" s="29"/>
      <c r="AA246" s="29"/>
      <c r="AB246" s="29"/>
    </row>
    <row r="247" spans="1:28" ht="15.75" customHeight="1">
      <c r="A247" s="29"/>
      <c r="B247" s="75"/>
      <c r="C247" s="29"/>
      <c r="D247" s="29"/>
      <c r="E247" s="29"/>
      <c r="F247" s="29"/>
      <c r="G247" s="29"/>
      <c r="H247" s="29"/>
      <c r="I247" s="29"/>
      <c r="J247" s="325"/>
      <c r="K247" s="29"/>
      <c r="L247" s="338"/>
      <c r="M247" s="29"/>
      <c r="N247" s="29"/>
      <c r="O247" s="29"/>
      <c r="P247" s="29"/>
      <c r="Q247" s="29"/>
      <c r="R247" s="29"/>
      <c r="S247" s="29"/>
      <c r="T247" s="29"/>
      <c r="U247" s="29"/>
      <c r="V247" s="29"/>
      <c r="W247" s="29"/>
      <c r="X247" s="29"/>
      <c r="Y247" s="29"/>
      <c r="Z247" s="29"/>
      <c r="AA247" s="29"/>
      <c r="AB247" s="29"/>
    </row>
    <row r="248" spans="1:28" ht="15.75" customHeight="1">
      <c r="A248" s="29"/>
      <c r="B248" s="75"/>
      <c r="C248" s="29"/>
      <c r="D248" s="29"/>
      <c r="E248" s="29"/>
      <c r="F248" s="29"/>
      <c r="G248" s="29"/>
      <c r="H248" s="29"/>
      <c r="I248" s="29"/>
      <c r="J248" s="325"/>
      <c r="K248" s="29"/>
      <c r="L248" s="338"/>
      <c r="M248" s="29"/>
      <c r="N248" s="29"/>
      <c r="O248" s="29"/>
      <c r="P248" s="29"/>
      <c r="Q248" s="29"/>
      <c r="R248" s="29"/>
      <c r="S248" s="29"/>
      <c r="T248" s="29"/>
      <c r="U248" s="29"/>
      <c r="V248" s="29"/>
      <c r="W248" s="29"/>
      <c r="X248" s="29"/>
      <c r="Y248" s="29"/>
      <c r="Z248" s="29"/>
      <c r="AA248" s="29"/>
      <c r="AB248" s="29"/>
    </row>
    <row r="249" spans="1:28" ht="15.75" customHeight="1">
      <c r="A249" s="29"/>
      <c r="B249" s="75"/>
      <c r="C249" s="29"/>
      <c r="D249" s="29"/>
      <c r="E249" s="29"/>
      <c r="F249" s="29"/>
      <c r="G249" s="29"/>
      <c r="H249" s="29"/>
      <c r="I249" s="29"/>
      <c r="J249" s="325"/>
      <c r="K249" s="29"/>
      <c r="L249" s="338"/>
      <c r="M249" s="29"/>
      <c r="N249" s="29"/>
      <c r="O249" s="29"/>
      <c r="P249" s="29"/>
      <c r="Q249" s="29"/>
      <c r="R249" s="29"/>
      <c r="S249" s="29"/>
      <c r="T249" s="29"/>
      <c r="U249" s="29"/>
      <c r="V249" s="29"/>
      <c r="W249" s="29"/>
      <c r="X249" s="29"/>
      <c r="Y249" s="29"/>
      <c r="Z249" s="29"/>
      <c r="AA249" s="29"/>
      <c r="AB249" s="29"/>
    </row>
    <row r="250" spans="1:28" ht="15.75" customHeight="1">
      <c r="A250" s="29"/>
      <c r="B250" s="75"/>
      <c r="C250" s="29"/>
      <c r="D250" s="29"/>
      <c r="E250" s="29"/>
      <c r="F250" s="29"/>
      <c r="G250" s="29"/>
      <c r="H250" s="29"/>
      <c r="I250" s="29"/>
      <c r="J250" s="325"/>
      <c r="K250" s="29"/>
      <c r="L250" s="338"/>
      <c r="M250" s="29"/>
      <c r="N250" s="29"/>
      <c r="O250" s="29"/>
      <c r="P250" s="29"/>
      <c r="Q250" s="29"/>
      <c r="R250" s="29"/>
      <c r="S250" s="29"/>
      <c r="T250" s="29"/>
      <c r="U250" s="29"/>
      <c r="V250" s="29"/>
      <c r="W250" s="29"/>
      <c r="X250" s="29"/>
      <c r="Y250" s="29"/>
      <c r="Z250" s="29"/>
      <c r="AA250" s="29"/>
      <c r="AB250" s="29"/>
    </row>
    <row r="251" spans="1:28" ht="15.75" customHeight="1">
      <c r="A251" s="29"/>
      <c r="B251" s="75"/>
      <c r="C251" s="29"/>
      <c r="D251" s="29"/>
      <c r="E251" s="29"/>
      <c r="F251" s="29"/>
      <c r="G251" s="29"/>
      <c r="H251" s="29"/>
      <c r="I251" s="29"/>
      <c r="J251" s="325"/>
      <c r="K251" s="29"/>
      <c r="L251" s="338"/>
      <c r="M251" s="29"/>
      <c r="N251" s="29"/>
      <c r="O251" s="29"/>
      <c r="P251" s="29"/>
      <c r="Q251" s="29"/>
      <c r="R251" s="29"/>
      <c r="S251" s="29"/>
      <c r="T251" s="29"/>
      <c r="U251" s="29"/>
      <c r="V251" s="29"/>
      <c r="W251" s="29"/>
      <c r="X251" s="29"/>
      <c r="Y251" s="29"/>
      <c r="Z251" s="29"/>
      <c r="AA251" s="29"/>
      <c r="AB251" s="29"/>
    </row>
    <row r="252" spans="1:28" ht="15.75" customHeight="1">
      <c r="A252" s="29"/>
      <c r="B252" s="75"/>
      <c r="C252" s="29"/>
      <c r="D252" s="29"/>
      <c r="E252" s="29"/>
      <c r="F252" s="29"/>
      <c r="G252" s="29"/>
      <c r="H252" s="29"/>
      <c r="I252" s="29"/>
      <c r="J252" s="325"/>
      <c r="K252" s="29"/>
      <c r="L252" s="338"/>
      <c r="M252" s="29"/>
      <c r="N252" s="29"/>
      <c r="O252" s="29"/>
      <c r="P252" s="29"/>
      <c r="Q252" s="29"/>
      <c r="R252" s="29"/>
      <c r="S252" s="29"/>
      <c r="T252" s="29"/>
      <c r="U252" s="29"/>
      <c r="V252" s="29"/>
      <c r="W252" s="29"/>
      <c r="X252" s="29"/>
      <c r="Y252" s="29"/>
      <c r="Z252" s="29"/>
      <c r="AA252" s="29"/>
      <c r="AB252" s="29"/>
    </row>
    <row r="253" spans="1:28" ht="15.75" customHeight="1">
      <c r="A253" s="29"/>
      <c r="B253" s="75"/>
      <c r="C253" s="29"/>
      <c r="D253" s="29"/>
      <c r="E253" s="29"/>
      <c r="F253" s="29"/>
      <c r="G253" s="29"/>
      <c r="H253" s="29"/>
      <c r="I253" s="29"/>
      <c r="J253" s="325"/>
      <c r="K253" s="29"/>
      <c r="L253" s="338"/>
      <c r="M253" s="29"/>
      <c r="N253" s="29"/>
      <c r="O253" s="29"/>
      <c r="P253" s="29"/>
      <c r="Q253" s="29"/>
      <c r="R253" s="29"/>
      <c r="S253" s="29"/>
      <c r="T253" s="29"/>
      <c r="U253" s="29"/>
      <c r="V253" s="29"/>
      <c r="W253" s="29"/>
      <c r="X253" s="29"/>
      <c r="Y253" s="29"/>
      <c r="Z253" s="29"/>
      <c r="AA253" s="29"/>
      <c r="AB253" s="29"/>
    </row>
    <row r="254" spans="1:28" ht="15.75" customHeight="1">
      <c r="A254" s="29"/>
      <c r="B254" s="75"/>
      <c r="C254" s="29"/>
      <c r="D254" s="29"/>
      <c r="E254" s="29"/>
      <c r="F254" s="29"/>
      <c r="G254" s="29"/>
      <c r="H254" s="29"/>
      <c r="I254" s="29"/>
      <c r="J254" s="325"/>
      <c r="K254" s="29"/>
      <c r="L254" s="338"/>
      <c r="M254" s="29"/>
      <c r="N254" s="29"/>
      <c r="O254" s="29"/>
      <c r="P254" s="29"/>
      <c r="Q254" s="29"/>
      <c r="R254" s="29"/>
      <c r="S254" s="29"/>
      <c r="T254" s="29"/>
      <c r="U254" s="29"/>
      <c r="V254" s="29"/>
      <c r="W254" s="29"/>
      <c r="X254" s="29"/>
      <c r="Y254" s="29"/>
      <c r="Z254" s="29"/>
      <c r="AA254" s="29"/>
      <c r="AB254" s="29"/>
    </row>
    <row r="255" spans="1:28" ht="15.75" customHeight="1">
      <c r="A255" s="29"/>
      <c r="B255" s="75"/>
      <c r="C255" s="29"/>
      <c r="D255" s="29"/>
      <c r="E255" s="29"/>
      <c r="F255" s="29"/>
      <c r="G255" s="29"/>
      <c r="H255" s="29"/>
      <c r="I255" s="29"/>
      <c r="J255" s="325"/>
      <c r="K255" s="29"/>
      <c r="L255" s="338"/>
      <c r="M255" s="29"/>
      <c r="N255" s="29"/>
      <c r="O255" s="29"/>
      <c r="P255" s="29"/>
      <c r="Q255" s="29"/>
      <c r="R255" s="29"/>
      <c r="S255" s="29"/>
      <c r="T255" s="29"/>
      <c r="U255" s="29"/>
      <c r="V255" s="29"/>
      <c r="W255" s="29"/>
      <c r="X255" s="29"/>
      <c r="Y255" s="29"/>
      <c r="Z255" s="29"/>
      <c r="AA255" s="29"/>
      <c r="AB255" s="29"/>
    </row>
    <row r="256" spans="1:28" ht="15.75" customHeight="1">
      <c r="A256" s="29"/>
      <c r="B256" s="75"/>
      <c r="C256" s="29"/>
      <c r="D256" s="29"/>
      <c r="E256" s="29"/>
      <c r="F256" s="29"/>
      <c r="G256" s="29"/>
      <c r="H256" s="29"/>
      <c r="I256" s="29"/>
      <c r="J256" s="325"/>
      <c r="K256" s="29"/>
      <c r="L256" s="338"/>
      <c r="M256" s="29"/>
      <c r="N256" s="29"/>
      <c r="O256" s="29"/>
      <c r="P256" s="29"/>
      <c r="Q256" s="29"/>
      <c r="R256" s="29"/>
      <c r="S256" s="29"/>
      <c r="T256" s="29"/>
      <c r="U256" s="29"/>
      <c r="V256" s="29"/>
      <c r="W256" s="29"/>
      <c r="X256" s="29"/>
      <c r="Y256" s="29"/>
      <c r="Z256" s="29"/>
      <c r="AA256" s="29"/>
      <c r="AB256" s="29"/>
    </row>
    <row r="257" spans="1:28" ht="15.75" customHeight="1">
      <c r="A257" s="29"/>
      <c r="B257" s="75"/>
      <c r="C257" s="29"/>
      <c r="D257" s="29"/>
      <c r="E257" s="29"/>
      <c r="F257" s="29"/>
      <c r="G257" s="29"/>
      <c r="H257" s="29"/>
      <c r="I257" s="29"/>
      <c r="J257" s="325"/>
      <c r="K257" s="29"/>
      <c r="L257" s="338"/>
      <c r="M257" s="29"/>
      <c r="N257" s="29"/>
      <c r="O257" s="29"/>
      <c r="P257" s="29"/>
      <c r="Q257" s="29"/>
      <c r="R257" s="29"/>
      <c r="S257" s="29"/>
      <c r="T257" s="29"/>
      <c r="U257" s="29"/>
      <c r="V257" s="29"/>
      <c r="W257" s="29"/>
      <c r="X257" s="29"/>
      <c r="Y257" s="29"/>
      <c r="Z257" s="29"/>
      <c r="AA257" s="29"/>
      <c r="AB257" s="29"/>
    </row>
    <row r="258" spans="1:28" ht="15.75" customHeight="1">
      <c r="A258" s="29"/>
      <c r="B258" s="75"/>
      <c r="C258" s="29"/>
      <c r="D258" s="29"/>
      <c r="E258" s="29"/>
      <c r="F258" s="29"/>
      <c r="G258" s="29"/>
      <c r="H258" s="29"/>
      <c r="I258" s="29"/>
      <c r="J258" s="325"/>
      <c r="K258" s="29"/>
      <c r="L258" s="338"/>
      <c r="M258" s="29"/>
      <c r="N258" s="29"/>
      <c r="O258" s="29"/>
      <c r="P258" s="29"/>
      <c r="Q258" s="29"/>
      <c r="R258" s="29"/>
      <c r="S258" s="29"/>
      <c r="T258" s="29"/>
      <c r="U258" s="29"/>
      <c r="V258" s="29"/>
      <c r="W258" s="29"/>
      <c r="X258" s="29"/>
      <c r="Y258" s="29"/>
      <c r="Z258" s="29"/>
      <c r="AA258" s="29"/>
      <c r="AB258" s="29"/>
    </row>
    <row r="259" spans="1:28" ht="15.75" customHeight="1">
      <c r="A259" s="29"/>
      <c r="B259" s="75"/>
      <c r="C259" s="29"/>
      <c r="D259" s="29"/>
      <c r="E259" s="29"/>
      <c r="F259" s="29"/>
      <c r="G259" s="29"/>
      <c r="H259" s="29"/>
      <c r="I259" s="29"/>
      <c r="J259" s="325"/>
      <c r="K259" s="29"/>
      <c r="L259" s="338"/>
      <c r="M259" s="29"/>
      <c r="N259" s="29"/>
      <c r="O259" s="29"/>
      <c r="P259" s="29"/>
      <c r="Q259" s="29"/>
      <c r="R259" s="29"/>
      <c r="S259" s="29"/>
      <c r="T259" s="29"/>
      <c r="U259" s="29"/>
      <c r="V259" s="29"/>
      <c r="W259" s="29"/>
      <c r="X259" s="29"/>
      <c r="Y259" s="29"/>
      <c r="Z259" s="29"/>
      <c r="AA259" s="29"/>
      <c r="AB259" s="29"/>
    </row>
    <row r="260" spans="1:28" ht="15.75" customHeight="1">
      <c r="A260" s="29"/>
      <c r="B260" s="75"/>
      <c r="C260" s="29"/>
      <c r="D260" s="29"/>
      <c r="E260" s="29"/>
      <c r="F260" s="29"/>
      <c r="G260" s="29"/>
      <c r="H260" s="29"/>
      <c r="I260" s="29"/>
      <c r="J260" s="325"/>
      <c r="K260" s="29"/>
      <c r="L260" s="338"/>
      <c r="M260" s="29"/>
      <c r="N260" s="29"/>
      <c r="O260" s="29"/>
      <c r="P260" s="29"/>
      <c r="Q260" s="29"/>
      <c r="R260" s="29"/>
      <c r="S260" s="29"/>
      <c r="T260" s="29"/>
      <c r="U260" s="29"/>
      <c r="V260" s="29"/>
      <c r="W260" s="29"/>
      <c r="X260" s="29"/>
      <c r="Y260" s="29"/>
      <c r="Z260" s="29"/>
      <c r="AA260" s="29"/>
      <c r="AB260" s="29"/>
    </row>
    <row r="261" spans="1:28" ht="15.75" customHeight="1">
      <c r="A261" s="29"/>
      <c r="B261" s="75"/>
      <c r="C261" s="29"/>
      <c r="D261" s="29"/>
      <c r="E261" s="29"/>
      <c r="F261" s="29"/>
      <c r="G261" s="29"/>
      <c r="H261" s="29"/>
      <c r="I261" s="29"/>
      <c r="J261" s="325"/>
      <c r="K261" s="29"/>
      <c r="L261" s="338"/>
      <c r="M261" s="29"/>
      <c r="N261" s="29"/>
      <c r="O261" s="29"/>
      <c r="P261" s="29"/>
      <c r="Q261" s="29"/>
      <c r="R261" s="29"/>
      <c r="S261" s="29"/>
      <c r="T261" s="29"/>
      <c r="U261" s="29"/>
      <c r="V261" s="29"/>
      <c r="W261" s="29"/>
      <c r="X261" s="29"/>
      <c r="Y261" s="29"/>
      <c r="Z261" s="29"/>
      <c r="AA261" s="29"/>
      <c r="AB261" s="29"/>
    </row>
    <row r="262" spans="1:28" ht="15.75" customHeight="1">
      <c r="A262" s="29"/>
      <c r="B262" s="75"/>
      <c r="C262" s="29"/>
      <c r="D262" s="29"/>
      <c r="E262" s="29"/>
      <c r="F262" s="29"/>
      <c r="G262" s="29"/>
      <c r="H262" s="29"/>
      <c r="I262" s="29"/>
      <c r="J262" s="325"/>
      <c r="K262" s="29"/>
      <c r="L262" s="338"/>
      <c r="M262" s="29"/>
      <c r="N262" s="29"/>
      <c r="O262" s="29"/>
      <c r="P262" s="29"/>
      <c r="Q262" s="29"/>
      <c r="R262" s="29"/>
      <c r="S262" s="29"/>
      <c r="T262" s="29"/>
      <c r="U262" s="29"/>
      <c r="V262" s="29"/>
      <c r="W262" s="29"/>
      <c r="X262" s="29"/>
      <c r="Y262" s="29"/>
      <c r="Z262" s="29"/>
      <c r="AA262" s="29"/>
      <c r="AB262" s="29"/>
    </row>
    <row r="263" spans="1:28" ht="15.75" customHeight="1">
      <c r="A263" s="29"/>
      <c r="B263" s="75"/>
      <c r="C263" s="29"/>
      <c r="D263" s="29"/>
      <c r="E263" s="29"/>
      <c r="F263" s="29"/>
      <c r="G263" s="29"/>
      <c r="H263" s="29"/>
      <c r="I263" s="29"/>
      <c r="J263" s="325"/>
      <c r="K263" s="29"/>
      <c r="L263" s="338"/>
      <c r="M263" s="29"/>
      <c r="N263" s="29"/>
      <c r="O263" s="29"/>
      <c r="P263" s="29"/>
      <c r="Q263" s="29"/>
      <c r="R263" s="29"/>
      <c r="S263" s="29"/>
      <c r="T263" s="29"/>
      <c r="U263" s="29"/>
      <c r="V263" s="29"/>
      <c r="W263" s="29"/>
      <c r="X263" s="29"/>
      <c r="Y263" s="29"/>
      <c r="Z263" s="29"/>
      <c r="AA263" s="29"/>
      <c r="AB263" s="29"/>
    </row>
    <row r="264" spans="1:28" ht="15.75" customHeight="1">
      <c r="A264" s="29"/>
      <c r="B264" s="75"/>
      <c r="C264" s="29"/>
      <c r="D264" s="29"/>
      <c r="E264" s="29"/>
      <c r="F264" s="29"/>
      <c r="G264" s="29"/>
      <c r="H264" s="29"/>
      <c r="I264" s="29"/>
      <c r="J264" s="325"/>
      <c r="K264" s="29"/>
      <c r="L264" s="338"/>
      <c r="M264" s="29"/>
      <c r="N264" s="29"/>
      <c r="O264" s="29"/>
      <c r="P264" s="29"/>
      <c r="Q264" s="29"/>
      <c r="R264" s="29"/>
      <c r="S264" s="29"/>
      <c r="T264" s="29"/>
      <c r="U264" s="29"/>
      <c r="V264" s="29"/>
      <c r="W264" s="29"/>
      <c r="X264" s="29"/>
      <c r="Y264" s="29"/>
      <c r="Z264" s="29"/>
      <c r="AA264" s="29"/>
      <c r="AB264" s="29"/>
    </row>
    <row r="265" spans="1:28" ht="15.75" customHeight="1">
      <c r="A265" s="29"/>
      <c r="B265" s="75"/>
      <c r="C265" s="29"/>
      <c r="D265" s="29"/>
      <c r="E265" s="29"/>
      <c r="F265" s="29"/>
      <c r="G265" s="29"/>
      <c r="H265" s="29"/>
      <c r="I265" s="29"/>
      <c r="J265" s="325"/>
      <c r="K265" s="29"/>
      <c r="L265" s="338"/>
      <c r="M265" s="29"/>
      <c r="N265" s="29"/>
      <c r="O265" s="29"/>
      <c r="P265" s="29"/>
      <c r="Q265" s="29"/>
      <c r="R265" s="29"/>
      <c r="S265" s="29"/>
      <c r="T265" s="29"/>
      <c r="U265" s="29"/>
      <c r="V265" s="29"/>
      <c r="W265" s="29"/>
      <c r="X265" s="29"/>
      <c r="Y265" s="29"/>
      <c r="Z265" s="29"/>
      <c r="AA265" s="29"/>
      <c r="AB265" s="29"/>
    </row>
    <row r="266" spans="1:28" ht="15.75" customHeight="1">
      <c r="A266" s="29"/>
      <c r="B266" s="75"/>
      <c r="C266" s="29"/>
      <c r="D266" s="29"/>
      <c r="E266" s="29"/>
      <c r="F266" s="29"/>
      <c r="G266" s="29"/>
      <c r="H266" s="29"/>
      <c r="I266" s="29"/>
      <c r="J266" s="325"/>
      <c r="K266" s="29"/>
      <c r="L266" s="338"/>
      <c r="M266" s="29"/>
      <c r="N266" s="29"/>
      <c r="O266" s="29"/>
      <c r="P266" s="29"/>
      <c r="Q266" s="29"/>
      <c r="R266" s="29"/>
      <c r="S266" s="29"/>
      <c r="T266" s="29"/>
      <c r="U266" s="29"/>
      <c r="V266" s="29"/>
      <c r="W266" s="29"/>
      <c r="X266" s="29"/>
      <c r="Y266" s="29"/>
      <c r="Z266" s="29"/>
      <c r="AA266" s="29"/>
      <c r="AB266" s="29"/>
    </row>
    <row r="267" spans="1:28" ht="15.75" customHeight="1">
      <c r="A267" s="29"/>
      <c r="B267" s="75"/>
      <c r="C267" s="29"/>
      <c r="D267" s="29"/>
      <c r="E267" s="29"/>
      <c r="F267" s="29"/>
      <c r="G267" s="29"/>
      <c r="H267" s="29"/>
      <c r="I267" s="29"/>
      <c r="J267" s="325"/>
      <c r="K267" s="29"/>
      <c r="L267" s="338"/>
      <c r="M267" s="29"/>
      <c r="N267" s="29"/>
      <c r="O267" s="29"/>
      <c r="P267" s="29"/>
      <c r="Q267" s="29"/>
      <c r="R267" s="29"/>
      <c r="S267" s="29"/>
      <c r="T267" s="29"/>
      <c r="U267" s="29"/>
      <c r="V267" s="29"/>
      <c r="W267" s="29"/>
      <c r="X267" s="29"/>
      <c r="Y267" s="29"/>
      <c r="Z267" s="29"/>
      <c r="AA267" s="29"/>
      <c r="AB267" s="29"/>
    </row>
    <row r="268" spans="1:28" ht="15.75" customHeight="1">
      <c r="A268" s="29"/>
      <c r="B268" s="75"/>
      <c r="C268" s="29"/>
      <c r="D268" s="29"/>
      <c r="E268" s="29"/>
      <c r="F268" s="29"/>
      <c r="G268" s="29"/>
      <c r="H268" s="29"/>
      <c r="I268" s="29"/>
      <c r="J268" s="325"/>
      <c r="K268" s="29"/>
      <c r="L268" s="338"/>
      <c r="M268" s="29"/>
      <c r="N268" s="29"/>
      <c r="O268" s="29"/>
      <c r="P268" s="29"/>
      <c r="Q268" s="29"/>
      <c r="R268" s="29"/>
      <c r="S268" s="29"/>
      <c r="T268" s="29"/>
      <c r="U268" s="29"/>
      <c r="V268" s="29"/>
      <c r="W268" s="29"/>
      <c r="X268" s="29"/>
      <c r="Y268" s="29"/>
      <c r="Z268" s="29"/>
      <c r="AA268" s="29"/>
      <c r="AB268" s="29"/>
    </row>
    <row r="269" spans="1:28" ht="15.75" customHeight="1">
      <c r="A269" s="29"/>
      <c r="B269" s="75"/>
      <c r="C269" s="29"/>
      <c r="D269" s="29"/>
      <c r="E269" s="29"/>
      <c r="F269" s="29"/>
      <c r="G269" s="29"/>
      <c r="H269" s="29"/>
      <c r="I269" s="29"/>
      <c r="J269" s="325"/>
      <c r="K269" s="29"/>
      <c r="L269" s="338"/>
      <c r="M269" s="29"/>
      <c r="N269" s="29"/>
      <c r="O269" s="29"/>
      <c r="P269" s="29"/>
      <c r="Q269" s="29"/>
      <c r="R269" s="29"/>
      <c r="S269" s="29"/>
      <c r="T269" s="29"/>
      <c r="U269" s="29"/>
      <c r="V269" s="29"/>
      <c r="W269" s="29"/>
      <c r="X269" s="29"/>
      <c r="Y269" s="29"/>
      <c r="Z269" s="29"/>
      <c r="AA269" s="29"/>
      <c r="AB269" s="29"/>
    </row>
    <row r="270" spans="1:28" ht="15.75" customHeight="1">
      <c r="A270" s="29"/>
      <c r="B270" s="75"/>
      <c r="C270" s="29"/>
      <c r="D270" s="29"/>
      <c r="E270" s="29"/>
      <c r="F270" s="29"/>
      <c r="G270" s="29"/>
      <c r="H270" s="29"/>
      <c r="I270" s="29"/>
      <c r="J270" s="325"/>
      <c r="K270" s="29"/>
      <c r="L270" s="338"/>
      <c r="M270" s="29"/>
      <c r="N270" s="29"/>
      <c r="O270" s="29"/>
      <c r="P270" s="29"/>
      <c r="Q270" s="29"/>
      <c r="R270" s="29"/>
      <c r="S270" s="29"/>
      <c r="T270" s="29"/>
      <c r="U270" s="29"/>
      <c r="V270" s="29"/>
      <c r="W270" s="29"/>
      <c r="X270" s="29"/>
      <c r="Y270" s="29"/>
      <c r="Z270" s="29"/>
      <c r="AA270" s="29"/>
      <c r="AB270" s="29"/>
    </row>
    <row r="271" spans="1:28" ht="15.75" customHeight="1">
      <c r="A271" s="29"/>
      <c r="B271" s="75"/>
      <c r="C271" s="29"/>
      <c r="D271" s="29"/>
      <c r="E271" s="29"/>
      <c r="F271" s="29"/>
      <c r="G271" s="29"/>
      <c r="H271" s="29"/>
      <c r="I271" s="29"/>
      <c r="J271" s="325"/>
      <c r="K271" s="29"/>
      <c r="L271" s="338"/>
      <c r="M271" s="29"/>
      <c r="N271" s="29"/>
      <c r="O271" s="29"/>
      <c r="P271" s="29"/>
      <c r="Q271" s="29"/>
      <c r="R271" s="29"/>
      <c r="S271" s="29"/>
      <c r="T271" s="29"/>
      <c r="U271" s="29"/>
      <c r="V271" s="29"/>
      <c r="W271" s="29"/>
      <c r="X271" s="29"/>
      <c r="Y271" s="29"/>
      <c r="Z271" s="29"/>
      <c r="AA271" s="29"/>
      <c r="AB271" s="29"/>
    </row>
    <row r="272" spans="1:28" ht="15.75" customHeight="1">
      <c r="A272" s="29"/>
      <c r="B272" s="75"/>
      <c r="C272" s="29"/>
      <c r="D272" s="29"/>
      <c r="E272" s="29"/>
      <c r="F272" s="29"/>
      <c r="G272" s="29"/>
      <c r="H272" s="29"/>
      <c r="I272" s="29"/>
      <c r="J272" s="325"/>
      <c r="K272" s="29"/>
      <c r="L272" s="338"/>
      <c r="M272" s="29"/>
      <c r="N272" s="29"/>
      <c r="O272" s="29"/>
      <c r="P272" s="29"/>
      <c r="Q272" s="29"/>
      <c r="R272" s="29"/>
      <c r="S272" s="29"/>
      <c r="T272" s="29"/>
      <c r="U272" s="29"/>
      <c r="V272" s="29"/>
      <c r="W272" s="29"/>
      <c r="X272" s="29"/>
      <c r="Y272" s="29"/>
      <c r="Z272" s="29"/>
      <c r="AA272" s="29"/>
      <c r="AB272" s="29"/>
    </row>
    <row r="273" spans="1:28" ht="15.75" customHeight="1">
      <c r="A273" s="29"/>
      <c r="B273" s="75"/>
      <c r="C273" s="29"/>
      <c r="D273" s="29"/>
      <c r="E273" s="29"/>
      <c r="F273" s="29"/>
      <c r="G273" s="29"/>
      <c r="H273" s="29"/>
      <c r="I273" s="29"/>
      <c r="J273" s="325"/>
      <c r="K273" s="29"/>
      <c r="L273" s="338"/>
      <c r="M273" s="29"/>
      <c r="N273" s="29"/>
      <c r="O273" s="29"/>
      <c r="P273" s="29"/>
      <c r="Q273" s="29"/>
      <c r="R273" s="29"/>
      <c r="S273" s="29"/>
      <c r="T273" s="29"/>
      <c r="U273" s="29"/>
      <c r="V273" s="29"/>
      <c r="W273" s="29"/>
      <c r="X273" s="29"/>
      <c r="Y273" s="29"/>
      <c r="Z273" s="29"/>
      <c r="AA273" s="29"/>
      <c r="AB273" s="29"/>
    </row>
    <row r="274" spans="1:28" ht="15.75" customHeight="1">
      <c r="A274" s="29"/>
      <c r="B274" s="75"/>
      <c r="C274" s="29"/>
      <c r="D274" s="29"/>
      <c r="E274" s="29"/>
      <c r="F274" s="29"/>
      <c r="G274" s="29"/>
      <c r="H274" s="29"/>
      <c r="I274" s="29"/>
      <c r="J274" s="325"/>
      <c r="K274" s="29"/>
      <c r="L274" s="338"/>
      <c r="M274" s="29"/>
      <c r="N274" s="29"/>
      <c r="O274" s="29"/>
      <c r="P274" s="29"/>
      <c r="Q274" s="29"/>
      <c r="R274" s="29"/>
      <c r="S274" s="29"/>
      <c r="T274" s="29"/>
      <c r="U274" s="29"/>
      <c r="V274" s="29"/>
      <c r="W274" s="29"/>
      <c r="X274" s="29"/>
      <c r="Y274" s="29"/>
      <c r="Z274" s="29"/>
      <c r="AA274" s="29"/>
      <c r="AB274" s="29"/>
    </row>
    <row r="275" spans="1:28" ht="15.75" customHeight="1">
      <c r="A275" s="29"/>
      <c r="B275" s="75"/>
      <c r="C275" s="29"/>
      <c r="D275" s="29"/>
      <c r="E275" s="29"/>
      <c r="F275" s="29"/>
      <c r="G275" s="29"/>
      <c r="H275" s="29"/>
      <c r="I275" s="29"/>
      <c r="J275" s="325"/>
      <c r="K275" s="29"/>
      <c r="L275" s="338"/>
      <c r="M275" s="29"/>
      <c r="N275" s="29"/>
      <c r="O275" s="29"/>
      <c r="P275" s="29"/>
      <c r="Q275" s="29"/>
      <c r="R275" s="29"/>
      <c r="S275" s="29"/>
      <c r="T275" s="29"/>
      <c r="U275" s="29"/>
      <c r="V275" s="29"/>
      <c r="W275" s="29"/>
      <c r="X275" s="29"/>
      <c r="Y275" s="29"/>
      <c r="Z275" s="29"/>
      <c r="AA275" s="29"/>
      <c r="AB275" s="29"/>
    </row>
    <row r="276" spans="1:28" ht="15.75" customHeight="1">
      <c r="A276" s="29"/>
      <c r="B276" s="75"/>
      <c r="C276" s="29"/>
      <c r="D276" s="29"/>
      <c r="E276" s="29"/>
      <c r="F276" s="29"/>
      <c r="G276" s="29"/>
      <c r="H276" s="29"/>
      <c r="I276" s="29"/>
      <c r="J276" s="325"/>
      <c r="K276" s="29"/>
      <c r="L276" s="338"/>
      <c r="M276" s="29"/>
      <c r="N276" s="29"/>
      <c r="O276" s="29"/>
      <c r="P276" s="29"/>
      <c r="Q276" s="29"/>
      <c r="R276" s="29"/>
      <c r="S276" s="29"/>
      <c r="T276" s="29"/>
      <c r="U276" s="29"/>
      <c r="V276" s="29"/>
      <c r="W276" s="29"/>
      <c r="X276" s="29"/>
      <c r="Y276" s="29"/>
      <c r="Z276" s="29"/>
      <c r="AA276" s="29"/>
      <c r="AB276" s="29"/>
    </row>
    <row r="277" spans="1:28" ht="15.75" customHeight="1">
      <c r="A277" s="29"/>
      <c r="B277" s="75"/>
      <c r="C277" s="29"/>
      <c r="D277" s="29"/>
      <c r="E277" s="29"/>
      <c r="F277" s="29"/>
      <c r="G277" s="29"/>
      <c r="H277" s="29"/>
      <c r="I277" s="29"/>
      <c r="J277" s="325"/>
      <c r="K277" s="29"/>
      <c r="L277" s="338"/>
      <c r="M277" s="29"/>
      <c r="N277" s="29"/>
      <c r="O277" s="29"/>
      <c r="P277" s="29"/>
      <c r="Q277" s="29"/>
      <c r="R277" s="29"/>
      <c r="S277" s="29"/>
      <c r="T277" s="29"/>
      <c r="U277" s="29"/>
      <c r="V277" s="29"/>
      <c r="W277" s="29"/>
      <c r="X277" s="29"/>
      <c r="Y277" s="29"/>
      <c r="Z277" s="29"/>
      <c r="AA277" s="29"/>
      <c r="AB277" s="29"/>
    </row>
    <row r="278" spans="1:28" ht="15.75" customHeight="1">
      <c r="A278" s="29"/>
      <c r="B278" s="75"/>
      <c r="C278" s="29"/>
      <c r="D278" s="29"/>
      <c r="E278" s="29"/>
      <c r="F278" s="29"/>
      <c r="G278" s="29"/>
      <c r="H278" s="29"/>
      <c r="I278" s="29"/>
      <c r="J278" s="325"/>
      <c r="K278" s="29"/>
      <c r="L278" s="338"/>
      <c r="M278" s="29"/>
      <c r="N278" s="29"/>
      <c r="O278" s="29"/>
      <c r="P278" s="29"/>
      <c r="Q278" s="29"/>
      <c r="R278" s="29"/>
      <c r="S278" s="29"/>
      <c r="T278" s="29"/>
      <c r="U278" s="29"/>
      <c r="V278" s="29"/>
      <c r="W278" s="29"/>
      <c r="X278" s="29"/>
      <c r="Y278" s="29"/>
      <c r="Z278" s="29"/>
      <c r="AA278" s="29"/>
      <c r="AB278" s="29"/>
    </row>
    <row r="279" spans="1:28" ht="15.75" customHeight="1">
      <c r="A279" s="29"/>
      <c r="B279" s="75"/>
      <c r="C279" s="29"/>
      <c r="D279" s="29"/>
      <c r="E279" s="29"/>
      <c r="F279" s="29"/>
      <c r="G279" s="29"/>
      <c r="H279" s="29"/>
      <c r="I279" s="29"/>
      <c r="J279" s="325"/>
      <c r="K279" s="29"/>
      <c r="L279" s="338"/>
      <c r="M279" s="29"/>
      <c r="N279" s="29"/>
      <c r="O279" s="29"/>
      <c r="P279" s="29"/>
      <c r="Q279" s="29"/>
      <c r="R279" s="29"/>
      <c r="S279" s="29"/>
      <c r="T279" s="29"/>
      <c r="U279" s="29"/>
      <c r="V279" s="29"/>
      <c r="W279" s="29"/>
      <c r="X279" s="29"/>
      <c r="Y279" s="29"/>
      <c r="Z279" s="29"/>
      <c r="AA279" s="29"/>
      <c r="AB279" s="29"/>
    </row>
    <row r="280" spans="1:28" ht="15.75" customHeight="1">
      <c r="A280" s="29"/>
      <c r="B280" s="75"/>
      <c r="C280" s="29"/>
      <c r="D280" s="29"/>
      <c r="E280" s="29"/>
      <c r="F280" s="29"/>
      <c r="G280" s="29"/>
      <c r="H280" s="29"/>
      <c r="I280" s="29"/>
      <c r="J280" s="325"/>
      <c r="K280" s="29"/>
      <c r="L280" s="338"/>
      <c r="M280" s="29"/>
      <c r="N280" s="29"/>
      <c r="O280" s="29"/>
      <c r="P280" s="29"/>
      <c r="Q280" s="29"/>
      <c r="R280" s="29"/>
      <c r="S280" s="29"/>
      <c r="T280" s="29"/>
      <c r="U280" s="29"/>
      <c r="V280" s="29"/>
      <c r="W280" s="29"/>
      <c r="X280" s="29"/>
      <c r="Y280" s="29"/>
      <c r="Z280" s="29"/>
      <c r="AA280" s="29"/>
      <c r="AB280" s="29"/>
    </row>
    <row r="281" spans="1:28" ht="15.75" customHeight="1">
      <c r="A281" s="29"/>
      <c r="B281" s="75"/>
      <c r="C281" s="29"/>
      <c r="D281" s="29"/>
      <c r="E281" s="29"/>
      <c r="F281" s="29"/>
      <c r="G281" s="29"/>
      <c r="H281" s="29"/>
      <c r="I281" s="29"/>
      <c r="J281" s="325"/>
      <c r="K281" s="29"/>
      <c r="L281" s="338"/>
      <c r="M281" s="29"/>
      <c r="N281" s="29"/>
      <c r="O281" s="29"/>
      <c r="P281" s="29"/>
      <c r="Q281" s="29"/>
      <c r="R281" s="29"/>
      <c r="S281" s="29"/>
      <c r="T281" s="29"/>
      <c r="U281" s="29"/>
      <c r="V281" s="29"/>
      <c r="W281" s="29"/>
      <c r="X281" s="29"/>
      <c r="Y281" s="29"/>
      <c r="Z281" s="29"/>
      <c r="AA281" s="29"/>
      <c r="AB281" s="29"/>
    </row>
    <row r="282" spans="1:28" ht="15.75" customHeight="1">
      <c r="A282" s="29"/>
      <c r="B282" s="75"/>
      <c r="C282" s="29"/>
      <c r="D282" s="29"/>
      <c r="E282" s="29"/>
      <c r="F282" s="29"/>
      <c r="G282" s="29"/>
      <c r="H282" s="29"/>
      <c r="I282" s="29"/>
      <c r="J282" s="325"/>
      <c r="K282" s="29"/>
      <c r="L282" s="338"/>
      <c r="M282" s="29"/>
      <c r="N282" s="29"/>
      <c r="O282" s="29"/>
      <c r="P282" s="29"/>
      <c r="Q282" s="29"/>
      <c r="R282" s="29"/>
      <c r="S282" s="29"/>
      <c r="T282" s="29"/>
      <c r="U282" s="29"/>
      <c r="V282" s="29"/>
      <c r="W282" s="29"/>
      <c r="X282" s="29"/>
      <c r="Y282" s="29"/>
      <c r="Z282" s="29"/>
      <c r="AA282" s="29"/>
      <c r="AB282" s="29"/>
    </row>
    <row r="283" spans="1:28" ht="15.75" customHeight="1">
      <c r="A283" s="29"/>
      <c r="B283" s="75"/>
      <c r="C283" s="29"/>
      <c r="D283" s="29"/>
      <c r="E283" s="29"/>
      <c r="F283" s="29"/>
      <c r="G283" s="29"/>
      <c r="H283" s="29"/>
      <c r="I283" s="29"/>
      <c r="J283" s="325"/>
      <c r="K283" s="29"/>
      <c r="L283" s="338"/>
      <c r="M283" s="29"/>
      <c r="N283" s="29"/>
      <c r="O283" s="29"/>
      <c r="P283" s="29"/>
      <c r="Q283" s="29"/>
      <c r="R283" s="29"/>
      <c r="S283" s="29"/>
      <c r="T283" s="29"/>
      <c r="U283" s="29"/>
      <c r="V283" s="29"/>
      <c r="W283" s="29"/>
      <c r="X283" s="29"/>
      <c r="Y283" s="29"/>
      <c r="Z283" s="29"/>
      <c r="AA283" s="29"/>
      <c r="AB283" s="29"/>
    </row>
    <row r="284" spans="1:28" ht="15.75" customHeight="1">
      <c r="A284" s="29"/>
      <c r="B284" s="75"/>
      <c r="C284" s="29"/>
      <c r="D284" s="29"/>
      <c r="E284" s="29"/>
      <c r="F284" s="29"/>
      <c r="G284" s="29"/>
      <c r="H284" s="29"/>
      <c r="I284" s="29"/>
      <c r="J284" s="325"/>
      <c r="K284" s="29"/>
      <c r="L284" s="338"/>
      <c r="M284" s="29"/>
      <c r="N284" s="29"/>
      <c r="O284" s="29"/>
      <c r="P284" s="29"/>
      <c r="Q284" s="29"/>
      <c r="R284" s="29"/>
      <c r="S284" s="29"/>
      <c r="T284" s="29"/>
      <c r="U284" s="29"/>
      <c r="V284" s="29"/>
      <c r="W284" s="29"/>
      <c r="X284" s="29"/>
      <c r="Y284" s="29"/>
      <c r="Z284" s="29"/>
      <c r="AA284" s="29"/>
      <c r="AB284" s="29"/>
    </row>
    <row r="285" spans="1:28" ht="15.75" customHeight="1">
      <c r="A285" s="29"/>
      <c r="B285" s="75"/>
      <c r="C285" s="29"/>
      <c r="D285" s="29"/>
      <c r="E285" s="29"/>
      <c r="F285" s="29"/>
      <c r="G285" s="29"/>
      <c r="H285" s="29"/>
      <c r="I285" s="29"/>
      <c r="J285" s="325"/>
      <c r="K285" s="29"/>
      <c r="L285" s="338"/>
      <c r="M285" s="29"/>
      <c r="N285" s="29"/>
      <c r="O285" s="29"/>
      <c r="P285" s="29"/>
      <c r="Q285" s="29"/>
      <c r="R285" s="29"/>
      <c r="S285" s="29"/>
      <c r="T285" s="29"/>
      <c r="U285" s="29"/>
      <c r="V285" s="29"/>
      <c r="W285" s="29"/>
      <c r="X285" s="29"/>
      <c r="Y285" s="29"/>
      <c r="Z285" s="29"/>
      <c r="AA285" s="29"/>
      <c r="AB285" s="29"/>
    </row>
    <row r="286" spans="1:28" ht="15.75" customHeight="1">
      <c r="A286" s="29"/>
      <c r="B286" s="75"/>
      <c r="C286" s="29"/>
      <c r="D286" s="29"/>
      <c r="E286" s="29"/>
      <c r="F286" s="29"/>
      <c r="G286" s="29"/>
      <c r="H286" s="29"/>
      <c r="I286" s="29"/>
      <c r="J286" s="325"/>
      <c r="K286" s="29"/>
      <c r="L286" s="338"/>
      <c r="M286" s="29"/>
      <c r="N286" s="29"/>
      <c r="O286" s="29"/>
      <c r="P286" s="29"/>
      <c r="Q286" s="29"/>
      <c r="R286" s="29"/>
      <c r="S286" s="29"/>
      <c r="T286" s="29"/>
      <c r="U286" s="29"/>
      <c r="V286" s="29"/>
      <c r="W286" s="29"/>
      <c r="X286" s="29"/>
      <c r="Y286" s="29"/>
      <c r="Z286" s="29"/>
      <c r="AA286" s="29"/>
      <c r="AB286" s="29"/>
    </row>
    <row r="287" spans="1:28" ht="15.75" customHeight="1">
      <c r="A287" s="29"/>
      <c r="B287" s="75"/>
      <c r="C287" s="29"/>
      <c r="D287" s="29"/>
      <c r="E287" s="29"/>
      <c r="F287" s="29"/>
      <c r="G287" s="29"/>
      <c r="H287" s="29"/>
      <c r="I287" s="29"/>
      <c r="J287" s="325"/>
      <c r="K287" s="29"/>
      <c r="L287" s="338"/>
      <c r="M287" s="29"/>
      <c r="N287" s="29"/>
      <c r="O287" s="29"/>
      <c r="P287" s="29"/>
      <c r="Q287" s="29"/>
      <c r="R287" s="29"/>
      <c r="S287" s="29"/>
      <c r="T287" s="29"/>
      <c r="U287" s="29"/>
      <c r="V287" s="29"/>
      <c r="W287" s="29"/>
      <c r="X287" s="29"/>
      <c r="Y287" s="29"/>
      <c r="Z287" s="29"/>
      <c r="AA287" s="29"/>
      <c r="AB287" s="29"/>
    </row>
    <row r="288" spans="1:28" ht="15.75" customHeight="1">
      <c r="A288" s="29"/>
      <c r="B288" s="75"/>
      <c r="C288" s="29"/>
      <c r="D288" s="29"/>
      <c r="E288" s="29"/>
      <c r="F288" s="29"/>
      <c r="G288" s="29"/>
      <c r="H288" s="29"/>
      <c r="I288" s="29"/>
      <c r="J288" s="325"/>
      <c r="K288" s="29"/>
      <c r="L288" s="338"/>
      <c r="M288" s="29"/>
      <c r="N288" s="29"/>
      <c r="O288" s="29"/>
      <c r="P288" s="29"/>
      <c r="Q288" s="29"/>
      <c r="R288" s="29"/>
      <c r="S288" s="29"/>
      <c r="T288" s="29"/>
      <c r="U288" s="29"/>
      <c r="V288" s="29"/>
      <c r="W288" s="29"/>
      <c r="X288" s="29"/>
      <c r="Y288" s="29"/>
      <c r="Z288" s="29"/>
      <c r="AA288" s="29"/>
      <c r="AB288" s="29"/>
    </row>
    <row r="289" spans="1:28" ht="15.75" customHeight="1">
      <c r="A289" s="29"/>
      <c r="B289" s="75"/>
      <c r="C289" s="29"/>
      <c r="D289" s="29"/>
      <c r="E289" s="29"/>
      <c r="F289" s="29"/>
      <c r="G289" s="29"/>
      <c r="H289" s="29"/>
      <c r="I289" s="29"/>
      <c r="J289" s="325"/>
      <c r="K289" s="29"/>
      <c r="L289" s="338"/>
      <c r="M289" s="29"/>
      <c r="N289" s="29"/>
      <c r="O289" s="29"/>
      <c r="P289" s="29"/>
      <c r="Q289" s="29"/>
      <c r="R289" s="29"/>
      <c r="S289" s="29"/>
      <c r="T289" s="29"/>
      <c r="U289" s="29"/>
      <c r="V289" s="29"/>
      <c r="W289" s="29"/>
      <c r="X289" s="29"/>
      <c r="Y289" s="29"/>
      <c r="Z289" s="29"/>
      <c r="AA289" s="29"/>
      <c r="AB289" s="29"/>
    </row>
    <row r="290" spans="1:28" ht="15.75" customHeight="1">
      <c r="A290" s="29"/>
      <c r="B290" s="75"/>
      <c r="C290" s="29"/>
      <c r="D290" s="29"/>
      <c r="E290" s="29"/>
      <c r="F290" s="29"/>
      <c r="G290" s="29"/>
      <c r="H290" s="29"/>
      <c r="I290" s="29"/>
      <c r="J290" s="325"/>
      <c r="K290" s="29"/>
      <c r="L290" s="338"/>
      <c r="M290" s="29"/>
      <c r="N290" s="29"/>
      <c r="O290" s="29"/>
      <c r="P290" s="29"/>
      <c r="Q290" s="29"/>
      <c r="R290" s="29"/>
      <c r="S290" s="29"/>
      <c r="T290" s="29"/>
      <c r="U290" s="29"/>
      <c r="V290" s="29"/>
      <c r="W290" s="29"/>
      <c r="X290" s="29"/>
      <c r="Y290" s="29"/>
      <c r="Z290" s="29"/>
      <c r="AA290" s="29"/>
      <c r="AB290" s="29"/>
    </row>
    <row r="291" spans="1:28" ht="15.75" customHeight="1">
      <c r="A291" s="29"/>
      <c r="B291" s="75"/>
      <c r="C291" s="29"/>
      <c r="D291" s="29"/>
      <c r="E291" s="29"/>
      <c r="F291" s="29"/>
      <c r="G291" s="29"/>
      <c r="H291" s="29"/>
      <c r="I291" s="29"/>
      <c r="J291" s="325"/>
      <c r="K291" s="29"/>
      <c r="L291" s="338"/>
      <c r="M291" s="29"/>
      <c r="N291" s="29"/>
      <c r="O291" s="29"/>
      <c r="P291" s="29"/>
      <c r="Q291" s="29"/>
      <c r="R291" s="29"/>
      <c r="S291" s="29"/>
      <c r="T291" s="29"/>
      <c r="U291" s="29"/>
      <c r="V291" s="29"/>
      <c r="W291" s="29"/>
      <c r="X291" s="29"/>
      <c r="Y291" s="29"/>
      <c r="Z291" s="29"/>
      <c r="AA291" s="29"/>
      <c r="AB291" s="29"/>
    </row>
    <row r="292" spans="1:28" ht="15.75" customHeight="1">
      <c r="A292" s="29"/>
      <c r="B292" s="75"/>
      <c r="C292" s="29"/>
      <c r="D292" s="29"/>
      <c r="E292" s="29"/>
      <c r="F292" s="29"/>
      <c r="G292" s="29"/>
      <c r="H292" s="29"/>
      <c r="I292" s="29"/>
      <c r="J292" s="325"/>
      <c r="K292" s="29"/>
      <c r="L292" s="338"/>
      <c r="M292" s="29"/>
      <c r="N292" s="29"/>
      <c r="O292" s="29"/>
      <c r="P292" s="29"/>
      <c r="Q292" s="29"/>
      <c r="R292" s="29"/>
      <c r="S292" s="29"/>
      <c r="T292" s="29"/>
      <c r="U292" s="29"/>
      <c r="V292" s="29"/>
      <c r="W292" s="29"/>
      <c r="X292" s="29"/>
      <c r="Y292" s="29"/>
      <c r="Z292" s="29"/>
      <c r="AA292" s="29"/>
      <c r="AB292" s="29"/>
    </row>
    <row r="293" spans="1:28" ht="15.75" customHeight="1">
      <c r="A293" s="29"/>
      <c r="B293" s="75"/>
      <c r="C293" s="29"/>
      <c r="D293" s="29"/>
      <c r="E293" s="29"/>
      <c r="F293" s="29"/>
      <c r="G293" s="29"/>
      <c r="H293" s="29"/>
      <c r="I293" s="29"/>
      <c r="J293" s="325"/>
      <c r="K293" s="29"/>
      <c r="L293" s="338"/>
      <c r="M293" s="29"/>
      <c r="N293" s="29"/>
      <c r="O293" s="29"/>
      <c r="P293" s="29"/>
      <c r="Q293" s="29"/>
      <c r="R293" s="29"/>
      <c r="S293" s="29"/>
      <c r="T293" s="29"/>
      <c r="U293" s="29"/>
      <c r="V293" s="29"/>
      <c r="W293" s="29"/>
      <c r="X293" s="29"/>
      <c r="Y293" s="29"/>
      <c r="Z293" s="29"/>
      <c r="AA293" s="29"/>
      <c r="AB293" s="29"/>
    </row>
    <row r="294" spans="1:28" ht="15.75" customHeight="1">
      <c r="A294" s="29"/>
      <c r="B294" s="75"/>
      <c r="C294" s="29"/>
      <c r="D294" s="29"/>
      <c r="E294" s="29"/>
      <c r="F294" s="29"/>
      <c r="G294" s="29"/>
      <c r="H294" s="29"/>
      <c r="I294" s="29"/>
      <c r="J294" s="325"/>
      <c r="K294" s="29"/>
      <c r="L294" s="338"/>
      <c r="M294" s="29"/>
      <c r="N294" s="29"/>
      <c r="O294" s="29"/>
      <c r="P294" s="29"/>
      <c r="Q294" s="29"/>
      <c r="R294" s="29"/>
      <c r="S294" s="29"/>
      <c r="T294" s="29"/>
      <c r="U294" s="29"/>
      <c r="V294" s="29"/>
      <c r="W294" s="29"/>
      <c r="X294" s="29"/>
      <c r="Y294" s="29"/>
      <c r="Z294" s="29"/>
      <c r="AA294" s="29"/>
      <c r="AB294" s="29"/>
    </row>
    <row r="295" spans="1:28" ht="15.75" customHeight="1">
      <c r="A295" s="29"/>
      <c r="B295" s="75"/>
      <c r="C295" s="29"/>
      <c r="D295" s="29"/>
      <c r="E295" s="29"/>
      <c r="F295" s="29"/>
      <c r="G295" s="29"/>
      <c r="H295" s="29"/>
      <c r="I295" s="29"/>
      <c r="J295" s="325"/>
      <c r="K295" s="29"/>
      <c r="L295" s="338"/>
      <c r="M295" s="29"/>
      <c r="N295" s="29"/>
      <c r="O295" s="29"/>
      <c r="P295" s="29"/>
      <c r="Q295" s="29"/>
      <c r="R295" s="29"/>
      <c r="S295" s="29"/>
      <c r="T295" s="29"/>
      <c r="U295" s="29"/>
      <c r="V295" s="29"/>
      <c r="W295" s="29"/>
      <c r="X295" s="29"/>
      <c r="Y295" s="29"/>
      <c r="Z295" s="29"/>
      <c r="AA295" s="29"/>
      <c r="AB295" s="29"/>
    </row>
    <row r="296" spans="1:28" ht="15.75" customHeight="1">
      <c r="A296" s="29"/>
      <c r="B296" s="75"/>
      <c r="C296" s="29"/>
      <c r="D296" s="29"/>
      <c r="E296" s="29"/>
      <c r="F296" s="29"/>
      <c r="G296" s="29"/>
      <c r="H296" s="29"/>
      <c r="I296" s="29"/>
      <c r="J296" s="325"/>
      <c r="K296" s="29"/>
      <c r="L296" s="338"/>
      <c r="M296" s="29"/>
      <c r="N296" s="29"/>
      <c r="O296" s="29"/>
      <c r="P296" s="29"/>
      <c r="Q296" s="29"/>
      <c r="R296" s="29"/>
      <c r="S296" s="29"/>
      <c r="T296" s="29"/>
      <c r="U296" s="29"/>
      <c r="V296" s="29"/>
      <c r="W296" s="29"/>
      <c r="X296" s="29"/>
      <c r="Y296" s="29"/>
      <c r="Z296" s="29"/>
      <c r="AA296" s="29"/>
      <c r="AB296" s="29"/>
    </row>
    <row r="297" spans="1:28" ht="15.75" customHeight="1">
      <c r="A297" s="29"/>
      <c r="B297" s="75"/>
      <c r="C297" s="29"/>
      <c r="D297" s="29"/>
      <c r="E297" s="29"/>
      <c r="F297" s="29"/>
      <c r="G297" s="29"/>
      <c r="H297" s="29"/>
      <c r="I297" s="29"/>
      <c r="J297" s="325"/>
      <c r="K297" s="29"/>
      <c r="L297" s="338"/>
      <c r="M297" s="29"/>
      <c r="N297" s="29"/>
      <c r="O297" s="29"/>
      <c r="P297" s="29"/>
      <c r="Q297" s="29"/>
      <c r="R297" s="29"/>
      <c r="S297" s="29"/>
      <c r="T297" s="29"/>
      <c r="U297" s="29"/>
      <c r="V297" s="29"/>
      <c r="W297" s="29"/>
      <c r="X297" s="29"/>
      <c r="Y297" s="29"/>
      <c r="Z297" s="29"/>
      <c r="AA297" s="29"/>
      <c r="AB297" s="29"/>
    </row>
    <row r="298" spans="1:28" ht="15.75" customHeight="1">
      <c r="A298" s="29"/>
      <c r="B298" s="75"/>
      <c r="C298" s="29"/>
      <c r="D298" s="29"/>
      <c r="E298" s="29"/>
      <c r="F298" s="29"/>
      <c r="G298" s="29"/>
      <c r="H298" s="29"/>
      <c r="I298" s="29"/>
      <c r="J298" s="325"/>
      <c r="K298" s="29"/>
      <c r="L298" s="338"/>
      <c r="M298" s="29"/>
      <c r="N298" s="29"/>
      <c r="O298" s="29"/>
      <c r="P298" s="29"/>
      <c r="Q298" s="29"/>
      <c r="R298" s="29"/>
      <c r="S298" s="29"/>
      <c r="T298" s="29"/>
      <c r="U298" s="29"/>
      <c r="V298" s="29"/>
      <c r="W298" s="29"/>
      <c r="X298" s="29"/>
      <c r="Y298" s="29"/>
      <c r="Z298" s="29"/>
      <c r="AA298" s="29"/>
      <c r="AB298" s="29"/>
    </row>
    <row r="299" spans="1:28" ht="15.75" customHeight="1">
      <c r="A299" s="29"/>
      <c r="B299" s="75"/>
      <c r="C299" s="29"/>
      <c r="D299" s="29"/>
      <c r="E299" s="29"/>
      <c r="F299" s="29"/>
      <c r="G299" s="29"/>
      <c r="H299" s="29"/>
      <c r="I299" s="29"/>
      <c r="J299" s="325"/>
      <c r="K299" s="29"/>
      <c r="L299" s="338"/>
      <c r="M299" s="29"/>
      <c r="N299" s="29"/>
      <c r="O299" s="29"/>
      <c r="P299" s="29"/>
      <c r="Q299" s="29"/>
      <c r="R299" s="29"/>
      <c r="S299" s="29"/>
      <c r="T299" s="29"/>
      <c r="U299" s="29"/>
      <c r="V299" s="29"/>
      <c r="W299" s="29"/>
      <c r="X299" s="29"/>
      <c r="Y299" s="29"/>
      <c r="Z299" s="29"/>
      <c r="AA299" s="29"/>
      <c r="AB299" s="29"/>
    </row>
    <row r="300" spans="1:28" ht="15.75" customHeight="1">
      <c r="A300" s="29"/>
      <c r="B300" s="75"/>
      <c r="C300" s="29"/>
      <c r="D300" s="29"/>
      <c r="E300" s="29"/>
      <c r="F300" s="29"/>
      <c r="G300" s="29"/>
      <c r="H300" s="29"/>
      <c r="I300" s="29"/>
      <c r="J300" s="325"/>
      <c r="K300" s="29"/>
      <c r="L300" s="338"/>
      <c r="M300" s="29"/>
      <c r="N300" s="29"/>
      <c r="O300" s="29"/>
      <c r="P300" s="29"/>
      <c r="Q300" s="29"/>
      <c r="R300" s="29"/>
      <c r="S300" s="29"/>
      <c r="T300" s="29"/>
      <c r="U300" s="29"/>
      <c r="V300" s="29"/>
      <c r="W300" s="29"/>
      <c r="X300" s="29"/>
      <c r="Y300" s="29"/>
      <c r="Z300" s="29"/>
      <c r="AA300" s="29"/>
      <c r="AB300" s="29"/>
    </row>
    <row r="301" spans="1:28" ht="15.75" customHeight="1">
      <c r="A301" s="29"/>
      <c r="B301" s="75"/>
      <c r="C301" s="29"/>
      <c r="D301" s="29"/>
      <c r="E301" s="29"/>
      <c r="F301" s="29"/>
      <c r="G301" s="29"/>
      <c r="H301" s="29"/>
      <c r="I301" s="29"/>
      <c r="J301" s="325"/>
      <c r="K301" s="29"/>
      <c r="L301" s="338"/>
      <c r="M301" s="29"/>
      <c r="N301" s="29"/>
      <c r="O301" s="29"/>
      <c r="P301" s="29"/>
      <c r="Q301" s="29"/>
      <c r="R301" s="29"/>
      <c r="S301" s="29"/>
      <c r="T301" s="29"/>
      <c r="U301" s="29"/>
      <c r="V301" s="29"/>
      <c r="W301" s="29"/>
      <c r="X301" s="29"/>
      <c r="Y301" s="29"/>
      <c r="Z301" s="29"/>
      <c r="AA301" s="29"/>
      <c r="AB301" s="29"/>
    </row>
    <row r="302" spans="1:28" ht="15.75" customHeight="1">
      <c r="A302" s="29"/>
      <c r="B302" s="75"/>
      <c r="C302" s="29"/>
      <c r="D302" s="29"/>
      <c r="E302" s="29"/>
      <c r="F302" s="29"/>
      <c r="G302" s="29"/>
      <c r="H302" s="29"/>
      <c r="I302" s="29"/>
      <c r="J302" s="325"/>
      <c r="K302" s="29"/>
      <c r="L302" s="338"/>
      <c r="M302" s="29"/>
      <c r="N302" s="29"/>
      <c r="O302" s="29"/>
      <c r="P302" s="29"/>
      <c r="Q302" s="29"/>
      <c r="R302" s="29"/>
      <c r="S302" s="29"/>
      <c r="T302" s="29"/>
      <c r="U302" s="29"/>
      <c r="V302" s="29"/>
      <c r="W302" s="29"/>
      <c r="X302" s="29"/>
      <c r="Y302" s="29"/>
      <c r="Z302" s="29"/>
      <c r="AA302" s="29"/>
      <c r="AB302" s="29"/>
    </row>
    <row r="303" spans="1:28" ht="15.75" customHeight="1">
      <c r="A303" s="29"/>
      <c r="B303" s="75"/>
      <c r="C303" s="29"/>
      <c r="D303" s="29"/>
      <c r="E303" s="29"/>
      <c r="F303" s="29"/>
      <c r="G303" s="29"/>
      <c r="H303" s="29"/>
      <c r="I303" s="29"/>
      <c r="J303" s="325"/>
      <c r="K303" s="29"/>
      <c r="L303" s="338"/>
      <c r="M303" s="29"/>
      <c r="N303" s="29"/>
      <c r="O303" s="29"/>
      <c r="P303" s="29"/>
      <c r="Q303" s="29"/>
      <c r="R303" s="29"/>
      <c r="S303" s="29"/>
      <c r="T303" s="29"/>
      <c r="U303" s="29"/>
      <c r="V303" s="29"/>
      <c r="W303" s="29"/>
      <c r="X303" s="29"/>
      <c r="Y303" s="29"/>
      <c r="Z303" s="29"/>
      <c r="AA303" s="29"/>
      <c r="AB303" s="29"/>
    </row>
    <row r="304" spans="1:28" ht="15.75" customHeight="1">
      <c r="A304" s="29"/>
      <c r="B304" s="75"/>
      <c r="C304" s="29"/>
      <c r="D304" s="29"/>
      <c r="E304" s="29"/>
      <c r="F304" s="29"/>
      <c r="G304" s="29"/>
      <c r="H304" s="29"/>
      <c r="I304" s="29"/>
      <c r="J304" s="325"/>
      <c r="K304" s="29"/>
      <c r="L304" s="338"/>
      <c r="M304" s="29"/>
      <c r="N304" s="29"/>
      <c r="O304" s="29"/>
      <c r="P304" s="29"/>
      <c r="Q304" s="29"/>
      <c r="R304" s="29"/>
      <c r="S304" s="29"/>
      <c r="T304" s="29"/>
      <c r="U304" s="29"/>
      <c r="V304" s="29"/>
      <c r="W304" s="29"/>
      <c r="X304" s="29"/>
      <c r="Y304" s="29"/>
      <c r="Z304" s="29"/>
      <c r="AA304" s="29"/>
      <c r="AB304" s="29"/>
    </row>
    <row r="305" spans="1:28" ht="15.75" customHeight="1">
      <c r="A305" s="29"/>
      <c r="B305" s="75"/>
      <c r="C305" s="29"/>
      <c r="D305" s="29"/>
      <c r="E305" s="29"/>
      <c r="F305" s="29"/>
      <c r="G305" s="29"/>
      <c r="H305" s="29"/>
      <c r="I305" s="29"/>
      <c r="J305" s="325"/>
      <c r="K305" s="29"/>
      <c r="L305" s="338"/>
      <c r="M305" s="29"/>
      <c r="N305" s="29"/>
      <c r="O305" s="29"/>
      <c r="P305" s="29"/>
      <c r="Q305" s="29"/>
      <c r="R305" s="29"/>
      <c r="S305" s="29"/>
      <c r="T305" s="29"/>
      <c r="U305" s="29"/>
      <c r="V305" s="29"/>
      <c r="W305" s="29"/>
      <c r="X305" s="29"/>
      <c r="Y305" s="29"/>
      <c r="Z305" s="29"/>
      <c r="AA305" s="29"/>
      <c r="AB305" s="29"/>
    </row>
    <row r="306" spans="1:28" ht="15.75" customHeight="1">
      <c r="A306" s="29"/>
      <c r="B306" s="75"/>
      <c r="C306" s="29"/>
      <c r="D306" s="29"/>
      <c r="E306" s="29"/>
      <c r="F306" s="29"/>
      <c r="G306" s="29"/>
      <c r="H306" s="29"/>
      <c r="I306" s="29"/>
      <c r="J306" s="325"/>
      <c r="K306" s="29"/>
      <c r="L306" s="338"/>
      <c r="M306" s="29"/>
      <c r="N306" s="29"/>
      <c r="O306" s="29"/>
      <c r="P306" s="29"/>
      <c r="Q306" s="29"/>
      <c r="R306" s="29"/>
      <c r="S306" s="29"/>
      <c r="T306" s="29"/>
      <c r="U306" s="29"/>
      <c r="V306" s="29"/>
      <c r="W306" s="29"/>
      <c r="X306" s="29"/>
      <c r="Y306" s="29"/>
      <c r="Z306" s="29"/>
      <c r="AA306" s="29"/>
      <c r="AB306" s="29"/>
    </row>
    <row r="307" spans="1:28" ht="15.75" customHeight="1">
      <c r="A307" s="29"/>
      <c r="B307" s="75"/>
      <c r="C307" s="29"/>
      <c r="D307" s="29"/>
      <c r="E307" s="29"/>
      <c r="F307" s="29"/>
      <c r="G307" s="29"/>
      <c r="H307" s="29"/>
      <c r="I307" s="29"/>
      <c r="J307" s="325"/>
      <c r="K307" s="29"/>
      <c r="L307" s="338"/>
      <c r="M307" s="29"/>
      <c r="N307" s="29"/>
      <c r="O307" s="29"/>
      <c r="P307" s="29"/>
      <c r="Q307" s="29"/>
      <c r="R307" s="29"/>
      <c r="S307" s="29"/>
      <c r="T307" s="29"/>
      <c r="U307" s="29"/>
      <c r="V307" s="29"/>
      <c r="W307" s="29"/>
      <c r="X307" s="29"/>
      <c r="Y307" s="29"/>
      <c r="Z307" s="29"/>
      <c r="AA307" s="29"/>
      <c r="AB307" s="29"/>
    </row>
    <row r="308" spans="1:28" ht="15.75" customHeight="1">
      <c r="A308" s="29"/>
      <c r="B308" s="75"/>
      <c r="C308" s="29"/>
      <c r="D308" s="29"/>
      <c r="E308" s="29"/>
      <c r="F308" s="29"/>
      <c r="G308" s="29"/>
      <c r="H308" s="29"/>
      <c r="I308" s="29"/>
      <c r="J308" s="325"/>
      <c r="K308" s="29"/>
      <c r="L308" s="338"/>
      <c r="M308" s="29"/>
      <c r="N308" s="29"/>
      <c r="O308" s="29"/>
      <c r="P308" s="29"/>
      <c r="Q308" s="29"/>
      <c r="R308" s="29"/>
      <c r="S308" s="29"/>
      <c r="T308" s="29"/>
      <c r="U308" s="29"/>
      <c r="V308" s="29"/>
      <c r="W308" s="29"/>
      <c r="X308" s="29"/>
      <c r="Y308" s="29"/>
      <c r="Z308" s="29"/>
      <c r="AA308" s="29"/>
      <c r="AB308" s="29"/>
    </row>
    <row r="309" spans="1:28" ht="15.75" customHeight="1">
      <c r="A309" s="29"/>
      <c r="B309" s="75"/>
      <c r="C309" s="29"/>
      <c r="D309" s="29"/>
      <c r="E309" s="29"/>
      <c r="F309" s="29"/>
      <c r="G309" s="29"/>
      <c r="H309" s="29"/>
      <c r="I309" s="29"/>
      <c r="J309" s="325"/>
      <c r="K309" s="29"/>
      <c r="L309" s="338"/>
      <c r="M309" s="29"/>
      <c r="N309" s="29"/>
      <c r="O309" s="29"/>
      <c r="P309" s="29"/>
      <c r="Q309" s="29"/>
      <c r="R309" s="29"/>
      <c r="S309" s="29"/>
      <c r="T309" s="29"/>
      <c r="U309" s="29"/>
      <c r="V309" s="29"/>
      <c r="W309" s="29"/>
      <c r="X309" s="29"/>
      <c r="Y309" s="29"/>
      <c r="Z309" s="29"/>
      <c r="AA309" s="29"/>
      <c r="AB309" s="29"/>
    </row>
    <row r="310" spans="1:28" ht="15.75" customHeight="1">
      <c r="A310" s="29"/>
      <c r="B310" s="75"/>
      <c r="C310" s="29"/>
      <c r="D310" s="29"/>
      <c r="E310" s="29"/>
      <c r="F310" s="29"/>
      <c r="G310" s="29"/>
      <c r="H310" s="29"/>
      <c r="I310" s="29"/>
      <c r="J310" s="325"/>
      <c r="K310" s="29"/>
      <c r="L310" s="338"/>
      <c r="M310" s="29"/>
      <c r="N310" s="29"/>
      <c r="O310" s="29"/>
      <c r="P310" s="29"/>
      <c r="Q310" s="29"/>
      <c r="R310" s="29"/>
      <c r="S310" s="29"/>
      <c r="T310" s="29"/>
      <c r="U310" s="29"/>
      <c r="V310" s="29"/>
      <c r="W310" s="29"/>
      <c r="X310" s="29"/>
      <c r="Y310" s="29"/>
      <c r="Z310" s="29"/>
      <c r="AA310" s="29"/>
      <c r="AB310" s="29"/>
    </row>
    <row r="311" spans="1:28" ht="15.75" customHeight="1">
      <c r="A311" s="29"/>
      <c r="B311" s="75"/>
      <c r="C311" s="29"/>
      <c r="D311" s="29"/>
      <c r="E311" s="29"/>
      <c r="F311" s="29"/>
      <c r="G311" s="29"/>
      <c r="H311" s="29"/>
      <c r="I311" s="29"/>
      <c r="J311" s="325"/>
      <c r="K311" s="29"/>
      <c r="L311" s="338"/>
      <c r="M311" s="29"/>
      <c r="N311" s="29"/>
      <c r="O311" s="29"/>
      <c r="P311" s="29"/>
      <c r="Q311" s="29"/>
      <c r="R311" s="29"/>
      <c r="S311" s="29"/>
      <c r="T311" s="29"/>
      <c r="U311" s="29"/>
      <c r="V311" s="29"/>
      <c r="W311" s="29"/>
      <c r="X311" s="29"/>
      <c r="Y311" s="29"/>
      <c r="Z311" s="29"/>
      <c r="AA311" s="29"/>
      <c r="AB311" s="29"/>
    </row>
    <row r="312" spans="1:28" ht="15.75" customHeight="1">
      <c r="A312" s="29"/>
      <c r="B312" s="75"/>
      <c r="C312" s="29"/>
      <c r="D312" s="29"/>
      <c r="E312" s="29"/>
      <c r="F312" s="29"/>
      <c r="G312" s="29"/>
      <c r="H312" s="29"/>
      <c r="I312" s="29"/>
      <c r="J312" s="325"/>
      <c r="K312" s="29"/>
      <c r="L312" s="338"/>
      <c r="M312" s="29"/>
      <c r="N312" s="29"/>
      <c r="O312" s="29"/>
      <c r="P312" s="29"/>
      <c r="Q312" s="29"/>
      <c r="R312" s="29"/>
      <c r="S312" s="29"/>
      <c r="T312" s="29"/>
      <c r="U312" s="29"/>
      <c r="V312" s="29"/>
      <c r="W312" s="29"/>
      <c r="X312" s="29"/>
      <c r="Y312" s="29"/>
      <c r="Z312" s="29"/>
      <c r="AA312" s="29"/>
      <c r="AB312" s="29"/>
    </row>
    <row r="313" spans="1:28" ht="15.75" customHeight="1">
      <c r="A313" s="29"/>
      <c r="B313" s="75"/>
      <c r="C313" s="29"/>
      <c r="D313" s="29"/>
      <c r="E313" s="29"/>
      <c r="F313" s="29"/>
      <c r="G313" s="29"/>
      <c r="H313" s="29"/>
      <c r="I313" s="29"/>
      <c r="J313" s="325"/>
      <c r="K313" s="29"/>
      <c r="L313" s="338"/>
      <c r="M313" s="29"/>
      <c r="N313" s="29"/>
      <c r="O313" s="29"/>
      <c r="P313" s="29"/>
      <c r="Q313" s="29"/>
      <c r="R313" s="29"/>
      <c r="S313" s="29"/>
      <c r="T313" s="29"/>
      <c r="U313" s="29"/>
      <c r="V313" s="29"/>
      <c r="W313" s="29"/>
      <c r="X313" s="29"/>
      <c r="Y313" s="29"/>
      <c r="Z313" s="29"/>
      <c r="AA313" s="29"/>
      <c r="AB313" s="29"/>
    </row>
    <row r="314" spans="1:28" ht="15.75" customHeight="1">
      <c r="A314" s="29"/>
      <c r="B314" s="75"/>
      <c r="C314" s="29"/>
      <c r="D314" s="29"/>
      <c r="E314" s="29"/>
      <c r="F314" s="29"/>
      <c r="G314" s="29"/>
      <c r="H314" s="29"/>
      <c r="I314" s="29"/>
      <c r="J314" s="325"/>
      <c r="K314" s="29"/>
      <c r="L314" s="338"/>
      <c r="M314" s="29"/>
      <c r="N314" s="29"/>
      <c r="O314" s="29"/>
      <c r="P314" s="29"/>
      <c r="Q314" s="29"/>
      <c r="R314" s="29"/>
      <c r="S314" s="29"/>
      <c r="T314" s="29"/>
      <c r="U314" s="29"/>
      <c r="V314" s="29"/>
      <c r="W314" s="29"/>
      <c r="X314" s="29"/>
      <c r="Y314" s="29"/>
      <c r="Z314" s="29"/>
      <c r="AA314" s="29"/>
      <c r="AB314" s="29"/>
    </row>
    <row r="315" spans="1:28" ht="15.75" customHeight="1">
      <c r="A315" s="29"/>
      <c r="B315" s="75"/>
      <c r="C315" s="29"/>
      <c r="D315" s="29"/>
      <c r="E315" s="29"/>
      <c r="F315" s="29"/>
      <c r="G315" s="29"/>
      <c r="H315" s="29"/>
      <c r="I315" s="29"/>
      <c r="J315" s="325"/>
      <c r="K315" s="29"/>
      <c r="L315" s="338"/>
      <c r="M315" s="29"/>
      <c r="N315" s="29"/>
      <c r="O315" s="29"/>
      <c r="P315" s="29"/>
      <c r="Q315" s="29"/>
      <c r="R315" s="29"/>
      <c r="S315" s="29"/>
      <c r="T315" s="29"/>
      <c r="U315" s="29"/>
      <c r="V315" s="29"/>
      <c r="W315" s="29"/>
      <c r="X315" s="29"/>
      <c r="Y315" s="29"/>
      <c r="Z315" s="29"/>
      <c r="AA315" s="29"/>
      <c r="AB315" s="29"/>
    </row>
    <row r="316" spans="1:28" ht="15.75" customHeight="1">
      <c r="A316" s="29"/>
      <c r="B316" s="75"/>
      <c r="C316" s="29"/>
      <c r="D316" s="29"/>
      <c r="E316" s="29"/>
      <c r="F316" s="29"/>
      <c r="G316" s="29"/>
      <c r="H316" s="29"/>
      <c r="I316" s="29"/>
      <c r="J316" s="325"/>
      <c r="K316" s="29"/>
      <c r="L316" s="338"/>
      <c r="M316" s="29"/>
      <c r="N316" s="29"/>
      <c r="O316" s="29"/>
      <c r="P316" s="29"/>
      <c r="Q316" s="29"/>
      <c r="R316" s="29"/>
      <c r="S316" s="29"/>
      <c r="T316" s="29"/>
      <c r="U316" s="29"/>
      <c r="V316" s="29"/>
      <c r="W316" s="29"/>
      <c r="X316" s="29"/>
      <c r="Y316" s="29"/>
      <c r="Z316" s="29"/>
      <c r="AA316" s="29"/>
      <c r="AB316" s="29"/>
    </row>
    <row r="317" spans="1:28" ht="15.75" customHeight="1">
      <c r="A317" s="29"/>
      <c r="B317" s="75"/>
      <c r="C317" s="29"/>
      <c r="D317" s="29"/>
      <c r="E317" s="29"/>
      <c r="F317" s="29"/>
      <c r="G317" s="29"/>
      <c r="H317" s="29"/>
      <c r="I317" s="29"/>
      <c r="J317" s="325"/>
      <c r="K317" s="29"/>
      <c r="L317" s="338"/>
      <c r="M317" s="29"/>
      <c r="N317" s="29"/>
      <c r="O317" s="29"/>
      <c r="P317" s="29"/>
      <c r="Q317" s="29"/>
      <c r="R317" s="29"/>
      <c r="S317" s="29"/>
      <c r="T317" s="29"/>
      <c r="U317" s="29"/>
      <c r="V317" s="29"/>
      <c r="W317" s="29"/>
      <c r="X317" s="29"/>
      <c r="Y317" s="29"/>
      <c r="Z317" s="29"/>
      <c r="AA317" s="29"/>
      <c r="AB317" s="29"/>
    </row>
    <row r="318" spans="1:28" ht="15.75" customHeight="1">
      <c r="A318" s="29"/>
      <c r="B318" s="75"/>
      <c r="C318" s="29"/>
      <c r="D318" s="29"/>
      <c r="E318" s="29"/>
      <c r="F318" s="29"/>
      <c r="G318" s="29"/>
      <c r="H318" s="29"/>
      <c r="I318" s="29"/>
      <c r="J318" s="325"/>
      <c r="K318" s="29"/>
      <c r="L318" s="338"/>
      <c r="M318" s="29"/>
      <c r="N318" s="29"/>
      <c r="O318" s="29"/>
      <c r="P318" s="29"/>
      <c r="Q318" s="29"/>
      <c r="R318" s="29"/>
      <c r="S318" s="29"/>
      <c r="T318" s="29"/>
      <c r="U318" s="29"/>
      <c r="V318" s="29"/>
      <c r="W318" s="29"/>
      <c r="X318" s="29"/>
      <c r="Y318" s="29"/>
      <c r="Z318" s="29"/>
      <c r="AA318" s="29"/>
      <c r="AB318" s="29"/>
    </row>
    <row r="319" spans="1:28" ht="15.75" customHeight="1">
      <c r="A319" s="29"/>
      <c r="B319" s="75"/>
      <c r="C319" s="29"/>
      <c r="D319" s="29"/>
      <c r="E319" s="29"/>
      <c r="F319" s="29"/>
      <c r="G319" s="29"/>
      <c r="H319" s="29"/>
      <c r="I319" s="29"/>
      <c r="J319" s="325"/>
      <c r="K319" s="29"/>
      <c r="L319" s="338"/>
      <c r="M319" s="29"/>
      <c r="N319" s="29"/>
      <c r="O319" s="29"/>
      <c r="P319" s="29"/>
      <c r="Q319" s="29"/>
      <c r="R319" s="29"/>
      <c r="S319" s="29"/>
      <c r="T319" s="29"/>
      <c r="U319" s="29"/>
      <c r="V319" s="29"/>
      <c r="W319" s="29"/>
      <c r="X319" s="29"/>
      <c r="Y319" s="29"/>
      <c r="Z319" s="29"/>
      <c r="AA319" s="29"/>
      <c r="AB319" s="29"/>
    </row>
    <row r="320" spans="1:28" ht="15.75" customHeight="1">
      <c r="A320" s="29"/>
      <c r="B320" s="75"/>
      <c r="C320" s="29"/>
      <c r="D320" s="29"/>
      <c r="E320" s="29"/>
      <c r="F320" s="29"/>
      <c r="G320" s="29"/>
      <c r="H320" s="29"/>
      <c r="I320" s="29"/>
      <c r="J320" s="325"/>
      <c r="K320" s="29"/>
      <c r="L320" s="338"/>
      <c r="M320" s="29"/>
      <c r="N320" s="29"/>
      <c r="O320" s="29"/>
      <c r="P320" s="29"/>
      <c r="Q320" s="29"/>
      <c r="R320" s="29"/>
      <c r="S320" s="29"/>
      <c r="T320" s="29"/>
      <c r="U320" s="29"/>
      <c r="V320" s="29"/>
      <c r="W320" s="29"/>
      <c r="X320" s="29"/>
      <c r="Y320" s="29"/>
      <c r="Z320" s="29"/>
      <c r="AA320" s="29"/>
      <c r="AB320" s="29"/>
    </row>
    <row r="321" spans="1:28" ht="15.75" customHeight="1">
      <c r="A321" s="29"/>
      <c r="B321" s="75"/>
      <c r="C321" s="29"/>
      <c r="D321" s="29"/>
      <c r="E321" s="29"/>
      <c r="F321" s="29"/>
      <c r="G321" s="29"/>
      <c r="H321" s="29"/>
      <c r="I321" s="29"/>
      <c r="J321" s="325"/>
      <c r="K321" s="29"/>
      <c r="L321" s="338"/>
      <c r="M321" s="29"/>
      <c r="N321" s="29"/>
      <c r="O321" s="29"/>
      <c r="P321" s="29"/>
      <c r="Q321" s="29"/>
      <c r="R321" s="29"/>
      <c r="S321" s="29"/>
      <c r="T321" s="29"/>
      <c r="U321" s="29"/>
      <c r="V321" s="29"/>
      <c r="W321" s="29"/>
      <c r="X321" s="29"/>
      <c r="Y321" s="29"/>
      <c r="Z321" s="29"/>
      <c r="AA321" s="29"/>
      <c r="AB321" s="29"/>
    </row>
    <row r="322" spans="1:28" ht="15.75" customHeight="1">
      <c r="A322" s="29"/>
      <c r="B322" s="75"/>
      <c r="C322" s="29"/>
      <c r="D322" s="29"/>
      <c r="E322" s="29"/>
      <c r="F322" s="29"/>
      <c r="G322" s="29"/>
      <c r="H322" s="29"/>
      <c r="I322" s="29"/>
      <c r="J322" s="325"/>
      <c r="K322" s="29"/>
      <c r="L322" s="338"/>
      <c r="M322" s="29"/>
      <c r="N322" s="29"/>
      <c r="O322" s="29"/>
      <c r="P322" s="29"/>
      <c r="Q322" s="29"/>
      <c r="R322" s="29"/>
      <c r="S322" s="29"/>
      <c r="T322" s="29"/>
      <c r="U322" s="29"/>
      <c r="V322" s="29"/>
      <c r="W322" s="29"/>
      <c r="X322" s="29"/>
      <c r="Y322" s="29"/>
      <c r="Z322" s="29"/>
      <c r="AA322" s="29"/>
      <c r="AB322" s="29"/>
    </row>
    <row r="323" spans="1:28" ht="15.75" customHeight="1">
      <c r="A323" s="29"/>
      <c r="B323" s="75"/>
      <c r="C323" s="29"/>
      <c r="D323" s="29"/>
      <c r="E323" s="29"/>
      <c r="F323" s="29"/>
      <c r="G323" s="29"/>
      <c r="H323" s="29"/>
      <c r="I323" s="29"/>
      <c r="J323" s="325"/>
      <c r="K323" s="29"/>
      <c r="L323" s="338"/>
      <c r="M323" s="29"/>
      <c r="N323" s="29"/>
      <c r="O323" s="29"/>
      <c r="P323" s="29"/>
      <c r="Q323" s="29"/>
      <c r="R323" s="29"/>
      <c r="S323" s="29"/>
      <c r="T323" s="29"/>
      <c r="U323" s="29"/>
      <c r="V323" s="29"/>
      <c r="W323" s="29"/>
      <c r="X323" s="29"/>
      <c r="Y323" s="29"/>
      <c r="Z323" s="29"/>
      <c r="AA323" s="29"/>
      <c r="AB323" s="29"/>
    </row>
    <row r="324" spans="1:28" ht="15.75" customHeight="1">
      <c r="A324" s="29"/>
      <c r="B324" s="75"/>
      <c r="C324" s="29"/>
      <c r="D324" s="29"/>
      <c r="E324" s="29"/>
      <c r="F324" s="29"/>
      <c r="G324" s="29"/>
      <c r="H324" s="29"/>
      <c r="I324" s="29"/>
      <c r="J324" s="325"/>
      <c r="K324" s="29"/>
      <c r="L324" s="338"/>
      <c r="M324" s="29"/>
      <c r="N324" s="29"/>
      <c r="O324" s="29"/>
      <c r="P324" s="29"/>
      <c r="Q324" s="29"/>
      <c r="R324" s="29"/>
      <c r="S324" s="29"/>
      <c r="T324" s="29"/>
      <c r="U324" s="29"/>
      <c r="V324" s="29"/>
      <c r="W324" s="29"/>
      <c r="X324" s="29"/>
      <c r="Y324" s="29"/>
      <c r="Z324" s="29"/>
      <c r="AA324" s="29"/>
      <c r="AB324" s="29"/>
    </row>
    <row r="325" spans="1:28" ht="15.75" customHeight="1">
      <c r="A325" s="29"/>
      <c r="B325" s="75"/>
      <c r="C325" s="29"/>
      <c r="D325" s="29"/>
      <c r="E325" s="29"/>
      <c r="F325" s="29"/>
      <c r="G325" s="29"/>
      <c r="H325" s="29"/>
      <c r="I325" s="29"/>
      <c r="J325" s="325"/>
      <c r="K325" s="29"/>
      <c r="L325" s="338"/>
      <c r="M325" s="29"/>
      <c r="N325" s="29"/>
      <c r="O325" s="29"/>
      <c r="P325" s="29"/>
      <c r="Q325" s="29"/>
      <c r="R325" s="29"/>
      <c r="S325" s="29"/>
      <c r="T325" s="29"/>
      <c r="U325" s="29"/>
      <c r="V325" s="29"/>
      <c r="W325" s="29"/>
      <c r="X325" s="29"/>
      <c r="Y325" s="29"/>
      <c r="Z325" s="29"/>
      <c r="AA325" s="29"/>
      <c r="AB325" s="29"/>
    </row>
    <row r="326" spans="1:28" ht="15.75" customHeight="1">
      <c r="A326" s="29"/>
      <c r="B326" s="75"/>
      <c r="C326" s="29"/>
      <c r="D326" s="29"/>
      <c r="E326" s="29"/>
      <c r="F326" s="29"/>
      <c r="G326" s="29"/>
      <c r="H326" s="29"/>
      <c r="I326" s="29"/>
      <c r="J326" s="325"/>
      <c r="K326" s="29"/>
      <c r="L326" s="338"/>
      <c r="M326" s="29"/>
      <c r="N326" s="29"/>
      <c r="O326" s="29"/>
      <c r="P326" s="29"/>
      <c r="Q326" s="29"/>
      <c r="R326" s="29"/>
      <c r="S326" s="29"/>
      <c r="T326" s="29"/>
      <c r="U326" s="29"/>
      <c r="V326" s="29"/>
      <c r="W326" s="29"/>
      <c r="X326" s="29"/>
      <c r="Y326" s="29"/>
      <c r="Z326" s="29"/>
      <c r="AA326" s="29"/>
      <c r="AB326" s="29"/>
    </row>
    <row r="327" spans="1:28" ht="15.75" customHeight="1">
      <c r="A327" s="29"/>
      <c r="B327" s="75"/>
      <c r="C327" s="29"/>
      <c r="D327" s="29"/>
      <c r="E327" s="29"/>
      <c r="F327" s="29"/>
      <c r="G327" s="29"/>
      <c r="H327" s="29"/>
      <c r="I327" s="29"/>
      <c r="J327" s="325"/>
      <c r="K327" s="29"/>
      <c r="L327" s="338"/>
      <c r="M327" s="29"/>
      <c r="N327" s="29"/>
      <c r="O327" s="29"/>
      <c r="P327" s="29"/>
      <c r="Q327" s="29"/>
      <c r="R327" s="29"/>
      <c r="S327" s="29"/>
      <c r="T327" s="29"/>
      <c r="U327" s="29"/>
      <c r="V327" s="29"/>
      <c r="W327" s="29"/>
      <c r="X327" s="29"/>
      <c r="Y327" s="29"/>
      <c r="Z327" s="29"/>
      <c r="AA327" s="29"/>
      <c r="AB327" s="29"/>
    </row>
    <row r="328" spans="1:28" ht="15.75" customHeight="1">
      <c r="A328" s="29"/>
      <c r="B328" s="75"/>
      <c r="C328" s="29"/>
      <c r="D328" s="29"/>
      <c r="E328" s="29"/>
      <c r="F328" s="29"/>
      <c r="G328" s="29"/>
      <c r="H328" s="29"/>
      <c r="I328" s="29"/>
      <c r="J328" s="325"/>
      <c r="K328" s="29"/>
      <c r="L328" s="338"/>
      <c r="M328" s="29"/>
      <c r="N328" s="29"/>
      <c r="O328" s="29"/>
      <c r="P328" s="29"/>
      <c r="Q328" s="29"/>
      <c r="R328" s="29"/>
      <c r="S328" s="29"/>
      <c r="T328" s="29"/>
      <c r="U328" s="29"/>
      <c r="V328" s="29"/>
      <c r="W328" s="29"/>
      <c r="X328" s="29"/>
      <c r="Y328" s="29"/>
      <c r="Z328" s="29"/>
      <c r="AA328" s="29"/>
      <c r="AB328" s="29"/>
    </row>
    <row r="329" spans="1:28" ht="15.75" customHeight="1">
      <c r="A329" s="29"/>
      <c r="B329" s="75"/>
      <c r="C329" s="29"/>
      <c r="D329" s="29"/>
      <c r="E329" s="29"/>
      <c r="F329" s="29"/>
      <c r="G329" s="29"/>
      <c r="H329" s="29"/>
      <c r="I329" s="29"/>
      <c r="J329" s="325"/>
      <c r="K329" s="29"/>
      <c r="L329" s="338"/>
      <c r="M329" s="29"/>
      <c r="N329" s="29"/>
      <c r="O329" s="29"/>
      <c r="P329" s="29"/>
      <c r="Q329" s="29"/>
      <c r="R329" s="29"/>
      <c r="S329" s="29"/>
      <c r="T329" s="29"/>
      <c r="U329" s="29"/>
      <c r="V329" s="29"/>
      <c r="W329" s="29"/>
      <c r="X329" s="29"/>
      <c r="Y329" s="29"/>
      <c r="Z329" s="29"/>
      <c r="AA329" s="29"/>
      <c r="AB329" s="29"/>
    </row>
    <row r="330" spans="1:28" ht="15.75" customHeight="1">
      <c r="A330" s="29"/>
      <c r="B330" s="75"/>
      <c r="C330" s="29"/>
      <c r="D330" s="29"/>
      <c r="E330" s="29"/>
      <c r="F330" s="29"/>
      <c r="G330" s="29"/>
      <c r="H330" s="29"/>
      <c r="I330" s="29"/>
      <c r="J330" s="325"/>
      <c r="K330" s="29"/>
      <c r="L330" s="338"/>
      <c r="M330" s="29"/>
      <c r="N330" s="29"/>
      <c r="O330" s="29"/>
      <c r="P330" s="29"/>
      <c r="Q330" s="29"/>
      <c r="R330" s="29"/>
      <c r="S330" s="29"/>
      <c r="T330" s="29"/>
      <c r="U330" s="29"/>
      <c r="V330" s="29"/>
      <c r="W330" s="29"/>
      <c r="X330" s="29"/>
      <c r="Y330" s="29"/>
      <c r="Z330" s="29"/>
      <c r="AA330" s="29"/>
      <c r="AB330" s="29"/>
    </row>
    <row r="331" spans="1:28" ht="15.75" customHeight="1">
      <c r="A331" s="29"/>
      <c r="B331" s="75"/>
      <c r="C331" s="29"/>
      <c r="D331" s="29"/>
      <c r="E331" s="29"/>
      <c r="F331" s="29"/>
      <c r="G331" s="29"/>
      <c r="H331" s="29"/>
      <c r="I331" s="29"/>
      <c r="J331" s="325"/>
      <c r="K331" s="29"/>
      <c r="L331" s="338"/>
      <c r="M331" s="29"/>
      <c r="N331" s="29"/>
      <c r="O331" s="29"/>
      <c r="P331" s="29"/>
      <c r="Q331" s="29"/>
      <c r="R331" s="29"/>
      <c r="S331" s="29"/>
      <c r="T331" s="29"/>
      <c r="U331" s="29"/>
      <c r="V331" s="29"/>
      <c r="W331" s="29"/>
      <c r="X331" s="29"/>
      <c r="Y331" s="29"/>
      <c r="Z331" s="29"/>
      <c r="AA331" s="29"/>
      <c r="AB331" s="29"/>
    </row>
    <row r="332" spans="1:28" ht="15.75" customHeight="1">
      <c r="A332" s="29"/>
      <c r="B332" s="75"/>
      <c r="C332" s="29"/>
      <c r="D332" s="29"/>
      <c r="E332" s="29"/>
      <c r="F332" s="29"/>
      <c r="G332" s="29"/>
      <c r="H332" s="29"/>
      <c r="I332" s="29"/>
      <c r="J332" s="325"/>
      <c r="K332" s="29"/>
      <c r="L332" s="338"/>
      <c r="M332" s="29"/>
      <c r="N332" s="29"/>
      <c r="O332" s="29"/>
      <c r="P332" s="29"/>
      <c r="Q332" s="29"/>
      <c r="R332" s="29"/>
      <c r="S332" s="29"/>
      <c r="T332" s="29"/>
      <c r="U332" s="29"/>
      <c r="V332" s="29"/>
      <c r="W332" s="29"/>
      <c r="X332" s="29"/>
      <c r="Y332" s="29"/>
      <c r="Z332" s="29"/>
      <c r="AA332" s="29"/>
      <c r="AB332" s="29"/>
    </row>
    <row r="333" spans="1:28" ht="15.75" customHeight="1">
      <c r="A333" s="29"/>
      <c r="B333" s="75"/>
      <c r="C333" s="29"/>
      <c r="D333" s="29"/>
      <c r="E333" s="29"/>
      <c r="F333" s="29"/>
      <c r="G333" s="29"/>
      <c r="H333" s="29"/>
      <c r="I333" s="29"/>
      <c r="J333" s="325"/>
      <c r="K333" s="29"/>
      <c r="L333" s="338"/>
      <c r="M333" s="29"/>
      <c r="N333" s="29"/>
      <c r="O333" s="29"/>
      <c r="P333" s="29"/>
      <c r="Q333" s="29"/>
      <c r="R333" s="29"/>
      <c r="S333" s="29"/>
      <c r="T333" s="29"/>
      <c r="U333" s="29"/>
      <c r="V333" s="29"/>
      <c r="W333" s="29"/>
      <c r="X333" s="29"/>
      <c r="Y333" s="29"/>
      <c r="Z333" s="29"/>
      <c r="AA333" s="29"/>
      <c r="AB333" s="29"/>
    </row>
    <row r="334" spans="1:28" ht="15.75" customHeight="1">
      <c r="A334" s="29"/>
      <c r="B334" s="75"/>
      <c r="C334" s="29"/>
      <c r="D334" s="29"/>
      <c r="E334" s="29"/>
      <c r="F334" s="29"/>
      <c r="G334" s="29"/>
      <c r="H334" s="29"/>
      <c r="I334" s="29"/>
      <c r="J334" s="325"/>
      <c r="K334" s="29"/>
      <c r="L334" s="338"/>
      <c r="M334" s="29"/>
      <c r="N334" s="29"/>
      <c r="O334" s="29"/>
      <c r="P334" s="29"/>
      <c r="Q334" s="29"/>
      <c r="R334" s="29"/>
      <c r="S334" s="29"/>
      <c r="T334" s="29"/>
      <c r="U334" s="29"/>
      <c r="V334" s="29"/>
      <c r="W334" s="29"/>
      <c r="X334" s="29"/>
      <c r="Y334" s="29"/>
      <c r="Z334" s="29"/>
      <c r="AA334" s="29"/>
      <c r="AB334" s="29"/>
    </row>
    <row r="335" spans="1:28" ht="15.75" customHeight="1">
      <c r="A335" s="29"/>
      <c r="B335" s="75"/>
      <c r="C335" s="29"/>
      <c r="D335" s="29"/>
      <c r="E335" s="29"/>
      <c r="F335" s="29"/>
      <c r="G335" s="29"/>
      <c r="H335" s="29"/>
      <c r="I335" s="29"/>
      <c r="J335" s="325"/>
      <c r="K335" s="29"/>
      <c r="L335" s="338"/>
      <c r="M335" s="29"/>
      <c r="N335" s="29"/>
      <c r="O335" s="29"/>
      <c r="P335" s="29"/>
      <c r="Q335" s="29"/>
      <c r="R335" s="29"/>
      <c r="S335" s="29"/>
      <c r="T335" s="29"/>
      <c r="U335" s="29"/>
      <c r="V335" s="29"/>
      <c r="W335" s="29"/>
      <c r="X335" s="29"/>
      <c r="Y335" s="29"/>
      <c r="Z335" s="29"/>
      <c r="AA335" s="29"/>
      <c r="AB335" s="29"/>
    </row>
    <row r="336" spans="1:28" ht="15.75" customHeight="1">
      <c r="A336" s="29"/>
      <c r="B336" s="75"/>
      <c r="C336" s="29"/>
      <c r="D336" s="29"/>
      <c r="E336" s="29"/>
      <c r="F336" s="29"/>
      <c r="G336" s="29"/>
      <c r="H336" s="29"/>
      <c r="I336" s="29"/>
      <c r="J336" s="325"/>
      <c r="K336" s="29"/>
      <c r="L336" s="338"/>
      <c r="M336" s="29"/>
      <c r="N336" s="29"/>
      <c r="O336" s="29"/>
      <c r="P336" s="29"/>
      <c r="Q336" s="29"/>
      <c r="R336" s="29"/>
      <c r="S336" s="29"/>
      <c r="T336" s="29"/>
      <c r="U336" s="29"/>
      <c r="V336" s="29"/>
      <c r="W336" s="29"/>
      <c r="X336" s="29"/>
      <c r="Y336" s="29"/>
      <c r="Z336" s="29"/>
      <c r="AA336" s="29"/>
      <c r="AB336" s="29"/>
    </row>
    <row r="337" spans="1:28" ht="15.75" customHeight="1">
      <c r="A337" s="29"/>
      <c r="B337" s="75"/>
      <c r="C337" s="29"/>
      <c r="D337" s="29"/>
      <c r="E337" s="29"/>
      <c r="F337" s="29"/>
      <c r="G337" s="29"/>
      <c r="H337" s="29"/>
      <c r="I337" s="29"/>
      <c r="J337" s="325"/>
      <c r="K337" s="29"/>
      <c r="L337" s="338"/>
      <c r="M337" s="29"/>
      <c r="N337" s="29"/>
      <c r="O337" s="29"/>
      <c r="P337" s="29"/>
      <c r="Q337" s="29"/>
      <c r="R337" s="29"/>
      <c r="S337" s="29"/>
      <c r="T337" s="29"/>
      <c r="U337" s="29"/>
      <c r="V337" s="29"/>
      <c r="W337" s="29"/>
      <c r="X337" s="29"/>
      <c r="Y337" s="29"/>
      <c r="Z337" s="29"/>
      <c r="AA337" s="29"/>
      <c r="AB337" s="29"/>
    </row>
    <row r="338" spans="1:28" ht="15.75" customHeight="1">
      <c r="A338" s="29"/>
      <c r="B338" s="75"/>
      <c r="C338" s="29"/>
      <c r="D338" s="29"/>
      <c r="E338" s="29"/>
      <c r="F338" s="29"/>
      <c r="G338" s="29"/>
      <c r="H338" s="29"/>
      <c r="I338" s="29"/>
      <c r="J338" s="325"/>
      <c r="K338" s="29"/>
      <c r="L338" s="338"/>
      <c r="M338" s="29"/>
      <c r="N338" s="29"/>
      <c r="O338" s="29"/>
      <c r="P338" s="29"/>
      <c r="Q338" s="29"/>
      <c r="R338" s="29"/>
      <c r="S338" s="29"/>
      <c r="T338" s="29"/>
      <c r="U338" s="29"/>
      <c r="V338" s="29"/>
      <c r="W338" s="29"/>
      <c r="X338" s="29"/>
      <c r="Y338" s="29"/>
      <c r="Z338" s="29"/>
      <c r="AA338" s="29"/>
      <c r="AB338" s="29"/>
    </row>
    <row r="339" spans="1:28" ht="15.75" customHeight="1">
      <c r="A339" s="29"/>
      <c r="B339" s="75"/>
      <c r="C339" s="29"/>
      <c r="D339" s="29"/>
      <c r="E339" s="29"/>
      <c r="F339" s="29"/>
      <c r="G339" s="29"/>
      <c r="H339" s="29"/>
      <c r="I339" s="29"/>
      <c r="J339" s="325"/>
      <c r="K339" s="29"/>
      <c r="L339" s="338"/>
      <c r="M339" s="29"/>
      <c r="N339" s="29"/>
      <c r="O339" s="29"/>
      <c r="P339" s="29"/>
      <c r="Q339" s="29"/>
      <c r="R339" s="29"/>
      <c r="S339" s="29"/>
      <c r="T339" s="29"/>
      <c r="U339" s="29"/>
      <c r="V339" s="29"/>
      <c r="W339" s="29"/>
      <c r="X339" s="29"/>
      <c r="Y339" s="29"/>
      <c r="Z339" s="29"/>
      <c r="AA339" s="29"/>
      <c r="AB339" s="29"/>
    </row>
    <row r="340" spans="1:28" ht="15.75" customHeight="1">
      <c r="A340" s="29"/>
      <c r="B340" s="75"/>
      <c r="C340" s="29"/>
      <c r="D340" s="29"/>
      <c r="E340" s="29"/>
      <c r="F340" s="29"/>
      <c r="G340" s="29"/>
      <c r="H340" s="29"/>
      <c r="I340" s="29"/>
      <c r="J340" s="325"/>
      <c r="K340" s="29"/>
      <c r="L340" s="338"/>
      <c r="M340" s="29"/>
      <c r="N340" s="29"/>
      <c r="O340" s="29"/>
      <c r="P340" s="29"/>
      <c r="Q340" s="29"/>
      <c r="R340" s="29"/>
      <c r="S340" s="29"/>
      <c r="T340" s="29"/>
      <c r="U340" s="29"/>
      <c r="V340" s="29"/>
      <c r="W340" s="29"/>
      <c r="X340" s="29"/>
      <c r="Y340" s="29"/>
      <c r="Z340" s="29"/>
      <c r="AA340" s="29"/>
      <c r="AB340" s="29"/>
    </row>
    <row r="341" spans="1:28" ht="15.75" customHeight="1">
      <c r="A341" s="29"/>
      <c r="B341" s="75"/>
      <c r="C341" s="29"/>
      <c r="D341" s="29"/>
      <c r="E341" s="29"/>
      <c r="F341" s="29"/>
      <c r="G341" s="29"/>
      <c r="H341" s="29"/>
      <c r="I341" s="29"/>
      <c r="J341" s="325"/>
      <c r="K341" s="29"/>
      <c r="L341" s="338"/>
      <c r="M341" s="29"/>
      <c r="N341" s="29"/>
      <c r="O341" s="29"/>
      <c r="P341" s="29"/>
      <c r="Q341" s="29"/>
      <c r="R341" s="29"/>
      <c r="S341" s="29"/>
      <c r="T341" s="29"/>
      <c r="U341" s="29"/>
      <c r="V341" s="29"/>
      <c r="W341" s="29"/>
      <c r="X341" s="29"/>
      <c r="Y341" s="29"/>
      <c r="Z341" s="29"/>
      <c r="AA341" s="29"/>
      <c r="AB341" s="29"/>
    </row>
    <row r="342" spans="1:28" ht="15.75" customHeight="1">
      <c r="A342" s="29"/>
      <c r="B342" s="75"/>
      <c r="C342" s="29"/>
      <c r="D342" s="29"/>
      <c r="E342" s="29"/>
      <c r="F342" s="29"/>
      <c r="G342" s="29"/>
      <c r="H342" s="29"/>
      <c r="I342" s="29"/>
      <c r="J342" s="325"/>
      <c r="K342" s="29"/>
      <c r="L342" s="338"/>
      <c r="M342" s="29"/>
      <c r="N342" s="29"/>
      <c r="O342" s="29"/>
      <c r="P342" s="29"/>
      <c r="Q342" s="29"/>
      <c r="R342" s="29"/>
      <c r="S342" s="29"/>
      <c r="T342" s="29"/>
      <c r="U342" s="29"/>
      <c r="V342" s="29"/>
      <c r="W342" s="29"/>
      <c r="X342" s="29"/>
      <c r="Y342" s="29"/>
      <c r="Z342" s="29"/>
      <c r="AA342" s="29"/>
      <c r="AB342" s="29"/>
    </row>
    <row r="343" spans="1:28" ht="15.75" customHeight="1">
      <c r="A343" s="29"/>
      <c r="B343" s="75"/>
      <c r="C343" s="29"/>
      <c r="D343" s="29"/>
      <c r="E343" s="29"/>
      <c r="F343" s="29"/>
      <c r="G343" s="29"/>
      <c r="H343" s="29"/>
      <c r="I343" s="29"/>
      <c r="J343" s="325"/>
      <c r="K343" s="29"/>
      <c r="L343" s="338"/>
      <c r="M343" s="29"/>
      <c r="N343" s="29"/>
      <c r="O343" s="29"/>
      <c r="P343" s="29"/>
      <c r="Q343" s="29"/>
      <c r="R343" s="29"/>
      <c r="S343" s="29"/>
      <c r="T343" s="29"/>
      <c r="U343" s="29"/>
      <c r="V343" s="29"/>
      <c r="W343" s="29"/>
      <c r="X343" s="29"/>
      <c r="Y343" s="29"/>
      <c r="Z343" s="29"/>
      <c r="AA343" s="29"/>
      <c r="AB343" s="29"/>
    </row>
    <row r="344" spans="1:28" ht="15.75" customHeight="1">
      <c r="A344" s="29"/>
      <c r="B344" s="75"/>
      <c r="C344" s="29"/>
      <c r="D344" s="29"/>
      <c r="E344" s="29"/>
      <c r="F344" s="29"/>
      <c r="G344" s="29"/>
      <c r="H344" s="29"/>
      <c r="I344" s="29"/>
      <c r="J344" s="325"/>
      <c r="K344" s="29"/>
      <c r="L344" s="338"/>
      <c r="M344" s="29"/>
      <c r="N344" s="29"/>
      <c r="O344" s="29"/>
      <c r="P344" s="29"/>
      <c r="Q344" s="29"/>
      <c r="R344" s="29"/>
      <c r="S344" s="29"/>
      <c r="T344" s="29"/>
      <c r="U344" s="29"/>
      <c r="V344" s="29"/>
      <c r="W344" s="29"/>
      <c r="X344" s="29"/>
      <c r="Y344" s="29"/>
      <c r="Z344" s="29"/>
      <c r="AA344" s="29"/>
      <c r="AB344" s="29"/>
    </row>
    <row r="345" spans="1:28" ht="15.75" customHeight="1">
      <c r="A345" s="29"/>
      <c r="B345" s="75"/>
      <c r="C345" s="29"/>
      <c r="D345" s="29"/>
      <c r="E345" s="29"/>
      <c r="F345" s="29"/>
      <c r="G345" s="29"/>
      <c r="H345" s="29"/>
      <c r="I345" s="29"/>
      <c r="J345" s="325"/>
      <c r="K345" s="29"/>
      <c r="L345" s="338"/>
      <c r="M345" s="29"/>
      <c r="N345" s="29"/>
      <c r="O345" s="29"/>
      <c r="P345" s="29"/>
      <c r="Q345" s="29"/>
      <c r="R345" s="29"/>
      <c r="S345" s="29"/>
      <c r="T345" s="29"/>
      <c r="U345" s="29"/>
      <c r="V345" s="29"/>
      <c r="W345" s="29"/>
      <c r="X345" s="29"/>
      <c r="Y345" s="29"/>
      <c r="Z345" s="29"/>
      <c r="AA345" s="29"/>
      <c r="AB345" s="29"/>
    </row>
    <row r="346" spans="1:28" ht="15.75" customHeight="1">
      <c r="A346" s="29"/>
      <c r="B346" s="75"/>
      <c r="C346" s="29"/>
      <c r="D346" s="29"/>
      <c r="E346" s="29"/>
      <c r="F346" s="29"/>
      <c r="G346" s="29"/>
      <c r="H346" s="29"/>
      <c r="I346" s="29"/>
      <c r="J346" s="325"/>
      <c r="K346" s="29"/>
      <c r="L346" s="338"/>
      <c r="M346" s="29"/>
      <c r="N346" s="29"/>
      <c r="O346" s="29"/>
      <c r="P346" s="29"/>
      <c r="Q346" s="29"/>
      <c r="R346" s="29"/>
      <c r="S346" s="29"/>
      <c r="T346" s="29"/>
      <c r="U346" s="29"/>
      <c r="V346" s="29"/>
      <c r="W346" s="29"/>
      <c r="X346" s="29"/>
      <c r="Y346" s="29"/>
      <c r="Z346" s="29"/>
      <c r="AA346" s="29"/>
      <c r="AB346" s="29"/>
    </row>
    <row r="347" spans="1:28" ht="15.75" customHeight="1">
      <c r="A347" s="29"/>
      <c r="B347" s="75"/>
      <c r="C347" s="29"/>
      <c r="D347" s="29"/>
      <c r="E347" s="29"/>
      <c r="F347" s="29"/>
      <c r="G347" s="29"/>
      <c r="H347" s="29"/>
      <c r="I347" s="29"/>
      <c r="J347" s="325"/>
      <c r="K347" s="29"/>
      <c r="L347" s="338"/>
      <c r="M347" s="29"/>
      <c r="N347" s="29"/>
      <c r="O347" s="29"/>
      <c r="P347" s="29"/>
      <c r="Q347" s="29"/>
      <c r="R347" s="29"/>
      <c r="S347" s="29"/>
      <c r="T347" s="29"/>
      <c r="U347" s="29"/>
      <c r="V347" s="29"/>
      <c r="W347" s="29"/>
      <c r="X347" s="29"/>
      <c r="Y347" s="29"/>
      <c r="Z347" s="29"/>
      <c r="AA347" s="29"/>
      <c r="AB347" s="29"/>
    </row>
    <row r="348" spans="1:28" ht="15.75" customHeight="1">
      <c r="A348" s="29"/>
      <c r="B348" s="75"/>
      <c r="C348" s="29"/>
      <c r="D348" s="29"/>
      <c r="E348" s="29"/>
      <c r="F348" s="29"/>
      <c r="G348" s="29"/>
      <c r="H348" s="29"/>
      <c r="I348" s="29"/>
      <c r="J348" s="325"/>
      <c r="K348" s="29"/>
      <c r="L348" s="338"/>
      <c r="M348" s="29"/>
      <c r="N348" s="29"/>
      <c r="O348" s="29"/>
      <c r="P348" s="29"/>
      <c r="Q348" s="29"/>
      <c r="R348" s="29"/>
      <c r="S348" s="29"/>
      <c r="T348" s="29"/>
      <c r="U348" s="29"/>
      <c r="V348" s="29"/>
      <c r="W348" s="29"/>
      <c r="X348" s="29"/>
      <c r="Y348" s="29"/>
      <c r="Z348" s="29"/>
      <c r="AA348" s="29"/>
      <c r="AB348" s="29"/>
    </row>
    <row r="349" spans="1:28" ht="15.75" customHeight="1">
      <c r="A349" s="29"/>
      <c r="B349" s="75"/>
      <c r="C349" s="29"/>
      <c r="D349" s="29"/>
      <c r="E349" s="29"/>
      <c r="F349" s="29"/>
      <c r="G349" s="29"/>
      <c r="H349" s="29"/>
      <c r="I349" s="29"/>
      <c r="J349" s="325"/>
      <c r="K349" s="29"/>
      <c r="L349" s="338"/>
      <c r="M349" s="29"/>
      <c r="N349" s="29"/>
      <c r="O349" s="29"/>
      <c r="P349" s="29"/>
      <c r="Q349" s="29"/>
      <c r="R349" s="29"/>
      <c r="S349" s="29"/>
      <c r="T349" s="29"/>
      <c r="U349" s="29"/>
      <c r="V349" s="29"/>
      <c r="W349" s="29"/>
      <c r="X349" s="29"/>
      <c r="Y349" s="29"/>
      <c r="Z349" s="29"/>
      <c r="AA349" s="29"/>
      <c r="AB349" s="29"/>
    </row>
    <row r="350" spans="1:28" ht="15.75" customHeight="1">
      <c r="A350" s="29"/>
      <c r="B350" s="75"/>
      <c r="C350" s="29"/>
      <c r="D350" s="29"/>
      <c r="E350" s="29"/>
      <c r="F350" s="29"/>
      <c r="G350" s="29"/>
      <c r="H350" s="29"/>
      <c r="I350" s="29"/>
      <c r="J350" s="325"/>
      <c r="K350" s="29"/>
      <c r="L350" s="338"/>
      <c r="M350" s="29"/>
      <c r="N350" s="29"/>
      <c r="O350" s="29"/>
      <c r="P350" s="29"/>
      <c r="Q350" s="29"/>
      <c r="R350" s="29"/>
      <c r="S350" s="29"/>
      <c r="T350" s="29"/>
      <c r="U350" s="29"/>
      <c r="V350" s="29"/>
      <c r="W350" s="29"/>
      <c r="X350" s="29"/>
      <c r="Y350" s="29"/>
      <c r="Z350" s="29"/>
      <c r="AA350" s="29"/>
      <c r="AB350" s="29"/>
    </row>
    <row r="351" spans="1:28" ht="15.75" customHeight="1">
      <c r="A351" s="29"/>
      <c r="B351" s="75"/>
      <c r="C351" s="29"/>
      <c r="D351" s="29"/>
      <c r="E351" s="29"/>
      <c r="F351" s="29"/>
      <c r="G351" s="29"/>
      <c r="H351" s="29"/>
      <c r="I351" s="29"/>
      <c r="J351" s="325"/>
      <c r="K351" s="29"/>
      <c r="L351" s="338"/>
      <c r="M351" s="29"/>
      <c r="N351" s="29"/>
      <c r="O351" s="29"/>
      <c r="P351" s="29"/>
      <c r="Q351" s="29"/>
      <c r="R351" s="29"/>
      <c r="S351" s="29"/>
      <c r="T351" s="29"/>
      <c r="U351" s="29"/>
      <c r="V351" s="29"/>
      <c r="W351" s="29"/>
      <c r="X351" s="29"/>
      <c r="Y351" s="29"/>
      <c r="Z351" s="29"/>
      <c r="AA351" s="29"/>
      <c r="AB351" s="29"/>
    </row>
    <row r="352" spans="1:28" ht="15.75" customHeight="1">
      <c r="A352" s="29"/>
      <c r="B352" s="75"/>
      <c r="C352" s="29"/>
      <c r="D352" s="29"/>
      <c r="E352" s="29"/>
      <c r="F352" s="29"/>
      <c r="G352" s="29"/>
      <c r="H352" s="29"/>
      <c r="I352" s="29"/>
      <c r="J352" s="325"/>
      <c r="K352" s="29"/>
      <c r="L352" s="338"/>
      <c r="M352" s="29"/>
      <c r="N352" s="29"/>
      <c r="O352" s="29"/>
      <c r="P352" s="29"/>
      <c r="Q352" s="29"/>
      <c r="R352" s="29"/>
      <c r="S352" s="29"/>
      <c r="T352" s="29"/>
      <c r="U352" s="29"/>
      <c r="V352" s="29"/>
      <c r="W352" s="29"/>
      <c r="X352" s="29"/>
      <c r="Y352" s="29"/>
      <c r="Z352" s="29"/>
      <c r="AA352" s="29"/>
      <c r="AB352" s="29"/>
    </row>
    <row r="353" spans="1:28" ht="15.75" customHeight="1">
      <c r="A353" s="29"/>
      <c r="B353" s="75"/>
      <c r="C353" s="29"/>
      <c r="D353" s="29"/>
      <c r="E353" s="29"/>
      <c r="F353" s="29"/>
      <c r="G353" s="29"/>
      <c r="H353" s="29"/>
      <c r="I353" s="29"/>
      <c r="J353" s="325"/>
      <c r="K353" s="29"/>
      <c r="L353" s="338"/>
      <c r="M353" s="29"/>
      <c r="N353" s="29"/>
      <c r="O353" s="29"/>
      <c r="P353" s="29"/>
      <c r="Q353" s="29"/>
      <c r="R353" s="29"/>
      <c r="S353" s="29"/>
      <c r="T353" s="29"/>
      <c r="U353" s="29"/>
      <c r="V353" s="29"/>
      <c r="W353" s="29"/>
      <c r="X353" s="29"/>
      <c r="Y353" s="29"/>
      <c r="Z353" s="29"/>
      <c r="AA353" s="29"/>
      <c r="AB353" s="29"/>
    </row>
    <row r="354" spans="1:28" ht="15.75" customHeight="1">
      <c r="A354" s="29"/>
      <c r="B354" s="75"/>
      <c r="C354" s="29"/>
      <c r="D354" s="29"/>
      <c r="E354" s="29"/>
      <c r="F354" s="29"/>
      <c r="G354" s="29"/>
      <c r="H354" s="29"/>
      <c r="I354" s="29"/>
      <c r="J354" s="325"/>
      <c r="K354" s="29"/>
      <c r="L354" s="338"/>
      <c r="M354" s="29"/>
      <c r="N354" s="29"/>
      <c r="O354" s="29"/>
      <c r="P354" s="29"/>
      <c r="Q354" s="29"/>
      <c r="R354" s="29"/>
      <c r="S354" s="29"/>
      <c r="T354" s="29"/>
      <c r="U354" s="29"/>
      <c r="V354" s="29"/>
      <c r="W354" s="29"/>
      <c r="X354" s="29"/>
      <c r="Y354" s="29"/>
      <c r="Z354" s="29"/>
      <c r="AA354" s="29"/>
      <c r="AB354" s="29"/>
    </row>
    <row r="355" spans="1:28" ht="15.75" customHeight="1">
      <c r="A355" s="29"/>
      <c r="B355" s="75"/>
      <c r="C355" s="29"/>
      <c r="D355" s="29"/>
      <c r="E355" s="29"/>
      <c r="F355" s="29"/>
      <c r="G355" s="29"/>
      <c r="H355" s="29"/>
      <c r="I355" s="29"/>
      <c r="J355" s="325"/>
      <c r="K355" s="29"/>
      <c r="L355" s="338"/>
      <c r="M355" s="29"/>
      <c r="N355" s="29"/>
      <c r="O355" s="29"/>
      <c r="P355" s="29"/>
      <c r="Q355" s="29"/>
      <c r="R355" s="29"/>
      <c r="S355" s="29"/>
      <c r="T355" s="29"/>
      <c r="U355" s="29"/>
      <c r="V355" s="29"/>
      <c r="W355" s="29"/>
      <c r="X355" s="29"/>
      <c r="Y355" s="29"/>
      <c r="Z355" s="29"/>
      <c r="AA355" s="29"/>
      <c r="AB355" s="29"/>
    </row>
    <row r="356" spans="1:28" ht="15.75" customHeight="1">
      <c r="A356" s="29"/>
      <c r="B356" s="75"/>
      <c r="C356" s="29"/>
      <c r="D356" s="29"/>
      <c r="E356" s="29"/>
      <c r="F356" s="29"/>
      <c r="G356" s="29"/>
      <c r="H356" s="29"/>
      <c r="I356" s="29"/>
      <c r="J356" s="325"/>
      <c r="K356" s="29"/>
      <c r="L356" s="338"/>
      <c r="M356" s="29"/>
      <c r="N356" s="29"/>
      <c r="O356" s="29"/>
      <c r="P356" s="29"/>
      <c r="Q356" s="29"/>
      <c r="R356" s="29"/>
      <c r="S356" s="29"/>
      <c r="T356" s="29"/>
      <c r="U356" s="29"/>
      <c r="V356" s="29"/>
      <c r="W356" s="29"/>
      <c r="X356" s="29"/>
      <c r="Y356" s="29"/>
      <c r="Z356" s="29"/>
      <c r="AA356" s="29"/>
      <c r="AB356" s="29"/>
    </row>
    <row r="357" spans="1:28" ht="15.75" customHeight="1">
      <c r="A357" s="29"/>
      <c r="B357" s="75"/>
      <c r="C357" s="29"/>
      <c r="D357" s="29"/>
      <c r="E357" s="29"/>
      <c r="F357" s="29"/>
      <c r="G357" s="29"/>
      <c r="H357" s="29"/>
      <c r="I357" s="29"/>
      <c r="J357" s="325"/>
      <c r="K357" s="29"/>
      <c r="L357" s="338"/>
      <c r="M357" s="29"/>
      <c r="N357" s="29"/>
      <c r="O357" s="29"/>
      <c r="P357" s="29"/>
      <c r="Q357" s="29"/>
      <c r="R357" s="29"/>
      <c r="S357" s="29"/>
      <c r="T357" s="29"/>
      <c r="U357" s="29"/>
      <c r="V357" s="29"/>
      <c r="W357" s="29"/>
      <c r="X357" s="29"/>
      <c r="Y357" s="29"/>
      <c r="Z357" s="29"/>
      <c r="AA357" s="29"/>
      <c r="AB357" s="29"/>
    </row>
    <row r="358" spans="1:28" ht="15.75" customHeight="1">
      <c r="A358" s="29"/>
      <c r="B358" s="75"/>
      <c r="C358" s="29"/>
      <c r="D358" s="29"/>
      <c r="E358" s="29"/>
      <c r="F358" s="29"/>
      <c r="G358" s="29"/>
      <c r="H358" s="29"/>
      <c r="I358" s="29"/>
      <c r="J358" s="325"/>
      <c r="K358" s="29"/>
      <c r="L358" s="338"/>
      <c r="M358" s="29"/>
      <c r="N358" s="29"/>
      <c r="O358" s="29"/>
      <c r="P358" s="29"/>
      <c r="Q358" s="29"/>
      <c r="R358" s="29"/>
      <c r="S358" s="29"/>
      <c r="T358" s="29"/>
      <c r="U358" s="29"/>
      <c r="V358" s="29"/>
      <c r="W358" s="29"/>
      <c r="X358" s="29"/>
      <c r="Y358" s="29"/>
      <c r="Z358" s="29"/>
      <c r="AA358" s="29"/>
      <c r="AB358" s="29"/>
    </row>
    <row r="359" spans="1:28" ht="15.75" customHeight="1">
      <c r="A359" s="29"/>
      <c r="B359" s="75"/>
      <c r="C359" s="29"/>
      <c r="D359" s="29"/>
      <c r="E359" s="29"/>
      <c r="F359" s="29"/>
      <c r="G359" s="29"/>
      <c r="H359" s="29"/>
      <c r="I359" s="29"/>
      <c r="J359" s="325"/>
      <c r="K359" s="29"/>
      <c r="L359" s="338"/>
      <c r="M359" s="29"/>
      <c r="N359" s="29"/>
      <c r="O359" s="29"/>
      <c r="P359" s="29"/>
      <c r="Q359" s="29"/>
      <c r="R359" s="29"/>
      <c r="S359" s="29"/>
      <c r="T359" s="29"/>
      <c r="U359" s="29"/>
      <c r="V359" s="29"/>
      <c r="W359" s="29"/>
      <c r="X359" s="29"/>
      <c r="Y359" s="29"/>
      <c r="Z359" s="29"/>
      <c r="AA359" s="29"/>
      <c r="AB359" s="29"/>
    </row>
    <row r="360" spans="1:28" ht="15.75" customHeight="1">
      <c r="A360" s="29"/>
      <c r="B360" s="75"/>
      <c r="C360" s="29"/>
      <c r="D360" s="29"/>
      <c r="E360" s="29"/>
      <c r="F360" s="29"/>
      <c r="G360" s="29"/>
      <c r="H360" s="29"/>
      <c r="I360" s="29"/>
      <c r="J360" s="325"/>
      <c r="K360" s="29"/>
      <c r="L360" s="338"/>
      <c r="M360" s="29"/>
      <c r="N360" s="29"/>
      <c r="O360" s="29"/>
      <c r="P360" s="29"/>
      <c r="Q360" s="29"/>
      <c r="R360" s="29"/>
      <c r="S360" s="29"/>
      <c r="T360" s="29"/>
      <c r="U360" s="29"/>
      <c r="V360" s="29"/>
      <c r="W360" s="29"/>
      <c r="X360" s="29"/>
      <c r="Y360" s="29"/>
      <c r="Z360" s="29"/>
      <c r="AA360" s="29"/>
      <c r="AB360" s="29"/>
    </row>
    <row r="361" spans="1:28" ht="15.75" customHeight="1">
      <c r="A361" s="29"/>
      <c r="B361" s="75"/>
      <c r="C361" s="29"/>
      <c r="D361" s="29"/>
      <c r="E361" s="29"/>
      <c r="F361" s="29"/>
      <c r="G361" s="29"/>
      <c r="H361" s="29"/>
      <c r="I361" s="29"/>
      <c r="J361" s="325"/>
      <c r="K361" s="29"/>
      <c r="L361" s="338"/>
      <c r="M361" s="29"/>
      <c r="N361" s="29"/>
      <c r="O361" s="29"/>
      <c r="P361" s="29"/>
      <c r="Q361" s="29"/>
      <c r="R361" s="29"/>
      <c r="S361" s="29"/>
      <c r="T361" s="29"/>
      <c r="U361" s="29"/>
      <c r="V361" s="29"/>
      <c r="W361" s="29"/>
      <c r="X361" s="29"/>
      <c r="Y361" s="29"/>
      <c r="Z361" s="29"/>
      <c r="AA361" s="29"/>
      <c r="AB361" s="29"/>
    </row>
    <row r="362" spans="1:28" ht="15.75" customHeight="1">
      <c r="A362" s="29"/>
      <c r="B362" s="75"/>
      <c r="C362" s="29"/>
      <c r="D362" s="29"/>
      <c r="E362" s="29"/>
      <c r="F362" s="29"/>
      <c r="G362" s="29"/>
      <c r="H362" s="29"/>
      <c r="I362" s="29"/>
      <c r="J362" s="325"/>
      <c r="K362" s="29"/>
      <c r="L362" s="338"/>
      <c r="M362" s="29"/>
      <c r="N362" s="29"/>
      <c r="O362" s="29"/>
      <c r="P362" s="29"/>
      <c r="Q362" s="29"/>
      <c r="R362" s="29"/>
      <c r="S362" s="29"/>
      <c r="T362" s="29"/>
      <c r="U362" s="29"/>
      <c r="V362" s="29"/>
      <c r="W362" s="29"/>
      <c r="X362" s="29"/>
      <c r="Y362" s="29"/>
      <c r="Z362" s="29"/>
      <c r="AA362" s="29"/>
      <c r="AB362" s="29"/>
    </row>
    <row r="363" spans="1:28" ht="15.75" customHeight="1">
      <c r="A363" s="29"/>
      <c r="B363" s="75"/>
      <c r="C363" s="29"/>
      <c r="D363" s="29"/>
      <c r="E363" s="29"/>
      <c r="F363" s="29"/>
      <c r="G363" s="29"/>
      <c r="H363" s="29"/>
      <c r="I363" s="29"/>
      <c r="J363" s="325"/>
      <c r="K363" s="29"/>
      <c r="L363" s="338"/>
      <c r="M363" s="29"/>
      <c r="N363" s="29"/>
      <c r="O363" s="29"/>
      <c r="P363" s="29"/>
      <c r="Q363" s="29"/>
      <c r="R363" s="29"/>
      <c r="S363" s="29"/>
      <c r="T363" s="29"/>
      <c r="U363" s="29"/>
      <c r="V363" s="29"/>
      <c r="W363" s="29"/>
      <c r="X363" s="29"/>
      <c r="Y363" s="29"/>
      <c r="Z363" s="29"/>
      <c r="AA363" s="29"/>
      <c r="AB363" s="29"/>
    </row>
    <row r="364" spans="1:28" ht="15.75" customHeight="1">
      <c r="A364" s="29"/>
      <c r="B364" s="75"/>
      <c r="C364" s="29"/>
      <c r="D364" s="29"/>
      <c r="E364" s="29"/>
      <c r="F364" s="29"/>
      <c r="G364" s="29"/>
      <c r="H364" s="29"/>
      <c r="I364" s="29"/>
      <c r="J364" s="325"/>
      <c r="K364" s="29"/>
      <c r="L364" s="338"/>
      <c r="M364" s="29"/>
      <c r="N364" s="29"/>
      <c r="O364" s="29"/>
      <c r="P364" s="29"/>
      <c r="Q364" s="29"/>
      <c r="R364" s="29"/>
      <c r="S364" s="29"/>
      <c r="T364" s="29"/>
      <c r="U364" s="29"/>
      <c r="V364" s="29"/>
      <c r="W364" s="29"/>
      <c r="X364" s="29"/>
      <c r="Y364" s="29"/>
      <c r="Z364" s="29"/>
      <c r="AA364" s="29"/>
      <c r="AB364" s="29"/>
    </row>
    <row r="365" spans="1:28" ht="15.75" customHeight="1">
      <c r="A365" s="29"/>
      <c r="B365" s="75"/>
      <c r="C365" s="29"/>
      <c r="D365" s="29"/>
      <c r="E365" s="29"/>
      <c r="F365" s="29"/>
      <c r="G365" s="29"/>
      <c r="H365" s="29"/>
      <c r="I365" s="29"/>
      <c r="J365" s="325"/>
      <c r="K365" s="29"/>
      <c r="L365" s="338"/>
      <c r="M365" s="29"/>
      <c r="N365" s="29"/>
      <c r="O365" s="29"/>
      <c r="P365" s="29"/>
      <c r="Q365" s="29"/>
      <c r="R365" s="29"/>
      <c r="S365" s="29"/>
      <c r="T365" s="29"/>
      <c r="U365" s="29"/>
      <c r="V365" s="29"/>
      <c r="W365" s="29"/>
      <c r="X365" s="29"/>
      <c r="Y365" s="29"/>
      <c r="Z365" s="29"/>
      <c r="AA365" s="29"/>
      <c r="AB365" s="29"/>
    </row>
    <row r="366" spans="1:28" ht="15.75" customHeight="1">
      <c r="A366" s="29"/>
      <c r="B366" s="75"/>
      <c r="C366" s="29"/>
      <c r="D366" s="29"/>
      <c r="E366" s="29"/>
      <c r="F366" s="29"/>
      <c r="G366" s="29"/>
      <c r="H366" s="29"/>
      <c r="I366" s="29"/>
      <c r="J366" s="325"/>
      <c r="K366" s="29"/>
      <c r="L366" s="338"/>
      <c r="M366" s="29"/>
      <c r="N366" s="29"/>
      <c r="O366" s="29"/>
      <c r="P366" s="29"/>
      <c r="Q366" s="29"/>
      <c r="R366" s="29"/>
      <c r="S366" s="29"/>
      <c r="T366" s="29"/>
      <c r="U366" s="29"/>
      <c r="V366" s="29"/>
      <c r="W366" s="29"/>
      <c r="X366" s="29"/>
      <c r="Y366" s="29"/>
      <c r="Z366" s="29"/>
      <c r="AA366" s="29"/>
      <c r="AB366" s="29"/>
    </row>
    <row r="367" spans="1:28" ht="15.75" customHeight="1">
      <c r="A367" s="29"/>
      <c r="B367" s="75"/>
      <c r="C367" s="29"/>
      <c r="D367" s="29"/>
      <c r="E367" s="29"/>
      <c r="F367" s="29"/>
      <c r="G367" s="29"/>
      <c r="H367" s="29"/>
      <c r="I367" s="29"/>
      <c r="J367" s="325"/>
      <c r="K367" s="29"/>
      <c r="L367" s="338"/>
      <c r="M367" s="29"/>
      <c r="N367" s="29"/>
      <c r="O367" s="29"/>
      <c r="P367" s="29"/>
      <c r="Q367" s="29"/>
      <c r="R367" s="29"/>
      <c r="S367" s="29"/>
      <c r="T367" s="29"/>
      <c r="U367" s="29"/>
      <c r="V367" s="29"/>
      <c r="W367" s="29"/>
      <c r="X367" s="29"/>
      <c r="Y367" s="29"/>
      <c r="Z367" s="29"/>
      <c r="AA367" s="29"/>
      <c r="AB367" s="29"/>
    </row>
    <row r="368" spans="1:28" ht="15.75" customHeight="1">
      <c r="A368" s="29"/>
      <c r="B368" s="75"/>
      <c r="C368" s="29"/>
      <c r="D368" s="29"/>
      <c r="E368" s="29"/>
      <c r="F368" s="29"/>
      <c r="G368" s="29"/>
      <c r="H368" s="29"/>
      <c r="I368" s="29"/>
      <c r="J368" s="325"/>
      <c r="K368" s="29"/>
      <c r="L368" s="338"/>
      <c r="M368" s="29"/>
      <c r="N368" s="29"/>
      <c r="O368" s="29"/>
      <c r="P368" s="29"/>
      <c r="Q368" s="29"/>
      <c r="R368" s="29"/>
      <c r="S368" s="29"/>
      <c r="T368" s="29"/>
      <c r="U368" s="29"/>
      <c r="V368" s="29"/>
      <c r="W368" s="29"/>
      <c r="X368" s="29"/>
      <c r="Y368" s="29"/>
      <c r="Z368" s="29"/>
      <c r="AA368" s="29"/>
      <c r="AB368" s="29"/>
    </row>
    <row r="369" spans="1:28" ht="15.75" customHeight="1">
      <c r="A369" s="29"/>
      <c r="B369" s="75"/>
      <c r="C369" s="29"/>
      <c r="D369" s="29"/>
      <c r="E369" s="29"/>
      <c r="F369" s="29"/>
      <c r="G369" s="29"/>
      <c r="H369" s="29"/>
      <c r="I369" s="29"/>
      <c r="J369" s="325"/>
      <c r="K369" s="29"/>
      <c r="L369" s="338"/>
      <c r="M369" s="29"/>
      <c r="N369" s="29"/>
      <c r="O369" s="29"/>
      <c r="P369" s="29"/>
      <c r="Q369" s="29"/>
      <c r="R369" s="29"/>
      <c r="S369" s="29"/>
      <c r="T369" s="29"/>
      <c r="U369" s="29"/>
      <c r="V369" s="29"/>
      <c r="W369" s="29"/>
      <c r="X369" s="29"/>
      <c r="Y369" s="29"/>
      <c r="Z369" s="29"/>
      <c r="AA369" s="29"/>
      <c r="AB369" s="29"/>
    </row>
    <row r="370" spans="1:28" ht="15.75" customHeight="1">
      <c r="A370" s="29"/>
      <c r="B370" s="75"/>
      <c r="C370" s="29"/>
      <c r="D370" s="29"/>
      <c r="E370" s="29"/>
      <c r="F370" s="29"/>
      <c r="G370" s="29"/>
      <c r="H370" s="29"/>
      <c r="I370" s="29"/>
      <c r="J370" s="325"/>
      <c r="K370" s="29"/>
      <c r="L370" s="338"/>
      <c r="M370" s="29"/>
      <c r="N370" s="29"/>
      <c r="O370" s="29"/>
      <c r="P370" s="29"/>
      <c r="Q370" s="29"/>
      <c r="R370" s="29"/>
      <c r="S370" s="29"/>
      <c r="T370" s="29"/>
      <c r="U370" s="29"/>
      <c r="V370" s="29"/>
      <c r="W370" s="29"/>
      <c r="X370" s="29"/>
      <c r="Y370" s="29"/>
      <c r="Z370" s="29"/>
      <c r="AA370" s="29"/>
      <c r="AB370" s="29"/>
    </row>
    <row r="371" spans="1:28" ht="15.75" customHeight="1">
      <c r="A371" s="29"/>
      <c r="B371" s="75"/>
      <c r="C371" s="29"/>
      <c r="D371" s="29"/>
      <c r="E371" s="29"/>
      <c r="F371" s="29"/>
      <c r="G371" s="29"/>
      <c r="H371" s="29"/>
      <c r="I371" s="29"/>
      <c r="J371" s="325"/>
      <c r="K371" s="29"/>
      <c r="L371" s="338"/>
      <c r="M371" s="29"/>
      <c r="N371" s="29"/>
      <c r="O371" s="29"/>
      <c r="P371" s="29"/>
      <c r="Q371" s="29"/>
      <c r="R371" s="29"/>
      <c r="S371" s="29"/>
      <c r="T371" s="29"/>
      <c r="U371" s="29"/>
      <c r="V371" s="29"/>
      <c r="W371" s="29"/>
      <c r="X371" s="29"/>
      <c r="Y371" s="29"/>
      <c r="Z371" s="29"/>
      <c r="AA371" s="29"/>
      <c r="AB371" s="29"/>
    </row>
    <row r="372" spans="1:28" ht="15.75" customHeight="1">
      <c r="A372" s="29"/>
      <c r="B372" s="75"/>
      <c r="C372" s="29"/>
      <c r="D372" s="29"/>
      <c r="E372" s="29"/>
      <c r="F372" s="29"/>
      <c r="G372" s="29"/>
      <c r="H372" s="29"/>
      <c r="I372" s="29"/>
      <c r="J372" s="325"/>
      <c r="K372" s="29"/>
      <c r="L372" s="338"/>
      <c r="M372" s="29"/>
      <c r="N372" s="29"/>
      <c r="O372" s="29"/>
      <c r="P372" s="29"/>
      <c r="Q372" s="29"/>
      <c r="R372" s="29"/>
      <c r="S372" s="29"/>
      <c r="T372" s="29"/>
      <c r="U372" s="29"/>
      <c r="V372" s="29"/>
      <c r="W372" s="29"/>
      <c r="X372" s="29"/>
      <c r="Y372" s="29"/>
      <c r="Z372" s="29"/>
      <c r="AA372" s="29"/>
      <c r="AB372" s="29"/>
    </row>
    <row r="373" spans="1:28" ht="15.75" customHeight="1">
      <c r="A373" s="29"/>
      <c r="B373" s="75"/>
      <c r="C373" s="29"/>
      <c r="D373" s="29"/>
      <c r="E373" s="29"/>
      <c r="F373" s="29"/>
      <c r="G373" s="29"/>
      <c r="H373" s="29"/>
      <c r="I373" s="29"/>
      <c r="J373" s="325"/>
      <c r="K373" s="29"/>
      <c r="L373" s="338"/>
      <c r="M373" s="29"/>
      <c r="N373" s="29"/>
      <c r="O373" s="29"/>
      <c r="P373" s="29"/>
      <c r="Q373" s="29"/>
      <c r="R373" s="29"/>
      <c r="S373" s="29"/>
      <c r="T373" s="29"/>
      <c r="U373" s="29"/>
      <c r="V373" s="29"/>
      <c r="W373" s="29"/>
      <c r="X373" s="29"/>
      <c r="Y373" s="29"/>
      <c r="Z373" s="29"/>
      <c r="AA373" s="29"/>
      <c r="AB373" s="29"/>
    </row>
    <row r="374" spans="1:28" ht="15.75" customHeight="1">
      <c r="A374" s="29"/>
      <c r="B374" s="75"/>
      <c r="C374" s="29"/>
      <c r="D374" s="29"/>
      <c r="E374" s="29"/>
      <c r="F374" s="29"/>
      <c r="G374" s="29"/>
      <c r="H374" s="29"/>
      <c r="I374" s="29"/>
      <c r="J374" s="325"/>
      <c r="K374" s="29"/>
      <c r="L374" s="338"/>
      <c r="M374" s="29"/>
      <c r="N374" s="29"/>
      <c r="O374" s="29"/>
      <c r="P374" s="29"/>
      <c r="Q374" s="29"/>
      <c r="R374" s="29"/>
      <c r="S374" s="29"/>
      <c r="T374" s="29"/>
      <c r="U374" s="29"/>
      <c r="V374" s="29"/>
      <c r="W374" s="29"/>
      <c r="X374" s="29"/>
      <c r="Y374" s="29"/>
      <c r="Z374" s="29"/>
      <c r="AA374" s="29"/>
      <c r="AB374" s="29"/>
    </row>
    <row r="375" spans="1:28" ht="15.75" customHeight="1">
      <c r="A375" s="29"/>
      <c r="B375" s="75"/>
      <c r="C375" s="29"/>
      <c r="D375" s="29"/>
      <c r="E375" s="29"/>
      <c r="F375" s="29"/>
      <c r="G375" s="29"/>
      <c r="H375" s="29"/>
      <c r="I375" s="29"/>
      <c r="J375" s="325"/>
      <c r="K375" s="29"/>
      <c r="L375" s="338"/>
      <c r="M375" s="29"/>
      <c r="N375" s="29"/>
      <c r="O375" s="29"/>
      <c r="P375" s="29"/>
      <c r="Q375" s="29"/>
      <c r="R375" s="29"/>
      <c r="S375" s="29"/>
      <c r="T375" s="29"/>
      <c r="U375" s="29"/>
      <c r="V375" s="29"/>
      <c r="W375" s="29"/>
      <c r="X375" s="29"/>
      <c r="Y375" s="29"/>
      <c r="Z375" s="29"/>
      <c r="AA375" s="29"/>
      <c r="AB375" s="29"/>
    </row>
    <row r="376" spans="1:28" ht="15.75" customHeight="1">
      <c r="A376" s="29"/>
      <c r="B376" s="75"/>
      <c r="C376" s="29"/>
      <c r="D376" s="29"/>
      <c r="E376" s="29"/>
      <c r="F376" s="29"/>
      <c r="G376" s="29"/>
      <c r="H376" s="29"/>
      <c r="I376" s="29"/>
      <c r="J376" s="325"/>
      <c r="K376" s="29"/>
      <c r="L376" s="338"/>
      <c r="M376" s="29"/>
      <c r="N376" s="29"/>
      <c r="O376" s="29"/>
      <c r="P376" s="29"/>
      <c r="Q376" s="29"/>
      <c r="R376" s="29"/>
      <c r="S376" s="29"/>
      <c r="T376" s="29"/>
      <c r="U376" s="29"/>
      <c r="V376" s="29"/>
      <c r="W376" s="29"/>
      <c r="X376" s="29"/>
      <c r="Y376" s="29"/>
      <c r="Z376" s="29"/>
      <c r="AA376" s="29"/>
      <c r="AB376" s="29"/>
    </row>
    <row r="377" spans="1:28" ht="15.75" customHeight="1">
      <c r="A377" s="29"/>
      <c r="B377" s="75"/>
      <c r="C377" s="29"/>
      <c r="D377" s="29"/>
      <c r="E377" s="29"/>
      <c r="F377" s="29"/>
      <c r="G377" s="29"/>
      <c r="H377" s="29"/>
      <c r="I377" s="29"/>
      <c r="J377" s="325"/>
      <c r="K377" s="29"/>
      <c r="L377" s="338"/>
      <c r="M377" s="29"/>
      <c r="N377" s="29"/>
      <c r="O377" s="29"/>
      <c r="P377" s="29"/>
      <c r="Q377" s="29"/>
      <c r="R377" s="29"/>
      <c r="S377" s="29"/>
      <c r="T377" s="29"/>
      <c r="U377" s="29"/>
      <c r="V377" s="29"/>
      <c r="W377" s="29"/>
      <c r="X377" s="29"/>
      <c r="Y377" s="29"/>
      <c r="Z377" s="29"/>
      <c r="AA377" s="29"/>
      <c r="AB377" s="29"/>
    </row>
    <row r="378" spans="1:28" ht="15.75" customHeight="1">
      <c r="A378" s="29"/>
      <c r="B378" s="75"/>
      <c r="C378" s="29"/>
      <c r="D378" s="29"/>
      <c r="E378" s="29"/>
      <c r="F378" s="29"/>
      <c r="G378" s="29"/>
      <c r="H378" s="29"/>
      <c r="I378" s="29"/>
      <c r="J378" s="325"/>
      <c r="K378" s="29"/>
      <c r="L378" s="338"/>
      <c r="M378" s="29"/>
      <c r="N378" s="29"/>
      <c r="O378" s="29"/>
      <c r="P378" s="29"/>
      <c r="Q378" s="29"/>
      <c r="R378" s="29"/>
      <c r="S378" s="29"/>
      <c r="T378" s="29"/>
      <c r="U378" s="29"/>
      <c r="V378" s="29"/>
      <c r="W378" s="29"/>
      <c r="X378" s="29"/>
      <c r="Y378" s="29"/>
      <c r="Z378" s="29"/>
      <c r="AA378" s="29"/>
      <c r="AB378" s="29"/>
    </row>
    <row r="379" spans="1:28" ht="15.75" customHeight="1">
      <c r="A379" s="29"/>
      <c r="B379" s="75"/>
      <c r="C379" s="29"/>
      <c r="D379" s="29"/>
      <c r="E379" s="29"/>
      <c r="F379" s="29"/>
      <c r="G379" s="29"/>
      <c r="H379" s="29"/>
      <c r="I379" s="29"/>
      <c r="J379" s="325"/>
      <c r="K379" s="29"/>
      <c r="L379" s="338"/>
      <c r="M379" s="29"/>
      <c r="N379" s="29"/>
      <c r="O379" s="29"/>
      <c r="P379" s="29"/>
      <c r="Q379" s="29"/>
      <c r="R379" s="29"/>
      <c r="S379" s="29"/>
      <c r="T379" s="29"/>
      <c r="U379" s="29"/>
      <c r="V379" s="29"/>
      <c r="W379" s="29"/>
      <c r="X379" s="29"/>
      <c r="Y379" s="29"/>
      <c r="Z379" s="29"/>
      <c r="AA379" s="29"/>
      <c r="AB379" s="29"/>
    </row>
    <row r="380" spans="1:28" ht="15.75" customHeight="1">
      <c r="A380" s="29"/>
      <c r="B380" s="75"/>
      <c r="C380" s="29"/>
      <c r="D380" s="29"/>
      <c r="E380" s="29"/>
      <c r="F380" s="29"/>
      <c r="G380" s="29"/>
      <c r="H380" s="29"/>
      <c r="I380" s="29"/>
      <c r="J380" s="325"/>
      <c r="K380" s="29"/>
      <c r="L380" s="338"/>
      <c r="M380" s="29"/>
      <c r="N380" s="29"/>
      <c r="O380" s="29"/>
      <c r="P380" s="29"/>
      <c r="Q380" s="29"/>
      <c r="R380" s="29"/>
      <c r="S380" s="29"/>
      <c r="T380" s="29"/>
      <c r="U380" s="29"/>
      <c r="V380" s="29"/>
      <c r="W380" s="29"/>
      <c r="X380" s="29"/>
      <c r="Y380" s="29"/>
      <c r="Z380" s="29"/>
      <c r="AA380" s="29"/>
      <c r="AB380" s="29"/>
    </row>
    <row r="381" spans="1:28" ht="15.75" customHeight="1">
      <c r="A381" s="29"/>
      <c r="B381" s="75"/>
      <c r="C381" s="29"/>
      <c r="D381" s="29"/>
      <c r="E381" s="29"/>
      <c r="F381" s="29"/>
      <c r="G381" s="29"/>
      <c r="H381" s="29"/>
      <c r="I381" s="29"/>
      <c r="J381" s="325"/>
      <c r="K381" s="29"/>
      <c r="L381" s="338"/>
      <c r="M381" s="29"/>
      <c r="N381" s="29"/>
      <c r="O381" s="29"/>
      <c r="P381" s="29"/>
      <c r="Q381" s="29"/>
      <c r="R381" s="29"/>
      <c r="S381" s="29"/>
      <c r="T381" s="29"/>
      <c r="U381" s="29"/>
      <c r="V381" s="29"/>
      <c r="W381" s="29"/>
      <c r="X381" s="29"/>
      <c r="Y381" s="29"/>
      <c r="Z381" s="29"/>
      <c r="AA381" s="29"/>
      <c r="AB381" s="29"/>
    </row>
    <row r="382" spans="1:28" ht="15.75" customHeight="1">
      <c r="A382" s="29"/>
      <c r="B382" s="75"/>
      <c r="C382" s="29"/>
      <c r="D382" s="29"/>
      <c r="E382" s="29"/>
      <c r="F382" s="29"/>
      <c r="G382" s="29"/>
      <c r="H382" s="29"/>
      <c r="I382" s="29"/>
      <c r="J382" s="325"/>
      <c r="K382" s="29"/>
      <c r="L382" s="338"/>
      <c r="M382" s="29"/>
      <c r="N382" s="29"/>
      <c r="O382" s="29"/>
      <c r="P382" s="29"/>
      <c r="Q382" s="29"/>
      <c r="R382" s="29"/>
      <c r="S382" s="29"/>
      <c r="T382" s="29"/>
      <c r="U382" s="29"/>
      <c r="V382" s="29"/>
      <c r="W382" s="29"/>
      <c r="X382" s="29"/>
      <c r="Y382" s="29"/>
      <c r="Z382" s="29"/>
      <c r="AA382" s="29"/>
      <c r="AB382" s="29"/>
    </row>
    <row r="383" spans="1:28" ht="15.75" customHeight="1">
      <c r="A383" s="29"/>
      <c r="B383" s="75"/>
      <c r="C383" s="29"/>
      <c r="D383" s="29"/>
      <c r="E383" s="29"/>
      <c r="F383" s="29"/>
      <c r="G383" s="29"/>
      <c r="H383" s="29"/>
      <c r="I383" s="29"/>
      <c r="J383" s="325"/>
      <c r="K383" s="29"/>
      <c r="L383" s="338"/>
      <c r="M383" s="29"/>
      <c r="N383" s="29"/>
      <c r="O383" s="29"/>
      <c r="P383" s="29"/>
      <c r="Q383" s="29"/>
      <c r="R383" s="29"/>
      <c r="S383" s="29"/>
      <c r="T383" s="29"/>
      <c r="U383" s="29"/>
      <c r="V383" s="29"/>
      <c r="W383" s="29"/>
      <c r="X383" s="29"/>
      <c r="Y383" s="29"/>
      <c r="Z383" s="29"/>
      <c r="AA383" s="29"/>
      <c r="AB383" s="29"/>
    </row>
    <row r="384" spans="1:28" ht="15.75" customHeight="1">
      <c r="A384" s="29"/>
      <c r="B384" s="75"/>
      <c r="C384" s="29"/>
      <c r="D384" s="29"/>
      <c r="E384" s="29"/>
      <c r="F384" s="29"/>
      <c r="G384" s="29"/>
      <c r="H384" s="29"/>
      <c r="I384" s="29"/>
      <c r="J384" s="325"/>
      <c r="K384" s="29"/>
      <c r="L384" s="338"/>
      <c r="M384" s="29"/>
      <c r="N384" s="29"/>
      <c r="O384" s="29"/>
      <c r="P384" s="29"/>
      <c r="Q384" s="29"/>
      <c r="R384" s="29"/>
      <c r="S384" s="29"/>
      <c r="T384" s="29"/>
      <c r="U384" s="29"/>
      <c r="V384" s="29"/>
      <c r="W384" s="29"/>
      <c r="X384" s="29"/>
      <c r="Y384" s="29"/>
      <c r="Z384" s="29"/>
      <c r="AA384" s="29"/>
      <c r="AB384" s="29"/>
    </row>
    <row r="385" spans="1:28" ht="15.75" customHeight="1">
      <c r="A385" s="29"/>
      <c r="B385" s="75"/>
      <c r="C385" s="29"/>
      <c r="D385" s="29"/>
      <c r="E385" s="29"/>
      <c r="F385" s="29"/>
      <c r="G385" s="29"/>
      <c r="H385" s="29"/>
      <c r="I385" s="29"/>
      <c r="J385" s="325"/>
      <c r="K385" s="29"/>
      <c r="L385" s="338"/>
      <c r="M385" s="29"/>
      <c r="N385" s="29"/>
      <c r="O385" s="29"/>
      <c r="P385" s="29"/>
      <c r="Q385" s="29"/>
      <c r="R385" s="29"/>
      <c r="S385" s="29"/>
      <c r="T385" s="29"/>
      <c r="U385" s="29"/>
      <c r="V385" s="29"/>
      <c r="W385" s="29"/>
      <c r="X385" s="29"/>
      <c r="Y385" s="29"/>
      <c r="Z385" s="29"/>
      <c r="AA385" s="29"/>
      <c r="AB385" s="29"/>
    </row>
    <row r="386" spans="1:28" ht="15.75" customHeight="1">
      <c r="A386" s="29"/>
      <c r="B386" s="75"/>
      <c r="C386" s="29"/>
      <c r="D386" s="29"/>
      <c r="E386" s="29"/>
      <c r="F386" s="29"/>
      <c r="G386" s="29"/>
      <c r="H386" s="29"/>
      <c r="I386" s="29"/>
      <c r="J386" s="325"/>
      <c r="K386" s="29"/>
      <c r="L386" s="338"/>
      <c r="M386" s="29"/>
      <c r="N386" s="29"/>
      <c r="O386" s="29"/>
      <c r="P386" s="29"/>
      <c r="Q386" s="29"/>
      <c r="R386" s="29"/>
      <c r="S386" s="29"/>
      <c r="T386" s="29"/>
      <c r="U386" s="29"/>
      <c r="V386" s="29"/>
      <c r="W386" s="29"/>
      <c r="X386" s="29"/>
      <c r="Y386" s="29"/>
      <c r="Z386" s="29"/>
      <c r="AA386" s="29"/>
      <c r="AB386" s="29"/>
    </row>
    <row r="387" spans="1:28" ht="15.75" customHeight="1">
      <c r="A387" s="29"/>
      <c r="B387" s="75"/>
      <c r="C387" s="29"/>
      <c r="D387" s="29"/>
      <c r="E387" s="29"/>
      <c r="F387" s="29"/>
      <c r="G387" s="29"/>
      <c r="H387" s="29"/>
      <c r="I387" s="29"/>
      <c r="J387" s="325"/>
      <c r="K387" s="29"/>
      <c r="L387" s="338"/>
      <c r="M387" s="29"/>
      <c r="N387" s="29"/>
      <c r="O387" s="29"/>
      <c r="P387" s="29"/>
      <c r="Q387" s="29"/>
      <c r="R387" s="29"/>
      <c r="S387" s="29"/>
      <c r="T387" s="29"/>
      <c r="U387" s="29"/>
      <c r="V387" s="29"/>
      <c r="W387" s="29"/>
      <c r="X387" s="29"/>
      <c r="Y387" s="29"/>
      <c r="Z387" s="29"/>
      <c r="AA387" s="29"/>
      <c r="AB387" s="29"/>
    </row>
    <row r="388" spans="1:28" ht="15.75" customHeight="1">
      <c r="A388" s="29"/>
      <c r="B388" s="75"/>
      <c r="C388" s="29"/>
      <c r="D388" s="29"/>
      <c r="E388" s="29"/>
      <c r="F388" s="29"/>
      <c r="G388" s="29"/>
      <c r="H388" s="29"/>
      <c r="I388" s="29"/>
      <c r="J388" s="325"/>
      <c r="K388" s="29"/>
      <c r="L388" s="338"/>
      <c r="M388" s="29"/>
      <c r="N388" s="29"/>
      <c r="O388" s="29"/>
      <c r="P388" s="29"/>
      <c r="Q388" s="29"/>
      <c r="R388" s="29"/>
      <c r="S388" s="29"/>
      <c r="T388" s="29"/>
      <c r="U388" s="29"/>
      <c r="V388" s="29"/>
      <c r="W388" s="29"/>
      <c r="X388" s="29"/>
      <c r="Y388" s="29"/>
      <c r="Z388" s="29"/>
      <c r="AA388" s="29"/>
      <c r="AB388" s="29"/>
    </row>
    <row r="389" spans="1:28" ht="15.75" customHeight="1">
      <c r="A389" s="29"/>
      <c r="B389" s="75"/>
      <c r="C389" s="29"/>
      <c r="D389" s="29"/>
      <c r="E389" s="29"/>
      <c r="F389" s="29"/>
      <c r="G389" s="29"/>
      <c r="H389" s="29"/>
      <c r="I389" s="29"/>
      <c r="J389" s="325"/>
      <c r="K389" s="29"/>
      <c r="L389" s="338"/>
      <c r="M389" s="29"/>
      <c r="N389" s="29"/>
      <c r="O389" s="29"/>
      <c r="P389" s="29"/>
      <c r="Q389" s="29"/>
      <c r="R389" s="29"/>
      <c r="S389" s="29"/>
      <c r="T389" s="29"/>
      <c r="U389" s="29"/>
      <c r="V389" s="29"/>
      <c r="W389" s="29"/>
      <c r="X389" s="29"/>
      <c r="Y389" s="29"/>
      <c r="Z389" s="29"/>
      <c r="AA389" s="29"/>
      <c r="AB389" s="29"/>
    </row>
    <row r="390" spans="1:28" ht="15.75" customHeight="1">
      <c r="A390" s="29"/>
      <c r="B390" s="75"/>
      <c r="C390" s="29"/>
      <c r="D390" s="29"/>
      <c r="E390" s="29"/>
      <c r="F390" s="29"/>
      <c r="G390" s="29"/>
      <c r="H390" s="29"/>
      <c r="I390" s="29"/>
      <c r="J390" s="325"/>
      <c r="K390" s="29"/>
      <c r="L390" s="338"/>
      <c r="M390" s="29"/>
      <c r="N390" s="29"/>
      <c r="O390" s="29"/>
      <c r="P390" s="29"/>
      <c r="Q390" s="29"/>
      <c r="R390" s="29"/>
      <c r="S390" s="29"/>
      <c r="T390" s="29"/>
      <c r="U390" s="29"/>
      <c r="V390" s="29"/>
      <c r="W390" s="29"/>
      <c r="X390" s="29"/>
      <c r="Y390" s="29"/>
      <c r="Z390" s="29"/>
      <c r="AA390" s="29"/>
      <c r="AB390" s="29"/>
    </row>
    <row r="391" spans="1:28" ht="15.75" customHeight="1">
      <c r="A391" s="29"/>
      <c r="B391" s="75"/>
      <c r="C391" s="29"/>
      <c r="D391" s="29"/>
      <c r="E391" s="29"/>
      <c r="F391" s="29"/>
      <c r="G391" s="29"/>
      <c r="H391" s="29"/>
      <c r="I391" s="29"/>
      <c r="J391" s="325"/>
      <c r="K391" s="29"/>
      <c r="L391" s="338"/>
      <c r="M391" s="29"/>
      <c r="N391" s="29"/>
      <c r="O391" s="29"/>
      <c r="P391" s="29"/>
      <c r="Q391" s="29"/>
      <c r="R391" s="29"/>
      <c r="S391" s="29"/>
      <c r="T391" s="29"/>
      <c r="U391" s="29"/>
      <c r="V391" s="29"/>
      <c r="W391" s="29"/>
      <c r="X391" s="29"/>
      <c r="Y391" s="29"/>
      <c r="Z391" s="29"/>
      <c r="AA391" s="29"/>
      <c r="AB391" s="29"/>
    </row>
    <row r="392" spans="1:28" ht="15.75" customHeight="1">
      <c r="A392" s="29"/>
      <c r="B392" s="75"/>
      <c r="C392" s="29"/>
      <c r="D392" s="29"/>
      <c r="E392" s="29"/>
      <c r="F392" s="29"/>
      <c r="G392" s="29"/>
      <c r="H392" s="29"/>
      <c r="I392" s="29"/>
      <c r="J392" s="325"/>
      <c r="K392" s="29"/>
      <c r="L392" s="338"/>
      <c r="M392" s="29"/>
      <c r="N392" s="29"/>
      <c r="O392" s="29"/>
      <c r="P392" s="29"/>
      <c r="Q392" s="29"/>
      <c r="R392" s="29"/>
      <c r="S392" s="29"/>
      <c r="T392" s="29"/>
      <c r="U392" s="29"/>
      <c r="V392" s="29"/>
      <c r="W392" s="29"/>
      <c r="X392" s="29"/>
      <c r="Y392" s="29"/>
      <c r="Z392" s="29"/>
      <c r="AA392" s="29"/>
      <c r="AB392" s="29"/>
    </row>
    <row r="393" spans="1:28" ht="15.75" customHeight="1">
      <c r="A393" s="29"/>
      <c r="B393" s="75"/>
      <c r="C393" s="29"/>
      <c r="D393" s="29"/>
      <c r="E393" s="29"/>
      <c r="F393" s="29"/>
      <c r="G393" s="29"/>
      <c r="H393" s="29"/>
      <c r="I393" s="29"/>
      <c r="J393" s="325"/>
      <c r="K393" s="29"/>
      <c r="L393" s="338"/>
      <c r="M393" s="29"/>
      <c r="N393" s="29"/>
      <c r="O393" s="29"/>
      <c r="P393" s="29"/>
      <c r="Q393" s="29"/>
      <c r="R393" s="29"/>
      <c r="S393" s="29"/>
      <c r="T393" s="29"/>
      <c r="U393" s="29"/>
      <c r="V393" s="29"/>
      <c r="W393" s="29"/>
      <c r="X393" s="29"/>
      <c r="Y393" s="29"/>
      <c r="Z393" s="29"/>
      <c r="AA393" s="29"/>
      <c r="AB393" s="29"/>
    </row>
    <row r="394" spans="1:28" ht="15.75" customHeight="1">
      <c r="A394" s="29"/>
      <c r="B394" s="75"/>
      <c r="C394" s="29"/>
      <c r="D394" s="29"/>
      <c r="E394" s="29"/>
      <c r="F394" s="29"/>
      <c r="G394" s="29"/>
      <c r="H394" s="29"/>
      <c r="I394" s="29"/>
      <c r="J394" s="325"/>
      <c r="K394" s="29"/>
      <c r="L394" s="338"/>
      <c r="M394" s="29"/>
      <c r="N394" s="29"/>
      <c r="O394" s="29"/>
      <c r="P394" s="29"/>
      <c r="Q394" s="29"/>
      <c r="R394" s="29"/>
      <c r="S394" s="29"/>
      <c r="T394" s="29"/>
      <c r="U394" s="29"/>
      <c r="V394" s="29"/>
      <c r="W394" s="29"/>
      <c r="X394" s="29"/>
      <c r="Y394" s="29"/>
      <c r="Z394" s="29"/>
      <c r="AA394" s="29"/>
      <c r="AB394" s="29"/>
    </row>
    <row r="395" spans="1:28" ht="15.75" customHeight="1">
      <c r="A395" s="29"/>
      <c r="B395" s="75"/>
      <c r="C395" s="29"/>
      <c r="D395" s="29"/>
      <c r="E395" s="29"/>
      <c r="F395" s="29"/>
      <c r="G395" s="29"/>
      <c r="H395" s="29"/>
      <c r="I395" s="29"/>
      <c r="J395" s="325"/>
      <c r="K395" s="29"/>
      <c r="L395" s="338"/>
      <c r="M395" s="29"/>
      <c r="N395" s="29"/>
      <c r="O395" s="29"/>
      <c r="P395" s="29"/>
      <c r="Q395" s="29"/>
      <c r="R395" s="29"/>
      <c r="S395" s="29"/>
      <c r="T395" s="29"/>
      <c r="U395" s="29"/>
      <c r="V395" s="29"/>
      <c r="W395" s="29"/>
      <c r="X395" s="29"/>
      <c r="Y395" s="29"/>
      <c r="Z395" s="29"/>
      <c r="AA395" s="29"/>
      <c r="AB395" s="29"/>
    </row>
    <row r="396" spans="1:28" ht="15.75" customHeight="1">
      <c r="A396" s="29"/>
      <c r="B396" s="75"/>
      <c r="C396" s="29"/>
      <c r="D396" s="29"/>
      <c r="E396" s="29"/>
      <c r="F396" s="29"/>
      <c r="G396" s="29"/>
      <c r="H396" s="29"/>
      <c r="I396" s="29"/>
      <c r="J396" s="325"/>
      <c r="K396" s="29"/>
      <c r="L396" s="338"/>
      <c r="M396" s="29"/>
      <c r="N396" s="29"/>
      <c r="O396" s="29"/>
      <c r="P396" s="29"/>
      <c r="Q396" s="29"/>
      <c r="R396" s="29"/>
      <c r="S396" s="29"/>
      <c r="T396" s="29"/>
      <c r="U396" s="29"/>
      <c r="V396" s="29"/>
      <c r="W396" s="29"/>
      <c r="X396" s="29"/>
      <c r="Y396" s="29"/>
      <c r="Z396" s="29"/>
      <c r="AA396" s="29"/>
      <c r="AB396" s="29"/>
    </row>
    <row r="397" spans="1:28" ht="15.75" customHeight="1">
      <c r="A397" s="29"/>
      <c r="B397" s="75"/>
      <c r="C397" s="29"/>
      <c r="D397" s="29"/>
      <c r="E397" s="29"/>
      <c r="F397" s="29"/>
      <c r="G397" s="29"/>
      <c r="H397" s="29"/>
      <c r="I397" s="29"/>
      <c r="J397" s="325"/>
      <c r="K397" s="29"/>
      <c r="L397" s="338"/>
      <c r="M397" s="29"/>
      <c r="N397" s="29"/>
      <c r="O397" s="29"/>
      <c r="P397" s="29"/>
      <c r="Q397" s="29"/>
      <c r="R397" s="29"/>
      <c r="S397" s="29"/>
      <c r="T397" s="29"/>
      <c r="U397" s="29"/>
      <c r="V397" s="29"/>
      <c r="W397" s="29"/>
      <c r="X397" s="29"/>
      <c r="Y397" s="29"/>
      <c r="Z397" s="29"/>
      <c r="AA397" s="29"/>
      <c r="AB397" s="29"/>
    </row>
    <row r="398" spans="1:28" ht="15.75" customHeight="1">
      <c r="A398" s="29"/>
      <c r="B398" s="75"/>
      <c r="C398" s="29"/>
      <c r="D398" s="29"/>
      <c r="E398" s="29"/>
      <c r="F398" s="29"/>
      <c r="G398" s="29"/>
      <c r="H398" s="29"/>
      <c r="I398" s="29"/>
      <c r="J398" s="325"/>
      <c r="K398" s="29"/>
      <c r="L398" s="338"/>
      <c r="M398" s="29"/>
      <c r="N398" s="29"/>
      <c r="O398" s="29"/>
      <c r="P398" s="29"/>
      <c r="Q398" s="29"/>
      <c r="R398" s="29"/>
      <c r="S398" s="29"/>
      <c r="T398" s="29"/>
      <c r="U398" s="29"/>
      <c r="V398" s="29"/>
      <c r="W398" s="29"/>
      <c r="X398" s="29"/>
      <c r="Y398" s="29"/>
      <c r="Z398" s="29"/>
      <c r="AA398" s="29"/>
      <c r="AB398" s="29"/>
    </row>
    <row r="399" spans="1:28" ht="15.75" customHeight="1">
      <c r="A399" s="29"/>
      <c r="B399" s="75"/>
      <c r="C399" s="29"/>
      <c r="D399" s="29"/>
      <c r="E399" s="29"/>
      <c r="F399" s="29"/>
      <c r="G399" s="29"/>
      <c r="H399" s="29"/>
      <c r="I399" s="29"/>
      <c r="J399" s="325"/>
      <c r="K399" s="29"/>
      <c r="L399" s="338"/>
      <c r="M399" s="29"/>
      <c r="N399" s="29"/>
      <c r="O399" s="29"/>
      <c r="P399" s="29"/>
      <c r="Q399" s="29"/>
      <c r="R399" s="29"/>
      <c r="S399" s="29"/>
      <c r="T399" s="29"/>
      <c r="U399" s="29"/>
      <c r="V399" s="29"/>
      <c r="W399" s="29"/>
      <c r="X399" s="29"/>
      <c r="Y399" s="29"/>
      <c r="Z399" s="29"/>
      <c r="AA399" s="29"/>
      <c r="AB399" s="29"/>
    </row>
    <row r="400" spans="1:28" ht="15.75" customHeight="1">
      <c r="A400" s="29"/>
      <c r="B400" s="75"/>
      <c r="C400" s="29"/>
      <c r="D400" s="29"/>
      <c r="E400" s="29"/>
      <c r="F400" s="29"/>
      <c r="G400" s="29"/>
      <c r="H400" s="29"/>
      <c r="I400" s="29"/>
      <c r="J400" s="325"/>
      <c r="K400" s="29"/>
      <c r="L400" s="338"/>
      <c r="M400" s="29"/>
      <c r="N400" s="29"/>
      <c r="O400" s="29"/>
      <c r="P400" s="29"/>
      <c r="Q400" s="29"/>
      <c r="R400" s="29"/>
      <c r="S400" s="29"/>
      <c r="T400" s="29"/>
      <c r="U400" s="29"/>
      <c r="V400" s="29"/>
      <c r="W400" s="29"/>
      <c r="X400" s="29"/>
      <c r="Y400" s="29"/>
      <c r="Z400" s="29"/>
      <c r="AA400" s="29"/>
      <c r="AB400" s="29"/>
    </row>
    <row r="401" spans="1:28" ht="15.75" customHeight="1">
      <c r="A401" s="29"/>
      <c r="B401" s="75"/>
      <c r="C401" s="29"/>
      <c r="D401" s="29"/>
      <c r="E401" s="29"/>
      <c r="F401" s="29"/>
      <c r="G401" s="29"/>
      <c r="H401" s="29"/>
      <c r="I401" s="29"/>
      <c r="J401" s="325"/>
      <c r="K401" s="29"/>
      <c r="L401" s="338"/>
      <c r="M401" s="29"/>
      <c r="N401" s="29"/>
      <c r="O401" s="29"/>
      <c r="P401" s="29"/>
      <c r="Q401" s="29"/>
      <c r="R401" s="29"/>
      <c r="S401" s="29"/>
      <c r="T401" s="29"/>
      <c r="U401" s="29"/>
      <c r="V401" s="29"/>
      <c r="W401" s="29"/>
      <c r="X401" s="29"/>
      <c r="Y401" s="29"/>
      <c r="Z401" s="29"/>
      <c r="AA401" s="29"/>
      <c r="AB401" s="29"/>
    </row>
    <row r="402" spans="1:28" ht="15.75" customHeight="1">
      <c r="A402" s="29"/>
      <c r="B402" s="75"/>
      <c r="C402" s="29"/>
      <c r="D402" s="29"/>
      <c r="E402" s="29"/>
      <c r="F402" s="29"/>
      <c r="G402" s="29"/>
      <c r="H402" s="29"/>
      <c r="I402" s="29"/>
      <c r="J402" s="325"/>
      <c r="K402" s="29"/>
      <c r="L402" s="338"/>
      <c r="M402" s="29"/>
      <c r="N402" s="29"/>
      <c r="O402" s="29"/>
      <c r="P402" s="29"/>
      <c r="Q402" s="29"/>
      <c r="R402" s="29"/>
      <c r="S402" s="29"/>
      <c r="T402" s="29"/>
      <c r="U402" s="29"/>
      <c r="V402" s="29"/>
      <c r="W402" s="29"/>
      <c r="X402" s="29"/>
      <c r="Y402" s="29"/>
      <c r="Z402" s="29"/>
      <c r="AA402" s="29"/>
      <c r="AB402" s="29"/>
    </row>
    <row r="403" spans="1:28" ht="15.75" customHeight="1">
      <c r="A403" s="29"/>
      <c r="B403" s="75"/>
      <c r="C403" s="29"/>
      <c r="D403" s="29"/>
      <c r="E403" s="29"/>
      <c r="F403" s="29"/>
      <c r="G403" s="29"/>
      <c r="H403" s="29"/>
      <c r="I403" s="29"/>
      <c r="J403" s="325"/>
      <c r="K403" s="29"/>
      <c r="L403" s="338"/>
      <c r="M403" s="29"/>
      <c r="N403" s="29"/>
      <c r="O403" s="29"/>
      <c r="P403" s="29"/>
      <c r="Q403" s="29"/>
      <c r="R403" s="29"/>
      <c r="S403" s="29"/>
      <c r="T403" s="29"/>
      <c r="U403" s="29"/>
      <c r="V403" s="29"/>
      <c r="W403" s="29"/>
      <c r="X403" s="29"/>
      <c r="Y403" s="29"/>
      <c r="Z403" s="29"/>
      <c r="AA403" s="29"/>
      <c r="AB403" s="29"/>
    </row>
    <row r="404" spans="1:28" ht="15.75" customHeight="1">
      <c r="A404" s="29"/>
      <c r="B404" s="75"/>
      <c r="C404" s="29"/>
      <c r="D404" s="29"/>
      <c r="E404" s="29"/>
      <c r="F404" s="29"/>
      <c r="G404" s="29"/>
      <c r="H404" s="29"/>
      <c r="I404" s="29"/>
      <c r="J404" s="325"/>
      <c r="K404" s="29"/>
      <c r="L404" s="338"/>
      <c r="M404" s="29"/>
      <c r="N404" s="29"/>
      <c r="O404" s="29"/>
      <c r="P404" s="29"/>
      <c r="Q404" s="29"/>
      <c r="R404" s="29"/>
      <c r="S404" s="29"/>
      <c r="T404" s="29"/>
      <c r="U404" s="29"/>
      <c r="V404" s="29"/>
      <c r="W404" s="29"/>
      <c r="X404" s="29"/>
      <c r="Y404" s="29"/>
      <c r="Z404" s="29"/>
      <c r="AA404" s="29"/>
      <c r="AB404" s="29"/>
    </row>
    <row r="405" spans="1:28" ht="15.75" customHeight="1">
      <c r="A405" s="29"/>
      <c r="B405" s="75"/>
      <c r="C405" s="29"/>
      <c r="D405" s="29"/>
      <c r="E405" s="29"/>
      <c r="F405" s="29"/>
      <c r="G405" s="29"/>
      <c r="H405" s="29"/>
      <c r="I405" s="29"/>
      <c r="J405" s="325"/>
      <c r="K405" s="29"/>
      <c r="L405" s="338"/>
      <c r="M405" s="29"/>
      <c r="N405" s="29"/>
      <c r="O405" s="29"/>
      <c r="P405" s="29"/>
      <c r="Q405" s="29"/>
      <c r="R405" s="29"/>
      <c r="S405" s="29"/>
      <c r="T405" s="29"/>
      <c r="U405" s="29"/>
      <c r="V405" s="29"/>
      <c r="W405" s="29"/>
      <c r="X405" s="29"/>
      <c r="Y405" s="29"/>
      <c r="Z405" s="29"/>
      <c r="AA405" s="29"/>
      <c r="AB405" s="29"/>
    </row>
    <row r="406" spans="1:28" ht="15.75" customHeight="1">
      <c r="A406" s="29"/>
      <c r="B406" s="75"/>
      <c r="C406" s="29"/>
      <c r="D406" s="29"/>
      <c r="E406" s="29"/>
      <c r="F406" s="29"/>
      <c r="G406" s="29"/>
      <c r="H406" s="29"/>
      <c r="I406" s="29"/>
      <c r="J406" s="325"/>
      <c r="K406" s="29"/>
      <c r="L406" s="338"/>
      <c r="M406" s="29"/>
      <c r="N406" s="29"/>
      <c r="O406" s="29"/>
      <c r="P406" s="29"/>
      <c r="Q406" s="29"/>
      <c r="R406" s="29"/>
      <c r="S406" s="29"/>
      <c r="T406" s="29"/>
      <c r="U406" s="29"/>
      <c r="V406" s="29"/>
      <c r="W406" s="29"/>
      <c r="X406" s="29"/>
      <c r="Y406" s="29"/>
      <c r="Z406" s="29"/>
      <c r="AA406" s="29"/>
      <c r="AB406" s="29"/>
    </row>
    <row r="407" spans="1:28" ht="15.75" customHeight="1">
      <c r="A407" s="29"/>
      <c r="B407" s="75"/>
      <c r="C407" s="29"/>
      <c r="D407" s="29"/>
      <c r="E407" s="29"/>
      <c r="F407" s="29"/>
      <c r="G407" s="29"/>
      <c r="H407" s="29"/>
      <c r="I407" s="29"/>
      <c r="J407" s="325"/>
      <c r="K407" s="29"/>
      <c r="L407" s="338"/>
      <c r="M407" s="29"/>
      <c r="N407" s="29"/>
      <c r="O407" s="29"/>
      <c r="P407" s="29"/>
      <c r="Q407" s="29"/>
      <c r="R407" s="29"/>
      <c r="S407" s="29"/>
      <c r="T407" s="29"/>
      <c r="U407" s="29"/>
      <c r="V407" s="29"/>
      <c r="W407" s="29"/>
      <c r="X407" s="29"/>
      <c r="Y407" s="29"/>
      <c r="Z407" s="29"/>
      <c r="AA407" s="29"/>
      <c r="AB407" s="29"/>
    </row>
    <row r="408" spans="1:28" ht="15.75" customHeight="1">
      <c r="A408" s="29"/>
      <c r="B408" s="75"/>
      <c r="C408" s="29"/>
      <c r="D408" s="29"/>
      <c r="E408" s="29"/>
      <c r="F408" s="29"/>
      <c r="G408" s="29"/>
      <c r="H408" s="29"/>
      <c r="I408" s="29"/>
      <c r="J408" s="325"/>
      <c r="K408" s="29"/>
      <c r="L408" s="338"/>
      <c r="M408" s="29"/>
      <c r="N408" s="29"/>
      <c r="O408" s="29"/>
      <c r="P408" s="29"/>
      <c r="Q408" s="29"/>
      <c r="R408" s="29"/>
      <c r="S408" s="29"/>
      <c r="T408" s="29"/>
      <c r="U408" s="29"/>
      <c r="V408" s="29"/>
      <c r="W408" s="29"/>
      <c r="X408" s="29"/>
      <c r="Y408" s="29"/>
      <c r="Z408" s="29"/>
      <c r="AA408" s="29"/>
      <c r="AB408" s="29"/>
    </row>
    <row r="409" spans="1:28" ht="15.75" customHeight="1">
      <c r="A409" s="29"/>
      <c r="B409" s="75"/>
      <c r="C409" s="29"/>
      <c r="D409" s="29"/>
      <c r="E409" s="29"/>
      <c r="F409" s="29"/>
      <c r="G409" s="29"/>
      <c r="H409" s="29"/>
      <c r="I409" s="29"/>
      <c r="J409" s="325"/>
      <c r="K409" s="29"/>
      <c r="L409" s="338"/>
      <c r="M409" s="29"/>
      <c r="N409" s="29"/>
      <c r="O409" s="29"/>
      <c r="P409" s="29"/>
      <c r="Q409" s="29"/>
      <c r="R409" s="29"/>
      <c r="S409" s="29"/>
      <c r="T409" s="29"/>
      <c r="U409" s="29"/>
      <c r="V409" s="29"/>
      <c r="W409" s="29"/>
      <c r="X409" s="29"/>
      <c r="Y409" s="29"/>
      <c r="Z409" s="29"/>
      <c r="AA409" s="29"/>
      <c r="AB409" s="29"/>
    </row>
    <row r="410" spans="1:28" ht="15.75" customHeight="1">
      <c r="A410" s="29"/>
      <c r="B410" s="75"/>
      <c r="C410" s="29"/>
      <c r="D410" s="29"/>
      <c r="E410" s="29"/>
      <c r="F410" s="29"/>
      <c r="G410" s="29"/>
      <c r="H410" s="29"/>
      <c r="I410" s="29"/>
      <c r="J410" s="325"/>
      <c r="K410" s="29"/>
      <c r="L410" s="338"/>
      <c r="M410" s="29"/>
      <c r="N410" s="29"/>
      <c r="O410" s="29"/>
      <c r="P410" s="29"/>
      <c r="Q410" s="29"/>
      <c r="R410" s="29"/>
      <c r="S410" s="29"/>
      <c r="T410" s="29"/>
      <c r="U410" s="29"/>
      <c r="V410" s="29"/>
      <c r="W410" s="29"/>
      <c r="X410" s="29"/>
      <c r="Y410" s="29"/>
      <c r="Z410" s="29"/>
      <c r="AA410" s="29"/>
      <c r="AB410" s="29"/>
    </row>
    <row r="411" spans="1:28" ht="15.75" customHeight="1">
      <c r="A411" s="29"/>
      <c r="B411" s="75"/>
      <c r="C411" s="29"/>
      <c r="D411" s="29"/>
      <c r="E411" s="29"/>
      <c r="F411" s="29"/>
      <c r="G411" s="29"/>
      <c r="H411" s="29"/>
      <c r="I411" s="29"/>
      <c r="J411" s="325"/>
      <c r="K411" s="29"/>
      <c r="L411" s="338"/>
      <c r="M411" s="29"/>
      <c r="N411" s="29"/>
      <c r="O411" s="29"/>
      <c r="P411" s="29"/>
      <c r="Q411" s="29"/>
      <c r="R411" s="29"/>
      <c r="S411" s="29"/>
      <c r="T411" s="29"/>
      <c r="U411" s="29"/>
      <c r="V411" s="29"/>
      <c r="W411" s="29"/>
      <c r="X411" s="29"/>
      <c r="Y411" s="29"/>
      <c r="Z411" s="29"/>
      <c r="AA411" s="29"/>
      <c r="AB411" s="29"/>
    </row>
    <row r="412" spans="1:28" ht="15.75" customHeight="1">
      <c r="A412" s="29"/>
      <c r="B412" s="75"/>
      <c r="C412" s="29"/>
      <c r="D412" s="29"/>
      <c r="E412" s="29"/>
      <c r="F412" s="29"/>
      <c r="G412" s="29"/>
      <c r="H412" s="29"/>
      <c r="I412" s="29"/>
      <c r="J412" s="325"/>
      <c r="K412" s="29"/>
      <c r="L412" s="338"/>
      <c r="M412" s="29"/>
      <c r="N412" s="29"/>
      <c r="O412" s="29"/>
      <c r="P412" s="29"/>
      <c r="Q412" s="29"/>
      <c r="R412" s="29"/>
      <c r="S412" s="29"/>
      <c r="T412" s="29"/>
      <c r="U412" s="29"/>
      <c r="V412" s="29"/>
      <c r="W412" s="29"/>
      <c r="X412" s="29"/>
      <c r="Y412" s="29"/>
      <c r="Z412" s="29"/>
      <c r="AA412" s="29"/>
      <c r="AB412" s="29"/>
    </row>
    <row r="413" spans="1:28" ht="15.75" customHeight="1">
      <c r="A413" s="29"/>
      <c r="B413" s="75"/>
      <c r="C413" s="29"/>
      <c r="D413" s="29"/>
      <c r="E413" s="29"/>
      <c r="F413" s="29"/>
      <c r="G413" s="29"/>
      <c r="H413" s="29"/>
      <c r="I413" s="29"/>
      <c r="J413" s="325"/>
      <c r="K413" s="29"/>
      <c r="L413" s="338"/>
      <c r="M413" s="29"/>
      <c r="N413" s="29"/>
      <c r="O413" s="29"/>
      <c r="P413" s="29"/>
      <c r="Q413" s="29"/>
      <c r="R413" s="29"/>
      <c r="S413" s="29"/>
      <c r="T413" s="29"/>
      <c r="U413" s="29"/>
      <c r="V413" s="29"/>
      <c r="W413" s="29"/>
      <c r="X413" s="29"/>
      <c r="Y413" s="29"/>
      <c r="Z413" s="29"/>
      <c r="AA413" s="29"/>
      <c r="AB413" s="29"/>
    </row>
    <row r="414" spans="1:28" ht="15.75" customHeight="1">
      <c r="A414" s="29"/>
      <c r="B414" s="75"/>
      <c r="C414" s="29"/>
      <c r="D414" s="29"/>
      <c r="E414" s="29"/>
      <c r="F414" s="29"/>
      <c r="G414" s="29"/>
      <c r="H414" s="29"/>
      <c r="I414" s="29"/>
      <c r="J414" s="325"/>
      <c r="K414" s="29"/>
      <c r="L414" s="338"/>
      <c r="M414" s="29"/>
      <c r="N414" s="29"/>
      <c r="O414" s="29"/>
      <c r="P414" s="29"/>
      <c r="Q414" s="29"/>
      <c r="R414" s="29"/>
      <c r="S414" s="29"/>
      <c r="T414" s="29"/>
      <c r="U414" s="29"/>
      <c r="V414" s="29"/>
      <c r="W414" s="29"/>
      <c r="X414" s="29"/>
      <c r="Y414" s="29"/>
      <c r="Z414" s="29"/>
      <c r="AA414" s="29"/>
      <c r="AB414" s="29"/>
    </row>
    <row r="415" spans="1:28" ht="15.75" customHeight="1">
      <c r="A415" s="29"/>
      <c r="B415" s="75"/>
      <c r="C415" s="29"/>
      <c r="D415" s="29"/>
      <c r="E415" s="29"/>
      <c r="F415" s="29"/>
      <c r="G415" s="29"/>
      <c r="H415" s="29"/>
      <c r="I415" s="29"/>
      <c r="J415" s="325"/>
      <c r="K415" s="29"/>
      <c r="L415" s="338"/>
      <c r="M415" s="29"/>
      <c r="N415" s="29"/>
      <c r="O415" s="29"/>
      <c r="P415" s="29"/>
      <c r="Q415" s="29"/>
      <c r="R415" s="29"/>
      <c r="S415" s="29"/>
      <c r="T415" s="29"/>
      <c r="U415" s="29"/>
      <c r="V415" s="29"/>
      <c r="W415" s="29"/>
      <c r="X415" s="29"/>
      <c r="Y415" s="29"/>
      <c r="Z415" s="29"/>
      <c r="AA415" s="29"/>
      <c r="AB415" s="29"/>
    </row>
    <row r="416" spans="1:28" ht="15.75" customHeight="1">
      <c r="A416" s="29"/>
      <c r="B416" s="75"/>
      <c r="C416" s="29"/>
      <c r="D416" s="29"/>
      <c r="E416" s="29"/>
      <c r="F416" s="29"/>
      <c r="G416" s="29"/>
      <c r="H416" s="29"/>
      <c r="I416" s="29"/>
      <c r="J416" s="325"/>
      <c r="K416" s="29"/>
      <c r="L416" s="338"/>
      <c r="M416" s="29"/>
      <c r="N416" s="29"/>
      <c r="O416" s="29"/>
      <c r="P416" s="29"/>
      <c r="Q416" s="29"/>
      <c r="R416" s="29"/>
      <c r="S416" s="29"/>
      <c r="T416" s="29"/>
      <c r="U416" s="29"/>
      <c r="V416" s="29"/>
      <c r="W416" s="29"/>
      <c r="X416" s="29"/>
      <c r="Y416" s="29"/>
      <c r="Z416" s="29"/>
      <c r="AA416" s="29"/>
      <c r="AB416" s="29"/>
    </row>
    <row r="417" spans="1:28" ht="15.75" customHeight="1">
      <c r="A417" s="29"/>
      <c r="B417" s="75"/>
      <c r="C417" s="29"/>
      <c r="D417" s="29"/>
      <c r="E417" s="29"/>
      <c r="F417" s="29"/>
      <c r="G417" s="29"/>
      <c r="H417" s="29"/>
      <c r="I417" s="29"/>
      <c r="J417" s="325"/>
      <c r="K417" s="29"/>
      <c r="L417" s="338"/>
      <c r="M417" s="29"/>
      <c r="N417" s="29"/>
      <c r="O417" s="29"/>
      <c r="P417" s="29"/>
      <c r="Q417" s="29"/>
      <c r="R417" s="29"/>
      <c r="S417" s="29"/>
      <c r="T417" s="29"/>
      <c r="U417" s="29"/>
      <c r="V417" s="29"/>
      <c r="W417" s="29"/>
      <c r="X417" s="29"/>
      <c r="Y417" s="29"/>
      <c r="Z417" s="29"/>
      <c r="AA417" s="29"/>
      <c r="AB417" s="29"/>
    </row>
    <row r="418" spans="1:28" ht="15.75" customHeight="1">
      <c r="A418" s="29"/>
      <c r="B418" s="75"/>
      <c r="C418" s="29"/>
      <c r="D418" s="29"/>
      <c r="E418" s="29"/>
      <c r="F418" s="29"/>
      <c r="G418" s="29"/>
      <c r="H418" s="29"/>
      <c r="I418" s="29"/>
      <c r="J418" s="325"/>
      <c r="K418" s="29"/>
      <c r="L418" s="338"/>
      <c r="M418" s="29"/>
      <c r="N418" s="29"/>
      <c r="O418" s="29"/>
      <c r="P418" s="29"/>
      <c r="Q418" s="29"/>
      <c r="R418" s="29"/>
      <c r="S418" s="29"/>
      <c r="T418" s="29"/>
      <c r="U418" s="29"/>
      <c r="V418" s="29"/>
      <c r="W418" s="29"/>
      <c r="X418" s="29"/>
      <c r="Y418" s="29"/>
      <c r="Z418" s="29"/>
      <c r="AA418" s="29"/>
      <c r="AB418" s="29"/>
    </row>
    <row r="419" spans="1:28" ht="15.75" customHeight="1">
      <c r="A419" s="29"/>
      <c r="B419" s="75"/>
      <c r="C419" s="29"/>
      <c r="D419" s="29"/>
      <c r="E419" s="29"/>
      <c r="F419" s="29"/>
      <c r="G419" s="29"/>
      <c r="H419" s="29"/>
      <c r="I419" s="29"/>
      <c r="J419" s="325"/>
      <c r="K419" s="29"/>
      <c r="L419" s="338"/>
      <c r="M419" s="29"/>
      <c r="N419" s="29"/>
      <c r="O419" s="29"/>
      <c r="P419" s="29"/>
      <c r="Q419" s="29"/>
      <c r="R419" s="29"/>
      <c r="S419" s="29"/>
      <c r="T419" s="29"/>
      <c r="U419" s="29"/>
      <c r="V419" s="29"/>
      <c r="W419" s="29"/>
      <c r="X419" s="29"/>
      <c r="Y419" s="29"/>
      <c r="Z419" s="29"/>
      <c r="AA419" s="29"/>
      <c r="AB419" s="29"/>
    </row>
    <row r="420" spans="1:28" ht="15.75" customHeight="1">
      <c r="A420" s="29"/>
      <c r="B420" s="75"/>
      <c r="C420" s="29"/>
      <c r="D420" s="29"/>
      <c r="E420" s="29"/>
      <c r="F420" s="29"/>
      <c r="G420" s="29"/>
      <c r="H420" s="29"/>
      <c r="I420" s="29"/>
      <c r="J420" s="325"/>
      <c r="K420" s="29"/>
      <c r="L420" s="338"/>
      <c r="M420" s="29"/>
      <c r="N420" s="29"/>
      <c r="O420" s="29"/>
      <c r="P420" s="29"/>
      <c r="Q420" s="29"/>
      <c r="R420" s="29"/>
      <c r="S420" s="29"/>
      <c r="T420" s="29"/>
      <c r="U420" s="29"/>
      <c r="V420" s="29"/>
      <c r="W420" s="29"/>
      <c r="X420" s="29"/>
      <c r="Y420" s="29"/>
      <c r="Z420" s="29"/>
      <c r="AA420" s="29"/>
      <c r="AB420" s="29"/>
    </row>
    <row r="421" spans="1:28" ht="15.75" customHeight="1">
      <c r="A421" s="29"/>
      <c r="B421" s="75"/>
      <c r="C421" s="29"/>
      <c r="D421" s="29"/>
      <c r="E421" s="29"/>
      <c r="F421" s="29"/>
      <c r="G421" s="29"/>
      <c r="H421" s="29"/>
      <c r="I421" s="29"/>
      <c r="J421" s="325"/>
      <c r="K421" s="29"/>
      <c r="L421" s="338"/>
      <c r="M421" s="29"/>
      <c r="N421" s="29"/>
      <c r="O421" s="29"/>
      <c r="P421" s="29"/>
      <c r="Q421" s="29"/>
      <c r="R421" s="29"/>
      <c r="S421" s="29"/>
      <c r="T421" s="29"/>
      <c r="U421" s="29"/>
      <c r="V421" s="29"/>
      <c r="W421" s="29"/>
      <c r="X421" s="29"/>
      <c r="Y421" s="29"/>
      <c r="Z421" s="29"/>
      <c r="AA421" s="29"/>
      <c r="AB421" s="29"/>
    </row>
    <row r="422" spans="1:28" ht="15.75" customHeight="1">
      <c r="A422" s="29"/>
      <c r="B422" s="75"/>
      <c r="C422" s="29"/>
      <c r="D422" s="29"/>
      <c r="E422" s="29"/>
      <c r="F422" s="29"/>
      <c r="G422" s="29"/>
      <c r="H422" s="29"/>
      <c r="I422" s="29"/>
      <c r="J422" s="325"/>
      <c r="K422" s="29"/>
      <c r="L422" s="338"/>
      <c r="M422" s="29"/>
      <c r="N422" s="29"/>
      <c r="O422" s="29"/>
      <c r="P422" s="29"/>
      <c r="Q422" s="29"/>
      <c r="R422" s="29"/>
      <c r="S422" s="29"/>
      <c r="T422" s="29"/>
      <c r="U422" s="29"/>
      <c r="V422" s="29"/>
      <c r="W422" s="29"/>
      <c r="X422" s="29"/>
      <c r="Y422" s="29"/>
      <c r="Z422" s="29"/>
      <c r="AA422" s="29"/>
      <c r="AB422" s="29"/>
    </row>
    <row r="423" spans="1:28" ht="15.75" customHeight="1">
      <c r="A423" s="29"/>
      <c r="B423" s="75"/>
      <c r="C423" s="29"/>
      <c r="D423" s="29"/>
      <c r="E423" s="29"/>
      <c r="F423" s="29"/>
      <c r="G423" s="29"/>
      <c r="H423" s="29"/>
      <c r="I423" s="29"/>
      <c r="J423" s="325"/>
      <c r="K423" s="29"/>
      <c r="L423" s="338"/>
      <c r="M423" s="29"/>
      <c r="N423" s="29"/>
      <c r="O423" s="29"/>
      <c r="P423" s="29"/>
      <c r="Q423" s="29"/>
      <c r="R423" s="29"/>
      <c r="S423" s="29"/>
      <c r="T423" s="29"/>
      <c r="U423" s="29"/>
      <c r="V423" s="29"/>
      <c r="W423" s="29"/>
      <c r="X423" s="29"/>
      <c r="Y423" s="29"/>
      <c r="Z423" s="29"/>
      <c r="AA423" s="29"/>
      <c r="AB423" s="29"/>
    </row>
    <row r="424" spans="1:28" ht="15.75" customHeight="1">
      <c r="A424" s="29"/>
      <c r="B424" s="75"/>
      <c r="C424" s="29"/>
      <c r="D424" s="29"/>
      <c r="E424" s="29"/>
      <c r="F424" s="29"/>
      <c r="G424" s="29"/>
      <c r="H424" s="29"/>
      <c r="I424" s="29"/>
      <c r="J424" s="325"/>
      <c r="K424" s="29"/>
      <c r="L424" s="338"/>
      <c r="M424" s="29"/>
      <c r="N424" s="29"/>
      <c r="O424" s="29"/>
      <c r="P424" s="29"/>
      <c r="Q424" s="29"/>
      <c r="R424" s="29"/>
      <c r="S424" s="29"/>
      <c r="T424" s="29"/>
      <c r="U424" s="29"/>
      <c r="V424" s="29"/>
      <c r="W424" s="29"/>
      <c r="X424" s="29"/>
      <c r="Y424" s="29"/>
      <c r="Z424" s="29"/>
      <c r="AA424" s="29"/>
      <c r="AB424" s="29"/>
    </row>
    <row r="425" spans="1:28" ht="15.75" customHeight="1">
      <c r="A425" s="29"/>
      <c r="B425" s="75"/>
      <c r="C425" s="29"/>
      <c r="D425" s="29"/>
      <c r="E425" s="29"/>
      <c r="F425" s="29"/>
      <c r="G425" s="29"/>
      <c r="H425" s="29"/>
      <c r="I425" s="29"/>
      <c r="J425" s="325"/>
      <c r="K425" s="29"/>
      <c r="L425" s="338"/>
      <c r="M425" s="29"/>
      <c r="N425" s="29"/>
      <c r="O425" s="29"/>
      <c r="P425" s="29"/>
      <c r="Q425" s="29"/>
      <c r="R425" s="29"/>
      <c r="S425" s="29"/>
      <c r="T425" s="29"/>
      <c r="U425" s="29"/>
      <c r="V425" s="29"/>
      <c r="W425" s="29"/>
      <c r="X425" s="29"/>
      <c r="Y425" s="29"/>
      <c r="Z425" s="29"/>
      <c r="AA425" s="29"/>
      <c r="AB425" s="29"/>
    </row>
    <row r="426" spans="1:28" ht="15.75" customHeight="1">
      <c r="A426" s="29"/>
      <c r="B426" s="75"/>
      <c r="C426" s="29"/>
      <c r="D426" s="29"/>
      <c r="E426" s="29"/>
      <c r="F426" s="29"/>
      <c r="G426" s="29"/>
      <c r="H426" s="29"/>
      <c r="I426" s="29"/>
      <c r="J426" s="325"/>
      <c r="K426" s="29"/>
      <c r="L426" s="338"/>
      <c r="M426" s="29"/>
      <c r="N426" s="29"/>
      <c r="O426" s="29"/>
      <c r="P426" s="29"/>
      <c r="Q426" s="29"/>
      <c r="R426" s="29"/>
      <c r="S426" s="29"/>
      <c r="T426" s="29"/>
      <c r="U426" s="29"/>
      <c r="V426" s="29"/>
      <c r="W426" s="29"/>
      <c r="X426" s="29"/>
      <c r="Y426" s="29"/>
      <c r="Z426" s="29"/>
      <c r="AA426" s="29"/>
      <c r="AB426" s="29"/>
    </row>
    <row r="427" spans="1:28" ht="15.75" customHeight="1">
      <c r="A427" s="29"/>
      <c r="B427" s="75"/>
      <c r="C427" s="29"/>
      <c r="D427" s="29"/>
      <c r="E427" s="29"/>
      <c r="F427" s="29"/>
      <c r="G427" s="29"/>
      <c r="H427" s="29"/>
      <c r="I427" s="29"/>
      <c r="J427" s="325"/>
      <c r="K427" s="29"/>
      <c r="L427" s="338"/>
      <c r="M427" s="29"/>
      <c r="N427" s="29"/>
      <c r="O427" s="29"/>
      <c r="P427" s="29"/>
      <c r="Q427" s="29"/>
      <c r="R427" s="29"/>
      <c r="S427" s="29"/>
      <c r="T427" s="29"/>
      <c r="U427" s="29"/>
      <c r="V427" s="29"/>
      <c r="W427" s="29"/>
      <c r="X427" s="29"/>
      <c r="Y427" s="29"/>
      <c r="Z427" s="29"/>
      <c r="AA427" s="29"/>
      <c r="AB427" s="29"/>
    </row>
    <row r="428" spans="1:28" ht="15.75" customHeight="1">
      <c r="A428" s="29"/>
      <c r="B428" s="75"/>
      <c r="C428" s="29"/>
      <c r="D428" s="29"/>
      <c r="E428" s="29"/>
      <c r="F428" s="29"/>
      <c r="G428" s="29"/>
      <c r="H428" s="29"/>
      <c r="I428" s="29"/>
      <c r="J428" s="325"/>
      <c r="K428" s="29"/>
      <c r="L428" s="338"/>
      <c r="M428" s="29"/>
      <c r="N428" s="29"/>
      <c r="O428" s="29"/>
      <c r="P428" s="29"/>
      <c r="Q428" s="29"/>
      <c r="R428" s="29"/>
      <c r="S428" s="29"/>
      <c r="T428" s="29"/>
      <c r="U428" s="29"/>
      <c r="V428" s="29"/>
      <c r="W428" s="29"/>
      <c r="X428" s="29"/>
      <c r="Y428" s="29"/>
      <c r="Z428" s="29"/>
      <c r="AA428" s="29"/>
      <c r="AB428" s="29"/>
    </row>
    <row r="429" spans="1:28" ht="15.75" customHeight="1">
      <c r="A429" s="29"/>
      <c r="B429" s="75"/>
      <c r="C429" s="29"/>
      <c r="D429" s="29"/>
      <c r="E429" s="29"/>
      <c r="F429" s="29"/>
      <c r="G429" s="29"/>
      <c r="H429" s="29"/>
      <c r="I429" s="29"/>
      <c r="J429" s="325"/>
      <c r="K429" s="29"/>
      <c r="L429" s="338"/>
      <c r="M429" s="29"/>
      <c r="N429" s="29"/>
      <c r="O429" s="29"/>
      <c r="P429" s="29"/>
      <c r="Q429" s="29"/>
      <c r="R429" s="29"/>
      <c r="S429" s="29"/>
      <c r="T429" s="29"/>
      <c r="U429" s="29"/>
      <c r="V429" s="29"/>
      <c r="W429" s="29"/>
      <c r="X429" s="29"/>
      <c r="Y429" s="29"/>
      <c r="Z429" s="29"/>
      <c r="AA429" s="29"/>
      <c r="AB429" s="29"/>
    </row>
    <row r="430" spans="1:28" ht="15.75" customHeight="1">
      <c r="A430" s="29"/>
      <c r="B430" s="75"/>
      <c r="C430" s="29"/>
      <c r="D430" s="29"/>
      <c r="E430" s="29"/>
      <c r="F430" s="29"/>
      <c r="G430" s="29"/>
      <c r="H430" s="29"/>
      <c r="I430" s="29"/>
      <c r="J430" s="325"/>
      <c r="K430" s="29"/>
      <c r="L430" s="338"/>
      <c r="M430" s="29"/>
      <c r="N430" s="29"/>
      <c r="O430" s="29"/>
      <c r="P430" s="29"/>
      <c r="Q430" s="29"/>
      <c r="R430" s="29"/>
      <c r="S430" s="29"/>
      <c r="T430" s="29"/>
      <c r="U430" s="29"/>
      <c r="V430" s="29"/>
      <c r="W430" s="29"/>
      <c r="X430" s="29"/>
      <c r="Y430" s="29"/>
      <c r="Z430" s="29"/>
      <c r="AA430" s="29"/>
      <c r="AB430" s="29"/>
    </row>
    <row r="431" spans="1:28" ht="15.75" customHeight="1">
      <c r="A431" s="29"/>
      <c r="B431" s="75"/>
      <c r="C431" s="29"/>
      <c r="D431" s="29"/>
      <c r="E431" s="29"/>
      <c r="F431" s="29"/>
      <c r="G431" s="29"/>
      <c r="H431" s="29"/>
      <c r="I431" s="29"/>
      <c r="J431" s="325"/>
      <c r="K431" s="29"/>
      <c r="L431" s="338"/>
      <c r="M431" s="29"/>
      <c r="N431" s="29"/>
      <c r="O431" s="29"/>
      <c r="P431" s="29"/>
      <c r="Q431" s="29"/>
      <c r="R431" s="29"/>
      <c r="S431" s="29"/>
      <c r="T431" s="29"/>
      <c r="U431" s="29"/>
      <c r="V431" s="29"/>
      <c r="W431" s="29"/>
      <c r="X431" s="29"/>
      <c r="Y431" s="29"/>
      <c r="Z431" s="29"/>
      <c r="AA431" s="29"/>
      <c r="AB431" s="29"/>
    </row>
    <row r="432" spans="1:28" ht="15.75" customHeight="1">
      <c r="A432" s="29"/>
      <c r="B432" s="75"/>
      <c r="C432" s="29"/>
      <c r="D432" s="29"/>
      <c r="E432" s="29"/>
      <c r="F432" s="29"/>
      <c r="G432" s="29"/>
      <c r="H432" s="29"/>
      <c r="I432" s="29"/>
      <c r="J432" s="325"/>
      <c r="K432" s="29"/>
      <c r="L432" s="338"/>
      <c r="M432" s="29"/>
      <c r="N432" s="29"/>
      <c r="O432" s="29"/>
      <c r="P432" s="29"/>
      <c r="Q432" s="29"/>
      <c r="R432" s="29"/>
      <c r="S432" s="29"/>
      <c r="T432" s="29"/>
      <c r="U432" s="29"/>
      <c r="V432" s="29"/>
      <c r="W432" s="29"/>
      <c r="X432" s="29"/>
      <c r="Y432" s="29"/>
      <c r="Z432" s="29"/>
      <c r="AA432" s="29"/>
      <c r="AB432" s="29"/>
    </row>
    <row r="433" spans="1:28" ht="15.75" customHeight="1">
      <c r="A433" s="29"/>
      <c r="B433" s="75"/>
      <c r="C433" s="29"/>
      <c r="D433" s="29"/>
      <c r="E433" s="29"/>
      <c r="F433" s="29"/>
      <c r="G433" s="29"/>
      <c r="H433" s="29"/>
      <c r="I433" s="29"/>
      <c r="J433" s="325"/>
      <c r="K433" s="29"/>
      <c r="L433" s="338"/>
      <c r="M433" s="29"/>
      <c r="N433" s="29"/>
      <c r="O433" s="29"/>
      <c r="P433" s="29"/>
      <c r="Q433" s="29"/>
      <c r="R433" s="29"/>
      <c r="S433" s="29"/>
      <c r="T433" s="29"/>
      <c r="U433" s="29"/>
      <c r="V433" s="29"/>
      <c r="W433" s="29"/>
      <c r="X433" s="29"/>
      <c r="Y433" s="29"/>
      <c r="Z433" s="29"/>
      <c r="AA433" s="29"/>
      <c r="AB433" s="29"/>
    </row>
    <row r="434" spans="1:28" ht="15.75" customHeight="1">
      <c r="A434" s="29"/>
      <c r="B434" s="75"/>
      <c r="C434" s="29"/>
      <c r="D434" s="29"/>
      <c r="E434" s="29"/>
      <c r="F434" s="29"/>
      <c r="G434" s="29"/>
      <c r="H434" s="29"/>
      <c r="I434" s="29"/>
      <c r="J434" s="325"/>
      <c r="K434" s="29"/>
      <c r="L434" s="338"/>
      <c r="M434" s="29"/>
      <c r="N434" s="29"/>
      <c r="O434" s="29"/>
      <c r="P434" s="29"/>
      <c r="Q434" s="29"/>
      <c r="R434" s="29"/>
      <c r="S434" s="29"/>
      <c r="T434" s="29"/>
      <c r="U434" s="29"/>
      <c r="V434" s="29"/>
      <c r="W434" s="29"/>
      <c r="X434" s="29"/>
      <c r="Y434" s="29"/>
      <c r="Z434" s="29"/>
      <c r="AA434" s="29"/>
      <c r="AB434" s="29"/>
    </row>
    <row r="435" spans="1:28" ht="15.75" customHeight="1">
      <c r="A435" s="29"/>
      <c r="B435" s="75"/>
      <c r="C435" s="29"/>
      <c r="D435" s="29"/>
      <c r="E435" s="29"/>
      <c r="F435" s="29"/>
      <c r="G435" s="29"/>
      <c r="H435" s="29"/>
      <c r="I435" s="29"/>
      <c r="J435" s="325"/>
      <c r="K435" s="29"/>
      <c r="L435" s="338"/>
      <c r="M435" s="29"/>
      <c r="N435" s="29"/>
      <c r="O435" s="29"/>
      <c r="P435" s="29"/>
      <c r="Q435" s="29"/>
      <c r="R435" s="29"/>
      <c r="S435" s="29"/>
      <c r="T435" s="29"/>
      <c r="U435" s="29"/>
      <c r="V435" s="29"/>
      <c r="W435" s="29"/>
      <c r="X435" s="29"/>
      <c r="Y435" s="29"/>
      <c r="Z435" s="29"/>
      <c r="AA435" s="29"/>
      <c r="AB435" s="29"/>
    </row>
    <row r="436" spans="1:28" ht="15.75" customHeight="1">
      <c r="A436" s="29"/>
      <c r="B436" s="75"/>
      <c r="C436" s="29"/>
      <c r="D436" s="29"/>
      <c r="E436" s="29"/>
      <c r="F436" s="29"/>
      <c r="G436" s="29"/>
      <c r="H436" s="29"/>
      <c r="I436" s="29"/>
      <c r="J436" s="325"/>
      <c r="K436" s="29"/>
      <c r="L436" s="338"/>
      <c r="M436" s="29"/>
      <c r="N436" s="29"/>
      <c r="O436" s="29"/>
      <c r="P436" s="29"/>
      <c r="Q436" s="29"/>
      <c r="R436" s="29"/>
      <c r="S436" s="29"/>
      <c r="T436" s="29"/>
      <c r="U436" s="29"/>
      <c r="V436" s="29"/>
      <c r="W436" s="29"/>
      <c r="X436" s="29"/>
      <c r="Y436" s="29"/>
      <c r="Z436" s="29"/>
      <c r="AA436" s="29"/>
      <c r="AB436" s="29"/>
    </row>
    <row r="437" spans="1:28" ht="15.75" customHeight="1">
      <c r="A437" s="29"/>
      <c r="B437" s="75"/>
      <c r="C437" s="29"/>
      <c r="D437" s="29"/>
      <c r="E437" s="29"/>
      <c r="F437" s="29"/>
      <c r="G437" s="29"/>
      <c r="H437" s="29"/>
      <c r="I437" s="29"/>
      <c r="J437" s="325"/>
      <c r="K437" s="29"/>
      <c r="L437" s="338"/>
      <c r="M437" s="29"/>
      <c r="N437" s="29"/>
      <c r="O437" s="29"/>
      <c r="P437" s="29"/>
      <c r="Q437" s="29"/>
      <c r="R437" s="29"/>
      <c r="S437" s="29"/>
      <c r="T437" s="29"/>
      <c r="U437" s="29"/>
      <c r="V437" s="29"/>
      <c r="W437" s="29"/>
      <c r="X437" s="29"/>
      <c r="Y437" s="29"/>
      <c r="Z437" s="29"/>
      <c r="AA437" s="29"/>
      <c r="AB437" s="29"/>
    </row>
    <row r="438" spans="1:28" ht="15.75" customHeight="1">
      <c r="A438" s="29"/>
      <c r="B438" s="75"/>
      <c r="C438" s="29"/>
      <c r="D438" s="29"/>
      <c r="E438" s="29"/>
      <c r="F438" s="29"/>
      <c r="G438" s="29"/>
      <c r="H438" s="29"/>
      <c r="I438" s="29"/>
      <c r="J438" s="325"/>
      <c r="K438" s="29"/>
      <c r="L438" s="338"/>
      <c r="M438" s="29"/>
      <c r="N438" s="29"/>
      <c r="O438" s="29"/>
      <c r="P438" s="29"/>
      <c r="Q438" s="29"/>
      <c r="R438" s="29"/>
      <c r="S438" s="29"/>
      <c r="T438" s="29"/>
      <c r="U438" s="29"/>
      <c r="V438" s="29"/>
      <c r="W438" s="29"/>
      <c r="X438" s="29"/>
      <c r="Y438" s="29"/>
      <c r="Z438" s="29"/>
      <c r="AA438" s="29"/>
      <c r="AB438" s="29"/>
    </row>
    <row r="439" spans="1:28" ht="15.75" customHeight="1">
      <c r="A439" s="29"/>
      <c r="B439" s="75"/>
      <c r="C439" s="29"/>
      <c r="D439" s="29"/>
      <c r="E439" s="29"/>
      <c r="F439" s="29"/>
      <c r="G439" s="29"/>
      <c r="H439" s="29"/>
      <c r="I439" s="29"/>
      <c r="J439" s="325"/>
      <c r="K439" s="29"/>
      <c r="L439" s="338"/>
      <c r="M439" s="29"/>
      <c r="N439" s="29"/>
      <c r="O439" s="29"/>
      <c r="P439" s="29"/>
      <c r="Q439" s="29"/>
      <c r="R439" s="29"/>
      <c r="S439" s="29"/>
      <c r="T439" s="29"/>
      <c r="U439" s="29"/>
      <c r="V439" s="29"/>
      <c r="W439" s="29"/>
      <c r="X439" s="29"/>
      <c r="Y439" s="29"/>
      <c r="Z439" s="29"/>
      <c r="AA439" s="29"/>
      <c r="AB439" s="29"/>
    </row>
    <row r="440" spans="1:28" ht="15.75" customHeight="1">
      <c r="A440" s="29"/>
      <c r="B440" s="75"/>
      <c r="C440" s="29"/>
      <c r="D440" s="29"/>
      <c r="E440" s="29"/>
      <c r="F440" s="29"/>
      <c r="G440" s="29"/>
      <c r="H440" s="29"/>
      <c r="I440" s="29"/>
      <c r="J440" s="325"/>
      <c r="K440" s="29"/>
      <c r="L440" s="338"/>
      <c r="M440" s="29"/>
      <c r="N440" s="29"/>
      <c r="O440" s="29"/>
      <c r="P440" s="29"/>
      <c r="Q440" s="29"/>
      <c r="R440" s="29"/>
      <c r="S440" s="29"/>
      <c r="T440" s="29"/>
      <c r="U440" s="29"/>
      <c r="V440" s="29"/>
      <c r="W440" s="29"/>
      <c r="X440" s="29"/>
      <c r="Y440" s="29"/>
      <c r="Z440" s="29"/>
      <c r="AA440" s="29"/>
      <c r="AB440" s="29"/>
    </row>
    <row r="441" spans="1:28" ht="15.75" customHeight="1">
      <c r="A441" s="29"/>
      <c r="B441" s="75"/>
      <c r="C441" s="29"/>
      <c r="D441" s="29"/>
      <c r="E441" s="29"/>
      <c r="F441" s="29"/>
      <c r="G441" s="29"/>
      <c r="H441" s="29"/>
      <c r="I441" s="29"/>
      <c r="J441" s="325"/>
      <c r="K441" s="29"/>
      <c r="L441" s="338"/>
      <c r="M441" s="29"/>
      <c r="N441" s="29"/>
      <c r="O441" s="29"/>
      <c r="P441" s="29"/>
      <c r="Q441" s="29"/>
      <c r="R441" s="29"/>
      <c r="S441" s="29"/>
      <c r="T441" s="29"/>
      <c r="U441" s="29"/>
      <c r="V441" s="29"/>
      <c r="W441" s="29"/>
      <c r="X441" s="29"/>
      <c r="Y441" s="29"/>
      <c r="Z441" s="29"/>
      <c r="AA441" s="29"/>
      <c r="AB441" s="29"/>
    </row>
    <row r="442" spans="1:28" ht="15.75" customHeight="1">
      <c r="A442" s="29"/>
      <c r="B442" s="75"/>
      <c r="C442" s="29"/>
      <c r="D442" s="29"/>
      <c r="E442" s="29"/>
      <c r="F442" s="29"/>
      <c r="G442" s="29"/>
      <c r="H442" s="29"/>
      <c r="I442" s="29"/>
      <c r="J442" s="325"/>
      <c r="K442" s="29"/>
      <c r="L442" s="338"/>
      <c r="M442" s="29"/>
      <c r="N442" s="29"/>
      <c r="O442" s="29"/>
      <c r="P442" s="29"/>
      <c r="Q442" s="29"/>
      <c r="R442" s="29"/>
      <c r="S442" s="29"/>
      <c r="T442" s="29"/>
      <c r="U442" s="29"/>
      <c r="V442" s="29"/>
      <c r="W442" s="29"/>
      <c r="X442" s="29"/>
      <c r="Y442" s="29"/>
      <c r="Z442" s="29"/>
      <c r="AA442" s="29"/>
      <c r="AB442" s="29"/>
    </row>
    <row r="443" spans="1:28" ht="15.75" customHeight="1">
      <c r="A443" s="29"/>
      <c r="B443" s="75"/>
      <c r="C443" s="29"/>
      <c r="D443" s="29"/>
      <c r="E443" s="29"/>
      <c r="F443" s="29"/>
      <c r="G443" s="29"/>
      <c r="H443" s="29"/>
      <c r="I443" s="29"/>
      <c r="J443" s="325"/>
      <c r="K443" s="29"/>
      <c r="L443" s="338"/>
      <c r="M443" s="29"/>
      <c r="N443" s="29"/>
      <c r="O443" s="29"/>
      <c r="P443" s="29"/>
      <c r="Q443" s="29"/>
      <c r="R443" s="29"/>
      <c r="S443" s="29"/>
      <c r="T443" s="29"/>
      <c r="U443" s="29"/>
      <c r="V443" s="29"/>
      <c r="W443" s="29"/>
      <c r="X443" s="29"/>
      <c r="Y443" s="29"/>
      <c r="Z443" s="29"/>
      <c r="AA443" s="29"/>
      <c r="AB443" s="29"/>
    </row>
    <row r="444" spans="1:28" ht="15.75" customHeight="1">
      <c r="A444" s="29"/>
      <c r="B444" s="75"/>
      <c r="C444" s="29"/>
      <c r="D444" s="29"/>
      <c r="E444" s="29"/>
      <c r="F444" s="29"/>
      <c r="G444" s="29"/>
      <c r="H444" s="29"/>
      <c r="I444" s="29"/>
      <c r="J444" s="325"/>
      <c r="K444" s="29"/>
      <c r="L444" s="338"/>
      <c r="M444" s="29"/>
      <c r="N444" s="29"/>
      <c r="O444" s="29"/>
      <c r="P444" s="29"/>
      <c r="Q444" s="29"/>
      <c r="R444" s="29"/>
      <c r="S444" s="29"/>
      <c r="T444" s="29"/>
      <c r="U444" s="29"/>
      <c r="V444" s="29"/>
      <c r="W444" s="29"/>
      <c r="X444" s="29"/>
      <c r="Y444" s="29"/>
      <c r="Z444" s="29"/>
      <c r="AA444" s="29"/>
      <c r="AB444" s="29"/>
    </row>
    <row r="445" spans="1:28" ht="15.75" customHeight="1">
      <c r="A445" s="29"/>
      <c r="B445" s="75"/>
      <c r="C445" s="29"/>
      <c r="D445" s="29"/>
      <c r="E445" s="29"/>
      <c r="F445" s="29"/>
      <c r="G445" s="29"/>
      <c r="H445" s="29"/>
      <c r="I445" s="29"/>
      <c r="J445" s="325"/>
      <c r="K445" s="29"/>
      <c r="L445" s="338"/>
      <c r="M445" s="29"/>
      <c r="N445" s="29"/>
      <c r="O445" s="29"/>
      <c r="P445" s="29"/>
      <c r="Q445" s="29"/>
      <c r="R445" s="29"/>
      <c r="S445" s="29"/>
      <c r="T445" s="29"/>
      <c r="U445" s="29"/>
      <c r="V445" s="29"/>
      <c r="W445" s="29"/>
      <c r="X445" s="29"/>
      <c r="Y445" s="29"/>
      <c r="Z445" s="29"/>
      <c r="AA445" s="29"/>
      <c r="AB445" s="29"/>
    </row>
    <row r="446" spans="1:28" ht="15.75" customHeight="1">
      <c r="A446" s="29"/>
      <c r="B446" s="75"/>
      <c r="C446" s="29"/>
      <c r="D446" s="29"/>
      <c r="E446" s="29"/>
      <c r="F446" s="29"/>
      <c r="G446" s="29"/>
      <c r="H446" s="29"/>
      <c r="I446" s="29"/>
      <c r="J446" s="325"/>
      <c r="K446" s="29"/>
      <c r="L446" s="338"/>
      <c r="M446" s="29"/>
      <c r="N446" s="29"/>
      <c r="O446" s="29"/>
      <c r="P446" s="29"/>
      <c r="Q446" s="29"/>
      <c r="R446" s="29"/>
      <c r="S446" s="29"/>
      <c r="T446" s="29"/>
      <c r="U446" s="29"/>
      <c r="V446" s="29"/>
      <c r="W446" s="29"/>
      <c r="X446" s="29"/>
      <c r="Y446" s="29"/>
      <c r="Z446" s="29"/>
      <c r="AA446" s="29"/>
      <c r="AB446" s="29"/>
    </row>
    <row r="447" spans="1:28" ht="15.75" customHeight="1">
      <c r="A447" s="29"/>
      <c r="B447" s="75"/>
      <c r="C447" s="29"/>
      <c r="D447" s="29"/>
      <c r="E447" s="29"/>
      <c r="F447" s="29"/>
      <c r="G447" s="29"/>
      <c r="H447" s="29"/>
      <c r="I447" s="29"/>
      <c r="J447" s="325"/>
      <c r="K447" s="29"/>
      <c r="L447" s="338"/>
      <c r="M447" s="29"/>
      <c r="N447" s="29"/>
      <c r="O447" s="29"/>
      <c r="P447" s="29"/>
      <c r="Q447" s="29"/>
      <c r="R447" s="29"/>
      <c r="S447" s="29"/>
      <c r="T447" s="29"/>
      <c r="U447" s="29"/>
      <c r="V447" s="29"/>
      <c r="W447" s="29"/>
      <c r="X447" s="29"/>
      <c r="Y447" s="29"/>
      <c r="Z447" s="29"/>
      <c r="AA447" s="29"/>
      <c r="AB447" s="29"/>
    </row>
    <row r="448" spans="1:28" ht="15.75" customHeight="1">
      <c r="A448" s="29"/>
      <c r="B448" s="75"/>
      <c r="C448" s="29"/>
      <c r="D448" s="29"/>
      <c r="E448" s="29"/>
      <c r="F448" s="29"/>
      <c r="G448" s="29"/>
      <c r="H448" s="29"/>
      <c r="I448" s="29"/>
      <c r="J448" s="325"/>
      <c r="K448" s="29"/>
      <c r="L448" s="338"/>
      <c r="M448" s="29"/>
      <c r="N448" s="29"/>
      <c r="O448" s="29"/>
      <c r="P448" s="29"/>
      <c r="Q448" s="29"/>
      <c r="R448" s="29"/>
      <c r="S448" s="29"/>
      <c r="T448" s="29"/>
      <c r="U448" s="29"/>
      <c r="V448" s="29"/>
      <c r="W448" s="29"/>
      <c r="X448" s="29"/>
      <c r="Y448" s="29"/>
      <c r="Z448" s="29"/>
      <c r="AA448" s="29"/>
      <c r="AB448" s="29"/>
    </row>
    <row r="449" spans="1:28" ht="15.75" customHeight="1">
      <c r="A449" s="29"/>
      <c r="B449" s="75"/>
      <c r="C449" s="29"/>
      <c r="D449" s="29"/>
      <c r="E449" s="29"/>
      <c r="F449" s="29"/>
      <c r="G449" s="29"/>
      <c r="H449" s="29"/>
      <c r="I449" s="29"/>
      <c r="J449" s="325"/>
      <c r="K449" s="29"/>
      <c r="L449" s="338"/>
      <c r="M449" s="29"/>
      <c r="N449" s="29"/>
      <c r="O449" s="29"/>
      <c r="P449" s="29"/>
      <c r="Q449" s="29"/>
      <c r="R449" s="29"/>
      <c r="S449" s="29"/>
      <c r="T449" s="29"/>
      <c r="U449" s="29"/>
      <c r="V449" s="29"/>
      <c r="W449" s="29"/>
      <c r="X449" s="29"/>
      <c r="Y449" s="29"/>
      <c r="Z449" s="29"/>
      <c r="AA449" s="29"/>
      <c r="AB449" s="29"/>
    </row>
    <row r="450" spans="1:28" ht="15.75" customHeight="1">
      <c r="A450" s="29"/>
      <c r="B450" s="75"/>
      <c r="C450" s="29"/>
      <c r="D450" s="29"/>
      <c r="E450" s="29"/>
      <c r="F450" s="29"/>
      <c r="G450" s="29"/>
      <c r="H450" s="29"/>
      <c r="I450" s="29"/>
      <c r="J450" s="325"/>
      <c r="K450" s="29"/>
      <c r="L450" s="338"/>
      <c r="M450" s="29"/>
      <c r="N450" s="29"/>
      <c r="O450" s="29"/>
      <c r="P450" s="29"/>
      <c r="Q450" s="29"/>
      <c r="R450" s="29"/>
      <c r="S450" s="29"/>
      <c r="T450" s="29"/>
      <c r="U450" s="29"/>
      <c r="V450" s="29"/>
      <c r="W450" s="29"/>
      <c r="X450" s="29"/>
      <c r="Y450" s="29"/>
      <c r="Z450" s="29"/>
      <c r="AA450" s="29"/>
      <c r="AB450" s="29"/>
    </row>
    <row r="451" spans="1:28" ht="15.75" customHeight="1">
      <c r="A451" s="29"/>
      <c r="B451" s="75"/>
      <c r="C451" s="29"/>
      <c r="D451" s="29"/>
      <c r="E451" s="29"/>
      <c r="F451" s="29"/>
      <c r="G451" s="29"/>
      <c r="H451" s="29"/>
      <c r="I451" s="29"/>
      <c r="J451" s="325"/>
      <c r="K451" s="29"/>
      <c r="L451" s="338"/>
      <c r="M451" s="29"/>
      <c r="N451" s="29"/>
      <c r="O451" s="29"/>
      <c r="P451" s="29"/>
      <c r="Q451" s="29"/>
      <c r="R451" s="29"/>
      <c r="S451" s="29"/>
      <c r="T451" s="29"/>
      <c r="U451" s="29"/>
      <c r="V451" s="29"/>
      <c r="W451" s="29"/>
      <c r="X451" s="29"/>
      <c r="Y451" s="29"/>
      <c r="Z451" s="29"/>
      <c r="AA451" s="29"/>
      <c r="AB451" s="29"/>
    </row>
    <row r="452" spans="1:28" ht="15.75" customHeight="1">
      <c r="A452" s="29"/>
      <c r="B452" s="75"/>
      <c r="C452" s="29"/>
      <c r="D452" s="29"/>
      <c r="E452" s="29"/>
      <c r="F452" s="29"/>
      <c r="G452" s="29"/>
      <c r="H452" s="29"/>
      <c r="I452" s="29"/>
      <c r="J452" s="325"/>
      <c r="K452" s="29"/>
      <c r="L452" s="338"/>
      <c r="M452" s="29"/>
      <c r="N452" s="29"/>
      <c r="O452" s="29"/>
      <c r="P452" s="29"/>
      <c r="Q452" s="29"/>
      <c r="R452" s="29"/>
      <c r="S452" s="29"/>
      <c r="T452" s="29"/>
      <c r="U452" s="29"/>
      <c r="V452" s="29"/>
      <c r="W452" s="29"/>
      <c r="X452" s="29"/>
      <c r="Y452" s="29"/>
      <c r="Z452" s="29"/>
      <c r="AA452" s="29"/>
      <c r="AB452" s="29"/>
    </row>
    <row r="453" spans="1:28" ht="15.75" customHeight="1">
      <c r="A453" s="29"/>
      <c r="B453" s="75"/>
      <c r="C453" s="29"/>
      <c r="D453" s="29"/>
      <c r="E453" s="29"/>
      <c r="F453" s="29"/>
      <c r="G453" s="29"/>
      <c r="H453" s="29"/>
      <c r="I453" s="29"/>
      <c r="J453" s="325"/>
      <c r="K453" s="29"/>
      <c r="L453" s="338"/>
      <c r="M453" s="29"/>
      <c r="N453" s="29"/>
      <c r="O453" s="29"/>
      <c r="P453" s="29"/>
      <c r="Q453" s="29"/>
      <c r="R453" s="29"/>
      <c r="S453" s="29"/>
      <c r="T453" s="29"/>
      <c r="U453" s="29"/>
      <c r="V453" s="29"/>
      <c r="W453" s="29"/>
      <c r="X453" s="29"/>
      <c r="Y453" s="29"/>
      <c r="Z453" s="29"/>
      <c r="AA453" s="29"/>
      <c r="AB453" s="29"/>
    </row>
    <row r="454" spans="1:28" ht="15.75" customHeight="1">
      <c r="A454" s="29"/>
      <c r="B454" s="75"/>
      <c r="C454" s="29"/>
      <c r="D454" s="29"/>
      <c r="E454" s="29"/>
      <c r="F454" s="29"/>
      <c r="G454" s="29"/>
      <c r="H454" s="29"/>
      <c r="I454" s="29"/>
      <c r="J454" s="325"/>
      <c r="K454" s="29"/>
      <c r="L454" s="338"/>
      <c r="M454" s="29"/>
      <c r="N454" s="29"/>
      <c r="O454" s="29"/>
      <c r="P454" s="29"/>
      <c r="Q454" s="29"/>
      <c r="R454" s="29"/>
      <c r="S454" s="29"/>
      <c r="T454" s="29"/>
      <c r="U454" s="29"/>
      <c r="V454" s="29"/>
      <c r="W454" s="29"/>
      <c r="X454" s="29"/>
      <c r="Y454" s="29"/>
      <c r="Z454" s="29"/>
      <c r="AA454" s="29"/>
      <c r="AB454" s="29"/>
    </row>
    <row r="455" spans="1:28" ht="15.75" customHeight="1">
      <c r="A455" s="29"/>
      <c r="B455" s="75"/>
      <c r="C455" s="29"/>
      <c r="D455" s="29"/>
      <c r="E455" s="29"/>
      <c r="F455" s="29"/>
      <c r="G455" s="29"/>
      <c r="H455" s="29"/>
      <c r="I455" s="29"/>
      <c r="J455" s="325"/>
      <c r="K455" s="29"/>
      <c r="L455" s="338"/>
      <c r="M455" s="29"/>
      <c r="N455" s="29"/>
      <c r="O455" s="29"/>
      <c r="P455" s="29"/>
      <c r="Q455" s="29"/>
      <c r="R455" s="29"/>
      <c r="S455" s="29"/>
      <c r="T455" s="29"/>
      <c r="U455" s="29"/>
      <c r="V455" s="29"/>
      <c r="W455" s="29"/>
      <c r="X455" s="29"/>
      <c r="Y455" s="29"/>
      <c r="Z455" s="29"/>
      <c r="AA455" s="29"/>
      <c r="AB455" s="29"/>
    </row>
    <row r="456" spans="1:28" ht="15.75" customHeight="1">
      <c r="A456" s="29"/>
      <c r="B456" s="75"/>
      <c r="C456" s="29"/>
      <c r="D456" s="29"/>
      <c r="E456" s="29"/>
      <c r="F456" s="29"/>
      <c r="G456" s="29"/>
      <c r="H456" s="29"/>
      <c r="I456" s="29"/>
      <c r="J456" s="325"/>
      <c r="K456" s="29"/>
      <c r="L456" s="338"/>
      <c r="M456" s="29"/>
      <c r="N456" s="29"/>
      <c r="O456" s="29"/>
      <c r="P456" s="29"/>
      <c r="Q456" s="29"/>
      <c r="R456" s="29"/>
      <c r="S456" s="29"/>
      <c r="T456" s="29"/>
      <c r="U456" s="29"/>
      <c r="V456" s="29"/>
      <c r="W456" s="29"/>
      <c r="X456" s="29"/>
      <c r="Y456" s="29"/>
      <c r="Z456" s="29"/>
      <c r="AA456" s="29"/>
      <c r="AB456" s="29"/>
    </row>
    <row r="457" spans="1:28" ht="15.75" customHeight="1">
      <c r="A457" s="29"/>
      <c r="B457" s="75"/>
      <c r="C457" s="29"/>
      <c r="D457" s="29"/>
      <c r="E457" s="29"/>
      <c r="F457" s="29"/>
      <c r="G457" s="29"/>
      <c r="H457" s="29"/>
      <c r="I457" s="29"/>
      <c r="J457" s="325"/>
      <c r="K457" s="29"/>
      <c r="L457" s="338"/>
      <c r="M457" s="29"/>
      <c r="N457" s="29"/>
      <c r="O457" s="29"/>
      <c r="P457" s="29"/>
      <c r="Q457" s="29"/>
      <c r="R457" s="29"/>
      <c r="S457" s="29"/>
      <c r="T457" s="29"/>
      <c r="U457" s="29"/>
      <c r="V457" s="29"/>
      <c r="W457" s="29"/>
      <c r="X457" s="29"/>
      <c r="Y457" s="29"/>
      <c r="Z457" s="29"/>
      <c r="AA457" s="29"/>
      <c r="AB457" s="29"/>
    </row>
    <row r="458" spans="1:28" ht="15.75" customHeight="1">
      <c r="A458" s="29"/>
      <c r="B458" s="75"/>
      <c r="C458" s="29"/>
      <c r="D458" s="29"/>
      <c r="E458" s="29"/>
      <c r="F458" s="29"/>
      <c r="G458" s="29"/>
      <c r="H458" s="29"/>
      <c r="I458" s="29"/>
      <c r="J458" s="325"/>
      <c r="K458" s="29"/>
      <c r="L458" s="338"/>
      <c r="M458" s="29"/>
      <c r="N458" s="29"/>
      <c r="O458" s="29"/>
      <c r="P458" s="29"/>
      <c r="Q458" s="29"/>
      <c r="R458" s="29"/>
      <c r="S458" s="29"/>
      <c r="T458" s="29"/>
      <c r="U458" s="29"/>
      <c r="V458" s="29"/>
      <c r="W458" s="29"/>
      <c r="X458" s="29"/>
      <c r="Y458" s="29"/>
      <c r="Z458" s="29"/>
      <c r="AA458" s="29"/>
      <c r="AB458" s="29"/>
    </row>
    <row r="459" spans="1:28" ht="15.75" customHeight="1">
      <c r="A459" s="29"/>
      <c r="B459" s="75"/>
      <c r="C459" s="29"/>
      <c r="D459" s="29"/>
      <c r="E459" s="29"/>
      <c r="F459" s="29"/>
      <c r="G459" s="29"/>
      <c r="H459" s="29"/>
      <c r="I459" s="29"/>
      <c r="J459" s="325"/>
      <c r="K459" s="29"/>
      <c r="L459" s="338"/>
      <c r="M459" s="29"/>
      <c r="N459" s="29"/>
      <c r="O459" s="29"/>
      <c r="P459" s="29"/>
      <c r="Q459" s="29"/>
      <c r="R459" s="29"/>
      <c r="S459" s="29"/>
      <c r="T459" s="29"/>
      <c r="U459" s="29"/>
      <c r="V459" s="29"/>
      <c r="W459" s="29"/>
      <c r="X459" s="29"/>
      <c r="Y459" s="29"/>
      <c r="Z459" s="29"/>
      <c r="AA459" s="29"/>
      <c r="AB459" s="29"/>
    </row>
    <row r="460" spans="1:28" ht="15.75" customHeight="1">
      <c r="A460" s="29"/>
      <c r="B460" s="75"/>
      <c r="C460" s="29"/>
      <c r="D460" s="29"/>
      <c r="E460" s="29"/>
      <c r="F460" s="29"/>
      <c r="G460" s="29"/>
      <c r="H460" s="29"/>
      <c r="I460" s="29"/>
      <c r="J460" s="325"/>
      <c r="K460" s="29"/>
      <c r="L460" s="338"/>
      <c r="M460" s="29"/>
      <c r="N460" s="29"/>
      <c r="O460" s="29"/>
      <c r="P460" s="29"/>
      <c r="Q460" s="29"/>
      <c r="R460" s="29"/>
      <c r="S460" s="29"/>
      <c r="T460" s="29"/>
      <c r="U460" s="29"/>
      <c r="V460" s="29"/>
      <c r="W460" s="29"/>
      <c r="X460" s="29"/>
      <c r="Y460" s="29"/>
      <c r="Z460" s="29"/>
      <c r="AA460" s="29"/>
      <c r="AB460" s="29"/>
    </row>
    <row r="461" spans="1:28" ht="15.75" customHeight="1">
      <c r="A461" s="29"/>
      <c r="B461" s="75"/>
      <c r="C461" s="29"/>
      <c r="D461" s="29"/>
      <c r="E461" s="29"/>
      <c r="F461" s="29"/>
      <c r="G461" s="29"/>
      <c r="H461" s="29"/>
      <c r="I461" s="29"/>
      <c r="J461" s="325"/>
      <c r="K461" s="29"/>
      <c r="L461" s="338"/>
      <c r="M461" s="29"/>
      <c r="N461" s="29"/>
      <c r="O461" s="29"/>
      <c r="P461" s="29"/>
      <c r="Q461" s="29"/>
      <c r="R461" s="29"/>
      <c r="S461" s="29"/>
      <c r="T461" s="29"/>
      <c r="U461" s="29"/>
      <c r="V461" s="29"/>
      <c r="W461" s="29"/>
      <c r="X461" s="29"/>
      <c r="Y461" s="29"/>
      <c r="Z461" s="29"/>
      <c r="AA461" s="29"/>
      <c r="AB461" s="29"/>
    </row>
    <row r="462" spans="1:28" ht="15.75" customHeight="1">
      <c r="A462" s="29"/>
      <c r="B462" s="75"/>
      <c r="C462" s="29"/>
      <c r="D462" s="29"/>
      <c r="E462" s="29"/>
      <c r="F462" s="29"/>
      <c r="G462" s="29"/>
      <c r="H462" s="29"/>
      <c r="I462" s="29"/>
      <c r="J462" s="325"/>
      <c r="K462" s="29"/>
      <c r="L462" s="338"/>
      <c r="M462" s="29"/>
      <c r="N462" s="29"/>
      <c r="O462" s="29"/>
      <c r="P462" s="29"/>
      <c r="Q462" s="29"/>
      <c r="R462" s="29"/>
      <c r="S462" s="29"/>
      <c r="T462" s="29"/>
      <c r="U462" s="29"/>
      <c r="V462" s="29"/>
      <c r="W462" s="29"/>
      <c r="X462" s="29"/>
      <c r="Y462" s="29"/>
      <c r="Z462" s="29"/>
      <c r="AA462" s="29"/>
      <c r="AB462" s="29"/>
    </row>
    <row r="463" spans="1:28" ht="15.75" customHeight="1">
      <c r="A463" s="29"/>
      <c r="B463" s="75"/>
      <c r="C463" s="29"/>
      <c r="D463" s="29"/>
      <c r="E463" s="29"/>
      <c r="F463" s="29"/>
      <c r="G463" s="29"/>
      <c r="H463" s="29"/>
      <c r="I463" s="29"/>
      <c r="J463" s="325"/>
      <c r="K463" s="29"/>
      <c r="L463" s="338"/>
      <c r="M463" s="29"/>
      <c r="N463" s="29"/>
      <c r="O463" s="29"/>
      <c r="P463" s="29"/>
      <c r="Q463" s="29"/>
      <c r="R463" s="29"/>
      <c r="S463" s="29"/>
      <c r="T463" s="29"/>
      <c r="U463" s="29"/>
      <c r="V463" s="29"/>
      <c r="W463" s="29"/>
      <c r="X463" s="29"/>
      <c r="Y463" s="29"/>
      <c r="Z463" s="29"/>
      <c r="AA463" s="29"/>
      <c r="AB463" s="29"/>
    </row>
    <row r="464" spans="1:28" ht="15.75" customHeight="1">
      <c r="A464" s="29"/>
      <c r="B464" s="75"/>
      <c r="C464" s="29"/>
      <c r="D464" s="29"/>
      <c r="E464" s="29"/>
      <c r="F464" s="29"/>
      <c r="G464" s="29"/>
      <c r="H464" s="29"/>
      <c r="I464" s="29"/>
      <c r="J464" s="325"/>
      <c r="K464" s="29"/>
      <c r="L464" s="338"/>
      <c r="M464" s="29"/>
      <c r="N464" s="29"/>
      <c r="O464" s="29"/>
      <c r="P464" s="29"/>
      <c r="Q464" s="29"/>
      <c r="R464" s="29"/>
      <c r="S464" s="29"/>
      <c r="T464" s="29"/>
      <c r="U464" s="29"/>
      <c r="V464" s="29"/>
      <c r="W464" s="29"/>
      <c r="X464" s="29"/>
      <c r="Y464" s="29"/>
      <c r="Z464" s="29"/>
      <c r="AA464" s="29"/>
      <c r="AB464" s="29"/>
    </row>
    <row r="465" spans="1:28" ht="15.75" customHeight="1">
      <c r="A465" s="29"/>
      <c r="B465" s="75"/>
      <c r="C465" s="29"/>
      <c r="D465" s="29"/>
      <c r="E465" s="29"/>
      <c r="F465" s="29"/>
      <c r="G465" s="29"/>
      <c r="H465" s="29"/>
      <c r="I465" s="29"/>
      <c r="J465" s="325"/>
      <c r="K465" s="29"/>
      <c r="L465" s="338"/>
      <c r="M465" s="29"/>
      <c r="N465" s="29"/>
      <c r="O465" s="29"/>
      <c r="P465" s="29"/>
      <c r="Q465" s="29"/>
      <c r="R465" s="29"/>
      <c r="S465" s="29"/>
      <c r="T465" s="29"/>
      <c r="U465" s="29"/>
      <c r="V465" s="29"/>
      <c r="W465" s="29"/>
      <c r="X465" s="29"/>
      <c r="Y465" s="29"/>
      <c r="Z465" s="29"/>
      <c r="AA465" s="29"/>
      <c r="AB465" s="29"/>
    </row>
    <row r="466" spans="1:28" ht="15.75" customHeight="1">
      <c r="A466" s="29"/>
      <c r="B466" s="75"/>
      <c r="C466" s="29"/>
      <c r="D466" s="29"/>
      <c r="E466" s="29"/>
      <c r="F466" s="29"/>
      <c r="G466" s="29"/>
      <c r="H466" s="29"/>
      <c r="I466" s="29"/>
      <c r="J466" s="325"/>
      <c r="K466" s="29"/>
      <c r="L466" s="338"/>
      <c r="M466" s="29"/>
      <c r="N466" s="29"/>
      <c r="O466" s="29"/>
      <c r="P466" s="29"/>
      <c r="Q466" s="29"/>
      <c r="R466" s="29"/>
      <c r="S466" s="29"/>
      <c r="T466" s="29"/>
      <c r="U466" s="29"/>
      <c r="V466" s="29"/>
      <c r="W466" s="29"/>
      <c r="X466" s="29"/>
      <c r="Y466" s="29"/>
      <c r="Z466" s="29"/>
      <c r="AA466" s="29"/>
      <c r="AB466" s="29"/>
    </row>
    <row r="467" spans="1:28" ht="15.75" customHeight="1">
      <c r="A467" s="29"/>
      <c r="B467" s="75"/>
      <c r="C467" s="29"/>
      <c r="D467" s="29"/>
      <c r="E467" s="29"/>
      <c r="F467" s="29"/>
      <c r="G467" s="29"/>
      <c r="H467" s="29"/>
      <c r="I467" s="29"/>
      <c r="J467" s="325"/>
      <c r="K467" s="29"/>
      <c r="L467" s="338"/>
      <c r="M467" s="29"/>
      <c r="N467" s="29"/>
      <c r="O467" s="29"/>
      <c r="P467" s="29"/>
      <c r="Q467" s="29"/>
      <c r="R467" s="29"/>
      <c r="S467" s="29"/>
      <c r="T467" s="29"/>
      <c r="U467" s="29"/>
      <c r="V467" s="29"/>
      <c r="W467" s="29"/>
      <c r="X467" s="29"/>
      <c r="Y467" s="29"/>
      <c r="Z467" s="29"/>
      <c r="AA467" s="29"/>
      <c r="AB467" s="29"/>
    </row>
    <row r="468" spans="1:28" ht="15.75" customHeight="1">
      <c r="A468" s="29"/>
      <c r="B468" s="75"/>
      <c r="C468" s="29"/>
      <c r="D468" s="29"/>
      <c r="E468" s="29"/>
      <c r="F468" s="29"/>
      <c r="G468" s="29"/>
      <c r="H468" s="29"/>
      <c r="I468" s="29"/>
      <c r="J468" s="325"/>
      <c r="K468" s="29"/>
      <c r="L468" s="338"/>
      <c r="M468" s="29"/>
      <c r="N468" s="29"/>
      <c r="O468" s="29"/>
      <c r="P468" s="29"/>
      <c r="Q468" s="29"/>
      <c r="R468" s="29"/>
      <c r="S468" s="29"/>
      <c r="T468" s="29"/>
      <c r="U468" s="29"/>
      <c r="V468" s="29"/>
      <c r="W468" s="29"/>
      <c r="X468" s="29"/>
      <c r="Y468" s="29"/>
      <c r="Z468" s="29"/>
      <c r="AA468" s="29"/>
      <c r="AB468" s="29"/>
    </row>
    <row r="469" spans="1:28" ht="15.75" customHeight="1">
      <c r="A469" s="29"/>
      <c r="B469" s="75"/>
      <c r="C469" s="29"/>
      <c r="D469" s="29"/>
      <c r="E469" s="29"/>
      <c r="F469" s="29"/>
      <c r="G469" s="29"/>
      <c r="H469" s="29"/>
      <c r="I469" s="29"/>
      <c r="J469" s="325"/>
      <c r="K469" s="29"/>
      <c r="L469" s="338"/>
      <c r="M469" s="29"/>
      <c r="N469" s="29"/>
      <c r="O469" s="29"/>
      <c r="P469" s="29"/>
      <c r="Q469" s="29"/>
      <c r="R469" s="29"/>
      <c r="S469" s="29"/>
      <c r="T469" s="29"/>
      <c r="U469" s="29"/>
      <c r="V469" s="29"/>
      <c r="W469" s="29"/>
      <c r="X469" s="29"/>
      <c r="Y469" s="29"/>
      <c r="Z469" s="29"/>
      <c r="AA469" s="29"/>
      <c r="AB469" s="29"/>
    </row>
    <row r="470" spans="1:28" ht="15.75" customHeight="1">
      <c r="A470" s="29"/>
      <c r="B470" s="75"/>
      <c r="C470" s="29"/>
      <c r="D470" s="29"/>
      <c r="E470" s="29"/>
      <c r="F470" s="29"/>
      <c r="G470" s="29"/>
      <c r="H470" s="29"/>
      <c r="I470" s="29"/>
      <c r="J470" s="325"/>
      <c r="K470" s="29"/>
      <c r="L470" s="338"/>
      <c r="M470" s="29"/>
      <c r="N470" s="29"/>
      <c r="O470" s="29"/>
      <c r="P470" s="29"/>
      <c r="Q470" s="29"/>
      <c r="R470" s="29"/>
      <c r="S470" s="29"/>
      <c r="T470" s="29"/>
      <c r="U470" s="29"/>
      <c r="V470" s="29"/>
      <c r="W470" s="29"/>
      <c r="X470" s="29"/>
      <c r="Y470" s="29"/>
      <c r="Z470" s="29"/>
      <c r="AA470" s="29"/>
      <c r="AB470" s="29"/>
    </row>
    <row r="471" spans="1:28" ht="15.75" customHeight="1">
      <c r="A471" s="29"/>
      <c r="B471" s="75"/>
      <c r="C471" s="29"/>
      <c r="D471" s="29"/>
      <c r="E471" s="29"/>
      <c r="F471" s="29"/>
      <c r="G471" s="29"/>
      <c r="H471" s="29"/>
      <c r="I471" s="29"/>
      <c r="J471" s="325"/>
      <c r="K471" s="29"/>
      <c r="L471" s="338"/>
      <c r="M471" s="29"/>
      <c r="N471" s="29"/>
      <c r="O471" s="29"/>
      <c r="P471" s="29"/>
      <c r="Q471" s="29"/>
      <c r="R471" s="29"/>
      <c r="S471" s="29"/>
      <c r="T471" s="29"/>
      <c r="U471" s="29"/>
      <c r="V471" s="29"/>
      <c r="W471" s="29"/>
      <c r="X471" s="29"/>
      <c r="Y471" s="29"/>
      <c r="Z471" s="29"/>
      <c r="AA471" s="29"/>
      <c r="AB471" s="29"/>
    </row>
    <row r="472" spans="1:28" ht="15.75" customHeight="1">
      <c r="A472" s="29"/>
      <c r="B472" s="75"/>
      <c r="C472" s="29"/>
      <c r="D472" s="29"/>
      <c r="E472" s="29"/>
      <c r="F472" s="29"/>
      <c r="G472" s="29"/>
      <c r="H472" s="29"/>
      <c r="I472" s="29"/>
      <c r="J472" s="325"/>
      <c r="K472" s="29"/>
      <c r="L472" s="338"/>
      <c r="M472" s="29"/>
      <c r="N472" s="29"/>
      <c r="O472" s="29"/>
      <c r="P472" s="29"/>
      <c r="Q472" s="29"/>
      <c r="R472" s="29"/>
      <c r="S472" s="29"/>
      <c r="T472" s="29"/>
      <c r="U472" s="29"/>
      <c r="V472" s="29"/>
      <c r="W472" s="29"/>
      <c r="X472" s="29"/>
      <c r="Y472" s="29"/>
      <c r="Z472" s="29"/>
      <c r="AA472" s="29"/>
      <c r="AB472" s="29"/>
    </row>
    <row r="473" spans="1:28" ht="15.75" customHeight="1">
      <c r="A473" s="29"/>
      <c r="B473" s="75"/>
      <c r="C473" s="29"/>
      <c r="D473" s="29"/>
      <c r="E473" s="29"/>
      <c r="F473" s="29"/>
      <c r="G473" s="29"/>
      <c r="H473" s="29"/>
      <c r="I473" s="29"/>
      <c r="J473" s="325"/>
      <c r="K473" s="29"/>
      <c r="L473" s="338"/>
      <c r="M473" s="29"/>
      <c r="N473" s="29"/>
      <c r="O473" s="29"/>
      <c r="P473" s="29"/>
      <c r="Q473" s="29"/>
      <c r="R473" s="29"/>
      <c r="S473" s="29"/>
      <c r="T473" s="29"/>
      <c r="U473" s="29"/>
      <c r="V473" s="29"/>
      <c r="W473" s="29"/>
      <c r="X473" s="29"/>
      <c r="Y473" s="29"/>
      <c r="Z473" s="29"/>
      <c r="AA473" s="29"/>
      <c r="AB473" s="29"/>
    </row>
    <row r="474" spans="1:28" ht="15.75" customHeight="1">
      <c r="A474" s="29"/>
      <c r="B474" s="75"/>
      <c r="C474" s="29"/>
      <c r="D474" s="29"/>
      <c r="E474" s="29"/>
      <c r="F474" s="29"/>
      <c r="G474" s="29"/>
      <c r="H474" s="29"/>
      <c r="I474" s="29"/>
      <c r="J474" s="325"/>
      <c r="K474" s="29"/>
      <c r="L474" s="338"/>
      <c r="M474" s="29"/>
      <c r="N474" s="29"/>
      <c r="O474" s="29"/>
      <c r="P474" s="29"/>
      <c r="Q474" s="29"/>
      <c r="R474" s="29"/>
      <c r="S474" s="29"/>
      <c r="T474" s="29"/>
      <c r="U474" s="29"/>
      <c r="V474" s="29"/>
      <c r="W474" s="29"/>
      <c r="X474" s="29"/>
      <c r="Y474" s="29"/>
      <c r="Z474" s="29"/>
      <c r="AA474" s="29"/>
      <c r="AB474" s="29"/>
    </row>
    <row r="475" spans="1:28" ht="15.75" customHeight="1">
      <c r="A475" s="29"/>
      <c r="B475" s="75"/>
      <c r="C475" s="29"/>
      <c r="D475" s="29"/>
      <c r="E475" s="29"/>
      <c r="F475" s="29"/>
      <c r="G475" s="29"/>
      <c r="H475" s="29"/>
      <c r="I475" s="29"/>
      <c r="J475" s="325"/>
      <c r="K475" s="29"/>
      <c r="L475" s="338"/>
      <c r="M475" s="29"/>
      <c r="N475" s="29"/>
      <c r="O475" s="29"/>
      <c r="P475" s="29"/>
      <c r="Q475" s="29"/>
      <c r="R475" s="29"/>
      <c r="S475" s="29"/>
      <c r="T475" s="29"/>
      <c r="U475" s="29"/>
      <c r="V475" s="29"/>
      <c r="W475" s="29"/>
      <c r="X475" s="29"/>
      <c r="Y475" s="29"/>
      <c r="Z475" s="29"/>
      <c r="AA475" s="29"/>
      <c r="AB475" s="29"/>
    </row>
    <row r="476" spans="1:28" ht="15.75" customHeight="1">
      <c r="A476" s="29"/>
      <c r="B476" s="75"/>
      <c r="C476" s="29"/>
      <c r="D476" s="29"/>
      <c r="E476" s="29"/>
      <c r="F476" s="29"/>
      <c r="G476" s="29"/>
      <c r="H476" s="29"/>
      <c r="I476" s="29"/>
      <c r="J476" s="325"/>
      <c r="K476" s="29"/>
      <c r="L476" s="338"/>
      <c r="M476" s="29"/>
      <c r="N476" s="29"/>
      <c r="O476" s="29"/>
      <c r="P476" s="29"/>
      <c r="Q476" s="29"/>
      <c r="R476" s="29"/>
      <c r="S476" s="29"/>
      <c r="T476" s="29"/>
      <c r="U476" s="29"/>
      <c r="V476" s="29"/>
      <c r="W476" s="29"/>
      <c r="X476" s="29"/>
      <c r="Y476" s="29"/>
      <c r="Z476" s="29"/>
      <c r="AA476" s="29"/>
      <c r="AB476" s="29"/>
    </row>
    <row r="477" spans="1:28" ht="15.75" customHeight="1">
      <c r="A477" s="29"/>
      <c r="B477" s="75"/>
      <c r="C477" s="29"/>
      <c r="D477" s="29"/>
      <c r="E477" s="29"/>
      <c r="F477" s="29"/>
      <c r="G477" s="29"/>
      <c r="H477" s="29"/>
      <c r="I477" s="29"/>
      <c r="J477" s="325"/>
      <c r="K477" s="29"/>
      <c r="L477" s="338"/>
      <c r="M477" s="29"/>
      <c r="N477" s="29"/>
      <c r="O477" s="29"/>
      <c r="P477" s="29"/>
      <c r="Q477" s="29"/>
      <c r="R477" s="29"/>
      <c r="S477" s="29"/>
      <c r="T477" s="29"/>
      <c r="U477" s="29"/>
      <c r="V477" s="29"/>
      <c r="W477" s="29"/>
      <c r="X477" s="29"/>
      <c r="Y477" s="29"/>
      <c r="Z477" s="29"/>
      <c r="AA477" s="29"/>
      <c r="AB477" s="29"/>
    </row>
    <row r="478" spans="1:28" ht="15.75" customHeight="1">
      <c r="A478" s="29"/>
      <c r="B478" s="75"/>
      <c r="C478" s="29"/>
      <c r="D478" s="29"/>
      <c r="E478" s="29"/>
      <c r="F478" s="29"/>
      <c r="G478" s="29"/>
      <c r="H478" s="29"/>
      <c r="I478" s="29"/>
      <c r="J478" s="325"/>
      <c r="K478" s="29"/>
      <c r="L478" s="338"/>
      <c r="M478" s="29"/>
      <c r="N478" s="29"/>
      <c r="O478" s="29"/>
      <c r="P478" s="29"/>
      <c r="Q478" s="29"/>
      <c r="R478" s="29"/>
      <c r="S478" s="29"/>
      <c r="T478" s="29"/>
      <c r="U478" s="29"/>
      <c r="V478" s="29"/>
      <c r="W478" s="29"/>
      <c r="X478" s="29"/>
      <c r="Y478" s="29"/>
      <c r="Z478" s="29"/>
      <c r="AA478" s="29"/>
      <c r="AB478" s="29"/>
    </row>
    <row r="479" spans="1:28" ht="15.75" customHeight="1">
      <c r="A479" s="29"/>
      <c r="B479" s="75"/>
      <c r="C479" s="29"/>
      <c r="D479" s="29"/>
      <c r="E479" s="29"/>
      <c r="F479" s="29"/>
      <c r="G479" s="29"/>
      <c r="H479" s="29"/>
      <c r="I479" s="29"/>
      <c r="J479" s="325"/>
      <c r="K479" s="29"/>
      <c r="L479" s="338"/>
      <c r="M479" s="29"/>
      <c r="N479" s="29"/>
      <c r="O479" s="29"/>
      <c r="P479" s="29"/>
      <c r="Q479" s="29"/>
      <c r="R479" s="29"/>
      <c r="S479" s="29"/>
      <c r="T479" s="29"/>
      <c r="U479" s="29"/>
      <c r="V479" s="29"/>
      <c r="W479" s="29"/>
      <c r="X479" s="29"/>
      <c r="Y479" s="29"/>
      <c r="Z479" s="29"/>
      <c r="AA479" s="29"/>
      <c r="AB479" s="29"/>
    </row>
    <row r="480" spans="1:28" ht="15.75" customHeight="1">
      <c r="A480" s="29"/>
      <c r="B480" s="75"/>
      <c r="C480" s="29"/>
      <c r="D480" s="29"/>
      <c r="E480" s="29"/>
      <c r="F480" s="29"/>
      <c r="G480" s="29"/>
      <c r="H480" s="29"/>
      <c r="I480" s="29"/>
      <c r="J480" s="325"/>
      <c r="K480" s="29"/>
      <c r="L480" s="338"/>
      <c r="M480" s="29"/>
      <c r="N480" s="29"/>
      <c r="O480" s="29"/>
      <c r="P480" s="29"/>
      <c r="Q480" s="29"/>
      <c r="R480" s="29"/>
      <c r="S480" s="29"/>
      <c r="T480" s="29"/>
      <c r="U480" s="29"/>
      <c r="V480" s="29"/>
      <c r="W480" s="29"/>
      <c r="X480" s="29"/>
      <c r="Y480" s="29"/>
      <c r="Z480" s="29"/>
      <c r="AA480" s="29"/>
      <c r="AB480" s="29"/>
    </row>
    <row r="481" spans="1:28" ht="15.75" customHeight="1">
      <c r="A481" s="29"/>
      <c r="B481" s="75"/>
      <c r="C481" s="29"/>
      <c r="D481" s="29"/>
      <c r="E481" s="29"/>
      <c r="F481" s="29"/>
      <c r="G481" s="29"/>
      <c r="H481" s="29"/>
      <c r="I481" s="29"/>
      <c r="J481" s="325"/>
      <c r="K481" s="29"/>
      <c r="L481" s="338"/>
      <c r="M481" s="29"/>
      <c r="N481" s="29"/>
      <c r="O481" s="29"/>
      <c r="P481" s="29"/>
      <c r="Q481" s="29"/>
      <c r="R481" s="29"/>
      <c r="S481" s="29"/>
      <c r="T481" s="29"/>
      <c r="U481" s="29"/>
      <c r="V481" s="29"/>
      <c r="W481" s="29"/>
      <c r="X481" s="29"/>
      <c r="Y481" s="29"/>
      <c r="Z481" s="29"/>
      <c r="AA481" s="29"/>
      <c r="AB481" s="29"/>
    </row>
    <row r="482" spans="1:28" ht="15.75" customHeight="1">
      <c r="A482" s="29"/>
      <c r="B482" s="75"/>
      <c r="C482" s="29"/>
      <c r="D482" s="29"/>
      <c r="E482" s="29"/>
      <c r="F482" s="29"/>
      <c r="G482" s="29"/>
      <c r="H482" s="29"/>
      <c r="I482" s="29"/>
      <c r="J482" s="325"/>
      <c r="K482" s="29"/>
      <c r="L482" s="338"/>
      <c r="M482" s="29"/>
      <c r="N482" s="29"/>
      <c r="O482" s="29"/>
      <c r="P482" s="29"/>
      <c r="Q482" s="29"/>
      <c r="R482" s="29"/>
      <c r="S482" s="29"/>
      <c r="T482" s="29"/>
      <c r="U482" s="29"/>
      <c r="V482" s="29"/>
      <c r="W482" s="29"/>
      <c r="X482" s="29"/>
      <c r="Y482" s="29"/>
      <c r="Z482" s="29"/>
      <c r="AA482" s="29"/>
      <c r="AB482" s="29"/>
    </row>
    <row r="483" spans="1:28" ht="15.75" customHeight="1">
      <c r="A483" s="29"/>
      <c r="B483" s="75"/>
      <c r="C483" s="29"/>
      <c r="D483" s="29"/>
      <c r="E483" s="29"/>
      <c r="F483" s="29"/>
      <c r="G483" s="29"/>
      <c r="H483" s="29"/>
      <c r="I483" s="29"/>
      <c r="J483" s="325"/>
      <c r="K483" s="29"/>
      <c r="L483" s="338"/>
      <c r="M483" s="29"/>
      <c r="N483" s="29"/>
      <c r="O483" s="29"/>
      <c r="P483" s="29"/>
      <c r="Q483" s="29"/>
      <c r="R483" s="29"/>
      <c r="S483" s="29"/>
      <c r="T483" s="29"/>
      <c r="U483" s="29"/>
      <c r="V483" s="29"/>
      <c r="W483" s="29"/>
      <c r="X483" s="29"/>
      <c r="Y483" s="29"/>
      <c r="Z483" s="29"/>
      <c r="AA483" s="29"/>
      <c r="AB483" s="29"/>
    </row>
    <row r="484" spans="1:28" ht="15.75" customHeight="1">
      <c r="A484" s="29"/>
      <c r="B484" s="75"/>
      <c r="C484" s="29"/>
      <c r="D484" s="29"/>
      <c r="E484" s="29"/>
      <c r="F484" s="29"/>
      <c r="G484" s="29"/>
      <c r="H484" s="29"/>
      <c r="I484" s="29"/>
      <c r="J484" s="325"/>
      <c r="K484" s="29"/>
      <c r="L484" s="338"/>
      <c r="M484" s="29"/>
      <c r="N484" s="29"/>
      <c r="O484" s="29"/>
      <c r="P484" s="29"/>
      <c r="Q484" s="29"/>
      <c r="R484" s="29"/>
      <c r="S484" s="29"/>
      <c r="T484" s="29"/>
      <c r="U484" s="29"/>
      <c r="V484" s="29"/>
      <c r="W484" s="29"/>
      <c r="X484" s="29"/>
      <c r="Y484" s="29"/>
      <c r="Z484" s="29"/>
      <c r="AA484" s="29"/>
      <c r="AB484" s="29"/>
    </row>
    <row r="485" spans="1:28" ht="15.75" customHeight="1">
      <c r="A485" s="29"/>
      <c r="B485" s="75"/>
      <c r="C485" s="29"/>
      <c r="D485" s="29"/>
      <c r="E485" s="29"/>
      <c r="F485" s="29"/>
      <c r="G485" s="29"/>
      <c r="H485" s="29"/>
      <c r="I485" s="29"/>
      <c r="J485" s="325"/>
      <c r="K485" s="29"/>
      <c r="L485" s="338"/>
      <c r="M485" s="29"/>
      <c r="N485" s="29"/>
      <c r="O485" s="29"/>
      <c r="P485" s="29"/>
      <c r="Q485" s="29"/>
      <c r="R485" s="29"/>
      <c r="S485" s="29"/>
      <c r="T485" s="29"/>
      <c r="U485" s="29"/>
      <c r="V485" s="29"/>
      <c r="W485" s="29"/>
      <c r="X485" s="29"/>
      <c r="Y485" s="29"/>
      <c r="Z485" s="29"/>
      <c r="AA485" s="29"/>
      <c r="AB485" s="29"/>
    </row>
    <row r="486" spans="1:28" ht="15.75" customHeight="1">
      <c r="A486" s="29"/>
      <c r="B486" s="75"/>
      <c r="C486" s="29"/>
      <c r="D486" s="29"/>
      <c r="E486" s="29"/>
      <c r="F486" s="29"/>
      <c r="G486" s="29"/>
      <c r="H486" s="29"/>
      <c r="I486" s="29"/>
      <c r="J486" s="325"/>
      <c r="K486" s="29"/>
      <c r="L486" s="338"/>
      <c r="M486" s="29"/>
      <c r="N486" s="29"/>
      <c r="O486" s="29"/>
      <c r="P486" s="29"/>
      <c r="Q486" s="29"/>
      <c r="R486" s="29"/>
      <c r="S486" s="29"/>
      <c r="T486" s="29"/>
      <c r="U486" s="29"/>
      <c r="V486" s="29"/>
      <c r="W486" s="29"/>
      <c r="X486" s="29"/>
      <c r="Y486" s="29"/>
      <c r="Z486" s="29"/>
      <c r="AA486" s="29"/>
      <c r="AB486" s="29"/>
    </row>
    <row r="487" spans="1:28" ht="15.75" customHeight="1">
      <c r="A487" s="29"/>
      <c r="B487" s="75"/>
      <c r="C487" s="29"/>
      <c r="D487" s="29"/>
      <c r="E487" s="29"/>
      <c r="F487" s="29"/>
      <c r="G487" s="29"/>
      <c r="H487" s="29"/>
      <c r="I487" s="29"/>
      <c r="J487" s="325"/>
      <c r="K487" s="29"/>
      <c r="L487" s="338"/>
      <c r="M487" s="29"/>
      <c r="N487" s="29"/>
      <c r="O487" s="29"/>
      <c r="P487" s="29"/>
      <c r="Q487" s="29"/>
      <c r="R487" s="29"/>
      <c r="S487" s="29"/>
      <c r="T487" s="29"/>
      <c r="U487" s="29"/>
      <c r="V487" s="29"/>
      <c r="W487" s="29"/>
      <c r="X487" s="29"/>
      <c r="Y487" s="29"/>
      <c r="Z487" s="29"/>
      <c r="AA487" s="29"/>
      <c r="AB487" s="29"/>
    </row>
    <row r="488" spans="1:28" ht="15.75" customHeight="1">
      <c r="A488" s="29"/>
      <c r="B488" s="75"/>
      <c r="C488" s="29"/>
      <c r="D488" s="29"/>
      <c r="E488" s="29"/>
      <c r="F488" s="29"/>
      <c r="G488" s="29"/>
      <c r="H488" s="29"/>
      <c r="I488" s="29"/>
      <c r="J488" s="325"/>
      <c r="K488" s="29"/>
      <c r="L488" s="338"/>
      <c r="M488" s="29"/>
      <c r="N488" s="29"/>
      <c r="O488" s="29"/>
      <c r="P488" s="29"/>
      <c r="Q488" s="29"/>
      <c r="R488" s="29"/>
      <c r="S488" s="29"/>
      <c r="T488" s="29"/>
      <c r="U488" s="29"/>
      <c r="V488" s="29"/>
      <c r="W488" s="29"/>
      <c r="X488" s="29"/>
      <c r="Y488" s="29"/>
      <c r="Z488" s="29"/>
      <c r="AA488" s="29"/>
      <c r="AB488" s="29"/>
    </row>
    <row r="489" spans="1:28" ht="15.75" customHeight="1">
      <c r="A489" s="29"/>
      <c r="B489" s="75"/>
      <c r="C489" s="29"/>
      <c r="D489" s="29"/>
      <c r="E489" s="29"/>
      <c r="F489" s="29"/>
      <c r="G489" s="29"/>
      <c r="H489" s="29"/>
      <c r="I489" s="29"/>
      <c r="J489" s="325"/>
      <c r="K489" s="29"/>
      <c r="L489" s="338"/>
      <c r="M489" s="29"/>
      <c r="N489" s="29"/>
      <c r="O489" s="29"/>
      <c r="P489" s="29"/>
      <c r="Q489" s="29"/>
      <c r="R489" s="29"/>
      <c r="S489" s="29"/>
      <c r="T489" s="29"/>
      <c r="U489" s="29"/>
      <c r="V489" s="29"/>
      <c r="W489" s="29"/>
      <c r="X489" s="29"/>
      <c r="Y489" s="29"/>
      <c r="Z489" s="29"/>
      <c r="AA489" s="29"/>
      <c r="AB489" s="29"/>
    </row>
    <row r="490" spans="1:28" ht="15.75" customHeight="1">
      <c r="A490" s="29"/>
      <c r="B490" s="75"/>
      <c r="C490" s="29"/>
      <c r="D490" s="29"/>
      <c r="E490" s="29"/>
      <c r="F490" s="29"/>
      <c r="G490" s="29"/>
      <c r="H490" s="29"/>
      <c r="I490" s="29"/>
      <c r="J490" s="325"/>
      <c r="K490" s="29"/>
      <c r="L490" s="338"/>
      <c r="M490" s="29"/>
      <c r="N490" s="29"/>
      <c r="O490" s="29"/>
      <c r="P490" s="29"/>
      <c r="Q490" s="29"/>
      <c r="R490" s="29"/>
      <c r="S490" s="29"/>
      <c r="T490" s="29"/>
      <c r="U490" s="29"/>
      <c r="V490" s="29"/>
      <c r="W490" s="29"/>
      <c r="X490" s="29"/>
      <c r="Y490" s="29"/>
      <c r="Z490" s="29"/>
      <c r="AA490" s="29"/>
      <c r="AB490" s="29"/>
    </row>
    <row r="491" spans="1:28" ht="15.75" customHeight="1">
      <c r="A491" s="29"/>
      <c r="B491" s="75"/>
      <c r="C491" s="29"/>
      <c r="D491" s="29"/>
      <c r="E491" s="29"/>
      <c r="F491" s="29"/>
      <c r="G491" s="29"/>
      <c r="H491" s="29"/>
      <c r="I491" s="29"/>
      <c r="J491" s="325"/>
      <c r="K491" s="29"/>
      <c r="L491" s="338"/>
      <c r="M491" s="29"/>
      <c r="N491" s="29"/>
      <c r="O491" s="29"/>
      <c r="P491" s="29"/>
      <c r="Q491" s="29"/>
      <c r="R491" s="29"/>
      <c r="S491" s="29"/>
      <c r="T491" s="29"/>
      <c r="U491" s="29"/>
      <c r="V491" s="29"/>
      <c r="W491" s="29"/>
      <c r="X491" s="29"/>
      <c r="Y491" s="29"/>
      <c r="Z491" s="29"/>
      <c r="AA491" s="29"/>
      <c r="AB491" s="29"/>
    </row>
    <row r="492" spans="1:28" ht="15.75" customHeight="1">
      <c r="A492" s="29"/>
      <c r="B492" s="75"/>
      <c r="C492" s="29"/>
      <c r="D492" s="29"/>
      <c r="E492" s="29"/>
      <c r="F492" s="29"/>
      <c r="G492" s="29"/>
      <c r="H492" s="29"/>
      <c r="I492" s="29"/>
      <c r="J492" s="325"/>
      <c r="K492" s="29"/>
      <c r="L492" s="338"/>
      <c r="M492" s="29"/>
      <c r="N492" s="29"/>
      <c r="O492" s="29"/>
      <c r="P492" s="29"/>
      <c r="Q492" s="29"/>
      <c r="R492" s="29"/>
      <c r="S492" s="29"/>
      <c r="T492" s="29"/>
      <c r="U492" s="29"/>
      <c r="V492" s="29"/>
      <c r="W492" s="29"/>
      <c r="X492" s="29"/>
      <c r="Y492" s="29"/>
      <c r="Z492" s="29"/>
      <c r="AA492" s="29"/>
      <c r="AB492" s="29"/>
    </row>
    <row r="493" spans="1:28" ht="15.75" customHeight="1">
      <c r="A493" s="29"/>
      <c r="B493" s="75"/>
      <c r="C493" s="29"/>
      <c r="D493" s="29"/>
      <c r="E493" s="29"/>
      <c r="F493" s="29"/>
      <c r="G493" s="29"/>
      <c r="H493" s="29"/>
      <c r="I493" s="29"/>
      <c r="J493" s="325"/>
      <c r="K493" s="29"/>
      <c r="L493" s="338"/>
      <c r="M493" s="29"/>
      <c r="N493" s="29"/>
      <c r="O493" s="29"/>
      <c r="P493" s="29"/>
      <c r="Q493" s="29"/>
      <c r="R493" s="29"/>
      <c r="S493" s="29"/>
      <c r="T493" s="29"/>
      <c r="U493" s="29"/>
      <c r="V493" s="29"/>
      <c r="W493" s="29"/>
      <c r="X493" s="29"/>
      <c r="Y493" s="29"/>
      <c r="Z493" s="29"/>
      <c r="AA493" s="29"/>
      <c r="AB493" s="29"/>
    </row>
    <row r="494" spans="1:28" ht="15.75" customHeight="1">
      <c r="A494" s="29"/>
      <c r="B494" s="75"/>
      <c r="C494" s="29"/>
      <c r="D494" s="29"/>
      <c r="E494" s="29"/>
      <c r="F494" s="29"/>
      <c r="G494" s="29"/>
      <c r="H494" s="29"/>
      <c r="I494" s="29"/>
      <c r="J494" s="325"/>
      <c r="K494" s="29"/>
      <c r="L494" s="338"/>
      <c r="M494" s="29"/>
      <c r="N494" s="29"/>
      <c r="O494" s="29"/>
      <c r="P494" s="29"/>
      <c r="Q494" s="29"/>
      <c r="R494" s="29"/>
      <c r="S494" s="29"/>
      <c r="T494" s="29"/>
      <c r="U494" s="29"/>
      <c r="V494" s="29"/>
      <c r="W494" s="29"/>
      <c r="X494" s="29"/>
      <c r="Y494" s="29"/>
      <c r="Z494" s="29"/>
      <c r="AA494" s="29"/>
      <c r="AB494" s="29"/>
    </row>
    <row r="495" spans="1:28" ht="15.75" customHeight="1">
      <c r="A495" s="29"/>
      <c r="B495" s="75"/>
      <c r="C495" s="29"/>
      <c r="D495" s="29"/>
      <c r="E495" s="29"/>
      <c r="F495" s="29"/>
      <c r="G495" s="29"/>
      <c r="H495" s="29"/>
      <c r="I495" s="29"/>
      <c r="J495" s="325"/>
      <c r="K495" s="29"/>
      <c r="L495" s="338"/>
      <c r="M495" s="29"/>
      <c r="N495" s="29"/>
      <c r="O495" s="29"/>
      <c r="P495" s="29"/>
      <c r="Q495" s="29"/>
      <c r="R495" s="29"/>
      <c r="S495" s="29"/>
      <c r="T495" s="29"/>
      <c r="U495" s="29"/>
      <c r="V495" s="29"/>
      <c r="W495" s="29"/>
      <c r="X495" s="29"/>
      <c r="Y495" s="29"/>
      <c r="Z495" s="29"/>
      <c r="AA495" s="29"/>
      <c r="AB495" s="29"/>
    </row>
    <row r="496" spans="1:28" ht="15.75" customHeight="1">
      <c r="A496" s="29"/>
      <c r="B496" s="75"/>
      <c r="C496" s="29"/>
      <c r="D496" s="29"/>
      <c r="E496" s="29"/>
      <c r="F496" s="29"/>
      <c r="G496" s="29"/>
      <c r="H496" s="29"/>
      <c r="I496" s="29"/>
      <c r="J496" s="325"/>
      <c r="K496" s="29"/>
      <c r="L496" s="338"/>
      <c r="M496" s="29"/>
      <c r="N496" s="29"/>
      <c r="O496" s="29"/>
      <c r="P496" s="29"/>
      <c r="Q496" s="29"/>
      <c r="R496" s="29"/>
      <c r="S496" s="29"/>
      <c r="T496" s="29"/>
      <c r="U496" s="29"/>
      <c r="V496" s="29"/>
      <c r="W496" s="29"/>
      <c r="X496" s="29"/>
      <c r="Y496" s="29"/>
      <c r="Z496" s="29"/>
      <c r="AA496" s="29"/>
      <c r="AB496" s="29"/>
    </row>
    <row r="497" spans="1:28" ht="15.75" customHeight="1">
      <c r="A497" s="29"/>
      <c r="B497" s="75"/>
      <c r="C497" s="29"/>
      <c r="D497" s="29"/>
      <c r="E497" s="29"/>
      <c r="F497" s="29"/>
      <c r="G497" s="29"/>
      <c r="H497" s="29"/>
      <c r="I497" s="29"/>
      <c r="J497" s="325"/>
      <c r="K497" s="29"/>
      <c r="L497" s="338"/>
      <c r="M497" s="29"/>
      <c r="N497" s="29"/>
      <c r="O497" s="29"/>
      <c r="P497" s="29"/>
      <c r="Q497" s="29"/>
      <c r="R497" s="29"/>
      <c r="S497" s="29"/>
      <c r="T497" s="29"/>
      <c r="U497" s="29"/>
      <c r="V497" s="29"/>
      <c r="W497" s="29"/>
      <c r="X497" s="29"/>
      <c r="Y497" s="29"/>
      <c r="Z497" s="29"/>
      <c r="AA497" s="29"/>
      <c r="AB497" s="29"/>
    </row>
    <row r="498" spans="1:28" ht="15.75" customHeight="1">
      <c r="A498" s="29"/>
      <c r="B498" s="75"/>
      <c r="C498" s="29"/>
      <c r="D498" s="29"/>
      <c r="E498" s="29"/>
      <c r="F498" s="29"/>
      <c r="G498" s="29"/>
      <c r="H498" s="29"/>
      <c r="I498" s="29"/>
      <c r="J498" s="325"/>
      <c r="K498" s="29"/>
      <c r="L498" s="338"/>
      <c r="M498" s="29"/>
      <c r="N498" s="29"/>
      <c r="O498" s="29"/>
      <c r="P498" s="29"/>
      <c r="Q498" s="29"/>
      <c r="R498" s="29"/>
      <c r="S498" s="29"/>
      <c r="T498" s="29"/>
      <c r="U498" s="29"/>
      <c r="V498" s="29"/>
      <c r="W498" s="29"/>
      <c r="X498" s="29"/>
      <c r="Y498" s="29"/>
      <c r="Z498" s="29"/>
      <c r="AA498" s="29"/>
      <c r="AB498" s="29"/>
    </row>
    <row r="499" spans="1:28" ht="15.75" customHeight="1">
      <c r="A499" s="29"/>
      <c r="B499" s="75"/>
      <c r="C499" s="29"/>
      <c r="D499" s="29"/>
      <c r="E499" s="29"/>
      <c r="F499" s="29"/>
      <c r="G499" s="29"/>
      <c r="H499" s="29"/>
      <c r="I499" s="29"/>
      <c r="J499" s="325"/>
      <c r="K499" s="29"/>
      <c r="L499" s="338"/>
      <c r="M499" s="29"/>
      <c r="N499" s="29"/>
      <c r="O499" s="29"/>
      <c r="P499" s="29"/>
      <c r="Q499" s="29"/>
      <c r="R499" s="29"/>
      <c r="S499" s="29"/>
      <c r="T499" s="29"/>
      <c r="U499" s="29"/>
      <c r="V499" s="29"/>
      <c r="W499" s="29"/>
      <c r="X499" s="29"/>
      <c r="Y499" s="29"/>
      <c r="Z499" s="29"/>
      <c r="AA499" s="29"/>
      <c r="AB499" s="29"/>
    </row>
    <row r="500" spans="1:28" ht="15.75" customHeight="1">
      <c r="A500" s="29"/>
      <c r="B500" s="75"/>
      <c r="C500" s="29"/>
      <c r="D500" s="29"/>
      <c r="E500" s="29"/>
      <c r="F500" s="29"/>
      <c r="G500" s="29"/>
      <c r="H500" s="29"/>
      <c r="I500" s="29"/>
      <c r="J500" s="325"/>
      <c r="K500" s="29"/>
      <c r="L500" s="338"/>
      <c r="M500" s="29"/>
      <c r="N500" s="29"/>
      <c r="O500" s="29"/>
      <c r="P500" s="29"/>
      <c r="Q500" s="29"/>
      <c r="R500" s="29"/>
      <c r="S500" s="29"/>
      <c r="T500" s="29"/>
      <c r="U500" s="29"/>
      <c r="V500" s="29"/>
      <c r="W500" s="29"/>
      <c r="X500" s="29"/>
      <c r="Y500" s="29"/>
      <c r="Z500" s="29"/>
      <c r="AA500" s="29"/>
      <c r="AB500" s="29"/>
    </row>
    <row r="501" spans="1:28" ht="15.75" customHeight="1">
      <c r="A501" s="29"/>
      <c r="B501" s="75"/>
      <c r="C501" s="29"/>
      <c r="D501" s="29"/>
      <c r="E501" s="29"/>
      <c r="F501" s="29"/>
      <c r="G501" s="29"/>
      <c r="H501" s="29"/>
      <c r="I501" s="29"/>
      <c r="J501" s="325"/>
      <c r="K501" s="29"/>
      <c r="L501" s="338"/>
      <c r="M501" s="29"/>
      <c r="N501" s="29"/>
      <c r="O501" s="29"/>
      <c r="P501" s="29"/>
      <c r="Q501" s="29"/>
      <c r="R501" s="29"/>
      <c r="S501" s="29"/>
      <c r="T501" s="29"/>
      <c r="U501" s="29"/>
      <c r="V501" s="29"/>
      <c r="W501" s="29"/>
      <c r="X501" s="29"/>
      <c r="Y501" s="29"/>
      <c r="Z501" s="29"/>
      <c r="AA501" s="29"/>
      <c r="AB501" s="29"/>
    </row>
    <row r="502" spans="1:28" ht="15.75" customHeight="1">
      <c r="A502" s="29"/>
      <c r="B502" s="75"/>
      <c r="C502" s="29"/>
      <c r="D502" s="29"/>
      <c r="E502" s="29"/>
      <c r="F502" s="29"/>
      <c r="G502" s="29"/>
      <c r="H502" s="29"/>
      <c r="I502" s="29"/>
      <c r="J502" s="325"/>
      <c r="K502" s="29"/>
      <c r="L502" s="338"/>
      <c r="M502" s="29"/>
      <c r="N502" s="29"/>
      <c r="O502" s="29"/>
      <c r="P502" s="29"/>
      <c r="Q502" s="29"/>
      <c r="R502" s="29"/>
      <c r="S502" s="29"/>
      <c r="T502" s="29"/>
      <c r="U502" s="29"/>
      <c r="V502" s="29"/>
      <c r="W502" s="29"/>
      <c r="X502" s="29"/>
      <c r="Y502" s="29"/>
      <c r="Z502" s="29"/>
      <c r="AA502" s="29"/>
      <c r="AB502" s="29"/>
    </row>
    <row r="503" spans="1:28" ht="15.75" customHeight="1">
      <c r="A503" s="29"/>
      <c r="B503" s="75"/>
      <c r="C503" s="29"/>
      <c r="D503" s="29"/>
      <c r="E503" s="29"/>
      <c r="F503" s="29"/>
      <c r="G503" s="29"/>
      <c r="H503" s="29"/>
      <c r="I503" s="29"/>
      <c r="J503" s="325"/>
      <c r="K503" s="29"/>
      <c r="L503" s="338"/>
      <c r="M503" s="29"/>
      <c r="N503" s="29"/>
      <c r="O503" s="29"/>
      <c r="P503" s="29"/>
      <c r="Q503" s="29"/>
      <c r="R503" s="29"/>
      <c r="S503" s="29"/>
      <c r="T503" s="29"/>
      <c r="U503" s="29"/>
      <c r="V503" s="29"/>
      <c r="W503" s="29"/>
      <c r="X503" s="29"/>
      <c r="Y503" s="29"/>
      <c r="Z503" s="29"/>
      <c r="AA503" s="29"/>
      <c r="AB503" s="29"/>
    </row>
    <row r="504" spans="1:28" ht="15.75" customHeight="1">
      <c r="A504" s="29"/>
      <c r="B504" s="75"/>
      <c r="C504" s="29"/>
      <c r="D504" s="29"/>
      <c r="E504" s="29"/>
      <c r="F504" s="29"/>
      <c r="G504" s="29"/>
      <c r="H504" s="29"/>
      <c r="I504" s="29"/>
      <c r="J504" s="325"/>
      <c r="K504" s="29"/>
      <c r="L504" s="338"/>
      <c r="M504" s="29"/>
      <c r="N504" s="29"/>
      <c r="O504" s="29"/>
      <c r="P504" s="29"/>
      <c r="Q504" s="29"/>
      <c r="R504" s="29"/>
      <c r="S504" s="29"/>
      <c r="T504" s="29"/>
      <c r="U504" s="29"/>
      <c r="V504" s="29"/>
      <c r="W504" s="29"/>
      <c r="X504" s="29"/>
      <c r="Y504" s="29"/>
      <c r="Z504" s="29"/>
      <c r="AA504" s="29"/>
      <c r="AB504" s="29"/>
    </row>
    <row r="505" spans="1:28" ht="15.75" customHeight="1">
      <c r="A505" s="29"/>
      <c r="B505" s="75"/>
      <c r="C505" s="29"/>
      <c r="D505" s="29"/>
      <c r="E505" s="29"/>
      <c r="F505" s="29"/>
      <c r="G505" s="29"/>
      <c r="H505" s="29"/>
      <c r="I505" s="29"/>
      <c r="J505" s="325"/>
      <c r="K505" s="29"/>
      <c r="L505" s="338"/>
      <c r="M505" s="29"/>
      <c r="N505" s="29"/>
      <c r="O505" s="29"/>
      <c r="P505" s="29"/>
      <c r="Q505" s="29"/>
      <c r="R505" s="29"/>
      <c r="S505" s="29"/>
      <c r="T505" s="29"/>
      <c r="U505" s="29"/>
      <c r="V505" s="29"/>
      <c r="W505" s="29"/>
      <c r="X505" s="29"/>
      <c r="Y505" s="29"/>
      <c r="Z505" s="29"/>
      <c r="AA505" s="29"/>
      <c r="AB505" s="29"/>
    </row>
    <row r="506" spans="1:28" ht="15.75" customHeight="1">
      <c r="A506" s="29"/>
      <c r="B506" s="75"/>
      <c r="C506" s="29"/>
      <c r="D506" s="29"/>
      <c r="E506" s="29"/>
      <c r="F506" s="29"/>
      <c r="G506" s="29"/>
      <c r="H506" s="29"/>
      <c r="I506" s="29"/>
      <c r="J506" s="325"/>
      <c r="K506" s="29"/>
      <c r="L506" s="338"/>
      <c r="M506" s="29"/>
      <c r="N506" s="29"/>
      <c r="O506" s="29"/>
      <c r="P506" s="29"/>
      <c r="Q506" s="29"/>
      <c r="R506" s="29"/>
      <c r="S506" s="29"/>
      <c r="T506" s="29"/>
      <c r="U506" s="29"/>
      <c r="V506" s="29"/>
      <c r="W506" s="29"/>
      <c r="X506" s="29"/>
      <c r="Y506" s="29"/>
      <c r="Z506" s="29"/>
      <c r="AA506" s="29"/>
      <c r="AB506" s="29"/>
    </row>
    <row r="507" spans="1:28" ht="15.75" customHeight="1">
      <c r="A507" s="29"/>
      <c r="B507" s="75"/>
      <c r="C507" s="29"/>
      <c r="D507" s="29"/>
      <c r="E507" s="29"/>
      <c r="F507" s="29"/>
      <c r="G507" s="29"/>
      <c r="H507" s="29"/>
      <c r="I507" s="29"/>
      <c r="J507" s="325"/>
      <c r="K507" s="29"/>
      <c r="L507" s="338"/>
      <c r="M507" s="29"/>
      <c r="N507" s="29"/>
      <c r="O507" s="29"/>
      <c r="P507" s="29"/>
      <c r="Q507" s="29"/>
      <c r="R507" s="29"/>
      <c r="S507" s="29"/>
      <c r="T507" s="29"/>
      <c r="U507" s="29"/>
      <c r="V507" s="29"/>
      <c r="W507" s="29"/>
      <c r="X507" s="29"/>
      <c r="Y507" s="29"/>
      <c r="Z507" s="29"/>
      <c r="AA507" s="29"/>
      <c r="AB507" s="29"/>
    </row>
    <row r="508" spans="1:28" ht="15.75" customHeight="1">
      <c r="A508" s="29"/>
      <c r="B508" s="75"/>
      <c r="C508" s="29"/>
      <c r="D508" s="29"/>
      <c r="E508" s="29"/>
      <c r="F508" s="29"/>
      <c r="G508" s="29"/>
      <c r="H508" s="29"/>
      <c r="I508" s="29"/>
      <c r="J508" s="325"/>
      <c r="K508" s="29"/>
      <c r="L508" s="338"/>
      <c r="M508" s="29"/>
      <c r="N508" s="29"/>
      <c r="O508" s="29"/>
      <c r="P508" s="29"/>
      <c r="Q508" s="29"/>
      <c r="R508" s="29"/>
      <c r="S508" s="29"/>
      <c r="T508" s="29"/>
      <c r="U508" s="29"/>
      <c r="V508" s="29"/>
      <c r="W508" s="29"/>
      <c r="X508" s="29"/>
      <c r="Y508" s="29"/>
      <c r="Z508" s="29"/>
      <c r="AA508" s="29"/>
      <c r="AB508" s="29"/>
    </row>
    <row r="509" spans="1:28" ht="15.75" customHeight="1">
      <c r="A509" s="29"/>
      <c r="B509" s="75"/>
      <c r="C509" s="29"/>
      <c r="D509" s="29"/>
      <c r="E509" s="29"/>
      <c r="F509" s="29"/>
      <c r="G509" s="29"/>
      <c r="H509" s="29"/>
      <c r="I509" s="29"/>
      <c r="J509" s="325"/>
      <c r="K509" s="29"/>
      <c r="L509" s="338"/>
      <c r="M509" s="29"/>
      <c r="N509" s="29"/>
      <c r="O509" s="29"/>
      <c r="P509" s="29"/>
      <c r="Q509" s="29"/>
      <c r="R509" s="29"/>
      <c r="S509" s="29"/>
      <c r="T509" s="29"/>
      <c r="U509" s="29"/>
      <c r="V509" s="29"/>
      <c r="W509" s="29"/>
      <c r="X509" s="29"/>
      <c r="Y509" s="29"/>
      <c r="Z509" s="29"/>
      <c r="AA509" s="29"/>
      <c r="AB509" s="29"/>
    </row>
    <row r="510" spans="1:28" ht="15.75" customHeight="1">
      <c r="A510" s="29"/>
      <c r="B510" s="75"/>
      <c r="C510" s="29"/>
      <c r="D510" s="29"/>
      <c r="E510" s="29"/>
      <c r="F510" s="29"/>
      <c r="G510" s="29"/>
      <c r="H510" s="29"/>
      <c r="I510" s="29"/>
      <c r="J510" s="325"/>
      <c r="K510" s="29"/>
      <c r="L510" s="338"/>
      <c r="M510" s="29"/>
      <c r="N510" s="29"/>
      <c r="O510" s="29"/>
      <c r="P510" s="29"/>
      <c r="Q510" s="29"/>
      <c r="R510" s="29"/>
      <c r="S510" s="29"/>
      <c r="T510" s="29"/>
      <c r="U510" s="29"/>
      <c r="V510" s="29"/>
      <c r="W510" s="29"/>
      <c r="X510" s="29"/>
      <c r="Y510" s="29"/>
      <c r="Z510" s="29"/>
      <c r="AA510" s="29"/>
      <c r="AB510" s="29"/>
    </row>
    <row r="511" spans="1:28" ht="15.75" customHeight="1">
      <c r="A511" s="29"/>
      <c r="B511" s="75"/>
      <c r="C511" s="29"/>
      <c r="D511" s="29"/>
      <c r="E511" s="29"/>
      <c r="F511" s="29"/>
      <c r="G511" s="29"/>
      <c r="H511" s="29"/>
      <c r="I511" s="29"/>
      <c r="J511" s="325"/>
      <c r="K511" s="29"/>
      <c r="L511" s="338"/>
      <c r="M511" s="29"/>
      <c r="N511" s="29"/>
      <c r="O511" s="29"/>
      <c r="P511" s="29"/>
      <c r="Q511" s="29"/>
      <c r="R511" s="29"/>
      <c r="S511" s="29"/>
      <c r="T511" s="29"/>
      <c r="U511" s="29"/>
      <c r="V511" s="29"/>
      <c r="W511" s="29"/>
      <c r="X511" s="29"/>
      <c r="Y511" s="29"/>
      <c r="Z511" s="29"/>
      <c r="AA511" s="29"/>
      <c r="AB511" s="29"/>
    </row>
    <row r="512" spans="1:28" ht="15.75" customHeight="1">
      <c r="A512" s="29"/>
      <c r="B512" s="75"/>
      <c r="C512" s="29"/>
      <c r="D512" s="29"/>
      <c r="E512" s="29"/>
      <c r="F512" s="29"/>
      <c r="G512" s="29"/>
      <c r="H512" s="29"/>
      <c r="I512" s="29"/>
      <c r="J512" s="325"/>
      <c r="K512" s="29"/>
      <c r="L512" s="338"/>
      <c r="M512" s="29"/>
      <c r="N512" s="29"/>
      <c r="O512" s="29"/>
      <c r="P512" s="29"/>
      <c r="Q512" s="29"/>
      <c r="R512" s="29"/>
      <c r="S512" s="29"/>
      <c r="T512" s="29"/>
      <c r="U512" s="29"/>
      <c r="V512" s="29"/>
      <c r="W512" s="29"/>
      <c r="X512" s="29"/>
      <c r="Y512" s="29"/>
      <c r="Z512" s="29"/>
      <c r="AA512" s="29"/>
      <c r="AB512" s="29"/>
    </row>
    <row r="513" spans="1:28" ht="15.75" customHeight="1">
      <c r="A513" s="29"/>
      <c r="B513" s="75"/>
      <c r="C513" s="29"/>
      <c r="D513" s="29"/>
      <c r="E513" s="29"/>
      <c r="F513" s="29"/>
      <c r="G513" s="29"/>
      <c r="H513" s="29"/>
      <c r="I513" s="29"/>
      <c r="J513" s="325"/>
      <c r="K513" s="29"/>
      <c r="L513" s="338"/>
      <c r="M513" s="29"/>
      <c r="N513" s="29"/>
      <c r="O513" s="29"/>
      <c r="P513" s="29"/>
      <c r="Q513" s="29"/>
      <c r="R513" s="29"/>
      <c r="S513" s="29"/>
      <c r="T513" s="29"/>
      <c r="U513" s="29"/>
      <c r="V513" s="29"/>
      <c r="W513" s="29"/>
      <c r="X513" s="29"/>
      <c r="Y513" s="29"/>
      <c r="Z513" s="29"/>
      <c r="AA513" s="29"/>
      <c r="AB513" s="29"/>
    </row>
    <row r="514" spans="1:28" ht="15.75" customHeight="1">
      <c r="A514" s="29"/>
      <c r="B514" s="75"/>
      <c r="C514" s="29"/>
      <c r="D514" s="29"/>
      <c r="E514" s="29"/>
      <c r="F514" s="29"/>
      <c r="G514" s="29"/>
      <c r="H514" s="29"/>
      <c r="I514" s="29"/>
      <c r="J514" s="325"/>
      <c r="K514" s="29"/>
      <c r="L514" s="338"/>
      <c r="M514" s="29"/>
      <c r="N514" s="29"/>
      <c r="O514" s="29"/>
      <c r="P514" s="29"/>
      <c r="Q514" s="29"/>
      <c r="R514" s="29"/>
      <c r="S514" s="29"/>
      <c r="T514" s="29"/>
      <c r="U514" s="29"/>
      <c r="V514" s="29"/>
      <c r="W514" s="29"/>
      <c r="X514" s="29"/>
      <c r="Y514" s="29"/>
      <c r="Z514" s="29"/>
      <c r="AA514" s="29"/>
      <c r="AB514" s="29"/>
    </row>
    <row r="515" spans="1:28" ht="15.75" customHeight="1">
      <c r="A515" s="29"/>
      <c r="B515" s="75"/>
      <c r="C515" s="29"/>
      <c r="D515" s="29"/>
      <c r="E515" s="29"/>
      <c r="F515" s="29"/>
      <c r="G515" s="29"/>
      <c r="H515" s="29"/>
      <c r="I515" s="29"/>
      <c r="J515" s="325"/>
      <c r="K515" s="29"/>
      <c r="L515" s="338"/>
      <c r="M515" s="29"/>
      <c r="N515" s="29"/>
      <c r="O515" s="29"/>
      <c r="P515" s="29"/>
      <c r="Q515" s="29"/>
      <c r="R515" s="29"/>
      <c r="S515" s="29"/>
      <c r="T515" s="29"/>
      <c r="U515" s="29"/>
      <c r="V515" s="29"/>
      <c r="W515" s="29"/>
      <c r="X515" s="29"/>
      <c r="Y515" s="29"/>
      <c r="Z515" s="29"/>
      <c r="AA515" s="29"/>
      <c r="AB515" s="29"/>
    </row>
    <row r="516" spans="1:28" ht="15.75" customHeight="1">
      <c r="A516" s="29"/>
      <c r="B516" s="75"/>
      <c r="C516" s="29"/>
      <c r="D516" s="29"/>
      <c r="E516" s="29"/>
      <c r="F516" s="29"/>
      <c r="G516" s="29"/>
      <c r="H516" s="29"/>
      <c r="I516" s="29"/>
      <c r="J516" s="325"/>
      <c r="K516" s="29"/>
      <c r="L516" s="338"/>
      <c r="M516" s="29"/>
      <c r="N516" s="29"/>
      <c r="O516" s="29"/>
      <c r="P516" s="29"/>
      <c r="Q516" s="29"/>
      <c r="R516" s="29"/>
      <c r="S516" s="29"/>
      <c r="T516" s="29"/>
      <c r="U516" s="29"/>
      <c r="V516" s="29"/>
      <c r="W516" s="29"/>
      <c r="X516" s="29"/>
      <c r="Y516" s="29"/>
      <c r="Z516" s="29"/>
      <c r="AA516" s="29"/>
      <c r="AB516" s="29"/>
    </row>
    <row r="517" spans="1:28" ht="15.75" customHeight="1">
      <c r="A517" s="29"/>
      <c r="B517" s="75"/>
      <c r="C517" s="29"/>
      <c r="D517" s="29"/>
      <c r="E517" s="29"/>
      <c r="F517" s="29"/>
      <c r="G517" s="29"/>
      <c r="H517" s="29"/>
      <c r="I517" s="29"/>
      <c r="J517" s="325"/>
      <c r="K517" s="29"/>
      <c r="L517" s="338"/>
      <c r="M517" s="29"/>
      <c r="N517" s="29"/>
      <c r="O517" s="29"/>
      <c r="P517" s="29"/>
      <c r="Q517" s="29"/>
      <c r="R517" s="29"/>
      <c r="S517" s="29"/>
      <c r="T517" s="29"/>
      <c r="U517" s="29"/>
      <c r="V517" s="29"/>
      <c r="W517" s="29"/>
      <c r="X517" s="29"/>
      <c r="Y517" s="29"/>
      <c r="Z517" s="29"/>
      <c r="AA517" s="29"/>
      <c r="AB517" s="29"/>
    </row>
    <row r="518" spans="1:28" ht="15.75" customHeight="1">
      <c r="A518" s="29"/>
      <c r="B518" s="75"/>
      <c r="C518" s="29"/>
      <c r="D518" s="29"/>
      <c r="E518" s="29"/>
      <c r="F518" s="29"/>
      <c r="G518" s="29"/>
      <c r="H518" s="29"/>
      <c r="I518" s="29"/>
      <c r="J518" s="325"/>
      <c r="K518" s="29"/>
      <c r="L518" s="338"/>
      <c r="M518" s="29"/>
      <c r="N518" s="29"/>
      <c r="O518" s="29"/>
      <c r="P518" s="29"/>
      <c r="Q518" s="29"/>
      <c r="R518" s="29"/>
      <c r="S518" s="29"/>
      <c r="T518" s="29"/>
      <c r="U518" s="29"/>
      <c r="V518" s="29"/>
      <c r="W518" s="29"/>
      <c r="X518" s="29"/>
      <c r="Y518" s="29"/>
      <c r="Z518" s="29"/>
      <c r="AA518" s="29"/>
      <c r="AB518" s="29"/>
    </row>
    <row r="519" spans="1:28" ht="15.75" customHeight="1">
      <c r="A519" s="29"/>
      <c r="B519" s="75"/>
      <c r="C519" s="29"/>
      <c r="D519" s="29"/>
      <c r="E519" s="29"/>
      <c r="F519" s="29"/>
      <c r="G519" s="29"/>
      <c r="H519" s="29"/>
      <c r="I519" s="29"/>
      <c r="J519" s="325"/>
      <c r="K519" s="29"/>
      <c r="L519" s="338"/>
      <c r="M519" s="29"/>
      <c r="N519" s="29"/>
      <c r="O519" s="29"/>
      <c r="P519" s="29"/>
      <c r="Q519" s="29"/>
      <c r="R519" s="29"/>
      <c r="S519" s="29"/>
      <c r="T519" s="29"/>
      <c r="U519" s="29"/>
      <c r="V519" s="29"/>
      <c r="W519" s="29"/>
      <c r="X519" s="29"/>
      <c r="Y519" s="29"/>
      <c r="Z519" s="29"/>
      <c r="AA519" s="29"/>
      <c r="AB519" s="29"/>
    </row>
    <row r="520" spans="1:28" ht="15.75" customHeight="1">
      <c r="A520" s="29"/>
      <c r="B520" s="75"/>
      <c r="C520" s="29"/>
      <c r="D520" s="29"/>
      <c r="E520" s="29"/>
      <c r="F520" s="29"/>
      <c r="G520" s="29"/>
      <c r="H520" s="29"/>
      <c r="I520" s="29"/>
      <c r="J520" s="325"/>
      <c r="K520" s="29"/>
      <c r="L520" s="338"/>
      <c r="M520" s="29"/>
      <c r="N520" s="29"/>
      <c r="O520" s="29"/>
      <c r="P520" s="29"/>
      <c r="Q520" s="29"/>
      <c r="R520" s="29"/>
      <c r="S520" s="29"/>
      <c r="T520" s="29"/>
      <c r="U520" s="29"/>
      <c r="V520" s="29"/>
      <c r="W520" s="29"/>
      <c r="X520" s="29"/>
      <c r="Y520" s="29"/>
      <c r="Z520" s="29"/>
      <c r="AA520" s="29"/>
      <c r="AB520" s="29"/>
    </row>
    <row r="521" spans="1:28" ht="15.75" customHeight="1">
      <c r="A521" s="29"/>
      <c r="B521" s="75"/>
      <c r="C521" s="29"/>
      <c r="D521" s="29"/>
      <c r="E521" s="29"/>
      <c r="F521" s="29"/>
      <c r="G521" s="29"/>
      <c r="H521" s="29"/>
      <c r="I521" s="29"/>
      <c r="J521" s="325"/>
      <c r="K521" s="29"/>
      <c r="L521" s="338"/>
      <c r="M521" s="29"/>
      <c r="N521" s="29"/>
      <c r="O521" s="29"/>
      <c r="P521" s="29"/>
      <c r="Q521" s="29"/>
      <c r="R521" s="29"/>
      <c r="S521" s="29"/>
      <c r="T521" s="29"/>
      <c r="U521" s="29"/>
      <c r="V521" s="29"/>
      <c r="W521" s="29"/>
      <c r="X521" s="29"/>
      <c r="Y521" s="29"/>
      <c r="Z521" s="29"/>
      <c r="AA521" s="29"/>
      <c r="AB521" s="29"/>
    </row>
    <row r="522" spans="1:28" ht="15.75" customHeight="1">
      <c r="A522" s="29"/>
      <c r="B522" s="75"/>
      <c r="C522" s="29"/>
      <c r="D522" s="29"/>
      <c r="E522" s="29"/>
      <c r="F522" s="29"/>
      <c r="G522" s="29"/>
      <c r="H522" s="29"/>
      <c r="I522" s="29"/>
      <c r="J522" s="325"/>
      <c r="K522" s="29"/>
      <c r="L522" s="338"/>
      <c r="M522" s="29"/>
      <c r="N522" s="29"/>
      <c r="O522" s="29"/>
      <c r="P522" s="29"/>
      <c r="Q522" s="29"/>
      <c r="R522" s="29"/>
      <c r="S522" s="29"/>
      <c r="T522" s="29"/>
      <c r="U522" s="29"/>
      <c r="V522" s="29"/>
      <c r="W522" s="29"/>
      <c r="X522" s="29"/>
      <c r="Y522" s="29"/>
      <c r="Z522" s="29"/>
      <c r="AA522" s="29"/>
      <c r="AB522" s="29"/>
    </row>
    <row r="523" spans="1:28" ht="15.75" customHeight="1">
      <c r="A523" s="29"/>
      <c r="B523" s="75"/>
      <c r="C523" s="29"/>
      <c r="D523" s="29"/>
      <c r="E523" s="29"/>
      <c r="F523" s="29"/>
      <c r="G523" s="29"/>
      <c r="H523" s="29"/>
      <c r="I523" s="29"/>
      <c r="J523" s="325"/>
      <c r="K523" s="29"/>
      <c r="L523" s="338"/>
      <c r="M523" s="29"/>
      <c r="N523" s="29"/>
      <c r="O523" s="29"/>
      <c r="P523" s="29"/>
      <c r="Q523" s="29"/>
      <c r="R523" s="29"/>
      <c r="S523" s="29"/>
      <c r="T523" s="29"/>
      <c r="U523" s="29"/>
      <c r="V523" s="29"/>
      <c r="W523" s="29"/>
      <c r="X523" s="29"/>
      <c r="Y523" s="29"/>
      <c r="Z523" s="29"/>
      <c r="AA523" s="29"/>
      <c r="AB523" s="29"/>
    </row>
    <row r="524" spans="1:28" ht="15.75" customHeight="1">
      <c r="A524" s="29"/>
      <c r="B524" s="75"/>
      <c r="C524" s="29"/>
      <c r="D524" s="29"/>
      <c r="E524" s="29"/>
      <c r="F524" s="29"/>
      <c r="G524" s="29"/>
      <c r="H524" s="29"/>
      <c r="I524" s="29"/>
      <c r="J524" s="325"/>
      <c r="K524" s="29"/>
      <c r="L524" s="338"/>
      <c r="M524" s="29"/>
      <c r="N524" s="29"/>
      <c r="O524" s="29"/>
      <c r="P524" s="29"/>
      <c r="Q524" s="29"/>
      <c r="R524" s="29"/>
      <c r="S524" s="29"/>
      <c r="T524" s="29"/>
      <c r="U524" s="29"/>
      <c r="V524" s="29"/>
      <c r="W524" s="29"/>
      <c r="X524" s="29"/>
      <c r="Y524" s="29"/>
      <c r="Z524" s="29"/>
      <c r="AA524" s="29"/>
      <c r="AB524" s="29"/>
    </row>
    <row r="525" spans="1:28" ht="15.75" customHeight="1">
      <c r="A525" s="29"/>
      <c r="B525" s="75"/>
      <c r="C525" s="29"/>
      <c r="D525" s="29"/>
      <c r="E525" s="29"/>
      <c r="F525" s="29"/>
      <c r="G525" s="29"/>
      <c r="H525" s="29"/>
      <c r="I525" s="29"/>
      <c r="J525" s="325"/>
      <c r="K525" s="29"/>
      <c r="L525" s="338"/>
      <c r="M525" s="29"/>
      <c r="N525" s="29"/>
      <c r="O525" s="29"/>
      <c r="P525" s="29"/>
      <c r="Q525" s="29"/>
      <c r="R525" s="29"/>
      <c r="S525" s="29"/>
      <c r="T525" s="29"/>
      <c r="U525" s="29"/>
      <c r="V525" s="29"/>
      <c r="W525" s="29"/>
      <c r="X525" s="29"/>
      <c r="Y525" s="29"/>
      <c r="Z525" s="29"/>
      <c r="AA525" s="29"/>
      <c r="AB525" s="29"/>
    </row>
    <row r="526" spans="1:28" ht="15.75" customHeight="1">
      <c r="A526" s="29"/>
      <c r="B526" s="75"/>
      <c r="C526" s="29"/>
      <c r="D526" s="29"/>
      <c r="E526" s="29"/>
      <c r="F526" s="29"/>
      <c r="G526" s="29"/>
      <c r="H526" s="29"/>
      <c r="I526" s="29"/>
      <c r="J526" s="325"/>
      <c r="K526" s="29"/>
      <c r="L526" s="338"/>
      <c r="M526" s="29"/>
      <c r="N526" s="29"/>
      <c r="O526" s="29"/>
      <c r="P526" s="29"/>
      <c r="Q526" s="29"/>
      <c r="R526" s="29"/>
      <c r="S526" s="29"/>
      <c r="T526" s="29"/>
      <c r="U526" s="29"/>
      <c r="V526" s="29"/>
      <c r="W526" s="29"/>
      <c r="X526" s="29"/>
      <c r="Y526" s="29"/>
      <c r="Z526" s="29"/>
      <c r="AA526" s="29"/>
      <c r="AB526" s="29"/>
    </row>
    <row r="527" spans="1:28" ht="15.75" customHeight="1">
      <c r="A527" s="29"/>
      <c r="B527" s="75"/>
      <c r="C527" s="29"/>
      <c r="D527" s="29"/>
      <c r="E527" s="29"/>
      <c r="F527" s="29"/>
      <c r="G527" s="29"/>
      <c r="H527" s="29"/>
      <c r="I527" s="29"/>
      <c r="J527" s="325"/>
      <c r="K527" s="29"/>
      <c r="L527" s="338"/>
      <c r="M527" s="29"/>
      <c r="N527" s="29"/>
      <c r="O527" s="29"/>
      <c r="P527" s="29"/>
      <c r="Q527" s="29"/>
      <c r="R527" s="29"/>
      <c r="S527" s="29"/>
      <c r="T527" s="29"/>
      <c r="U527" s="29"/>
      <c r="V527" s="29"/>
      <c r="W527" s="29"/>
      <c r="X527" s="29"/>
      <c r="Y527" s="29"/>
      <c r="Z527" s="29"/>
      <c r="AA527" s="29"/>
      <c r="AB527" s="29"/>
    </row>
    <row r="528" spans="1:28" ht="15.75" customHeight="1">
      <c r="A528" s="29"/>
      <c r="B528" s="75"/>
      <c r="C528" s="29"/>
      <c r="D528" s="29"/>
      <c r="E528" s="29"/>
      <c r="F528" s="29"/>
      <c r="G528" s="29"/>
      <c r="H528" s="29"/>
      <c r="I528" s="29"/>
      <c r="J528" s="325"/>
      <c r="K528" s="29"/>
      <c r="L528" s="338"/>
      <c r="M528" s="29"/>
      <c r="N528" s="29"/>
      <c r="O528" s="29"/>
      <c r="P528" s="29"/>
      <c r="Q528" s="29"/>
      <c r="R528" s="29"/>
      <c r="S528" s="29"/>
      <c r="T528" s="29"/>
      <c r="U528" s="29"/>
      <c r="V528" s="29"/>
      <c r="W528" s="29"/>
      <c r="X528" s="29"/>
      <c r="Y528" s="29"/>
      <c r="Z528" s="29"/>
      <c r="AA528" s="29"/>
      <c r="AB528" s="29"/>
    </row>
    <row r="529" spans="1:28" ht="15.75" customHeight="1">
      <c r="A529" s="29"/>
      <c r="B529" s="75"/>
      <c r="C529" s="29"/>
      <c r="D529" s="29"/>
      <c r="E529" s="29"/>
      <c r="F529" s="29"/>
      <c r="G529" s="29"/>
      <c r="H529" s="29"/>
      <c r="I529" s="29"/>
      <c r="J529" s="325"/>
      <c r="K529" s="29"/>
      <c r="L529" s="338"/>
      <c r="M529" s="29"/>
      <c r="N529" s="29"/>
      <c r="O529" s="29"/>
      <c r="P529" s="29"/>
      <c r="Q529" s="29"/>
      <c r="R529" s="29"/>
      <c r="S529" s="29"/>
      <c r="T529" s="29"/>
      <c r="U529" s="29"/>
      <c r="V529" s="29"/>
      <c r="W529" s="29"/>
      <c r="X529" s="29"/>
      <c r="Y529" s="29"/>
      <c r="Z529" s="29"/>
      <c r="AA529" s="29"/>
      <c r="AB529" s="29"/>
    </row>
    <row r="530" spans="1:28" ht="15.75" customHeight="1">
      <c r="A530" s="29"/>
      <c r="B530" s="75"/>
      <c r="C530" s="29"/>
      <c r="D530" s="29"/>
      <c r="E530" s="29"/>
      <c r="F530" s="29"/>
      <c r="G530" s="29"/>
      <c r="H530" s="29"/>
      <c r="I530" s="29"/>
      <c r="J530" s="325"/>
      <c r="K530" s="29"/>
      <c r="L530" s="338"/>
      <c r="M530" s="29"/>
      <c r="N530" s="29"/>
      <c r="O530" s="29"/>
      <c r="P530" s="29"/>
      <c r="Q530" s="29"/>
      <c r="R530" s="29"/>
      <c r="S530" s="29"/>
      <c r="T530" s="29"/>
      <c r="U530" s="29"/>
      <c r="V530" s="29"/>
      <c r="W530" s="29"/>
      <c r="X530" s="29"/>
      <c r="Y530" s="29"/>
      <c r="Z530" s="29"/>
      <c r="AA530" s="29"/>
      <c r="AB530" s="29"/>
    </row>
    <row r="531" spans="1:28" ht="15.75" customHeight="1">
      <c r="A531" s="29"/>
      <c r="B531" s="75"/>
      <c r="C531" s="29"/>
      <c r="D531" s="29"/>
      <c r="E531" s="29"/>
      <c r="F531" s="29"/>
      <c r="G531" s="29"/>
      <c r="H531" s="29"/>
      <c r="I531" s="29"/>
      <c r="J531" s="325"/>
      <c r="K531" s="29"/>
      <c r="L531" s="338"/>
      <c r="M531" s="29"/>
      <c r="N531" s="29"/>
      <c r="O531" s="29"/>
      <c r="P531" s="29"/>
      <c r="Q531" s="29"/>
      <c r="R531" s="29"/>
      <c r="S531" s="29"/>
      <c r="T531" s="29"/>
      <c r="U531" s="29"/>
      <c r="V531" s="29"/>
      <c r="W531" s="29"/>
      <c r="X531" s="29"/>
      <c r="Y531" s="29"/>
      <c r="Z531" s="29"/>
      <c r="AA531" s="29"/>
      <c r="AB531" s="29"/>
    </row>
    <row r="532" spans="1:28" ht="15.75" customHeight="1">
      <c r="A532" s="29"/>
      <c r="B532" s="75"/>
      <c r="C532" s="29"/>
      <c r="D532" s="29"/>
      <c r="E532" s="29"/>
      <c r="F532" s="29"/>
      <c r="G532" s="29"/>
      <c r="H532" s="29"/>
      <c r="I532" s="29"/>
      <c r="J532" s="325"/>
      <c r="K532" s="29"/>
      <c r="L532" s="338"/>
      <c r="M532" s="29"/>
      <c r="N532" s="29"/>
      <c r="O532" s="29"/>
      <c r="P532" s="29"/>
      <c r="Q532" s="29"/>
      <c r="R532" s="29"/>
      <c r="S532" s="29"/>
      <c r="T532" s="29"/>
      <c r="U532" s="29"/>
      <c r="V532" s="29"/>
      <c r="W532" s="29"/>
      <c r="X532" s="29"/>
      <c r="Y532" s="29"/>
      <c r="Z532" s="29"/>
      <c r="AA532" s="29"/>
      <c r="AB532" s="29"/>
    </row>
    <row r="533" spans="1:28" ht="15.75" customHeight="1">
      <c r="A533" s="29"/>
      <c r="B533" s="75"/>
      <c r="C533" s="29"/>
      <c r="D533" s="29"/>
      <c r="E533" s="29"/>
      <c r="F533" s="29"/>
      <c r="G533" s="29"/>
      <c r="H533" s="29"/>
      <c r="I533" s="29"/>
      <c r="J533" s="325"/>
      <c r="K533" s="29"/>
      <c r="L533" s="338"/>
      <c r="M533" s="29"/>
      <c r="N533" s="29"/>
      <c r="O533" s="29"/>
      <c r="P533" s="29"/>
      <c r="Q533" s="29"/>
      <c r="R533" s="29"/>
      <c r="S533" s="29"/>
      <c r="T533" s="29"/>
      <c r="U533" s="29"/>
      <c r="V533" s="29"/>
      <c r="W533" s="29"/>
      <c r="X533" s="29"/>
      <c r="Y533" s="29"/>
      <c r="Z533" s="29"/>
      <c r="AA533" s="29"/>
      <c r="AB533" s="29"/>
    </row>
    <row r="534" spans="1:28" ht="15.75" customHeight="1">
      <c r="A534" s="29"/>
      <c r="B534" s="75"/>
      <c r="C534" s="29"/>
      <c r="D534" s="29"/>
      <c r="E534" s="29"/>
      <c r="F534" s="29"/>
      <c r="G534" s="29"/>
      <c r="H534" s="29"/>
      <c r="I534" s="29"/>
      <c r="J534" s="325"/>
      <c r="K534" s="29"/>
      <c r="L534" s="338"/>
      <c r="M534" s="29"/>
      <c r="N534" s="29"/>
      <c r="O534" s="29"/>
      <c r="P534" s="29"/>
      <c r="Q534" s="29"/>
      <c r="R534" s="29"/>
      <c r="S534" s="29"/>
      <c r="T534" s="29"/>
      <c r="U534" s="29"/>
      <c r="V534" s="29"/>
      <c r="W534" s="29"/>
      <c r="X534" s="29"/>
      <c r="Y534" s="29"/>
      <c r="Z534" s="29"/>
      <c r="AA534" s="29"/>
      <c r="AB534" s="29"/>
    </row>
    <row r="535" spans="1:28" ht="15.75" customHeight="1">
      <c r="A535" s="29"/>
      <c r="B535" s="75"/>
      <c r="C535" s="29"/>
      <c r="D535" s="29"/>
      <c r="E535" s="29"/>
      <c r="F535" s="29"/>
      <c r="G535" s="29"/>
      <c r="H535" s="29"/>
      <c r="I535" s="29"/>
      <c r="J535" s="325"/>
      <c r="K535" s="29"/>
      <c r="L535" s="338"/>
      <c r="M535" s="29"/>
      <c r="N535" s="29"/>
      <c r="O535" s="29"/>
      <c r="P535" s="29"/>
      <c r="Q535" s="29"/>
      <c r="R535" s="29"/>
      <c r="S535" s="29"/>
      <c r="T535" s="29"/>
      <c r="U535" s="29"/>
      <c r="V535" s="29"/>
      <c r="W535" s="29"/>
      <c r="X535" s="29"/>
      <c r="Y535" s="29"/>
      <c r="Z535" s="29"/>
      <c r="AA535" s="29"/>
      <c r="AB535" s="29"/>
    </row>
    <row r="536" spans="1:28" ht="15.75" customHeight="1">
      <c r="A536" s="29"/>
      <c r="B536" s="75"/>
      <c r="C536" s="29"/>
      <c r="D536" s="29"/>
      <c r="E536" s="29"/>
      <c r="F536" s="29"/>
      <c r="G536" s="29"/>
      <c r="H536" s="29"/>
      <c r="I536" s="29"/>
      <c r="J536" s="325"/>
      <c r="K536" s="29"/>
      <c r="L536" s="338"/>
      <c r="M536" s="29"/>
      <c r="N536" s="29"/>
      <c r="O536" s="29"/>
      <c r="P536" s="29"/>
      <c r="Q536" s="29"/>
      <c r="R536" s="29"/>
      <c r="S536" s="29"/>
      <c r="T536" s="29"/>
      <c r="U536" s="29"/>
      <c r="V536" s="29"/>
      <c r="W536" s="29"/>
      <c r="X536" s="29"/>
      <c r="Y536" s="29"/>
      <c r="Z536" s="29"/>
      <c r="AA536" s="29"/>
      <c r="AB536" s="29"/>
    </row>
    <row r="537" spans="1:28" ht="15.75" customHeight="1">
      <c r="A537" s="29"/>
      <c r="B537" s="75"/>
      <c r="C537" s="29"/>
      <c r="D537" s="29"/>
      <c r="E537" s="29"/>
      <c r="F537" s="29"/>
      <c r="G537" s="29"/>
      <c r="H537" s="29"/>
      <c r="I537" s="29"/>
      <c r="J537" s="325"/>
      <c r="K537" s="29"/>
      <c r="L537" s="338"/>
      <c r="M537" s="29"/>
      <c r="N537" s="29"/>
      <c r="O537" s="29"/>
      <c r="P537" s="29"/>
      <c r="Q537" s="29"/>
      <c r="R537" s="29"/>
      <c r="S537" s="29"/>
      <c r="T537" s="29"/>
      <c r="U537" s="29"/>
      <c r="V537" s="29"/>
      <c r="W537" s="29"/>
      <c r="X537" s="29"/>
      <c r="Y537" s="29"/>
      <c r="Z537" s="29"/>
      <c r="AA537" s="29"/>
      <c r="AB537" s="29"/>
    </row>
    <row r="538" spans="1:28" ht="15.75" customHeight="1">
      <c r="A538" s="29"/>
      <c r="B538" s="75"/>
      <c r="C538" s="29"/>
      <c r="D538" s="29"/>
      <c r="E538" s="29"/>
      <c r="F538" s="29"/>
      <c r="G538" s="29"/>
      <c r="H538" s="29"/>
      <c r="I538" s="29"/>
      <c r="J538" s="325"/>
      <c r="K538" s="29"/>
      <c r="L538" s="338"/>
      <c r="M538" s="29"/>
      <c r="N538" s="29"/>
      <c r="O538" s="29"/>
      <c r="P538" s="29"/>
      <c r="Q538" s="29"/>
      <c r="R538" s="29"/>
      <c r="S538" s="29"/>
      <c r="T538" s="29"/>
      <c r="U538" s="29"/>
      <c r="V538" s="29"/>
      <c r="W538" s="29"/>
      <c r="X538" s="29"/>
      <c r="Y538" s="29"/>
      <c r="Z538" s="29"/>
      <c r="AA538" s="29"/>
      <c r="AB538" s="29"/>
    </row>
    <row r="539" spans="1:28" ht="15.75" customHeight="1">
      <c r="A539" s="29"/>
      <c r="B539" s="75"/>
      <c r="C539" s="29"/>
      <c r="D539" s="29"/>
      <c r="E539" s="29"/>
      <c r="F539" s="29"/>
      <c r="G539" s="29"/>
      <c r="H539" s="29"/>
      <c r="I539" s="29"/>
      <c r="J539" s="325"/>
      <c r="K539" s="29"/>
      <c r="L539" s="338"/>
      <c r="M539" s="29"/>
      <c r="N539" s="29"/>
      <c r="O539" s="29"/>
      <c r="P539" s="29"/>
      <c r="Q539" s="29"/>
      <c r="R539" s="29"/>
      <c r="S539" s="29"/>
      <c r="T539" s="29"/>
      <c r="U539" s="29"/>
      <c r="V539" s="29"/>
      <c r="W539" s="29"/>
      <c r="X539" s="29"/>
      <c r="Y539" s="29"/>
      <c r="Z539" s="29"/>
      <c r="AA539" s="29"/>
      <c r="AB539" s="29"/>
    </row>
    <row r="540" spans="1:28" ht="15.75" customHeight="1">
      <c r="A540" s="29"/>
      <c r="B540" s="75"/>
      <c r="C540" s="29"/>
      <c r="D540" s="29"/>
      <c r="E540" s="29"/>
      <c r="F540" s="29"/>
      <c r="G540" s="29"/>
      <c r="H540" s="29"/>
      <c r="I540" s="29"/>
      <c r="J540" s="325"/>
      <c r="K540" s="29"/>
      <c r="L540" s="338"/>
      <c r="M540" s="29"/>
      <c r="N540" s="29"/>
      <c r="O540" s="29"/>
      <c r="P540" s="29"/>
      <c r="Q540" s="29"/>
      <c r="R540" s="29"/>
      <c r="S540" s="29"/>
      <c r="T540" s="29"/>
      <c r="U540" s="29"/>
      <c r="V540" s="29"/>
      <c r="W540" s="29"/>
      <c r="X540" s="29"/>
      <c r="Y540" s="29"/>
      <c r="Z540" s="29"/>
      <c r="AA540" s="29"/>
      <c r="AB540" s="29"/>
    </row>
    <row r="541" spans="1:28" ht="15.75" customHeight="1">
      <c r="A541" s="29"/>
      <c r="B541" s="75"/>
      <c r="C541" s="29"/>
      <c r="D541" s="29"/>
      <c r="E541" s="29"/>
      <c r="F541" s="29"/>
      <c r="G541" s="29"/>
      <c r="H541" s="29"/>
      <c r="I541" s="29"/>
      <c r="J541" s="325"/>
      <c r="K541" s="29"/>
      <c r="L541" s="338"/>
      <c r="M541" s="29"/>
      <c r="N541" s="29"/>
      <c r="O541" s="29"/>
      <c r="P541" s="29"/>
      <c r="Q541" s="29"/>
      <c r="R541" s="29"/>
      <c r="S541" s="29"/>
      <c r="T541" s="29"/>
      <c r="U541" s="29"/>
      <c r="V541" s="29"/>
      <c r="W541" s="29"/>
      <c r="X541" s="29"/>
      <c r="Y541" s="29"/>
      <c r="Z541" s="29"/>
      <c r="AA541" s="29"/>
      <c r="AB541" s="29"/>
    </row>
    <row r="542" spans="1:28" ht="15.75" customHeight="1">
      <c r="A542" s="29"/>
      <c r="B542" s="75"/>
      <c r="C542" s="29"/>
      <c r="D542" s="29"/>
      <c r="E542" s="29"/>
      <c r="F542" s="29"/>
      <c r="G542" s="29"/>
      <c r="H542" s="29"/>
      <c r="I542" s="29"/>
      <c r="J542" s="325"/>
      <c r="K542" s="29"/>
      <c r="L542" s="338"/>
      <c r="M542" s="29"/>
      <c r="N542" s="29"/>
      <c r="O542" s="29"/>
      <c r="P542" s="29"/>
      <c r="Q542" s="29"/>
      <c r="R542" s="29"/>
      <c r="S542" s="29"/>
      <c r="T542" s="29"/>
      <c r="U542" s="29"/>
      <c r="V542" s="29"/>
      <c r="W542" s="29"/>
      <c r="X542" s="29"/>
      <c r="Y542" s="29"/>
      <c r="Z542" s="29"/>
      <c r="AA542" s="29"/>
      <c r="AB542" s="29"/>
    </row>
    <row r="543" spans="1:28" ht="15.75" customHeight="1">
      <c r="A543" s="29"/>
      <c r="B543" s="75"/>
      <c r="C543" s="29"/>
      <c r="D543" s="29"/>
      <c r="E543" s="29"/>
      <c r="F543" s="29"/>
      <c r="G543" s="29"/>
      <c r="H543" s="29"/>
      <c r="I543" s="29"/>
      <c r="J543" s="325"/>
      <c r="K543" s="29"/>
      <c r="L543" s="338"/>
      <c r="M543" s="29"/>
      <c r="N543" s="29"/>
      <c r="O543" s="29"/>
      <c r="P543" s="29"/>
      <c r="Q543" s="29"/>
      <c r="R543" s="29"/>
      <c r="S543" s="29"/>
      <c r="T543" s="29"/>
      <c r="U543" s="29"/>
      <c r="V543" s="29"/>
      <c r="W543" s="29"/>
      <c r="X543" s="29"/>
      <c r="Y543" s="29"/>
      <c r="Z543" s="29"/>
      <c r="AA543" s="29"/>
      <c r="AB543" s="29"/>
    </row>
    <row r="544" spans="1:28" ht="15.75" customHeight="1">
      <c r="A544" s="29"/>
      <c r="B544" s="75"/>
      <c r="C544" s="29"/>
      <c r="D544" s="29"/>
      <c r="E544" s="29"/>
      <c r="F544" s="29"/>
      <c r="G544" s="29"/>
      <c r="H544" s="29"/>
      <c r="I544" s="29"/>
      <c r="J544" s="325"/>
      <c r="K544" s="29"/>
      <c r="L544" s="338"/>
      <c r="M544" s="29"/>
      <c r="N544" s="29"/>
      <c r="O544" s="29"/>
      <c r="P544" s="29"/>
      <c r="Q544" s="29"/>
      <c r="R544" s="29"/>
      <c r="S544" s="29"/>
      <c r="T544" s="29"/>
      <c r="U544" s="29"/>
      <c r="V544" s="29"/>
      <c r="W544" s="29"/>
      <c r="X544" s="29"/>
      <c r="Y544" s="29"/>
      <c r="Z544" s="29"/>
      <c r="AA544" s="29"/>
      <c r="AB544" s="29"/>
    </row>
    <row r="545" spans="1:28" ht="15.75" customHeight="1">
      <c r="A545" s="29"/>
      <c r="B545" s="75"/>
      <c r="C545" s="29"/>
      <c r="D545" s="29"/>
      <c r="E545" s="29"/>
      <c r="F545" s="29"/>
      <c r="G545" s="29"/>
      <c r="H545" s="29"/>
      <c r="I545" s="29"/>
      <c r="J545" s="325"/>
      <c r="K545" s="29"/>
      <c r="L545" s="338"/>
      <c r="M545" s="29"/>
      <c r="N545" s="29"/>
      <c r="O545" s="29"/>
      <c r="P545" s="29"/>
      <c r="Q545" s="29"/>
      <c r="R545" s="29"/>
      <c r="S545" s="29"/>
      <c r="T545" s="29"/>
      <c r="U545" s="29"/>
      <c r="V545" s="29"/>
      <c r="W545" s="29"/>
      <c r="X545" s="29"/>
      <c r="Y545" s="29"/>
      <c r="Z545" s="29"/>
      <c r="AA545" s="29"/>
      <c r="AB545" s="29"/>
    </row>
    <row r="546" spans="1:28" ht="15.75" customHeight="1">
      <c r="A546" s="29"/>
      <c r="B546" s="75"/>
      <c r="C546" s="29"/>
      <c r="D546" s="29"/>
      <c r="E546" s="29"/>
      <c r="F546" s="29"/>
      <c r="G546" s="29"/>
      <c r="H546" s="29"/>
      <c r="I546" s="29"/>
      <c r="J546" s="325"/>
      <c r="K546" s="29"/>
      <c r="L546" s="338"/>
      <c r="M546" s="29"/>
      <c r="N546" s="29"/>
      <c r="O546" s="29"/>
      <c r="P546" s="29"/>
      <c r="Q546" s="29"/>
      <c r="R546" s="29"/>
      <c r="S546" s="29"/>
      <c r="T546" s="29"/>
      <c r="U546" s="29"/>
      <c r="V546" s="29"/>
      <c r="W546" s="29"/>
      <c r="X546" s="29"/>
      <c r="Y546" s="29"/>
      <c r="Z546" s="29"/>
      <c r="AA546" s="29"/>
      <c r="AB546" s="29"/>
    </row>
    <row r="547" spans="1:28" ht="15.75" customHeight="1">
      <c r="A547" s="29"/>
      <c r="B547" s="75"/>
      <c r="C547" s="29"/>
      <c r="D547" s="29"/>
      <c r="E547" s="29"/>
      <c r="F547" s="29"/>
      <c r="G547" s="29"/>
      <c r="H547" s="29"/>
      <c r="I547" s="29"/>
      <c r="J547" s="325"/>
      <c r="K547" s="29"/>
      <c r="L547" s="338"/>
      <c r="M547" s="29"/>
      <c r="N547" s="29"/>
      <c r="O547" s="29"/>
      <c r="P547" s="29"/>
      <c r="Q547" s="29"/>
      <c r="R547" s="29"/>
      <c r="S547" s="29"/>
      <c r="T547" s="29"/>
      <c r="U547" s="29"/>
      <c r="V547" s="29"/>
      <c r="W547" s="29"/>
      <c r="X547" s="29"/>
      <c r="Y547" s="29"/>
      <c r="Z547" s="29"/>
      <c r="AA547" s="29"/>
      <c r="AB547" s="29"/>
    </row>
    <row r="548" spans="1:28" ht="15.75" customHeight="1">
      <c r="A548" s="29"/>
      <c r="B548" s="75"/>
      <c r="C548" s="29"/>
      <c r="D548" s="29"/>
      <c r="E548" s="29"/>
      <c r="F548" s="29"/>
      <c r="G548" s="29"/>
      <c r="H548" s="29"/>
      <c r="I548" s="29"/>
      <c r="J548" s="325"/>
      <c r="K548" s="29"/>
      <c r="L548" s="338"/>
      <c r="M548" s="29"/>
      <c r="N548" s="29"/>
      <c r="O548" s="29"/>
      <c r="P548" s="29"/>
      <c r="Q548" s="29"/>
      <c r="R548" s="29"/>
      <c r="S548" s="29"/>
      <c r="T548" s="29"/>
      <c r="U548" s="29"/>
      <c r="V548" s="29"/>
      <c r="W548" s="29"/>
      <c r="X548" s="29"/>
      <c r="Y548" s="29"/>
      <c r="Z548" s="29"/>
      <c r="AA548" s="29"/>
      <c r="AB548" s="29"/>
    </row>
    <row r="549" spans="1:28" ht="15.75" customHeight="1">
      <c r="A549" s="29"/>
      <c r="B549" s="75"/>
      <c r="C549" s="29"/>
      <c r="D549" s="29"/>
      <c r="E549" s="29"/>
      <c r="F549" s="29"/>
      <c r="G549" s="29"/>
      <c r="H549" s="29"/>
      <c r="I549" s="29"/>
      <c r="J549" s="325"/>
      <c r="K549" s="29"/>
      <c r="L549" s="338"/>
      <c r="M549" s="29"/>
      <c r="N549" s="29"/>
      <c r="O549" s="29"/>
      <c r="P549" s="29"/>
      <c r="Q549" s="29"/>
      <c r="R549" s="29"/>
      <c r="S549" s="29"/>
      <c r="T549" s="29"/>
      <c r="U549" s="29"/>
      <c r="V549" s="29"/>
      <c r="W549" s="29"/>
      <c r="X549" s="29"/>
      <c r="Y549" s="29"/>
      <c r="Z549" s="29"/>
      <c r="AA549" s="29"/>
      <c r="AB549" s="29"/>
    </row>
    <row r="550" spans="1:28" ht="15.75" customHeight="1">
      <c r="A550" s="29"/>
      <c r="B550" s="75"/>
      <c r="C550" s="29"/>
      <c r="D550" s="29"/>
      <c r="E550" s="29"/>
      <c r="F550" s="29"/>
      <c r="G550" s="29"/>
      <c r="H550" s="29"/>
      <c r="I550" s="29"/>
      <c r="J550" s="325"/>
      <c r="K550" s="29"/>
      <c r="L550" s="338"/>
      <c r="M550" s="29"/>
      <c r="N550" s="29"/>
      <c r="O550" s="29"/>
      <c r="P550" s="29"/>
      <c r="Q550" s="29"/>
      <c r="R550" s="29"/>
      <c r="S550" s="29"/>
      <c r="T550" s="29"/>
      <c r="U550" s="29"/>
      <c r="V550" s="29"/>
      <c r="W550" s="29"/>
      <c r="X550" s="29"/>
      <c r="Y550" s="29"/>
      <c r="Z550" s="29"/>
      <c r="AA550" s="29"/>
      <c r="AB550" s="29"/>
    </row>
    <row r="551" spans="1:28" ht="15.75" customHeight="1">
      <c r="A551" s="29"/>
      <c r="B551" s="75"/>
      <c r="C551" s="29"/>
      <c r="D551" s="29"/>
      <c r="E551" s="29"/>
      <c r="F551" s="29"/>
      <c r="G551" s="29"/>
      <c r="H551" s="29"/>
      <c r="I551" s="29"/>
      <c r="J551" s="325"/>
      <c r="K551" s="29"/>
      <c r="L551" s="338"/>
      <c r="M551" s="29"/>
      <c r="N551" s="29"/>
      <c r="O551" s="29"/>
      <c r="P551" s="29"/>
      <c r="Q551" s="29"/>
      <c r="R551" s="29"/>
      <c r="S551" s="29"/>
      <c r="T551" s="29"/>
      <c r="U551" s="29"/>
      <c r="V551" s="29"/>
      <c r="W551" s="29"/>
      <c r="X551" s="29"/>
      <c r="Y551" s="29"/>
      <c r="Z551" s="29"/>
      <c r="AA551" s="29"/>
      <c r="AB551" s="29"/>
    </row>
    <row r="552" spans="1:28" ht="15.75" customHeight="1">
      <c r="A552" s="29"/>
      <c r="B552" s="75"/>
      <c r="C552" s="29"/>
      <c r="D552" s="29"/>
      <c r="E552" s="29"/>
      <c r="F552" s="29"/>
      <c r="G552" s="29"/>
      <c r="H552" s="29"/>
      <c r="I552" s="29"/>
      <c r="J552" s="325"/>
      <c r="K552" s="29"/>
      <c r="L552" s="338"/>
      <c r="M552" s="29"/>
      <c r="N552" s="29"/>
      <c r="O552" s="29"/>
      <c r="P552" s="29"/>
      <c r="Q552" s="29"/>
      <c r="R552" s="29"/>
      <c r="S552" s="29"/>
      <c r="T552" s="29"/>
      <c r="U552" s="29"/>
      <c r="V552" s="29"/>
      <c r="W552" s="29"/>
      <c r="X552" s="29"/>
      <c r="Y552" s="29"/>
      <c r="Z552" s="29"/>
      <c r="AA552" s="29"/>
      <c r="AB552" s="29"/>
    </row>
    <row r="553" spans="1:28" ht="15.75" customHeight="1">
      <c r="A553" s="29"/>
      <c r="B553" s="75"/>
      <c r="C553" s="29"/>
      <c r="D553" s="29"/>
      <c r="E553" s="29"/>
      <c r="F553" s="29"/>
      <c r="G553" s="29"/>
      <c r="H553" s="29"/>
      <c r="I553" s="29"/>
      <c r="J553" s="325"/>
      <c r="K553" s="29"/>
      <c r="L553" s="338"/>
      <c r="M553" s="29"/>
      <c r="N553" s="29"/>
      <c r="O553" s="29"/>
      <c r="P553" s="29"/>
      <c r="Q553" s="29"/>
      <c r="R553" s="29"/>
      <c r="S553" s="29"/>
      <c r="T553" s="29"/>
      <c r="U553" s="29"/>
      <c r="V553" s="29"/>
      <c r="W553" s="29"/>
      <c r="X553" s="29"/>
      <c r="Y553" s="29"/>
      <c r="Z553" s="29"/>
      <c r="AA553" s="29"/>
      <c r="AB553" s="29"/>
    </row>
    <row r="554" spans="1:28" ht="15.75" customHeight="1">
      <c r="A554" s="29"/>
      <c r="B554" s="75"/>
      <c r="C554" s="29"/>
      <c r="D554" s="29"/>
      <c r="E554" s="29"/>
      <c r="F554" s="29"/>
      <c r="G554" s="29"/>
      <c r="H554" s="29"/>
      <c r="I554" s="29"/>
      <c r="J554" s="325"/>
      <c r="K554" s="29"/>
      <c r="L554" s="338"/>
      <c r="M554" s="29"/>
      <c r="N554" s="29"/>
      <c r="O554" s="29"/>
      <c r="P554" s="29"/>
      <c r="Q554" s="29"/>
      <c r="R554" s="29"/>
      <c r="S554" s="29"/>
      <c r="T554" s="29"/>
      <c r="U554" s="29"/>
      <c r="V554" s="29"/>
      <c r="W554" s="29"/>
      <c r="X554" s="29"/>
      <c r="Y554" s="29"/>
      <c r="Z554" s="29"/>
      <c r="AA554" s="29"/>
      <c r="AB554" s="29"/>
    </row>
    <row r="555" spans="1:28" ht="15.75" customHeight="1">
      <c r="A555" s="29"/>
      <c r="B555" s="75"/>
      <c r="C555" s="29"/>
      <c r="D555" s="29"/>
      <c r="E555" s="29"/>
      <c r="F555" s="29"/>
      <c r="G555" s="29"/>
      <c r="H555" s="29"/>
      <c r="I555" s="29"/>
      <c r="J555" s="325"/>
      <c r="K555" s="29"/>
      <c r="L555" s="338"/>
      <c r="M555" s="29"/>
      <c r="N555" s="29"/>
      <c r="O555" s="29"/>
      <c r="P555" s="29"/>
      <c r="Q555" s="29"/>
      <c r="R555" s="29"/>
      <c r="S555" s="29"/>
      <c r="T555" s="29"/>
      <c r="U555" s="29"/>
      <c r="V555" s="29"/>
      <c r="W555" s="29"/>
      <c r="X555" s="29"/>
      <c r="Y555" s="29"/>
      <c r="Z555" s="29"/>
      <c r="AA555" s="29"/>
      <c r="AB555" s="29"/>
    </row>
    <row r="556" spans="1:28" ht="15.75" customHeight="1">
      <c r="A556" s="29"/>
      <c r="B556" s="75"/>
      <c r="C556" s="29"/>
      <c r="D556" s="29"/>
      <c r="E556" s="29"/>
      <c r="F556" s="29"/>
      <c r="G556" s="29"/>
      <c r="H556" s="29"/>
      <c r="I556" s="29"/>
      <c r="J556" s="325"/>
      <c r="K556" s="29"/>
      <c r="L556" s="338"/>
      <c r="M556" s="29"/>
      <c r="N556" s="29"/>
      <c r="O556" s="29"/>
      <c r="P556" s="29"/>
      <c r="Q556" s="29"/>
      <c r="R556" s="29"/>
      <c r="S556" s="29"/>
      <c r="T556" s="29"/>
      <c r="U556" s="29"/>
      <c r="V556" s="29"/>
      <c r="W556" s="29"/>
      <c r="X556" s="29"/>
      <c r="Y556" s="29"/>
      <c r="Z556" s="29"/>
      <c r="AA556" s="29"/>
      <c r="AB556" s="29"/>
    </row>
    <row r="557" spans="1:28" ht="15.75" customHeight="1">
      <c r="A557" s="29"/>
      <c r="B557" s="75"/>
      <c r="C557" s="29"/>
      <c r="D557" s="29"/>
      <c r="E557" s="29"/>
      <c r="F557" s="29"/>
      <c r="G557" s="29"/>
      <c r="H557" s="29"/>
      <c r="I557" s="29"/>
      <c r="J557" s="325"/>
      <c r="K557" s="29"/>
      <c r="L557" s="338"/>
      <c r="M557" s="29"/>
      <c r="N557" s="29"/>
      <c r="O557" s="29"/>
      <c r="P557" s="29"/>
      <c r="Q557" s="29"/>
      <c r="R557" s="29"/>
      <c r="S557" s="29"/>
      <c r="T557" s="29"/>
      <c r="U557" s="29"/>
      <c r="V557" s="29"/>
      <c r="W557" s="29"/>
      <c r="X557" s="29"/>
      <c r="Y557" s="29"/>
      <c r="Z557" s="29"/>
      <c r="AA557" s="29"/>
      <c r="AB557" s="29"/>
    </row>
    <row r="558" spans="1:28" ht="15.75" customHeight="1">
      <c r="A558" s="29"/>
      <c r="B558" s="75"/>
      <c r="C558" s="29"/>
      <c r="D558" s="29"/>
      <c r="E558" s="29"/>
      <c r="F558" s="29"/>
      <c r="G558" s="29"/>
      <c r="H558" s="29"/>
      <c r="I558" s="29"/>
      <c r="J558" s="325"/>
      <c r="K558" s="29"/>
      <c r="L558" s="338"/>
      <c r="M558" s="29"/>
      <c r="N558" s="29"/>
      <c r="O558" s="29"/>
      <c r="P558" s="29"/>
      <c r="Q558" s="29"/>
      <c r="R558" s="29"/>
      <c r="S558" s="29"/>
      <c r="T558" s="29"/>
      <c r="U558" s="29"/>
      <c r="V558" s="29"/>
      <c r="W558" s="29"/>
      <c r="X558" s="29"/>
      <c r="Y558" s="29"/>
      <c r="Z558" s="29"/>
      <c r="AA558" s="29"/>
      <c r="AB558" s="29"/>
    </row>
    <row r="559" spans="1:28" ht="15.75" customHeight="1">
      <c r="A559" s="29"/>
      <c r="B559" s="75"/>
      <c r="C559" s="29"/>
      <c r="D559" s="29"/>
      <c r="E559" s="29"/>
      <c r="F559" s="29"/>
      <c r="G559" s="29"/>
      <c r="H559" s="29"/>
      <c r="I559" s="29"/>
      <c r="J559" s="325"/>
      <c r="K559" s="29"/>
      <c r="L559" s="338"/>
      <c r="M559" s="29"/>
      <c r="N559" s="29"/>
      <c r="O559" s="29"/>
      <c r="P559" s="29"/>
      <c r="Q559" s="29"/>
      <c r="R559" s="29"/>
      <c r="S559" s="29"/>
      <c r="T559" s="29"/>
      <c r="U559" s="29"/>
      <c r="V559" s="29"/>
      <c r="W559" s="29"/>
      <c r="X559" s="29"/>
      <c r="Y559" s="29"/>
      <c r="Z559" s="29"/>
      <c r="AA559" s="29"/>
      <c r="AB559" s="29"/>
    </row>
    <row r="560" spans="1:28" ht="15.75" customHeight="1">
      <c r="A560" s="29"/>
      <c r="B560" s="75"/>
      <c r="C560" s="29"/>
      <c r="D560" s="29"/>
      <c r="E560" s="29"/>
      <c r="F560" s="29"/>
      <c r="G560" s="29"/>
      <c r="H560" s="29"/>
      <c r="I560" s="29"/>
      <c r="J560" s="325"/>
      <c r="K560" s="29"/>
      <c r="L560" s="338"/>
      <c r="M560" s="29"/>
      <c r="N560" s="29"/>
      <c r="O560" s="29"/>
      <c r="P560" s="29"/>
      <c r="Q560" s="29"/>
      <c r="R560" s="29"/>
      <c r="S560" s="29"/>
      <c r="T560" s="29"/>
      <c r="U560" s="29"/>
      <c r="V560" s="29"/>
      <c r="W560" s="29"/>
      <c r="X560" s="29"/>
      <c r="Y560" s="29"/>
      <c r="Z560" s="29"/>
      <c r="AA560" s="29"/>
      <c r="AB560" s="29"/>
    </row>
    <row r="561" spans="1:28" ht="15.75" customHeight="1">
      <c r="A561" s="29"/>
      <c r="B561" s="75"/>
      <c r="C561" s="29"/>
      <c r="D561" s="29"/>
      <c r="E561" s="29"/>
      <c r="F561" s="29"/>
      <c r="G561" s="29"/>
      <c r="H561" s="29"/>
      <c r="I561" s="29"/>
      <c r="J561" s="325"/>
      <c r="K561" s="29"/>
      <c r="L561" s="338"/>
      <c r="M561" s="29"/>
      <c r="N561" s="29"/>
      <c r="O561" s="29"/>
      <c r="P561" s="29"/>
      <c r="Q561" s="29"/>
      <c r="R561" s="29"/>
      <c r="S561" s="29"/>
      <c r="T561" s="29"/>
      <c r="U561" s="29"/>
      <c r="V561" s="29"/>
      <c r="W561" s="29"/>
      <c r="X561" s="29"/>
      <c r="Y561" s="29"/>
      <c r="Z561" s="29"/>
      <c r="AA561" s="29"/>
      <c r="AB561" s="29"/>
    </row>
    <row r="562" spans="1:28" ht="15.75" customHeight="1">
      <c r="A562" s="29"/>
      <c r="B562" s="75"/>
      <c r="C562" s="29"/>
      <c r="D562" s="29"/>
      <c r="E562" s="29"/>
      <c r="F562" s="29"/>
      <c r="G562" s="29"/>
      <c r="H562" s="29"/>
      <c r="I562" s="29"/>
      <c r="J562" s="325"/>
      <c r="K562" s="29"/>
      <c r="L562" s="338"/>
      <c r="M562" s="29"/>
      <c r="N562" s="29"/>
      <c r="O562" s="29"/>
      <c r="P562" s="29"/>
      <c r="Q562" s="29"/>
      <c r="R562" s="29"/>
      <c r="S562" s="29"/>
      <c r="T562" s="29"/>
      <c r="U562" s="29"/>
      <c r="V562" s="29"/>
      <c r="W562" s="29"/>
      <c r="X562" s="29"/>
      <c r="Y562" s="29"/>
      <c r="Z562" s="29"/>
      <c r="AA562" s="29"/>
      <c r="AB562" s="29"/>
    </row>
    <row r="563" spans="1:28" ht="15.75" customHeight="1">
      <c r="A563" s="29"/>
      <c r="B563" s="75"/>
      <c r="C563" s="29"/>
      <c r="D563" s="29"/>
      <c r="E563" s="29"/>
      <c r="F563" s="29"/>
      <c r="G563" s="29"/>
      <c r="H563" s="29"/>
      <c r="I563" s="29"/>
      <c r="J563" s="325"/>
      <c r="K563" s="29"/>
      <c r="L563" s="338"/>
      <c r="M563" s="29"/>
      <c r="N563" s="29"/>
      <c r="O563" s="29"/>
      <c r="P563" s="29"/>
      <c r="Q563" s="29"/>
      <c r="R563" s="29"/>
      <c r="S563" s="29"/>
      <c r="T563" s="29"/>
      <c r="U563" s="29"/>
      <c r="V563" s="29"/>
      <c r="W563" s="29"/>
      <c r="X563" s="29"/>
      <c r="Y563" s="29"/>
      <c r="Z563" s="29"/>
      <c r="AA563" s="29"/>
      <c r="AB563" s="29"/>
    </row>
    <row r="564" spans="1:28" ht="15.75" customHeight="1">
      <c r="A564" s="29"/>
      <c r="B564" s="75"/>
      <c r="C564" s="29"/>
      <c r="D564" s="29"/>
      <c r="E564" s="29"/>
      <c r="F564" s="29"/>
      <c r="G564" s="29"/>
      <c r="H564" s="29"/>
      <c r="I564" s="29"/>
      <c r="J564" s="325"/>
      <c r="K564" s="29"/>
      <c r="L564" s="338"/>
      <c r="M564" s="29"/>
      <c r="N564" s="29"/>
      <c r="O564" s="29"/>
      <c r="P564" s="29"/>
      <c r="Q564" s="29"/>
      <c r="R564" s="29"/>
      <c r="S564" s="29"/>
      <c r="T564" s="29"/>
      <c r="U564" s="29"/>
      <c r="V564" s="29"/>
      <c r="W564" s="29"/>
      <c r="X564" s="29"/>
      <c r="Y564" s="29"/>
      <c r="Z564" s="29"/>
      <c r="AA564" s="29"/>
      <c r="AB564" s="29"/>
    </row>
    <row r="565" spans="1:28" ht="15.75" customHeight="1">
      <c r="A565" s="29"/>
      <c r="B565" s="75"/>
      <c r="C565" s="29"/>
      <c r="D565" s="29"/>
      <c r="E565" s="29"/>
      <c r="F565" s="29"/>
      <c r="G565" s="29"/>
      <c r="H565" s="29"/>
      <c r="I565" s="29"/>
      <c r="J565" s="325"/>
      <c r="K565" s="29"/>
      <c r="L565" s="338"/>
      <c r="M565" s="29"/>
      <c r="N565" s="29"/>
      <c r="O565" s="29"/>
      <c r="P565" s="29"/>
      <c r="Q565" s="29"/>
      <c r="R565" s="29"/>
      <c r="S565" s="29"/>
      <c r="T565" s="29"/>
      <c r="U565" s="29"/>
      <c r="V565" s="29"/>
      <c r="W565" s="29"/>
      <c r="X565" s="29"/>
      <c r="Y565" s="29"/>
      <c r="Z565" s="29"/>
      <c r="AA565" s="29"/>
      <c r="AB565" s="29"/>
    </row>
    <row r="566" spans="1:28" ht="15.75" customHeight="1">
      <c r="A566" s="29"/>
      <c r="B566" s="75"/>
      <c r="C566" s="29"/>
      <c r="D566" s="29"/>
      <c r="E566" s="29"/>
      <c r="F566" s="29"/>
      <c r="G566" s="29"/>
      <c r="H566" s="29"/>
      <c r="I566" s="29"/>
      <c r="J566" s="325"/>
      <c r="K566" s="29"/>
      <c r="L566" s="338"/>
      <c r="M566" s="29"/>
      <c r="N566" s="29"/>
      <c r="O566" s="29"/>
      <c r="P566" s="29"/>
      <c r="Q566" s="29"/>
      <c r="R566" s="29"/>
      <c r="S566" s="29"/>
      <c r="T566" s="29"/>
      <c r="U566" s="29"/>
      <c r="V566" s="29"/>
      <c r="W566" s="29"/>
      <c r="X566" s="29"/>
      <c r="Y566" s="29"/>
      <c r="Z566" s="29"/>
      <c r="AA566" s="29"/>
      <c r="AB566" s="29"/>
    </row>
    <row r="567" spans="1:28" ht="15.75" customHeight="1">
      <c r="A567" s="29"/>
      <c r="B567" s="75"/>
      <c r="C567" s="29"/>
      <c r="D567" s="29"/>
      <c r="E567" s="29"/>
      <c r="F567" s="29"/>
      <c r="G567" s="29"/>
      <c r="H567" s="29"/>
      <c r="I567" s="29"/>
      <c r="J567" s="325"/>
      <c r="K567" s="29"/>
      <c r="L567" s="338"/>
      <c r="M567" s="29"/>
      <c r="N567" s="29"/>
      <c r="O567" s="29"/>
      <c r="P567" s="29"/>
      <c r="Q567" s="29"/>
      <c r="R567" s="29"/>
      <c r="S567" s="29"/>
      <c r="T567" s="29"/>
      <c r="U567" s="29"/>
      <c r="V567" s="29"/>
      <c r="W567" s="29"/>
      <c r="X567" s="29"/>
      <c r="Y567" s="29"/>
      <c r="Z567" s="29"/>
      <c r="AA567" s="29"/>
      <c r="AB567" s="29"/>
    </row>
    <row r="568" spans="1:28" ht="15.75" customHeight="1">
      <c r="A568" s="29"/>
      <c r="B568" s="75"/>
      <c r="C568" s="29"/>
      <c r="D568" s="29"/>
      <c r="E568" s="29"/>
      <c r="F568" s="29"/>
      <c r="G568" s="29"/>
      <c r="H568" s="29"/>
      <c r="I568" s="29"/>
      <c r="J568" s="325"/>
      <c r="K568" s="29"/>
      <c r="L568" s="338"/>
      <c r="M568" s="29"/>
      <c r="N568" s="29"/>
      <c r="O568" s="29"/>
      <c r="P568" s="29"/>
      <c r="Q568" s="29"/>
      <c r="R568" s="29"/>
      <c r="S568" s="29"/>
      <c r="T568" s="29"/>
      <c r="U568" s="29"/>
      <c r="V568" s="29"/>
      <c r="W568" s="29"/>
      <c r="X568" s="29"/>
      <c r="Y568" s="29"/>
      <c r="Z568" s="29"/>
      <c r="AA568" s="29"/>
      <c r="AB568" s="29"/>
    </row>
    <row r="569" spans="1:28" ht="15.75" customHeight="1">
      <c r="A569" s="29"/>
      <c r="B569" s="75"/>
      <c r="C569" s="29"/>
      <c r="D569" s="29"/>
      <c r="E569" s="29"/>
      <c r="F569" s="29"/>
      <c r="G569" s="29"/>
      <c r="H569" s="29"/>
      <c r="I569" s="29"/>
      <c r="J569" s="325"/>
      <c r="K569" s="29"/>
      <c r="L569" s="338"/>
      <c r="M569" s="29"/>
      <c r="N569" s="29"/>
      <c r="O569" s="29"/>
      <c r="P569" s="29"/>
      <c r="Q569" s="29"/>
      <c r="R569" s="29"/>
      <c r="S569" s="29"/>
      <c r="T569" s="29"/>
      <c r="U569" s="29"/>
      <c r="V569" s="29"/>
      <c r="W569" s="29"/>
      <c r="X569" s="29"/>
      <c r="Y569" s="29"/>
      <c r="Z569" s="29"/>
      <c r="AA569" s="29"/>
      <c r="AB569" s="29"/>
    </row>
    <row r="570" spans="1:28" ht="15.75" customHeight="1">
      <c r="A570" s="29"/>
      <c r="B570" s="75"/>
      <c r="C570" s="29"/>
      <c r="D570" s="29"/>
      <c r="E570" s="29"/>
      <c r="F570" s="29"/>
      <c r="G570" s="29"/>
      <c r="H570" s="29"/>
      <c r="I570" s="29"/>
      <c r="J570" s="325"/>
      <c r="K570" s="29"/>
      <c r="L570" s="338"/>
      <c r="M570" s="29"/>
      <c r="N570" s="29"/>
      <c r="O570" s="29"/>
      <c r="P570" s="29"/>
      <c r="Q570" s="29"/>
      <c r="R570" s="29"/>
      <c r="S570" s="29"/>
      <c r="T570" s="29"/>
      <c r="U570" s="29"/>
      <c r="V570" s="29"/>
      <c r="W570" s="29"/>
      <c r="X570" s="29"/>
      <c r="Y570" s="29"/>
      <c r="Z570" s="29"/>
      <c r="AA570" s="29"/>
      <c r="AB570" s="29"/>
    </row>
    <row r="571" spans="1:28" ht="15.75" customHeight="1">
      <c r="A571" s="29"/>
      <c r="B571" s="75"/>
      <c r="C571" s="29"/>
      <c r="D571" s="29"/>
      <c r="E571" s="29"/>
      <c r="F571" s="29"/>
      <c r="G571" s="29"/>
      <c r="H571" s="29"/>
      <c r="I571" s="29"/>
      <c r="J571" s="325"/>
      <c r="K571" s="29"/>
      <c r="L571" s="338"/>
      <c r="M571" s="29"/>
      <c r="N571" s="29"/>
      <c r="O571" s="29"/>
      <c r="P571" s="29"/>
      <c r="Q571" s="29"/>
      <c r="R571" s="29"/>
      <c r="S571" s="29"/>
      <c r="T571" s="29"/>
      <c r="U571" s="29"/>
      <c r="V571" s="29"/>
      <c r="W571" s="29"/>
      <c r="X571" s="29"/>
      <c r="Y571" s="29"/>
      <c r="Z571" s="29"/>
      <c r="AA571" s="29"/>
      <c r="AB571" s="29"/>
    </row>
    <row r="572" spans="1:28" ht="15.75" customHeight="1">
      <c r="A572" s="29"/>
      <c r="B572" s="75"/>
      <c r="C572" s="29"/>
      <c r="D572" s="29"/>
      <c r="E572" s="29"/>
      <c r="F572" s="29"/>
      <c r="G572" s="29"/>
      <c r="H572" s="29"/>
      <c r="I572" s="29"/>
      <c r="J572" s="325"/>
      <c r="K572" s="29"/>
      <c r="L572" s="338"/>
      <c r="M572" s="29"/>
      <c r="N572" s="29"/>
      <c r="O572" s="29"/>
      <c r="P572" s="29"/>
      <c r="Q572" s="29"/>
      <c r="R572" s="29"/>
      <c r="S572" s="29"/>
      <c r="T572" s="29"/>
      <c r="U572" s="29"/>
      <c r="V572" s="29"/>
      <c r="W572" s="29"/>
      <c r="X572" s="29"/>
      <c r="Y572" s="29"/>
      <c r="Z572" s="29"/>
      <c r="AA572" s="29"/>
      <c r="AB572" s="29"/>
    </row>
    <row r="573" spans="1:28" ht="15.75" customHeight="1">
      <c r="A573" s="29"/>
      <c r="B573" s="75"/>
      <c r="C573" s="29"/>
      <c r="D573" s="29"/>
      <c r="E573" s="29"/>
      <c r="F573" s="29"/>
      <c r="G573" s="29"/>
      <c r="H573" s="29"/>
      <c r="I573" s="29"/>
      <c r="J573" s="325"/>
      <c r="K573" s="29"/>
      <c r="L573" s="338"/>
      <c r="M573" s="29"/>
      <c r="N573" s="29"/>
      <c r="O573" s="29"/>
      <c r="P573" s="29"/>
      <c r="Q573" s="29"/>
      <c r="R573" s="29"/>
      <c r="S573" s="29"/>
      <c r="T573" s="29"/>
      <c r="U573" s="29"/>
      <c r="V573" s="29"/>
      <c r="W573" s="29"/>
      <c r="X573" s="29"/>
      <c r="Y573" s="29"/>
      <c r="Z573" s="29"/>
      <c r="AA573" s="29"/>
      <c r="AB573" s="29"/>
    </row>
    <row r="574" spans="1:28" ht="15.75" customHeight="1">
      <c r="A574" s="29"/>
      <c r="B574" s="75"/>
      <c r="C574" s="29"/>
      <c r="D574" s="29"/>
      <c r="E574" s="29"/>
      <c r="F574" s="29"/>
      <c r="G574" s="29"/>
      <c r="H574" s="29"/>
      <c r="I574" s="29"/>
      <c r="J574" s="325"/>
      <c r="K574" s="29"/>
      <c r="L574" s="338"/>
      <c r="M574" s="29"/>
      <c r="N574" s="29"/>
      <c r="O574" s="29"/>
      <c r="P574" s="29"/>
      <c r="Q574" s="29"/>
      <c r="R574" s="29"/>
      <c r="S574" s="29"/>
      <c r="T574" s="29"/>
      <c r="U574" s="29"/>
      <c r="V574" s="29"/>
      <c r="W574" s="29"/>
      <c r="X574" s="29"/>
      <c r="Y574" s="29"/>
      <c r="Z574" s="29"/>
      <c r="AA574" s="29"/>
      <c r="AB574" s="29"/>
    </row>
    <row r="575" spans="1:28" ht="15.75" customHeight="1">
      <c r="A575" s="29"/>
      <c r="B575" s="75"/>
      <c r="C575" s="29"/>
      <c r="D575" s="29"/>
      <c r="E575" s="29"/>
      <c r="F575" s="29"/>
      <c r="G575" s="29"/>
      <c r="H575" s="29"/>
      <c r="I575" s="29"/>
      <c r="J575" s="325"/>
      <c r="K575" s="29"/>
      <c r="L575" s="338"/>
      <c r="M575" s="29"/>
      <c r="N575" s="29"/>
      <c r="O575" s="29"/>
      <c r="P575" s="29"/>
      <c r="Q575" s="29"/>
      <c r="R575" s="29"/>
      <c r="S575" s="29"/>
      <c r="T575" s="29"/>
      <c r="U575" s="29"/>
      <c r="V575" s="29"/>
      <c r="W575" s="29"/>
      <c r="X575" s="29"/>
      <c r="Y575" s="29"/>
      <c r="Z575" s="29"/>
      <c r="AA575" s="29"/>
      <c r="AB575" s="29"/>
    </row>
    <row r="576" spans="1:28" ht="15.75" customHeight="1">
      <c r="A576" s="29"/>
      <c r="B576" s="75"/>
      <c r="C576" s="29"/>
      <c r="D576" s="29"/>
      <c r="E576" s="29"/>
      <c r="F576" s="29"/>
      <c r="G576" s="29"/>
      <c r="H576" s="29"/>
      <c r="I576" s="29"/>
      <c r="J576" s="325"/>
      <c r="K576" s="29"/>
      <c r="L576" s="338"/>
      <c r="M576" s="29"/>
      <c r="N576" s="29"/>
      <c r="O576" s="29"/>
      <c r="P576" s="29"/>
      <c r="Q576" s="29"/>
      <c r="R576" s="29"/>
      <c r="S576" s="29"/>
      <c r="T576" s="29"/>
      <c r="U576" s="29"/>
      <c r="V576" s="29"/>
      <c r="W576" s="29"/>
      <c r="X576" s="29"/>
      <c r="Y576" s="29"/>
      <c r="Z576" s="29"/>
      <c r="AA576" s="29"/>
      <c r="AB576" s="29"/>
    </row>
    <row r="577" spans="1:28" ht="15.75" customHeight="1">
      <c r="A577" s="29"/>
      <c r="B577" s="75"/>
      <c r="C577" s="29"/>
      <c r="D577" s="29"/>
      <c r="E577" s="29"/>
      <c r="F577" s="29"/>
      <c r="G577" s="29"/>
      <c r="H577" s="29"/>
      <c r="I577" s="29"/>
      <c r="J577" s="325"/>
      <c r="K577" s="29"/>
      <c r="L577" s="338"/>
      <c r="M577" s="29"/>
      <c r="N577" s="29"/>
      <c r="O577" s="29"/>
      <c r="P577" s="29"/>
      <c r="Q577" s="29"/>
      <c r="R577" s="29"/>
      <c r="S577" s="29"/>
      <c r="T577" s="29"/>
      <c r="U577" s="29"/>
      <c r="V577" s="29"/>
      <c r="W577" s="29"/>
      <c r="X577" s="29"/>
      <c r="Y577" s="29"/>
      <c r="Z577" s="29"/>
      <c r="AA577" s="29"/>
      <c r="AB577" s="29"/>
    </row>
    <row r="578" spans="1:28" ht="15.75" customHeight="1">
      <c r="A578" s="29"/>
      <c r="B578" s="75"/>
      <c r="C578" s="29"/>
      <c r="D578" s="29"/>
      <c r="E578" s="29"/>
      <c r="F578" s="29"/>
      <c r="G578" s="29"/>
      <c r="H578" s="29"/>
      <c r="I578" s="29"/>
      <c r="J578" s="325"/>
      <c r="K578" s="29"/>
      <c r="L578" s="338"/>
      <c r="M578" s="29"/>
      <c r="N578" s="29"/>
      <c r="O578" s="29"/>
      <c r="P578" s="29"/>
      <c r="Q578" s="29"/>
      <c r="R578" s="29"/>
      <c r="S578" s="29"/>
      <c r="T578" s="29"/>
      <c r="U578" s="29"/>
      <c r="V578" s="29"/>
      <c r="W578" s="29"/>
      <c r="X578" s="29"/>
      <c r="Y578" s="29"/>
      <c r="Z578" s="29"/>
      <c r="AA578" s="29"/>
      <c r="AB578" s="29"/>
    </row>
    <row r="579" spans="1:28" ht="15.75" customHeight="1">
      <c r="A579" s="29"/>
      <c r="B579" s="75"/>
      <c r="C579" s="29"/>
      <c r="D579" s="29"/>
      <c r="E579" s="29"/>
      <c r="F579" s="29"/>
      <c r="G579" s="29"/>
      <c r="H579" s="29"/>
      <c r="I579" s="29"/>
      <c r="J579" s="325"/>
      <c r="K579" s="29"/>
      <c r="L579" s="338"/>
      <c r="M579" s="29"/>
      <c r="N579" s="29"/>
      <c r="O579" s="29"/>
      <c r="P579" s="29"/>
      <c r="Q579" s="29"/>
      <c r="R579" s="29"/>
      <c r="S579" s="29"/>
      <c r="T579" s="29"/>
      <c r="U579" s="29"/>
      <c r="V579" s="29"/>
      <c r="W579" s="29"/>
      <c r="X579" s="29"/>
      <c r="Y579" s="29"/>
      <c r="Z579" s="29"/>
      <c r="AA579" s="29"/>
      <c r="AB579" s="29"/>
    </row>
    <row r="580" spans="1:28" ht="15.75" customHeight="1">
      <c r="A580" s="29"/>
      <c r="B580" s="75"/>
      <c r="C580" s="29"/>
      <c r="D580" s="29"/>
      <c r="E580" s="29"/>
      <c r="F580" s="29"/>
      <c r="G580" s="29"/>
      <c r="H580" s="29"/>
      <c r="I580" s="29"/>
      <c r="J580" s="325"/>
      <c r="K580" s="29"/>
      <c r="L580" s="338"/>
      <c r="M580" s="29"/>
      <c r="N580" s="29"/>
      <c r="O580" s="29"/>
      <c r="P580" s="29"/>
      <c r="Q580" s="29"/>
      <c r="R580" s="29"/>
      <c r="S580" s="29"/>
      <c r="T580" s="29"/>
      <c r="U580" s="29"/>
      <c r="V580" s="29"/>
      <c r="W580" s="29"/>
      <c r="X580" s="29"/>
      <c r="Y580" s="29"/>
      <c r="Z580" s="29"/>
      <c r="AA580" s="29"/>
      <c r="AB580" s="29"/>
    </row>
    <row r="581" spans="1:28" ht="15.75" customHeight="1">
      <c r="A581" s="29"/>
      <c r="B581" s="75"/>
      <c r="C581" s="29"/>
      <c r="D581" s="29"/>
      <c r="E581" s="29"/>
      <c r="F581" s="29"/>
      <c r="G581" s="29"/>
      <c r="H581" s="29"/>
      <c r="I581" s="29"/>
      <c r="J581" s="325"/>
      <c r="K581" s="29"/>
      <c r="L581" s="338"/>
      <c r="M581" s="29"/>
      <c r="N581" s="29"/>
      <c r="O581" s="29"/>
      <c r="P581" s="29"/>
      <c r="Q581" s="29"/>
      <c r="R581" s="29"/>
      <c r="S581" s="29"/>
      <c r="T581" s="29"/>
      <c r="U581" s="29"/>
      <c r="V581" s="29"/>
      <c r="W581" s="29"/>
      <c r="X581" s="29"/>
      <c r="Y581" s="29"/>
      <c r="Z581" s="29"/>
      <c r="AA581" s="29"/>
      <c r="AB581" s="29"/>
    </row>
    <row r="582" spans="1:28" ht="15.75" customHeight="1">
      <c r="A582" s="29"/>
      <c r="B582" s="75"/>
      <c r="C582" s="29"/>
      <c r="D582" s="29"/>
      <c r="E582" s="29"/>
      <c r="F582" s="29"/>
      <c r="G582" s="29"/>
      <c r="H582" s="29"/>
      <c r="I582" s="29"/>
      <c r="J582" s="325"/>
      <c r="K582" s="29"/>
      <c r="L582" s="338"/>
      <c r="M582" s="29"/>
      <c r="N582" s="29"/>
      <c r="O582" s="29"/>
      <c r="P582" s="29"/>
      <c r="Q582" s="29"/>
      <c r="R582" s="29"/>
      <c r="S582" s="29"/>
      <c r="T582" s="29"/>
      <c r="U582" s="29"/>
      <c r="V582" s="29"/>
      <c r="W582" s="29"/>
      <c r="X582" s="29"/>
      <c r="Y582" s="29"/>
      <c r="Z582" s="29"/>
      <c r="AA582" s="29"/>
      <c r="AB582" s="29"/>
    </row>
    <row r="583" spans="1:28" ht="15.75" customHeight="1">
      <c r="A583" s="29"/>
      <c r="B583" s="75"/>
      <c r="C583" s="29"/>
      <c r="D583" s="29"/>
      <c r="E583" s="29"/>
      <c r="F583" s="29"/>
      <c r="G583" s="29"/>
      <c r="H583" s="29"/>
      <c r="I583" s="29"/>
      <c r="J583" s="325"/>
      <c r="K583" s="29"/>
      <c r="L583" s="338"/>
      <c r="M583" s="29"/>
      <c r="N583" s="29"/>
      <c r="O583" s="29"/>
      <c r="P583" s="29"/>
      <c r="Q583" s="29"/>
      <c r="R583" s="29"/>
      <c r="S583" s="29"/>
      <c r="T583" s="29"/>
      <c r="U583" s="29"/>
      <c r="V583" s="29"/>
      <c r="W583" s="29"/>
      <c r="X583" s="29"/>
      <c r="Y583" s="29"/>
      <c r="Z583" s="29"/>
      <c r="AA583" s="29"/>
      <c r="AB583" s="29"/>
    </row>
    <row r="584" spans="1:28" ht="15.75" customHeight="1">
      <c r="A584" s="29"/>
      <c r="B584" s="75"/>
      <c r="C584" s="29"/>
      <c r="D584" s="29"/>
      <c r="E584" s="29"/>
      <c r="F584" s="29"/>
      <c r="G584" s="29"/>
      <c r="H584" s="29"/>
      <c r="I584" s="29"/>
      <c r="J584" s="325"/>
      <c r="K584" s="29"/>
      <c r="L584" s="338"/>
      <c r="M584" s="29"/>
      <c r="N584" s="29"/>
      <c r="O584" s="29"/>
      <c r="P584" s="29"/>
      <c r="Q584" s="29"/>
      <c r="R584" s="29"/>
      <c r="S584" s="29"/>
      <c r="T584" s="29"/>
      <c r="U584" s="29"/>
      <c r="V584" s="29"/>
      <c r="W584" s="29"/>
      <c r="X584" s="29"/>
      <c r="Y584" s="29"/>
      <c r="Z584" s="29"/>
      <c r="AA584" s="29"/>
      <c r="AB584" s="29"/>
    </row>
    <row r="585" spans="1:28" ht="15.75" customHeight="1">
      <c r="A585" s="29"/>
      <c r="B585" s="75"/>
      <c r="C585" s="29"/>
      <c r="D585" s="29"/>
      <c r="E585" s="29"/>
      <c r="F585" s="29"/>
      <c r="G585" s="29"/>
      <c r="H585" s="29"/>
      <c r="I585" s="29"/>
      <c r="J585" s="325"/>
      <c r="K585" s="29"/>
      <c r="L585" s="338"/>
      <c r="M585" s="29"/>
      <c r="N585" s="29"/>
      <c r="O585" s="29"/>
      <c r="P585" s="29"/>
      <c r="Q585" s="29"/>
      <c r="R585" s="29"/>
      <c r="S585" s="29"/>
      <c r="T585" s="29"/>
      <c r="U585" s="29"/>
      <c r="V585" s="29"/>
      <c r="W585" s="29"/>
      <c r="X585" s="29"/>
      <c r="Y585" s="29"/>
      <c r="Z585" s="29"/>
      <c r="AA585" s="29"/>
      <c r="AB585" s="29"/>
    </row>
    <row r="586" spans="1:28" ht="15.75" customHeight="1">
      <c r="A586" s="29"/>
      <c r="B586" s="75"/>
      <c r="C586" s="29"/>
      <c r="D586" s="29"/>
      <c r="E586" s="29"/>
      <c r="F586" s="29"/>
      <c r="G586" s="29"/>
      <c r="H586" s="29"/>
      <c r="I586" s="29"/>
      <c r="J586" s="325"/>
      <c r="K586" s="29"/>
      <c r="L586" s="338"/>
      <c r="M586" s="29"/>
      <c r="N586" s="29"/>
      <c r="O586" s="29"/>
      <c r="P586" s="29"/>
      <c r="Q586" s="29"/>
      <c r="R586" s="29"/>
      <c r="S586" s="29"/>
      <c r="T586" s="29"/>
      <c r="U586" s="29"/>
      <c r="V586" s="29"/>
      <c r="W586" s="29"/>
      <c r="X586" s="29"/>
      <c r="Y586" s="29"/>
      <c r="Z586" s="29"/>
      <c r="AA586" s="29"/>
      <c r="AB586" s="29"/>
    </row>
    <row r="587" spans="1:28" ht="15.75" customHeight="1">
      <c r="A587" s="29"/>
      <c r="B587" s="75"/>
      <c r="C587" s="29"/>
      <c r="D587" s="29"/>
      <c r="E587" s="29"/>
      <c r="F587" s="29"/>
      <c r="G587" s="29"/>
      <c r="H587" s="29"/>
      <c r="I587" s="29"/>
      <c r="J587" s="325"/>
      <c r="K587" s="29"/>
      <c r="L587" s="338"/>
      <c r="M587" s="29"/>
      <c r="N587" s="29"/>
      <c r="O587" s="29"/>
      <c r="P587" s="29"/>
      <c r="Q587" s="29"/>
      <c r="R587" s="29"/>
      <c r="S587" s="29"/>
      <c r="T587" s="29"/>
      <c r="U587" s="29"/>
      <c r="V587" s="29"/>
      <c r="W587" s="29"/>
      <c r="X587" s="29"/>
      <c r="Y587" s="29"/>
      <c r="Z587" s="29"/>
      <c r="AA587" s="29"/>
      <c r="AB587" s="29"/>
    </row>
    <row r="588" spans="1:28" ht="15.75" customHeight="1">
      <c r="A588" s="29"/>
      <c r="B588" s="75"/>
      <c r="C588" s="29"/>
      <c r="D588" s="29"/>
      <c r="E588" s="29"/>
      <c r="F588" s="29"/>
      <c r="G588" s="29"/>
      <c r="H588" s="29"/>
      <c r="I588" s="29"/>
      <c r="J588" s="325"/>
      <c r="K588" s="29"/>
      <c r="L588" s="338"/>
      <c r="M588" s="29"/>
      <c r="N588" s="29"/>
      <c r="O588" s="29"/>
      <c r="P588" s="29"/>
      <c r="Q588" s="29"/>
      <c r="R588" s="29"/>
      <c r="S588" s="29"/>
      <c r="T588" s="29"/>
      <c r="U588" s="29"/>
      <c r="V588" s="29"/>
      <c r="W588" s="29"/>
      <c r="X588" s="29"/>
      <c r="Y588" s="29"/>
      <c r="Z588" s="29"/>
      <c r="AA588" s="29"/>
      <c r="AB588" s="29"/>
    </row>
    <row r="589" spans="1:28" ht="15.75" customHeight="1">
      <c r="A589" s="29"/>
      <c r="B589" s="75"/>
      <c r="C589" s="29"/>
      <c r="D589" s="29"/>
      <c r="E589" s="29"/>
      <c r="F589" s="29"/>
      <c r="G589" s="29"/>
      <c r="H589" s="29"/>
      <c r="I589" s="29"/>
      <c r="J589" s="325"/>
      <c r="K589" s="29"/>
      <c r="L589" s="338"/>
      <c r="M589" s="29"/>
      <c r="N589" s="29"/>
      <c r="O589" s="29"/>
      <c r="P589" s="29"/>
      <c r="Q589" s="29"/>
      <c r="R589" s="29"/>
      <c r="S589" s="29"/>
      <c r="T589" s="29"/>
      <c r="U589" s="29"/>
      <c r="V589" s="29"/>
      <c r="W589" s="29"/>
      <c r="X589" s="29"/>
      <c r="Y589" s="29"/>
      <c r="Z589" s="29"/>
      <c r="AA589" s="29"/>
      <c r="AB589" s="29"/>
    </row>
    <row r="590" spans="1:28" ht="15.75" customHeight="1">
      <c r="A590" s="29"/>
      <c r="B590" s="75"/>
      <c r="C590" s="29"/>
      <c r="D590" s="29"/>
      <c r="E590" s="29"/>
      <c r="F590" s="29"/>
      <c r="G590" s="29"/>
      <c r="H590" s="29"/>
      <c r="I590" s="29"/>
      <c r="J590" s="325"/>
      <c r="K590" s="29"/>
      <c r="L590" s="338"/>
      <c r="M590" s="29"/>
      <c r="N590" s="29"/>
      <c r="O590" s="29"/>
      <c r="P590" s="29"/>
      <c r="Q590" s="29"/>
      <c r="R590" s="29"/>
      <c r="S590" s="29"/>
      <c r="T590" s="29"/>
      <c r="U590" s="29"/>
      <c r="V590" s="29"/>
      <c r="W590" s="29"/>
      <c r="X590" s="29"/>
      <c r="Y590" s="29"/>
      <c r="Z590" s="29"/>
      <c r="AA590" s="29"/>
      <c r="AB590" s="29"/>
    </row>
    <row r="591" spans="1:28" ht="15.75" customHeight="1">
      <c r="A591" s="29"/>
      <c r="B591" s="75"/>
      <c r="C591" s="29"/>
      <c r="D591" s="29"/>
      <c r="E591" s="29"/>
      <c r="F591" s="29"/>
      <c r="G591" s="29"/>
      <c r="H591" s="29"/>
      <c r="I591" s="29"/>
      <c r="J591" s="325"/>
      <c r="K591" s="29"/>
      <c r="L591" s="338"/>
      <c r="M591" s="29"/>
      <c r="N591" s="29"/>
      <c r="O591" s="29"/>
      <c r="P591" s="29"/>
      <c r="Q591" s="29"/>
      <c r="R591" s="29"/>
      <c r="S591" s="29"/>
      <c r="T591" s="29"/>
      <c r="U591" s="29"/>
      <c r="V591" s="29"/>
      <c r="W591" s="29"/>
      <c r="X591" s="29"/>
      <c r="Y591" s="29"/>
      <c r="Z591" s="29"/>
      <c r="AA591" s="29"/>
      <c r="AB591" s="29"/>
    </row>
    <row r="592" spans="1:28" ht="15.75" customHeight="1">
      <c r="A592" s="29"/>
      <c r="B592" s="75"/>
      <c r="C592" s="29"/>
      <c r="D592" s="29"/>
      <c r="E592" s="29"/>
      <c r="F592" s="29"/>
      <c r="G592" s="29"/>
      <c r="H592" s="29"/>
      <c r="I592" s="29"/>
      <c r="J592" s="325"/>
      <c r="K592" s="29"/>
      <c r="L592" s="338"/>
      <c r="M592" s="29"/>
      <c r="N592" s="29"/>
      <c r="O592" s="29"/>
      <c r="P592" s="29"/>
      <c r="Q592" s="29"/>
      <c r="R592" s="29"/>
      <c r="S592" s="29"/>
      <c r="T592" s="29"/>
      <c r="U592" s="29"/>
      <c r="V592" s="29"/>
      <c r="W592" s="29"/>
      <c r="X592" s="29"/>
      <c r="Y592" s="29"/>
      <c r="Z592" s="29"/>
      <c r="AA592" s="29"/>
      <c r="AB592" s="29"/>
    </row>
    <row r="593" spans="1:28" ht="15.75" customHeight="1">
      <c r="A593" s="29"/>
      <c r="B593" s="75"/>
      <c r="C593" s="29"/>
      <c r="D593" s="29"/>
      <c r="E593" s="29"/>
      <c r="F593" s="29"/>
      <c r="G593" s="29"/>
      <c r="H593" s="29"/>
      <c r="I593" s="29"/>
      <c r="J593" s="325"/>
      <c r="K593" s="29"/>
      <c r="L593" s="338"/>
      <c r="M593" s="29"/>
      <c r="N593" s="29"/>
      <c r="O593" s="29"/>
      <c r="P593" s="29"/>
      <c r="Q593" s="29"/>
      <c r="R593" s="29"/>
      <c r="S593" s="29"/>
      <c r="T593" s="29"/>
      <c r="U593" s="29"/>
      <c r="V593" s="29"/>
      <c r="W593" s="29"/>
      <c r="X593" s="29"/>
      <c r="Y593" s="29"/>
      <c r="Z593" s="29"/>
      <c r="AA593" s="29"/>
      <c r="AB593" s="29"/>
    </row>
    <row r="594" spans="1:28" ht="15.75" customHeight="1">
      <c r="A594" s="29"/>
      <c r="B594" s="75"/>
      <c r="C594" s="29"/>
      <c r="D594" s="29"/>
      <c r="E594" s="29"/>
      <c r="F594" s="29"/>
      <c r="G594" s="29"/>
      <c r="H594" s="29"/>
      <c r="I594" s="29"/>
      <c r="J594" s="325"/>
      <c r="K594" s="29"/>
      <c r="L594" s="338"/>
      <c r="M594" s="29"/>
      <c r="N594" s="29"/>
      <c r="O594" s="29"/>
      <c r="P594" s="29"/>
      <c r="Q594" s="29"/>
      <c r="R594" s="29"/>
      <c r="S594" s="29"/>
      <c r="T594" s="29"/>
      <c r="U594" s="29"/>
      <c r="V594" s="29"/>
      <c r="W594" s="29"/>
      <c r="X594" s="29"/>
      <c r="Y594" s="29"/>
      <c r="Z594" s="29"/>
      <c r="AA594" s="29"/>
      <c r="AB594" s="29"/>
    </row>
    <row r="595" spans="1:28" ht="15.75" customHeight="1">
      <c r="A595" s="29"/>
      <c r="B595" s="75"/>
      <c r="C595" s="29"/>
      <c r="D595" s="29"/>
      <c r="E595" s="29"/>
      <c r="F595" s="29"/>
      <c r="G595" s="29"/>
      <c r="H595" s="29"/>
      <c r="I595" s="29"/>
      <c r="J595" s="325"/>
      <c r="K595" s="29"/>
      <c r="L595" s="338"/>
      <c r="M595" s="29"/>
      <c r="N595" s="29"/>
      <c r="O595" s="29"/>
      <c r="P595" s="29"/>
      <c r="Q595" s="29"/>
      <c r="R595" s="29"/>
      <c r="S595" s="29"/>
      <c r="T595" s="29"/>
      <c r="U595" s="29"/>
      <c r="V595" s="29"/>
      <c r="W595" s="29"/>
      <c r="X595" s="29"/>
      <c r="Y595" s="29"/>
      <c r="Z595" s="29"/>
      <c r="AA595" s="29"/>
      <c r="AB595" s="29"/>
    </row>
    <row r="596" spans="1:28" ht="15.75" customHeight="1">
      <c r="A596" s="29"/>
      <c r="B596" s="75"/>
      <c r="C596" s="29"/>
      <c r="D596" s="29"/>
      <c r="E596" s="29"/>
      <c r="F596" s="29"/>
      <c r="G596" s="29"/>
      <c r="H596" s="29"/>
      <c r="I596" s="29"/>
      <c r="J596" s="325"/>
      <c r="K596" s="29"/>
      <c r="L596" s="338"/>
      <c r="M596" s="29"/>
      <c r="N596" s="29"/>
      <c r="O596" s="29"/>
      <c r="P596" s="29"/>
      <c r="Q596" s="29"/>
      <c r="R596" s="29"/>
      <c r="S596" s="29"/>
      <c r="T596" s="29"/>
      <c r="U596" s="29"/>
      <c r="V596" s="29"/>
      <c r="W596" s="29"/>
      <c r="X596" s="29"/>
      <c r="Y596" s="29"/>
      <c r="Z596" s="29"/>
      <c r="AA596" s="29"/>
      <c r="AB596" s="29"/>
    </row>
    <row r="597" spans="1:28" ht="15.75" customHeight="1">
      <c r="A597" s="29"/>
      <c r="B597" s="75"/>
      <c r="C597" s="29"/>
      <c r="D597" s="29"/>
      <c r="E597" s="29"/>
      <c r="F597" s="29"/>
      <c r="G597" s="29"/>
      <c r="H597" s="29"/>
      <c r="I597" s="29"/>
      <c r="J597" s="325"/>
      <c r="K597" s="29"/>
      <c r="L597" s="338"/>
      <c r="M597" s="29"/>
      <c r="N597" s="29"/>
      <c r="O597" s="29"/>
      <c r="P597" s="29"/>
      <c r="Q597" s="29"/>
      <c r="R597" s="29"/>
      <c r="S597" s="29"/>
      <c r="T597" s="29"/>
      <c r="U597" s="29"/>
      <c r="V597" s="29"/>
      <c r="W597" s="29"/>
      <c r="X597" s="29"/>
      <c r="Y597" s="29"/>
      <c r="Z597" s="29"/>
      <c r="AA597" s="29"/>
      <c r="AB597" s="29"/>
    </row>
    <row r="598" spans="1:28" ht="15.75" customHeight="1">
      <c r="A598" s="29"/>
      <c r="B598" s="75"/>
      <c r="C598" s="29"/>
      <c r="D598" s="29"/>
      <c r="E598" s="29"/>
      <c r="F598" s="29"/>
      <c r="G598" s="29"/>
      <c r="H598" s="29"/>
      <c r="I598" s="29"/>
      <c r="J598" s="325"/>
      <c r="K598" s="29"/>
      <c r="L598" s="338"/>
      <c r="M598" s="29"/>
      <c r="N598" s="29"/>
      <c r="O598" s="29"/>
      <c r="P598" s="29"/>
      <c r="Q598" s="29"/>
      <c r="R598" s="29"/>
      <c r="S598" s="29"/>
      <c r="T598" s="29"/>
      <c r="U598" s="29"/>
      <c r="V598" s="29"/>
      <c r="W598" s="29"/>
      <c r="X598" s="29"/>
      <c r="Y598" s="29"/>
      <c r="Z598" s="29"/>
      <c r="AA598" s="29"/>
      <c r="AB598" s="29"/>
    </row>
    <row r="599" spans="1:28" ht="15.75" customHeight="1">
      <c r="A599" s="29"/>
      <c r="B599" s="75"/>
      <c r="C599" s="29"/>
      <c r="D599" s="29"/>
      <c r="E599" s="29"/>
      <c r="F599" s="29"/>
      <c r="G599" s="29"/>
      <c r="H599" s="29"/>
      <c r="I599" s="29"/>
      <c r="J599" s="325"/>
      <c r="K599" s="29"/>
      <c r="L599" s="338"/>
      <c r="M599" s="29"/>
      <c r="N599" s="29"/>
      <c r="O599" s="29"/>
      <c r="P599" s="29"/>
      <c r="Q599" s="29"/>
      <c r="R599" s="29"/>
      <c r="S599" s="29"/>
      <c r="T599" s="29"/>
      <c r="U599" s="29"/>
      <c r="V599" s="29"/>
      <c r="W599" s="29"/>
      <c r="X599" s="29"/>
      <c r="Y599" s="29"/>
      <c r="Z599" s="29"/>
      <c r="AA599" s="29"/>
      <c r="AB599" s="29"/>
    </row>
    <row r="600" spans="1:28" ht="15.75" customHeight="1">
      <c r="A600" s="29"/>
      <c r="B600" s="75"/>
      <c r="C600" s="29"/>
      <c r="D600" s="29"/>
      <c r="E600" s="29"/>
      <c r="F600" s="29"/>
      <c r="G600" s="29"/>
      <c r="H600" s="29"/>
      <c r="I600" s="29"/>
      <c r="J600" s="325"/>
      <c r="K600" s="29"/>
      <c r="L600" s="338"/>
      <c r="M600" s="29"/>
      <c r="N600" s="29"/>
      <c r="O600" s="29"/>
      <c r="P600" s="29"/>
      <c r="Q600" s="29"/>
      <c r="R600" s="29"/>
      <c r="S600" s="29"/>
      <c r="T600" s="29"/>
      <c r="U600" s="29"/>
      <c r="V600" s="29"/>
      <c r="W600" s="29"/>
      <c r="X600" s="29"/>
      <c r="Y600" s="29"/>
      <c r="Z600" s="29"/>
      <c r="AA600" s="29"/>
      <c r="AB600" s="29"/>
    </row>
    <row r="601" spans="1:28" ht="15.75" customHeight="1">
      <c r="A601" s="29"/>
      <c r="B601" s="75"/>
      <c r="C601" s="29"/>
      <c r="D601" s="29"/>
      <c r="E601" s="29"/>
      <c r="F601" s="29"/>
      <c r="G601" s="29"/>
      <c r="H601" s="29"/>
      <c r="I601" s="29"/>
      <c r="J601" s="325"/>
      <c r="K601" s="29"/>
      <c r="L601" s="338"/>
      <c r="M601" s="29"/>
      <c r="N601" s="29"/>
      <c r="O601" s="29"/>
      <c r="P601" s="29"/>
      <c r="Q601" s="29"/>
      <c r="R601" s="29"/>
      <c r="S601" s="29"/>
      <c r="T601" s="29"/>
      <c r="U601" s="29"/>
      <c r="V601" s="29"/>
      <c r="W601" s="29"/>
      <c r="X601" s="29"/>
      <c r="Y601" s="29"/>
      <c r="Z601" s="29"/>
      <c r="AA601" s="29"/>
      <c r="AB601" s="29"/>
    </row>
    <row r="602" spans="1:28" ht="15.75" customHeight="1">
      <c r="A602" s="29"/>
      <c r="B602" s="75"/>
      <c r="C602" s="29"/>
      <c r="D602" s="29"/>
      <c r="E602" s="29"/>
      <c r="F602" s="29"/>
      <c r="G602" s="29"/>
      <c r="H602" s="29"/>
      <c r="I602" s="29"/>
      <c r="J602" s="325"/>
      <c r="K602" s="29"/>
      <c r="L602" s="338"/>
      <c r="M602" s="29"/>
      <c r="N602" s="29"/>
      <c r="O602" s="29"/>
      <c r="P602" s="29"/>
      <c r="Q602" s="29"/>
      <c r="R602" s="29"/>
      <c r="S602" s="29"/>
      <c r="T602" s="29"/>
      <c r="U602" s="29"/>
      <c r="V602" s="29"/>
      <c r="W602" s="29"/>
      <c r="X602" s="29"/>
      <c r="Y602" s="29"/>
      <c r="Z602" s="29"/>
      <c r="AA602" s="29"/>
      <c r="AB602" s="29"/>
    </row>
    <row r="603" spans="1:28" ht="15.75" customHeight="1">
      <c r="A603" s="29"/>
      <c r="B603" s="75"/>
      <c r="C603" s="29"/>
      <c r="D603" s="29"/>
      <c r="E603" s="29"/>
      <c r="F603" s="29"/>
      <c r="G603" s="29"/>
      <c r="H603" s="29"/>
      <c r="I603" s="29"/>
      <c r="J603" s="325"/>
      <c r="K603" s="29"/>
      <c r="L603" s="338"/>
      <c r="M603" s="29"/>
      <c r="N603" s="29"/>
      <c r="O603" s="29"/>
      <c r="P603" s="29"/>
      <c r="Q603" s="29"/>
      <c r="R603" s="29"/>
      <c r="S603" s="29"/>
      <c r="T603" s="29"/>
      <c r="U603" s="29"/>
      <c r="V603" s="29"/>
      <c r="W603" s="29"/>
      <c r="X603" s="29"/>
      <c r="Y603" s="29"/>
      <c r="Z603" s="29"/>
      <c r="AA603" s="29"/>
      <c r="AB603" s="29"/>
    </row>
    <row r="604" spans="1:28" ht="15.75" customHeight="1">
      <c r="A604" s="29"/>
      <c r="B604" s="75"/>
      <c r="C604" s="29"/>
      <c r="D604" s="29"/>
      <c r="E604" s="29"/>
      <c r="F604" s="29"/>
      <c r="G604" s="29"/>
      <c r="H604" s="29"/>
      <c r="I604" s="29"/>
      <c r="J604" s="325"/>
      <c r="K604" s="29"/>
      <c r="L604" s="338"/>
      <c r="M604" s="29"/>
      <c r="N604" s="29"/>
      <c r="O604" s="29"/>
      <c r="P604" s="29"/>
      <c r="Q604" s="29"/>
      <c r="R604" s="29"/>
      <c r="S604" s="29"/>
      <c r="T604" s="29"/>
      <c r="U604" s="29"/>
      <c r="V604" s="29"/>
      <c r="W604" s="29"/>
      <c r="X604" s="29"/>
      <c r="Y604" s="29"/>
      <c r="Z604" s="29"/>
      <c r="AA604" s="29"/>
      <c r="AB604" s="29"/>
    </row>
    <row r="605" spans="1:28" ht="15.75" customHeight="1">
      <c r="A605" s="29"/>
      <c r="B605" s="75"/>
      <c r="C605" s="29"/>
      <c r="D605" s="29"/>
      <c r="E605" s="29"/>
      <c r="F605" s="29"/>
      <c r="G605" s="29"/>
      <c r="H605" s="29"/>
      <c r="I605" s="29"/>
      <c r="J605" s="325"/>
      <c r="K605" s="29"/>
      <c r="L605" s="338"/>
      <c r="M605" s="29"/>
      <c r="N605" s="29"/>
      <c r="O605" s="29"/>
      <c r="P605" s="29"/>
      <c r="Q605" s="29"/>
      <c r="R605" s="29"/>
      <c r="S605" s="29"/>
      <c r="T605" s="29"/>
      <c r="U605" s="29"/>
      <c r="V605" s="29"/>
      <c r="W605" s="29"/>
      <c r="X605" s="29"/>
      <c r="Y605" s="29"/>
      <c r="Z605" s="29"/>
      <c r="AA605" s="29"/>
      <c r="AB605" s="29"/>
    </row>
    <row r="606" spans="1:28" ht="15.75" customHeight="1">
      <c r="A606" s="29"/>
      <c r="B606" s="75"/>
      <c r="C606" s="29"/>
      <c r="D606" s="29"/>
      <c r="E606" s="29"/>
      <c r="F606" s="29"/>
      <c r="G606" s="29"/>
      <c r="H606" s="29"/>
      <c r="I606" s="29"/>
      <c r="J606" s="325"/>
      <c r="K606" s="29"/>
      <c r="L606" s="338"/>
      <c r="M606" s="29"/>
      <c r="N606" s="29"/>
      <c r="O606" s="29"/>
      <c r="P606" s="29"/>
      <c r="Q606" s="29"/>
      <c r="R606" s="29"/>
      <c r="S606" s="29"/>
      <c r="T606" s="29"/>
      <c r="U606" s="29"/>
      <c r="V606" s="29"/>
      <c r="W606" s="29"/>
      <c r="X606" s="29"/>
      <c r="Y606" s="29"/>
      <c r="Z606" s="29"/>
      <c r="AA606" s="29"/>
      <c r="AB606" s="29"/>
    </row>
    <row r="607" spans="1:28" ht="15.75" customHeight="1">
      <c r="A607" s="29"/>
      <c r="B607" s="75"/>
      <c r="C607" s="29"/>
      <c r="D607" s="29"/>
      <c r="E607" s="29"/>
      <c r="F607" s="29"/>
      <c r="G607" s="29"/>
      <c r="H607" s="29"/>
      <c r="I607" s="29"/>
      <c r="J607" s="325"/>
      <c r="K607" s="29"/>
      <c r="L607" s="338"/>
      <c r="M607" s="29"/>
      <c r="N607" s="29"/>
      <c r="O607" s="29"/>
      <c r="P607" s="29"/>
      <c r="Q607" s="29"/>
      <c r="R607" s="29"/>
      <c r="S607" s="29"/>
      <c r="T607" s="29"/>
      <c r="U607" s="29"/>
      <c r="V607" s="29"/>
      <c r="W607" s="29"/>
      <c r="X607" s="29"/>
      <c r="Y607" s="29"/>
      <c r="Z607" s="29"/>
      <c r="AA607" s="29"/>
      <c r="AB607" s="29"/>
    </row>
    <row r="608" spans="1:28" ht="15.75" customHeight="1">
      <c r="A608" s="29"/>
      <c r="B608" s="75"/>
      <c r="C608" s="29"/>
      <c r="D608" s="29"/>
      <c r="E608" s="29"/>
      <c r="F608" s="29"/>
      <c r="G608" s="29"/>
      <c r="H608" s="29"/>
      <c r="I608" s="29"/>
      <c r="J608" s="325"/>
      <c r="K608" s="29"/>
      <c r="L608" s="338"/>
      <c r="M608" s="29"/>
      <c r="N608" s="29"/>
      <c r="O608" s="29"/>
      <c r="P608" s="29"/>
      <c r="Q608" s="29"/>
      <c r="R608" s="29"/>
      <c r="S608" s="29"/>
      <c r="T608" s="29"/>
      <c r="U608" s="29"/>
      <c r="V608" s="29"/>
      <c r="W608" s="29"/>
      <c r="X608" s="29"/>
      <c r="Y608" s="29"/>
      <c r="Z608" s="29"/>
      <c r="AA608" s="29"/>
      <c r="AB608" s="29"/>
    </row>
    <row r="609" spans="1:28" ht="15.75" customHeight="1">
      <c r="A609" s="29"/>
      <c r="B609" s="75"/>
      <c r="C609" s="29"/>
      <c r="D609" s="29"/>
      <c r="E609" s="29"/>
      <c r="F609" s="29"/>
      <c r="G609" s="29"/>
      <c r="H609" s="29"/>
      <c r="I609" s="29"/>
      <c r="J609" s="325"/>
      <c r="K609" s="29"/>
      <c r="L609" s="338"/>
      <c r="M609" s="29"/>
      <c r="N609" s="29"/>
      <c r="O609" s="29"/>
      <c r="P609" s="29"/>
      <c r="Q609" s="29"/>
      <c r="R609" s="29"/>
      <c r="S609" s="29"/>
      <c r="T609" s="29"/>
      <c r="U609" s="29"/>
      <c r="V609" s="29"/>
      <c r="W609" s="29"/>
      <c r="X609" s="29"/>
      <c r="Y609" s="29"/>
      <c r="Z609" s="29"/>
      <c r="AA609" s="29"/>
      <c r="AB609" s="29"/>
    </row>
    <row r="610" spans="1:28" ht="15.75" customHeight="1">
      <c r="A610" s="29"/>
      <c r="B610" s="75"/>
      <c r="C610" s="29"/>
      <c r="D610" s="29"/>
      <c r="E610" s="29"/>
      <c r="F610" s="29"/>
      <c r="G610" s="29"/>
      <c r="H610" s="29"/>
      <c r="I610" s="29"/>
      <c r="J610" s="325"/>
      <c r="K610" s="29"/>
      <c r="L610" s="338"/>
      <c r="M610" s="29"/>
      <c r="N610" s="29"/>
      <c r="O610" s="29"/>
      <c r="P610" s="29"/>
      <c r="Q610" s="29"/>
      <c r="R610" s="29"/>
      <c r="S610" s="29"/>
      <c r="T610" s="29"/>
      <c r="U610" s="29"/>
      <c r="V610" s="29"/>
      <c r="W610" s="29"/>
      <c r="X610" s="29"/>
      <c r="Y610" s="29"/>
      <c r="Z610" s="29"/>
      <c r="AA610" s="29"/>
      <c r="AB610" s="29"/>
    </row>
    <row r="611" spans="1:28" ht="15.75" customHeight="1">
      <c r="A611" s="29"/>
      <c r="B611" s="75"/>
      <c r="C611" s="29"/>
      <c r="D611" s="29"/>
      <c r="E611" s="29"/>
      <c r="F611" s="29"/>
      <c r="G611" s="29"/>
      <c r="H611" s="29"/>
      <c r="I611" s="29"/>
      <c r="J611" s="325"/>
      <c r="K611" s="29"/>
      <c r="L611" s="338"/>
      <c r="M611" s="29"/>
      <c r="N611" s="29"/>
      <c r="O611" s="29"/>
      <c r="P611" s="29"/>
      <c r="Q611" s="29"/>
      <c r="R611" s="29"/>
      <c r="S611" s="29"/>
      <c r="T611" s="29"/>
      <c r="U611" s="29"/>
      <c r="V611" s="29"/>
      <c r="W611" s="29"/>
      <c r="X611" s="29"/>
      <c r="Y611" s="29"/>
      <c r="Z611" s="29"/>
      <c r="AA611" s="29"/>
      <c r="AB611" s="29"/>
    </row>
    <row r="612" spans="1:28" ht="15.75" customHeight="1">
      <c r="A612" s="29"/>
      <c r="B612" s="75"/>
      <c r="C612" s="29"/>
      <c r="D612" s="29"/>
      <c r="E612" s="29"/>
      <c r="F612" s="29"/>
      <c r="G612" s="29"/>
      <c r="H612" s="29"/>
      <c r="I612" s="29"/>
      <c r="J612" s="325"/>
      <c r="K612" s="29"/>
      <c r="L612" s="338"/>
      <c r="M612" s="29"/>
      <c r="N612" s="29"/>
      <c r="O612" s="29"/>
      <c r="P612" s="29"/>
      <c r="Q612" s="29"/>
      <c r="R612" s="29"/>
      <c r="S612" s="29"/>
      <c r="T612" s="29"/>
      <c r="U612" s="29"/>
      <c r="V612" s="29"/>
      <c r="W612" s="29"/>
      <c r="X612" s="29"/>
      <c r="Y612" s="29"/>
      <c r="Z612" s="29"/>
      <c r="AA612" s="29"/>
      <c r="AB612" s="29"/>
    </row>
    <row r="613" spans="1:28" ht="15.75" customHeight="1">
      <c r="A613" s="29"/>
      <c r="B613" s="75"/>
      <c r="C613" s="29"/>
      <c r="D613" s="29"/>
      <c r="E613" s="29"/>
      <c r="F613" s="29"/>
      <c r="G613" s="29"/>
      <c r="H613" s="29"/>
      <c r="I613" s="29"/>
      <c r="J613" s="325"/>
      <c r="K613" s="29"/>
      <c r="L613" s="338"/>
      <c r="M613" s="29"/>
      <c r="N613" s="29"/>
      <c r="O613" s="29"/>
      <c r="P613" s="29"/>
      <c r="Q613" s="29"/>
      <c r="R613" s="29"/>
      <c r="S613" s="29"/>
      <c r="T613" s="29"/>
      <c r="U613" s="29"/>
      <c r="V613" s="29"/>
      <c r="W613" s="29"/>
      <c r="X613" s="29"/>
      <c r="Y613" s="29"/>
      <c r="Z613" s="29"/>
      <c r="AA613" s="29"/>
      <c r="AB613" s="29"/>
    </row>
    <row r="614" spans="1:28" ht="15.75" customHeight="1">
      <c r="A614" s="29"/>
      <c r="B614" s="75"/>
      <c r="C614" s="29"/>
      <c r="D614" s="29"/>
      <c r="E614" s="29"/>
      <c r="F614" s="29"/>
      <c r="G614" s="29"/>
      <c r="H614" s="29"/>
      <c r="I614" s="29"/>
      <c r="J614" s="325"/>
      <c r="K614" s="29"/>
      <c r="L614" s="338"/>
      <c r="M614" s="29"/>
      <c r="N614" s="29"/>
      <c r="O614" s="29"/>
      <c r="P614" s="29"/>
      <c r="Q614" s="29"/>
      <c r="R614" s="29"/>
      <c r="S614" s="29"/>
      <c r="T614" s="29"/>
      <c r="U614" s="29"/>
      <c r="V614" s="29"/>
      <c r="W614" s="29"/>
      <c r="X614" s="29"/>
      <c r="Y614" s="29"/>
      <c r="Z614" s="29"/>
      <c r="AA614" s="29"/>
      <c r="AB614" s="29"/>
    </row>
    <row r="615" spans="1:28" ht="15.75" customHeight="1">
      <c r="A615" s="29"/>
      <c r="B615" s="75"/>
      <c r="C615" s="29"/>
      <c r="D615" s="29"/>
      <c r="E615" s="29"/>
      <c r="F615" s="29"/>
      <c r="G615" s="29"/>
      <c r="H615" s="29"/>
      <c r="I615" s="29"/>
      <c r="J615" s="325"/>
      <c r="K615" s="29"/>
      <c r="L615" s="338"/>
      <c r="M615" s="29"/>
      <c r="N615" s="29"/>
      <c r="O615" s="29"/>
      <c r="P615" s="29"/>
      <c r="Q615" s="29"/>
      <c r="R615" s="29"/>
      <c r="S615" s="29"/>
      <c r="T615" s="29"/>
      <c r="U615" s="29"/>
      <c r="V615" s="29"/>
      <c r="W615" s="29"/>
      <c r="X615" s="29"/>
      <c r="Y615" s="29"/>
      <c r="Z615" s="29"/>
      <c r="AA615" s="29"/>
      <c r="AB615" s="29"/>
    </row>
    <row r="616" spans="1:28" ht="15.75" customHeight="1">
      <c r="A616" s="29"/>
      <c r="B616" s="75"/>
      <c r="C616" s="29"/>
      <c r="D616" s="29"/>
      <c r="E616" s="29"/>
      <c r="F616" s="29"/>
      <c r="G616" s="29"/>
      <c r="H616" s="29"/>
      <c r="I616" s="29"/>
      <c r="J616" s="325"/>
      <c r="K616" s="29"/>
      <c r="L616" s="338"/>
      <c r="M616" s="29"/>
      <c r="N616" s="29"/>
      <c r="O616" s="29"/>
      <c r="P616" s="29"/>
      <c r="Q616" s="29"/>
      <c r="R616" s="29"/>
      <c r="S616" s="29"/>
      <c r="T616" s="29"/>
      <c r="U616" s="29"/>
      <c r="V616" s="29"/>
      <c r="W616" s="29"/>
      <c r="X616" s="29"/>
      <c r="Y616" s="29"/>
      <c r="Z616" s="29"/>
      <c r="AA616" s="29"/>
      <c r="AB616" s="29"/>
    </row>
    <row r="617" spans="1:28" ht="15.75" customHeight="1">
      <c r="A617" s="29"/>
      <c r="B617" s="75"/>
      <c r="C617" s="29"/>
      <c r="D617" s="29"/>
      <c r="E617" s="29"/>
      <c r="F617" s="29"/>
      <c r="G617" s="29"/>
      <c r="H617" s="29"/>
      <c r="I617" s="29"/>
      <c r="J617" s="325"/>
      <c r="K617" s="29"/>
      <c r="L617" s="338"/>
      <c r="M617" s="29"/>
      <c r="N617" s="29"/>
      <c r="O617" s="29"/>
      <c r="P617" s="29"/>
      <c r="Q617" s="29"/>
      <c r="R617" s="29"/>
      <c r="S617" s="29"/>
      <c r="T617" s="29"/>
      <c r="U617" s="29"/>
      <c r="V617" s="29"/>
      <c r="W617" s="29"/>
      <c r="X617" s="29"/>
      <c r="Y617" s="29"/>
      <c r="Z617" s="29"/>
      <c r="AA617" s="29"/>
      <c r="AB617" s="29"/>
    </row>
    <row r="618" spans="1:28" ht="15.75" customHeight="1">
      <c r="A618" s="29"/>
      <c r="B618" s="75"/>
      <c r="C618" s="29"/>
      <c r="D618" s="29"/>
      <c r="E618" s="29"/>
      <c r="F618" s="29"/>
      <c r="G618" s="29"/>
      <c r="H618" s="29"/>
      <c r="I618" s="29"/>
      <c r="J618" s="325"/>
      <c r="K618" s="29"/>
      <c r="L618" s="338"/>
      <c r="M618" s="29"/>
      <c r="N618" s="29"/>
      <c r="O618" s="29"/>
      <c r="P618" s="29"/>
      <c r="Q618" s="29"/>
      <c r="R618" s="29"/>
      <c r="S618" s="29"/>
      <c r="T618" s="29"/>
      <c r="U618" s="29"/>
      <c r="V618" s="29"/>
      <c r="W618" s="29"/>
      <c r="X618" s="29"/>
      <c r="Y618" s="29"/>
      <c r="Z618" s="29"/>
      <c r="AA618" s="29"/>
      <c r="AB618" s="29"/>
    </row>
    <row r="619" spans="1:28" ht="15.75" customHeight="1">
      <c r="A619" s="29"/>
      <c r="B619" s="75"/>
      <c r="C619" s="29"/>
      <c r="D619" s="29"/>
      <c r="E619" s="29"/>
      <c r="F619" s="29"/>
      <c r="G619" s="29"/>
      <c r="H619" s="29"/>
      <c r="I619" s="29"/>
      <c r="J619" s="325"/>
      <c r="K619" s="29"/>
      <c r="L619" s="338"/>
      <c r="M619" s="29"/>
      <c r="N619" s="29"/>
      <c r="O619" s="29"/>
      <c r="P619" s="29"/>
      <c r="Q619" s="29"/>
      <c r="R619" s="29"/>
      <c r="S619" s="29"/>
      <c r="T619" s="29"/>
      <c r="U619" s="29"/>
      <c r="V619" s="29"/>
      <c r="W619" s="29"/>
      <c r="X619" s="29"/>
      <c r="Y619" s="29"/>
      <c r="Z619" s="29"/>
      <c r="AA619" s="29"/>
      <c r="AB619" s="29"/>
    </row>
    <row r="620" spans="1:28" ht="15.75" customHeight="1">
      <c r="A620" s="29"/>
      <c r="B620" s="75"/>
      <c r="C620" s="29"/>
      <c r="D620" s="29"/>
      <c r="E620" s="29"/>
      <c r="F620" s="29"/>
      <c r="G620" s="29"/>
      <c r="H620" s="29"/>
      <c r="I620" s="29"/>
      <c r="J620" s="325"/>
      <c r="K620" s="29"/>
      <c r="L620" s="338"/>
      <c r="M620" s="29"/>
      <c r="N620" s="29"/>
      <c r="O620" s="29"/>
      <c r="P620" s="29"/>
      <c r="Q620" s="29"/>
      <c r="R620" s="29"/>
      <c r="S620" s="29"/>
      <c r="T620" s="29"/>
      <c r="U620" s="29"/>
      <c r="V620" s="29"/>
      <c r="W620" s="29"/>
      <c r="X620" s="29"/>
      <c r="Y620" s="29"/>
      <c r="Z620" s="29"/>
      <c r="AA620" s="29"/>
      <c r="AB620" s="29"/>
    </row>
    <row r="621" spans="1:28" ht="15.75" customHeight="1">
      <c r="A621" s="29"/>
      <c r="B621" s="75"/>
      <c r="C621" s="29"/>
      <c r="D621" s="29"/>
      <c r="E621" s="29"/>
      <c r="F621" s="29"/>
      <c r="G621" s="29"/>
      <c r="H621" s="29"/>
      <c r="I621" s="29"/>
      <c r="J621" s="325"/>
      <c r="K621" s="29"/>
      <c r="L621" s="338"/>
      <c r="M621" s="29"/>
      <c r="N621" s="29"/>
      <c r="O621" s="29"/>
      <c r="P621" s="29"/>
      <c r="Q621" s="29"/>
      <c r="R621" s="29"/>
      <c r="S621" s="29"/>
      <c r="T621" s="29"/>
      <c r="U621" s="29"/>
      <c r="V621" s="29"/>
      <c r="W621" s="29"/>
      <c r="X621" s="29"/>
      <c r="Y621" s="29"/>
      <c r="Z621" s="29"/>
      <c r="AA621" s="29"/>
      <c r="AB621" s="29"/>
    </row>
    <row r="622" spans="1:28" ht="15.75" customHeight="1">
      <c r="A622" s="29"/>
      <c r="B622" s="75"/>
      <c r="C622" s="29"/>
      <c r="D622" s="29"/>
      <c r="E622" s="29"/>
      <c r="F622" s="29"/>
      <c r="G622" s="29"/>
      <c r="H622" s="29"/>
      <c r="I622" s="29"/>
      <c r="J622" s="325"/>
      <c r="K622" s="29"/>
      <c r="L622" s="338"/>
      <c r="M622" s="29"/>
      <c r="N622" s="29"/>
      <c r="O622" s="29"/>
      <c r="P622" s="29"/>
      <c r="Q622" s="29"/>
      <c r="R622" s="29"/>
      <c r="S622" s="29"/>
      <c r="T622" s="29"/>
      <c r="U622" s="29"/>
      <c r="V622" s="29"/>
      <c r="W622" s="29"/>
      <c r="X622" s="29"/>
      <c r="Y622" s="29"/>
      <c r="Z622" s="29"/>
      <c r="AA622" s="29"/>
      <c r="AB622" s="29"/>
    </row>
    <row r="623" spans="1:28" ht="15.75" customHeight="1">
      <c r="A623" s="29"/>
      <c r="B623" s="75"/>
      <c r="C623" s="29"/>
      <c r="D623" s="29"/>
      <c r="E623" s="29"/>
      <c r="F623" s="29"/>
      <c r="G623" s="29"/>
      <c r="H623" s="29"/>
      <c r="I623" s="29"/>
      <c r="J623" s="325"/>
      <c r="K623" s="29"/>
      <c r="L623" s="338"/>
      <c r="M623" s="29"/>
      <c r="N623" s="29"/>
      <c r="O623" s="29"/>
      <c r="P623" s="29"/>
      <c r="Q623" s="29"/>
      <c r="R623" s="29"/>
      <c r="S623" s="29"/>
      <c r="T623" s="29"/>
      <c r="U623" s="29"/>
      <c r="V623" s="29"/>
      <c r="W623" s="29"/>
      <c r="X623" s="29"/>
      <c r="Y623" s="29"/>
      <c r="Z623" s="29"/>
      <c r="AA623" s="29"/>
      <c r="AB623" s="29"/>
    </row>
    <row r="624" spans="1:28" ht="15.75" customHeight="1">
      <c r="A624" s="29"/>
      <c r="B624" s="75"/>
      <c r="C624" s="29"/>
      <c r="D624" s="29"/>
      <c r="E624" s="29"/>
      <c r="F624" s="29"/>
      <c r="G624" s="29"/>
      <c r="H624" s="29"/>
      <c r="I624" s="29"/>
      <c r="J624" s="325"/>
      <c r="K624" s="29"/>
      <c r="L624" s="338"/>
      <c r="M624" s="29"/>
      <c r="N624" s="29"/>
      <c r="O624" s="29"/>
      <c r="P624" s="29"/>
      <c r="Q624" s="29"/>
      <c r="R624" s="29"/>
      <c r="S624" s="29"/>
      <c r="T624" s="29"/>
      <c r="U624" s="29"/>
      <c r="V624" s="29"/>
      <c r="W624" s="29"/>
      <c r="X624" s="29"/>
      <c r="Y624" s="29"/>
      <c r="Z624" s="29"/>
      <c r="AA624" s="29"/>
      <c r="AB624" s="29"/>
    </row>
    <row r="625" spans="1:28" ht="15.75" customHeight="1">
      <c r="A625" s="29"/>
      <c r="B625" s="75"/>
      <c r="C625" s="29"/>
      <c r="D625" s="29"/>
      <c r="E625" s="29"/>
      <c r="F625" s="29"/>
      <c r="G625" s="29"/>
      <c r="H625" s="29"/>
      <c r="I625" s="29"/>
      <c r="J625" s="325"/>
      <c r="K625" s="29"/>
      <c r="L625" s="338"/>
      <c r="M625" s="29"/>
      <c r="N625" s="29"/>
      <c r="O625" s="29"/>
      <c r="P625" s="29"/>
      <c r="Q625" s="29"/>
      <c r="R625" s="29"/>
      <c r="S625" s="29"/>
      <c r="T625" s="29"/>
      <c r="U625" s="29"/>
      <c r="V625" s="29"/>
      <c r="W625" s="29"/>
      <c r="X625" s="29"/>
      <c r="Y625" s="29"/>
      <c r="Z625" s="29"/>
      <c r="AA625" s="29"/>
      <c r="AB625" s="29"/>
    </row>
    <row r="626" spans="1:28" ht="15.75" customHeight="1">
      <c r="A626" s="29"/>
      <c r="B626" s="75"/>
      <c r="C626" s="29"/>
      <c r="D626" s="29"/>
      <c r="E626" s="29"/>
      <c r="F626" s="29"/>
      <c r="G626" s="29"/>
      <c r="H626" s="29"/>
      <c r="I626" s="29"/>
      <c r="J626" s="325"/>
      <c r="K626" s="29"/>
      <c r="L626" s="338"/>
      <c r="M626" s="29"/>
      <c r="N626" s="29"/>
      <c r="O626" s="29"/>
      <c r="P626" s="29"/>
      <c r="Q626" s="29"/>
      <c r="R626" s="29"/>
      <c r="S626" s="29"/>
      <c r="T626" s="29"/>
      <c r="U626" s="29"/>
      <c r="V626" s="29"/>
      <c r="W626" s="29"/>
      <c r="X626" s="29"/>
      <c r="Y626" s="29"/>
      <c r="Z626" s="29"/>
      <c r="AA626" s="29"/>
      <c r="AB626" s="29"/>
    </row>
    <row r="627" spans="1:28" ht="15.75" customHeight="1">
      <c r="A627" s="29"/>
      <c r="B627" s="75"/>
      <c r="C627" s="29"/>
      <c r="D627" s="29"/>
      <c r="E627" s="29"/>
      <c r="F627" s="29"/>
      <c r="G627" s="29"/>
      <c r="H627" s="29"/>
      <c r="I627" s="29"/>
      <c r="J627" s="325"/>
      <c r="K627" s="29"/>
      <c r="L627" s="338"/>
      <c r="M627" s="29"/>
      <c r="N627" s="29"/>
      <c r="O627" s="29"/>
      <c r="P627" s="29"/>
      <c r="Q627" s="29"/>
      <c r="R627" s="29"/>
      <c r="S627" s="29"/>
      <c r="T627" s="29"/>
      <c r="U627" s="29"/>
      <c r="V627" s="29"/>
      <c r="W627" s="29"/>
      <c r="X627" s="29"/>
      <c r="Y627" s="29"/>
      <c r="Z627" s="29"/>
      <c r="AA627" s="29"/>
      <c r="AB627" s="29"/>
    </row>
    <row r="628" spans="1:28" ht="15.75" customHeight="1">
      <c r="A628" s="29"/>
      <c r="B628" s="75"/>
      <c r="C628" s="29"/>
      <c r="D628" s="29"/>
      <c r="E628" s="29"/>
      <c r="F628" s="29"/>
      <c r="G628" s="29"/>
      <c r="H628" s="29"/>
      <c r="I628" s="29"/>
      <c r="J628" s="325"/>
      <c r="K628" s="29"/>
      <c r="L628" s="338"/>
      <c r="M628" s="29"/>
      <c r="N628" s="29"/>
      <c r="O628" s="29"/>
      <c r="P628" s="29"/>
      <c r="Q628" s="29"/>
      <c r="R628" s="29"/>
      <c r="S628" s="29"/>
      <c r="T628" s="29"/>
      <c r="U628" s="29"/>
      <c r="V628" s="29"/>
      <c r="W628" s="29"/>
      <c r="X628" s="29"/>
      <c r="Y628" s="29"/>
      <c r="Z628" s="29"/>
      <c r="AA628" s="29"/>
      <c r="AB628" s="29"/>
    </row>
    <row r="629" spans="1:28" ht="15.75" customHeight="1">
      <c r="A629" s="29"/>
      <c r="B629" s="75"/>
      <c r="C629" s="29"/>
      <c r="D629" s="29"/>
      <c r="E629" s="29"/>
      <c r="F629" s="29"/>
      <c r="G629" s="29"/>
      <c r="H629" s="29"/>
      <c r="I629" s="29"/>
      <c r="J629" s="325"/>
      <c r="K629" s="29"/>
      <c r="L629" s="338"/>
      <c r="M629" s="29"/>
      <c r="N629" s="29"/>
      <c r="O629" s="29"/>
      <c r="P629" s="29"/>
      <c r="Q629" s="29"/>
      <c r="R629" s="29"/>
      <c r="S629" s="29"/>
      <c r="T629" s="29"/>
      <c r="U629" s="29"/>
      <c r="V629" s="29"/>
      <c r="W629" s="29"/>
      <c r="X629" s="29"/>
      <c r="Y629" s="29"/>
      <c r="Z629" s="29"/>
      <c r="AA629" s="29"/>
      <c r="AB629" s="29"/>
    </row>
    <row r="630" spans="1:28" ht="15.75" customHeight="1">
      <c r="A630" s="29"/>
      <c r="B630" s="75"/>
      <c r="C630" s="29"/>
      <c r="D630" s="29"/>
      <c r="E630" s="29"/>
      <c r="F630" s="29"/>
      <c r="G630" s="29"/>
      <c r="H630" s="29"/>
      <c r="I630" s="29"/>
      <c r="J630" s="325"/>
      <c r="K630" s="29"/>
      <c r="L630" s="338"/>
      <c r="M630" s="29"/>
      <c r="N630" s="29"/>
      <c r="O630" s="29"/>
      <c r="P630" s="29"/>
      <c r="Q630" s="29"/>
      <c r="R630" s="29"/>
      <c r="S630" s="29"/>
      <c r="T630" s="29"/>
      <c r="U630" s="29"/>
      <c r="V630" s="29"/>
      <c r="W630" s="29"/>
      <c r="X630" s="29"/>
      <c r="Y630" s="29"/>
      <c r="Z630" s="29"/>
      <c r="AA630" s="29"/>
      <c r="AB630" s="29"/>
    </row>
    <row r="631" spans="1:28" ht="15.75" customHeight="1">
      <c r="A631" s="29"/>
      <c r="B631" s="75"/>
      <c r="C631" s="29"/>
      <c r="D631" s="29"/>
      <c r="E631" s="29"/>
      <c r="F631" s="29"/>
      <c r="G631" s="29"/>
      <c r="H631" s="29"/>
      <c r="I631" s="29"/>
      <c r="J631" s="325"/>
      <c r="K631" s="29"/>
      <c r="L631" s="338"/>
      <c r="M631" s="29"/>
      <c r="N631" s="29"/>
      <c r="O631" s="29"/>
      <c r="P631" s="29"/>
      <c r="Q631" s="29"/>
      <c r="R631" s="29"/>
      <c r="S631" s="29"/>
      <c r="T631" s="29"/>
      <c r="U631" s="29"/>
      <c r="V631" s="29"/>
      <c r="W631" s="29"/>
      <c r="X631" s="29"/>
      <c r="Y631" s="29"/>
      <c r="Z631" s="29"/>
      <c r="AA631" s="29"/>
      <c r="AB631" s="29"/>
    </row>
    <row r="632" spans="1:28" ht="15.75" customHeight="1">
      <c r="A632" s="29"/>
      <c r="B632" s="75"/>
      <c r="C632" s="29"/>
      <c r="D632" s="29"/>
      <c r="E632" s="29"/>
      <c r="F632" s="29"/>
      <c r="G632" s="29"/>
      <c r="H632" s="29"/>
      <c r="I632" s="29"/>
      <c r="J632" s="325"/>
      <c r="K632" s="29"/>
      <c r="L632" s="338"/>
      <c r="M632" s="29"/>
      <c r="N632" s="29"/>
      <c r="O632" s="29"/>
      <c r="P632" s="29"/>
      <c r="Q632" s="29"/>
      <c r="R632" s="29"/>
      <c r="S632" s="29"/>
      <c r="T632" s="29"/>
      <c r="U632" s="29"/>
      <c r="V632" s="29"/>
      <c r="W632" s="29"/>
      <c r="X632" s="29"/>
      <c r="Y632" s="29"/>
      <c r="Z632" s="29"/>
      <c r="AA632" s="29"/>
      <c r="AB632" s="29"/>
    </row>
    <row r="633" spans="1:28" ht="15.75" customHeight="1">
      <c r="A633" s="29"/>
      <c r="B633" s="75"/>
      <c r="C633" s="29"/>
      <c r="D633" s="29"/>
      <c r="E633" s="29"/>
      <c r="F633" s="29"/>
      <c r="G633" s="29"/>
      <c r="H633" s="29"/>
      <c r="I633" s="29"/>
      <c r="J633" s="325"/>
      <c r="K633" s="29"/>
      <c r="L633" s="338"/>
      <c r="M633" s="29"/>
      <c r="N633" s="29"/>
      <c r="O633" s="29"/>
      <c r="P633" s="29"/>
      <c r="Q633" s="29"/>
      <c r="R633" s="29"/>
      <c r="S633" s="29"/>
      <c r="T633" s="29"/>
      <c r="U633" s="29"/>
      <c r="V633" s="29"/>
      <c r="W633" s="29"/>
      <c r="X633" s="29"/>
      <c r="Y633" s="29"/>
      <c r="Z633" s="29"/>
      <c r="AA633" s="29"/>
      <c r="AB633" s="29"/>
    </row>
    <row r="634" spans="1:28" ht="15.75" customHeight="1">
      <c r="A634" s="29"/>
      <c r="B634" s="75"/>
      <c r="C634" s="29"/>
      <c r="D634" s="29"/>
      <c r="E634" s="29"/>
      <c r="F634" s="29"/>
      <c r="G634" s="29"/>
      <c r="H634" s="29"/>
      <c r="I634" s="29"/>
      <c r="J634" s="325"/>
      <c r="K634" s="29"/>
      <c r="L634" s="338"/>
      <c r="M634" s="29"/>
      <c r="N634" s="29"/>
      <c r="O634" s="29"/>
      <c r="P634" s="29"/>
      <c r="Q634" s="29"/>
      <c r="R634" s="29"/>
      <c r="S634" s="29"/>
      <c r="T634" s="29"/>
      <c r="U634" s="29"/>
      <c r="V634" s="29"/>
      <c r="W634" s="29"/>
      <c r="X634" s="29"/>
      <c r="Y634" s="29"/>
      <c r="Z634" s="29"/>
      <c r="AA634" s="29"/>
      <c r="AB634" s="29"/>
    </row>
    <row r="635" spans="1:28" ht="15.75" customHeight="1">
      <c r="A635" s="29"/>
      <c r="B635" s="75"/>
      <c r="C635" s="29"/>
      <c r="D635" s="29"/>
      <c r="E635" s="29"/>
      <c r="F635" s="29"/>
      <c r="G635" s="29"/>
      <c r="H635" s="29"/>
      <c r="I635" s="29"/>
      <c r="J635" s="325"/>
      <c r="K635" s="29"/>
      <c r="L635" s="338"/>
      <c r="M635" s="29"/>
      <c r="N635" s="29"/>
      <c r="O635" s="29"/>
      <c r="P635" s="29"/>
      <c r="Q635" s="29"/>
      <c r="R635" s="29"/>
      <c r="S635" s="29"/>
      <c r="T635" s="29"/>
      <c r="U635" s="29"/>
      <c r="V635" s="29"/>
      <c r="W635" s="29"/>
      <c r="X635" s="29"/>
      <c r="Y635" s="29"/>
      <c r="Z635" s="29"/>
      <c r="AA635" s="29"/>
      <c r="AB635" s="29"/>
    </row>
    <row r="636" spans="1:28" ht="15.75" customHeight="1">
      <c r="A636" s="29"/>
      <c r="B636" s="75"/>
      <c r="C636" s="29"/>
      <c r="D636" s="29"/>
      <c r="E636" s="29"/>
      <c r="F636" s="29"/>
      <c r="G636" s="29"/>
      <c r="H636" s="29"/>
      <c r="I636" s="29"/>
      <c r="J636" s="325"/>
      <c r="K636" s="29"/>
      <c r="L636" s="338"/>
      <c r="M636" s="29"/>
      <c r="N636" s="29"/>
      <c r="O636" s="29"/>
      <c r="P636" s="29"/>
      <c r="Q636" s="29"/>
      <c r="R636" s="29"/>
      <c r="S636" s="29"/>
      <c r="T636" s="29"/>
      <c r="U636" s="29"/>
      <c r="V636" s="29"/>
      <c r="W636" s="29"/>
      <c r="X636" s="29"/>
      <c r="Y636" s="29"/>
      <c r="Z636" s="29"/>
      <c r="AA636" s="29"/>
      <c r="AB636" s="29"/>
    </row>
    <row r="637" spans="1:28" ht="15.75" customHeight="1">
      <c r="A637" s="29"/>
      <c r="B637" s="75"/>
      <c r="C637" s="29"/>
      <c r="D637" s="29"/>
      <c r="E637" s="29"/>
      <c r="F637" s="29"/>
      <c r="G637" s="29"/>
      <c r="H637" s="29"/>
      <c r="I637" s="29"/>
      <c r="J637" s="325"/>
      <c r="K637" s="29"/>
      <c r="L637" s="338"/>
      <c r="M637" s="29"/>
      <c r="N637" s="29"/>
      <c r="O637" s="29"/>
      <c r="P637" s="29"/>
      <c r="Q637" s="29"/>
      <c r="R637" s="29"/>
      <c r="S637" s="29"/>
      <c r="T637" s="29"/>
      <c r="U637" s="29"/>
      <c r="V637" s="29"/>
      <c r="W637" s="29"/>
      <c r="X637" s="29"/>
      <c r="Y637" s="29"/>
      <c r="Z637" s="29"/>
      <c r="AA637" s="29"/>
      <c r="AB637" s="29"/>
    </row>
    <row r="638" spans="1:28" ht="15.75" customHeight="1">
      <c r="A638" s="29"/>
      <c r="B638" s="75"/>
      <c r="C638" s="29"/>
      <c r="D638" s="29"/>
      <c r="E638" s="29"/>
      <c r="F638" s="29"/>
      <c r="G638" s="29"/>
      <c r="H638" s="29"/>
      <c r="I638" s="29"/>
      <c r="J638" s="325"/>
      <c r="K638" s="29"/>
      <c r="L638" s="338"/>
      <c r="M638" s="29"/>
      <c r="N638" s="29"/>
      <c r="O638" s="29"/>
      <c r="P638" s="29"/>
      <c r="Q638" s="29"/>
      <c r="R638" s="29"/>
      <c r="S638" s="29"/>
      <c r="T638" s="29"/>
      <c r="U638" s="29"/>
      <c r="V638" s="29"/>
      <c r="W638" s="29"/>
      <c r="X638" s="29"/>
      <c r="Y638" s="29"/>
      <c r="Z638" s="29"/>
      <c r="AA638" s="29"/>
      <c r="AB638" s="29"/>
    </row>
    <row r="639" spans="1:28" ht="15.75" customHeight="1">
      <c r="A639" s="29"/>
      <c r="B639" s="75"/>
      <c r="C639" s="29"/>
      <c r="D639" s="29"/>
      <c r="E639" s="29"/>
      <c r="F639" s="29"/>
      <c r="G639" s="29"/>
      <c r="H639" s="29"/>
      <c r="I639" s="29"/>
      <c r="J639" s="325"/>
      <c r="K639" s="29"/>
      <c r="L639" s="338"/>
      <c r="M639" s="29"/>
      <c r="N639" s="29"/>
      <c r="O639" s="29"/>
      <c r="P639" s="29"/>
      <c r="Q639" s="29"/>
      <c r="R639" s="29"/>
      <c r="S639" s="29"/>
      <c r="T639" s="29"/>
      <c r="U639" s="29"/>
      <c r="V639" s="29"/>
      <c r="W639" s="29"/>
      <c r="X639" s="29"/>
      <c r="Y639" s="29"/>
      <c r="Z639" s="29"/>
      <c r="AA639" s="29"/>
      <c r="AB639" s="29"/>
    </row>
    <row r="640" spans="1:28" ht="15.75" customHeight="1">
      <c r="A640" s="29"/>
      <c r="B640" s="75"/>
      <c r="C640" s="29"/>
      <c r="D640" s="29"/>
      <c r="E640" s="29"/>
      <c r="F640" s="29"/>
      <c r="G640" s="29"/>
      <c r="H640" s="29"/>
      <c r="I640" s="29"/>
      <c r="J640" s="325"/>
      <c r="K640" s="29"/>
      <c r="L640" s="338"/>
      <c r="M640" s="29"/>
      <c r="N640" s="29"/>
      <c r="O640" s="29"/>
      <c r="P640" s="29"/>
      <c r="Q640" s="29"/>
      <c r="R640" s="29"/>
      <c r="S640" s="29"/>
      <c r="T640" s="29"/>
      <c r="U640" s="29"/>
      <c r="V640" s="29"/>
      <c r="W640" s="29"/>
      <c r="X640" s="29"/>
      <c r="Y640" s="29"/>
      <c r="Z640" s="29"/>
      <c r="AA640" s="29"/>
      <c r="AB640" s="29"/>
    </row>
    <row r="641" spans="1:28" ht="15.75" customHeight="1">
      <c r="A641" s="29"/>
      <c r="B641" s="75"/>
      <c r="C641" s="29"/>
      <c r="D641" s="29"/>
      <c r="E641" s="29"/>
      <c r="F641" s="29"/>
      <c r="G641" s="29"/>
      <c r="H641" s="29"/>
      <c r="I641" s="29"/>
      <c r="J641" s="325"/>
      <c r="K641" s="29"/>
      <c r="L641" s="338"/>
      <c r="M641" s="29"/>
      <c r="N641" s="29"/>
      <c r="O641" s="29"/>
      <c r="P641" s="29"/>
      <c r="Q641" s="29"/>
      <c r="R641" s="29"/>
      <c r="S641" s="29"/>
      <c r="T641" s="29"/>
      <c r="U641" s="29"/>
      <c r="V641" s="29"/>
      <c r="W641" s="29"/>
      <c r="X641" s="29"/>
      <c r="Y641" s="29"/>
      <c r="Z641" s="29"/>
      <c r="AA641" s="29"/>
      <c r="AB641" s="29"/>
    </row>
    <row r="642" spans="1:28" ht="15.75" customHeight="1">
      <c r="A642" s="29"/>
      <c r="B642" s="75"/>
      <c r="C642" s="29"/>
      <c r="D642" s="29"/>
      <c r="E642" s="29"/>
      <c r="F642" s="29"/>
      <c r="G642" s="29"/>
      <c r="H642" s="29"/>
      <c r="I642" s="29"/>
      <c r="J642" s="325"/>
      <c r="K642" s="29"/>
      <c r="L642" s="338"/>
      <c r="M642" s="29"/>
      <c r="N642" s="29"/>
      <c r="O642" s="29"/>
      <c r="P642" s="29"/>
      <c r="Q642" s="29"/>
      <c r="R642" s="29"/>
      <c r="S642" s="29"/>
      <c r="T642" s="29"/>
      <c r="U642" s="29"/>
      <c r="V642" s="29"/>
      <c r="W642" s="29"/>
      <c r="X642" s="29"/>
      <c r="Y642" s="29"/>
      <c r="Z642" s="29"/>
      <c r="AA642" s="29"/>
      <c r="AB642" s="29"/>
    </row>
    <row r="643" spans="1:28" ht="15.75" customHeight="1">
      <c r="A643" s="29"/>
      <c r="B643" s="75"/>
      <c r="C643" s="29"/>
      <c r="D643" s="29"/>
      <c r="E643" s="29"/>
      <c r="F643" s="29"/>
      <c r="G643" s="29"/>
      <c r="H643" s="29"/>
      <c r="I643" s="29"/>
      <c r="J643" s="325"/>
      <c r="K643" s="29"/>
      <c r="L643" s="338"/>
      <c r="M643" s="29"/>
      <c r="N643" s="29"/>
      <c r="O643" s="29"/>
      <c r="P643" s="29"/>
      <c r="Q643" s="29"/>
      <c r="R643" s="29"/>
      <c r="S643" s="29"/>
      <c r="T643" s="29"/>
      <c r="U643" s="29"/>
      <c r="V643" s="29"/>
      <c r="W643" s="29"/>
      <c r="X643" s="29"/>
      <c r="Y643" s="29"/>
      <c r="Z643" s="29"/>
      <c r="AA643" s="29"/>
      <c r="AB643" s="29"/>
    </row>
    <row r="644" spans="1:28" ht="15.75" customHeight="1">
      <c r="A644" s="29"/>
      <c r="B644" s="75"/>
      <c r="C644" s="29"/>
      <c r="D644" s="29"/>
      <c r="E644" s="29"/>
      <c r="F644" s="29"/>
      <c r="G644" s="29"/>
      <c r="H644" s="29"/>
      <c r="I644" s="29"/>
      <c r="J644" s="325"/>
      <c r="K644" s="29"/>
      <c r="L644" s="338"/>
      <c r="M644" s="29"/>
      <c r="N644" s="29"/>
      <c r="O644" s="29"/>
      <c r="P644" s="29"/>
      <c r="Q644" s="29"/>
      <c r="R644" s="29"/>
      <c r="S644" s="29"/>
      <c r="T644" s="29"/>
      <c r="U644" s="29"/>
      <c r="V644" s="29"/>
      <c r="W644" s="29"/>
      <c r="X644" s="29"/>
      <c r="Y644" s="29"/>
      <c r="Z644" s="29"/>
      <c r="AA644" s="29"/>
      <c r="AB644" s="29"/>
    </row>
    <row r="645" spans="1:28" ht="15.75" customHeight="1">
      <c r="A645" s="29"/>
      <c r="B645" s="75"/>
      <c r="C645" s="29"/>
      <c r="D645" s="29"/>
      <c r="E645" s="29"/>
      <c r="F645" s="29"/>
      <c r="G645" s="29"/>
      <c r="H645" s="29"/>
      <c r="I645" s="29"/>
      <c r="J645" s="325"/>
      <c r="K645" s="29"/>
      <c r="L645" s="338"/>
      <c r="M645" s="29"/>
      <c r="N645" s="29"/>
      <c r="O645" s="29"/>
      <c r="P645" s="29"/>
      <c r="Q645" s="29"/>
      <c r="R645" s="29"/>
      <c r="S645" s="29"/>
      <c r="T645" s="29"/>
      <c r="U645" s="29"/>
      <c r="V645" s="29"/>
      <c r="W645" s="29"/>
      <c r="X645" s="29"/>
      <c r="Y645" s="29"/>
      <c r="Z645" s="29"/>
      <c r="AA645" s="29"/>
      <c r="AB645" s="29"/>
    </row>
    <row r="646" spans="1:28" ht="15.75" customHeight="1">
      <c r="A646" s="29"/>
      <c r="B646" s="75"/>
      <c r="C646" s="29"/>
      <c r="D646" s="29"/>
      <c r="E646" s="29"/>
      <c r="F646" s="29"/>
      <c r="G646" s="29"/>
      <c r="H646" s="29"/>
      <c r="I646" s="29"/>
      <c r="J646" s="325"/>
      <c r="K646" s="29"/>
      <c r="L646" s="338"/>
      <c r="M646" s="29"/>
      <c r="N646" s="29"/>
      <c r="O646" s="29"/>
      <c r="P646" s="29"/>
      <c r="Q646" s="29"/>
      <c r="R646" s="29"/>
      <c r="S646" s="29"/>
      <c r="T646" s="29"/>
      <c r="U646" s="29"/>
      <c r="V646" s="29"/>
      <c r="W646" s="29"/>
      <c r="X646" s="29"/>
      <c r="Y646" s="29"/>
      <c r="Z646" s="29"/>
      <c r="AA646" s="29"/>
      <c r="AB646" s="29"/>
    </row>
    <row r="647" spans="1:28" ht="15.75" customHeight="1">
      <c r="A647" s="29"/>
      <c r="B647" s="75"/>
      <c r="C647" s="29"/>
      <c r="D647" s="29"/>
      <c r="E647" s="29"/>
      <c r="F647" s="29"/>
      <c r="G647" s="29"/>
      <c r="H647" s="29"/>
      <c r="I647" s="29"/>
      <c r="J647" s="325"/>
      <c r="K647" s="29"/>
      <c r="L647" s="338"/>
      <c r="M647" s="29"/>
      <c r="N647" s="29"/>
      <c r="O647" s="29"/>
      <c r="P647" s="29"/>
      <c r="Q647" s="29"/>
      <c r="R647" s="29"/>
      <c r="S647" s="29"/>
      <c r="T647" s="29"/>
      <c r="U647" s="29"/>
      <c r="V647" s="29"/>
      <c r="W647" s="29"/>
      <c r="X647" s="29"/>
      <c r="Y647" s="29"/>
      <c r="Z647" s="29"/>
      <c r="AA647" s="29"/>
      <c r="AB647" s="29"/>
    </row>
    <row r="648" spans="1:28" ht="15.75" customHeight="1">
      <c r="A648" s="29"/>
      <c r="B648" s="75"/>
      <c r="C648" s="29"/>
      <c r="D648" s="29"/>
      <c r="E648" s="29"/>
      <c r="F648" s="29"/>
      <c r="G648" s="29"/>
      <c r="H648" s="29"/>
      <c r="I648" s="29"/>
      <c r="J648" s="325"/>
      <c r="K648" s="29"/>
      <c r="L648" s="338"/>
      <c r="M648" s="29"/>
      <c r="N648" s="29"/>
      <c r="O648" s="29"/>
      <c r="P648" s="29"/>
      <c r="Q648" s="29"/>
      <c r="R648" s="29"/>
      <c r="S648" s="29"/>
      <c r="T648" s="29"/>
      <c r="U648" s="29"/>
      <c r="V648" s="29"/>
      <c r="W648" s="29"/>
      <c r="X648" s="29"/>
      <c r="Y648" s="29"/>
      <c r="Z648" s="29"/>
      <c r="AA648" s="29"/>
      <c r="AB648" s="29"/>
    </row>
    <row r="649" spans="1:28" ht="15.75" customHeight="1">
      <c r="A649" s="29"/>
      <c r="B649" s="75"/>
      <c r="C649" s="29"/>
      <c r="D649" s="29"/>
      <c r="E649" s="29"/>
      <c r="F649" s="29"/>
      <c r="G649" s="29"/>
      <c r="H649" s="29"/>
      <c r="I649" s="29"/>
      <c r="J649" s="325"/>
      <c r="K649" s="29"/>
      <c r="L649" s="338"/>
      <c r="M649" s="29"/>
      <c r="N649" s="29"/>
      <c r="O649" s="29"/>
      <c r="P649" s="29"/>
      <c r="Q649" s="29"/>
      <c r="R649" s="29"/>
      <c r="S649" s="29"/>
      <c r="T649" s="29"/>
      <c r="U649" s="29"/>
      <c r="V649" s="29"/>
      <c r="W649" s="29"/>
      <c r="X649" s="29"/>
      <c r="Y649" s="29"/>
      <c r="Z649" s="29"/>
      <c r="AA649" s="29"/>
      <c r="AB649" s="29"/>
    </row>
    <row r="650" spans="1:28" ht="15.75" customHeight="1">
      <c r="A650" s="29"/>
      <c r="B650" s="75"/>
      <c r="C650" s="29"/>
      <c r="D650" s="29"/>
      <c r="E650" s="29"/>
      <c r="F650" s="29"/>
      <c r="G650" s="29"/>
      <c r="H650" s="29"/>
      <c r="I650" s="29"/>
      <c r="J650" s="325"/>
      <c r="K650" s="29"/>
      <c r="L650" s="338"/>
      <c r="M650" s="29"/>
      <c r="N650" s="29"/>
      <c r="O650" s="29"/>
      <c r="P650" s="29"/>
      <c r="Q650" s="29"/>
      <c r="R650" s="29"/>
      <c r="S650" s="29"/>
      <c r="T650" s="29"/>
      <c r="U650" s="29"/>
      <c r="V650" s="29"/>
      <c r="W650" s="29"/>
      <c r="X650" s="29"/>
      <c r="Y650" s="29"/>
      <c r="Z650" s="29"/>
      <c r="AA650" s="29"/>
      <c r="AB650" s="29"/>
    </row>
    <row r="651" spans="1:28" ht="15.75" customHeight="1">
      <c r="A651" s="29"/>
      <c r="B651" s="75"/>
      <c r="C651" s="29"/>
      <c r="D651" s="29"/>
      <c r="E651" s="29"/>
      <c r="F651" s="29"/>
      <c r="G651" s="29"/>
      <c r="H651" s="29"/>
      <c r="I651" s="29"/>
      <c r="J651" s="325"/>
      <c r="K651" s="29"/>
      <c r="L651" s="338"/>
      <c r="M651" s="29"/>
      <c r="N651" s="29"/>
      <c r="O651" s="29"/>
      <c r="P651" s="29"/>
      <c r="Q651" s="29"/>
      <c r="R651" s="29"/>
      <c r="S651" s="29"/>
      <c r="T651" s="29"/>
      <c r="U651" s="29"/>
      <c r="V651" s="29"/>
      <c r="W651" s="29"/>
      <c r="X651" s="29"/>
      <c r="Y651" s="29"/>
      <c r="Z651" s="29"/>
      <c r="AA651" s="29"/>
      <c r="AB651" s="29"/>
    </row>
    <row r="652" spans="1:28" ht="15.75" customHeight="1">
      <c r="A652" s="29"/>
      <c r="B652" s="75"/>
      <c r="C652" s="29"/>
      <c r="D652" s="29"/>
      <c r="E652" s="29"/>
      <c r="F652" s="29"/>
      <c r="G652" s="29"/>
      <c r="H652" s="29"/>
      <c r="I652" s="29"/>
      <c r="J652" s="325"/>
      <c r="K652" s="29"/>
      <c r="L652" s="338"/>
      <c r="M652" s="29"/>
      <c r="N652" s="29"/>
      <c r="O652" s="29"/>
      <c r="P652" s="29"/>
      <c r="Q652" s="29"/>
      <c r="R652" s="29"/>
      <c r="S652" s="29"/>
      <c r="T652" s="29"/>
      <c r="U652" s="29"/>
      <c r="V652" s="29"/>
      <c r="W652" s="29"/>
      <c r="X652" s="29"/>
      <c r="Y652" s="29"/>
      <c r="Z652" s="29"/>
      <c r="AA652" s="29"/>
      <c r="AB652" s="29"/>
    </row>
    <row r="653" spans="1:28" ht="15.75" customHeight="1">
      <c r="A653" s="29"/>
      <c r="B653" s="75"/>
      <c r="C653" s="29"/>
      <c r="D653" s="29"/>
      <c r="E653" s="29"/>
      <c r="F653" s="29"/>
      <c r="G653" s="29"/>
      <c r="H653" s="29"/>
      <c r="I653" s="29"/>
      <c r="J653" s="325"/>
      <c r="K653" s="29"/>
      <c r="L653" s="338"/>
      <c r="M653" s="29"/>
      <c r="N653" s="29"/>
      <c r="O653" s="29"/>
      <c r="P653" s="29"/>
      <c r="Q653" s="29"/>
      <c r="R653" s="29"/>
      <c r="S653" s="29"/>
      <c r="T653" s="29"/>
      <c r="U653" s="29"/>
      <c r="V653" s="29"/>
      <c r="W653" s="29"/>
      <c r="X653" s="29"/>
      <c r="Y653" s="29"/>
      <c r="Z653" s="29"/>
      <c r="AA653" s="29"/>
      <c r="AB653" s="29"/>
    </row>
    <row r="654" spans="1:28" ht="15.75" customHeight="1">
      <c r="A654" s="29"/>
      <c r="B654" s="75"/>
      <c r="C654" s="29"/>
      <c r="D654" s="29"/>
      <c r="E654" s="29"/>
      <c r="F654" s="29"/>
      <c r="G654" s="29"/>
      <c r="H654" s="29"/>
      <c r="I654" s="29"/>
      <c r="J654" s="325"/>
      <c r="K654" s="29"/>
      <c r="L654" s="338"/>
      <c r="M654" s="29"/>
      <c r="N654" s="29"/>
      <c r="O654" s="29"/>
      <c r="P654" s="29"/>
      <c r="Q654" s="29"/>
      <c r="R654" s="29"/>
      <c r="S654" s="29"/>
      <c r="T654" s="29"/>
      <c r="U654" s="29"/>
      <c r="V654" s="29"/>
      <c r="W654" s="29"/>
      <c r="X654" s="29"/>
      <c r="Y654" s="29"/>
      <c r="Z654" s="29"/>
      <c r="AA654" s="29"/>
      <c r="AB654" s="29"/>
    </row>
    <row r="655" spans="1:28" ht="15.75" customHeight="1">
      <c r="A655" s="29"/>
      <c r="B655" s="75"/>
      <c r="C655" s="29"/>
      <c r="D655" s="29"/>
      <c r="E655" s="29"/>
      <c r="F655" s="29"/>
      <c r="G655" s="29"/>
      <c r="H655" s="29"/>
      <c r="I655" s="29"/>
      <c r="J655" s="325"/>
      <c r="K655" s="29"/>
      <c r="L655" s="338"/>
      <c r="M655" s="29"/>
      <c r="N655" s="29"/>
      <c r="O655" s="29"/>
      <c r="P655" s="29"/>
      <c r="Q655" s="29"/>
      <c r="R655" s="29"/>
      <c r="S655" s="29"/>
      <c r="T655" s="29"/>
      <c r="U655" s="29"/>
      <c r="V655" s="29"/>
      <c r="W655" s="29"/>
      <c r="X655" s="29"/>
      <c r="Y655" s="29"/>
      <c r="Z655" s="29"/>
      <c r="AA655" s="29"/>
      <c r="AB655" s="29"/>
    </row>
    <row r="656" spans="1:28" ht="15.75" customHeight="1">
      <c r="A656" s="29"/>
      <c r="B656" s="75"/>
      <c r="C656" s="29"/>
      <c r="D656" s="29"/>
      <c r="E656" s="29"/>
      <c r="F656" s="29"/>
      <c r="G656" s="29"/>
      <c r="H656" s="29"/>
      <c r="I656" s="29"/>
      <c r="J656" s="325"/>
      <c r="K656" s="29"/>
      <c r="L656" s="338"/>
      <c r="M656" s="29"/>
      <c r="N656" s="29"/>
      <c r="O656" s="29"/>
      <c r="P656" s="29"/>
      <c r="Q656" s="29"/>
      <c r="R656" s="29"/>
      <c r="S656" s="29"/>
      <c r="T656" s="29"/>
      <c r="U656" s="29"/>
      <c r="V656" s="29"/>
      <c r="W656" s="29"/>
      <c r="X656" s="29"/>
      <c r="Y656" s="29"/>
      <c r="Z656" s="29"/>
      <c r="AA656" s="29"/>
      <c r="AB656" s="29"/>
    </row>
    <row r="657" spans="1:28" ht="15.75" customHeight="1">
      <c r="A657" s="29"/>
      <c r="B657" s="75"/>
      <c r="C657" s="29"/>
      <c r="D657" s="29"/>
      <c r="E657" s="29"/>
      <c r="F657" s="29"/>
      <c r="G657" s="29"/>
      <c r="H657" s="29"/>
      <c r="I657" s="29"/>
      <c r="J657" s="325"/>
      <c r="K657" s="29"/>
      <c r="L657" s="338"/>
      <c r="M657" s="29"/>
      <c r="N657" s="29"/>
      <c r="O657" s="29"/>
      <c r="P657" s="29"/>
      <c r="Q657" s="29"/>
      <c r="R657" s="29"/>
      <c r="S657" s="29"/>
      <c r="T657" s="29"/>
      <c r="U657" s="29"/>
      <c r="V657" s="29"/>
      <c r="W657" s="29"/>
      <c r="X657" s="29"/>
      <c r="Y657" s="29"/>
      <c r="Z657" s="29"/>
      <c r="AA657" s="29"/>
      <c r="AB657" s="29"/>
    </row>
    <row r="658" spans="1:28" ht="15.75" customHeight="1">
      <c r="A658" s="29"/>
      <c r="B658" s="75"/>
      <c r="C658" s="29"/>
      <c r="D658" s="29"/>
      <c r="E658" s="29"/>
      <c r="F658" s="29"/>
      <c r="G658" s="29"/>
      <c r="H658" s="29"/>
      <c r="I658" s="29"/>
      <c r="J658" s="325"/>
      <c r="K658" s="29"/>
      <c r="L658" s="338"/>
      <c r="M658" s="29"/>
      <c r="N658" s="29"/>
      <c r="O658" s="29"/>
      <c r="P658" s="29"/>
      <c r="Q658" s="29"/>
      <c r="R658" s="29"/>
      <c r="S658" s="29"/>
      <c r="T658" s="29"/>
      <c r="U658" s="29"/>
      <c r="V658" s="29"/>
      <c r="W658" s="29"/>
      <c r="X658" s="29"/>
      <c r="Y658" s="29"/>
      <c r="Z658" s="29"/>
      <c r="AA658" s="29"/>
      <c r="AB658" s="29"/>
    </row>
    <row r="659" spans="1:28" ht="15.75" customHeight="1">
      <c r="A659" s="29"/>
      <c r="B659" s="75"/>
      <c r="C659" s="29"/>
      <c r="D659" s="29"/>
      <c r="E659" s="29"/>
      <c r="F659" s="29"/>
      <c r="G659" s="29"/>
      <c r="H659" s="29"/>
      <c r="I659" s="29"/>
      <c r="J659" s="325"/>
      <c r="K659" s="29"/>
      <c r="L659" s="338"/>
      <c r="M659" s="29"/>
      <c r="N659" s="29"/>
      <c r="O659" s="29"/>
      <c r="P659" s="29"/>
      <c r="Q659" s="29"/>
      <c r="R659" s="29"/>
      <c r="S659" s="29"/>
      <c r="T659" s="29"/>
      <c r="U659" s="29"/>
      <c r="V659" s="29"/>
      <c r="W659" s="29"/>
      <c r="X659" s="29"/>
      <c r="Y659" s="29"/>
      <c r="Z659" s="29"/>
      <c r="AA659" s="29"/>
      <c r="AB659" s="29"/>
    </row>
    <row r="660" spans="1:28" ht="15.75" customHeight="1">
      <c r="A660" s="29"/>
      <c r="B660" s="75"/>
      <c r="C660" s="29"/>
      <c r="D660" s="29"/>
      <c r="E660" s="29"/>
      <c r="F660" s="29"/>
      <c r="G660" s="29"/>
      <c r="H660" s="29"/>
      <c r="I660" s="29"/>
      <c r="J660" s="325"/>
      <c r="K660" s="29"/>
      <c r="L660" s="338"/>
      <c r="M660" s="29"/>
      <c r="N660" s="29"/>
      <c r="O660" s="29"/>
      <c r="P660" s="29"/>
      <c r="Q660" s="29"/>
      <c r="R660" s="29"/>
      <c r="S660" s="29"/>
      <c r="T660" s="29"/>
      <c r="U660" s="29"/>
      <c r="V660" s="29"/>
      <c r="W660" s="29"/>
      <c r="X660" s="29"/>
      <c r="Y660" s="29"/>
      <c r="Z660" s="29"/>
      <c r="AA660" s="29"/>
      <c r="AB660" s="29"/>
    </row>
    <row r="661" spans="1:28" ht="15.75" customHeight="1">
      <c r="A661" s="29"/>
      <c r="B661" s="75"/>
      <c r="C661" s="29"/>
      <c r="D661" s="29"/>
      <c r="E661" s="29"/>
      <c r="F661" s="29"/>
      <c r="G661" s="29"/>
      <c r="H661" s="29"/>
      <c r="I661" s="29"/>
      <c r="J661" s="325"/>
      <c r="K661" s="29"/>
      <c r="L661" s="338"/>
      <c r="M661" s="29"/>
      <c r="N661" s="29"/>
      <c r="O661" s="29"/>
      <c r="P661" s="29"/>
      <c r="Q661" s="29"/>
      <c r="R661" s="29"/>
      <c r="S661" s="29"/>
      <c r="T661" s="29"/>
      <c r="U661" s="29"/>
      <c r="V661" s="29"/>
      <c r="W661" s="29"/>
      <c r="X661" s="29"/>
      <c r="Y661" s="29"/>
      <c r="Z661" s="29"/>
      <c r="AA661" s="29"/>
      <c r="AB661" s="29"/>
    </row>
    <row r="662" spans="1:28" ht="15.75" customHeight="1">
      <c r="A662" s="29"/>
      <c r="B662" s="75"/>
      <c r="C662" s="29"/>
      <c r="D662" s="29"/>
      <c r="E662" s="29"/>
      <c r="F662" s="29"/>
      <c r="G662" s="29"/>
      <c r="H662" s="29"/>
      <c r="I662" s="29"/>
      <c r="J662" s="325"/>
      <c r="K662" s="29"/>
      <c r="L662" s="338"/>
      <c r="M662" s="29"/>
      <c r="N662" s="29"/>
      <c r="O662" s="29"/>
      <c r="P662" s="29"/>
      <c r="Q662" s="29"/>
      <c r="R662" s="29"/>
      <c r="S662" s="29"/>
      <c r="T662" s="29"/>
      <c r="U662" s="29"/>
      <c r="V662" s="29"/>
      <c r="W662" s="29"/>
      <c r="X662" s="29"/>
      <c r="Y662" s="29"/>
      <c r="Z662" s="29"/>
      <c r="AA662" s="29"/>
      <c r="AB662" s="29"/>
    </row>
    <row r="663" spans="1:28" ht="15.75" customHeight="1">
      <c r="A663" s="29"/>
      <c r="B663" s="75"/>
      <c r="C663" s="29"/>
      <c r="D663" s="29"/>
      <c r="E663" s="29"/>
      <c r="F663" s="29"/>
      <c r="G663" s="29"/>
      <c r="H663" s="29"/>
      <c r="I663" s="29"/>
      <c r="J663" s="325"/>
      <c r="K663" s="29"/>
      <c r="L663" s="338"/>
      <c r="M663" s="29"/>
      <c r="N663" s="29"/>
      <c r="O663" s="29"/>
      <c r="P663" s="29"/>
      <c r="Q663" s="29"/>
      <c r="R663" s="29"/>
      <c r="S663" s="29"/>
      <c r="T663" s="29"/>
      <c r="U663" s="29"/>
      <c r="V663" s="29"/>
      <c r="W663" s="29"/>
      <c r="X663" s="29"/>
      <c r="Y663" s="29"/>
      <c r="Z663" s="29"/>
      <c r="AA663" s="29"/>
      <c r="AB663" s="29"/>
    </row>
    <row r="664" spans="1:28" ht="15.75" customHeight="1">
      <c r="A664" s="29"/>
      <c r="B664" s="75"/>
      <c r="C664" s="29"/>
      <c r="D664" s="29"/>
      <c r="E664" s="29"/>
      <c r="F664" s="29"/>
      <c r="G664" s="29"/>
      <c r="H664" s="29"/>
      <c r="I664" s="29"/>
      <c r="J664" s="325"/>
      <c r="K664" s="29"/>
      <c r="L664" s="338"/>
      <c r="M664" s="29"/>
      <c r="N664" s="29"/>
      <c r="O664" s="29"/>
      <c r="P664" s="29"/>
      <c r="Q664" s="29"/>
      <c r="R664" s="29"/>
      <c r="S664" s="29"/>
      <c r="T664" s="29"/>
      <c r="U664" s="29"/>
      <c r="V664" s="29"/>
      <c r="W664" s="29"/>
      <c r="X664" s="29"/>
      <c r="Y664" s="29"/>
      <c r="Z664" s="29"/>
      <c r="AA664" s="29"/>
      <c r="AB664" s="29"/>
    </row>
    <row r="665" spans="1:28" ht="15.75" customHeight="1">
      <c r="A665" s="29"/>
      <c r="B665" s="75"/>
      <c r="C665" s="29"/>
      <c r="D665" s="29"/>
      <c r="E665" s="29"/>
      <c r="F665" s="29"/>
      <c r="G665" s="29"/>
      <c r="H665" s="29"/>
      <c r="I665" s="29"/>
      <c r="J665" s="325"/>
      <c r="K665" s="29"/>
      <c r="L665" s="338"/>
      <c r="M665" s="29"/>
      <c r="N665" s="29"/>
      <c r="O665" s="29"/>
      <c r="P665" s="29"/>
      <c r="Q665" s="29"/>
      <c r="R665" s="29"/>
      <c r="S665" s="29"/>
      <c r="T665" s="29"/>
      <c r="U665" s="29"/>
      <c r="V665" s="29"/>
      <c r="W665" s="29"/>
      <c r="X665" s="29"/>
      <c r="Y665" s="29"/>
      <c r="Z665" s="29"/>
      <c r="AA665" s="29"/>
      <c r="AB665" s="29"/>
    </row>
    <row r="666" spans="1:28" ht="15.75" customHeight="1">
      <c r="A666" s="29"/>
      <c r="B666" s="75"/>
      <c r="C666" s="29"/>
      <c r="D666" s="29"/>
      <c r="E666" s="29"/>
      <c r="F666" s="29"/>
      <c r="G666" s="29"/>
      <c r="H666" s="29"/>
      <c r="I666" s="29"/>
      <c r="J666" s="325"/>
      <c r="K666" s="29"/>
      <c r="L666" s="338"/>
      <c r="M666" s="29"/>
      <c r="N666" s="29"/>
      <c r="O666" s="29"/>
      <c r="P666" s="29"/>
      <c r="Q666" s="29"/>
      <c r="R666" s="29"/>
      <c r="S666" s="29"/>
      <c r="T666" s="29"/>
      <c r="U666" s="29"/>
      <c r="V666" s="29"/>
      <c r="W666" s="29"/>
      <c r="X666" s="29"/>
      <c r="Y666" s="29"/>
      <c r="Z666" s="29"/>
      <c r="AA666" s="29"/>
      <c r="AB666" s="29"/>
    </row>
    <row r="667" spans="1:28" ht="15.75" customHeight="1">
      <c r="A667" s="29"/>
      <c r="B667" s="75"/>
      <c r="C667" s="29"/>
      <c r="D667" s="29"/>
      <c r="E667" s="29"/>
      <c r="F667" s="29"/>
      <c r="G667" s="29"/>
      <c r="H667" s="29"/>
      <c r="I667" s="29"/>
      <c r="J667" s="325"/>
      <c r="K667" s="29"/>
      <c r="L667" s="338"/>
      <c r="M667" s="29"/>
      <c r="N667" s="29"/>
      <c r="O667" s="29"/>
      <c r="P667" s="29"/>
      <c r="Q667" s="29"/>
      <c r="R667" s="29"/>
      <c r="S667" s="29"/>
      <c r="T667" s="29"/>
      <c r="U667" s="29"/>
      <c r="V667" s="29"/>
      <c r="W667" s="29"/>
      <c r="X667" s="29"/>
      <c r="Y667" s="29"/>
      <c r="Z667" s="29"/>
      <c r="AA667" s="29"/>
      <c r="AB667" s="29"/>
    </row>
    <row r="668" spans="1:28" ht="15.75" customHeight="1">
      <c r="A668" s="29"/>
      <c r="B668" s="75"/>
      <c r="C668" s="29"/>
      <c r="D668" s="29"/>
      <c r="E668" s="29"/>
      <c r="F668" s="29"/>
      <c r="G668" s="29"/>
      <c r="H668" s="29"/>
      <c r="I668" s="29"/>
      <c r="J668" s="325"/>
      <c r="K668" s="29"/>
      <c r="L668" s="338"/>
      <c r="M668" s="29"/>
      <c r="N668" s="29"/>
      <c r="O668" s="29"/>
      <c r="P668" s="29"/>
      <c r="Q668" s="29"/>
      <c r="R668" s="29"/>
      <c r="S668" s="29"/>
      <c r="T668" s="29"/>
      <c r="U668" s="29"/>
      <c r="V668" s="29"/>
      <c r="W668" s="29"/>
      <c r="X668" s="29"/>
      <c r="Y668" s="29"/>
      <c r="Z668" s="29"/>
      <c r="AA668" s="29"/>
      <c r="AB668" s="29"/>
    </row>
    <row r="669" spans="1:28" ht="15.75" customHeight="1">
      <c r="A669" s="29"/>
      <c r="B669" s="75"/>
      <c r="C669" s="29"/>
      <c r="D669" s="29"/>
      <c r="E669" s="29"/>
      <c r="F669" s="29"/>
      <c r="G669" s="29"/>
      <c r="H669" s="29"/>
      <c r="I669" s="29"/>
      <c r="J669" s="325"/>
      <c r="K669" s="29"/>
      <c r="L669" s="338"/>
      <c r="M669" s="29"/>
      <c r="N669" s="29"/>
      <c r="O669" s="29"/>
      <c r="P669" s="29"/>
      <c r="Q669" s="29"/>
      <c r="R669" s="29"/>
      <c r="S669" s="29"/>
      <c r="T669" s="29"/>
      <c r="U669" s="29"/>
      <c r="V669" s="29"/>
      <c r="W669" s="29"/>
      <c r="X669" s="29"/>
      <c r="Y669" s="29"/>
      <c r="Z669" s="29"/>
      <c r="AA669" s="29"/>
      <c r="AB669" s="29"/>
    </row>
    <row r="670" spans="1:28" ht="15.75" customHeight="1">
      <c r="A670" s="29"/>
      <c r="B670" s="75"/>
      <c r="C670" s="29"/>
      <c r="D670" s="29"/>
      <c r="E670" s="29"/>
      <c r="F670" s="29"/>
      <c r="G670" s="29"/>
      <c r="H670" s="29"/>
      <c r="I670" s="29"/>
      <c r="J670" s="325"/>
      <c r="K670" s="29"/>
      <c r="L670" s="338"/>
      <c r="M670" s="29"/>
      <c r="N670" s="29"/>
      <c r="O670" s="29"/>
      <c r="P670" s="29"/>
      <c r="Q670" s="29"/>
      <c r="R670" s="29"/>
      <c r="S670" s="29"/>
      <c r="T670" s="29"/>
      <c r="U670" s="29"/>
      <c r="V670" s="29"/>
      <c r="W670" s="29"/>
      <c r="X670" s="29"/>
      <c r="Y670" s="29"/>
      <c r="Z670" s="29"/>
      <c r="AA670" s="29"/>
      <c r="AB670" s="29"/>
    </row>
    <row r="671" spans="1:28" ht="15.75" customHeight="1">
      <c r="A671" s="29"/>
      <c r="B671" s="75"/>
      <c r="C671" s="29"/>
      <c r="D671" s="29"/>
      <c r="E671" s="29"/>
      <c r="F671" s="29"/>
      <c r="G671" s="29"/>
      <c r="H671" s="29"/>
      <c r="I671" s="29"/>
      <c r="J671" s="325"/>
      <c r="K671" s="29"/>
      <c r="L671" s="338"/>
      <c r="M671" s="29"/>
      <c r="N671" s="29"/>
      <c r="O671" s="29"/>
      <c r="P671" s="29"/>
      <c r="Q671" s="29"/>
      <c r="R671" s="29"/>
      <c r="S671" s="29"/>
      <c r="T671" s="29"/>
      <c r="U671" s="29"/>
      <c r="V671" s="29"/>
      <c r="W671" s="29"/>
      <c r="X671" s="29"/>
      <c r="Y671" s="29"/>
      <c r="Z671" s="29"/>
      <c r="AA671" s="29"/>
      <c r="AB671" s="29"/>
    </row>
    <row r="672" spans="1:28" ht="15.75" customHeight="1">
      <c r="A672" s="29"/>
      <c r="B672" s="75"/>
      <c r="C672" s="29"/>
      <c r="D672" s="29"/>
      <c r="E672" s="29"/>
      <c r="F672" s="29"/>
      <c r="G672" s="29"/>
      <c r="H672" s="29"/>
      <c r="I672" s="29"/>
      <c r="J672" s="325"/>
      <c r="K672" s="29"/>
      <c r="L672" s="338"/>
      <c r="M672" s="29"/>
      <c r="N672" s="29"/>
      <c r="O672" s="29"/>
      <c r="P672" s="29"/>
      <c r="Q672" s="29"/>
      <c r="R672" s="29"/>
      <c r="S672" s="29"/>
      <c r="T672" s="29"/>
      <c r="U672" s="29"/>
      <c r="V672" s="29"/>
      <c r="W672" s="29"/>
      <c r="X672" s="29"/>
      <c r="Y672" s="29"/>
      <c r="Z672" s="29"/>
      <c r="AA672" s="29"/>
      <c r="AB672" s="29"/>
    </row>
    <row r="673" spans="1:28" ht="15.75" customHeight="1">
      <c r="A673" s="29"/>
      <c r="B673" s="75"/>
      <c r="C673" s="29"/>
      <c r="D673" s="29"/>
      <c r="E673" s="29"/>
      <c r="F673" s="29"/>
      <c r="G673" s="29"/>
      <c r="H673" s="29"/>
      <c r="I673" s="29"/>
      <c r="J673" s="325"/>
      <c r="K673" s="29"/>
      <c r="L673" s="338"/>
      <c r="M673" s="29"/>
      <c r="N673" s="29"/>
      <c r="O673" s="29"/>
      <c r="P673" s="29"/>
      <c r="Q673" s="29"/>
      <c r="R673" s="29"/>
      <c r="S673" s="29"/>
      <c r="T673" s="29"/>
      <c r="U673" s="29"/>
      <c r="V673" s="29"/>
      <c r="W673" s="29"/>
      <c r="X673" s="29"/>
      <c r="Y673" s="29"/>
      <c r="Z673" s="29"/>
      <c r="AA673" s="29"/>
      <c r="AB673" s="29"/>
    </row>
    <row r="674" spans="1:28" ht="15.75" customHeight="1">
      <c r="A674" s="29"/>
      <c r="B674" s="75"/>
      <c r="C674" s="29"/>
      <c r="D674" s="29"/>
      <c r="E674" s="29"/>
      <c r="F674" s="29"/>
      <c r="G674" s="29"/>
      <c r="H674" s="29"/>
      <c r="I674" s="29"/>
      <c r="J674" s="325"/>
      <c r="K674" s="29"/>
      <c r="L674" s="338"/>
      <c r="M674" s="29"/>
      <c r="N674" s="29"/>
      <c r="O674" s="29"/>
      <c r="P674" s="29"/>
      <c r="Q674" s="29"/>
      <c r="R674" s="29"/>
      <c r="S674" s="29"/>
      <c r="T674" s="29"/>
      <c r="U674" s="29"/>
      <c r="V674" s="29"/>
      <c r="W674" s="29"/>
      <c r="X674" s="29"/>
      <c r="Y674" s="29"/>
      <c r="Z674" s="29"/>
      <c r="AA674" s="29"/>
      <c r="AB674" s="29"/>
    </row>
    <row r="675" spans="1:28" ht="15.75" customHeight="1">
      <c r="A675" s="29"/>
      <c r="B675" s="75"/>
      <c r="C675" s="29"/>
      <c r="D675" s="29"/>
      <c r="E675" s="29"/>
      <c r="F675" s="29"/>
      <c r="G675" s="29"/>
      <c r="H675" s="29"/>
      <c r="I675" s="29"/>
      <c r="J675" s="325"/>
      <c r="K675" s="29"/>
      <c r="L675" s="338"/>
      <c r="M675" s="29"/>
      <c r="N675" s="29"/>
      <c r="O675" s="29"/>
      <c r="P675" s="29"/>
      <c r="Q675" s="29"/>
      <c r="R675" s="29"/>
      <c r="S675" s="29"/>
      <c r="T675" s="29"/>
      <c r="U675" s="29"/>
      <c r="V675" s="29"/>
      <c r="W675" s="29"/>
      <c r="X675" s="29"/>
      <c r="Y675" s="29"/>
      <c r="Z675" s="29"/>
      <c r="AA675" s="29"/>
      <c r="AB675" s="29"/>
    </row>
    <row r="676" spans="1:28" ht="15.75" customHeight="1">
      <c r="A676" s="29"/>
      <c r="B676" s="75"/>
      <c r="C676" s="29"/>
      <c r="D676" s="29"/>
      <c r="E676" s="29"/>
      <c r="F676" s="29"/>
      <c r="G676" s="29"/>
      <c r="H676" s="29"/>
      <c r="I676" s="29"/>
      <c r="J676" s="325"/>
      <c r="K676" s="29"/>
      <c r="L676" s="338"/>
      <c r="M676" s="29"/>
      <c r="N676" s="29"/>
      <c r="O676" s="29"/>
      <c r="P676" s="29"/>
      <c r="Q676" s="29"/>
      <c r="R676" s="29"/>
      <c r="S676" s="29"/>
      <c r="T676" s="29"/>
      <c r="U676" s="29"/>
      <c r="V676" s="29"/>
      <c r="W676" s="29"/>
      <c r="X676" s="29"/>
      <c r="Y676" s="29"/>
      <c r="Z676" s="29"/>
      <c r="AA676" s="29"/>
      <c r="AB676" s="29"/>
    </row>
    <row r="677" spans="1:28" ht="15.75" customHeight="1">
      <c r="A677" s="29"/>
      <c r="B677" s="75"/>
      <c r="C677" s="29"/>
      <c r="D677" s="29"/>
      <c r="E677" s="29"/>
      <c r="F677" s="29"/>
      <c r="G677" s="29"/>
      <c r="H677" s="29"/>
      <c r="I677" s="29"/>
      <c r="J677" s="325"/>
      <c r="K677" s="29"/>
      <c r="L677" s="338"/>
      <c r="M677" s="29"/>
      <c r="N677" s="29"/>
      <c r="O677" s="29"/>
      <c r="P677" s="29"/>
      <c r="Q677" s="29"/>
      <c r="R677" s="29"/>
      <c r="S677" s="29"/>
      <c r="T677" s="29"/>
      <c r="U677" s="29"/>
      <c r="V677" s="29"/>
      <c r="W677" s="29"/>
      <c r="X677" s="29"/>
      <c r="Y677" s="29"/>
      <c r="Z677" s="29"/>
      <c r="AA677" s="29"/>
      <c r="AB677" s="29"/>
    </row>
    <row r="678" spans="1:28" ht="15.75" customHeight="1">
      <c r="A678" s="29"/>
      <c r="B678" s="75"/>
      <c r="C678" s="29"/>
      <c r="D678" s="29"/>
      <c r="E678" s="29"/>
      <c r="F678" s="29"/>
      <c r="G678" s="29"/>
      <c r="H678" s="29"/>
      <c r="I678" s="29"/>
      <c r="J678" s="325"/>
      <c r="K678" s="29"/>
      <c r="L678" s="338"/>
      <c r="M678" s="29"/>
      <c r="N678" s="29"/>
      <c r="O678" s="29"/>
      <c r="P678" s="29"/>
      <c r="Q678" s="29"/>
      <c r="R678" s="29"/>
      <c r="S678" s="29"/>
      <c r="T678" s="29"/>
      <c r="U678" s="29"/>
      <c r="V678" s="29"/>
      <c r="W678" s="29"/>
      <c r="X678" s="29"/>
      <c r="Y678" s="29"/>
      <c r="Z678" s="29"/>
      <c r="AA678" s="29"/>
      <c r="AB678" s="29"/>
    </row>
    <row r="679" spans="1:28" ht="15.75" customHeight="1">
      <c r="A679" s="29"/>
      <c r="B679" s="75"/>
      <c r="C679" s="29"/>
      <c r="D679" s="29"/>
      <c r="E679" s="29"/>
      <c r="F679" s="29"/>
      <c r="G679" s="29"/>
      <c r="H679" s="29"/>
      <c r="I679" s="29"/>
      <c r="J679" s="325"/>
      <c r="K679" s="29"/>
      <c r="L679" s="338"/>
      <c r="M679" s="29"/>
      <c r="N679" s="29"/>
      <c r="O679" s="29"/>
      <c r="P679" s="29"/>
      <c r="Q679" s="29"/>
      <c r="R679" s="29"/>
      <c r="S679" s="29"/>
      <c r="T679" s="29"/>
      <c r="U679" s="29"/>
      <c r="V679" s="29"/>
      <c r="W679" s="29"/>
      <c r="X679" s="29"/>
      <c r="Y679" s="29"/>
      <c r="Z679" s="29"/>
      <c r="AA679" s="29"/>
      <c r="AB679" s="29"/>
    </row>
    <row r="680" spans="1:28" ht="15.75" customHeight="1">
      <c r="A680" s="29"/>
      <c r="B680" s="75"/>
      <c r="C680" s="29"/>
      <c r="D680" s="29"/>
      <c r="E680" s="29"/>
      <c r="F680" s="29"/>
      <c r="G680" s="29"/>
      <c r="H680" s="29"/>
      <c r="I680" s="29"/>
      <c r="J680" s="325"/>
      <c r="K680" s="29"/>
      <c r="L680" s="338"/>
      <c r="M680" s="29"/>
      <c r="N680" s="29"/>
      <c r="O680" s="29"/>
      <c r="P680" s="29"/>
      <c r="Q680" s="29"/>
      <c r="R680" s="29"/>
      <c r="S680" s="29"/>
      <c r="T680" s="29"/>
      <c r="U680" s="29"/>
      <c r="V680" s="29"/>
      <c r="W680" s="29"/>
      <c r="X680" s="29"/>
      <c r="Y680" s="29"/>
      <c r="Z680" s="29"/>
      <c r="AA680" s="29"/>
      <c r="AB680" s="29"/>
    </row>
    <row r="681" spans="1:28" ht="15.75" customHeight="1">
      <c r="A681" s="29"/>
      <c r="B681" s="75"/>
      <c r="C681" s="29"/>
      <c r="D681" s="29"/>
      <c r="E681" s="29"/>
      <c r="F681" s="29"/>
      <c r="G681" s="29"/>
      <c r="H681" s="29"/>
      <c r="I681" s="29"/>
      <c r="J681" s="325"/>
      <c r="K681" s="29"/>
      <c r="L681" s="338"/>
      <c r="M681" s="29"/>
      <c r="N681" s="29"/>
      <c r="O681" s="29"/>
      <c r="P681" s="29"/>
      <c r="Q681" s="29"/>
      <c r="R681" s="29"/>
      <c r="S681" s="29"/>
      <c r="T681" s="29"/>
      <c r="U681" s="29"/>
      <c r="V681" s="29"/>
      <c r="W681" s="29"/>
      <c r="X681" s="29"/>
      <c r="Y681" s="29"/>
      <c r="Z681" s="29"/>
      <c r="AA681" s="29"/>
      <c r="AB681" s="29"/>
    </row>
    <row r="682" spans="1:28" ht="15.75" customHeight="1">
      <c r="A682" s="29"/>
      <c r="B682" s="75"/>
      <c r="C682" s="29"/>
      <c r="D682" s="29"/>
      <c r="E682" s="29"/>
      <c r="F682" s="29"/>
      <c r="G682" s="29"/>
      <c r="H682" s="29"/>
      <c r="I682" s="29"/>
      <c r="J682" s="325"/>
      <c r="K682" s="29"/>
      <c r="L682" s="338"/>
      <c r="M682" s="29"/>
      <c r="N682" s="29"/>
      <c r="O682" s="29"/>
      <c r="P682" s="29"/>
      <c r="Q682" s="29"/>
      <c r="R682" s="29"/>
      <c r="S682" s="29"/>
      <c r="T682" s="29"/>
      <c r="U682" s="29"/>
      <c r="V682" s="29"/>
      <c r="W682" s="29"/>
      <c r="X682" s="29"/>
      <c r="Y682" s="29"/>
      <c r="Z682" s="29"/>
      <c r="AA682" s="29"/>
      <c r="AB682" s="29"/>
    </row>
    <row r="683" spans="1:28" ht="15.75" customHeight="1">
      <c r="A683" s="29"/>
      <c r="B683" s="75"/>
      <c r="C683" s="29"/>
      <c r="D683" s="29"/>
      <c r="E683" s="29"/>
      <c r="F683" s="29"/>
      <c r="G683" s="29"/>
      <c r="H683" s="29"/>
      <c r="I683" s="29"/>
      <c r="J683" s="325"/>
      <c r="K683" s="29"/>
      <c r="L683" s="338"/>
      <c r="M683" s="29"/>
      <c r="N683" s="29"/>
      <c r="O683" s="29"/>
      <c r="P683" s="29"/>
      <c r="Q683" s="29"/>
      <c r="R683" s="29"/>
      <c r="S683" s="29"/>
      <c r="T683" s="29"/>
      <c r="U683" s="29"/>
      <c r="V683" s="29"/>
      <c r="W683" s="29"/>
      <c r="X683" s="29"/>
      <c r="Y683" s="29"/>
      <c r="Z683" s="29"/>
      <c r="AA683" s="29"/>
      <c r="AB683" s="29"/>
    </row>
    <row r="684" spans="1:28" ht="15.75" customHeight="1">
      <c r="A684" s="29"/>
      <c r="B684" s="75"/>
      <c r="C684" s="29"/>
      <c r="D684" s="29"/>
      <c r="E684" s="29"/>
      <c r="F684" s="29"/>
      <c r="G684" s="29"/>
      <c r="H684" s="29"/>
      <c r="I684" s="29"/>
      <c r="J684" s="325"/>
      <c r="K684" s="29"/>
      <c r="L684" s="338"/>
      <c r="M684" s="29"/>
      <c r="N684" s="29"/>
      <c r="O684" s="29"/>
      <c r="P684" s="29"/>
      <c r="Q684" s="29"/>
      <c r="R684" s="29"/>
      <c r="S684" s="29"/>
      <c r="T684" s="29"/>
      <c r="U684" s="29"/>
      <c r="V684" s="29"/>
      <c r="W684" s="29"/>
      <c r="X684" s="29"/>
      <c r="Y684" s="29"/>
      <c r="Z684" s="29"/>
      <c r="AA684" s="29"/>
      <c r="AB684" s="29"/>
    </row>
    <row r="685" spans="1:28" ht="15.75" customHeight="1">
      <c r="A685" s="29"/>
      <c r="B685" s="75"/>
      <c r="C685" s="29"/>
      <c r="D685" s="29"/>
      <c r="E685" s="29"/>
      <c r="F685" s="29"/>
      <c r="G685" s="29"/>
      <c r="H685" s="29"/>
      <c r="I685" s="29"/>
      <c r="J685" s="325"/>
      <c r="K685" s="29"/>
      <c r="L685" s="338"/>
      <c r="M685" s="29"/>
      <c r="N685" s="29"/>
      <c r="O685" s="29"/>
      <c r="P685" s="29"/>
      <c r="Q685" s="29"/>
      <c r="R685" s="29"/>
      <c r="S685" s="29"/>
      <c r="T685" s="29"/>
      <c r="U685" s="29"/>
      <c r="V685" s="29"/>
      <c r="W685" s="29"/>
      <c r="X685" s="29"/>
      <c r="Y685" s="29"/>
      <c r="Z685" s="29"/>
      <c r="AA685" s="29"/>
      <c r="AB685" s="29"/>
    </row>
    <row r="686" spans="1:28" ht="15.75" customHeight="1">
      <c r="A686" s="29"/>
      <c r="B686" s="75"/>
      <c r="C686" s="29"/>
      <c r="D686" s="29"/>
      <c r="E686" s="29"/>
      <c r="F686" s="29"/>
      <c r="G686" s="29"/>
      <c r="H686" s="29"/>
      <c r="I686" s="29"/>
      <c r="J686" s="325"/>
      <c r="K686" s="29"/>
      <c r="L686" s="338"/>
      <c r="M686" s="29"/>
      <c r="N686" s="29"/>
      <c r="O686" s="29"/>
      <c r="P686" s="29"/>
      <c r="Q686" s="29"/>
      <c r="R686" s="29"/>
      <c r="S686" s="29"/>
      <c r="T686" s="29"/>
      <c r="U686" s="29"/>
      <c r="V686" s="29"/>
      <c r="W686" s="29"/>
      <c r="X686" s="29"/>
      <c r="Y686" s="29"/>
      <c r="Z686" s="29"/>
      <c r="AA686" s="29"/>
      <c r="AB686" s="29"/>
    </row>
    <row r="687" spans="1:28" ht="15.75" customHeight="1">
      <c r="A687" s="29"/>
      <c r="B687" s="75"/>
      <c r="C687" s="29"/>
      <c r="D687" s="29"/>
      <c r="E687" s="29"/>
      <c r="F687" s="29"/>
      <c r="G687" s="29"/>
      <c r="H687" s="29"/>
      <c r="I687" s="29"/>
      <c r="J687" s="325"/>
      <c r="K687" s="29"/>
      <c r="L687" s="338"/>
      <c r="M687" s="29"/>
      <c r="N687" s="29"/>
      <c r="O687" s="29"/>
      <c r="P687" s="29"/>
      <c r="Q687" s="29"/>
      <c r="R687" s="29"/>
      <c r="S687" s="29"/>
      <c r="T687" s="29"/>
      <c r="U687" s="29"/>
      <c r="V687" s="29"/>
      <c r="W687" s="29"/>
      <c r="X687" s="29"/>
      <c r="Y687" s="29"/>
      <c r="Z687" s="29"/>
      <c r="AA687" s="29"/>
      <c r="AB687" s="29"/>
    </row>
    <row r="688" spans="1:28" ht="15.75" customHeight="1">
      <c r="A688" s="29"/>
      <c r="B688" s="75"/>
      <c r="C688" s="29"/>
      <c r="D688" s="29"/>
      <c r="E688" s="29"/>
      <c r="F688" s="29"/>
      <c r="G688" s="29"/>
      <c r="H688" s="29"/>
      <c r="I688" s="29"/>
      <c r="J688" s="325"/>
      <c r="K688" s="29"/>
      <c r="L688" s="338"/>
      <c r="M688" s="29"/>
      <c r="N688" s="29"/>
      <c r="O688" s="29"/>
      <c r="P688" s="29"/>
      <c r="Q688" s="29"/>
      <c r="R688" s="29"/>
      <c r="S688" s="29"/>
      <c r="T688" s="29"/>
      <c r="U688" s="29"/>
      <c r="V688" s="29"/>
      <c r="W688" s="29"/>
      <c r="X688" s="29"/>
      <c r="Y688" s="29"/>
      <c r="Z688" s="29"/>
      <c r="AA688" s="29"/>
      <c r="AB688" s="29"/>
    </row>
    <row r="689" spans="1:28" ht="15.75" customHeight="1">
      <c r="A689" s="29"/>
      <c r="B689" s="75"/>
      <c r="C689" s="29"/>
      <c r="D689" s="29"/>
      <c r="E689" s="29"/>
      <c r="F689" s="29"/>
      <c r="G689" s="29"/>
      <c r="H689" s="29"/>
      <c r="I689" s="29"/>
      <c r="J689" s="325"/>
      <c r="K689" s="29"/>
      <c r="L689" s="338"/>
      <c r="M689" s="29"/>
      <c r="N689" s="29"/>
      <c r="O689" s="29"/>
      <c r="P689" s="29"/>
      <c r="Q689" s="29"/>
      <c r="R689" s="29"/>
      <c r="S689" s="29"/>
      <c r="T689" s="29"/>
      <c r="U689" s="29"/>
      <c r="V689" s="29"/>
      <c r="W689" s="29"/>
      <c r="X689" s="29"/>
      <c r="Y689" s="29"/>
      <c r="Z689" s="29"/>
      <c r="AA689" s="29"/>
      <c r="AB689" s="29"/>
    </row>
    <row r="690" spans="1:28" ht="15.75" customHeight="1">
      <c r="A690" s="29"/>
      <c r="B690" s="75"/>
      <c r="C690" s="29"/>
      <c r="D690" s="29"/>
      <c r="E690" s="29"/>
      <c r="F690" s="29"/>
      <c r="G690" s="29"/>
      <c r="H690" s="29"/>
      <c r="I690" s="29"/>
      <c r="J690" s="325"/>
      <c r="K690" s="29"/>
      <c r="L690" s="338"/>
      <c r="M690" s="29"/>
      <c r="N690" s="29"/>
      <c r="O690" s="29"/>
      <c r="P690" s="29"/>
      <c r="Q690" s="29"/>
      <c r="R690" s="29"/>
      <c r="S690" s="29"/>
      <c r="T690" s="29"/>
      <c r="U690" s="29"/>
      <c r="V690" s="29"/>
      <c r="W690" s="29"/>
      <c r="X690" s="29"/>
      <c r="Y690" s="29"/>
      <c r="Z690" s="29"/>
      <c r="AA690" s="29"/>
      <c r="AB690" s="29"/>
    </row>
    <row r="691" spans="1:28" ht="15.75" customHeight="1">
      <c r="A691" s="29"/>
      <c r="B691" s="75"/>
      <c r="C691" s="29"/>
      <c r="D691" s="29"/>
      <c r="E691" s="29"/>
      <c r="F691" s="29"/>
      <c r="G691" s="29"/>
      <c r="H691" s="29"/>
      <c r="I691" s="29"/>
      <c r="J691" s="325"/>
      <c r="K691" s="29"/>
      <c r="L691" s="338"/>
      <c r="M691" s="29"/>
      <c r="N691" s="29"/>
      <c r="O691" s="29"/>
      <c r="P691" s="29"/>
      <c r="Q691" s="29"/>
      <c r="R691" s="29"/>
      <c r="S691" s="29"/>
      <c r="T691" s="29"/>
      <c r="U691" s="29"/>
      <c r="V691" s="29"/>
      <c r="W691" s="29"/>
      <c r="X691" s="29"/>
      <c r="Y691" s="29"/>
      <c r="Z691" s="29"/>
      <c r="AA691" s="29"/>
      <c r="AB691" s="29"/>
    </row>
    <row r="692" spans="1:28" ht="15.75" customHeight="1">
      <c r="A692" s="29"/>
      <c r="B692" s="75"/>
      <c r="C692" s="29"/>
      <c r="D692" s="29"/>
      <c r="E692" s="29"/>
      <c r="F692" s="29"/>
      <c r="G692" s="29"/>
      <c r="H692" s="29"/>
      <c r="I692" s="29"/>
      <c r="J692" s="325"/>
      <c r="K692" s="29"/>
      <c r="L692" s="338"/>
      <c r="M692" s="29"/>
      <c r="N692" s="29"/>
      <c r="O692" s="29"/>
      <c r="P692" s="29"/>
      <c r="Q692" s="29"/>
      <c r="R692" s="29"/>
      <c r="S692" s="29"/>
      <c r="T692" s="29"/>
      <c r="U692" s="29"/>
      <c r="V692" s="29"/>
      <c r="W692" s="29"/>
      <c r="X692" s="29"/>
      <c r="Y692" s="29"/>
      <c r="Z692" s="29"/>
      <c r="AA692" s="29"/>
      <c r="AB692" s="29"/>
    </row>
    <row r="693" spans="1:28" ht="15.75" customHeight="1">
      <c r="A693" s="29"/>
      <c r="B693" s="75"/>
      <c r="C693" s="29"/>
      <c r="D693" s="29"/>
      <c r="E693" s="29"/>
      <c r="F693" s="29"/>
      <c r="G693" s="29"/>
      <c r="H693" s="29"/>
      <c r="I693" s="29"/>
      <c r="J693" s="325"/>
      <c r="K693" s="29"/>
      <c r="L693" s="338"/>
      <c r="M693" s="29"/>
      <c r="N693" s="29"/>
      <c r="O693" s="29"/>
      <c r="P693" s="29"/>
      <c r="Q693" s="29"/>
      <c r="R693" s="29"/>
      <c r="S693" s="29"/>
      <c r="T693" s="29"/>
      <c r="U693" s="29"/>
      <c r="V693" s="29"/>
      <c r="W693" s="29"/>
      <c r="X693" s="29"/>
      <c r="Y693" s="29"/>
      <c r="Z693" s="29"/>
      <c r="AA693" s="29"/>
      <c r="AB693" s="29"/>
    </row>
    <row r="694" spans="1:28" ht="15.75" customHeight="1">
      <c r="A694" s="29"/>
      <c r="B694" s="75"/>
      <c r="C694" s="29"/>
      <c r="D694" s="29"/>
      <c r="E694" s="29"/>
      <c r="F694" s="29"/>
      <c r="G694" s="29"/>
      <c r="H694" s="29"/>
      <c r="I694" s="29"/>
      <c r="J694" s="325"/>
      <c r="K694" s="29"/>
      <c r="L694" s="338"/>
      <c r="M694" s="29"/>
      <c r="N694" s="29"/>
      <c r="O694" s="29"/>
      <c r="P694" s="29"/>
      <c r="Q694" s="29"/>
      <c r="R694" s="29"/>
      <c r="S694" s="29"/>
      <c r="T694" s="29"/>
      <c r="U694" s="29"/>
      <c r="V694" s="29"/>
      <c r="W694" s="29"/>
      <c r="X694" s="29"/>
      <c r="Y694" s="29"/>
      <c r="Z694" s="29"/>
      <c r="AA694" s="29"/>
      <c r="AB694" s="29"/>
    </row>
    <row r="695" spans="1:28" ht="15.75" customHeight="1">
      <c r="A695" s="29"/>
      <c r="B695" s="75"/>
      <c r="C695" s="29"/>
      <c r="D695" s="29"/>
      <c r="E695" s="29"/>
      <c r="F695" s="29"/>
      <c r="G695" s="29"/>
      <c r="H695" s="29"/>
      <c r="I695" s="29"/>
      <c r="J695" s="325"/>
      <c r="K695" s="29"/>
      <c r="L695" s="338"/>
      <c r="M695" s="29"/>
      <c r="N695" s="29"/>
      <c r="O695" s="29"/>
      <c r="P695" s="29"/>
      <c r="Q695" s="29"/>
      <c r="R695" s="29"/>
      <c r="S695" s="29"/>
      <c r="T695" s="29"/>
      <c r="U695" s="29"/>
      <c r="V695" s="29"/>
      <c r="W695" s="29"/>
      <c r="X695" s="29"/>
      <c r="Y695" s="29"/>
      <c r="Z695" s="29"/>
      <c r="AA695" s="29"/>
      <c r="AB695" s="29"/>
    </row>
    <row r="696" spans="1:28" ht="15.75" customHeight="1">
      <c r="A696" s="29"/>
      <c r="B696" s="75"/>
      <c r="C696" s="29"/>
      <c r="D696" s="29"/>
      <c r="E696" s="29"/>
      <c r="F696" s="29"/>
      <c r="G696" s="29"/>
      <c r="H696" s="29"/>
      <c r="I696" s="29"/>
      <c r="J696" s="325"/>
      <c r="K696" s="29"/>
      <c r="L696" s="338"/>
      <c r="M696" s="29"/>
      <c r="N696" s="29"/>
      <c r="O696" s="29"/>
      <c r="P696" s="29"/>
      <c r="Q696" s="29"/>
      <c r="R696" s="29"/>
      <c r="S696" s="29"/>
      <c r="T696" s="29"/>
      <c r="U696" s="29"/>
      <c r="V696" s="29"/>
      <c r="W696" s="29"/>
      <c r="X696" s="29"/>
      <c r="Y696" s="29"/>
      <c r="Z696" s="29"/>
      <c r="AA696" s="29"/>
      <c r="AB696" s="29"/>
    </row>
    <row r="697" spans="1:28" ht="15.75" customHeight="1">
      <c r="A697" s="29"/>
      <c r="B697" s="75"/>
      <c r="C697" s="29"/>
      <c r="D697" s="29"/>
      <c r="E697" s="29"/>
      <c r="F697" s="29"/>
      <c r="G697" s="29"/>
      <c r="H697" s="29"/>
      <c r="I697" s="29"/>
      <c r="J697" s="325"/>
      <c r="K697" s="29"/>
      <c r="L697" s="338"/>
      <c r="M697" s="29"/>
      <c r="N697" s="29"/>
      <c r="O697" s="29"/>
      <c r="P697" s="29"/>
      <c r="Q697" s="29"/>
      <c r="R697" s="29"/>
      <c r="S697" s="29"/>
      <c r="T697" s="29"/>
      <c r="U697" s="29"/>
      <c r="V697" s="29"/>
      <c r="W697" s="29"/>
      <c r="X697" s="29"/>
      <c r="Y697" s="29"/>
      <c r="Z697" s="29"/>
      <c r="AA697" s="29"/>
      <c r="AB697" s="29"/>
    </row>
    <row r="698" spans="1:28" ht="15.75" customHeight="1">
      <c r="A698" s="29"/>
      <c r="B698" s="75"/>
      <c r="C698" s="29"/>
      <c r="D698" s="29"/>
      <c r="E698" s="29"/>
      <c r="F698" s="29"/>
      <c r="G698" s="29"/>
      <c r="H698" s="29"/>
      <c r="I698" s="29"/>
      <c r="J698" s="325"/>
      <c r="K698" s="29"/>
      <c r="L698" s="338"/>
      <c r="M698" s="29"/>
      <c r="N698" s="29"/>
      <c r="O698" s="29"/>
      <c r="P698" s="29"/>
      <c r="Q698" s="29"/>
      <c r="R698" s="29"/>
      <c r="S698" s="29"/>
      <c r="T698" s="29"/>
      <c r="U698" s="29"/>
      <c r="V698" s="29"/>
      <c r="W698" s="29"/>
      <c r="X698" s="29"/>
      <c r="Y698" s="29"/>
      <c r="Z698" s="29"/>
      <c r="AA698" s="29"/>
      <c r="AB698" s="29"/>
    </row>
    <row r="699" spans="1:28" ht="15.75" customHeight="1">
      <c r="A699" s="29"/>
      <c r="B699" s="75"/>
      <c r="C699" s="29"/>
      <c r="D699" s="29"/>
      <c r="E699" s="29"/>
      <c r="F699" s="29"/>
      <c r="G699" s="29"/>
      <c r="H699" s="29"/>
      <c r="I699" s="29"/>
      <c r="J699" s="325"/>
      <c r="K699" s="29"/>
      <c r="L699" s="338"/>
      <c r="M699" s="29"/>
      <c r="N699" s="29"/>
      <c r="O699" s="29"/>
      <c r="P699" s="29"/>
      <c r="Q699" s="29"/>
      <c r="R699" s="29"/>
      <c r="S699" s="29"/>
      <c r="T699" s="29"/>
      <c r="U699" s="29"/>
      <c r="V699" s="29"/>
      <c r="W699" s="29"/>
      <c r="X699" s="29"/>
      <c r="Y699" s="29"/>
      <c r="Z699" s="29"/>
      <c r="AA699" s="29"/>
      <c r="AB699" s="29"/>
    </row>
    <row r="700" spans="1:28" ht="15.75" customHeight="1">
      <c r="A700" s="29"/>
      <c r="B700" s="75"/>
      <c r="C700" s="29"/>
      <c r="D700" s="29"/>
      <c r="E700" s="29"/>
      <c r="F700" s="29"/>
      <c r="G700" s="29"/>
      <c r="H700" s="29"/>
      <c r="I700" s="29"/>
      <c r="J700" s="325"/>
      <c r="K700" s="29"/>
      <c r="L700" s="338"/>
      <c r="M700" s="29"/>
      <c r="N700" s="29"/>
      <c r="O700" s="29"/>
      <c r="P700" s="29"/>
      <c r="Q700" s="29"/>
      <c r="R700" s="29"/>
      <c r="S700" s="29"/>
      <c r="T700" s="29"/>
      <c r="U700" s="29"/>
      <c r="V700" s="29"/>
      <c r="W700" s="29"/>
      <c r="X700" s="29"/>
      <c r="Y700" s="29"/>
      <c r="Z700" s="29"/>
      <c r="AA700" s="29"/>
      <c r="AB700" s="29"/>
    </row>
    <row r="701" spans="1:28" ht="15.75" customHeight="1">
      <c r="A701" s="29"/>
      <c r="B701" s="75"/>
      <c r="C701" s="29"/>
      <c r="D701" s="29"/>
      <c r="E701" s="29"/>
      <c r="F701" s="29"/>
      <c r="G701" s="29"/>
      <c r="H701" s="29"/>
      <c r="I701" s="29"/>
      <c r="J701" s="325"/>
      <c r="K701" s="29"/>
      <c r="L701" s="338"/>
      <c r="M701" s="29"/>
      <c r="N701" s="29"/>
      <c r="O701" s="29"/>
      <c r="P701" s="29"/>
      <c r="Q701" s="29"/>
      <c r="R701" s="29"/>
      <c r="S701" s="29"/>
      <c r="T701" s="29"/>
      <c r="U701" s="29"/>
      <c r="V701" s="29"/>
      <c r="W701" s="29"/>
      <c r="X701" s="29"/>
      <c r="Y701" s="29"/>
      <c r="Z701" s="29"/>
      <c r="AA701" s="29"/>
      <c r="AB701" s="29"/>
    </row>
    <row r="702" spans="1:28" ht="15.75" customHeight="1">
      <c r="A702" s="29"/>
      <c r="B702" s="75"/>
      <c r="C702" s="29"/>
      <c r="D702" s="29"/>
      <c r="E702" s="29"/>
      <c r="F702" s="29"/>
      <c r="G702" s="29"/>
      <c r="H702" s="29"/>
      <c r="I702" s="29"/>
      <c r="J702" s="325"/>
      <c r="K702" s="29"/>
      <c r="L702" s="338"/>
      <c r="M702" s="29"/>
      <c r="N702" s="29"/>
      <c r="O702" s="29"/>
      <c r="P702" s="29"/>
      <c r="Q702" s="29"/>
      <c r="R702" s="29"/>
      <c r="S702" s="29"/>
      <c r="T702" s="29"/>
      <c r="U702" s="29"/>
      <c r="V702" s="29"/>
      <c r="W702" s="29"/>
      <c r="X702" s="29"/>
      <c r="Y702" s="29"/>
      <c r="Z702" s="29"/>
      <c r="AA702" s="29"/>
      <c r="AB702" s="29"/>
    </row>
    <row r="703" spans="1:28" ht="15.75" customHeight="1">
      <c r="A703" s="29"/>
      <c r="B703" s="75"/>
      <c r="C703" s="29"/>
      <c r="D703" s="29"/>
      <c r="E703" s="29"/>
      <c r="F703" s="29"/>
      <c r="G703" s="29"/>
      <c r="H703" s="29"/>
      <c r="I703" s="29"/>
      <c r="J703" s="325"/>
      <c r="K703" s="29"/>
      <c r="L703" s="338"/>
      <c r="M703" s="29"/>
      <c r="N703" s="29"/>
      <c r="O703" s="29"/>
      <c r="P703" s="29"/>
      <c r="Q703" s="29"/>
      <c r="R703" s="29"/>
      <c r="S703" s="29"/>
      <c r="T703" s="29"/>
      <c r="U703" s="29"/>
      <c r="V703" s="29"/>
      <c r="W703" s="29"/>
      <c r="X703" s="29"/>
      <c r="Y703" s="29"/>
      <c r="Z703" s="29"/>
      <c r="AA703" s="29"/>
      <c r="AB703" s="29"/>
    </row>
    <row r="704" spans="1:28" ht="15.75" customHeight="1">
      <c r="A704" s="29"/>
      <c r="B704" s="75"/>
      <c r="C704" s="29"/>
      <c r="D704" s="29"/>
      <c r="E704" s="29"/>
      <c r="F704" s="29"/>
      <c r="G704" s="29"/>
      <c r="H704" s="29"/>
      <c r="I704" s="29"/>
      <c r="J704" s="325"/>
      <c r="K704" s="29"/>
      <c r="L704" s="338"/>
      <c r="M704" s="29"/>
      <c r="N704" s="29"/>
      <c r="O704" s="29"/>
      <c r="P704" s="29"/>
      <c r="Q704" s="29"/>
      <c r="R704" s="29"/>
      <c r="S704" s="29"/>
      <c r="T704" s="29"/>
      <c r="U704" s="29"/>
      <c r="V704" s="29"/>
      <c r="W704" s="29"/>
      <c r="X704" s="29"/>
      <c r="Y704" s="29"/>
      <c r="Z704" s="29"/>
      <c r="AA704" s="29"/>
      <c r="AB704" s="29"/>
    </row>
    <row r="705" spans="1:28" ht="15.75" customHeight="1">
      <c r="A705" s="29"/>
      <c r="B705" s="75"/>
      <c r="C705" s="29"/>
      <c r="D705" s="29"/>
      <c r="E705" s="29"/>
      <c r="F705" s="29"/>
      <c r="G705" s="29"/>
      <c r="H705" s="29"/>
      <c r="I705" s="29"/>
      <c r="J705" s="325"/>
      <c r="K705" s="29"/>
      <c r="L705" s="338"/>
      <c r="M705" s="29"/>
      <c r="N705" s="29"/>
      <c r="O705" s="29"/>
      <c r="P705" s="29"/>
      <c r="Q705" s="29"/>
      <c r="R705" s="29"/>
      <c r="S705" s="29"/>
      <c r="T705" s="29"/>
      <c r="U705" s="29"/>
      <c r="V705" s="29"/>
      <c r="W705" s="29"/>
      <c r="X705" s="29"/>
      <c r="Y705" s="29"/>
      <c r="Z705" s="29"/>
      <c r="AA705" s="29"/>
      <c r="AB705" s="29"/>
    </row>
    <row r="706" spans="1:28" ht="15.75" customHeight="1">
      <c r="A706" s="29"/>
      <c r="B706" s="75"/>
      <c r="C706" s="29"/>
      <c r="D706" s="29"/>
      <c r="E706" s="29"/>
      <c r="F706" s="29"/>
      <c r="G706" s="29"/>
      <c r="H706" s="29"/>
      <c r="I706" s="29"/>
      <c r="J706" s="325"/>
      <c r="K706" s="29"/>
      <c r="L706" s="338"/>
      <c r="M706" s="29"/>
      <c r="N706" s="29"/>
      <c r="O706" s="29"/>
      <c r="P706" s="29"/>
      <c r="Q706" s="29"/>
      <c r="R706" s="29"/>
      <c r="S706" s="29"/>
      <c r="T706" s="29"/>
      <c r="U706" s="29"/>
      <c r="V706" s="29"/>
      <c r="W706" s="29"/>
      <c r="X706" s="29"/>
      <c r="Y706" s="29"/>
      <c r="Z706" s="29"/>
      <c r="AA706" s="29"/>
      <c r="AB706" s="29"/>
    </row>
    <row r="707" spans="1:28" ht="15.75" customHeight="1">
      <c r="A707" s="29"/>
      <c r="B707" s="75"/>
      <c r="C707" s="29"/>
      <c r="D707" s="29"/>
      <c r="E707" s="29"/>
      <c r="F707" s="29"/>
      <c r="G707" s="29"/>
      <c r="H707" s="29"/>
      <c r="I707" s="29"/>
      <c r="J707" s="325"/>
      <c r="K707" s="29"/>
      <c r="L707" s="338"/>
      <c r="M707" s="29"/>
      <c r="N707" s="29"/>
      <c r="O707" s="29"/>
      <c r="P707" s="29"/>
      <c r="Q707" s="29"/>
      <c r="R707" s="29"/>
      <c r="S707" s="29"/>
      <c r="T707" s="29"/>
      <c r="U707" s="29"/>
      <c r="V707" s="29"/>
      <c r="W707" s="29"/>
      <c r="X707" s="29"/>
      <c r="Y707" s="29"/>
      <c r="Z707" s="29"/>
      <c r="AA707" s="29"/>
      <c r="AB707" s="29"/>
    </row>
    <row r="708" spans="1:28" ht="15.75" customHeight="1">
      <c r="A708" s="29"/>
      <c r="B708" s="75"/>
      <c r="C708" s="29"/>
      <c r="D708" s="29"/>
      <c r="E708" s="29"/>
      <c r="F708" s="29"/>
      <c r="G708" s="29"/>
      <c r="H708" s="29"/>
      <c r="I708" s="29"/>
      <c r="J708" s="325"/>
      <c r="K708" s="29"/>
      <c r="L708" s="338"/>
      <c r="M708" s="29"/>
      <c r="N708" s="29"/>
      <c r="O708" s="29"/>
      <c r="P708" s="29"/>
      <c r="Q708" s="29"/>
      <c r="R708" s="29"/>
      <c r="S708" s="29"/>
      <c r="T708" s="29"/>
      <c r="U708" s="29"/>
      <c r="V708" s="29"/>
      <c r="W708" s="29"/>
      <c r="X708" s="29"/>
      <c r="Y708" s="29"/>
      <c r="Z708" s="29"/>
      <c r="AA708" s="29"/>
      <c r="AB708" s="29"/>
    </row>
    <row r="709" spans="1:28" ht="15.75" customHeight="1">
      <c r="A709" s="29"/>
      <c r="B709" s="75"/>
      <c r="C709" s="29"/>
      <c r="D709" s="29"/>
      <c r="E709" s="29"/>
      <c r="F709" s="29"/>
      <c r="G709" s="29"/>
      <c r="H709" s="29"/>
      <c r="I709" s="29"/>
      <c r="J709" s="325"/>
      <c r="K709" s="29"/>
      <c r="L709" s="338"/>
      <c r="M709" s="29"/>
      <c r="N709" s="29"/>
      <c r="O709" s="29"/>
      <c r="P709" s="29"/>
      <c r="Q709" s="29"/>
      <c r="R709" s="29"/>
      <c r="S709" s="29"/>
      <c r="T709" s="29"/>
      <c r="U709" s="29"/>
      <c r="V709" s="29"/>
      <c r="W709" s="29"/>
      <c r="X709" s="29"/>
      <c r="Y709" s="29"/>
      <c r="Z709" s="29"/>
      <c r="AA709" s="29"/>
      <c r="AB709" s="29"/>
    </row>
    <row r="710" spans="1:28" ht="15.75" customHeight="1">
      <c r="A710" s="29"/>
      <c r="B710" s="75"/>
      <c r="C710" s="29"/>
      <c r="D710" s="29"/>
      <c r="E710" s="29"/>
      <c r="F710" s="29"/>
      <c r="G710" s="29"/>
      <c r="H710" s="29"/>
      <c r="I710" s="29"/>
      <c r="J710" s="325"/>
      <c r="K710" s="29"/>
      <c r="L710" s="338"/>
      <c r="M710" s="29"/>
      <c r="N710" s="29"/>
      <c r="O710" s="29"/>
      <c r="P710" s="29"/>
      <c r="Q710" s="29"/>
      <c r="R710" s="29"/>
      <c r="S710" s="29"/>
      <c r="T710" s="29"/>
      <c r="U710" s="29"/>
      <c r="V710" s="29"/>
      <c r="W710" s="29"/>
      <c r="X710" s="29"/>
      <c r="Y710" s="29"/>
      <c r="Z710" s="29"/>
      <c r="AA710" s="29"/>
      <c r="AB710" s="29"/>
    </row>
    <row r="711" spans="1:28" ht="15.75" customHeight="1">
      <c r="A711" s="29"/>
      <c r="B711" s="75"/>
      <c r="C711" s="29"/>
      <c r="D711" s="29"/>
      <c r="E711" s="29"/>
      <c r="F711" s="29"/>
      <c r="G711" s="29"/>
      <c r="H711" s="29"/>
      <c r="I711" s="29"/>
      <c r="J711" s="325"/>
      <c r="K711" s="29"/>
      <c r="L711" s="338"/>
      <c r="M711" s="29"/>
      <c r="N711" s="29"/>
      <c r="O711" s="29"/>
      <c r="P711" s="29"/>
      <c r="Q711" s="29"/>
      <c r="R711" s="29"/>
      <c r="S711" s="29"/>
      <c r="T711" s="29"/>
      <c r="U711" s="29"/>
      <c r="V711" s="29"/>
      <c r="W711" s="29"/>
      <c r="X711" s="29"/>
      <c r="Y711" s="29"/>
      <c r="Z711" s="29"/>
      <c r="AA711" s="29"/>
      <c r="AB711" s="29"/>
    </row>
    <row r="712" spans="1:28" ht="15.75" customHeight="1">
      <c r="A712" s="29"/>
      <c r="B712" s="75"/>
      <c r="C712" s="29"/>
      <c r="D712" s="29"/>
      <c r="E712" s="29"/>
      <c r="F712" s="29"/>
      <c r="G712" s="29"/>
      <c r="H712" s="29"/>
      <c r="I712" s="29"/>
      <c r="J712" s="325"/>
      <c r="K712" s="29"/>
      <c r="L712" s="338"/>
      <c r="M712" s="29"/>
      <c r="N712" s="29"/>
      <c r="O712" s="29"/>
      <c r="P712" s="29"/>
      <c r="Q712" s="29"/>
      <c r="R712" s="29"/>
      <c r="S712" s="29"/>
      <c r="T712" s="29"/>
      <c r="U712" s="29"/>
      <c r="V712" s="29"/>
      <c r="W712" s="29"/>
      <c r="X712" s="29"/>
      <c r="Y712" s="29"/>
      <c r="Z712" s="29"/>
      <c r="AA712" s="29"/>
      <c r="AB712" s="29"/>
    </row>
    <row r="713" spans="1:28" ht="15.75" customHeight="1">
      <c r="A713" s="29"/>
      <c r="B713" s="75"/>
      <c r="C713" s="29"/>
      <c r="D713" s="29"/>
      <c r="E713" s="29"/>
      <c r="F713" s="29"/>
      <c r="G713" s="29"/>
      <c r="H713" s="29"/>
      <c r="I713" s="29"/>
      <c r="J713" s="325"/>
      <c r="K713" s="29"/>
      <c r="L713" s="338"/>
      <c r="M713" s="29"/>
      <c r="N713" s="29"/>
      <c r="O713" s="29"/>
      <c r="P713" s="29"/>
      <c r="Q713" s="29"/>
      <c r="R713" s="29"/>
      <c r="S713" s="29"/>
      <c r="T713" s="29"/>
      <c r="U713" s="29"/>
      <c r="V713" s="29"/>
      <c r="W713" s="29"/>
      <c r="X713" s="29"/>
      <c r="Y713" s="29"/>
      <c r="Z713" s="29"/>
      <c r="AA713" s="29"/>
      <c r="AB713" s="29"/>
    </row>
    <row r="714" spans="1:28" ht="15.75" customHeight="1">
      <c r="A714" s="29"/>
      <c r="B714" s="75"/>
      <c r="C714" s="29"/>
      <c r="D714" s="29"/>
      <c r="E714" s="29"/>
      <c r="F714" s="29"/>
      <c r="G714" s="29"/>
      <c r="H714" s="29"/>
      <c r="I714" s="29"/>
      <c r="J714" s="325"/>
      <c r="K714" s="29"/>
      <c r="L714" s="338"/>
      <c r="M714" s="29"/>
      <c r="N714" s="29"/>
      <c r="O714" s="29"/>
      <c r="P714" s="29"/>
      <c r="Q714" s="29"/>
      <c r="R714" s="29"/>
      <c r="S714" s="29"/>
      <c r="T714" s="29"/>
      <c r="U714" s="29"/>
      <c r="V714" s="29"/>
      <c r="W714" s="29"/>
      <c r="X714" s="29"/>
      <c r="Y714" s="29"/>
      <c r="Z714" s="29"/>
      <c r="AA714" s="29"/>
      <c r="AB714" s="29"/>
    </row>
    <row r="715" spans="1:28" ht="15.75" customHeight="1">
      <c r="A715" s="29"/>
      <c r="B715" s="75"/>
      <c r="C715" s="29"/>
      <c r="D715" s="29"/>
      <c r="E715" s="29"/>
      <c r="F715" s="29"/>
      <c r="G715" s="29"/>
      <c r="H715" s="29"/>
      <c r="I715" s="29"/>
      <c r="J715" s="325"/>
      <c r="K715" s="29"/>
      <c r="L715" s="338"/>
      <c r="M715" s="29"/>
      <c r="N715" s="29"/>
      <c r="O715" s="29"/>
      <c r="P715" s="29"/>
      <c r="Q715" s="29"/>
      <c r="R715" s="29"/>
      <c r="S715" s="29"/>
      <c r="T715" s="29"/>
      <c r="U715" s="29"/>
      <c r="V715" s="29"/>
      <c r="W715" s="29"/>
      <c r="X715" s="29"/>
      <c r="Y715" s="29"/>
      <c r="Z715" s="29"/>
      <c r="AA715" s="29"/>
      <c r="AB715" s="29"/>
    </row>
    <row r="716" spans="1:28" ht="15.75" customHeight="1">
      <c r="A716" s="29"/>
      <c r="B716" s="75"/>
      <c r="C716" s="29"/>
      <c r="D716" s="29"/>
      <c r="E716" s="29"/>
      <c r="F716" s="29"/>
      <c r="G716" s="29"/>
      <c r="H716" s="29"/>
      <c r="I716" s="29"/>
      <c r="J716" s="325"/>
      <c r="K716" s="29"/>
      <c r="L716" s="338"/>
      <c r="M716" s="29"/>
      <c r="N716" s="29"/>
      <c r="O716" s="29"/>
      <c r="P716" s="29"/>
      <c r="Q716" s="29"/>
      <c r="R716" s="29"/>
      <c r="S716" s="29"/>
      <c r="T716" s="29"/>
      <c r="U716" s="29"/>
      <c r="V716" s="29"/>
      <c r="W716" s="29"/>
      <c r="X716" s="29"/>
      <c r="Y716" s="29"/>
      <c r="Z716" s="29"/>
      <c r="AA716" s="29"/>
      <c r="AB716" s="29"/>
    </row>
    <row r="717" spans="1:28" ht="15.75" customHeight="1">
      <c r="A717" s="29"/>
      <c r="B717" s="75"/>
      <c r="C717" s="29"/>
      <c r="D717" s="29"/>
      <c r="E717" s="29"/>
      <c r="F717" s="29"/>
      <c r="G717" s="29"/>
      <c r="H717" s="29"/>
      <c r="I717" s="29"/>
      <c r="J717" s="325"/>
      <c r="K717" s="29"/>
      <c r="L717" s="338"/>
      <c r="M717" s="29"/>
      <c r="N717" s="29"/>
      <c r="O717" s="29"/>
      <c r="P717" s="29"/>
      <c r="Q717" s="29"/>
      <c r="R717" s="29"/>
      <c r="S717" s="29"/>
      <c r="T717" s="29"/>
      <c r="U717" s="29"/>
      <c r="V717" s="29"/>
      <c r="W717" s="29"/>
      <c r="X717" s="29"/>
      <c r="Y717" s="29"/>
      <c r="Z717" s="29"/>
      <c r="AA717" s="29"/>
      <c r="AB717" s="29"/>
    </row>
    <row r="718" spans="1:28" ht="15.75" customHeight="1">
      <c r="A718" s="29"/>
      <c r="B718" s="75"/>
      <c r="C718" s="29"/>
      <c r="D718" s="29"/>
      <c r="E718" s="29"/>
      <c r="F718" s="29"/>
      <c r="G718" s="29"/>
      <c r="H718" s="29"/>
      <c r="I718" s="29"/>
      <c r="J718" s="325"/>
      <c r="K718" s="29"/>
      <c r="L718" s="338"/>
      <c r="M718" s="29"/>
      <c r="N718" s="29"/>
      <c r="O718" s="29"/>
      <c r="P718" s="29"/>
      <c r="Q718" s="29"/>
      <c r="R718" s="29"/>
      <c r="S718" s="29"/>
      <c r="T718" s="29"/>
      <c r="U718" s="29"/>
      <c r="V718" s="29"/>
      <c r="W718" s="29"/>
      <c r="X718" s="29"/>
      <c r="Y718" s="29"/>
      <c r="Z718" s="29"/>
      <c r="AA718" s="29"/>
      <c r="AB718" s="29"/>
    </row>
    <row r="719" spans="1:28" ht="15.75" customHeight="1">
      <c r="A719" s="29"/>
      <c r="B719" s="75"/>
      <c r="C719" s="29"/>
      <c r="D719" s="29"/>
      <c r="E719" s="29"/>
      <c r="F719" s="29"/>
      <c r="G719" s="29"/>
      <c r="H719" s="29"/>
      <c r="I719" s="29"/>
      <c r="J719" s="325"/>
      <c r="K719" s="29"/>
      <c r="L719" s="338"/>
      <c r="M719" s="29"/>
      <c r="N719" s="29"/>
      <c r="O719" s="29"/>
      <c r="P719" s="29"/>
      <c r="Q719" s="29"/>
      <c r="R719" s="29"/>
      <c r="S719" s="29"/>
      <c r="T719" s="29"/>
      <c r="U719" s="29"/>
      <c r="V719" s="29"/>
      <c r="W719" s="29"/>
      <c r="X719" s="29"/>
      <c r="Y719" s="29"/>
      <c r="Z719" s="29"/>
      <c r="AA719" s="29"/>
      <c r="AB719" s="29"/>
    </row>
    <row r="720" spans="1:28" ht="15.75" customHeight="1">
      <c r="A720" s="29"/>
      <c r="B720" s="75"/>
      <c r="C720" s="29"/>
      <c r="D720" s="29"/>
      <c r="E720" s="29"/>
      <c r="F720" s="29"/>
      <c r="G720" s="29"/>
      <c r="H720" s="29"/>
      <c r="I720" s="29"/>
      <c r="J720" s="325"/>
      <c r="K720" s="29"/>
      <c r="L720" s="338"/>
      <c r="M720" s="29"/>
      <c r="N720" s="29"/>
      <c r="O720" s="29"/>
      <c r="P720" s="29"/>
      <c r="Q720" s="29"/>
      <c r="R720" s="29"/>
      <c r="S720" s="29"/>
      <c r="T720" s="29"/>
      <c r="U720" s="29"/>
      <c r="V720" s="29"/>
      <c r="W720" s="29"/>
      <c r="X720" s="29"/>
      <c r="Y720" s="29"/>
      <c r="Z720" s="29"/>
      <c r="AA720" s="29"/>
      <c r="AB720" s="29"/>
    </row>
    <row r="721" spans="1:28" ht="15.75" customHeight="1">
      <c r="A721" s="29"/>
      <c r="B721" s="75"/>
      <c r="C721" s="29"/>
      <c r="D721" s="29"/>
      <c r="E721" s="29"/>
      <c r="F721" s="29"/>
      <c r="G721" s="29"/>
      <c r="H721" s="29"/>
      <c r="I721" s="29"/>
      <c r="J721" s="325"/>
      <c r="K721" s="29"/>
      <c r="L721" s="338"/>
      <c r="M721" s="29"/>
      <c r="N721" s="29"/>
      <c r="O721" s="29"/>
      <c r="P721" s="29"/>
      <c r="Q721" s="29"/>
      <c r="R721" s="29"/>
      <c r="S721" s="29"/>
      <c r="T721" s="29"/>
      <c r="U721" s="29"/>
      <c r="V721" s="29"/>
      <c r="W721" s="29"/>
      <c r="X721" s="29"/>
      <c r="Y721" s="29"/>
      <c r="Z721" s="29"/>
      <c r="AA721" s="29"/>
      <c r="AB721" s="29"/>
    </row>
    <row r="722" spans="1:28" ht="15.75" customHeight="1">
      <c r="A722" s="29"/>
      <c r="B722" s="75"/>
      <c r="C722" s="29"/>
      <c r="D722" s="29"/>
      <c r="E722" s="29"/>
      <c r="F722" s="29"/>
      <c r="G722" s="29"/>
      <c r="H722" s="29"/>
      <c r="I722" s="29"/>
      <c r="J722" s="325"/>
      <c r="K722" s="29"/>
      <c r="L722" s="338"/>
      <c r="M722" s="29"/>
      <c r="N722" s="29"/>
      <c r="O722" s="29"/>
      <c r="P722" s="29"/>
      <c r="Q722" s="29"/>
      <c r="R722" s="29"/>
      <c r="S722" s="29"/>
      <c r="T722" s="29"/>
      <c r="U722" s="29"/>
      <c r="V722" s="29"/>
      <c r="W722" s="29"/>
      <c r="X722" s="29"/>
      <c r="Y722" s="29"/>
      <c r="Z722" s="29"/>
      <c r="AA722" s="29"/>
      <c r="AB722" s="29"/>
    </row>
    <row r="723" spans="1:28" ht="15.75" customHeight="1">
      <c r="A723" s="29"/>
      <c r="B723" s="75"/>
      <c r="C723" s="29"/>
      <c r="D723" s="29"/>
      <c r="E723" s="29"/>
      <c r="F723" s="29"/>
      <c r="G723" s="29"/>
      <c r="H723" s="29"/>
      <c r="I723" s="29"/>
      <c r="J723" s="325"/>
      <c r="K723" s="29"/>
      <c r="L723" s="338"/>
      <c r="M723" s="29"/>
      <c r="N723" s="29"/>
      <c r="O723" s="29"/>
      <c r="P723" s="29"/>
      <c r="Q723" s="29"/>
      <c r="R723" s="29"/>
      <c r="S723" s="29"/>
      <c r="T723" s="29"/>
      <c r="U723" s="29"/>
      <c r="V723" s="29"/>
      <c r="W723" s="29"/>
      <c r="X723" s="29"/>
      <c r="Y723" s="29"/>
      <c r="Z723" s="29"/>
      <c r="AA723" s="29"/>
      <c r="AB723" s="29"/>
    </row>
    <row r="724" spans="1:28" ht="15.75" customHeight="1">
      <c r="A724" s="29"/>
      <c r="B724" s="75"/>
      <c r="C724" s="29"/>
      <c r="D724" s="29"/>
      <c r="E724" s="29"/>
      <c r="F724" s="29"/>
      <c r="G724" s="29"/>
      <c r="H724" s="29"/>
      <c r="I724" s="29"/>
      <c r="J724" s="325"/>
      <c r="K724" s="29"/>
      <c r="L724" s="338"/>
      <c r="M724" s="29"/>
      <c r="N724" s="29"/>
      <c r="O724" s="29"/>
      <c r="P724" s="29"/>
      <c r="Q724" s="29"/>
      <c r="R724" s="29"/>
      <c r="S724" s="29"/>
      <c r="T724" s="29"/>
      <c r="U724" s="29"/>
      <c r="V724" s="29"/>
      <c r="W724" s="29"/>
      <c r="X724" s="29"/>
      <c r="Y724" s="29"/>
      <c r="Z724" s="29"/>
      <c r="AA724" s="29"/>
      <c r="AB724" s="29"/>
    </row>
    <row r="725" spans="1:28" ht="15.75" customHeight="1">
      <c r="A725" s="29"/>
      <c r="B725" s="75"/>
      <c r="C725" s="29"/>
      <c r="D725" s="29"/>
      <c r="E725" s="29"/>
      <c r="F725" s="29"/>
      <c r="G725" s="29"/>
      <c r="H725" s="29"/>
      <c r="I725" s="29"/>
      <c r="J725" s="325"/>
      <c r="K725" s="29"/>
      <c r="L725" s="338"/>
      <c r="M725" s="29"/>
      <c r="N725" s="29"/>
      <c r="O725" s="29"/>
      <c r="P725" s="29"/>
      <c r="Q725" s="29"/>
      <c r="R725" s="29"/>
      <c r="S725" s="29"/>
      <c r="T725" s="29"/>
      <c r="U725" s="29"/>
      <c r="V725" s="29"/>
      <c r="W725" s="29"/>
      <c r="X725" s="29"/>
      <c r="Y725" s="29"/>
      <c r="Z725" s="29"/>
      <c r="AA725" s="29"/>
      <c r="AB725" s="29"/>
    </row>
    <row r="726" spans="1:28" ht="15.75" customHeight="1">
      <c r="A726" s="29"/>
      <c r="B726" s="75"/>
      <c r="C726" s="29"/>
      <c r="D726" s="29"/>
      <c r="E726" s="29"/>
      <c r="F726" s="29"/>
      <c r="G726" s="29"/>
      <c r="H726" s="29"/>
      <c r="I726" s="29"/>
      <c r="J726" s="325"/>
      <c r="K726" s="29"/>
      <c r="L726" s="338"/>
      <c r="M726" s="29"/>
      <c r="N726" s="29"/>
      <c r="O726" s="29"/>
      <c r="P726" s="29"/>
      <c r="Q726" s="29"/>
      <c r="R726" s="29"/>
      <c r="S726" s="29"/>
      <c r="T726" s="29"/>
      <c r="U726" s="29"/>
      <c r="V726" s="29"/>
      <c r="W726" s="29"/>
      <c r="X726" s="29"/>
      <c r="Y726" s="29"/>
      <c r="Z726" s="29"/>
      <c r="AA726" s="29"/>
      <c r="AB726" s="29"/>
    </row>
    <row r="727" spans="1:28" ht="15.75" customHeight="1">
      <c r="A727" s="29"/>
      <c r="B727" s="75"/>
      <c r="C727" s="29"/>
      <c r="D727" s="29"/>
      <c r="E727" s="29"/>
      <c r="F727" s="29"/>
      <c r="G727" s="29"/>
      <c r="H727" s="29"/>
      <c r="I727" s="29"/>
      <c r="J727" s="325"/>
      <c r="K727" s="29"/>
      <c r="L727" s="338"/>
      <c r="M727" s="29"/>
      <c r="N727" s="29"/>
      <c r="O727" s="29"/>
      <c r="P727" s="29"/>
      <c r="Q727" s="29"/>
      <c r="R727" s="29"/>
      <c r="S727" s="29"/>
      <c r="T727" s="29"/>
      <c r="U727" s="29"/>
      <c r="V727" s="29"/>
      <c r="W727" s="29"/>
      <c r="X727" s="29"/>
      <c r="Y727" s="29"/>
      <c r="Z727" s="29"/>
      <c r="AA727" s="29"/>
      <c r="AB727" s="29"/>
    </row>
    <row r="728" spans="1:28" ht="15.75" customHeight="1">
      <c r="A728" s="29"/>
      <c r="B728" s="75"/>
      <c r="C728" s="29"/>
      <c r="D728" s="29"/>
      <c r="E728" s="29"/>
      <c r="F728" s="29"/>
      <c r="G728" s="29"/>
      <c r="H728" s="29"/>
      <c r="I728" s="29"/>
      <c r="J728" s="325"/>
      <c r="K728" s="29"/>
      <c r="L728" s="338"/>
      <c r="M728" s="29"/>
      <c r="N728" s="29"/>
      <c r="O728" s="29"/>
      <c r="P728" s="29"/>
      <c r="Q728" s="29"/>
      <c r="R728" s="29"/>
      <c r="S728" s="29"/>
      <c r="T728" s="29"/>
      <c r="U728" s="29"/>
      <c r="V728" s="29"/>
      <c r="W728" s="29"/>
      <c r="X728" s="29"/>
      <c r="Y728" s="29"/>
      <c r="Z728" s="29"/>
      <c r="AA728" s="29"/>
      <c r="AB728" s="29"/>
    </row>
    <row r="729" spans="1:28" ht="15.75" customHeight="1">
      <c r="A729" s="29"/>
      <c r="B729" s="75"/>
      <c r="C729" s="29"/>
      <c r="D729" s="29"/>
      <c r="E729" s="29"/>
      <c r="F729" s="29"/>
      <c r="G729" s="29"/>
      <c r="H729" s="29"/>
      <c r="I729" s="29"/>
      <c r="J729" s="325"/>
      <c r="K729" s="29"/>
      <c r="L729" s="338"/>
      <c r="M729" s="29"/>
      <c r="N729" s="29"/>
      <c r="O729" s="29"/>
      <c r="P729" s="29"/>
      <c r="Q729" s="29"/>
      <c r="R729" s="29"/>
      <c r="S729" s="29"/>
      <c r="T729" s="29"/>
      <c r="U729" s="29"/>
      <c r="V729" s="29"/>
      <c r="W729" s="29"/>
      <c r="X729" s="29"/>
      <c r="Y729" s="29"/>
      <c r="Z729" s="29"/>
      <c r="AA729" s="29"/>
      <c r="AB729" s="29"/>
    </row>
    <row r="730" spans="1:28" ht="15.75" customHeight="1">
      <c r="A730" s="29"/>
      <c r="B730" s="75"/>
      <c r="C730" s="29"/>
      <c r="D730" s="29"/>
      <c r="E730" s="29"/>
      <c r="F730" s="29"/>
      <c r="G730" s="29"/>
      <c r="H730" s="29"/>
      <c r="I730" s="29"/>
      <c r="J730" s="325"/>
      <c r="K730" s="29"/>
      <c r="L730" s="338"/>
      <c r="M730" s="29"/>
      <c r="N730" s="29"/>
      <c r="O730" s="29"/>
      <c r="P730" s="29"/>
      <c r="Q730" s="29"/>
      <c r="R730" s="29"/>
      <c r="S730" s="29"/>
      <c r="T730" s="29"/>
      <c r="U730" s="29"/>
      <c r="V730" s="29"/>
      <c r="W730" s="29"/>
      <c r="X730" s="29"/>
      <c r="Y730" s="29"/>
      <c r="Z730" s="29"/>
      <c r="AA730" s="29"/>
      <c r="AB730" s="29"/>
    </row>
    <row r="731" spans="1:28" ht="15.75" customHeight="1">
      <c r="A731" s="29"/>
      <c r="B731" s="75"/>
      <c r="C731" s="29"/>
      <c r="D731" s="29"/>
      <c r="E731" s="29"/>
      <c r="F731" s="29"/>
      <c r="G731" s="29"/>
      <c r="H731" s="29"/>
      <c r="I731" s="29"/>
      <c r="J731" s="325"/>
      <c r="K731" s="29"/>
      <c r="L731" s="338"/>
      <c r="M731" s="29"/>
      <c r="N731" s="29"/>
      <c r="O731" s="29"/>
      <c r="P731" s="29"/>
      <c r="Q731" s="29"/>
      <c r="R731" s="29"/>
      <c r="S731" s="29"/>
      <c r="T731" s="29"/>
      <c r="U731" s="29"/>
      <c r="V731" s="29"/>
      <c r="W731" s="29"/>
      <c r="X731" s="29"/>
      <c r="Y731" s="29"/>
      <c r="Z731" s="29"/>
      <c r="AA731" s="29"/>
      <c r="AB731" s="29"/>
    </row>
    <row r="732" spans="1:28" ht="15.75" customHeight="1">
      <c r="A732" s="29"/>
      <c r="B732" s="75"/>
      <c r="C732" s="29"/>
      <c r="D732" s="29"/>
      <c r="E732" s="29"/>
      <c r="F732" s="29"/>
      <c r="G732" s="29"/>
      <c r="H732" s="29"/>
      <c r="I732" s="29"/>
      <c r="J732" s="325"/>
      <c r="K732" s="29"/>
      <c r="L732" s="338"/>
      <c r="M732" s="29"/>
      <c r="N732" s="29"/>
      <c r="O732" s="29"/>
      <c r="P732" s="29"/>
      <c r="Q732" s="29"/>
      <c r="R732" s="29"/>
      <c r="S732" s="29"/>
      <c r="T732" s="29"/>
      <c r="U732" s="29"/>
      <c r="V732" s="29"/>
      <c r="W732" s="29"/>
      <c r="X732" s="29"/>
      <c r="Y732" s="29"/>
      <c r="Z732" s="29"/>
      <c r="AA732" s="29"/>
      <c r="AB732" s="29"/>
    </row>
    <row r="733" spans="1:28" ht="15.75" customHeight="1">
      <c r="A733" s="29"/>
      <c r="B733" s="75"/>
      <c r="C733" s="29"/>
      <c r="D733" s="29"/>
      <c r="E733" s="29"/>
      <c r="F733" s="29"/>
      <c r="G733" s="29"/>
      <c r="H733" s="29"/>
      <c r="I733" s="29"/>
      <c r="J733" s="325"/>
      <c r="K733" s="29"/>
      <c r="L733" s="338"/>
      <c r="M733" s="29"/>
      <c r="N733" s="29"/>
      <c r="O733" s="29"/>
      <c r="P733" s="29"/>
      <c r="Q733" s="29"/>
      <c r="R733" s="29"/>
      <c r="S733" s="29"/>
      <c r="T733" s="29"/>
      <c r="U733" s="29"/>
      <c r="V733" s="29"/>
      <c r="W733" s="29"/>
      <c r="X733" s="29"/>
      <c r="Y733" s="29"/>
      <c r="Z733" s="29"/>
      <c r="AA733" s="29"/>
      <c r="AB733" s="29"/>
    </row>
    <row r="734" spans="1:28" ht="15.75" customHeight="1">
      <c r="A734" s="29"/>
      <c r="B734" s="75"/>
      <c r="C734" s="29"/>
      <c r="D734" s="29"/>
      <c r="E734" s="29"/>
      <c r="F734" s="29"/>
      <c r="G734" s="29"/>
      <c r="H734" s="29"/>
      <c r="I734" s="29"/>
      <c r="J734" s="325"/>
      <c r="K734" s="29"/>
      <c r="L734" s="338"/>
      <c r="M734" s="29"/>
      <c r="N734" s="29"/>
      <c r="O734" s="29"/>
      <c r="P734" s="29"/>
      <c r="Q734" s="29"/>
      <c r="R734" s="29"/>
      <c r="S734" s="29"/>
      <c r="T734" s="29"/>
      <c r="U734" s="29"/>
      <c r="V734" s="29"/>
      <c r="W734" s="29"/>
      <c r="X734" s="29"/>
      <c r="Y734" s="29"/>
      <c r="Z734" s="29"/>
      <c r="AA734" s="29"/>
      <c r="AB734" s="29"/>
    </row>
    <row r="735" spans="1:28" ht="15.75" customHeight="1">
      <c r="A735" s="29"/>
      <c r="B735" s="75"/>
      <c r="C735" s="29"/>
      <c r="D735" s="29"/>
      <c r="E735" s="29"/>
      <c r="F735" s="29"/>
      <c r="G735" s="29"/>
      <c r="H735" s="29"/>
      <c r="I735" s="29"/>
      <c r="J735" s="325"/>
      <c r="K735" s="29"/>
      <c r="L735" s="338"/>
      <c r="M735" s="29"/>
      <c r="N735" s="29"/>
      <c r="O735" s="29"/>
      <c r="P735" s="29"/>
      <c r="Q735" s="29"/>
      <c r="R735" s="29"/>
      <c r="S735" s="29"/>
      <c r="T735" s="29"/>
      <c r="U735" s="29"/>
      <c r="V735" s="29"/>
      <c r="W735" s="29"/>
      <c r="X735" s="29"/>
      <c r="Y735" s="29"/>
      <c r="Z735" s="29"/>
      <c r="AA735" s="29"/>
      <c r="AB735" s="29"/>
    </row>
    <row r="736" spans="1:28" ht="15.75" customHeight="1">
      <c r="A736" s="29"/>
      <c r="B736" s="75"/>
      <c r="C736" s="29"/>
      <c r="D736" s="29"/>
      <c r="E736" s="29"/>
      <c r="F736" s="29"/>
      <c r="G736" s="29"/>
      <c r="H736" s="29"/>
      <c r="I736" s="29"/>
      <c r="J736" s="325"/>
      <c r="K736" s="29"/>
      <c r="L736" s="338"/>
      <c r="M736" s="29"/>
      <c r="N736" s="29"/>
      <c r="O736" s="29"/>
      <c r="P736" s="29"/>
      <c r="Q736" s="29"/>
      <c r="R736" s="29"/>
      <c r="S736" s="29"/>
      <c r="T736" s="29"/>
      <c r="U736" s="29"/>
      <c r="V736" s="29"/>
      <c r="W736" s="29"/>
      <c r="X736" s="29"/>
      <c r="Y736" s="29"/>
      <c r="Z736" s="29"/>
      <c r="AA736" s="29"/>
      <c r="AB736" s="29"/>
    </row>
    <row r="737" spans="1:28" ht="15.75" customHeight="1">
      <c r="A737" s="29"/>
      <c r="B737" s="75"/>
      <c r="C737" s="29"/>
      <c r="D737" s="29"/>
      <c r="E737" s="29"/>
      <c r="F737" s="29"/>
      <c r="G737" s="29"/>
      <c r="H737" s="29"/>
      <c r="I737" s="29"/>
      <c r="J737" s="325"/>
      <c r="K737" s="29"/>
      <c r="L737" s="338"/>
      <c r="M737" s="29"/>
      <c r="N737" s="29"/>
      <c r="O737" s="29"/>
      <c r="P737" s="29"/>
      <c r="Q737" s="29"/>
      <c r="R737" s="29"/>
      <c r="S737" s="29"/>
      <c r="T737" s="29"/>
      <c r="U737" s="29"/>
      <c r="V737" s="29"/>
      <c r="W737" s="29"/>
      <c r="X737" s="29"/>
      <c r="Y737" s="29"/>
      <c r="Z737" s="29"/>
      <c r="AA737" s="29"/>
      <c r="AB737" s="29"/>
    </row>
    <row r="738" spans="1:28" ht="15.75" customHeight="1">
      <c r="A738" s="29"/>
      <c r="B738" s="75"/>
      <c r="C738" s="29"/>
      <c r="D738" s="29"/>
      <c r="E738" s="29"/>
      <c r="F738" s="29"/>
      <c r="G738" s="29"/>
      <c r="H738" s="29"/>
      <c r="I738" s="29"/>
      <c r="J738" s="325"/>
      <c r="K738" s="29"/>
      <c r="L738" s="338"/>
      <c r="M738" s="29"/>
      <c r="N738" s="29"/>
      <c r="O738" s="29"/>
      <c r="P738" s="29"/>
      <c r="Q738" s="29"/>
      <c r="R738" s="29"/>
      <c r="S738" s="29"/>
      <c r="T738" s="29"/>
      <c r="U738" s="29"/>
      <c r="V738" s="29"/>
      <c r="W738" s="29"/>
      <c r="X738" s="29"/>
      <c r="Y738" s="29"/>
      <c r="Z738" s="29"/>
      <c r="AA738" s="29"/>
      <c r="AB738" s="29"/>
    </row>
    <row r="739" spans="1:28" ht="15.75" customHeight="1">
      <c r="A739" s="29"/>
      <c r="B739" s="75"/>
      <c r="C739" s="29"/>
      <c r="D739" s="29"/>
      <c r="E739" s="29"/>
      <c r="F739" s="29"/>
      <c r="G739" s="29"/>
      <c r="H739" s="29"/>
      <c r="I739" s="29"/>
      <c r="J739" s="325"/>
      <c r="K739" s="29"/>
      <c r="L739" s="338"/>
      <c r="M739" s="29"/>
      <c r="N739" s="29"/>
      <c r="O739" s="29"/>
      <c r="P739" s="29"/>
      <c r="Q739" s="29"/>
      <c r="R739" s="29"/>
      <c r="S739" s="29"/>
      <c r="T739" s="29"/>
      <c r="U739" s="29"/>
      <c r="V739" s="29"/>
      <c r="W739" s="29"/>
      <c r="X739" s="29"/>
      <c r="Y739" s="29"/>
      <c r="Z739" s="29"/>
      <c r="AA739" s="29"/>
      <c r="AB739" s="29"/>
    </row>
    <row r="740" spans="1:28" ht="15.75" customHeight="1">
      <c r="A740" s="29"/>
      <c r="B740" s="75"/>
      <c r="C740" s="29"/>
      <c r="D740" s="29"/>
      <c r="E740" s="29"/>
      <c r="F740" s="29"/>
      <c r="G740" s="29"/>
      <c r="H740" s="29"/>
      <c r="I740" s="29"/>
      <c r="J740" s="325"/>
      <c r="K740" s="29"/>
      <c r="L740" s="338"/>
      <c r="M740" s="29"/>
      <c r="N740" s="29"/>
      <c r="O740" s="29"/>
      <c r="P740" s="29"/>
      <c r="Q740" s="29"/>
      <c r="R740" s="29"/>
      <c r="S740" s="29"/>
      <c r="T740" s="29"/>
      <c r="U740" s="29"/>
      <c r="V740" s="29"/>
      <c r="W740" s="29"/>
      <c r="X740" s="29"/>
      <c r="Y740" s="29"/>
      <c r="Z740" s="29"/>
      <c r="AA740" s="29"/>
      <c r="AB740" s="29"/>
    </row>
    <row r="741" spans="1:28" ht="15.75" customHeight="1">
      <c r="A741" s="29"/>
      <c r="B741" s="75"/>
      <c r="C741" s="29"/>
      <c r="D741" s="29"/>
      <c r="E741" s="29"/>
      <c r="F741" s="29"/>
      <c r="G741" s="29"/>
      <c r="H741" s="29"/>
      <c r="I741" s="29"/>
      <c r="J741" s="325"/>
      <c r="K741" s="29"/>
      <c r="L741" s="338"/>
      <c r="M741" s="29"/>
      <c r="N741" s="29"/>
      <c r="O741" s="29"/>
      <c r="P741" s="29"/>
      <c r="Q741" s="29"/>
      <c r="R741" s="29"/>
      <c r="S741" s="29"/>
      <c r="T741" s="29"/>
      <c r="U741" s="29"/>
      <c r="V741" s="29"/>
      <c r="W741" s="29"/>
      <c r="X741" s="29"/>
      <c r="Y741" s="29"/>
      <c r="Z741" s="29"/>
      <c r="AA741" s="29"/>
      <c r="AB741" s="29"/>
    </row>
    <row r="742" spans="1:28" ht="15.75" customHeight="1">
      <c r="A742" s="29"/>
      <c r="B742" s="75"/>
      <c r="C742" s="29"/>
      <c r="D742" s="29"/>
      <c r="E742" s="29"/>
      <c r="F742" s="29"/>
      <c r="G742" s="29"/>
      <c r="H742" s="29"/>
      <c r="I742" s="29"/>
      <c r="J742" s="325"/>
      <c r="K742" s="29"/>
      <c r="L742" s="338"/>
      <c r="M742" s="29"/>
      <c r="N742" s="29"/>
      <c r="O742" s="29"/>
      <c r="P742" s="29"/>
      <c r="Q742" s="29"/>
      <c r="R742" s="29"/>
      <c r="S742" s="29"/>
      <c r="T742" s="29"/>
      <c r="U742" s="29"/>
      <c r="V742" s="29"/>
      <c r="W742" s="29"/>
      <c r="X742" s="29"/>
      <c r="Y742" s="29"/>
      <c r="Z742" s="29"/>
      <c r="AA742" s="29"/>
      <c r="AB742" s="29"/>
    </row>
    <row r="743" spans="1:28" ht="15.75" customHeight="1">
      <c r="A743" s="29"/>
      <c r="B743" s="75"/>
      <c r="C743" s="29"/>
      <c r="D743" s="29"/>
      <c r="E743" s="29"/>
      <c r="F743" s="29"/>
      <c r="G743" s="29"/>
      <c r="H743" s="29"/>
      <c r="I743" s="29"/>
      <c r="J743" s="325"/>
      <c r="K743" s="29"/>
      <c r="L743" s="338"/>
      <c r="M743" s="29"/>
      <c r="N743" s="29"/>
      <c r="O743" s="29"/>
      <c r="P743" s="29"/>
      <c r="Q743" s="29"/>
      <c r="R743" s="29"/>
      <c r="S743" s="29"/>
      <c r="T743" s="29"/>
      <c r="U743" s="29"/>
      <c r="V743" s="29"/>
      <c r="W743" s="29"/>
      <c r="X743" s="29"/>
      <c r="Y743" s="29"/>
      <c r="Z743" s="29"/>
      <c r="AA743" s="29"/>
      <c r="AB743" s="29"/>
    </row>
    <row r="744" spans="1:28" ht="15.75" customHeight="1">
      <c r="A744" s="29"/>
      <c r="B744" s="75"/>
      <c r="C744" s="29"/>
      <c r="D744" s="29"/>
      <c r="E744" s="29"/>
      <c r="F744" s="29"/>
      <c r="G744" s="29"/>
      <c r="H744" s="29"/>
      <c r="I744" s="29"/>
      <c r="J744" s="325"/>
      <c r="K744" s="29"/>
      <c r="L744" s="338"/>
      <c r="M744" s="29"/>
      <c r="N744" s="29"/>
      <c r="O744" s="29"/>
      <c r="P744" s="29"/>
      <c r="Q744" s="29"/>
      <c r="R744" s="29"/>
      <c r="S744" s="29"/>
      <c r="T744" s="29"/>
      <c r="U744" s="29"/>
      <c r="V744" s="29"/>
      <c r="W744" s="29"/>
      <c r="X744" s="29"/>
      <c r="Y744" s="29"/>
      <c r="Z744" s="29"/>
      <c r="AA744" s="29"/>
      <c r="AB744" s="29"/>
    </row>
    <row r="745" spans="1:28" ht="15.75" customHeight="1">
      <c r="A745" s="29"/>
      <c r="B745" s="75"/>
      <c r="C745" s="29"/>
      <c r="D745" s="29"/>
      <c r="E745" s="29"/>
      <c r="F745" s="29"/>
      <c r="G745" s="29"/>
      <c r="H745" s="29"/>
      <c r="I745" s="29"/>
      <c r="J745" s="325"/>
      <c r="K745" s="29"/>
      <c r="L745" s="338"/>
      <c r="M745" s="29"/>
      <c r="N745" s="29"/>
      <c r="O745" s="29"/>
      <c r="P745" s="29"/>
      <c r="Q745" s="29"/>
      <c r="R745" s="29"/>
      <c r="S745" s="29"/>
      <c r="T745" s="29"/>
      <c r="U745" s="29"/>
      <c r="V745" s="29"/>
      <c r="W745" s="29"/>
      <c r="X745" s="29"/>
      <c r="Y745" s="29"/>
      <c r="Z745" s="29"/>
      <c r="AA745" s="29"/>
      <c r="AB745" s="29"/>
    </row>
    <row r="746" spans="1:28" ht="15.75" customHeight="1">
      <c r="A746" s="29"/>
      <c r="B746" s="75"/>
      <c r="C746" s="29"/>
      <c r="D746" s="29"/>
      <c r="E746" s="29"/>
      <c r="F746" s="29"/>
      <c r="G746" s="29"/>
      <c r="H746" s="29"/>
      <c r="I746" s="29"/>
      <c r="J746" s="325"/>
      <c r="K746" s="29"/>
      <c r="L746" s="338"/>
      <c r="M746" s="29"/>
      <c r="N746" s="29"/>
      <c r="O746" s="29"/>
      <c r="P746" s="29"/>
      <c r="Q746" s="29"/>
      <c r="R746" s="29"/>
      <c r="S746" s="29"/>
      <c r="T746" s="29"/>
      <c r="U746" s="29"/>
      <c r="V746" s="29"/>
      <c r="W746" s="29"/>
      <c r="X746" s="29"/>
      <c r="Y746" s="29"/>
      <c r="Z746" s="29"/>
      <c r="AA746" s="29"/>
      <c r="AB746" s="29"/>
    </row>
    <row r="747" spans="1:28" ht="15.75" customHeight="1">
      <c r="A747" s="29"/>
      <c r="B747" s="75"/>
      <c r="C747" s="29"/>
      <c r="D747" s="29"/>
      <c r="E747" s="29"/>
      <c r="F747" s="29"/>
      <c r="G747" s="29"/>
      <c r="H747" s="29"/>
      <c r="I747" s="29"/>
      <c r="J747" s="325"/>
      <c r="K747" s="29"/>
      <c r="L747" s="338"/>
      <c r="M747" s="29"/>
      <c r="N747" s="29"/>
      <c r="O747" s="29"/>
      <c r="P747" s="29"/>
      <c r="Q747" s="29"/>
      <c r="R747" s="29"/>
      <c r="S747" s="29"/>
      <c r="T747" s="29"/>
      <c r="U747" s="29"/>
      <c r="V747" s="29"/>
      <c r="W747" s="29"/>
      <c r="X747" s="29"/>
      <c r="Y747" s="29"/>
      <c r="Z747" s="29"/>
      <c r="AA747" s="29"/>
      <c r="AB747" s="29"/>
    </row>
    <row r="748" spans="1:28" ht="15.75" customHeight="1">
      <c r="A748" s="29"/>
      <c r="B748" s="75"/>
      <c r="C748" s="29"/>
      <c r="D748" s="29"/>
      <c r="E748" s="29"/>
      <c r="F748" s="29"/>
      <c r="G748" s="29"/>
      <c r="H748" s="29"/>
      <c r="I748" s="29"/>
      <c r="J748" s="325"/>
      <c r="K748" s="29"/>
      <c r="L748" s="338"/>
      <c r="M748" s="29"/>
      <c r="N748" s="29"/>
      <c r="O748" s="29"/>
      <c r="P748" s="29"/>
      <c r="Q748" s="29"/>
      <c r="R748" s="29"/>
      <c r="S748" s="29"/>
      <c r="T748" s="29"/>
      <c r="U748" s="29"/>
      <c r="V748" s="29"/>
      <c r="W748" s="29"/>
      <c r="X748" s="29"/>
      <c r="Y748" s="29"/>
      <c r="Z748" s="29"/>
      <c r="AA748" s="29"/>
      <c r="AB748" s="29"/>
    </row>
    <row r="749" spans="1:28" ht="15.75" customHeight="1">
      <c r="A749" s="29"/>
      <c r="B749" s="75"/>
      <c r="C749" s="29"/>
      <c r="D749" s="29"/>
      <c r="E749" s="29"/>
      <c r="F749" s="29"/>
      <c r="G749" s="29"/>
      <c r="H749" s="29"/>
      <c r="I749" s="29"/>
      <c r="J749" s="325"/>
      <c r="K749" s="29"/>
      <c r="L749" s="338"/>
      <c r="M749" s="29"/>
      <c r="N749" s="29"/>
      <c r="O749" s="29"/>
      <c r="P749" s="29"/>
      <c r="Q749" s="29"/>
      <c r="R749" s="29"/>
      <c r="S749" s="29"/>
      <c r="T749" s="29"/>
      <c r="U749" s="29"/>
      <c r="V749" s="29"/>
      <c r="W749" s="29"/>
      <c r="X749" s="29"/>
      <c r="Y749" s="29"/>
      <c r="Z749" s="29"/>
      <c r="AA749" s="29"/>
      <c r="AB749" s="29"/>
    </row>
    <row r="750" spans="1:28" ht="15.75" customHeight="1">
      <c r="A750" s="29"/>
      <c r="B750" s="75"/>
      <c r="C750" s="29"/>
      <c r="D750" s="29"/>
      <c r="E750" s="29"/>
      <c r="F750" s="29"/>
      <c r="G750" s="29"/>
      <c r="H750" s="29"/>
      <c r="I750" s="29"/>
      <c r="J750" s="325"/>
      <c r="K750" s="29"/>
      <c r="L750" s="338"/>
      <c r="M750" s="29"/>
      <c r="N750" s="29"/>
      <c r="O750" s="29"/>
      <c r="P750" s="29"/>
      <c r="Q750" s="29"/>
      <c r="R750" s="29"/>
      <c r="S750" s="29"/>
      <c r="T750" s="29"/>
      <c r="U750" s="29"/>
      <c r="V750" s="29"/>
      <c r="W750" s="29"/>
      <c r="X750" s="29"/>
      <c r="Y750" s="29"/>
      <c r="Z750" s="29"/>
      <c r="AA750" s="29"/>
      <c r="AB750" s="29"/>
    </row>
    <row r="751" spans="1:28" ht="15.75" customHeight="1">
      <c r="A751" s="29"/>
      <c r="B751" s="75"/>
      <c r="C751" s="29"/>
      <c r="D751" s="29"/>
      <c r="E751" s="29"/>
      <c r="F751" s="29"/>
      <c r="G751" s="29"/>
      <c r="H751" s="29"/>
      <c r="I751" s="29"/>
      <c r="J751" s="325"/>
      <c r="K751" s="29"/>
      <c r="L751" s="338"/>
      <c r="M751" s="29"/>
      <c r="N751" s="29"/>
      <c r="O751" s="29"/>
      <c r="P751" s="29"/>
      <c r="Q751" s="29"/>
      <c r="R751" s="29"/>
      <c r="S751" s="29"/>
      <c r="T751" s="29"/>
      <c r="U751" s="29"/>
      <c r="V751" s="29"/>
      <c r="W751" s="29"/>
      <c r="X751" s="29"/>
      <c r="Y751" s="29"/>
      <c r="Z751" s="29"/>
      <c r="AA751" s="29"/>
      <c r="AB751" s="29"/>
    </row>
    <row r="752" spans="1:28" ht="15.75" customHeight="1">
      <c r="A752" s="29"/>
      <c r="B752" s="75"/>
      <c r="C752" s="29"/>
      <c r="D752" s="29"/>
      <c r="E752" s="29"/>
      <c r="F752" s="29"/>
      <c r="G752" s="29"/>
      <c r="H752" s="29"/>
      <c r="I752" s="29"/>
      <c r="J752" s="325"/>
      <c r="K752" s="29"/>
      <c r="L752" s="338"/>
      <c r="M752" s="29"/>
      <c r="N752" s="29"/>
      <c r="O752" s="29"/>
      <c r="P752" s="29"/>
      <c r="Q752" s="29"/>
      <c r="R752" s="29"/>
      <c r="S752" s="29"/>
      <c r="T752" s="29"/>
      <c r="U752" s="29"/>
      <c r="V752" s="29"/>
      <c r="W752" s="29"/>
      <c r="X752" s="29"/>
      <c r="Y752" s="29"/>
      <c r="Z752" s="29"/>
      <c r="AA752" s="29"/>
      <c r="AB752" s="29"/>
    </row>
    <row r="753" spans="1:28" ht="15.75" customHeight="1">
      <c r="A753" s="29"/>
      <c r="B753" s="75"/>
      <c r="C753" s="29"/>
      <c r="D753" s="29"/>
      <c r="E753" s="29"/>
      <c r="F753" s="29"/>
      <c r="G753" s="29"/>
      <c r="H753" s="29"/>
      <c r="I753" s="29"/>
      <c r="J753" s="325"/>
      <c r="K753" s="29"/>
      <c r="L753" s="338"/>
      <c r="M753" s="29"/>
      <c r="N753" s="29"/>
      <c r="O753" s="29"/>
      <c r="P753" s="29"/>
      <c r="Q753" s="29"/>
      <c r="R753" s="29"/>
      <c r="S753" s="29"/>
      <c r="T753" s="29"/>
      <c r="U753" s="29"/>
      <c r="V753" s="29"/>
      <c r="W753" s="29"/>
      <c r="X753" s="29"/>
      <c r="Y753" s="29"/>
      <c r="Z753" s="29"/>
      <c r="AA753" s="29"/>
      <c r="AB753" s="29"/>
    </row>
    <row r="754" spans="1:28" ht="15.75" customHeight="1">
      <c r="A754" s="29"/>
      <c r="B754" s="75"/>
      <c r="C754" s="29"/>
      <c r="D754" s="29"/>
      <c r="E754" s="29"/>
      <c r="F754" s="29"/>
      <c r="G754" s="29"/>
      <c r="H754" s="29"/>
      <c r="I754" s="29"/>
      <c r="J754" s="325"/>
      <c r="K754" s="29"/>
      <c r="L754" s="338"/>
      <c r="M754" s="29"/>
      <c r="N754" s="29"/>
      <c r="O754" s="29"/>
      <c r="P754" s="29"/>
      <c r="Q754" s="29"/>
      <c r="R754" s="29"/>
      <c r="S754" s="29"/>
      <c r="T754" s="29"/>
      <c r="U754" s="29"/>
      <c r="V754" s="29"/>
      <c r="W754" s="29"/>
      <c r="X754" s="29"/>
      <c r="Y754" s="29"/>
      <c r="Z754" s="29"/>
      <c r="AA754" s="29"/>
      <c r="AB754" s="29"/>
    </row>
    <row r="755" spans="1:28" ht="15.75" customHeight="1">
      <c r="A755" s="29"/>
      <c r="B755" s="75"/>
      <c r="C755" s="29"/>
      <c r="D755" s="29"/>
      <c r="E755" s="29"/>
      <c r="F755" s="29"/>
      <c r="G755" s="29"/>
      <c r="H755" s="29"/>
      <c r="I755" s="29"/>
      <c r="J755" s="325"/>
      <c r="K755" s="29"/>
      <c r="L755" s="338"/>
      <c r="M755" s="29"/>
      <c r="N755" s="29"/>
      <c r="O755" s="29"/>
      <c r="P755" s="29"/>
      <c r="Q755" s="29"/>
      <c r="R755" s="29"/>
      <c r="S755" s="29"/>
      <c r="T755" s="29"/>
      <c r="U755" s="29"/>
      <c r="V755" s="29"/>
      <c r="W755" s="29"/>
      <c r="X755" s="29"/>
      <c r="Y755" s="29"/>
      <c r="Z755" s="29"/>
      <c r="AA755" s="29"/>
      <c r="AB755" s="29"/>
    </row>
    <row r="756" spans="1:28" ht="15.75" customHeight="1">
      <c r="A756" s="29"/>
      <c r="B756" s="75"/>
      <c r="C756" s="29"/>
      <c r="D756" s="29"/>
      <c r="E756" s="29"/>
      <c r="F756" s="29"/>
      <c r="G756" s="29"/>
      <c r="H756" s="29"/>
      <c r="I756" s="29"/>
      <c r="J756" s="325"/>
      <c r="K756" s="29"/>
      <c r="L756" s="338"/>
      <c r="M756" s="29"/>
      <c r="N756" s="29"/>
      <c r="O756" s="29"/>
      <c r="P756" s="29"/>
      <c r="Q756" s="29"/>
      <c r="R756" s="29"/>
      <c r="S756" s="29"/>
      <c r="T756" s="29"/>
      <c r="U756" s="29"/>
      <c r="V756" s="29"/>
      <c r="W756" s="29"/>
      <c r="X756" s="29"/>
      <c r="Y756" s="29"/>
      <c r="Z756" s="29"/>
      <c r="AA756" s="29"/>
      <c r="AB756" s="29"/>
    </row>
    <row r="757" spans="1:28" ht="15.75" customHeight="1">
      <c r="A757" s="29"/>
      <c r="B757" s="75"/>
      <c r="C757" s="29"/>
      <c r="D757" s="29"/>
      <c r="E757" s="29"/>
      <c r="F757" s="29"/>
      <c r="G757" s="29"/>
      <c r="H757" s="29"/>
      <c r="I757" s="29"/>
      <c r="J757" s="325"/>
      <c r="K757" s="29"/>
      <c r="L757" s="338"/>
      <c r="M757" s="29"/>
      <c r="N757" s="29"/>
      <c r="O757" s="29"/>
      <c r="P757" s="29"/>
      <c r="Q757" s="29"/>
      <c r="R757" s="29"/>
      <c r="S757" s="29"/>
      <c r="T757" s="29"/>
      <c r="U757" s="29"/>
      <c r="V757" s="29"/>
      <c r="W757" s="29"/>
      <c r="X757" s="29"/>
      <c r="Y757" s="29"/>
      <c r="Z757" s="29"/>
      <c r="AA757" s="29"/>
      <c r="AB757" s="29"/>
    </row>
    <row r="758" spans="1:28" ht="15.75" customHeight="1">
      <c r="A758" s="29"/>
      <c r="B758" s="75"/>
      <c r="C758" s="29"/>
      <c r="D758" s="29"/>
      <c r="E758" s="29"/>
      <c r="F758" s="29"/>
      <c r="G758" s="29"/>
      <c r="H758" s="29"/>
      <c r="I758" s="29"/>
      <c r="J758" s="325"/>
      <c r="K758" s="29"/>
      <c r="L758" s="338"/>
      <c r="M758" s="29"/>
      <c r="N758" s="29"/>
      <c r="O758" s="29"/>
      <c r="P758" s="29"/>
      <c r="Q758" s="29"/>
      <c r="R758" s="29"/>
      <c r="S758" s="29"/>
      <c r="T758" s="29"/>
      <c r="U758" s="29"/>
      <c r="V758" s="29"/>
      <c r="W758" s="29"/>
      <c r="X758" s="29"/>
      <c r="Y758" s="29"/>
      <c r="Z758" s="29"/>
      <c r="AA758" s="29"/>
      <c r="AB758" s="29"/>
    </row>
    <row r="759" spans="1:28" ht="15.75" customHeight="1">
      <c r="A759" s="29"/>
      <c r="B759" s="75"/>
      <c r="C759" s="29"/>
      <c r="D759" s="29"/>
      <c r="E759" s="29"/>
      <c r="F759" s="29"/>
      <c r="G759" s="29"/>
      <c r="H759" s="29"/>
      <c r="I759" s="29"/>
      <c r="J759" s="325"/>
      <c r="K759" s="29"/>
      <c r="L759" s="338"/>
      <c r="M759" s="29"/>
      <c r="N759" s="29"/>
      <c r="O759" s="29"/>
      <c r="P759" s="29"/>
      <c r="Q759" s="29"/>
      <c r="R759" s="29"/>
      <c r="S759" s="29"/>
      <c r="T759" s="29"/>
      <c r="U759" s="29"/>
      <c r="V759" s="29"/>
      <c r="W759" s="29"/>
      <c r="X759" s="29"/>
      <c r="Y759" s="29"/>
      <c r="Z759" s="29"/>
      <c r="AA759" s="29"/>
      <c r="AB759" s="29"/>
    </row>
    <row r="760" spans="1:28" ht="15.75" customHeight="1">
      <c r="A760" s="29"/>
      <c r="B760" s="75"/>
      <c r="C760" s="29"/>
      <c r="D760" s="29"/>
      <c r="E760" s="29"/>
      <c r="F760" s="29"/>
      <c r="G760" s="29"/>
      <c r="H760" s="29"/>
      <c r="I760" s="29"/>
      <c r="J760" s="325"/>
      <c r="K760" s="29"/>
      <c r="L760" s="338"/>
      <c r="M760" s="29"/>
      <c r="N760" s="29"/>
      <c r="O760" s="29"/>
      <c r="P760" s="29"/>
      <c r="Q760" s="29"/>
      <c r="R760" s="29"/>
      <c r="S760" s="29"/>
      <c r="T760" s="29"/>
      <c r="U760" s="29"/>
      <c r="V760" s="29"/>
      <c r="W760" s="29"/>
      <c r="X760" s="29"/>
      <c r="Y760" s="29"/>
      <c r="Z760" s="29"/>
      <c r="AA760" s="29"/>
      <c r="AB760" s="29"/>
    </row>
    <row r="761" spans="1:28" ht="15.75" customHeight="1">
      <c r="A761" s="29"/>
      <c r="B761" s="75"/>
      <c r="C761" s="29"/>
      <c r="D761" s="29"/>
      <c r="E761" s="29"/>
      <c r="F761" s="29"/>
      <c r="G761" s="29"/>
      <c r="H761" s="29"/>
      <c r="I761" s="29"/>
      <c r="J761" s="325"/>
      <c r="K761" s="29"/>
      <c r="L761" s="338"/>
      <c r="M761" s="29"/>
      <c r="N761" s="29"/>
      <c r="O761" s="29"/>
      <c r="P761" s="29"/>
      <c r="Q761" s="29"/>
      <c r="R761" s="29"/>
      <c r="S761" s="29"/>
      <c r="T761" s="29"/>
      <c r="U761" s="29"/>
      <c r="V761" s="29"/>
      <c r="W761" s="29"/>
      <c r="X761" s="29"/>
      <c r="Y761" s="29"/>
      <c r="Z761" s="29"/>
      <c r="AA761" s="29"/>
      <c r="AB761" s="29"/>
    </row>
    <row r="762" spans="1:28" ht="15.75" customHeight="1">
      <c r="A762" s="29"/>
      <c r="B762" s="75"/>
      <c r="C762" s="29"/>
      <c r="D762" s="29"/>
      <c r="E762" s="29"/>
      <c r="F762" s="29"/>
      <c r="G762" s="29"/>
      <c r="H762" s="29"/>
      <c r="I762" s="29"/>
      <c r="J762" s="325"/>
      <c r="K762" s="29"/>
      <c r="L762" s="338"/>
      <c r="M762" s="29"/>
      <c r="N762" s="29"/>
      <c r="O762" s="29"/>
      <c r="P762" s="29"/>
      <c r="Q762" s="29"/>
      <c r="R762" s="29"/>
      <c r="S762" s="29"/>
      <c r="T762" s="29"/>
      <c r="U762" s="29"/>
      <c r="V762" s="29"/>
      <c r="W762" s="29"/>
      <c r="X762" s="29"/>
      <c r="Y762" s="29"/>
      <c r="Z762" s="29"/>
      <c r="AA762" s="29"/>
      <c r="AB762" s="29"/>
    </row>
    <row r="763" spans="1:28" ht="15.75" customHeight="1">
      <c r="A763" s="29"/>
      <c r="B763" s="75"/>
      <c r="C763" s="29"/>
      <c r="D763" s="29"/>
      <c r="E763" s="29"/>
      <c r="F763" s="29"/>
      <c r="G763" s="29"/>
      <c r="H763" s="29"/>
      <c r="I763" s="29"/>
      <c r="J763" s="325"/>
      <c r="K763" s="29"/>
      <c r="L763" s="338"/>
      <c r="M763" s="29"/>
      <c r="N763" s="29"/>
      <c r="O763" s="29"/>
      <c r="P763" s="29"/>
      <c r="Q763" s="29"/>
      <c r="R763" s="29"/>
      <c r="S763" s="29"/>
      <c r="T763" s="29"/>
      <c r="U763" s="29"/>
      <c r="V763" s="29"/>
      <c r="W763" s="29"/>
      <c r="X763" s="29"/>
      <c r="Y763" s="29"/>
      <c r="Z763" s="29"/>
      <c r="AA763" s="29"/>
      <c r="AB763" s="29"/>
    </row>
    <row r="764" spans="1:28" ht="15.75" customHeight="1">
      <c r="A764" s="29"/>
      <c r="B764" s="75"/>
      <c r="C764" s="29"/>
      <c r="D764" s="29"/>
      <c r="E764" s="29"/>
      <c r="F764" s="29"/>
      <c r="G764" s="29"/>
      <c r="H764" s="29"/>
      <c r="I764" s="29"/>
      <c r="J764" s="325"/>
      <c r="K764" s="29"/>
      <c r="L764" s="338"/>
      <c r="M764" s="29"/>
      <c r="N764" s="29"/>
      <c r="O764" s="29"/>
      <c r="P764" s="29"/>
      <c r="Q764" s="29"/>
      <c r="R764" s="29"/>
      <c r="S764" s="29"/>
      <c r="T764" s="29"/>
      <c r="U764" s="29"/>
      <c r="V764" s="29"/>
      <c r="W764" s="29"/>
      <c r="X764" s="29"/>
      <c r="Y764" s="29"/>
      <c r="Z764" s="29"/>
      <c r="AA764" s="29"/>
      <c r="AB764" s="29"/>
    </row>
    <row r="765" spans="1:28" ht="15.75" customHeight="1">
      <c r="A765" s="29"/>
      <c r="B765" s="75"/>
      <c r="C765" s="29"/>
      <c r="D765" s="29"/>
      <c r="E765" s="29"/>
      <c r="F765" s="29"/>
      <c r="G765" s="29"/>
      <c r="H765" s="29"/>
      <c r="I765" s="29"/>
      <c r="J765" s="325"/>
      <c r="K765" s="29"/>
      <c r="L765" s="338"/>
      <c r="M765" s="29"/>
      <c r="N765" s="29"/>
      <c r="O765" s="29"/>
      <c r="P765" s="29"/>
      <c r="Q765" s="29"/>
      <c r="R765" s="29"/>
      <c r="S765" s="29"/>
      <c r="T765" s="29"/>
      <c r="U765" s="29"/>
      <c r="V765" s="29"/>
      <c r="W765" s="29"/>
      <c r="X765" s="29"/>
      <c r="Y765" s="29"/>
      <c r="Z765" s="29"/>
      <c r="AA765" s="29"/>
      <c r="AB765" s="29"/>
    </row>
    <row r="766" spans="1:28" ht="15.75" customHeight="1">
      <c r="A766" s="29"/>
      <c r="B766" s="75"/>
      <c r="C766" s="29"/>
      <c r="D766" s="29"/>
      <c r="E766" s="29"/>
      <c r="F766" s="29"/>
      <c r="G766" s="29"/>
      <c r="H766" s="29"/>
      <c r="I766" s="29"/>
      <c r="J766" s="325"/>
      <c r="K766" s="29"/>
      <c r="L766" s="338"/>
      <c r="M766" s="29"/>
      <c r="N766" s="29"/>
      <c r="O766" s="29"/>
      <c r="P766" s="29"/>
      <c r="Q766" s="29"/>
      <c r="R766" s="29"/>
      <c r="S766" s="29"/>
      <c r="T766" s="29"/>
      <c r="U766" s="29"/>
      <c r="V766" s="29"/>
      <c r="W766" s="29"/>
      <c r="X766" s="29"/>
      <c r="Y766" s="29"/>
      <c r="Z766" s="29"/>
      <c r="AA766" s="29"/>
      <c r="AB766" s="29"/>
    </row>
    <row r="767" spans="1:28" ht="15.75" customHeight="1">
      <c r="A767" s="29"/>
      <c r="B767" s="75"/>
      <c r="C767" s="29"/>
      <c r="D767" s="29"/>
      <c r="E767" s="29"/>
      <c r="F767" s="29"/>
      <c r="G767" s="29"/>
      <c r="H767" s="29"/>
      <c r="I767" s="29"/>
      <c r="J767" s="325"/>
      <c r="K767" s="29"/>
      <c r="L767" s="338"/>
      <c r="M767" s="29"/>
      <c r="N767" s="29"/>
      <c r="O767" s="29"/>
      <c r="P767" s="29"/>
      <c r="Q767" s="29"/>
      <c r="R767" s="29"/>
      <c r="S767" s="29"/>
      <c r="T767" s="29"/>
      <c r="U767" s="29"/>
      <c r="V767" s="29"/>
      <c r="W767" s="29"/>
      <c r="X767" s="29"/>
      <c r="Y767" s="29"/>
      <c r="Z767" s="29"/>
      <c r="AA767" s="29"/>
      <c r="AB767" s="29"/>
    </row>
    <row r="768" spans="1:28" ht="15.75" customHeight="1">
      <c r="A768" s="29"/>
      <c r="B768" s="75"/>
      <c r="C768" s="29"/>
      <c r="D768" s="29"/>
      <c r="E768" s="29"/>
      <c r="F768" s="29"/>
      <c r="G768" s="29"/>
      <c r="H768" s="29"/>
      <c r="I768" s="29"/>
      <c r="J768" s="325"/>
      <c r="K768" s="29"/>
      <c r="L768" s="338"/>
      <c r="M768" s="29"/>
      <c r="N768" s="29"/>
      <c r="O768" s="29"/>
      <c r="P768" s="29"/>
      <c r="Q768" s="29"/>
      <c r="R768" s="29"/>
      <c r="S768" s="29"/>
      <c r="T768" s="29"/>
      <c r="U768" s="29"/>
      <c r="V768" s="29"/>
      <c r="W768" s="29"/>
      <c r="X768" s="29"/>
      <c r="Y768" s="29"/>
      <c r="Z768" s="29"/>
      <c r="AA768" s="29"/>
      <c r="AB768" s="29"/>
    </row>
    <row r="769" spans="1:28" ht="15.75" customHeight="1">
      <c r="A769" s="29"/>
      <c r="B769" s="75"/>
      <c r="C769" s="29"/>
      <c r="D769" s="29"/>
      <c r="E769" s="29"/>
      <c r="F769" s="29"/>
      <c r="G769" s="29"/>
      <c r="H769" s="29"/>
      <c r="I769" s="29"/>
      <c r="J769" s="325"/>
      <c r="K769" s="29"/>
      <c r="L769" s="338"/>
      <c r="M769" s="29"/>
      <c r="N769" s="29"/>
      <c r="O769" s="29"/>
      <c r="P769" s="29"/>
      <c r="Q769" s="29"/>
      <c r="R769" s="29"/>
      <c r="S769" s="29"/>
      <c r="T769" s="29"/>
      <c r="U769" s="29"/>
      <c r="V769" s="29"/>
      <c r="W769" s="29"/>
      <c r="X769" s="29"/>
      <c r="Y769" s="29"/>
      <c r="Z769" s="29"/>
      <c r="AA769" s="29"/>
      <c r="AB769" s="29"/>
    </row>
    <row r="770" spans="1:28" ht="15.75" customHeight="1">
      <c r="A770" s="29"/>
      <c r="B770" s="75"/>
      <c r="C770" s="29"/>
      <c r="D770" s="29"/>
      <c r="E770" s="29"/>
      <c r="F770" s="29"/>
      <c r="G770" s="29"/>
      <c r="H770" s="29"/>
      <c r="I770" s="29"/>
      <c r="J770" s="325"/>
      <c r="K770" s="29"/>
      <c r="L770" s="338"/>
      <c r="M770" s="29"/>
      <c r="N770" s="29"/>
      <c r="O770" s="29"/>
      <c r="P770" s="29"/>
      <c r="Q770" s="29"/>
      <c r="R770" s="29"/>
      <c r="S770" s="29"/>
      <c r="T770" s="29"/>
      <c r="U770" s="29"/>
      <c r="V770" s="29"/>
      <c r="W770" s="29"/>
      <c r="X770" s="29"/>
      <c r="Y770" s="29"/>
      <c r="Z770" s="29"/>
      <c r="AA770" s="29"/>
      <c r="AB770" s="29"/>
    </row>
    <row r="771" spans="1:28" ht="15.75" customHeight="1">
      <c r="A771" s="29"/>
      <c r="B771" s="75"/>
      <c r="C771" s="29"/>
      <c r="D771" s="29"/>
      <c r="E771" s="29"/>
      <c r="F771" s="29"/>
      <c r="G771" s="29"/>
      <c r="H771" s="29"/>
      <c r="I771" s="29"/>
      <c r="J771" s="325"/>
      <c r="K771" s="29"/>
      <c r="L771" s="338"/>
      <c r="M771" s="29"/>
      <c r="N771" s="29"/>
      <c r="O771" s="29"/>
      <c r="P771" s="29"/>
      <c r="Q771" s="29"/>
      <c r="R771" s="29"/>
      <c r="S771" s="29"/>
      <c r="T771" s="29"/>
      <c r="U771" s="29"/>
      <c r="V771" s="29"/>
      <c r="W771" s="29"/>
      <c r="X771" s="29"/>
      <c r="Y771" s="29"/>
      <c r="Z771" s="29"/>
      <c r="AA771" s="29"/>
      <c r="AB771" s="29"/>
    </row>
    <row r="772" spans="1:28" ht="15.75" customHeight="1">
      <c r="A772" s="29"/>
      <c r="B772" s="75"/>
      <c r="C772" s="29"/>
      <c r="D772" s="29"/>
      <c r="E772" s="29"/>
      <c r="F772" s="29"/>
      <c r="G772" s="29"/>
      <c r="H772" s="29"/>
      <c r="I772" s="29"/>
      <c r="J772" s="325"/>
      <c r="K772" s="29"/>
      <c r="L772" s="338"/>
      <c r="M772" s="29"/>
      <c r="N772" s="29"/>
      <c r="O772" s="29"/>
      <c r="P772" s="29"/>
      <c r="Q772" s="29"/>
      <c r="R772" s="29"/>
      <c r="S772" s="29"/>
      <c r="T772" s="29"/>
      <c r="U772" s="29"/>
      <c r="V772" s="29"/>
      <c r="W772" s="29"/>
      <c r="X772" s="29"/>
      <c r="Y772" s="29"/>
      <c r="Z772" s="29"/>
      <c r="AA772" s="29"/>
      <c r="AB772" s="29"/>
    </row>
    <row r="773" spans="1:28" ht="15.75" customHeight="1">
      <c r="A773" s="29"/>
      <c r="B773" s="75"/>
      <c r="C773" s="29"/>
      <c r="D773" s="29"/>
      <c r="E773" s="29"/>
      <c r="F773" s="29"/>
      <c r="G773" s="29"/>
      <c r="H773" s="29"/>
      <c r="I773" s="29"/>
      <c r="J773" s="325"/>
      <c r="K773" s="29"/>
      <c r="L773" s="338"/>
      <c r="M773" s="29"/>
      <c r="N773" s="29"/>
      <c r="O773" s="29"/>
      <c r="P773" s="29"/>
      <c r="Q773" s="29"/>
      <c r="R773" s="29"/>
      <c r="S773" s="29"/>
      <c r="T773" s="29"/>
      <c r="U773" s="29"/>
      <c r="V773" s="29"/>
      <c r="W773" s="29"/>
      <c r="X773" s="29"/>
      <c r="Y773" s="29"/>
      <c r="Z773" s="29"/>
      <c r="AA773" s="29"/>
      <c r="AB773" s="29"/>
    </row>
    <row r="774" spans="1:28" ht="15.75" customHeight="1">
      <c r="A774" s="29"/>
      <c r="B774" s="75"/>
      <c r="C774" s="29"/>
      <c r="D774" s="29"/>
      <c r="E774" s="29"/>
      <c r="F774" s="29"/>
      <c r="G774" s="29"/>
      <c r="H774" s="29"/>
      <c r="I774" s="29"/>
      <c r="J774" s="325"/>
      <c r="K774" s="29"/>
      <c r="L774" s="338"/>
      <c r="M774" s="29"/>
      <c r="N774" s="29"/>
      <c r="O774" s="29"/>
      <c r="P774" s="29"/>
      <c r="Q774" s="29"/>
      <c r="R774" s="29"/>
      <c r="S774" s="29"/>
      <c r="T774" s="29"/>
      <c r="U774" s="29"/>
      <c r="V774" s="29"/>
      <c r="W774" s="29"/>
      <c r="X774" s="29"/>
      <c r="Y774" s="29"/>
      <c r="Z774" s="29"/>
      <c r="AA774" s="29"/>
      <c r="AB774" s="29"/>
    </row>
    <row r="775" spans="1:28" ht="15.75" customHeight="1">
      <c r="A775" s="29"/>
      <c r="B775" s="75"/>
      <c r="C775" s="29"/>
      <c r="D775" s="29"/>
      <c r="E775" s="29"/>
      <c r="F775" s="29"/>
      <c r="G775" s="29"/>
      <c r="H775" s="29"/>
      <c r="I775" s="29"/>
      <c r="J775" s="325"/>
      <c r="K775" s="29"/>
      <c r="L775" s="338"/>
      <c r="M775" s="29"/>
      <c r="N775" s="29"/>
      <c r="O775" s="29"/>
      <c r="P775" s="29"/>
      <c r="Q775" s="29"/>
      <c r="R775" s="29"/>
      <c r="S775" s="29"/>
      <c r="T775" s="29"/>
      <c r="U775" s="29"/>
      <c r="V775" s="29"/>
      <c r="W775" s="29"/>
      <c r="X775" s="29"/>
      <c r="Y775" s="29"/>
      <c r="Z775" s="29"/>
      <c r="AA775" s="29"/>
      <c r="AB775" s="29"/>
    </row>
    <row r="776" spans="1:28" ht="15.75" customHeight="1">
      <c r="A776" s="29"/>
      <c r="B776" s="75"/>
      <c r="C776" s="29"/>
      <c r="D776" s="29"/>
      <c r="E776" s="29"/>
      <c r="F776" s="29"/>
      <c r="G776" s="29"/>
      <c r="H776" s="29"/>
      <c r="I776" s="29"/>
      <c r="J776" s="325"/>
      <c r="K776" s="29"/>
      <c r="L776" s="338"/>
      <c r="M776" s="29"/>
      <c r="N776" s="29"/>
      <c r="O776" s="29"/>
      <c r="P776" s="29"/>
      <c r="Q776" s="29"/>
      <c r="R776" s="29"/>
      <c r="S776" s="29"/>
      <c r="T776" s="29"/>
      <c r="U776" s="29"/>
      <c r="V776" s="29"/>
      <c r="W776" s="29"/>
      <c r="X776" s="29"/>
      <c r="Y776" s="29"/>
      <c r="Z776" s="29"/>
      <c r="AA776" s="29"/>
      <c r="AB776" s="29"/>
    </row>
    <row r="777" spans="1:28" ht="15.75" customHeight="1">
      <c r="A777" s="29"/>
      <c r="B777" s="75"/>
      <c r="C777" s="29"/>
      <c r="D777" s="29"/>
      <c r="E777" s="29"/>
      <c r="F777" s="29"/>
      <c r="G777" s="29"/>
      <c r="H777" s="29"/>
      <c r="I777" s="29"/>
      <c r="J777" s="325"/>
      <c r="K777" s="29"/>
      <c r="L777" s="338"/>
      <c r="M777" s="29"/>
      <c r="N777" s="29"/>
      <c r="O777" s="29"/>
      <c r="P777" s="29"/>
      <c r="Q777" s="29"/>
      <c r="R777" s="29"/>
      <c r="S777" s="29"/>
      <c r="T777" s="29"/>
      <c r="U777" s="29"/>
      <c r="V777" s="29"/>
      <c r="W777" s="29"/>
      <c r="X777" s="29"/>
      <c r="Y777" s="29"/>
      <c r="Z777" s="29"/>
      <c r="AA777" s="29"/>
      <c r="AB777" s="29"/>
    </row>
    <row r="778" spans="1:28" ht="15.75" customHeight="1">
      <c r="A778" s="29"/>
      <c r="B778" s="75"/>
      <c r="C778" s="29"/>
      <c r="D778" s="29"/>
      <c r="E778" s="29"/>
      <c r="F778" s="29"/>
      <c r="G778" s="29"/>
      <c r="H778" s="29"/>
      <c r="I778" s="29"/>
      <c r="J778" s="325"/>
      <c r="K778" s="29"/>
      <c r="L778" s="338"/>
      <c r="M778" s="29"/>
      <c r="N778" s="29"/>
      <c r="O778" s="29"/>
      <c r="P778" s="29"/>
      <c r="Q778" s="29"/>
      <c r="R778" s="29"/>
      <c r="S778" s="29"/>
      <c r="T778" s="29"/>
      <c r="U778" s="29"/>
      <c r="V778" s="29"/>
      <c r="W778" s="29"/>
      <c r="X778" s="29"/>
      <c r="Y778" s="29"/>
      <c r="Z778" s="29"/>
      <c r="AA778" s="29"/>
      <c r="AB778" s="29"/>
    </row>
    <row r="779" spans="1:28" ht="15.75" customHeight="1">
      <c r="A779" s="29"/>
      <c r="B779" s="75"/>
      <c r="C779" s="29"/>
      <c r="D779" s="29"/>
      <c r="E779" s="29"/>
      <c r="F779" s="29"/>
      <c r="G779" s="29"/>
      <c r="H779" s="29"/>
      <c r="I779" s="29"/>
      <c r="J779" s="325"/>
      <c r="K779" s="29"/>
      <c r="L779" s="338"/>
      <c r="M779" s="29"/>
      <c r="N779" s="29"/>
      <c r="O779" s="29"/>
      <c r="P779" s="29"/>
      <c r="Q779" s="29"/>
      <c r="R779" s="29"/>
      <c r="S779" s="29"/>
      <c r="T779" s="29"/>
      <c r="U779" s="29"/>
      <c r="V779" s="29"/>
      <c r="W779" s="29"/>
      <c r="X779" s="29"/>
      <c r="Y779" s="29"/>
      <c r="Z779" s="29"/>
      <c r="AA779" s="29"/>
      <c r="AB779" s="29"/>
    </row>
    <row r="780" spans="1:28" ht="15.75" customHeight="1">
      <c r="A780" s="29"/>
      <c r="B780" s="75"/>
      <c r="C780" s="29"/>
      <c r="D780" s="29"/>
      <c r="E780" s="29"/>
      <c r="F780" s="29"/>
      <c r="G780" s="29"/>
      <c r="H780" s="29"/>
      <c r="I780" s="29"/>
      <c r="J780" s="325"/>
      <c r="K780" s="29"/>
      <c r="L780" s="338"/>
      <c r="M780" s="29"/>
      <c r="N780" s="29"/>
      <c r="O780" s="29"/>
      <c r="P780" s="29"/>
      <c r="Q780" s="29"/>
      <c r="R780" s="29"/>
      <c r="S780" s="29"/>
      <c r="T780" s="29"/>
      <c r="U780" s="29"/>
      <c r="V780" s="29"/>
      <c r="W780" s="29"/>
      <c r="X780" s="29"/>
      <c r="Y780" s="29"/>
      <c r="Z780" s="29"/>
      <c r="AA780" s="29"/>
      <c r="AB780" s="29"/>
    </row>
    <row r="781" spans="1:28" ht="15.75" customHeight="1">
      <c r="A781" s="29"/>
      <c r="B781" s="75"/>
      <c r="C781" s="29"/>
      <c r="D781" s="29"/>
      <c r="E781" s="29"/>
      <c r="F781" s="29"/>
      <c r="G781" s="29"/>
      <c r="H781" s="29"/>
      <c r="I781" s="29"/>
      <c r="J781" s="325"/>
      <c r="K781" s="29"/>
      <c r="L781" s="338"/>
      <c r="M781" s="29"/>
      <c r="N781" s="29"/>
      <c r="O781" s="29"/>
      <c r="P781" s="29"/>
      <c r="Q781" s="29"/>
      <c r="R781" s="29"/>
      <c r="S781" s="29"/>
      <c r="T781" s="29"/>
      <c r="U781" s="29"/>
      <c r="V781" s="29"/>
      <c r="W781" s="29"/>
      <c r="X781" s="29"/>
      <c r="Y781" s="29"/>
      <c r="Z781" s="29"/>
      <c r="AA781" s="29"/>
      <c r="AB781" s="29"/>
    </row>
    <row r="782" spans="1:28" ht="15.75" customHeight="1">
      <c r="A782" s="29"/>
      <c r="B782" s="75"/>
      <c r="C782" s="29"/>
      <c r="D782" s="29"/>
      <c r="E782" s="29"/>
      <c r="F782" s="29"/>
      <c r="G782" s="29"/>
      <c r="H782" s="29"/>
      <c r="I782" s="29"/>
      <c r="J782" s="325"/>
      <c r="K782" s="29"/>
      <c r="L782" s="338"/>
      <c r="M782" s="29"/>
      <c r="N782" s="29"/>
      <c r="O782" s="29"/>
      <c r="P782" s="29"/>
      <c r="Q782" s="29"/>
      <c r="R782" s="29"/>
      <c r="S782" s="29"/>
      <c r="T782" s="29"/>
      <c r="U782" s="29"/>
      <c r="V782" s="29"/>
      <c r="W782" s="29"/>
      <c r="X782" s="29"/>
      <c r="Y782" s="29"/>
      <c r="Z782" s="29"/>
      <c r="AA782" s="29"/>
      <c r="AB782" s="29"/>
    </row>
    <row r="783" spans="1:28" ht="15.75" customHeight="1">
      <c r="A783" s="29"/>
      <c r="B783" s="75"/>
      <c r="C783" s="29"/>
      <c r="D783" s="29"/>
      <c r="E783" s="29"/>
      <c r="F783" s="29"/>
      <c r="G783" s="29"/>
      <c r="H783" s="29"/>
      <c r="I783" s="29"/>
      <c r="J783" s="325"/>
      <c r="K783" s="29"/>
      <c r="L783" s="338"/>
      <c r="M783" s="29"/>
      <c r="N783" s="29"/>
      <c r="O783" s="29"/>
      <c r="P783" s="29"/>
      <c r="Q783" s="29"/>
      <c r="R783" s="29"/>
      <c r="S783" s="29"/>
      <c r="T783" s="29"/>
      <c r="U783" s="29"/>
      <c r="V783" s="29"/>
      <c r="W783" s="29"/>
      <c r="X783" s="29"/>
      <c r="Y783" s="29"/>
      <c r="Z783" s="29"/>
      <c r="AA783" s="29"/>
      <c r="AB783" s="29"/>
    </row>
    <row r="784" spans="1:28" ht="15.75" customHeight="1">
      <c r="A784" s="29"/>
      <c r="B784" s="75"/>
      <c r="C784" s="29"/>
      <c r="D784" s="29"/>
      <c r="E784" s="29"/>
      <c r="F784" s="29"/>
      <c r="G784" s="29"/>
      <c r="H784" s="29"/>
      <c r="I784" s="29"/>
      <c r="J784" s="325"/>
      <c r="K784" s="29"/>
      <c r="L784" s="338"/>
      <c r="M784" s="29"/>
      <c r="N784" s="29"/>
      <c r="O784" s="29"/>
      <c r="P784" s="29"/>
      <c r="Q784" s="29"/>
      <c r="R784" s="29"/>
      <c r="S784" s="29"/>
      <c r="T784" s="29"/>
      <c r="U784" s="29"/>
      <c r="V784" s="29"/>
      <c r="W784" s="29"/>
      <c r="X784" s="29"/>
      <c r="Y784" s="29"/>
      <c r="Z784" s="29"/>
      <c r="AA784" s="29"/>
      <c r="AB784" s="29"/>
    </row>
    <row r="785" spans="1:28" ht="15.75" customHeight="1">
      <c r="A785" s="29"/>
      <c r="B785" s="75"/>
      <c r="C785" s="29"/>
      <c r="D785" s="29"/>
      <c r="E785" s="29"/>
      <c r="F785" s="29"/>
      <c r="G785" s="29"/>
      <c r="H785" s="29"/>
      <c r="I785" s="29"/>
      <c r="J785" s="325"/>
      <c r="K785" s="29"/>
      <c r="L785" s="338"/>
      <c r="M785" s="29"/>
      <c r="N785" s="29"/>
      <c r="O785" s="29"/>
      <c r="P785" s="29"/>
      <c r="Q785" s="29"/>
      <c r="R785" s="29"/>
      <c r="S785" s="29"/>
      <c r="T785" s="29"/>
      <c r="U785" s="29"/>
      <c r="V785" s="29"/>
      <c r="W785" s="29"/>
      <c r="X785" s="29"/>
      <c r="Y785" s="29"/>
      <c r="Z785" s="29"/>
      <c r="AA785" s="29"/>
      <c r="AB785" s="29"/>
    </row>
    <row r="786" spans="1:28" ht="15.75" customHeight="1">
      <c r="A786" s="29"/>
      <c r="B786" s="75"/>
      <c r="C786" s="29"/>
      <c r="D786" s="29"/>
      <c r="E786" s="29"/>
      <c r="F786" s="29"/>
      <c r="G786" s="29"/>
      <c r="H786" s="29"/>
      <c r="I786" s="29"/>
      <c r="J786" s="325"/>
      <c r="K786" s="29"/>
      <c r="L786" s="338"/>
      <c r="M786" s="29"/>
      <c r="N786" s="29"/>
      <c r="O786" s="29"/>
      <c r="P786" s="29"/>
      <c r="Q786" s="29"/>
      <c r="R786" s="29"/>
      <c r="S786" s="29"/>
      <c r="T786" s="29"/>
      <c r="U786" s="29"/>
      <c r="V786" s="29"/>
      <c r="W786" s="29"/>
      <c r="X786" s="29"/>
      <c r="Y786" s="29"/>
      <c r="Z786" s="29"/>
      <c r="AA786" s="29"/>
      <c r="AB786" s="29"/>
    </row>
    <row r="787" spans="1:28" ht="15.75" customHeight="1">
      <c r="A787" s="29"/>
      <c r="B787" s="75"/>
      <c r="C787" s="29"/>
      <c r="D787" s="29"/>
      <c r="E787" s="29"/>
      <c r="F787" s="29"/>
      <c r="G787" s="29"/>
      <c r="H787" s="29"/>
      <c r="I787" s="29"/>
      <c r="J787" s="325"/>
      <c r="K787" s="29"/>
      <c r="L787" s="338"/>
      <c r="M787" s="29"/>
      <c r="N787" s="29"/>
      <c r="O787" s="29"/>
      <c r="P787" s="29"/>
      <c r="Q787" s="29"/>
      <c r="R787" s="29"/>
      <c r="S787" s="29"/>
      <c r="T787" s="29"/>
      <c r="U787" s="29"/>
      <c r="V787" s="29"/>
      <c r="W787" s="29"/>
      <c r="X787" s="29"/>
      <c r="Y787" s="29"/>
      <c r="Z787" s="29"/>
      <c r="AA787" s="29"/>
      <c r="AB787" s="29"/>
    </row>
    <row r="788" spans="1:28" ht="15.75" customHeight="1">
      <c r="A788" s="29"/>
      <c r="B788" s="75"/>
      <c r="C788" s="29"/>
      <c r="D788" s="29"/>
      <c r="E788" s="29"/>
      <c r="F788" s="29"/>
      <c r="G788" s="29"/>
      <c r="H788" s="29"/>
      <c r="I788" s="29"/>
      <c r="J788" s="325"/>
      <c r="K788" s="29"/>
      <c r="L788" s="338"/>
      <c r="M788" s="29"/>
      <c r="N788" s="29"/>
      <c r="O788" s="29"/>
      <c r="P788" s="29"/>
      <c r="Q788" s="29"/>
      <c r="R788" s="29"/>
      <c r="S788" s="29"/>
      <c r="T788" s="29"/>
      <c r="U788" s="29"/>
      <c r="V788" s="29"/>
      <c r="W788" s="29"/>
      <c r="X788" s="29"/>
      <c r="Y788" s="29"/>
      <c r="Z788" s="29"/>
      <c r="AA788" s="29"/>
      <c r="AB788" s="29"/>
    </row>
    <row r="789" spans="1:28" ht="15.75" customHeight="1">
      <c r="A789" s="29"/>
      <c r="B789" s="75"/>
      <c r="C789" s="29"/>
      <c r="D789" s="29"/>
      <c r="E789" s="29"/>
      <c r="F789" s="29"/>
      <c r="G789" s="29"/>
      <c r="H789" s="29"/>
      <c r="I789" s="29"/>
      <c r="J789" s="325"/>
      <c r="K789" s="29"/>
      <c r="L789" s="338"/>
      <c r="M789" s="29"/>
      <c r="N789" s="29"/>
      <c r="O789" s="29"/>
      <c r="P789" s="29"/>
      <c r="Q789" s="29"/>
      <c r="R789" s="29"/>
      <c r="S789" s="29"/>
      <c r="T789" s="29"/>
      <c r="U789" s="29"/>
      <c r="V789" s="29"/>
      <c r="W789" s="29"/>
      <c r="X789" s="29"/>
      <c r="Y789" s="29"/>
      <c r="Z789" s="29"/>
      <c r="AA789" s="29"/>
      <c r="AB789" s="29"/>
    </row>
    <row r="790" spans="1:28" ht="15.75" customHeight="1">
      <c r="A790" s="29"/>
      <c r="B790" s="75"/>
      <c r="C790" s="29"/>
      <c r="D790" s="29"/>
      <c r="E790" s="29"/>
      <c r="F790" s="29"/>
      <c r="G790" s="29"/>
      <c r="H790" s="29"/>
      <c r="I790" s="29"/>
      <c r="J790" s="325"/>
      <c r="K790" s="29"/>
      <c r="L790" s="338"/>
      <c r="M790" s="29"/>
      <c r="N790" s="29"/>
      <c r="O790" s="29"/>
      <c r="P790" s="29"/>
      <c r="Q790" s="29"/>
      <c r="R790" s="29"/>
      <c r="S790" s="29"/>
      <c r="T790" s="29"/>
      <c r="U790" s="29"/>
      <c r="V790" s="29"/>
      <c r="W790" s="29"/>
      <c r="X790" s="29"/>
      <c r="Y790" s="29"/>
      <c r="Z790" s="29"/>
      <c r="AA790" s="29"/>
      <c r="AB790" s="29"/>
    </row>
    <row r="791" spans="1:28" ht="15.75" customHeight="1">
      <c r="A791" s="29"/>
      <c r="B791" s="75"/>
      <c r="C791" s="29"/>
      <c r="D791" s="29"/>
      <c r="E791" s="29"/>
      <c r="F791" s="29"/>
      <c r="G791" s="29"/>
      <c r="H791" s="29"/>
      <c r="I791" s="29"/>
      <c r="J791" s="325"/>
      <c r="K791" s="29"/>
      <c r="L791" s="338"/>
      <c r="M791" s="29"/>
      <c r="N791" s="29"/>
      <c r="O791" s="29"/>
      <c r="P791" s="29"/>
      <c r="Q791" s="29"/>
      <c r="R791" s="29"/>
      <c r="S791" s="29"/>
      <c r="T791" s="29"/>
      <c r="U791" s="29"/>
      <c r="V791" s="29"/>
      <c r="W791" s="29"/>
      <c r="X791" s="29"/>
      <c r="Y791" s="29"/>
      <c r="Z791" s="29"/>
      <c r="AA791" s="29"/>
      <c r="AB791" s="29"/>
    </row>
    <row r="792" spans="1:28" ht="15.75" customHeight="1">
      <c r="A792" s="29"/>
      <c r="B792" s="75"/>
      <c r="C792" s="29"/>
      <c r="D792" s="29"/>
      <c r="E792" s="29"/>
      <c r="F792" s="29"/>
      <c r="G792" s="29"/>
      <c r="H792" s="29"/>
      <c r="I792" s="29"/>
      <c r="J792" s="325"/>
      <c r="K792" s="29"/>
      <c r="L792" s="338"/>
      <c r="M792" s="29"/>
      <c r="N792" s="29"/>
      <c r="O792" s="29"/>
      <c r="P792" s="29"/>
      <c r="Q792" s="29"/>
      <c r="R792" s="29"/>
      <c r="S792" s="29"/>
      <c r="T792" s="29"/>
      <c r="U792" s="29"/>
      <c r="V792" s="29"/>
      <c r="W792" s="29"/>
      <c r="X792" s="29"/>
      <c r="Y792" s="29"/>
      <c r="Z792" s="29"/>
      <c r="AA792" s="29"/>
      <c r="AB792" s="29"/>
    </row>
    <row r="793" spans="1:28" ht="15.75" customHeight="1">
      <c r="A793" s="29"/>
      <c r="B793" s="75"/>
      <c r="C793" s="29"/>
      <c r="D793" s="29"/>
      <c r="E793" s="29"/>
      <c r="F793" s="29"/>
      <c r="G793" s="29"/>
      <c r="H793" s="29"/>
      <c r="I793" s="29"/>
      <c r="J793" s="325"/>
      <c r="K793" s="29"/>
      <c r="L793" s="338"/>
      <c r="M793" s="29"/>
      <c r="N793" s="29"/>
      <c r="O793" s="29"/>
      <c r="P793" s="29"/>
      <c r="Q793" s="29"/>
      <c r="R793" s="29"/>
      <c r="S793" s="29"/>
      <c r="T793" s="29"/>
      <c r="U793" s="29"/>
      <c r="V793" s="29"/>
      <c r="W793" s="29"/>
      <c r="X793" s="29"/>
      <c r="Y793" s="29"/>
      <c r="Z793" s="29"/>
      <c r="AA793" s="29"/>
      <c r="AB793" s="29"/>
    </row>
    <row r="794" spans="1:28" ht="15.75" customHeight="1">
      <c r="A794" s="29"/>
      <c r="B794" s="75"/>
      <c r="C794" s="29"/>
      <c r="D794" s="29"/>
      <c r="E794" s="29"/>
      <c r="F794" s="29"/>
      <c r="G794" s="29"/>
      <c r="H794" s="29"/>
      <c r="I794" s="29"/>
      <c r="J794" s="325"/>
      <c r="K794" s="29"/>
      <c r="L794" s="338"/>
      <c r="M794" s="29"/>
      <c r="N794" s="29"/>
      <c r="O794" s="29"/>
      <c r="P794" s="29"/>
      <c r="Q794" s="29"/>
      <c r="R794" s="29"/>
      <c r="S794" s="29"/>
      <c r="T794" s="29"/>
      <c r="U794" s="29"/>
      <c r="V794" s="29"/>
      <c r="W794" s="29"/>
      <c r="X794" s="29"/>
      <c r="Y794" s="29"/>
      <c r="Z794" s="29"/>
      <c r="AA794" s="29"/>
      <c r="AB794" s="29"/>
    </row>
    <row r="795" spans="1:28" ht="15.75" customHeight="1">
      <c r="A795" s="29"/>
      <c r="B795" s="75"/>
      <c r="C795" s="29"/>
      <c r="D795" s="29"/>
      <c r="E795" s="29"/>
      <c r="F795" s="29"/>
      <c r="G795" s="29"/>
      <c r="H795" s="29"/>
      <c r="I795" s="29"/>
      <c r="J795" s="325"/>
      <c r="K795" s="29"/>
      <c r="L795" s="338"/>
      <c r="M795" s="29"/>
      <c r="N795" s="29"/>
      <c r="O795" s="29"/>
      <c r="P795" s="29"/>
      <c r="Q795" s="29"/>
      <c r="R795" s="29"/>
      <c r="S795" s="29"/>
      <c r="T795" s="29"/>
      <c r="U795" s="29"/>
      <c r="V795" s="29"/>
      <c r="W795" s="29"/>
      <c r="X795" s="29"/>
      <c r="Y795" s="29"/>
      <c r="Z795" s="29"/>
      <c r="AA795" s="29"/>
      <c r="AB795" s="29"/>
    </row>
    <row r="796" spans="1:28" ht="15.75" customHeight="1">
      <c r="A796" s="29"/>
      <c r="B796" s="75"/>
      <c r="C796" s="29"/>
      <c r="D796" s="29"/>
      <c r="E796" s="29"/>
      <c r="F796" s="29"/>
      <c r="G796" s="29"/>
      <c r="H796" s="29"/>
      <c r="I796" s="29"/>
      <c r="J796" s="325"/>
      <c r="K796" s="29"/>
      <c r="L796" s="338"/>
      <c r="M796" s="29"/>
      <c r="N796" s="29"/>
      <c r="O796" s="29"/>
      <c r="P796" s="29"/>
      <c r="Q796" s="29"/>
      <c r="R796" s="29"/>
      <c r="S796" s="29"/>
      <c r="T796" s="29"/>
      <c r="U796" s="29"/>
      <c r="V796" s="29"/>
      <c r="W796" s="29"/>
      <c r="X796" s="29"/>
      <c r="Y796" s="29"/>
      <c r="Z796" s="29"/>
      <c r="AA796" s="29"/>
      <c r="AB796" s="29"/>
    </row>
    <row r="797" spans="1:28" ht="15.75" customHeight="1">
      <c r="A797" s="29"/>
      <c r="B797" s="75"/>
      <c r="C797" s="29"/>
      <c r="D797" s="29"/>
      <c r="E797" s="29"/>
      <c r="F797" s="29"/>
      <c r="G797" s="29"/>
      <c r="H797" s="29"/>
      <c r="I797" s="29"/>
      <c r="J797" s="325"/>
      <c r="K797" s="29"/>
      <c r="L797" s="338"/>
      <c r="M797" s="29"/>
      <c r="N797" s="29"/>
      <c r="O797" s="29"/>
      <c r="P797" s="29"/>
      <c r="Q797" s="29"/>
      <c r="R797" s="29"/>
      <c r="S797" s="29"/>
      <c r="T797" s="29"/>
      <c r="U797" s="29"/>
      <c r="V797" s="29"/>
      <c r="W797" s="29"/>
      <c r="X797" s="29"/>
      <c r="Y797" s="29"/>
      <c r="Z797" s="29"/>
      <c r="AA797" s="29"/>
      <c r="AB797" s="29"/>
    </row>
    <row r="798" spans="1:28" ht="15.75" customHeight="1">
      <c r="A798" s="29"/>
      <c r="B798" s="75"/>
      <c r="C798" s="29"/>
      <c r="D798" s="29"/>
      <c r="E798" s="29"/>
      <c r="F798" s="29"/>
      <c r="G798" s="29"/>
      <c r="H798" s="29"/>
      <c r="I798" s="29"/>
      <c r="J798" s="325"/>
      <c r="K798" s="29"/>
      <c r="L798" s="338"/>
      <c r="M798" s="29"/>
      <c r="N798" s="29"/>
      <c r="O798" s="29"/>
      <c r="P798" s="29"/>
      <c r="Q798" s="29"/>
      <c r="R798" s="29"/>
      <c r="S798" s="29"/>
      <c r="T798" s="29"/>
      <c r="U798" s="29"/>
      <c r="V798" s="29"/>
      <c r="W798" s="29"/>
      <c r="X798" s="29"/>
      <c r="Y798" s="29"/>
      <c r="Z798" s="29"/>
      <c r="AA798" s="29"/>
      <c r="AB798" s="29"/>
    </row>
    <row r="799" spans="1:28" ht="15.75" customHeight="1">
      <c r="A799" s="29"/>
      <c r="B799" s="75"/>
      <c r="C799" s="29"/>
      <c r="D799" s="29"/>
      <c r="E799" s="29"/>
      <c r="F799" s="29"/>
      <c r="G799" s="29"/>
      <c r="H799" s="29"/>
      <c r="I799" s="29"/>
      <c r="J799" s="325"/>
      <c r="K799" s="29"/>
      <c r="L799" s="338"/>
      <c r="M799" s="29"/>
      <c r="N799" s="29"/>
      <c r="O799" s="29"/>
      <c r="P799" s="29"/>
      <c r="Q799" s="29"/>
      <c r="R799" s="29"/>
      <c r="S799" s="29"/>
      <c r="T799" s="29"/>
      <c r="U799" s="29"/>
      <c r="V799" s="29"/>
      <c r="W799" s="29"/>
      <c r="X799" s="29"/>
      <c r="Y799" s="29"/>
      <c r="Z799" s="29"/>
      <c r="AA799" s="29"/>
      <c r="AB799" s="29"/>
    </row>
    <row r="800" spans="1:28" ht="15.75" customHeight="1">
      <c r="A800" s="29"/>
      <c r="B800" s="75"/>
      <c r="C800" s="29"/>
      <c r="D800" s="29"/>
      <c r="E800" s="29"/>
      <c r="F800" s="29"/>
      <c r="G800" s="29"/>
      <c r="H800" s="29"/>
      <c r="I800" s="29"/>
      <c r="J800" s="325"/>
      <c r="K800" s="29"/>
      <c r="L800" s="338"/>
      <c r="M800" s="29"/>
      <c r="N800" s="29"/>
      <c r="O800" s="29"/>
      <c r="P800" s="29"/>
      <c r="Q800" s="29"/>
      <c r="R800" s="29"/>
      <c r="S800" s="29"/>
      <c r="T800" s="29"/>
      <c r="U800" s="29"/>
      <c r="V800" s="29"/>
      <c r="W800" s="29"/>
      <c r="X800" s="29"/>
      <c r="Y800" s="29"/>
      <c r="Z800" s="29"/>
      <c r="AA800" s="29"/>
      <c r="AB800" s="29"/>
    </row>
    <row r="801" spans="1:28" ht="15.75" customHeight="1">
      <c r="A801" s="29"/>
      <c r="B801" s="75"/>
      <c r="C801" s="29"/>
      <c r="D801" s="29"/>
      <c r="E801" s="29"/>
      <c r="F801" s="29"/>
      <c r="G801" s="29"/>
      <c r="H801" s="29"/>
      <c r="I801" s="29"/>
      <c r="J801" s="325"/>
      <c r="K801" s="29"/>
      <c r="L801" s="338"/>
      <c r="M801" s="29"/>
      <c r="N801" s="29"/>
      <c r="O801" s="29"/>
      <c r="P801" s="29"/>
      <c r="Q801" s="29"/>
      <c r="R801" s="29"/>
      <c r="S801" s="29"/>
      <c r="T801" s="29"/>
      <c r="U801" s="29"/>
      <c r="V801" s="29"/>
      <c r="W801" s="29"/>
      <c r="X801" s="29"/>
      <c r="Y801" s="29"/>
      <c r="Z801" s="29"/>
      <c r="AA801" s="29"/>
      <c r="AB801" s="29"/>
    </row>
    <row r="802" spans="1:28" ht="15.75" customHeight="1">
      <c r="A802" s="29"/>
      <c r="B802" s="75"/>
      <c r="C802" s="29"/>
      <c r="D802" s="29"/>
      <c r="E802" s="29"/>
      <c r="F802" s="29"/>
      <c r="G802" s="29"/>
      <c r="H802" s="29"/>
      <c r="I802" s="29"/>
      <c r="J802" s="325"/>
      <c r="K802" s="29"/>
      <c r="L802" s="338"/>
      <c r="M802" s="29"/>
      <c r="N802" s="29"/>
      <c r="O802" s="29"/>
      <c r="P802" s="29"/>
      <c r="Q802" s="29"/>
      <c r="R802" s="29"/>
      <c r="S802" s="29"/>
      <c r="T802" s="29"/>
      <c r="U802" s="29"/>
      <c r="V802" s="29"/>
      <c r="W802" s="29"/>
      <c r="X802" s="29"/>
      <c r="Y802" s="29"/>
      <c r="Z802" s="29"/>
      <c r="AA802" s="29"/>
      <c r="AB802" s="29"/>
    </row>
    <row r="803" spans="1:28" ht="15.75" customHeight="1">
      <c r="A803" s="29"/>
      <c r="B803" s="75"/>
      <c r="C803" s="29"/>
      <c r="D803" s="29"/>
      <c r="E803" s="29"/>
      <c r="F803" s="29"/>
      <c r="G803" s="29"/>
      <c r="H803" s="29"/>
      <c r="I803" s="29"/>
      <c r="J803" s="325"/>
      <c r="K803" s="29"/>
      <c r="L803" s="338"/>
      <c r="M803" s="29"/>
      <c r="N803" s="29"/>
      <c r="O803" s="29"/>
      <c r="P803" s="29"/>
      <c r="Q803" s="29"/>
      <c r="R803" s="29"/>
      <c r="S803" s="29"/>
      <c r="T803" s="29"/>
      <c r="U803" s="29"/>
      <c r="V803" s="29"/>
      <c r="W803" s="29"/>
      <c r="X803" s="29"/>
      <c r="Y803" s="29"/>
      <c r="Z803" s="29"/>
      <c r="AA803" s="29"/>
      <c r="AB803" s="29"/>
    </row>
    <row r="804" spans="1:28" ht="15.75" customHeight="1">
      <c r="A804" s="29"/>
      <c r="B804" s="75"/>
      <c r="C804" s="29"/>
      <c r="D804" s="29"/>
      <c r="E804" s="29"/>
      <c r="F804" s="29"/>
      <c r="G804" s="29"/>
      <c r="H804" s="29"/>
      <c r="I804" s="29"/>
      <c r="J804" s="325"/>
      <c r="K804" s="29"/>
      <c r="L804" s="338"/>
      <c r="M804" s="29"/>
      <c r="N804" s="29"/>
      <c r="O804" s="29"/>
      <c r="P804" s="29"/>
      <c r="Q804" s="29"/>
      <c r="R804" s="29"/>
      <c r="S804" s="29"/>
      <c r="T804" s="29"/>
      <c r="U804" s="29"/>
      <c r="V804" s="29"/>
      <c r="W804" s="29"/>
      <c r="X804" s="29"/>
      <c r="Y804" s="29"/>
      <c r="Z804" s="29"/>
      <c r="AA804" s="29"/>
      <c r="AB804" s="29"/>
    </row>
    <row r="805" spans="1:28" ht="15.75" customHeight="1">
      <c r="A805" s="29"/>
      <c r="B805" s="75"/>
      <c r="C805" s="29"/>
      <c r="D805" s="29"/>
      <c r="E805" s="29"/>
      <c r="F805" s="29"/>
      <c r="G805" s="29"/>
      <c r="H805" s="29"/>
      <c r="I805" s="29"/>
      <c r="J805" s="325"/>
      <c r="K805" s="29"/>
      <c r="L805" s="338"/>
      <c r="M805" s="29"/>
      <c r="N805" s="29"/>
      <c r="O805" s="29"/>
      <c r="P805" s="29"/>
      <c r="Q805" s="29"/>
      <c r="R805" s="29"/>
      <c r="S805" s="29"/>
      <c r="T805" s="29"/>
      <c r="U805" s="29"/>
      <c r="V805" s="29"/>
      <c r="W805" s="29"/>
      <c r="X805" s="29"/>
      <c r="Y805" s="29"/>
      <c r="Z805" s="29"/>
      <c r="AA805" s="29"/>
      <c r="AB805" s="29"/>
    </row>
    <row r="806" spans="1:28" ht="15.75" customHeight="1">
      <c r="A806" s="29"/>
      <c r="B806" s="75"/>
      <c r="C806" s="29"/>
      <c r="D806" s="29"/>
      <c r="E806" s="29"/>
      <c r="F806" s="29"/>
      <c r="G806" s="29"/>
      <c r="H806" s="29"/>
      <c r="I806" s="29"/>
      <c r="J806" s="325"/>
      <c r="K806" s="29"/>
      <c r="L806" s="338"/>
      <c r="M806" s="29"/>
      <c r="N806" s="29"/>
      <c r="O806" s="29"/>
      <c r="P806" s="29"/>
      <c r="Q806" s="29"/>
      <c r="R806" s="29"/>
      <c r="S806" s="29"/>
      <c r="T806" s="29"/>
      <c r="U806" s="29"/>
      <c r="V806" s="29"/>
      <c r="W806" s="29"/>
      <c r="X806" s="29"/>
      <c r="Y806" s="29"/>
      <c r="Z806" s="29"/>
      <c r="AA806" s="29"/>
      <c r="AB806" s="29"/>
    </row>
    <row r="807" spans="1:28" ht="15.75" customHeight="1">
      <c r="A807" s="29"/>
      <c r="B807" s="75"/>
      <c r="C807" s="29"/>
      <c r="D807" s="29"/>
      <c r="E807" s="29"/>
      <c r="F807" s="29"/>
      <c r="G807" s="29"/>
      <c r="H807" s="29"/>
      <c r="I807" s="29"/>
      <c r="J807" s="325"/>
      <c r="K807" s="29"/>
      <c r="L807" s="338"/>
      <c r="M807" s="29"/>
      <c r="N807" s="29"/>
      <c r="O807" s="29"/>
      <c r="P807" s="29"/>
      <c r="Q807" s="29"/>
      <c r="R807" s="29"/>
      <c r="S807" s="29"/>
      <c r="T807" s="29"/>
      <c r="U807" s="29"/>
      <c r="V807" s="29"/>
      <c r="W807" s="29"/>
      <c r="X807" s="29"/>
      <c r="Y807" s="29"/>
      <c r="Z807" s="29"/>
      <c r="AA807" s="29"/>
      <c r="AB807" s="29"/>
    </row>
    <row r="808" spans="1:28" ht="15.75" customHeight="1">
      <c r="A808" s="29"/>
      <c r="B808" s="75"/>
      <c r="C808" s="29"/>
      <c r="D808" s="29"/>
      <c r="E808" s="29"/>
      <c r="F808" s="29"/>
      <c r="G808" s="29"/>
      <c r="H808" s="29"/>
      <c r="I808" s="29"/>
      <c r="J808" s="325"/>
      <c r="K808" s="29"/>
      <c r="L808" s="338"/>
      <c r="M808" s="29"/>
      <c r="N808" s="29"/>
      <c r="O808" s="29"/>
      <c r="P808" s="29"/>
      <c r="Q808" s="29"/>
      <c r="R808" s="29"/>
      <c r="S808" s="29"/>
      <c r="T808" s="29"/>
      <c r="U808" s="29"/>
      <c r="V808" s="29"/>
      <c r="W808" s="29"/>
      <c r="X808" s="29"/>
      <c r="Y808" s="29"/>
      <c r="Z808" s="29"/>
      <c r="AA808" s="29"/>
      <c r="AB808" s="29"/>
    </row>
    <row r="809" spans="1:28" ht="15.75" customHeight="1">
      <c r="A809" s="29"/>
      <c r="B809" s="75"/>
      <c r="C809" s="29"/>
      <c r="D809" s="29"/>
      <c r="E809" s="29"/>
      <c r="F809" s="29"/>
      <c r="G809" s="29"/>
      <c r="H809" s="29"/>
      <c r="I809" s="29"/>
      <c r="J809" s="325"/>
      <c r="K809" s="29"/>
      <c r="L809" s="338"/>
      <c r="M809" s="29"/>
      <c r="N809" s="29"/>
      <c r="O809" s="29"/>
      <c r="P809" s="29"/>
      <c r="Q809" s="29"/>
      <c r="R809" s="29"/>
      <c r="S809" s="29"/>
      <c r="T809" s="29"/>
      <c r="U809" s="29"/>
      <c r="V809" s="29"/>
      <c r="W809" s="29"/>
      <c r="X809" s="29"/>
      <c r="Y809" s="29"/>
      <c r="Z809" s="29"/>
      <c r="AA809" s="29"/>
      <c r="AB809" s="29"/>
    </row>
    <row r="810" spans="1:28" ht="15.75" customHeight="1">
      <c r="A810" s="29"/>
      <c r="B810" s="75"/>
      <c r="C810" s="29"/>
      <c r="D810" s="29"/>
      <c r="E810" s="29"/>
      <c r="F810" s="29"/>
      <c r="G810" s="29"/>
      <c r="H810" s="29"/>
      <c r="I810" s="29"/>
      <c r="J810" s="325"/>
      <c r="K810" s="29"/>
      <c r="L810" s="338"/>
      <c r="M810" s="29"/>
      <c r="N810" s="29"/>
      <c r="O810" s="29"/>
      <c r="P810" s="29"/>
      <c r="Q810" s="29"/>
      <c r="R810" s="29"/>
      <c r="S810" s="29"/>
      <c r="T810" s="29"/>
      <c r="U810" s="29"/>
      <c r="V810" s="29"/>
      <c r="W810" s="29"/>
      <c r="X810" s="29"/>
      <c r="Y810" s="29"/>
      <c r="Z810" s="29"/>
      <c r="AA810" s="29"/>
      <c r="AB810" s="29"/>
    </row>
    <row r="811" spans="1:28" ht="15.75" customHeight="1">
      <c r="A811" s="29"/>
      <c r="B811" s="75"/>
      <c r="C811" s="29"/>
      <c r="D811" s="29"/>
      <c r="E811" s="29"/>
      <c r="F811" s="29"/>
      <c r="G811" s="29"/>
      <c r="H811" s="29"/>
      <c r="I811" s="29"/>
      <c r="J811" s="325"/>
      <c r="K811" s="29"/>
      <c r="L811" s="338"/>
      <c r="M811" s="29"/>
      <c r="N811" s="29"/>
      <c r="O811" s="29"/>
      <c r="P811" s="29"/>
      <c r="Q811" s="29"/>
      <c r="R811" s="29"/>
      <c r="S811" s="29"/>
      <c r="T811" s="29"/>
      <c r="U811" s="29"/>
      <c r="V811" s="29"/>
      <c r="W811" s="29"/>
      <c r="X811" s="29"/>
      <c r="Y811" s="29"/>
      <c r="Z811" s="29"/>
      <c r="AA811" s="29"/>
      <c r="AB811" s="29"/>
    </row>
    <row r="812" spans="1:28" ht="15.75" customHeight="1">
      <c r="A812" s="29"/>
      <c r="B812" s="75"/>
      <c r="C812" s="29"/>
      <c r="D812" s="29"/>
      <c r="E812" s="29"/>
      <c r="F812" s="29"/>
      <c r="G812" s="29"/>
      <c r="H812" s="29"/>
      <c r="I812" s="29"/>
      <c r="J812" s="325"/>
      <c r="K812" s="29"/>
      <c r="L812" s="338"/>
      <c r="M812" s="29"/>
      <c r="N812" s="29"/>
      <c r="O812" s="29"/>
      <c r="P812" s="29"/>
      <c r="Q812" s="29"/>
      <c r="R812" s="29"/>
      <c r="S812" s="29"/>
      <c r="T812" s="29"/>
      <c r="U812" s="29"/>
      <c r="V812" s="29"/>
      <c r="W812" s="29"/>
      <c r="X812" s="29"/>
      <c r="Y812" s="29"/>
      <c r="Z812" s="29"/>
      <c r="AA812" s="29"/>
      <c r="AB812" s="29"/>
    </row>
    <row r="813" spans="1:28" ht="15.75" customHeight="1">
      <c r="A813" s="29"/>
      <c r="B813" s="75"/>
      <c r="C813" s="29"/>
      <c r="D813" s="29"/>
      <c r="E813" s="29"/>
      <c r="F813" s="29"/>
      <c r="G813" s="29"/>
      <c r="H813" s="29"/>
      <c r="I813" s="29"/>
      <c r="J813" s="325"/>
      <c r="K813" s="29"/>
      <c r="L813" s="338"/>
      <c r="M813" s="29"/>
      <c r="N813" s="29"/>
      <c r="O813" s="29"/>
      <c r="P813" s="29"/>
      <c r="Q813" s="29"/>
      <c r="R813" s="29"/>
      <c r="S813" s="29"/>
      <c r="T813" s="29"/>
      <c r="U813" s="29"/>
      <c r="V813" s="29"/>
      <c r="W813" s="29"/>
      <c r="X813" s="29"/>
      <c r="Y813" s="29"/>
      <c r="Z813" s="29"/>
      <c r="AA813" s="29"/>
      <c r="AB813" s="29"/>
    </row>
    <row r="814" spans="1:28" ht="15.75" customHeight="1">
      <c r="A814" s="29"/>
      <c r="B814" s="75"/>
      <c r="C814" s="29"/>
      <c r="D814" s="29"/>
      <c r="E814" s="29"/>
      <c r="F814" s="29"/>
      <c r="G814" s="29"/>
      <c r="H814" s="29"/>
      <c r="I814" s="29"/>
      <c r="J814" s="325"/>
      <c r="K814" s="29"/>
      <c r="L814" s="338"/>
      <c r="M814" s="29"/>
      <c r="N814" s="29"/>
      <c r="O814" s="29"/>
      <c r="P814" s="29"/>
      <c r="Q814" s="29"/>
      <c r="R814" s="29"/>
      <c r="S814" s="29"/>
      <c r="T814" s="29"/>
      <c r="U814" s="29"/>
      <c r="V814" s="29"/>
      <c r="W814" s="29"/>
      <c r="X814" s="29"/>
      <c r="Y814" s="29"/>
      <c r="Z814" s="29"/>
      <c r="AA814" s="29"/>
      <c r="AB814" s="29"/>
    </row>
    <row r="815" spans="1:28" ht="15.75" customHeight="1">
      <c r="A815" s="29"/>
      <c r="B815" s="75"/>
      <c r="C815" s="29"/>
      <c r="D815" s="29"/>
      <c r="E815" s="29"/>
      <c r="F815" s="29"/>
      <c r="G815" s="29"/>
      <c r="H815" s="29"/>
      <c r="I815" s="29"/>
      <c r="J815" s="325"/>
      <c r="K815" s="29"/>
      <c r="L815" s="338"/>
      <c r="M815" s="29"/>
      <c r="N815" s="29"/>
      <c r="O815" s="29"/>
      <c r="P815" s="29"/>
      <c r="Q815" s="29"/>
      <c r="R815" s="29"/>
      <c r="S815" s="29"/>
      <c r="T815" s="29"/>
      <c r="U815" s="29"/>
      <c r="V815" s="29"/>
      <c r="W815" s="29"/>
      <c r="X815" s="29"/>
      <c r="Y815" s="29"/>
      <c r="Z815" s="29"/>
      <c r="AA815" s="29"/>
      <c r="AB815" s="29"/>
    </row>
    <row r="816" spans="1:28" ht="15.75" customHeight="1">
      <c r="A816" s="29"/>
      <c r="B816" s="75"/>
      <c r="C816" s="29"/>
      <c r="D816" s="29"/>
      <c r="E816" s="29"/>
      <c r="F816" s="29"/>
      <c r="G816" s="29"/>
      <c r="H816" s="29"/>
      <c r="I816" s="29"/>
      <c r="J816" s="325"/>
      <c r="K816" s="29"/>
      <c r="L816" s="338"/>
      <c r="M816" s="29"/>
      <c r="N816" s="29"/>
      <c r="O816" s="29"/>
      <c r="P816" s="29"/>
      <c r="Q816" s="29"/>
      <c r="R816" s="29"/>
      <c r="S816" s="29"/>
      <c r="T816" s="29"/>
      <c r="U816" s="29"/>
      <c r="V816" s="29"/>
      <c r="W816" s="29"/>
      <c r="X816" s="29"/>
      <c r="Y816" s="29"/>
      <c r="Z816" s="29"/>
      <c r="AA816" s="29"/>
      <c r="AB816" s="29"/>
    </row>
    <row r="817" spans="1:28" ht="15.75" customHeight="1">
      <c r="A817" s="29"/>
      <c r="B817" s="75"/>
      <c r="C817" s="29"/>
      <c r="D817" s="29"/>
      <c r="E817" s="29"/>
      <c r="F817" s="29"/>
      <c r="G817" s="29"/>
      <c r="H817" s="29"/>
      <c r="I817" s="29"/>
      <c r="J817" s="325"/>
      <c r="K817" s="29"/>
      <c r="L817" s="338"/>
      <c r="M817" s="29"/>
      <c r="N817" s="29"/>
      <c r="O817" s="29"/>
      <c r="P817" s="29"/>
      <c r="Q817" s="29"/>
      <c r="R817" s="29"/>
      <c r="S817" s="29"/>
      <c r="T817" s="29"/>
      <c r="U817" s="29"/>
      <c r="V817" s="29"/>
      <c r="W817" s="29"/>
      <c r="X817" s="29"/>
      <c r="Y817" s="29"/>
      <c r="Z817" s="29"/>
      <c r="AA817" s="29"/>
      <c r="AB817" s="29"/>
    </row>
    <row r="818" spans="1:28" ht="15.75" customHeight="1">
      <c r="A818" s="29"/>
      <c r="B818" s="75"/>
      <c r="C818" s="29"/>
      <c r="D818" s="29"/>
      <c r="E818" s="29"/>
      <c r="F818" s="29"/>
      <c r="G818" s="29"/>
      <c r="H818" s="29"/>
      <c r="I818" s="29"/>
      <c r="J818" s="325"/>
      <c r="K818" s="29"/>
      <c r="L818" s="338"/>
      <c r="M818" s="29"/>
      <c r="N818" s="29"/>
      <c r="O818" s="29"/>
      <c r="P818" s="29"/>
      <c r="Q818" s="29"/>
      <c r="R818" s="29"/>
      <c r="S818" s="29"/>
      <c r="T818" s="29"/>
      <c r="U818" s="29"/>
      <c r="V818" s="29"/>
      <c r="W818" s="29"/>
      <c r="X818" s="29"/>
      <c r="Y818" s="29"/>
      <c r="Z818" s="29"/>
      <c r="AA818" s="29"/>
      <c r="AB818" s="29"/>
    </row>
    <row r="819" spans="1:28" ht="15.75" customHeight="1">
      <c r="A819" s="29"/>
      <c r="B819" s="75"/>
      <c r="C819" s="29"/>
      <c r="D819" s="29"/>
      <c r="E819" s="29"/>
      <c r="F819" s="29"/>
      <c r="G819" s="29"/>
      <c r="H819" s="29"/>
      <c r="I819" s="29"/>
      <c r="J819" s="325"/>
      <c r="K819" s="29"/>
      <c r="L819" s="338"/>
      <c r="M819" s="29"/>
      <c r="N819" s="29"/>
      <c r="O819" s="29"/>
      <c r="P819" s="29"/>
      <c r="Q819" s="29"/>
      <c r="R819" s="29"/>
      <c r="S819" s="29"/>
      <c r="T819" s="29"/>
      <c r="U819" s="29"/>
      <c r="V819" s="29"/>
      <c r="W819" s="29"/>
      <c r="X819" s="29"/>
      <c r="Y819" s="29"/>
      <c r="Z819" s="29"/>
      <c r="AA819" s="29"/>
      <c r="AB819" s="29"/>
    </row>
    <row r="820" spans="1:28" ht="15.75" customHeight="1">
      <c r="A820" s="29"/>
      <c r="B820" s="75"/>
      <c r="C820" s="29"/>
      <c r="D820" s="29"/>
      <c r="E820" s="29"/>
      <c r="F820" s="29"/>
      <c r="G820" s="29"/>
      <c r="H820" s="29"/>
      <c r="I820" s="29"/>
      <c r="J820" s="325"/>
      <c r="K820" s="29"/>
      <c r="L820" s="338"/>
      <c r="M820" s="29"/>
      <c r="N820" s="29"/>
      <c r="O820" s="29"/>
      <c r="P820" s="29"/>
      <c r="Q820" s="29"/>
      <c r="R820" s="29"/>
      <c r="S820" s="29"/>
      <c r="T820" s="29"/>
      <c r="U820" s="29"/>
      <c r="V820" s="29"/>
      <c r="W820" s="29"/>
      <c r="X820" s="29"/>
      <c r="Y820" s="29"/>
      <c r="Z820" s="29"/>
      <c r="AA820" s="29"/>
      <c r="AB820" s="29"/>
    </row>
    <row r="821" spans="1:28" ht="15.75" customHeight="1">
      <c r="A821" s="29"/>
      <c r="B821" s="75"/>
      <c r="C821" s="29"/>
      <c r="D821" s="29"/>
      <c r="E821" s="29"/>
      <c r="F821" s="29"/>
      <c r="G821" s="29"/>
      <c r="H821" s="29"/>
      <c r="I821" s="29"/>
      <c r="J821" s="325"/>
      <c r="K821" s="29"/>
      <c r="L821" s="338"/>
      <c r="M821" s="29"/>
      <c r="N821" s="29"/>
      <c r="O821" s="29"/>
      <c r="P821" s="29"/>
      <c r="Q821" s="29"/>
      <c r="R821" s="29"/>
      <c r="S821" s="29"/>
      <c r="T821" s="29"/>
      <c r="U821" s="29"/>
      <c r="V821" s="29"/>
      <c r="W821" s="29"/>
      <c r="X821" s="29"/>
      <c r="Y821" s="29"/>
      <c r="Z821" s="29"/>
      <c r="AA821" s="29"/>
      <c r="AB821" s="29"/>
    </row>
    <row r="822" spans="1:28" ht="15.75" customHeight="1">
      <c r="A822" s="29"/>
      <c r="B822" s="75"/>
      <c r="C822" s="29"/>
      <c r="D822" s="29"/>
      <c r="E822" s="29"/>
      <c r="F822" s="29"/>
      <c r="G822" s="29"/>
      <c r="H822" s="29"/>
      <c r="I822" s="29"/>
      <c r="J822" s="325"/>
      <c r="K822" s="29"/>
      <c r="L822" s="338"/>
      <c r="M822" s="29"/>
      <c r="N822" s="29"/>
      <c r="O822" s="29"/>
      <c r="P822" s="29"/>
      <c r="Q822" s="29"/>
      <c r="R822" s="29"/>
      <c r="S822" s="29"/>
      <c r="T822" s="29"/>
      <c r="U822" s="29"/>
      <c r="V822" s="29"/>
      <c r="W822" s="29"/>
      <c r="X822" s="29"/>
      <c r="Y822" s="29"/>
      <c r="Z822" s="29"/>
      <c r="AA822" s="29"/>
      <c r="AB822" s="29"/>
    </row>
    <row r="823" spans="1:28" ht="15.75" customHeight="1">
      <c r="A823" s="29"/>
      <c r="B823" s="75"/>
      <c r="C823" s="29"/>
      <c r="D823" s="29"/>
      <c r="E823" s="29"/>
      <c r="F823" s="29"/>
      <c r="G823" s="29"/>
      <c r="H823" s="29"/>
      <c r="I823" s="29"/>
      <c r="J823" s="325"/>
      <c r="K823" s="29"/>
      <c r="L823" s="338"/>
      <c r="M823" s="29"/>
      <c r="N823" s="29"/>
      <c r="O823" s="29"/>
      <c r="P823" s="29"/>
      <c r="Q823" s="29"/>
      <c r="R823" s="29"/>
      <c r="S823" s="29"/>
      <c r="T823" s="29"/>
      <c r="U823" s="29"/>
      <c r="V823" s="29"/>
      <c r="W823" s="29"/>
      <c r="X823" s="29"/>
      <c r="Y823" s="29"/>
      <c r="Z823" s="29"/>
      <c r="AA823" s="29"/>
      <c r="AB823" s="29"/>
    </row>
    <row r="824" spans="1:28" ht="15.75" customHeight="1">
      <c r="A824" s="29"/>
      <c r="B824" s="75"/>
      <c r="C824" s="29"/>
      <c r="D824" s="29"/>
      <c r="E824" s="29"/>
      <c r="F824" s="29"/>
      <c r="G824" s="29"/>
      <c r="H824" s="29"/>
      <c r="I824" s="29"/>
      <c r="J824" s="325"/>
      <c r="K824" s="29"/>
      <c r="L824" s="338"/>
      <c r="M824" s="29"/>
      <c r="N824" s="29"/>
      <c r="O824" s="29"/>
      <c r="P824" s="29"/>
      <c r="Q824" s="29"/>
      <c r="R824" s="29"/>
      <c r="S824" s="29"/>
      <c r="T824" s="29"/>
      <c r="U824" s="29"/>
      <c r="V824" s="29"/>
      <c r="W824" s="29"/>
      <c r="X824" s="29"/>
      <c r="Y824" s="29"/>
      <c r="Z824" s="29"/>
      <c r="AA824" s="29"/>
      <c r="AB824" s="29"/>
    </row>
    <row r="825" spans="1:28" ht="15.75" customHeight="1">
      <c r="A825" s="29"/>
      <c r="B825" s="75"/>
      <c r="C825" s="29"/>
      <c r="D825" s="29"/>
      <c r="E825" s="29"/>
      <c r="F825" s="29"/>
      <c r="G825" s="29"/>
      <c r="H825" s="29"/>
      <c r="I825" s="29"/>
      <c r="J825" s="325"/>
      <c r="K825" s="29"/>
      <c r="L825" s="338"/>
      <c r="M825" s="29"/>
      <c r="N825" s="29"/>
      <c r="O825" s="29"/>
      <c r="P825" s="29"/>
      <c r="Q825" s="29"/>
      <c r="R825" s="29"/>
      <c r="S825" s="29"/>
      <c r="T825" s="29"/>
      <c r="U825" s="29"/>
      <c r="V825" s="29"/>
      <c r="W825" s="29"/>
      <c r="X825" s="29"/>
      <c r="Y825" s="29"/>
      <c r="Z825" s="29"/>
      <c r="AA825" s="29"/>
      <c r="AB825" s="29"/>
    </row>
    <row r="826" spans="1:28" ht="15.75" customHeight="1">
      <c r="A826" s="29"/>
      <c r="B826" s="75"/>
      <c r="C826" s="29"/>
      <c r="D826" s="29"/>
      <c r="E826" s="29"/>
      <c r="F826" s="29"/>
      <c r="G826" s="29"/>
      <c r="H826" s="29"/>
      <c r="I826" s="29"/>
      <c r="J826" s="325"/>
      <c r="K826" s="29"/>
      <c r="L826" s="338"/>
      <c r="M826" s="29"/>
      <c r="N826" s="29"/>
      <c r="O826" s="29"/>
      <c r="P826" s="29"/>
      <c r="Q826" s="29"/>
      <c r="R826" s="29"/>
      <c r="S826" s="29"/>
      <c r="T826" s="29"/>
      <c r="U826" s="29"/>
      <c r="V826" s="29"/>
      <c r="W826" s="29"/>
      <c r="X826" s="29"/>
      <c r="Y826" s="29"/>
      <c r="Z826" s="29"/>
      <c r="AA826" s="29"/>
      <c r="AB826" s="29"/>
    </row>
    <row r="827" spans="1:28" ht="15.75" customHeight="1">
      <c r="A827" s="29"/>
      <c r="B827" s="75"/>
      <c r="C827" s="29"/>
      <c r="D827" s="29"/>
      <c r="E827" s="29"/>
      <c r="F827" s="29"/>
      <c r="G827" s="29"/>
      <c r="H827" s="29"/>
      <c r="I827" s="29"/>
      <c r="J827" s="325"/>
      <c r="K827" s="29"/>
      <c r="L827" s="338"/>
      <c r="M827" s="29"/>
      <c r="N827" s="29"/>
      <c r="O827" s="29"/>
      <c r="P827" s="29"/>
      <c r="Q827" s="29"/>
      <c r="R827" s="29"/>
      <c r="S827" s="29"/>
      <c r="T827" s="29"/>
      <c r="U827" s="29"/>
      <c r="V827" s="29"/>
      <c r="W827" s="29"/>
      <c r="X827" s="29"/>
      <c r="Y827" s="29"/>
      <c r="Z827" s="29"/>
      <c r="AA827" s="29"/>
      <c r="AB827" s="29"/>
    </row>
    <row r="828" spans="1:28" ht="15.75" customHeight="1">
      <c r="A828" s="29"/>
      <c r="B828" s="75"/>
      <c r="C828" s="29"/>
      <c r="D828" s="29"/>
      <c r="E828" s="29"/>
      <c r="F828" s="29"/>
      <c r="G828" s="29"/>
      <c r="H828" s="29"/>
      <c r="I828" s="29"/>
      <c r="J828" s="325"/>
      <c r="K828" s="29"/>
      <c r="L828" s="338"/>
      <c r="M828" s="29"/>
      <c r="N828" s="29"/>
      <c r="O828" s="29"/>
      <c r="P828" s="29"/>
      <c r="Q828" s="29"/>
      <c r="R828" s="29"/>
      <c r="S828" s="29"/>
      <c r="T828" s="29"/>
      <c r="U828" s="29"/>
      <c r="V828" s="29"/>
      <c r="W828" s="29"/>
      <c r="X828" s="29"/>
      <c r="Y828" s="29"/>
      <c r="Z828" s="29"/>
      <c r="AA828" s="29"/>
      <c r="AB828" s="29"/>
    </row>
    <row r="829" spans="1:28" ht="15.75" customHeight="1">
      <c r="A829" s="29"/>
      <c r="B829" s="75"/>
      <c r="C829" s="29"/>
      <c r="D829" s="29"/>
      <c r="E829" s="29"/>
      <c r="F829" s="29"/>
      <c r="G829" s="29"/>
      <c r="H829" s="29"/>
      <c r="I829" s="29"/>
      <c r="J829" s="325"/>
      <c r="K829" s="29"/>
      <c r="L829" s="338"/>
      <c r="M829" s="29"/>
      <c r="N829" s="29"/>
      <c r="O829" s="29"/>
      <c r="P829" s="29"/>
      <c r="Q829" s="29"/>
      <c r="R829" s="29"/>
      <c r="S829" s="29"/>
      <c r="T829" s="29"/>
      <c r="U829" s="29"/>
      <c r="V829" s="29"/>
      <c r="W829" s="29"/>
      <c r="X829" s="29"/>
      <c r="Y829" s="29"/>
      <c r="Z829" s="29"/>
      <c r="AA829" s="29"/>
      <c r="AB829" s="29"/>
    </row>
    <row r="830" spans="1:28" ht="15.75" customHeight="1">
      <c r="A830" s="29"/>
      <c r="B830" s="75"/>
      <c r="C830" s="29"/>
      <c r="D830" s="29"/>
      <c r="E830" s="29"/>
      <c r="F830" s="29"/>
      <c r="G830" s="29"/>
      <c r="H830" s="29"/>
      <c r="I830" s="29"/>
      <c r="J830" s="325"/>
      <c r="K830" s="29"/>
      <c r="L830" s="338"/>
      <c r="M830" s="29"/>
      <c r="N830" s="29"/>
      <c r="O830" s="29"/>
      <c r="P830" s="29"/>
      <c r="Q830" s="29"/>
      <c r="R830" s="29"/>
      <c r="S830" s="29"/>
      <c r="T830" s="29"/>
      <c r="U830" s="29"/>
      <c r="V830" s="29"/>
      <c r="W830" s="29"/>
      <c r="X830" s="29"/>
      <c r="Y830" s="29"/>
      <c r="Z830" s="29"/>
      <c r="AA830" s="29"/>
      <c r="AB830" s="29"/>
    </row>
    <row r="831" spans="1:28" ht="15.75" customHeight="1">
      <c r="A831" s="29"/>
      <c r="B831" s="75"/>
      <c r="C831" s="29"/>
      <c r="D831" s="29"/>
      <c r="E831" s="29"/>
      <c r="F831" s="29"/>
      <c r="G831" s="29"/>
      <c r="H831" s="29"/>
      <c r="I831" s="29"/>
      <c r="J831" s="325"/>
      <c r="K831" s="29"/>
      <c r="L831" s="338"/>
      <c r="M831" s="29"/>
      <c r="N831" s="29"/>
      <c r="O831" s="29"/>
      <c r="P831" s="29"/>
      <c r="Q831" s="29"/>
      <c r="R831" s="29"/>
      <c r="S831" s="29"/>
      <c r="T831" s="29"/>
      <c r="U831" s="29"/>
      <c r="V831" s="29"/>
      <c r="W831" s="29"/>
      <c r="X831" s="29"/>
      <c r="Y831" s="29"/>
      <c r="Z831" s="29"/>
      <c r="AA831" s="29"/>
      <c r="AB831" s="29"/>
    </row>
    <row r="832" spans="1:28" ht="15.75" customHeight="1">
      <c r="A832" s="29"/>
      <c r="B832" s="75"/>
      <c r="C832" s="29"/>
      <c r="D832" s="29"/>
      <c r="E832" s="29"/>
      <c r="F832" s="29"/>
      <c r="G832" s="29"/>
      <c r="H832" s="29"/>
      <c r="I832" s="29"/>
      <c r="J832" s="325"/>
      <c r="K832" s="29"/>
      <c r="L832" s="338"/>
      <c r="M832" s="29"/>
      <c r="N832" s="29"/>
      <c r="O832" s="29"/>
      <c r="P832" s="29"/>
      <c r="Q832" s="29"/>
      <c r="R832" s="29"/>
      <c r="S832" s="29"/>
      <c r="T832" s="29"/>
      <c r="U832" s="29"/>
      <c r="V832" s="29"/>
      <c r="W832" s="29"/>
      <c r="X832" s="29"/>
      <c r="Y832" s="29"/>
      <c r="Z832" s="29"/>
      <c r="AA832" s="29"/>
      <c r="AB832" s="29"/>
    </row>
    <row r="833" spans="1:28" ht="15.75" customHeight="1">
      <c r="A833" s="29"/>
      <c r="B833" s="75"/>
      <c r="C833" s="29"/>
      <c r="D833" s="29"/>
      <c r="E833" s="29"/>
      <c r="F833" s="29"/>
      <c r="G833" s="29"/>
      <c r="H833" s="29"/>
      <c r="I833" s="29"/>
      <c r="J833" s="325"/>
      <c r="K833" s="29"/>
      <c r="L833" s="338"/>
      <c r="M833" s="29"/>
      <c r="N833" s="29"/>
      <c r="O833" s="29"/>
      <c r="P833" s="29"/>
      <c r="Q833" s="29"/>
      <c r="R833" s="29"/>
      <c r="S833" s="29"/>
      <c r="T833" s="29"/>
      <c r="U833" s="29"/>
      <c r="V833" s="29"/>
      <c r="W833" s="29"/>
      <c r="X833" s="29"/>
      <c r="Y833" s="29"/>
      <c r="Z833" s="29"/>
      <c r="AA833" s="29"/>
      <c r="AB833" s="29"/>
    </row>
    <row r="834" spans="1:28" ht="15.75" customHeight="1">
      <c r="A834" s="29"/>
      <c r="B834" s="75"/>
      <c r="C834" s="29"/>
      <c r="D834" s="29"/>
      <c r="E834" s="29"/>
      <c r="F834" s="29"/>
      <c r="G834" s="29"/>
      <c r="H834" s="29"/>
      <c r="I834" s="29"/>
      <c r="J834" s="325"/>
      <c r="K834" s="29"/>
      <c r="L834" s="338"/>
      <c r="M834" s="29"/>
      <c r="N834" s="29"/>
      <c r="O834" s="29"/>
      <c r="P834" s="29"/>
      <c r="Q834" s="29"/>
      <c r="R834" s="29"/>
      <c r="S834" s="29"/>
      <c r="T834" s="29"/>
      <c r="U834" s="29"/>
      <c r="V834" s="29"/>
      <c r="W834" s="29"/>
      <c r="X834" s="29"/>
      <c r="Y834" s="29"/>
      <c r="Z834" s="29"/>
      <c r="AA834" s="29"/>
      <c r="AB834" s="29"/>
    </row>
    <row r="835" spans="1:28" ht="15.75" customHeight="1">
      <c r="A835" s="29"/>
      <c r="B835" s="75"/>
      <c r="C835" s="29"/>
      <c r="D835" s="29"/>
      <c r="E835" s="29"/>
      <c r="F835" s="29"/>
      <c r="G835" s="29"/>
      <c r="H835" s="29"/>
      <c r="I835" s="29"/>
      <c r="J835" s="325"/>
      <c r="K835" s="29"/>
      <c r="L835" s="338"/>
      <c r="M835" s="29"/>
      <c r="N835" s="29"/>
      <c r="O835" s="29"/>
      <c r="P835" s="29"/>
      <c r="Q835" s="29"/>
      <c r="R835" s="29"/>
      <c r="S835" s="29"/>
      <c r="T835" s="29"/>
      <c r="U835" s="29"/>
      <c r="V835" s="29"/>
      <c r="W835" s="29"/>
      <c r="X835" s="29"/>
      <c r="Y835" s="29"/>
      <c r="Z835" s="29"/>
      <c r="AA835" s="29"/>
      <c r="AB835" s="29"/>
    </row>
    <row r="836" spans="1:28" ht="15.75" customHeight="1">
      <c r="A836" s="29"/>
      <c r="B836" s="75"/>
      <c r="C836" s="29"/>
      <c r="D836" s="29"/>
      <c r="E836" s="29"/>
      <c r="F836" s="29"/>
      <c r="G836" s="29"/>
      <c r="H836" s="29"/>
      <c r="I836" s="29"/>
      <c r="J836" s="325"/>
      <c r="K836" s="29"/>
      <c r="L836" s="338"/>
      <c r="M836" s="29"/>
      <c r="N836" s="29"/>
      <c r="O836" s="29"/>
      <c r="P836" s="29"/>
      <c r="Q836" s="29"/>
      <c r="R836" s="29"/>
      <c r="S836" s="29"/>
      <c r="T836" s="29"/>
      <c r="U836" s="29"/>
      <c r="V836" s="29"/>
      <c r="W836" s="29"/>
      <c r="X836" s="29"/>
      <c r="Y836" s="29"/>
      <c r="Z836" s="29"/>
      <c r="AA836" s="29"/>
      <c r="AB836" s="29"/>
    </row>
    <row r="837" spans="1:28" ht="15.75" customHeight="1">
      <c r="A837" s="29"/>
      <c r="B837" s="75"/>
      <c r="C837" s="29"/>
      <c r="D837" s="29"/>
      <c r="E837" s="29"/>
      <c r="F837" s="29"/>
      <c r="G837" s="29"/>
      <c r="H837" s="29"/>
      <c r="I837" s="29"/>
      <c r="J837" s="325"/>
      <c r="K837" s="29"/>
      <c r="L837" s="338"/>
      <c r="M837" s="29"/>
      <c r="N837" s="29"/>
      <c r="O837" s="29"/>
      <c r="P837" s="29"/>
      <c r="Q837" s="29"/>
      <c r="R837" s="29"/>
      <c r="S837" s="29"/>
      <c r="T837" s="29"/>
      <c r="U837" s="29"/>
      <c r="V837" s="29"/>
      <c r="W837" s="29"/>
      <c r="X837" s="29"/>
      <c r="Y837" s="29"/>
      <c r="Z837" s="29"/>
      <c r="AA837" s="29"/>
      <c r="AB837" s="29"/>
    </row>
    <row r="838" spans="1:28" ht="15.75" customHeight="1">
      <c r="A838" s="29"/>
      <c r="B838" s="75"/>
      <c r="C838" s="29"/>
      <c r="D838" s="29"/>
      <c r="E838" s="29"/>
      <c r="F838" s="29"/>
      <c r="G838" s="29"/>
      <c r="H838" s="29"/>
      <c r="I838" s="29"/>
      <c r="J838" s="325"/>
      <c r="K838" s="29"/>
      <c r="L838" s="338"/>
      <c r="M838" s="29"/>
      <c r="N838" s="29"/>
      <c r="O838" s="29"/>
      <c r="P838" s="29"/>
      <c r="Q838" s="29"/>
      <c r="R838" s="29"/>
      <c r="S838" s="29"/>
      <c r="T838" s="29"/>
      <c r="U838" s="29"/>
      <c r="V838" s="29"/>
      <c r="W838" s="29"/>
      <c r="X838" s="29"/>
      <c r="Y838" s="29"/>
      <c r="Z838" s="29"/>
      <c r="AA838" s="29"/>
      <c r="AB838" s="29"/>
    </row>
    <row r="839" spans="1:28" ht="15.75" customHeight="1">
      <c r="A839" s="29"/>
      <c r="B839" s="75"/>
      <c r="C839" s="29"/>
      <c r="D839" s="29"/>
      <c r="E839" s="29"/>
      <c r="F839" s="29"/>
      <c r="G839" s="29"/>
      <c r="H839" s="29"/>
      <c r="I839" s="29"/>
      <c r="J839" s="325"/>
      <c r="K839" s="29"/>
      <c r="L839" s="338"/>
      <c r="M839" s="29"/>
      <c r="N839" s="29"/>
      <c r="O839" s="29"/>
      <c r="P839" s="29"/>
      <c r="Q839" s="29"/>
      <c r="R839" s="29"/>
      <c r="S839" s="29"/>
      <c r="T839" s="29"/>
      <c r="U839" s="29"/>
      <c r="V839" s="29"/>
      <c r="W839" s="29"/>
      <c r="X839" s="29"/>
      <c r="Y839" s="29"/>
      <c r="Z839" s="29"/>
      <c r="AA839" s="29"/>
      <c r="AB839" s="29"/>
    </row>
    <row r="840" spans="1:28" ht="15.75" customHeight="1">
      <c r="A840" s="29"/>
      <c r="B840" s="75"/>
      <c r="C840" s="29"/>
      <c r="D840" s="29"/>
      <c r="E840" s="29"/>
      <c r="F840" s="29"/>
      <c r="G840" s="29"/>
      <c r="H840" s="29"/>
      <c r="I840" s="29"/>
      <c r="J840" s="325"/>
      <c r="K840" s="29"/>
      <c r="L840" s="338"/>
      <c r="M840" s="29"/>
      <c r="N840" s="29"/>
      <c r="O840" s="29"/>
      <c r="P840" s="29"/>
      <c r="Q840" s="29"/>
      <c r="R840" s="29"/>
      <c r="S840" s="29"/>
      <c r="T840" s="29"/>
      <c r="U840" s="29"/>
      <c r="V840" s="29"/>
      <c r="W840" s="29"/>
      <c r="X840" s="29"/>
      <c r="Y840" s="29"/>
      <c r="Z840" s="29"/>
      <c r="AA840" s="29"/>
      <c r="AB840" s="29"/>
    </row>
    <row r="841" spans="1:28" ht="15.75" customHeight="1">
      <c r="A841" s="29"/>
      <c r="B841" s="75"/>
      <c r="C841" s="29"/>
      <c r="D841" s="29"/>
      <c r="E841" s="29"/>
      <c r="F841" s="29"/>
      <c r="G841" s="29"/>
      <c r="H841" s="29"/>
      <c r="I841" s="29"/>
      <c r="J841" s="325"/>
      <c r="K841" s="29"/>
      <c r="L841" s="338"/>
      <c r="M841" s="29"/>
      <c r="N841" s="29"/>
      <c r="O841" s="29"/>
      <c r="P841" s="29"/>
      <c r="Q841" s="29"/>
      <c r="R841" s="29"/>
      <c r="S841" s="29"/>
      <c r="T841" s="29"/>
      <c r="U841" s="29"/>
      <c r="V841" s="29"/>
      <c r="W841" s="29"/>
      <c r="X841" s="29"/>
      <c r="Y841" s="29"/>
      <c r="Z841" s="29"/>
      <c r="AA841" s="29"/>
      <c r="AB841" s="29"/>
    </row>
    <row r="842" spans="1:28" ht="15.75" customHeight="1">
      <c r="A842" s="29"/>
      <c r="B842" s="75"/>
      <c r="C842" s="29"/>
      <c r="D842" s="29"/>
      <c r="E842" s="29"/>
      <c r="F842" s="29"/>
      <c r="G842" s="29"/>
      <c r="H842" s="29"/>
      <c r="I842" s="29"/>
      <c r="J842" s="325"/>
      <c r="K842" s="29"/>
      <c r="L842" s="338"/>
      <c r="M842" s="29"/>
      <c r="N842" s="29"/>
      <c r="O842" s="29"/>
      <c r="P842" s="29"/>
      <c r="Q842" s="29"/>
      <c r="R842" s="29"/>
      <c r="S842" s="29"/>
      <c r="T842" s="29"/>
      <c r="U842" s="29"/>
      <c r="V842" s="29"/>
      <c r="W842" s="29"/>
      <c r="X842" s="29"/>
      <c r="Y842" s="29"/>
      <c r="Z842" s="29"/>
      <c r="AA842" s="29"/>
      <c r="AB842" s="29"/>
    </row>
    <row r="843" spans="1:28" ht="15.75" customHeight="1">
      <c r="A843" s="29"/>
      <c r="B843" s="75"/>
      <c r="C843" s="29"/>
      <c r="D843" s="29"/>
      <c r="E843" s="29"/>
      <c r="F843" s="29"/>
      <c r="G843" s="29"/>
      <c r="H843" s="29"/>
      <c r="I843" s="29"/>
      <c r="J843" s="325"/>
      <c r="K843" s="29"/>
      <c r="L843" s="338"/>
      <c r="M843" s="29"/>
      <c r="N843" s="29"/>
      <c r="O843" s="29"/>
      <c r="P843" s="29"/>
      <c r="Q843" s="29"/>
      <c r="R843" s="29"/>
      <c r="S843" s="29"/>
      <c r="T843" s="29"/>
      <c r="U843" s="29"/>
      <c r="V843" s="29"/>
      <c r="W843" s="29"/>
      <c r="X843" s="29"/>
      <c r="Y843" s="29"/>
      <c r="Z843" s="29"/>
      <c r="AA843" s="29"/>
      <c r="AB843" s="29"/>
    </row>
    <row r="844" spans="1:28" ht="15.75" customHeight="1">
      <c r="A844" s="29"/>
      <c r="B844" s="75"/>
      <c r="C844" s="29"/>
      <c r="D844" s="29"/>
      <c r="E844" s="29"/>
      <c r="F844" s="29"/>
      <c r="G844" s="29"/>
      <c r="H844" s="29"/>
      <c r="I844" s="29"/>
      <c r="J844" s="325"/>
      <c r="K844" s="29"/>
      <c r="L844" s="338"/>
      <c r="M844" s="29"/>
      <c r="N844" s="29"/>
      <c r="O844" s="29"/>
      <c r="P844" s="29"/>
      <c r="Q844" s="29"/>
      <c r="R844" s="29"/>
      <c r="S844" s="29"/>
      <c r="T844" s="29"/>
      <c r="U844" s="29"/>
      <c r="V844" s="29"/>
      <c r="W844" s="29"/>
      <c r="X844" s="29"/>
      <c r="Y844" s="29"/>
      <c r="Z844" s="29"/>
      <c r="AA844" s="29"/>
      <c r="AB844" s="29"/>
    </row>
    <row r="845" spans="1:28" ht="15.75" customHeight="1">
      <c r="A845" s="29"/>
      <c r="B845" s="75"/>
      <c r="C845" s="29"/>
      <c r="D845" s="29"/>
      <c r="E845" s="29"/>
      <c r="F845" s="29"/>
      <c r="G845" s="29"/>
      <c r="H845" s="29"/>
      <c r="I845" s="29"/>
      <c r="J845" s="325"/>
      <c r="K845" s="29"/>
      <c r="L845" s="338"/>
      <c r="M845" s="29"/>
      <c r="N845" s="29"/>
      <c r="O845" s="29"/>
      <c r="P845" s="29"/>
      <c r="Q845" s="29"/>
      <c r="R845" s="29"/>
      <c r="S845" s="29"/>
      <c r="T845" s="29"/>
      <c r="U845" s="29"/>
      <c r="V845" s="29"/>
      <c r="W845" s="29"/>
      <c r="X845" s="29"/>
      <c r="Y845" s="29"/>
      <c r="Z845" s="29"/>
      <c r="AA845" s="29"/>
      <c r="AB845" s="29"/>
    </row>
    <row r="846" spans="1:28" ht="15.75" customHeight="1">
      <c r="A846" s="29"/>
      <c r="B846" s="75"/>
      <c r="C846" s="29"/>
      <c r="D846" s="29"/>
      <c r="E846" s="29"/>
      <c r="F846" s="29"/>
      <c r="G846" s="29"/>
      <c r="H846" s="29"/>
      <c r="I846" s="29"/>
      <c r="J846" s="325"/>
      <c r="K846" s="29"/>
      <c r="L846" s="338"/>
      <c r="M846" s="29"/>
      <c r="N846" s="29"/>
      <c r="O846" s="29"/>
      <c r="P846" s="29"/>
      <c r="Q846" s="29"/>
      <c r="R846" s="29"/>
      <c r="S846" s="29"/>
      <c r="T846" s="29"/>
      <c r="U846" s="29"/>
      <c r="V846" s="29"/>
      <c r="W846" s="29"/>
      <c r="X846" s="29"/>
      <c r="Y846" s="29"/>
      <c r="Z846" s="29"/>
      <c r="AA846" s="29"/>
      <c r="AB846" s="29"/>
    </row>
    <row r="847" spans="1:28" ht="15.75" customHeight="1">
      <c r="A847" s="29"/>
      <c r="B847" s="75"/>
      <c r="C847" s="29"/>
      <c r="D847" s="29"/>
      <c r="E847" s="29"/>
      <c r="F847" s="29"/>
      <c r="G847" s="29"/>
      <c r="H847" s="29"/>
      <c r="I847" s="29"/>
      <c r="J847" s="325"/>
      <c r="K847" s="29"/>
      <c r="L847" s="338"/>
      <c r="M847" s="29"/>
      <c r="N847" s="29"/>
      <c r="O847" s="29"/>
      <c r="P847" s="29"/>
      <c r="Q847" s="29"/>
      <c r="R847" s="29"/>
      <c r="S847" s="29"/>
      <c r="T847" s="29"/>
      <c r="U847" s="29"/>
      <c r="V847" s="29"/>
      <c r="W847" s="29"/>
      <c r="X847" s="29"/>
      <c r="Y847" s="29"/>
      <c r="Z847" s="29"/>
      <c r="AA847" s="29"/>
      <c r="AB847" s="29"/>
    </row>
    <row r="848" spans="1:28" ht="15.75" customHeight="1">
      <c r="A848" s="29"/>
      <c r="B848" s="75"/>
      <c r="C848" s="29"/>
      <c r="D848" s="29"/>
      <c r="E848" s="29"/>
      <c r="F848" s="29"/>
      <c r="G848" s="29"/>
      <c r="H848" s="29"/>
      <c r="I848" s="29"/>
      <c r="J848" s="325"/>
      <c r="K848" s="29"/>
      <c r="L848" s="338"/>
      <c r="M848" s="29"/>
      <c r="N848" s="29"/>
      <c r="O848" s="29"/>
      <c r="P848" s="29"/>
      <c r="Q848" s="29"/>
      <c r="R848" s="29"/>
      <c r="S848" s="29"/>
      <c r="T848" s="29"/>
      <c r="U848" s="29"/>
      <c r="V848" s="29"/>
      <c r="W848" s="29"/>
      <c r="X848" s="29"/>
      <c r="Y848" s="29"/>
      <c r="Z848" s="29"/>
      <c r="AA848" s="29"/>
      <c r="AB848" s="29"/>
    </row>
    <row r="849" spans="1:28" ht="15.75" customHeight="1">
      <c r="A849" s="29"/>
      <c r="B849" s="75"/>
      <c r="C849" s="29"/>
      <c r="D849" s="29"/>
      <c r="E849" s="29"/>
      <c r="F849" s="29"/>
      <c r="G849" s="29"/>
      <c r="H849" s="29"/>
      <c r="I849" s="29"/>
      <c r="J849" s="325"/>
      <c r="K849" s="29"/>
      <c r="L849" s="338"/>
      <c r="M849" s="29"/>
      <c r="N849" s="29"/>
      <c r="O849" s="29"/>
      <c r="P849" s="29"/>
      <c r="Q849" s="29"/>
      <c r="R849" s="29"/>
      <c r="S849" s="29"/>
      <c r="T849" s="29"/>
      <c r="U849" s="29"/>
      <c r="V849" s="29"/>
      <c r="W849" s="29"/>
      <c r="X849" s="29"/>
      <c r="Y849" s="29"/>
      <c r="Z849" s="29"/>
      <c r="AA849" s="29"/>
      <c r="AB849" s="29"/>
    </row>
    <row r="850" spans="1:28" ht="15.75" customHeight="1">
      <c r="A850" s="29"/>
      <c r="B850" s="75"/>
      <c r="C850" s="29"/>
      <c r="D850" s="29"/>
      <c r="E850" s="29"/>
      <c r="F850" s="29"/>
      <c r="G850" s="29"/>
      <c r="H850" s="29"/>
      <c r="I850" s="29"/>
      <c r="J850" s="325"/>
      <c r="K850" s="29"/>
      <c r="L850" s="338"/>
      <c r="M850" s="29"/>
      <c r="N850" s="29"/>
      <c r="O850" s="29"/>
      <c r="P850" s="29"/>
      <c r="Q850" s="29"/>
      <c r="R850" s="29"/>
      <c r="S850" s="29"/>
      <c r="T850" s="29"/>
      <c r="U850" s="29"/>
      <c r="V850" s="29"/>
      <c r="W850" s="29"/>
      <c r="X850" s="29"/>
      <c r="Y850" s="29"/>
      <c r="Z850" s="29"/>
      <c r="AA850" s="29"/>
      <c r="AB850" s="29"/>
    </row>
    <row r="851" spans="1:28" ht="15.75" customHeight="1">
      <c r="A851" s="29"/>
      <c r="B851" s="75"/>
      <c r="C851" s="29"/>
      <c r="D851" s="29"/>
      <c r="E851" s="29"/>
      <c r="F851" s="29"/>
      <c r="G851" s="29"/>
      <c r="H851" s="29"/>
      <c r="I851" s="29"/>
      <c r="J851" s="325"/>
      <c r="K851" s="29"/>
      <c r="L851" s="338"/>
      <c r="M851" s="29"/>
      <c r="N851" s="29"/>
      <c r="O851" s="29"/>
      <c r="P851" s="29"/>
      <c r="Q851" s="29"/>
      <c r="R851" s="29"/>
      <c r="S851" s="29"/>
      <c r="T851" s="29"/>
      <c r="U851" s="29"/>
      <c r="V851" s="29"/>
      <c r="W851" s="29"/>
      <c r="X851" s="29"/>
      <c r="Y851" s="29"/>
      <c r="Z851" s="29"/>
      <c r="AA851" s="29"/>
      <c r="AB851" s="29"/>
    </row>
    <row r="852" spans="1:28" ht="15.75" customHeight="1">
      <c r="A852" s="29"/>
      <c r="B852" s="75"/>
      <c r="C852" s="29"/>
      <c r="D852" s="29"/>
      <c r="E852" s="29"/>
      <c r="F852" s="29"/>
      <c r="G852" s="29"/>
      <c r="H852" s="29"/>
      <c r="I852" s="29"/>
      <c r="J852" s="325"/>
      <c r="K852" s="29"/>
      <c r="L852" s="338"/>
      <c r="M852" s="29"/>
      <c r="N852" s="29"/>
      <c r="O852" s="29"/>
      <c r="P852" s="29"/>
      <c r="Q852" s="29"/>
      <c r="R852" s="29"/>
      <c r="S852" s="29"/>
      <c r="T852" s="29"/>
      <c r="U852" s="29"/>
      <c r="V852" s="29"/>
      <c r="W852" s="29"/>
      <c r="X852" s="29"/>
      <c r="Y852" s="29"/>
      <c r="Z852" s="29"/>
      <c r="AA852" s="29"/>
      <c r="AB852" s="29"/>
    </row>
    <row r="853" spans="1:28" ht="15.75" customHeight="1">
      <c r="A853" s="29"/>
      <c r="B853" s="75"/>
      <c r="C853" s="29"/>
      <c r="D853" s="29"/>
      <c r="E853" s="29"/>
      <c r="F853" s="29"/>
      <c r="G853" s="29"/>
      <c r="H853" s="29"/>
      <c r="I853" s="29"/>
      <c r="J853" s="325"/>
      <c r="K853" s="29"/>
      <c r="L853" s="338"/>
      <c r="M853" s="29"/>
      <c r="N853" s="29"/>
      <c r="O853" s="29"/>
      <c r="P853" s="29"/>
      <c r="Q853" s="29"/>
      <c r="R853" s="29"/>
      <c r="S853" s="29"/>
      <c r="T853" s="29"/>
      <c r="U853" s="29"/>
      <c r="V853" s="29"/>
      <c r="W853" s="29"/>
      <c r="X853" s="29"/>
      <c r="Y853" s="29"/>
      <c r="Z853" s="29"/>
      <c r="AA853" s="29"/>
      <c r="AB853" s="29"/>
    </row>
    <row r="854" spans="1:28" ht="15.75" customHeight="1">
      <c r="A854" s="29"/>
      <c r="B854" s="75"/>
      <c r="C854" s="29"/>
      <c r="D854" s="29"/>
      <c r="E854" s="29"/>
      <c r="F854" s="29"/>
      <c r="G854" s="29"/>
      <c r="H854" s="29"/>
      <c r="I854" s="29"/>
      <c r="J854" s="325"/>
      <c r="K854" s="29"/>
      <c r="L854" s="338"/>
      <c r="M854" s="29"/>
      <c r="N854" s="29"/>
      <c r="O854" s="29"/>
      <c r="P854" s="29"/>
      <c r="Q854" s="29"/>
      <c r="R854" s="29"/>
      <c r="S854" s="29"/>
      <c r="T854" s="29"/>
      <c r="U854" s="29"/>
      <c r="V854" s="29"/>
      <c r="W854" s="29"/>
      <c r="X854" s="29"/>
      <c r="Y854" s="29"/>
      <c r="Z854" s="29"/>
      <c r="AA854" s="29"/>
      <c r="AB854" s="29"/>
    </row>
    <row r="855" spans="1:28" ht="15.75" customHeight="1">
      <c r="A855" s="29"/>
      <c r="B855" s="75"/>
      <c r="C855" s="29"/>
      <c r="D855" s="29"/>
      <c r="E855" s="29"/>
      <c r="F855" s="29"/>
      <c r="G855" s="29"/>
      <c r="H855" s="29"/>
      <c r="I855" s="29"/>
      <c r="J855" s="325"/>
      <c r="K855" s="29"/>
      <c r="L855" s="338"/>
      <c r="M855" s="29"/>
      <c r="N855" s="29"/>
      <c r="O855" s="29"/>
      <c r="P855" s="29"/>
      <c r="Q855" s="29"/>
      <c r="R855" s="29"/>
      <c r="S855" s="29"/>
      <c r="T855" s="29"/>
      <c r="U855" s="29"/>
      <c r="V855" s="29"/>
      <c r="W855" s="29"/>
      <c r="X855" s="29"/>
      <c r="Y855" s="29"/>
      <c r="Z855" s="29"/>
      <c r="AA855" s="29"/>
      <c r="AB855" s="29"/>
    </row>
    <row r="856" spans="1:28" ht="15.75" customHeight="1">
      <c r="A856" s="29"/>
      <c r="B856" s="75"/>
      <c r="C856" s="29"/>
      <c r="D856" s="29"/>
      <c r="E856" s="29"/>
      <c r="F856" s="29"/>
      <c r="G856" s="29"/>
      <c r="H856" s="29"/>
      <c r="I856" s="29"/>
      <c r="J856" s="325"/>
      <c r="K856" s="29"/>
      <c r="L856" s="338"/>
      <c r="M856" s="29"/>
      <c r="N856" s="29"/>
      <c r="O856" s="29"/>
      <c r="P856" s="29"/>
      <c r="Q856" s="29"/>
      <c r="R856" s="29"/>
      <c r="S856" s="29"/>
      <c r="T856" s="29"/>
      <c r="U856" s="29"/>
      <c r="V856" s="29"/>
      <c r="W856" s="29"/>
      <c r="X856" s="29"/>
      <c r="Y856" s="29"/>
      <c r="Z856" s="29"/>
      <c r="AA856" s="29"/>
      <c r="AB856" s="29"/>
    </row>
    <row r="857" spans="1:28" ht="15.75" customHeight="1">
      <c r="A857" s="29"/>
      <c r="B857" s="75"/>
      <c r="C857" s="29"/>
      <c r="D857" s="29"/>
      <c r="E857" s="29"/>
      <c r="F857" s="29"/>
      <c r="G857" s="29"/>
      <c r="H857" s="29"/>
      <c r="I857" s="29"/>
      <c r="J857" s="325"/>
      <c r="K857" s="29"/>
      <c r="L857" s="338"/>
      <c r="M857" s="29"/>
      <c r="N857" s="29"/>
      <c r="O857" s="29"/>
      <c r="P857" s="29"/>
      <c r="Q857" s="29"/>
      <c r="R857" s="29"/>
      <c r="S857" s="29"/>
      <c r="T857" s="29"/>
      <c r="U857" s="29"/>
      <c r="V857" s="29"/>
      <c r="W857" s="29"/>
      <c r="X857" s="29"/>
      <c r="Y857" s="29"/>
      <c r="Z857" s="29"/>
      <c r="AA857" s="29"/>
      <c r="AB857" s="29"/>
    </row>
    <row r="858" spans="1:28" ht="15.75" customHeight="1">
      <c r="A858" s="29"/>
      <c r="B858" s="75"/>
      <c r="C858" s="29"/>
      <c r="D858" s="29"/>
      <c r="E858" s="29"/>
      <c r="F858" s="29"/>
      <c r="G858" s="29"/>
      <c r="H858" s="29"/>
      <c r="I858" s="29"/>
      <c r="J858" s="325"/>
      <c r="K858" s="29"/>
      <c r="L858" s="338"/>
      <c r="M858" s="29"/>
      <c r="N858" s="29"/>
      <c r="O858" s="29"/>
      <c r="P858" s="29"/>
      <c r="Q858" s="29"/>
      <c r="R858" s="29"/>
      <c r="S858" s="29"/>
      <c r="T858" s="29"/>
      <c r="U858" s="29"/>
      <c r="V858" s="29"/>
      <c r="W858" s="29"/>
      <c r="X858" s="29"/>
      <c r="Y858" s="29"/>
      <c r="Z858" s="29"/>
      <c r="AA858" s="29"/>
      <c r="AB858" s="29"/>
    </row>
    <row r="859" spans="1:28" ht="15.75" customHeight="1">
      <c r="A859" s="29"/>
      <c r="B859" s="75"/>
      <c r="C859" s="29"/>
      <c r="D859" s="29"/>
      <c r="E859" s="29"/>
      <c r="F859" s="29"/>
      <c r="G859" s="29"/>
      <c r="H859" s="29"/>
      <c r="I859" s="29"/>
      <c r="J859" s="325"/>
      <c r="K859" s="29"/>
      <c r="L859" s="338"/>
      <c r="M859" s="29"/>
      <c r="N859" s="29"/>
      <c r="O859" s="29"/>
      <c r="P859" s="29"/>
      <c r="Q859" s="29"/>
      <c r="R859" s="29"/>
      <c r="S859" s="29"/>
      <c r="T859" s="29"/>
      <c r="U859" s="29"/>
      <c r="V859" s="29"/>
      <c r="W859" s="29"/>
      <c r="X859" s="29"/>
      <c r="Y859" s="29"/>
      <c r="Z859" s="29"/>
      <c r="AA859" s="29"/>
      <c r="AB859" s="29"/>
    </row>
    <row r="860" spans="1:28" ht="15.75" customHeight="1">
      <c r="A860" s="29"/>
      <c r="B860" s="75"/>
      <c r="C860" s="29"/>
      <c r="D860" s="29"/>
      <c r="E860" s="29"/>
      <c r="F860" s="29"/>
      <c r="G860" s="29"/>
      <c r="H860" s="29"/>
      <c r="I860" s="29"/>
      <c r="J860" s="325"/>
      <c r="K860" s="29"/>
      <c r="L860" s="338"/>
      <c r="M860" s="29"/>
      <c r="N860" s="29"/>
      <c r="O860" s="29"/>
      <c r="P860" s="29"/>
      <c r="Q860" s="29"/>
      <c r="R860" s="29"/>
      <c r="S860" s="29"/>
      <c r="T860" s="29"/>
      <c r="U860" s="29"/>
      <c r="V860" s="29"/>
      <c r="W860" s="29"/>
      <c r="X860" s="29"/>
      <c r="Y860" s="29"/>
      <c r="Z860" s="29"/>
      <c r="AA860" s="29"/>
      <c r="AB860" s="29"/>
    </row>
    <row r="861" spans="1:28" ht="15.75" customHeight="1">
      <c r="A861" s="29"/>
      <c r="B861" s="75"/>
      <c r="C861" s="29"/>
      <c r="D861" s="29"/>
      <c r="E861" s="29"/>
      <c r="F861" s="29"/>
      <c r="G861" s="29"/>
      <c r="H861" s="29"/>
      <c r="I861" s="29"/>
      <c r="J861" s="325"/>
      <c r="K861" s="29"/>
      <c r="L861" s="338"/>
      <c r="M861" s="29"/>
      <c r="N861" s="29"/>
      <c r="O861" s="29"/>
      <c r="P861" s="29"/>
      <c r="Q861" s="29"/>
      <c r="R861" s="29"/>
      <c r="S861" s="29"/>
      <c r="T861" s="29"/>
      <c r="U861" s="29"/>
      <c r="V861" s="29"/>
      <c r="W861" s="29"/>
      <c r="X861" s="29"/>
      <c r="Y861" s="29"/>
      <c r="Z861" s="29"/>
      <c r="AA861" s="29"/>
      <c r="AB861" s="29"/>
    </row>
    <row r="862" spans="1:28" ht="15.75" customHeight="1">
      <c r="A862" s="29"/>
      <c r="B862" s="75"/>
      <c r="C862" s="29"/>
      <c r="D862" s="29"/>
      <c r="E862" s="29"/>
      <c r="F862" s="29"/>
      <c r="G862" s="29"/>
      <c r="H862" s="29"/>
      <c r="I862" s="29"/>
      <c r="J862" s="325"/>
      <c r="K862" s="29"/>
      <c r="L862" s="338"/>
      <c r="M862" s="29"/>
      <c r="N862" s="29"/>
      <c r="O862" s="29"/>
      <c r="P862" s="29"/>
      <c r="Q862" s="29"/>
      <c r="R862" s="29"/>
      <c r="S862" s="29"/>
      <c r="T862" s="29"/>
      <c r="U862" s="29"/>
      <c r="V862" s="29"/>
      <c r="W862" s="29"/>
      <c r="X862" s="29"/>
      <c r="Y862" s="29"/>
      <c r="Z862" s="29"/>
      <c r="AA862" s="29"/>
      <c r="AB862" s="29"/>
    </row>
    <row r="863" spans="1:28" ht="15.75" customHeight="1">
      <c r="A863" s="29"/>
      <c r="B863" s="75"/>
      <c r="C863" s="29"/>
      <c r="D863" s="29"/>
      <c r="E863" s="29"/>
      <c r="F863" s="29"/>
      <c r="G863" s="29"/>
      <c r="H863" s="29"/>
      <c r="I863" s="29"/>
      <c r="J863" s="325"/>
      <c r="K863" s="29"/>
      <c r="L863" s="338"/>
      <c r="M863" s="29"/>
      <c r="N863" s="29"/>
      <c r="O863" s="29"/>
      <c r="P863" s="29"/>
      <c r="Q863" s="29"/>
      <c r="R863" s="29"/>
      <c r="S863" s="29"/>
      <c r="T863" s="29"/>
      <c r="U863" s="29"/>
      <c r="V863" s="29"/>
      <c r="W863" s="29"/>
      <c r="X863" s="29"/>
      <c r="Y863" s="29"/>
      <c r="Z863" s="29"/>
      <c r="AA863" s="29"/>
      <c r="AB863" s="29"/>
    </row>
    <row r="864" spans="1:28" ht="15.75" customHeight="1">
      <c r="A864" s="29"/>
      <c r="B864" s="75"/>
      <c r="C864" s="29"/>
      <c r="D864" s="29"/>
      <c r="E864" s="29"/>
      <c r="F864" s="29"/>
      <c r="G864" s="29"/>
      <c r="H864" s="29"/>
      <c r="I864" s="29"/>
      <c r="J864" s="325"/>
      <c r="K864" s="29"/>
      <c r="L864" s="338"/>
      <c r="M864" s="29"/>
      <c r="N864" s="29"/>
      <c r="O864" s="29"/>
      <c r="P864" s="29"/>
      <c r="Q864" s="29"/>
      <c r="R864" s="29"/>
      <c r="S864" s="29"/>
      <c r="T864" s="29"/>
      <c r="U864" s="29"/>
      <c r="V864" s="29"/>
      <c r="W864" s="29"/>
      <c r="X864" s="29"/>
      <c r="Y864" s="29"/>
      <c r="Z864" s="29"/>
      <c r="AA864" s="29"/>
      <c r="AB864" s="29"/>
    </row>
    <row r="865" spans="1:28" ht="15.75" customHeight="1">
      <c r="A865" s="29"/>
      <c r="B865" s="75"/>
      <c r="C865" s="29"/>
      <c r="D865" s="29"/>
      <c r="E865" s="29"/>
      <c r="F865" s="29"/>
      <c r="G865" s="29"/>
      <c r="H865" s="29"/>
      <c r="I865" s="29"/>
      <c r="J865" s="325"/>
      <c r="K865" s="29"/>
      <c r="L865" s="338"/>
      <c r="M865" s="29"/>
      <c r="N865" s="29"/>
      <c r="O865" s="29"/>
      <c r="P865" s="29"/>
      <c r="Q865" s="29"/>
      <c r="R865" s="29"/>
      <c r="S865" s="29"/>
      <c r="T865" s="29"/>
      <c r="U865" s="29"/>
      <c r="V865" s="29"/>
      <c r="W865" s="29"/>
      <c r="X865" s="29"/>
      <c r="Y865" s="29"/>
      <c r="Z865" s="29"/>
      <c r="AA865" s="29"/>
      <c r="AB865" s="29"/>
    </row>
    <row r="866" spans="1:28" ht="15.75" customHeight="1">
      <c r="A866" s="29"/>
      <c r="B866" s="75"/>
      <c r="C866" s="29"/>
      <c r="D866" s="29"/>
      <c r="E866" s="29"/>
      <c r="F866" s="29"/>
      <c r="G866" s="29"/>
      <c r="H866" s="29"/>
      <c r="I866" s="29"/>
      <c r="J866" s="325"/>
      <c r="K866" s="29"/>
      <c r="L866" s="338"/>
      <c r="M866" s="29"/>
      <c r="N866" s="29"/>
      <c r="O866" s="29"/>
      <c r="P866" s="29"/>
      <c r="Q866" s="29"/>
      <c r="R866" s="29"/>
      <c r="S866" s="29"/>
      <c r="T866" s="29"/>
      <c r="U866" s="29"/>
      <c r="V866" s="29"/>
      <c r="W866" s="29"/>
      <c r="X866" s="29"/>
      <c r="Y866" s="29"/>
      <c r="Z866" s="29"/>
      <c r="AA866" s="29"/>
      <c r="AB866" s="29"/>
    </row>
    <row r="867" spans="1:28" ht="15.75" customHeight="1">
      <c r="A867" s="29"/>
      <c r="B867" s="75"/>
      <c r="C867" s="29"/>
      <c r="D867" s="29"/>
      <c r="E867" s="29"/>
      <c r="F867" s="29"/>
      <c r="G867" s="29"/>
      <c r="H867" s="29"/>
      <c r="I867" s="29"/>
      <c r="J867" s="325"/>
      <c r="K867" s="29"/>
      <c r="L867" s="338"/>
      <c r="M867" s="29"/>
      <c r="N867" s="29"/>
      <c r="O867" s="29"/>
      <c r="P867" s="29"/>
      <c r="Q867" s="29"/>
      <c r="R867" s="29"/>
      <c r="S867" s="29"/>
      <c r="T867" s="29"/>
      <c r="U867" s="29"/>
      <c r="V867" s="29"/>
      <c r="W867" s="29"/>
      <c r="X867" s="29"/>
      <c r="Y867" s="29"/>
      <c r="Z867" s="29"/>
      <c r="AA867" s="29"/>
      <c r="AB867" s="29"/>
    </row>
    <row r="868" spans="1:28" ht="15.75" customHeight="1">
      <c r="A868" s="29"/>
      <c r="B868" s="75"/>
      <c r="C868" s="29"/>
      <c r="D868" s="29"/>
      <c r="E868" s="29"/>
      <c r="F868" s="29"/>
      <c r="G868" s="29"/>
      <c r="H868" s="29"/>
      <c r="I868" s="29"/>
      <c r="J868" s="325"/>
      <c r="K868" s="29"/>
      <c r="L868" s="338"/>
      <c r="M868" s="29"/>
      <c r="N868" s="29"/>
      <c r="O868" s="29"/>
      <c r="P868" s="29"/>
      <c r="Q868" s="29"/>
      <c r="R868" s="29"/>
      <c r="S868" s="29"/>
      <c r="T868" s="29"/>
      <c r="U868" s="29"/>
      <c r="V868" s="29"/>
      <c r="W868" s="29"/>
      <c r="X868" s="29"/>
      <c r="Y868" s="29"/>
      <c r="Z868" s="29"/>
      <c r="AA868" s="29"/>
      <c r="AB868" s="29"/>
    </row>
    <row r="869" spans="1:28" ht="15.75" customHeight="1">
      <c r="A869" s="29"/>
      <c r="B869" s="75"/>
      <c r="C869" s="29"/>
      <c r="D869" s="29"/>
      <c r="E869" s="29"/>
      <c r="F869" s="29"/>
      <c r="G869" s="29"/>
      <c r="H869" s="29"/>
      <c r="I869" s="29"/>
      <c r="J869" s="325"/>
      <c r="K869" s="29"/>
      <c r="L869" s="338"/>
      <c r="M869" s="29"/>
      <c r="N869" s="29"/>
      <c r="O869" s="29"/>
      <c r="P869" s="29"/>
      <c r="Q869" s="29"/>
      <c r="R869" s="29"/>
      <c r="S869" s="29"/>
      <c r="T869" s="29"/>
      <c r="U869" s="29"/>
      <c r="V869" s="29"/>
      <c r="W869" s="29"/>
      <c r="X869" s="29"/>
      <c r="Y869" s="29"/>
      <c r="Z869" s="29"/>
      <c r="AA869" s="29"/>
      <c r="AB869" s="29"/>
    </row>
    <row r="870" spans="1:28" ht="15.75" customHeight="1">
      <c r="A870" s="29"/>
      <c r="B870" s="75"/>
      <c r="C870" s="29"/>
      <c r="D870" s="29"/>
      <c r="E870" s="29"/>
      <c r="F870" s="29"/>
      <c r="G870" s="29"/>
      <c r="H870" s="29"/>
      <c r="I870" s="29"/>
      <c r="J870" s="325"/>
      <c r="K870" s="29"/>
      <c r="L870" s="338"/>
      <c r="M870" s="29"/>
      <c r="N870" s="29"/>
      <c r="O870" s="29"/>
      <c r="P870" s="29"/>
      <c r="Q870" s="29"/>
      <c r="R870" s="29"/>
      <c r="S870" s="29"/>
      <c r="T870" s="29"/>
      <c r="U870" s="29"/>
      <c r="V870" s="29"/>
      <c r="W870" s="29"/>
      <c r="X870" s="29"/>
      <c r="Y870" s="29"/>
      <c r="Z870" s="29"/>
      <c r="AA870" s="29"/>
      <c r="AB870" s="29"/>
    </row>
    <row r="871" spans="1:28" ht="15.75" customHeight="1">
      <c r="A871" s="29"/>
      <c r="B871" s="75"/>
      <c r="C871" s="29"/>
      <c r="D871" s="29"/>
      <c r="E871" s="29"/>
      <c r="F871" s="29"/>
      <c r="G871" s="29"/>
      <c r="H871" s="29"/>
      <c r="I871" s="29"/>
      <c r="J871" s="325"/>
      <c r="K871" s="29"/>
      <c r="L871" s="338"/>
      <c r="M871" s="29"/>
      <c r="N871" s="29"/>
      <c r="O871" s="29"/>
      <c r="P871" s="29"/>
      <c r="Q871" s="29"/>
      <c r="R871" s="29"/>
      <c r="S871" s="29"/>
      <c r="T871" s="29"/>
      <c r="U871" s="29"/>
      <c r="V871" s="29"/>
      <c r="W871" s="29"/>
      <c r="X871" s="29"/>
      <c r="Y871" s="29"/>
      <c r="Z871" s="29"/>
      <c r="AA871" s="29"/>
      <c r="AB871" s="29"/>
    </row>
    <row r="872" spans="1:28" ht="15.75" customHeight="1">
      <c r="A872" s="29"/>
      <c r="B872" s="75"/>
      <c r="C872" s="29"/>
      <c r="D872" s="29"/>
      <c r="E872" s="29"/>
      <c r="F872" s="29"/>
      <c r="G872" s="29"/>
      <c r="H872" s="29"/>
      <c r="I872" s="29"/>
      <c r="J872" s="325"/>
      <c r="K872" s="29"/>
      <c r="L872" s="338"/>
      <c r="M872" s="29"/>
      <c r="N872" s="29"/>
      <c r="O872" s="29"/>
      <c r="P872" s="29"/>
      <c r="Q872" s="29"/>
      <c r="R872" s="29"/>
      <c r="S872" s="29"/>
      <c r="T872" s="29"/>
      <c r="U872" s="29"/>
      <c r="V872" s="29"/>
      <c r="W872" s="29"/>
      <c r="X872" s="29"/>
      <c r="Y872" s="29"/>
      <c r="Z872" s="29"/>
      <c r="AA872" s="29"/>
      <c r="AB872" s="29"/>
    </row>
    <row r="873" spans="1:28" ht="15.75" customHeight="1">
      <c r="A873" s="29"/>
      <c r="B873" s="75"/>
      <c r="C873" s="29"/>
      <c r="D873" s="29"/>
      <c r="E873" s="29"/>
      <c r="F873" s="29"/>
      <c r="G873" s="29"/>
      <c r="H873" s="29"/>
      <c r="I873" s="29"/>
      <c r="J873" s="325"/>
      <c r="K873" s="29"/>
      <c r="L873" s="338"/>
      <c r="M873" s="29"/>
      <c r="N873" s="29"/>
      <c r="O873" s="29"/>
      <c r="P873" s="29"/>
      <c r="Q873" s="29"/>
      <c r="R873" s="29"/>
      <c r="S873" s="29"/>
      <c r="T873" s="29"/>
      <c r="U873" s="29"/>
      <c r="V873" s="29"/>
      <c r="W873" s="29"/>
      <c r="X873" s="29"/>
      <c r="Y873" s="29"/>
      <c r="Z873" s="29"/>
      <c r="AA873" s="29"/>
      <c r="AB873" s="29"/>
    </row>
    <row r="874" spans="1:28" ht="15.75" customHeight="1">
      <c r="A874" s="29"/>
      <c r="B874" s="75"/>
      <c r="C874" s="29"/>
      <c r="D874" s="29"/>
      <c r="E874" s="29"/>
      <c r="F874" s="29"/>
      <c r="G874" s="29"/>
      <c r="H874" s="29"/>
      <c r="I874" s="29"/>
      <c r="J874" s="325"/>
      <c r="K874" s="29"/>
      <c r="L874" s="338"/>
      <c r="M874" s="29"/>
      <c r="N874" s="29"/>
      <c r="O874" s="29"/>
      <c r="P874" s="29"/>
      <c r="Q874" s="29"/>
      <c r="R874" s="29"/>
      <c r="S874" s="29"/>
      <c r="T874" s="29"/>
      <c r="U874" s="29"/>
      <c r="V874" s="29"/>
      <c r="W874" s="29"/>
      <c r="X874" s="29"/>
      <c r="Y874" s="29"/>
      <c r="Z874" s="29"/>
      <c r="AA874" s="29"/>
      <c r="AB874" s="29"/>
    </row>
    <row r="875" spans="1:28" ht="15.75" customHeight="1">
      <c r="A875" s="29"/>
      <c r="B875" s="75"/>
      <c r="C875" s="29"/>
      <c r="D875" s="29"/>
      <c r="E875" s="29"/>
      <c r="F875" s="29"/>
      <c r="G875" s="29"/>
      <c r="H875" s="29"/>
      <c r="I875" s="29"/>
      <c r="J875" s="325"/>
      <c r="K875" s="29"/>
      <c r="L875" s="338"/>
      <c r="M875" s="29"/>
      <c r="N875" s="29"/>
      <c r="O875" s="29"/>
      <c r="P875" s="29"/>
      <c r="Q875" s="29"/>
      <c r="R875" s="29"/>
      <c r="S875" s="29"/>
      <c r="T875" s="29"/>
      <c r="U875" s="29"/>
      <c r="V875" s="29"/>
      <c r="W875" s="29"/>
      <c r="X875" s="29"/>
      <c r="Y875" s="29"/>
      <c r="Z875" s="29"/>
      <c r="AA875" s="29"/>
      <c r="AB875" s="29"/>
    </row>
    <row r="876" spans="1:28" ht="15.75" customHeight="1">
      <c r="A876" s="29"/>
      <c r="B876" s="75"/>
      <c r="C876" s="29"/>
      <c r="D876" s="29"/>
      <c r="E876" s="29"/>
      <c r="F876" s="29"/>
      <c r="G876" s="29"/>
      <c r="H876" s="29"/>
      <c r="I876" s="29"/>
      <c r="J876" s="325"/>
      <c r="K876" s="29"/>
      <c r="L876" s="338"/>
      <c r="M876" s="29"/>
      <c r="N876" s="29"/>
      <c r="O876" s="29"/>
      <c r="P876" s="29"/>
      <c r="Q876" s="29"/>
      <c r="R876" s="29"/>
      <c r="S876" s="29"/>
      <c r="T876" s="29"/>
      <c r="U876" s="29"/>
      <c r="V876" s="29"/>
      <c r="W876" s="29"/>
      <c r="X876" s="29"/>
      <c r="Y876" s="29"/>
      <c r="Z876" s="29"/>
      <c r="AA876" s="29"/>
      <c r="AB876" s="29"/>
    </row>
    <row r="877" spans="1:28" ht="15.75" customHeight="1">
      <c r="A877" s="29"/>
      <c r="B877" s="75"/>
      <c r="C877" s="29"/>
      <c r="D877" s="29"/>
      <c r="E877" s="29"/>
      <c r="F877" s="29"/>
      <c r="G877" s="29"/>
      <c r="H877" s="29"/>
      <c r="I877" s="29"/>
      <c r="J877" s="325"/>
      <c r="K877" s="29"/>
      <c r="L877" s="338"/>
      <c r="M877" s="29"/>
      <c r="N877" s="29"/>
      <c r="O877" s="29"/>
      <c r="P877" s="29"/>
      <c r="Q877" s="29"/>
      <c r="R877" s="29"/>
      <c r="S877" s="29"/>
      <c r="T877" s="29"/>
      <c r="U877" s="29"/>
      <c r="V877" s="29"/>
      <c r="W877" s="29"/>
      <c r="X877" s="29"/>
      <c r="Y877" s="29"/>
      <c r="Z877" s="29"/>
      <c r="AA877" s="29"/>
      <c r="AB877" s="29"/>
    </row>
    <row r="878" spans="1:28" ht="15.75" customHeight="1">
      <c r="A878" s="29"/>
      <c r="B878" s="75"/>
      <c r="C878" s="29"/>
      <c r="D878" s="29"/>
      <c r="E878" s="29"/>
      <c r="F878" s="29"/>
      <c r="G878" s="29"/>
      <c r="H878" s="29"/>
      <c r="I878" s="29"/>
      <c r="J878" s="325"/>
      <c r="K878" s="29"/>
      <c r="L878" s="338"/>
      <c r="M878" s="29"/>
      <c r="N878" s="29"/>
      <c r="O878" s="29"/>
      <c r="P878" s="29"/>
      <c r="Q878" s="29"/>
      <c r="R878" s="29"/>
      <c r="S878" s="29"/>
      <c r="T878" s="29"/>
      <c r="U878" s="29"/>
      <c r="V878" s="29"/>
      <c r="W878" s="29"/>
      <c r="X878" s="29"/>
      <c r="Y878" s="29"/>
      <c r="Z878" s="29"/>
      <c r="AA878" s="29"/>
      <c r="AB878" s="29"/>
    </row>
    <row r="879" spans="1:28" ht="15.75" customHeight="1">
      <c r="A879" s="29"/>
      <c r="B879" s="75"/>
      <c r="C879" s="29"/>
      <c r="D879" s="29"/>
      <c r="E879" s="29"/>
      <c r="F879" s="29"/>
      <c r="G879" s="29"/>
      <c r="H879" s="29"/>
      <c r="I879" s="29"/>
      <c r="J879" s="325"/>
      <c r="K879" s="29"/>
      <c r="L879" s="338"/>
      <c r="M879" s="29"/>
      <c r="N879" s="29"/>
      <c r="O879" s="29"/>
      <c r="P879" s="29"/>
      <c r="Q879" s="29"/>
      <c r="R879" s="29"/>
      <c r="S879" s="29"/>
      <c r="T879" s="29"/>
      <c r="U879" s="29"/>
      <c r="V879" s="29"/>
      <c r="W879" s="29"/>
      <c r="X879" s="29"/>
      <c r="Y879" s="29"/>
      <c r="Z879" s="29"/>
      <c r="AA879" s="29"/>
      <c r="AB879" s="29"/>
    </row>
    <row r="880" spans="1:28" ht="15.75" customHeight="1">
      <c r="A880" s="29"/>
      <c r="B880" s="75"/>
      <c r="C880" s="29"/>
      <c r="D880" s="29"/>
      <c r="E880" s="29"/>
      <c r="F880" s="29"/>
      <c r="G880" s="29"/>
      <c r="H880" s="29"/>
      <c r="I880" s="29"/>
      <c r="J880" s="325"/>
      <c r="K880" s="29"/>
      <c r="L880" s="338"/>
      <c r="M880" s="29"/>
      <c r="N880" s="29"/>
      <c r="O880" s="29"/>
      <c r="P880" s="29"/>
      <c r="Q880" s="29"/>
      <c r="R880" s="29"/>
      <c r="S880" s="29"/>
      <c r="T880" s="29"/>
      <c r="U880" s="29"/>
      <c r="V880" s="29"/>
      <c r="W880" s="29"/>
      <c r="X880" s="29"/>
      <c r="Y880" s="29"/>
      <c r="Z880" s="29"/>
      <c r="AA880" s="29"/>
      <c r="AB880" s="29"/>
    </row>
    <row r="881" spans="1:28" ht="15.75" customHeight="1">
      <c r="A881" s="29"/>
      <c r="B881" s="75"/>
      <c r="C881" s="29"/>
      <c r="D881" s="29"/>
      <c r="E881" s="29"/>
      <c r="F881" s="29"/>
      <c r="G881" s="29"/>
      <c r="H881" s="29"/>
      <c r="I881" s="29"/>
      <c r="J881" s="325"/>
      <c r="K881" s="29"/>
      <c r="L881" s="338"/>
      <c r="M881" s="29"/>
      <c r="N881" s="29"/>
      <c r="O881" s="29"/>
      <c r="P881" s="29"/>
      <c r="Q881" s="29"/>
      <c r="R881" s="29"/>
      <c r="S881" s="29"/>
      <c r="T881" s="29"/>
      <c r="U881" s="29"/>
      <c r="V881" s="29"/>
      <c r="W881" s="29"/>
      <c r="X881" s="29"/>
      <c r="Y881" s="29"/>
      <c r="Z881" s="29"/>
      <c r="AA881" s="29"/>
      <c r="AB881" s="29"/>
    </row>
    <row r="882" spans="1:28" ht="15.75" customHeight="1">
      <c r="A882" s="29"/>
      <c r="B882" s="75"/>
      <c r="C882" s="29"/>
      <c r="D882" s="29"/>
      <c r="E882" s="29"/>
      <c r="F882" s="29"/>
      <c r="G882" s="29"/>
      <c r="H882" s="29"/>
      <c r="I882" s="29"/>
      <c r="J882" s="325"/>
      <c r="K882" s="29"/>
      <c r="L882" s="338"/>
      <c r="M882" s="29"/>
      <c r="N882" s="29"/>
      <c r="O882" s="29"/>
      <c r="P882" s="29"/>
      <c r="Q882" s="29"/>
      <c r="R882" s="29"/>
      <c r="S882" s="29"/>
      <c r="T882" s="29"/>
      <c r="U882" s="29"/>
      <c r="V882" s="29"/>
      <c r="W882" s="29"/>
      <c r="X882" s="29"/>
      <c r="Y882" s="29"/>
      <c r="Z882" s="29"/>
      <c r="AA882" s="29"/>
      <c r="AB882" s="29"/>
    </row>
    <row r="883" spans="1:28" ht="15.75" customHeight="1">
      <c r="A883" s="29"/>
      <c r="B883" s="75"/>
      <c r="C883" s="29"/>
      <c r="D883" s="29"/>
      <c r="E883" s="29"/>
      <c r="F883" s="29"/>
      <c r="G883" s="29"/>
      <c r="H883" s="29"/>
      <c r="I883" s="29"/>
      <c r="J883" s="325"/>
      <c r="K883" s="29"/>
      <c r="L883" s="338"/>
      <c r="M883" s="29"/>
      <c r="N883" s="29"/>
      <c r="O883" s="29"/>
      <c r="P883" s="29"/>
      <c r="Q883" s="29"/>
      <c r="R883" s="29"/>
      <c r="S883" s="29"/>
      <c r="T883" s="29"/>
      <c r="U883" s="29"/>
      <c r="V883" s="29"/>
      <c r="W883" s="29"/>
      <c r="X883" s="29"/>
      <c r="Y883" s="29"/>
      <c r="Z883" s="29"/>
      <c r="AA883" s="29"/>
      <c r="AB883" s="29"/>
    </row>
    <row r="884" spans="1:28" ht="15.75" customHeight="1">
      <c r="A884" s="29"/>
      <c r="B884" s="75"/>
      <c r="C884" s="29"/>
      <c r="D884" s="29"/>
      <c r="E884" s="29"/>
      <c r="F884" s="29"/>
      <c r="G884" s="29"/>
      <c r="H884" s="29"/>
      <c r="I884" s="29"/>
      <c r="J884" s="325"/>
      <c r="K884" s="29"/>
      <c r="L884" s="338"/>
      <c r="M884" s="29"/>
      <c r="N884" s="29"/>
      <c r="O884" s="29"/>
      <c r="P884" s="29"/>
      <c r="Q884" s="29"/>
      <c r="R884" s="29"/>
      <c r="S884" s="29"/>
      <c r="T884" s="29"/>
      <c r="U884" s="29"/>
      <c r="V884" s="29"/>
      <c r="W884" s="29"/>
      <c r="X884" s="29"/>
      <c r="Y884" s="29"/>
      <c r="Z884" s="29"/>
      <c r="AA884" s="29"/>
      <c r="AB884" s="29"/>
    </row>
    <row r="885" spans="1:28" ht="15.75" customHeight="1">
      <c r="A885" s="29"/>
      <c r="B885" s="75"/>
      <c r="C885" s="29"/>
      <c r="D885" s="29"/>
      <c r="E885" s="29"/>
      <c r="F885" s="29"/>
      <c r="G885" s="29"/>
      <c r="H885" s="29"/>
      <c r="I885" s="29"/>
      <c r="J885" s="325"/>
      <c r="K885" s="29"/>
      <c r="L885" s="338"/>
      <c r="M885" s="29"/>
      <c r="N885" s="29"/>
      <c r="O885" s="29"/>
      <c r="P885" s="29"/>
      <c r="Q885" s="29"/>
      <c r="R885" s="29"/>
      <c r="S885" s="29"/>
      <c r="T885" s="29"/>
      <c r="U885" s="29"/>
      <c r="V885" s="29"/>
      <c r="W885" s="29"/>
      <c r="X885" s="29"/>
      <c r="Y885" s="29"/>
      <c r="Z885" s="29"/>
      <c r="AA885" s="29"/>
      <c r="AB885" s="29"/>
    </row>
    <row r="886" spans="1:28" ht="15.75" customHeight="1">
      <c r="A886" s="29"/>
      <c r="B886" s="75"/>
      <c r="C886" s="29"/>
      <c r="D886" s="29"/>
      <c r="E886" s="29"/>
      <c r="F886" s="29"/>
      <c r="G886" s="29"/>
      <c r="H886" s="29"/>
      <c r="I886" s="29"/>
      <c r="J886" s="325"/>
      <c r="K886" s="29"/>
      <c r="L886" s="338"/>
      <c r="M886" s="29"/>
      <c r="N886" s="29"/>
      <c r="O886" s="29"/>
      <c r="P886" s="29"/>
      <c r="Q886" s="29"/>
      <c r="R886" s="29"/>
      <c r="S886" s="29"/>
      <c r="T886" s="29"/>
      <c r="U886" s="29"/>
      <c r="V886" s="29"/>
      <c r="W886" s="29"/>
      <c r="X886" s="29"/>
      <c r="Y886" s="29"/>
      <c r="Z886" s="29"/>
      <c r="AA886" s="29"/>
      <c r="AB886" s="29"/>
    </row>
    <row r="887" spans="1:28" ht="15.75" customHeight="1">
      <c r="A887" s="29"/>
      <c r="B887" s="75"/>
      <c r="C887" s="29"/>
      <c r="D887" s="29"/>
      <c r="E887" s="29"/>
      <c r="F887" s="29"/>
      <c r="G887" s="29"/>
      <c r="H887" s="29"/>
      <c r="I887" s="29"/>
      <c r="J887" s="325"/>
      <c r="K887" s="29"/>
      <c r="L887" s="338"/>
      <c r="M887" s="29"/>
      <c r="N887" s="29"/>
      <c r="O887" s="29"/>
      <c r="P887" s="29"/>
      <c r="Q887" s="29"/>
      <c r="R887" s="29"/>
      <c r="S887" s="29"/>
      <c r="T887" s="29"/>
      <c r="U887" s="29"/>
      <c r="V887" s="29"/>
      <c r="W887" s="29"/>
      <c r="X887" s="29"/>
      <c r="Y887" s="29"/>
      <c r="Z887" s="29"/>
      <c r="AA887" s="29"/>
      <c r="AB887" s="29"/>
    </row>
    <row r="888" spans="1:28" ht="15.75" customHeight="1">
      <c r="A888" s="29"/>
      <c r="B888" s="75"/>
      <c r="C888" s="29"/>
      <c r="D888" s="29"/>
      <c r="E888" s="29"/>
      <c r="F888" s="29"/>
      <c r="G888" s="29"/>
      <c r="H888" s="29"/>
      <c r="I888" s="29"/>
      <c r="J888" s="325"/>
      <c r="K888" s="29"/>
      <c r="L888" s="338"/>
      <c r="M888" s="29"/>
      <c r="N888" s="29"/>
      <c r="O888" s="29"/>
      <c r="P888" s="29"/>
      <c r="Q888" s="29"/>
      <c r="R888" s="29"/>
      <c r="S888" s="29"/>
      <c r="T888" s="29"/>
      <c r="U888" s="29"/>
      <c r="V888" s="29"/>
      <c r="W888" s="29"/>
      <c r="X888" s="29"/>
      <c r="Y888" s="29"/>
      <c r="Z888" s="29"/>
      <c r="AA888" s="29"/>
      <c r="AB888" s="29"/>
    </row>
    <row r="889" spans="1:28" ht="15.75" customHeight="1">
      <c r="A889" s="29"/>
      <c r="B889" s="75"/>
      <c r="C889" s="29"/>
      <c r="D889" s="29"/>
      <c r="E889" s="29"/>
      <c r="F889" s="29"/>
      <c r="G889" s="29"/>
      <c r="H889" s="29"/>
      <c r="I889" s="29"/>
      <c r="J889" s="325"/>
      <c r="K889" s="29"/>
      <c r="L889" s="338"/>
      <c r="M889" s="29"/>
      <c r="N889" s="29"/>
      <c r="O889" s="29"/>
      <c r="P889" s="29"/>
      <c r="Q889" s="29"/>
      <c r="R889" s="29"/>
      <c r="S889" s="29"/>
      <c r="T889" s="29"/>
      <c r="U889" s="29"/>
      <c r="V889" s="29"/>
      <c r="W889" s="29"/>
      <c r="X889" s="29"/>
      <c r="Y889" s="29"/>
      <c r="Z889" s="29"/>
      <c r="AA889" s="29"/>
      <c r="AB889" s="29"/>
    </row>
    <row r="890" spans="1:28" ht="15.75" customHeight="1">
      <c r="A890" s="29"/>
      <c r="B890" s="75"/>
      <c r="C890" s="29"/>
      <c r="D890" s="29"/>
      <c r="E890" s="29"/>
      <c r="F890" s="29"/>
      <c r="G890" s="29"/>
      <c r="H890" s="29"/>
      <c r="I890" s="29"/>
      <c r="J890" s="325"/>
      <c r="K890" s="29"/>
      <c r="L890" s="338"/>
      <c r="M890" s="29"/>
      <c r="N890" s="29"/>
      <c r="O890" s="29"/>
      <c r="P890" s="29"/>
      <c r="Q890" s="29"/>
      <c r="R890" s="29"/>
      <c r="S890" s="29"/>
      <c r="T890" s="29"/>
      <c r="U890" s="29"/>
      <c r="V890" s="29"/>
      <c r="W890" s="29"/>
      <c r="X890" s="29"/>
      <c r="Y890" s="29"/>
      <c r="Z890" s="29"/>
      <c r="AA890" s="29"/>
      <c r="AB890" s="29"/>
    </row>
    <row r="891" spans="1:28" ht="15.75" customHeight="1">
      <c r="A891" s="29"/>
      <c r="B891" s="75"/>
      <c r="C891" s="29"/>
      <c r="D891" s="29"/>
      <c r="E891" s="29"/>
      <c r="F891" s="29"/>
      <c r="G891" s="29"/>
      <c r="H891" s="29"/>
      <c r="I891" s="29"/>
      <c r="J891" s="325"/>
      <c r="K891" s="29"/>
      <c r="L891" s="338"/>
      <c r="M891" s="29"/>
      <c r="N891" s="29"/>
      <c r="O891" s="29"/>
      <c r="P891" s="29"/>
      <c r="Q891" s="29"/>
      <c r="R891" s="29"/>
      <c r="S891" s="29"/>
      <c r="T891" s="29"/>
      <c r="U891" s="29"/>
      <c r="V891" s="29"/>
      <c r="W891" s="29"/>
      <c r="X891" s="29"/>
      <c r="Y891" s="29"/>
      <c r="Z891" s="29"/>
      <c r="AA891" s="29"/>
      <c r="AB891" s="29"/>
    </row>
    <row r="892" spans="1:28" ht="15.75" customHeight="1">
      <c r="A892" s="29"/>
      <c r="B892" s="75"/>
      <c r="C892" s="29"/>
      <c r="D892" s="29"/>
      <c r="E892" s="29"/>
      <c r="F892" s="29"/>
      <c r="G892" s="29"/>
      <c r="H892" s="29"/>
      <c r="I892" s="29"/>
      <c r="J892" s="325"/>
      <c r="K892" s="29"/>
      <c r="L892" s="338"/>
      <c r="M892" s="29"/>
      <c r="N892" s="29"/>
      <c r="O892" s="29"/>
      <c r="P892" s="29"/>
      <c r="Q892" s="29"/>
      <c r="R892" s="29"/>
      <c r="S892" s="29"/>
      <c r="T892" s="29"/>
      <c r="U892" s="29"/>
      <c r="V892" s="29"/>
      <c r="W892" s="29"/>
      <c r="X892" s="29"/>
      <c r="Y892" s="29"/>
      <c r="Z892" s="29"/>
      <c r="AA892" s="29"/>
      <c r="AB892" s="29"/>
    </row>
    <row r="893" spans="1:28" ht="15.75" customHeight="1">
      <c r="A893" s="29"/>
      <c r="B893" s="75"/>
      <c r="C893" s="29"/>
      <c r="D893" s="29"/>
      <c r="E893" s="29"/>
      <c r="F893" s="29"/>
      <c r="G893" s="29"/>
      <c r="H893" s="29"/>
      <c r="I893" s="29"/>
      <c r="J893" s="325"/>
      <c r="K893" s="29"/>
      <c r="L893" s="338"/>
      <c r="M893" s="29"/>
      <c r="N893" s="29"/>
      <c r="O893" s="29"/>
      <c r="P893" s="29"/>
      <c r="Q893" s="29"/>
      <c r="R893" s="29"/>
      <c r="S893" s="29"/>
      <c r="T893" s="29"/>
      <c r="U893" s="29"/>
      <c r="V893" s="29"/>
      <c r="W893" s="29"/>
      <c r="X893" s="29"/>
      <c r="Y893" s="29"/>
      <c r="Z893" s="29"/>
      <c r="AA893" s="29"/>
      <c r="AB893" s="29"/>
    </row>
    <row r="894" spans="1:28" ht="15.75" customHeight="1">
      <c r="A894" s="29"/>
      <c r="B894" s="75"/>
      <c r="C894" s="29"/>
      <c r="D894" s="29"/>
      <c r="E894" s="29"/>
      <c r="F894" s="29"/>
      <c r="G894" s="29"/>
      <c r="H894" s="29"/>
      <c r="I894" s="29"/>
      <c r="J894" s="325"/>
      <c r="K894" s="29"/>
      <c r="L894" s="338"/>
      <c r="M894" s="29"/>
      <c r="N894" s="29"/>
      <c r="O894" s="29"/>
      <c r="P894" s="29"/>
      <c r="Q894" s="29"/>
      <c r="R894" s="29"/>
      <c r="S894" s="29"/>
      <c r="T894" s="29"/>
      <c r="U894" s="29"/>
      <c r="V894" s="29"/>
      <c r="W894" s="29"/>
      <c r="X894" s="29"/>
      <c r="Y894" s="29"/>
      <c r="Z894" s="29"/>
      <c r="AA894" s="29"/>
      <c r="AB894" s="29"/>
    </row>
    <row r="895" spans="1:28" ht="15.75" customHeight="1">
      <c r="A895" s="29"/>
      <c r="B895" s="75"/>
      <c r="C895" s="29"/>
      <c r="D895" s="29"/>
      <c r="E895" s="29"/>
      <c r="F895" s="29"/>
      <c r="G895" s="29"/>
      <c r="H895" s="29"/>
      <c r="I895" s="29"/>
      <c r="J895" s="325"/>
      <c r="K895" s="29"/>
      <c r="L895" s="338"/>
      <c r="M895" s="29"/>
      <c r="N895" s="29"/>
      <c r="O895" s="29"/>
      <c r="P895" s="29"/>
      <c r="Q895" s="29"/>
      <c r="R895" s="29"/>
      <c r="S895" s="29"/>
      <c r="T895" s="29"/>
      <c r="U895" s="29"/>
      <c r="V895" s="29"/>
      <c r="W895" s="29"/>
      <c r="X895" s="29"/>
      <c r="Y895" s="29"/>
      <c r="Z895" s="29"/>
      <c r="AA895" s="29"/>
      <c r="AB895" s="29"/>
    </row>
    <row r="896" spans="1:28" ht="15.75" customHeight="1">
      <c r="A896" s="29"/>
      <c r="B896" s="75"/>
      <c r="C896" s="29"/>
      <c r="D896" s="29"/>
      <c r="E896" s="29"/>
      <c r="F896" s="29"/>
      <c r="G896" s="29"/>
      <c r="H896" s="29"/>
      <c r="I896" s="29"/>
      <c r="J896" s="325"/>
      <c r="K896" s="29"/>
      <c r="L896" s="338"/>
      <c r="M896" s="29"/>
      <c r="N896" s="29"/>
      <c r="O896" s="29"/>
      <c r="P896" s="29"/>
      <c r="Q896" s="29"/>
      <c r="R896" s="29"/>
      <c r="S896" s="29"/>
      <c r="T896" s="29"/>
      <c r="U896" s="29"/>
      <c r="V896" s="29"/>
      <c r="W896" s="29"/>
      <c r="X896" s="29"/>
      <c r="Y896" s="29"/>
      <c r="Z896" s="29"/>
      <c r="AA896" s="29"/>
      <c r="AB896" s="29"/>
    </row>
    <row r="897" spans="1:28" ht="15.75" customHeight="1">
      <c r="A897" s="29"/>
      <c r="B897" s="75"/>
      <c r="C897" s="29"/>
      <c r="D897" s="29"/>
      <c r="E897" s="29"/>
      <c r="F897" s="29"/>
      <c r="G897" s="29"/>
      <c r="H897" s="29"/>
      <c r="I897" s="29"/>
      <c r="J897" s="325"/>
      <c r="K897" s="29"/>
      <c r="L897" s="338"/>
      <c r="M897" s="29"/>
      <c r="N897" s="29"/>
      <c r="O897" s="29"/>
      <c r="P897" s="29"/>
      <c r="Q897" s="29"/>
      <c r="R897" s="29"/>
      <c r="S897" s="29"/>
      <c r="T897" s="29"/>
      <c r="U897" s="29"/>
      <c r="V897" s="29"/>
      <c r="W897" s="29"/>
      <c r="X897" s="29"/>
      <c r="Y897" s="29"/>
      <c r="Z897" s="29"/>
      <c r="AA897" s="29"/>
      <c r="AB897" s="29"/>
    </row>
    <row r="898" spans="1:28" ht="15.75" customHeight="1">
      <c r="A898" s="29"/>
      <c r="B898" s="75"/>
      <c r="C898" s="29"/>
      <c r="D898" s="29"/>
      <c r="E898" s="29"/>
      <c r="F898" s="29"/>
      <c r="G898" s="29"/>
      <c r="H898" s="29"/>
      <c r="I898" s="29"/>
      <c r="J898" s="325"/>
      <c r="K898" s="29"/>
      <c r="L898" s="338"/>
      <c r="M898" s="29"/>
      <c r="N898" s="29"/>
      <c r="O898" s="29"/>
      <c r="P898" s="29"/>
      <c r="Q898" s="29"/>
      <c r="R898" s="29"/>
      <c r="S898" s="29"/>
      <c r="T898" s="29"/>
      <c r="U898" s="29"/>
      <c r="V898" s="29"/>
      <c r="W898" s="29"/>
      <c r="X898" s="29"/>
      <c r="Y898" s="29"/>
      <c r="Z898" s="29"/>
      <c r="AA898" s="29"/>
      <c r="AB898" s="29"/>
    </row>
    <row r="899" spans="1:28" ht="15.75" customHeight="1">
      <c r="A899" s="29"/>
      <c r="B899" s="75"/>
      <c r="C899" s="29"/>
      <c r="D899" s="29"/>
      <c r="E899" s="29"/>
      <c r="F899" s="29"/>
      <c r="G899" s="29"/>
      <c r="H899" s="29"/>
      <c r="I899" s="29"/>
      <c r="J899" s="325"/>
      <c r="K899" s="29"/>
      <c r="L899" s="338"/>
      <c r="M899" s="29"/>
      <c r="N899" s="29"/>
      <c r="O899" s="29"/>
      <c r="P899" s="29"/>
      <c r="Q899" s="29"/>
      <c r="R899" s="29"/>
      <c r="S899" s="29"/>
      <c r="T899" s="29"/>
      <c r="U899" s="29"/>
      <c r="V899" s="29"/>
      <c r="W899" s="29"/>
      <c r="X899" s="29"/>
      <c r="Y899" s="29"/>
      <c r="Z899" s="29"/>
      <c r="AA899" s="29"/>
      <c r="AB899" s="29"/>
    </row>
    <row r="900" spans="1:28" ht="15.75" customHeight="1">
      <c r="A900" s="29"/>
      <c r="B900" s="75"/>
      <c r="C900" s="29"/>
      <c r="D900" s="29"/>
      <c r="E900" s="29"/>
      <c r="F900" s="29"/>
      <c r="G900" s="29"/>
      <c r="H900" s="29"/>
      <c r="I900" s="29"/>
      <c r="J900" s="325"/>
      <c r="K900" s="29"/>
      <c r="L900" s="338"/>
      <c r="M900" s="29"/>
      <c r="N900" s="29"/>
      <c r="O900" s="29"/>
      <c r="P900" s="29"/>
      <c r="Q900" s="29"/>
      <c r="R900" s="29"/>
      <c r="S900" s="29"/>
      <c r="T900" s="29"/>
      <c r="U900" s="29"/>
      <c r="V900" s="29"/>
      <c r="W900" s="29"/>
      <c r="X900" s="29"/>
      <c r="Y900" s="29"/>
      <c r="Z900" s="29"/>
      <c r="AA900" s="29"/>
      <c r="AB900" s="29"/>
    </row>
    <row r="901" spans="1:28" ht="15.75" customHeight="1">
      <c r="A901" s="29"/>
      <c r="B901" s="75"/>
      <c r="C901" s="29"/>
      <c r="D901" s="29"/>
      <c r="E901" s="29"/>
      <c r="F901" s="29"/>
      <c r="G901" s="29"/>
      <c r="H901" s="29"/>
      <c r="I901" s="29"/>
      <c r="J901" s="325"/>
      <c r="K901" s="29"/>
      <c r="L901" s="338"/>
      <c r="M901" s="29"/>
      <c r="N901" s="29"/>
      <c r="O901" s="29"/>
      <c r="P901" s="29"/>
      <c r="Q901" s="29"/>
      <c r="R901" s="29"/>
      <c r="S901" s="29"/>
      <c r="T901" s="29"/>
      <c r="U901" s="29"/>
      <c r="V901" s="29"/>
      <c r="W901" s="29"/>
      <c r="X901" s="29"/>
      <c r="Y901" s="29"/>
      <c r="Z901" s="29"/>
      <c r="AA901" s="29"/>
      <c r="AB901" s="29"/>
    </row>
    <row r="902" spans="1:28" ht="15.75" customHeight="1">
      <c r="A902" s="29"/>
      <c r="B902" s="75"/>
      <c r="C902" s="29"/>
      <c r="D902" s="29"/>
      <c r="E902" s="29"/>
      <c r="F902" s="29"/>
      <c r="G902" s="29"/>
      <c r="H902" s="29"/>
      <c r="I902" s="29"/>
      <c r="J902" s="325"/>
      <c r="K902" s="29"/>
      <c r="L902" s="338"/>
      <c r="M902" s="29"/>
      <c r="N902" s="29"/>
      <c r="O902" s="29"/>
      <c r="P902" s="29"/>
      <c r="Q902" s="29"/>
      <c r="R902" s="29"/>
      <c r="S902" s="29"/>
      <c r="T902" s="29"/>
      <c r="U902" s="29"/>
      <c r="V902" s="29"/>
      <c r="W902" s="29"/>
      <c r="X902" s="29"/>
      <c r="Y902" s="29"/>
      <c r="Z902" s="29"/>
      <c r="AA902" s="29"/>
      <c r="AB902" s="29"/>
    </row>
    <row r="903" spans="1:28" ht="15.75" customHeight="1">
      <c r="A903" s="29"/>
      <c r="B903" s="75"/>
      <c r="C903" s="29"/>
      <c r="D903" s="29"/>
      <c r="E903" s="29"/>
      <c r="F903" s="29"/>
      <c r="G903" s="29"/>
      <c r="H903" s="29"/>
      <c r="I903" s="29"/>
      <c r="J903" s="325"/>
      <c r="K903" s="29"/>
      <c r="L903" s="338"/>
      <c r="M903" s="29"/>
      <c r="N903" s="29"/>
      <c r="O903" s="29"/>
      <c r="P903" s="29"/>
      <c r="Q903" s="29"/>
      <c r="R903" s="29"/>
      <c r="S903" s="29"/>
      <c r="T903" s="29"/>
      <c r="U903" s="29"/>
      <c r="V903" s="29"/>
      <c r="W903" s="29"/>
      <c r="X903" s="29"/>
      <c r="Y903" s="29"/>
      <c r="Z903" s="29"/>
      <c r="AA903" s="29"/>
      <c r="AB903" s="29"/>
    </row>
    <row r="904" spans="1:28" ht="15.75" customHeight="1">
      <c r="A904" s="29"/>
      <c r="B904" s="75"/>
      <c r="C904" s="29"/>
      <c r="D904" s="29"/>
      <c r="E904" s="29"/>
      <c r="F904" s="29"/>
      <c r="G904" s="29"/>
      <c r="H904" s="29"/>
      <c r="I904" s="29"/>
      <c r="J904" s="325"/>
      <c r="K904" s="29"/>
      <c r="L904" s="338"/>
      <c r="M904" s="29"/>
      <c r="N904" s="29"/>
      <c r="O904" s="29"/>
      <c r="P904" s="29"/>
      <c r="Q904" s="29"/>
      <c r="R904" s="29"/>
      <c r="S904" s="29"/>
      <c r="T904" s="29"/>
      <c r="U904" s="29"/>
      <c r="V904" s="29"/>
      <c r="W904" s="29"/>
      <c r="X904" s="29"/>
      <c r="Y904" s="29"/>
      <c r="Z904" s="29"/>
      <c r="AA904" s="29"/>
      <c r="AB904" s="29"/>
    </row>
    <row r="905" spans="1:28" ht="15.75" customHeight="1">
      <c r="A905" s="29"/>
      <c r="B905" s="75"/>
      <c r="C905" s="29"/>
      <c r="D905" s="29"/>
      <c r="E905" s="29"/>
      <c r="F905" s="29"/>
      <c r="G905" s="29"/>
      <c r="H905" s="29"/>
      <c r="I905" s="29"/>
      <c r="J905" s="325"/>
      <c r="K905" s="29"/>
      <c r="L905" s="338"/>
      <c r="M905" s="29"/>
      <c r="N905" s="29"/>
      <c r="O905" s="29"/>
      <c r="P905" s="29"/>
      <c r="Q905" s="29"/>
      <c r="R905" s="29"/>
      <c r="S905" s="29"/>
      <c r="T905" s="29"/>
      <c r="U905" s="29"/>
      <c r="V905" s="29"/>
      <c r="W905" s="29"/>
      <c r="X905" s="29"/>
      <c r="Y905" s="29"/>
      <c r="Z905" s="29"/>
      <c r="AA905" s="29"/>
      <c r="AB905" s="29"/>
    </row>
    <row r="906" spans="1:28" ht="15.75" customHeight="1">
      <c r="A906" s="29"/>
      <c r="B906" s="75"/>
      <c r="C906" s="29"/>
      <c r="D906" s="29"/>
      <c r="E906" s="29"/>
      <c r="F906" s="29"/>
      <c r="G906" s="29"/>
      <c r="H906" s="29"/>
      <c r="I906" s="29"/>
      <c r="J906" s="325"/>
      <c r="K906" s="29"/>
      <c r="L906" s="338"/>
      <c r="M906" s="29"/>
      <c r="N906" s="29"/>
      <c r="O906" s="29"/>
      <c r="P906" s="29"/>
      <c r="Q906" s="29"/>
      <c r="R906" s="29"/>
      <c r="S906" s="29"/>
      <c r="T906" s="29"/>
      <c r="U906" s="29"/>
      <c r="V906" s="29"/>
      <c r="W906" s="29"/>
      <c r="X906" s="29"/>
      <c r="Y906" s="29"/>
      <c r="Z906" s="29"/>
      <c r="AA906" s="29"/>
      <c r="AB906" s="29"/>
    </row>
    <row r="907" spans="1:28" ht="15.75" customHeight="1">
      <c r="A907" s="29"/>
      <c r="B907" s="75"/>
      <c r="C907" s="29"/>
      <c r="D907" s="29"/>
      <c r="E907" s="29"/>
      <c r="F907" s="29"/>
      <c r="G907" s="29"/>
      <c r="H907" s="29"/>
      <c r="I907" s="29"/>
      <c r="J907" s="325"/>
      <c r="K907" s="29"/>
      <c r="L907" s="338"/>
      <c r="M907" s="29"/>
      <c r="N907" s="29"/>
      <c r="O907" s="29"/>
      <c r="P907" s="29"/>
      <c r="Q907" s="29"/>
      <c r="R907" s="29"/>
      <c r="S907" s="29"/>
      <c r="T907" s="29"/>
      <c r="U907" s="29"/>
      <c r="V907" s="29"/>
      <c r="W907" s="29"/>
      <c r="X907" s="29"/>
      <c r="Y907" s="29"/>
      <c r="Z907" s="29"/>
      <c r="AA907" s="29"/>
      <c r="AB907" s="29"/>
    </row>
    <row r="908" spans="1:28" ht="15.75" customHeight="1">
      <c r="A908" s="29"/>
      <c r="B908" s="75"/>
      <c r="C908" s="29"/>
      <c r="D908" s="29"/>
      <c r="E908" s="29"/>
      <c r="F908" s="29"/>
      <c r="G908" s="29"/>
      <c r="H908" s="29"/>
      <c r="I908" s="29"/>
      <c r="J908" s="325"/>
      <c r="K908" s="29"/>
      <c r="L908" s="338"/>
      <c r="M908" s="29"/>
      <c r="N908" s="29"/>
      <c r="O908" s="29"/>
      <c r="P908" s="29"/>
      <c r="Q908" s="29"/>
      <c r="R908" s="29"/>
      <c r="S908" s="29"/>
      <c r="T908" s="29"/>
      <c r="U908" s="29"/>
      <c r="V908" s="29"/>
      <c r="W908" s="29"/>
      <c r="X908" s="29"/>
      <c r="Y908" s="29"/>
      <c r="Z908" s="29"/>
      <c r="AA908" s="29"/>
      <c r="AB908" s="29"/>
    </row>
    <row r="909" spans="1:28" ht="15.75" customHeight="1">
      <c r="A909" s="29"/>
      <c r="B909" s="75"/>
      <c r="C909" s="29"/>
      <c r="D909" s="29"/>
      <c r="E909" s="29"/>
      <c r="F909" s="29"/>
      <c r="G909" s="29"/>
      <c r="H909" s="29"/>
      <c r="I909" s="29"/>
      <c r="J909" s="325"/>
      <c r="K909" s="29"/>
      <c r="L909" s="338"/>
      <c r="M909" s="29"/>
      <c r="N909" s="29"/>
      <c r="O909" s="29"/>
      <c r="P909" s="29"/>
      <c r="Q909" s="29"/>
      <c r="R909" s="29"/>
      <c r="S909" s="29"/>
      <c r="T909" s="29"/>
      <c r="U909" s="29"/>
      <c r="V909" s="29"/>
      <c r="W909" s="29"/>
      <c r="X909" s="29"/>
      <c r="Y909" s="29"/>
      <c r="Z909" s="29"/>
      <c r="AA909" s="29"/>
      <c r="AB909" s="29"/>
    </row>
    <row r="910" spans="1:28" ht="15.75" customHeight="1">
      <c r="A910" s="29"/>
      <c r="B910" s="75"/>
      <c r="C910" s="29"/>
      <c r="D910" s="29"/>
      <c r="E910" s="29"/>
      <c r="F910" s="29"/>
      <c r="G910" s="29"/>
      <c r="H910" s="29"/>
      <c r="I910" s="29"/>
      <c r="J910" s="325"/>
      <c r="K910" s="29"/>
      <c r="L910" s="338"/>
      <c r="M910" s="29"/>
      <c r="N910" s="29"/>
      <c r="O910" s="29"/>
      <c r="P910" s="29"/>
      <c r="Q910" s="29"/>
      <c r="R910" s="29"/>
      <c r="S910" s="29"/>
      <c r="T910" s="29"/>
      <c r="U910" s="29"/>
      <c r="V910" s="29"/>
      <c r="W910" s="29"/>
      <c r="X910" s="29"/>
      <c r="Y910" s="29"/>
      <c r="Z910" s="29"/>
      <c r="AA910" s="29"/>
      <c r="AB910" s="29"/>
    </row>
    <row r="911" spans="1:28" ht="15.75" customHeight="1">
      <c r="A911" s="29"/>
      <c r="B911" s="75"/>
      <c r="C911" s="29"/>
      <c r="D911" s="29"/>
      <c r="E911" s="29"/>
      <c r="F911" s="29"/>
      <c r="G911" s="29"/>
      <c r="H911" s="29"/>
      <c r="I911" s="29"/>
      <c r="J911" s="325"/>
      <c r="K911" s="29"/>
      <c r="L911" s="338"/>
      <c r="M911" s="29"/>
      <c r="N911" s="29"/>
      <c r="O911" s="29"/>
      <c r="P911" s="29"/>
      <c r="Q911" s="29"/>
      <c r="R911" s="29"/>
      <c r="S911" s="29"/>
      <c r="T911" s="29"/>
      <c r="U911" s="29"/>
      <c r="V911" s="29"/>
      <c r="W911" s="29"/>
      <c r="X911" s="29"/>
      <c r="Y911" s="29"/>
      <c r="Z911" s="29"/>
      <c r="AA911" s="29"/>
      <c r="AB911" s="29"/>
    </row>
    <row r="912" spans="1:28" ht="15.75" customHeight="1">
      <c r="A912" s="29"/>
      <c r="B912" s="75"/>
      <c r="C912" s="29"/>
      <c r="D912" s="29"/>
      <c r="E912" s="29"/>
      <c r="F912" s="29"/>
      <c r="G912" s="29"/>
      <c r="H912" s="29"/>
      <c r="I912" s="29"/>
      <c r="J912" s="325"/>
      <c r="K912" s="29"/>
      <c r="L912" s="338"/>
      <c r="M912" s="29"/>
      <c r="N912" s="29"/>
      <c r="O912" s="29"/>
      <c r="P912" s="29"/>
      <c r="Q912" s="29"/>
      <c r="R912" s="29"/>
      <c r="S912" s="29"/>
      <c r="T912" s="29"/>
      <c r="U912" s="29"/>
      <c r="V912" s="29"/>
      <c r="W912" s="29"/>
      <c r="X912" s="29"/>
      <c r="Y912" s="29"/>
      <c r="Z912" s="29"/>
      <c r="AA912" s="29"/>
      <c r="AB912" s="29"/>
    </row>
    <row r="913" spans="1:28" ht="15.75" customHeight="1">
      <c r="A913" s="29"/>
      <c r="B913" s="75"/>
      <c r="C913" s="29"/>
      <c r="D913" s="29"/>
      <c r="E913" s="29"/>
      <c r="F913" s="29"/>
      <c r="G913" s="29"/>
      <c r="H913" s="29"/>
      <c r="I913" s="29"/>
      <c r="J913" s="325"/>
      <c r="K913" s="29"/>
      <c r="L913" s="338"/>
      <c r="M913" s="29"/>
      <c r="N913" s="29"/>
      <c r="O913" s="29"/>
      <c r="P913" s="29"/>
      <c r="Q913" s="29"/>
      <c r="R913" s="29"/>
      <c r="S913" s="29"/>
      <c r="T913" s="29"/>
      <c r="U913" s="29"/>
      <c r="V913" s="29"/>
      <c r="W913" s="29"/>
      <c r="X913" s="29"/>
      <c r="Y913" s="29"/>
      <c r="Z913" s="29"/>
      <c r="AA913" s="29"/>
      <c r="AB913" s="29"/>
    </row>
    <row r="914" spans="1:28" ht="15.75" customHeight="1">
      <c r="A914" s="29"/>
      <c r="B914" s="75"/>
      <c r="C914" s="29"/>
      <c r="D914" s="29"/>
      <c r="E914" s="29"/>
      <c r="F914" s="29"/>
      <c r="G914" s="29"/>
      <c r="H914" s="29"/>
      <c r="I914" s="29"/>
      <c r="J914" s="325"/>
      <c r="K914" s="29"/>
      <c r="L914" s="338"/>
      <c r="M914" s="29"/>
      <c r="N914" s="29"/>
      <c r="O914" s="29"/>
      <c r="P914" s="29"/>
      <c r="Q914" s="29"/>
      <c r="R914" s="29"/>
      <c r="S914" s="29"/>
      <c r="T914" s="29"/>
      <c r="U914" s="29"/>
      <c r="V914" s="29"/>
      <c r="W914" s="29"/>
      <c r="X914" s="29"/>
      <c r="Y914" s="29"/>
      <c r="Z914" s="29"/>
      <c r="AA914" s="29"/>
      <c r="AB914" s="29"/>
    </row>
    <row r="915" spans="1:28" ht="15.75" customHeight="1">
      <c r="A915" s="29"/>
      <c r="B915" s="75"/>
      <c r="C915" s="29"/>
      <c r="D915" s="29"/>
      <c r="E915" s="29"/>
      <c r="F915" s="29"/>
      <c r="G915" s="29"/>
      <c r="H915" s="29"/>
      <c r="I915" s="29"/>
      <c r="J915" s="325"/>
      <c r="K915" s="29"/>
      <c r="L915" s="338"/>
      <c r="M915" s="29"/>
      <c r="N915" s="29"/>
      <c r="O915" s="29"/>
      <c r="P915" s="29"/>
      <c r="Q915" s="29"/>
      <c r="R915" s="29"/>
      <c r="S915" s="29"/>
      <c r="T915" s="29"/>
      <c r="U915" s="29"/>
      <c r="V915" s="29"/>
      <c r="W915" s="29"/>
      <c r="X915" s="29"/>
      <c r="Y915" s="29"/>
      <c r="Z915" s="29"/>
      <c r="AA915" s="29"/>
      <c r="AB915" s="29"/>
    </row>
    <row r="916" spans="1:28" ht="15.75" customHeight="1">
      <c r="A916" s="29"/>
      <c r="B916" s="75"/>
      <c r="C916" s="29"/>
      <c r="D916" s="29"/>
      <c r="E916" s="29"/>
      <c r="F916" s="29"/>
      <c r="G916" s="29"/>
      <c r="H916" s="29"/>
      <c r="I916" s="29"/>
      <c r="J916" s="325"/>
      <c r="K916" s="29"/>
      <c r="L916" s="338"/>
      <c r="M916" s="29"/>
      <c r="N916" s="29"/>
      <c r="O916" s="29"/>
      <c r="P916" s="29"/>
      <c r="Q916" s="29"/>
      <c r="R916" s="29"/>
      <c r="S916" s="29"/>
      <c r="T916" s="29"/>
      <c r="U916" s="29"/>
      <c r="V916" s="29"/>
      <c r="W916" s="29"/>
      <c r="X916" s="29"/>
      <c r="Y916" s="29"/>
      <c r="Z916" s="29"/>
      <c r="AA916" s="29"/>
      <c r="AB916" s="29"/>
    </row>
    <row r="917" spans="1:28" ht="15.75" customHeight="1">
      <c r="A917" s="29"/>
      <c r="B917" s="75"/>
      <c r="C917" s="29"/>
      <c r="D917" s="29"/>
      <c r="E917" s="29"/>
      <c r="F917" s="29"/>
      <c r="G917" s="29"/>
      <c r="H917" s="29"/>
      <c r="I917" s="29"/>
      <c r="J917" s="325"/>
      <c r="K917" s="29"/>
      <c r="L917" s="338"/>
      <c r="M917" s="29"/>
      <c r="N917" s="29"/>
      <c r="O917" s="29"/>
      <c r="P917" s="29"/>
      <c r="Q917" s="29"/>
      <c r="R917" s="29"/>
      <c r="S917" s="29"/>
      <c r="T917" s="29"/>
      <c r="U917" s="29"/>
      <c r="V917" s="29"/>
      <c r="W917" s="29"/>
      <c r="X917" s="29"/>
      <c r="Y917" s="29"/>
      <c r="Z917" s="29"/>
      <c r="AA917" s="29"/>
      <c r="AB917" s="29"/>
    </row>
    <row r="918" spans="1:28" ht="15.75" customHeight="1">
      <c r="A918" s="29"/>
      <c r="B918" s="75"/>
      <c r="C918" s="29"/>
      <c r="D918" s="29"/>
      <c r="E918" s="29"/>
      <c r="F918" s="29"/>
      <c r="G918" s="29"/>
      <c r="H918" s="29"/>
      <c r="I918" s="29"/>
      <c r="J918" s="325"/>
      <c r="K918" s="29"/>
      <c r="L918" s="338"/>
      <c r="M918" s="29"/>
      <c r="N918" s="29"/>
      <c r="O918" s="29"/>
      <c r="P918" s="29"/>
      <c r="Q918" s="29"/>
      <c r="R918" s="29"/>
      <c r="S918" s="29"/>
      <c r="T918" s="29"/>
      <c r="U918" s="29"/>
      <c r="V918" s="29"/>
      <c r="W918" s="29"/>
      <c r="X918" s="29"/>
      <c r="Y918" s="29"/>
      <c r="Z918" s="29"/>
      <c r="AA918" s="29"/>
      <c r="AB918" s="29"/>
    </row>
    <row r="919" spans="1:28" ht="15.75" customHeight="1">
      <c r="A919" s="29"/>
      <c r="B919" s="75"/>
      <c r="C919" s="29"/>
      <c r="D919" s="29"/>
      <c r="E919" s="29"/>
      <c r="F919" s="29"/>
      <c r="G919" s="29"/>
      <c r="H919" s="29"/>
      <c r="I919" s="29"/>
      <c r="J919" s="325"/>
      <c r="K919" s="29"/>
      <c r="L919" s="338"/>
      <c r="M919" s="29"/>
      <c r="N919" s="29"/>
      <c r="O919" s="29"/>
      <c r="P919" s="29"/>
      <c r="Q919" s="29"/>
      <c r="R919" s="29"/>
      <c r="S919" s="29"/>
      <c r="T919" s="29"/>
      <c r="U919" s="29"/>
      <c r="V919" s="29"/>
      <c r="W919" s="29"/>
      <c r="X919" s="29"/>
      <c r="Y919" s="29"/>
      <c r="Z919" s="29"/>
      <c r="AA919" s="29"/>
      <c r="AB919" s="29"/>
    </row>
    <row r="920" spans="1:28" ht="15.75" customHeight="1">
      <c r="A920" s="29"/>
      <c r="B920" s="75"/>
      <c r="C920" s="29"/>
      <c r="D920" s="29"/>
      <c r="E920" s="29"/>
      <c r="F920" s="29"/>
      <c r="G920" s="29"/>
      <c r="H920" s="29"/>
      <c r="I920" s="29"/>
      <c r="J920" s="325"/>
      <c r="K920" s="29"/>
      <c r="L920" s="338"/>
      <c r="M920" s="29"/>
      <c r="N920" s="29"/>
      <c r="O920" s="29"/>
      <c r="P920" s="29"/>
      <c r="Q920" s="29"/>
      <c r="R920" s="29"/>
      <c r="S920" s="29"/>
      <c r="T920" s="29"/>
      <c r="U920" s="29"/>
      <c r="V920" s="29"/>
      <c r="W920" s="29"/>
      <c r="X920" s="29"/>
      <c r="Y920" s="29"/>
      <c r="Z920" s="29"/>
      <c r="AA920" s="29"/>
      <c r="AB920" s="29"/>
    </row>
    <row r="921" spans="1:28" ht="15.75" customHeight="1">
      <c r="A921" s="29"/>
      <c r="B921" s="75"/>
      <c r="C921" s="29"/>
      <c r="D921" s="29"/>
      <c r="E921" s="29"/>
      <c r="F921" s="29"/>
      <c r="G921" s="29"/>
      <c r="H921" s="29"/>
      <c r="I921" s="29"/>
      <c r="J921" s="325"/>
      <c r="K921" s="29"/>
      <c r="L921" s="338"/>
      <c r="M921" s="29"/>
      <c r="N921" s="29"/>
      <c r="O921" s="29"/>
      <c r="P921" s="29"/>
      <c r="Q921" s="29"/>
      <c r="R921" s="29"/>
      <c r="S921" s="29"/>
      <c r="T921" s="29"/>
      <c r="U921" s="29"/>
      <c r="V921" s="29"/>
      <c r="W921" s="29"/>
      <c r="X921" s="29"/>
      <c r="Y921" s="29"/>
      <c r="Z921" s="29"/>
      <c r="AA921" s="29"/>
      <c r="AB921" s="29"/>
    </row>
    <row r="922" spans="1:28" ht="15.75" customHeight="1">
      <c r="A922" s="29"/>
      <c r="B922" s="75"/>
      <c r="C922" s="29"/>
      <c r="D922" s="29"/>
      <c r="E922" s="29"/>
      <c r="F922" s="29"/>
      <c r="G922" s="29"/>
      <c r="H922" s="29"/>
      <c r="I922" s="29"/>
      <c r="J922" s="325"/>
      <c r="K922" s="29"/>
      <c r="L922" s="338"/>
      <c r="M922" s="29"/>
      <c r="N922" s="29"/>
      <c r="O922" s="29"/>
      <c r="P922" s="29"/>
      <c r="Q922" s="29"/>
      <c r="R922" s="29"/>
      <c r="S922" s="29"/>
      <c r="T922" s="29"/>
      <c r="U922" s="29"/>
      <c r="V922" s="29"/>
      <c r="W922" s="29"/>
      <c r="X922" s="29"/>
      <c r="Y922" s="29"/>
      <c r="Z922" s="29"/>
      <c r="AA922" s="29"/>
      <c r="AB922" s="29"/>
    </row>
    <row r="923" spans="1:28" ht="15.75" customHeight="1">
      <c r="A923" s="29"/>
      <c r="B923" s="75"/>
      <c r="C923" s="29"/>
      <c r="D923" s="29"/>
      <c r="E923" s="29"/>
      <c r="F923" s="29"/>
      <c r="G923" s="29"/>
      <c r="H923" s="29"/>
      <c r="I923" s="29"/>
      <c r="J923" s="325"/>
      <c r="K923" s="29"/>
      <c r="L923" s="338"/>
      <c r="M923" s="29"/>
      <c r="N923" s="29"/>
      <c r="O923" s="29"/>
      <c r="P923" s="29"/>
      <c r="Q923" s="29"/>
      <c r="R923" s="29"/>
      <c r="S923" s="29"/>
      <c r="T923" s="29"/>
      <c r="U923" s="29"/>
      <c r="V923" s="29"/>
      <c r="W923" s="29"/>
      <c r="X923" s="29"/>
      <c r="Y923" s="29"/>
      <c r="Z923" s="29"/>
      <c r="AA923" s="29"/>
      <c r="AB923" s="29"/>
    </row>
    <row r="924" spans="1:28" ht="15.75" customHeight="1">
      <c r="A924" s="29"/>
      <c r="B924" s="75"/>
      <c r="C924" s="29"/>
      <c r="D924" s="29"/>
      <c r="E924" s="29"/>
      <c r="F924" s="29"/>
      <c r="G924" s="29"/>
      <c r="H924" s="29"/>
      <c r="I924" s="29"/>
      <c r="J924" s="325"/>
      <c r="K924" s="29"/>
      <c r="L924" s="338"/>
      <c r="M924" s="29"/>
      <c r="N924" s="29"/>
      <c r="O924" s="29"/>
      <c r="P924" s="29"/>
      <c r="Q924" s="29"/>
      <c r="R924" s="29"/>
      <c r="S924" s="29"/>
      <c r="T924" s="29"/>
      <c r="U924" s="29"/>
      <c r="V924" s="29"/>
      <c r="W924" s="29"/>
      <c r="X924" s="29"/>
      <c r="Y924" s="29"/>
      <c r="Z924" s="29"/>
      <c r="AA924" s="29"/>
      <c r="AB924" s="29"/>
    </row>
    <row r="925" spans="1:28" ht="15.75" customHeight="1">
      <c r="A925" s="29"/>
      <c r="B925" s="75"/>
      <c r="C925" s="29"/>
      <c r="D925" s="29"/>
      <c r="E925" s="29"/>
      <c r="F925" s="29"/>
      <c r="G925" s="29"/>
      <c r="H925" s="29"/>
      <c r="I925" s="29"/>
      <c r="J925" s="325"/>
      <c r="K925" s="29"/>
      <c r="L925" s="338"/>
      <c r="M925" s="29"/>
      <c r="N925" s="29"/>
      <c r="O925" s="29"/>
      <c r="P925" s="29"/>
      <c r="Q925" s="29"/>
      <c r="R925" s="29"/>
      <c r="S925" s="29"/>
      <c r="T925" s="29"/>
      <c r="U925" s="29"/>
      <c r="V925" s="29"/>
      <c r="W925" s="29"/>
      <c r="X925" s="29"/>
      <c r="Y925" s="29"/>
      <c r="Z925" s="29"/>
      <c r="AA925" s="29"/>
      <c r="AB925" s="29"/>
    </row>
    <row r="926" spans="1:28" ht="15.75" customHeight="1">
      <c r="A926" s="29"/>
      <c r="B926" s="75"/>
      <c r="C926" s="29"/>
      <c r="D926" s="29"/>
      <c r="E926" s="29"/>
      <c r="F926" s="29"/>
      <c r="G926" s="29"/>
      <c r="H926" s="29"/>
      <c r="I926" s="29"/>
      <c r="J926" s="325"/>
      <c r="K926" s="29"/>
      <c r="L926" s="338"/>
      <c r="M926" s="29"/>
      <c r="N926" s="29"/>
      <c r="O926" s="29"/>
      <c r="P926" s="29"/>
      <c r="Q926" s="29"/>
      <c r="R926" s="29"/>
      <c r="S926" s="29"/>
      <c r="T926" s="29"/>
      <c r="U926" s="29"/>
      <c r="V926" s="29"/>
      <c r="W926" s="29"/>
      <c r="X926" s="29"/>
      <c r="Y926" s="29"/>
      <c r="Z926" s="29"/>
      <c r="AA926" s="29"/>
      <c r="AB926" s="29"/>
    </row>
    <row r="927" spans="1:28" ht="15.75" customHeight="1">
      <c r="A927" s="29"/>
      <c r="B927" s="75"/>
      <c r="C927" s="29"/>
      <c r="D927" s="29"/>
      <c r="E927" s="29"/>
      <c r="F927" s="29"/>
      <c r="G927" s="29"/>
      <c r="H927" s="29"/>
      <c r="I927" s="29"/>
      <c r="J927" s="325"/>
      <c r="K927" s="29"/>
      <c r="L927" s="338"/>
      <c r="M927" s="29"/>
      <c r="N927" s="29"/>
      <c r="O927" s="29"/>
      <c r="P927" s="29"/>
      <c r="Q927" s="29"/>
      <c r="R927" s="29"/>
      <c r="S927" s="29"/>
      <c r="T927" s="29"/>
      <c r="U927" s="29"/>
      <c r="V927" s="29"/>
      <c r="W927" s="29"/>
      <c r="X927" s="29"/>
      <c r="Y927" s="29"/>
      <c r="Z927" s="29"/>
      <c r="AA927" s="29"/>
      <c r="AB927" s="29"/>
    </row>
    <row r="928" spans="1:28" ht="15.75" customHeight="1">
      <c r="A928" s="29"/>
      <c r="B928" s="75"/>
      <c r="C928" s="29"/>
      <c r="D928" s="29"/>
      <c r="E928" s="29"/>
      <c r="F928" s="29"/>
      <c r="G928" s="29"/>
      <c r="H928" s="29"/>
      <c r="I928" s="29"/>
      <c r="J928" s="325"/>
      <c r="K928" s="29"/>
      <c r="L928" s="338"/>
      <c r="M928" s="29"/>
      <c r="N928" s="29"/>
      <c r="O928" s="29"/>
      <c r="P928" s="29"/>
      <c r="Q928" s="29"/>
      <c r="R928" s="29"/>
      <c r="S928" s="29"/>
      <c r="T928" s="29"/>
      <c r="U928" s="29"/>
      <c r="V928" s="29"/>
      <c r="W928" s="29"/>
      <c r="X928" s="29"/>
      <c r="Y928" s="29"/>
      <c r="Z928" s="29"/>
      <c r="AA928" s="29"/>
      <c r="AB928" s="29"/>
    </row>
    <row r="929" spans="1:28" ht="15.75" customHeight="1">
      <c r="A929" s="29"/>
      <c r="B929" s="75"/>
      <c r="C929" s="29"/>
      <c r="D929" s="29"/>
      <c r="E929" s="29"/>
      <c r="F929" s="29"/>
      <c r="G929" s="29"/>
      <c r="H929" s="29"/>
      <c r="I929" s="29"/>
      <c r="J929" s="325"/>
      <c r="K929" s="29"/>
      <c r="L929" s="338"/>
      <c r="M929" s="29"/>
      <c r="N929" s="29"/>
      <c r="O929" s="29"/>
      <c r="P929" s="29"/>
      <c r="Q929" s="29"/>
      <c r="R929" s="29"/>
      <c r="S929" s="29"/>
      <c r="T929" s="29"/>
      <c r="U929" s="29"/>
      <c r="V929" s="29"/>
      <c r="W929" s="29"/>
      <c r="X929" s="29"/>
      <c r="Y929" s="29"/>
      <c r="Z929" s="29"/>
      <c r="AA929" s="29"/>
      <c r="AB929" s="29"/>
    </row>
    <row r="930" spans="1:28" ht="15.75" customHeight="1">
      <c r="A930" s="29"/>
      <c r="B930" s="75"/>
      <c r="C930" s="29"/>
      <c r="D930" s="29"/>
      <c r="E930" s="29"/>
      <c r="F930" s="29"/>
      <c r="G930" s="29"/>
      <c r="H930" s="29"/>
      <c r="I930" s="29"/>
      <c r="J930" s="325"/>
      <c r="K930" s="29"/>
      <c r="L930" s="338"/>
      <c r="M930" s="29"/>
      <c r="N930" s="29"/>
      <c r="O930" s="29"/>
      <c r="P930" s="29"/>
      <c r="Q930" s="29"/>
      <c r="R930" s="29"/>
      <c r="S930" s="29"/>
      <c r="T930" s="29"/>
      <c r="U930" s="29"/>
      <c r="V930" s="29"/>
      <c r="W930" s="29"/>
      <c r="X930" s="29"/>
      <c r="Y930" s="29"/>
      <c r="Z930" s="29"/>
      <c r="AA930" s="29"/>
      <c r="AB930" s="29"/>
    </row>
    <row r="931" spans="1:28" ht="15.75" customHeight="1">
      <c r="A931" s="29"/>
      <c r="B931" s="75"/>
      <c r="C931" s="29"/>
      <c r="D931" s="29"/>
      <c r="E931" s="29"/>
      <c r="F931" s="29"/>
      <c r="G931" s="29"/>
      <c r="H931" s="29"/>
      <c r="I931" s="29"/>
      <c r="J931" s="325"/>
      <c r="K931" s="29"/>
      <c r="L931" s="338"/>
      <c r="M931" s="29"/>
      <c r="N931" s="29"/>
      <c r="O931" s="29"/>
      <c r="P931" s="29"/>
      <c r="Q931" s="29"/>
      <c r="R931" s="29"/>
      <c r="S931" s="29"/>
      <c r="T931" s="29"/>
      <c r="U931" s="29"/>
      <c r="V931" s="29"/>
      <c r="W931" s="29"/>
      <c r="X931" s="29"/>
      <c r="Y931" s="29"/>
      <c r="Z931" s="29"/>
      <c r="AA931" s="29"/>
      <c r="AB931" s="29"/>
    </row>
    <row r="932" spans="1:28" ht="15.75" customHeight="1">
      <c r="A932" s="29"/>
      <c r="B932" s="75"/>
      <c r="C932" s="29"/>
      <c r="D932" s="29"/>
      <c r="E932" s="29"/>
      <c r="F932" s="29"/>
      <c r="G932" s="29"/>
      <c r="H932" s="29"/>
      <c r="I932" s="29"/>
      <c r="J932" s="325"/>
      <c r="K932" s="29"/>
      <c r="L932" s="338"/>
      <c r="M932" s="29"/>
      <c r="N932" s="29"/>
      <c r="O932" s="29"/>
      <c r="P932" s="29"/>
      <c r="Q932" s="29"/>
      <c r="R932" s="29"/>
      <c r="S932" s="29"/>
      <c r="T932" s="29"/>
      <c r="U932" s="29"/>
      <c r="V932" s="29"/>
      <c r="W932" s="29"/>
      <c r="X932" s="29"/>
      <c r="Y932" s="29"/>
      <c r="Z932" s="29"/>
      <c r="AA932" s="29"/>
      <c r="AB932" s="29"/>
    </row>
    <row r="933" spans="1:28" ht="15.75" customHeight="1">
      <c r="A933" s="29"/>
      <c r="B933" s="75"/>
      <c r="C933" s="29"/>
      <c r="D933" s="29"/>
      <c r="E933" s="29"/>
      <c r="F933" s="29"/>
      <c r="G933" s="29"/>
      <c r="H933" s="29"/>
      <c r="I933" s="29"/>
      <c r="J933" s="325"/>
      <c r="K933" s="29"/>
      <c r="L933" s="338"/>
      <c r="M933" s="29"/>
      <c r="N933" s="29"/>
      <c r="O933" s="29"/>
      <c r="P933" s="29"/>
      <c r="Q933" s="29"/>
      <c r="R933" s="29"/>
      <c r="S933" s="29"/>
      <c r="T933" s="29"/>
      <c r="U933" s="29"/>
      <c r="V933" s="29"/>
      <c r="W933" s="29"/>
      <c r="X933" s="29"/>
      <c r="Y933" s="29"/>
      <c r="Z933" s="29"/>
      <c r="AA933" s="29"/>
      <c r="AB933" s="29"/>
    </row>
    <row r="934" spans="1:28" ht="15.75" customHeight="1">
      <c r="A934" s="29"/>
      <c r="B934" s="75"/>
      <c r="C934" s="29"/>
      <c r="D934" s="29"/>
      <c r="E934" s="29"/>
      <c r="F934" s="29"/>
      <c r="G934" s="29"/>
      <c r="H934" s="29"/>
      <c r="I934" s="29"/>
      <c r="J934" s="325"/>
      <c r="K934" s="29"/>
      <c r="L934" s="338"/>
      <c r="M934" s="29"/>
      <c r="N934" s="29"/>
      <c r="O934" s="29"/>
      <c r="P934" s="29"/>
      <c r="Q934" s="29"/>
      <c r="R934" s="29"/>
      <c r="S934" s="29"/>
      <c r="T934" s="29"/>
      <c r="U934" s="29"/>
      <c r="V934" s="29"/>
      <c r="W934" s="29"/>
      <c r="X934" s="29"/>
      <c r="Y934" s="29"/>
      <c r="Z934" s="29"/>
      <c r="AA934" s="29"/>
      <c r="AB934" s="29"/>
    </row>
    <row r="935" spans="1:28" ht="15.75" customHeight="1">
      <c r="A935" s="29"/>
      <c r="B935" s="75"/>
      <c r="C935" s="29"/>
      <c r="D935" s="29"/>
      <c r="E935" s="29"/>
      <c r="F935" s="29"/>
      <c r="G935" s="29"/>
      <c r="H935" s="29"/>
      <c r="I935" s="29"/>
      <c r="J935" s="325"/>
      <c r="K935" s="29"/>
      <c r="L935" s="338"/>
      <c r="M935" s="29"/>
      <c r="N935" s="29"/>
      <c r="O935" s="29"/>
      <c r="P935" s="29"/>
      <c r="Q935" s="29"/>
      <c r="R935" s="29"/>
      <c r="S935" s="29"/>
      <c r="T935" s="29"/>
      <c r="U935" s="29"/>
      <c r="V935" s="29"/>
      <c r="W935" s="29"/>
      <c r="X935" s="29"/>
      <c r="Y935" s="29"/>
      <c r="Z935" s="29"/>
      <c r="AA935" s="29"/>
      <c r="AB935" s="29"/>
    </row>
    <row r="936" spans="1:28" ht="15.75" customHeight="1">
      <c r="A936" s="29"/>
      <c r="B936" s="75"/>
      <c r="C936" s="29"/>
      <c r="D936" s="29"/>
      <c r="E936" s="29"/>
      <c r="F936" s="29"/>
      <c r="G936" s="29"/>
      <c r="H936" s="29"/>
      <c r="I936" s="29"/>
      <c r="J936" s="325"/>
      <c r="K936" s="29"/>
      <c r="L936" s="338"/>
      <c r="M936" s="29"/>
      <c r="N936" s="29"/>
      <c r="O936" s="29"/>
      <c r="P936" s="29"/>
      <c r="Q936" s="29"/>
      <c r="R936" s="29"/>
      <c r="S936" s="29"/>
      <c r="T936" s="29"/>
      <c r="U936" s="29"/>
      <c r="V936" s="29"/>
      <c r="W936" s="29"/>
      <c r="X936" s="29"/>
      <c r="Y936" s="29"/>
      <c r="Z936" s="29"/>
      <c r="AA936" s="29"/>
      <c r="AB936" s="29"/>
    </row>
    <row r="937" spans="1:28" ht="15.75" customHeight="1">
      <c r="A937" s="29"/>
      <c r="B937" s="75"/>
      <c r="C937" s="29"/>
      <c r="D937" s="29"/>
      <c r="E937" s="29"/>
      <c r="F937" s="29"/>
      <c r="G937" s="29"/>
      <c r="H937" s="29"/>
      <c r="I937" s="29"/>
      <c r="J937" s="325"/>
      <c r="K937" s="29"/>
      <c r="L937" s="338"/>
      <c r="M937" s="29"/>
      <c r="N937" s="29"/>
      <c r="O937" s="29"/>
      <c r="P937" s="29"/>
      <c r="Q937" s="29"/>
      <c r="R937" s="29"/>
      <c r="S937" s="29"/>
      <c r="T937" s="29"/>
      <c r="U937" s="29"/>
      <c r="V937" s="29"/>
      <c r="W937" s="29"/>
      <c r="X937" s="29"/>
      <c r="Y937" s="29"/>
      <c r="Z937" s="29"/>
      <c r="AA937" s="29"/>
      <c r="AB937" s="29"/>
    </row>
    <row r="938" spans="1:28" ht="15.75" customHeight="1">
      <c r="A938" s="29"/>
      <c r="B938" s="75"/>
      <c r="C938" s="29"/>
      <c r="D938" s="29"/>
      <c r="E938" s="29"/>
      <c r="F938" s="29"/>
      <c r="G938" s="29"/>
      <c r="H938" s="29"/>
      <c r="I938" s="29"/>
      <c r="J938" s="325"/>
      <c r="K938" s="29"/>
      <c r="L938" s="338"/>
      <c r="M938" s="29"/>
      <c r="N938" s="29"/>
      <c r="O938" s="29"/>
      <c r="P938" s="29"/>
      <c r="Q938" s="29"/>
      <c r="R938" s="29"/>
      <c r="S938" s="29"/>
      <c r="T938" s="29"/>
      <c r="U938" s="29"/>
      <c r="V938" s="29"/>
      <c r="W938" s="29"/>
      <c r="X938" s="29"/>
      <c r="Y938" s="29"/>
      <c r="Z938" s="29"/>
      <c r="AA938" s="29"/>
      <c r="AB938" s="29"/>
    </row>
    <row r="939" spans="1:28" ht="15.75" customHeight="1">
      <c r="A939" s="29"/>
      <c r="B939" s="75"/>
      <c r="C939" s="29"/>
      <c r="D939" s="29"/>
      <c r="E939" s="29"/>
      <c r="F939" s="29"/>
      <c r="G939" s="29"/>
      <c r="H939" s="29"/>
      <c r="I939" s="29"/>
      <c r="J939" s="325"/>
      <c r="K939" s="29"/>
      <c r="L939" s="338"/>
      <c r="M939" s="29"/>
      <c r="N939" s="29"/>
      <c r="O939" s="29"/>
      <c r="P939" s="29"/>
      <c r="Q939" s="29"/>
      <c r="R939" s="29"/>
      <c r="S939" s="29"/>
      <c r="T939" s="29"/>
      <c r="U939" s="29"/>
      <c r="V939" s="29"/>
      <c r="W939" s="29"/>
      <c r="X939" s="29"/>
      <c r="Y939" s="29"/>
      <c r="Z939" s="29"/>
      <c r="AA939" s="29"/>
      <c r="AB939" s="29"/>
    </row>
    <row r="940" spans="1:28" ht="15.75" customHeight="1">
      <c r="A940" s="29"/>
      <c r="B940" s="75"/>
      <c r="C940" s="29"/>
      <c r="D940" s="29"/>
      <c r="E940" s="29"/>
      <c r="F940" s="29"/>
      <c r="G940" s="29"/>
      <c r="H940" s="29"/>
      <c r="I940" s="29"/>
      <c r="J940" s="325"/>
      <c r="K940" s="29"/>
      <c r="L940" s="338"/>
      <c r="M940" s="29"/>
      <c r="N940" s="29"/>
      <c r="O940" s="29"/>
      <c r="P940" s="29"/>
      <c r="Q940" s="29"/>
      <c r="R940" s="29"/>
      <c r="S940" s="29"/>
      <c r="T940" s="29"/>
      <c r="U940" s="29"/>
      <c r="V940" s="29"/>
      <c r="W940" s="29"/>
      <c r="X940" s="29"/>
      <c r="Y940" s="29"/>
      <c r="Z940" s="29"/>
      <c r="AA940" s="29"/>
      <c r="AB940" s="29"/>
    </row>
    <row r="941" spans="1:28" ht="15.75" customHeight="1">
      <c r="A941" s="29"/>
      <c r="B941" s="75"/>
      <c r="C941" s="29"/>
      <c r="D941" s="29"/>
      <c r="E941" s="29"/>
      <c r="F941" s="29"/>
      <c r="G941" s="29"/>
      <c r="H941" s="29"/>
      <c r="I941" s="29"/>
      <c r="J941" s="325"/>
      <c r="K941" s="29"/>
      <c r="L941" s="338"/>
      <c r="M941" s="29"/>
      <c r="N941" s="29"/>
      <c r="O941" s="29"/>
      <c r="P941" s="29"/>
      <c r="Q941" s="29"/>
      <c r="R941" s="29"/>
      <c r="S941" s="29"/>
      <c r="T941" s="29"/>
      <c r="U941" s="29"/>
      <c r="V941" s="29"/>
      <c r="W941" s="29"/>
      <c r="X941" s="29"/>
      <c r="Y941" s="29"/>
      <c r="Z941" s="29"/>
      <c r="AA941" s="29"/>
      <c r="AB941" s="29"/>
    </row>
    <row r="942" spans="1:28" ht="15.75" customHeight="1">
      <c r="A942" s="29"/>
      <c r="B942" s="75"/>
      <c r="C942" s="29"/>
      <c r="D942" s="29"/>
      <c r="E942" s="29"/>
      <c r="F942" s="29"/>
      <c r="G942" s="29"/>
      <c r="H942" s="29"/>
      <c r="I942" s="29"/>
      <c r="J942" s="325"/>
      <c r="K942" s="29"/>
      <c r="L942" s="338"/>
      <c r="M942" s="29"/>
      <c r="N942" s="29"/>
      <c r="O942" s="29"/>
      <c r="P942" s="29"/>
      <c r="Q942" s="29"/>
      <c r="R942" s="29"/>
      <c r="S942" s="29"/>
      <c r="T942" s="29"/>
      <c r="U942" s="29"/>
      <c r="V942" s="29"/>
      <c r="W942" s="29"/>
      <c r="X942" s="29"/>
      <c r="Y942" s="29"/>
      <c r="Z942" s="29"/>
      <c r="AA942" s="29"/>
      <c r="AB942" s="29"/>
    </row>
    <row r="943" spans="1:28" ht="15.75" customHeight="1">
      <c r="A943" s="29"/>
      <c r="B943" s="75"/>
      <c r="C943" s="29"/>
      <c r="D943" s="29"/>
      <c r="E943" s="29"/>
      <c r="F943" s="29"/>
      <c r="G943" s="29"/>
      <c r="H943" s="29"/>
      <c r="I943" s="29"/>
      <c r="J943" s="325"/>
      <c r="K943" s="29"/>
      <c r="L943" s="338"/>
      <c r="M943" s="29"/>
      <c r="N943" s="29"/>
      <c r="O943" s="29"/>
      <c r="P943" s="29"/>
      <c r="Q943" s="29"/>
      <c r="R943" s="29"/>
      <c r="S943" s="29"/>
      <c r="T943" s="29"/>
      <c r="U943" s="29"/>
      <c r="V943" s="29"/>
      <c r="W943" s="29"/>
      <c r="X943" s="29"/>
      <c r="Y943" s="29"/>
      <c r="Z943" s="29"/>
      <c r="AA943" s="29"/>
      <c r="AB943" s="29"/>
    </row>
    <row r="944" spans="1:28" ht="15.75" customHeight="1">
      <c r="A944" s="29"/>
      <c r="B944" s="75"/>
      <c r="C944" s="29"/>
      <c r="D944" s="29"/>
      <c r="E944" s="29"/>
      <c r="F944" s="29"/>
      <c r="G944" s="29"/>
      <c r="H944" s="29"/>
      <c r="I944" s="29"/>
      <c r="J944" s="325"/>
      <c r="K944" s="29"/>
      <c r="L944" s="338"/>
      <c r="M944" s="29"/>
      <c r="N944" s="29"/>
      <c r="O944" s="29"/>
      <c r="P944" s="29"/>
      <c r="Q944" s="29"/>
      <c r="R944" s="29"/>
      <c r="S944" s="29"/>
      <c r="T944" s="29"/>
      <c r="U944" s="29"/>
      <c r="V944" s="29"/>
      <c r="W944" s="29"/>
      <c r="X944" s="29"/>
      <c r="Y944" s="29"/>
      <c r="Z944" s="29"/>
      <c r="AA944" s="29"/>
      <c r="AB944" s="29"/>
    </row>
    <row r="945" spans="1:28" ht="15.75" customHeight="1">
      <c r="A945" s="29"/>
      <c r="B945" s="75"/>
      <c r="C945" s="29"/>
      <c r="D945" s="29"/>
      <c r="E945" s="29"/>
      <c r="F945" s="29"/>
      <c r="G945" s="29"/>
      <c r="H945" s="29"/>
      <c r="I945" s="29"/>
      <c r="J945" s="325"/>
      <c r="K945" s="29"/>
      <c r="L945" s="338"/>
      <c r="M945" s="29"/>
      <c r="N945" s="29"/>
      <c r="O945" s="29"/>
      <c r="P945" s="29"/>
      <c r="Q945" s="29"/>
      <c r="R945" s="29"/>
      <c r="S945" s="29"/>
      <c r="T945" s="29"/>
      <c r="U945" s="29"/>
      <c r="V945" s="29"/>
      <c r="W945" s="29"/>
      <c r="X945" s="29"/>
      <c r="Y945" s="29"/>
      <c r="Z945" s="29"/>
      <c r="AA945" s="29"/>
      <c r="AB945" s="29"/>
    </row>
    <row r="946" spans="1:28" ht="15.75" customHeight="1">
      <c r="A946" s="29"/>
      <c r="B946" s="75"/>
      <c r="C946" s="29"/>
      <c r="D946" s="29"/>
      <c r="E946" s="29"/>
      <c r="F946" s="29"/>
      <c r="G946" s="29"/>
      <c r="H946" s="29"/>
      <c r="I946" s="29"/>
      <c r="J946" s="325"/>
      <c r="K946" s="29"/>
      <c r="L946" s="338"/>
      <c r="M946" s="29"/>
      <c r="N946" s="29"/>
      <c r="O946" s="29"/>
      <c r="P946" s="29"/>
      <c r="Q946" s="29"/>
      <c r="R946" s="29"/>
      <c r="S946" s="29"/>
      <c r="T946" s="29"/>
      <c r="U946" s="29"/>
      <c r="V946" s="29"/>
      <c r="W946" s="29"/>
      <c r="X946" s="29"/>
      <c r="Y946" s="29"/>
      <c r="Z946" s="29"/>
      <c r="AA946" s="29"/>
      <c r="AB946" s="29"/>
    </row>
    <row r="947" spans="1:28" ht="15.75" customHeight="1">
      <c r="A947" s="29"/>
      <c r="B947" s="75"/>
      <c r="C947" s="29"/>
      <c r="D947" s="29"/>
      <c r="E947" s="29"/>
      <c r="F947" s="29"/>
      <c r="G947" s="29"/>
      <c r="H947" s="29"/>
      <c r="I947" s="29"/>
      <c r="J947" s="325"/>
      <c r="K947" s="29"/>
      <c r="L947" s="338"/>
      <c r="M947" s="29"/>
      <c r="N947" s="29"/>
      <c r="O947" s="29"/>
      <c r="P947" s="29"/>
      <c r="Q947" s="29"/>
      <c r="R947" s="29"/>
      <c r="S947" s="29"/>
      <c r="T947" s="29"/>
      <c r="U947" s="29"/>
      <c r="V947" s="29"/>
      <c r="W947" s="29"/>
      <c r="X947" s="29"/>
      <c r="Y947" s="29"/>
      <c r="Z947" s="29"/>
      <c r="AA947" s="29"/>
      <c r="AB947" s="29"/>
    </row>
    <row r="948" spans="1:28" ht="15.75" customHeight="1">
      <c r="A948" s="29"/>
      <c r="B948" s="75"/>
      <c r="C948" s="29"/>
      <c r="D948" s="29"/>
      <c r="E948" s="29"/>
      <c r="F948" s="29"/>
      <c r="G948" s="29"/>
      <c r="H948" s="29"/>
      <c r="I948" s="29"/>
      <c r="J948" s="325"/>
      <c r="K948" s="29"/>
      <c r="L948" s="338"/>
      <c r="M948" s="29"/>
      <c r="N948" s="29"/>
      <c r="O948" s="29"/>
      <c r="P948" s="29"/>
      <c r="Q948" s="29"/>
      <c r="R948" s="29"/>
      <c r="S948" s="29"/>
      <c r="T948" s="29"/>
      <c r="U948" s="29"/>
      <c r="V948" s="29"/>
      <c r="W948" s="29"/>
      <c r="X948" s="29"/>
      <c r="Y948" s="29"/>
      <c r="Z948" s="29"/>
      <c r="AA948" s="29"/>
      <c r="AB948" s="29"/>
    </row>
    <row r="949" spans="1:28" ht="15.75" customHeight="1">
      <c r="A949" s="29"/>
      <c r="B949" s="75"/>
      <c r="C949" s="29"/>
      <c r="D949" s="29"/>
      <c r="E949" s="29"/>
      <c r="F949" s="29"/>
      <c r="G949" s="29"/>
      <c r="H949" s="29"/>
      <c r="I949" s="29"/>
      <c r="J949" s="325"/>
      <c r="K949" s="29"/>
      <c r="L949" s="338"/>
      <c r="M949" s="29"/>
      <c r="N949" s="29"/>
      <c r="O949" s="29"/>
      <c r="P949" s="29"/>
      <c r="Q949" s="29"/>
      <c r="R949" s="29"/>
      <c r="S949" s="29"/>
      <c r="T949" s="29"/>
      <c r="U949" s="29"/>
      <c r="V949" s="29"/>
      <c r="W949" s="29"/>
      <c r="X949" s="29"/>
      <c r="Y949" s="29"/>
      <c r="Z949" s="29"/>
      <c r="AA949" s="29"/>
      <c r="AB949" s="29"/>
    </row>
    <row r="950" spans="1:28" ht="15.75" customHeight="1">
      <c r="A950" s="29"/>
      <c r="B950" s="75"/>
      <c r="C950" s="29"/>
      <c r="D950" s="29"/>
      <c r="E950" s="29"/>
      <c r="F950" s="29"/>
      <c r="G950" s="29"/>
      <c r="H950" s="29"/>
      <c r="I950" s="29"/>
      <c r="J950" s="325"/>
      <c r="K950" s="29"/>
      <c r="L950" s="338"/>
      <c r="M950" s="29"/>
      <c r="N950" s="29"/>
      <c r="O950" s="29"/>
      <c r="P950" s="29"/>
      <c r="Q950" s="29"/>
      <c r="R950" s="29"/>
      <c r="S950" s="29"/>
      <c r="T950" s="29"/>
      <c r="U950" s="29"/>
      <c r="V950" s="29"/>
      <c r="W950" s="29"/>
      <c r="X950" s="29"/>
      <c r="Y950" s="29"/>
      <c r="Z950" s="29"/>
      <c r="AA950" s="29"/>
      <c r="AB950" s="29"/>
    </row>
    <row r="951" spans="1:28" ht="15.75" customHeight="1">
      <c r="A951" s="29"/>
      <c r="B951" s="75"/>
      <c r="C951" s="29"/>
      <c r="D951" s="29"/>
      <c r="E951" s="29"/>
      <c r="F951" s="29"/>
      <c r="G951" s="29"/>
      <c r="H951" s="29"/>
      <c r="I951" s="29"/>
      <c r="J951" s="325"/>
      <c r="K951" s="29"/>
      <c r="L951" s="338"/>
      <c r="M951" s="29"/>
      <c r="N951" s="29"/>
      <c r="O951" s="29"/>
      <c r="P951" s="29"/>
      <c r="Q951" s="29"/>
      <c r="R951" s="29"/>
      <c r="S951" s="29"/>
      <c r="T951" s="29"/>
      <c r="U951" s="29"/>
      <c r="V951" s="29"/>
      <c r="W951" s="29"/>
      <c r="X951" s="29"/>
      <c r="Y951" s="29"/>
      <c r="Z951" s="29"/>
      <c r="AA951" s="29"/>
      <c r="AB951" s="29"/>
    </row>
    <row r="952" spans="1:28" ht="15.75" customHeight="1">
      <c r="A952" s="29"/>
      <c r="B952" s="75"/>
      <c r="C952" s="29"/>
      <c r="D952" s="29"/>
      <c r="E952" s="29"/>
      <c r="F952" s="29"/>
      <c r="G952" s="29"/>
      <c r="H952" s="29"/>
      <c r="I952" s="29"/>
      <c r="J952" s="325"/>
      <c r="K952" s="29"/>
      <c r="L952" s="338"/>
      <c r="M952" s="29"/>
      <c r="N952" s="29"/>
      <c r="O952" s="29"/>
      <c r="P952" s="29"/>
      <c r="Q952" s="29"/>
      <c r="R952" s="29"/>
      <c r="S952" s="29"/>
      <c r="T952" s="29"/>
      <c r="U952" s="29"/>
      <c r="V952" s="29"/>
      <c r="W952" s="29"/>
      <c r="X952" s="29"/>
      <c r="Y952" s="29"/>
      <c r="Z952" s="29"/>
      <c r="AA952" s="29"/>
      <c r="AB952" s="29"/>
    </row>
    <row r="953" spans="1:28" ht="15.75" customHeight="1">
      <c r="A953" s="29"/>
      <c r="B953" s="75"/>
      <c r="C953" s="29"/>
      <c r="D953" s="29"/>
      <c r="E953" s="29"/>
      <c r="F953" s="29"/>
      <c r="G953" s="29"/>
      <c r="H953" s="29"/>
      <c r="I953" s="29"/>
      <c r="J953" s="325"/>
      <c r="K953" s="29"/>
      <c r="L953" s="338"/>
      <c r="M953" s="29"/>
      <c r="N953" s="29"/>
      <c r="O953" s="29"/>
      <c r="P953" s="29"/>
      <c r="Q953" s="29"/>
      <c r="R953" s="29"/>
      <c r="S953" s="29"/>
      <c r="T953" s="29"/>
      <c r="U953" s="29"/>
      <c r="V953" s="29"/>
      <c r="W953" s="29"/>
      <c r="X953" s="29"/>
      <c r="Y953" s="29"/>
      <c r="Z953" s="29"/>
      <c r="AA953" s="29"/>
      <c r="AB953" s="29"/>
    </row>
    <row r="954" spans="1:28" ht="15.75" customHeight="1">
      <c r="A954" s="29"/>
      <c r="B954" s="75"/>
      <c r="C954" s="29"/>
      <c r="D954" s="29"/>
      <c r="E954" s="29"/>
      <c r="F954" s="29"/>
      <c r="G954" s="29"/>
      <c r="H954" s="29"/>
      <c r="I954" s="29"/>
      <c r="J954" s="325"/>
      <c r="K954" s="29"/>
      <c r="L954" s="338"/>
      <c r="M954" s="29"/>
      <c r="N954" s="29"/>
      <c r="O954" s="29"/>
      <c r="P954" s="29"/>
      <c r="Q954" s="29"/>
      <c r="R954" s="29"/>
      <c r="S954" s="29"/>
      <c r="T954" s="29"/>
      <c r="U954" s="29"/>
      <c r="V954" s="29"/>
      <c r="W954" s="29"/>
      <c r="X954" s="29"/>
      <c r="Y954" s="29"/>
      <c r="Z954" s="29"/>
      <c r="AA954" s="29"/>
      <c r="AB954" s="29"/>
    </row>
    <row r="955" spans="1:28" ht="15.75" customHeight="1">
      <c r="A955" s="29"/>
      <c r="B955" s="75"/>
      <c r="C955" s="29"/>
      <c r="D955" s="29"/>
      <c r="E955" s="29"/>
      <c r="F955" s="29"/>
      <c r="G955" s="29"/>
      <c r="H955" s="29"/>
      <c r="I955" s="29"/>
      <c r="J955" s="325"/>
      <c r="K955" s="29"/>
      <c r="L955" s="338"/>
      <c r="M955" s="29"/>
      <c r="N955" s="29"/>
      <c r="O955" s="29"/>
      <c r="P955" s="29"/>
      <c r="Q955" s="29"/>
      <c r="R955" s="29"/>
      <c r="S955" s="29"/>
      <c r="T955" s="29"/>
      <c r="U955" s="29"/>
      <c r="V955" s="29"/>
      <c r="W955" s="29"/>
      <c r="X955" s="29"/>
      <c r="Y955" s="29"/>
      <c r="Z955" s="29"/>
      <c r="AA955" s="29"/>
      <c r="AB955" s="29"/>
    </row>
    <row r="956" spans="1:28" ht="15.75" customHeight="1">
      <c r="A956" s="29"/>
      <c r="B956" s="75"/>
      <c r="C956" s="29"/>
      <c r="D956" s="29"/>
      <c r="E956" s="29"/>
      <c r="F956" s="29"/>
      <c r="G956" s="29"/>
      <c r="H956" s="29"/>
      <c r="I956" s="29"/>
      <c r="J956" s="325"/>
      <c r="K956" s="29"/>
      <c r="L956" s="338"/>
      <c r="M956" s="29"/>
      <c r="N956" s="29"/>
      <c r="O956" s="29"/>
      <c r="P956" s="29"/>
      <c r="Q956" s="29"/>
      <c r="R956" s="29"/>
      <c r="S956" s="29"/>
      <c r="T956" s="29"/>
      <c r="U956" s="29"/>
      <c r="V956" s="29"/>
      <c r="W956" s="29"/>
      <c r="X956" s="29"/>
      <c r="Y956" s="29"/>
      <c r="Z956" s="29"/>
      <c r="AA956" s="29"/>
      <c r="AB956" s="29"/>
    </row>
    <row r="957" spans="1:28" ht="15.75" customHeight="1">
      <c r="A957" s="29"/>
      <c r="B957" s="75"/>
      <c r="C957" s="29"/>
      <c r="D957" s="29"/>
      <c r="E957" s="29"/>
      <c r="F957" s="29"/>
      <c r="G957" s="29"/>
      <c r="H957" s="29"/>
      <c r="I957" s="29"/>
      <c r="J957" s="325"/>
      <c r="K957" s="29"/>
      <c r="L957" s="338"/>
      <c r="M957" s="29"/>
      <c r="N957" s="29"/>
      <c r="O957" s="29"/>
      <c r="P957" s="29"/>
      <c r="Q957" s="29"/>
      <c r="R957" s="29"/>
      <c r="S957" s="29"/>
      <c r="T957" s="29"/>
      <c r="U957" s="29"/>
      <c r="V957" s="29"/>
      <c r="W957" s="29"/>
      <c r="X957" s="29"/>
      <c r="Y957" s="29"/>
      <c r="Z957" s="29"/>
      <c r="AA957" s="29"/>
      <c r="AB957" s="29"/>
    </row>
    <row r="958" spans="1:28" ht="15.75" customHeight="1">
      <c r="A958" s="29"/>
      <c r="B958" s="75"/>
      <c r="C958" s="29"/>
      <c r="D958" s="29"/>
      <c r="E958" s="29"/>
      <c r="F958" s="29"/>
      <c r="G958" s="29"/>
      <c r="H958" s="29"/>
      <c r="I958" s="29"/>
      <c r="J958" s="325"/>
      <c r="K958" s="29"/>
      <c r="L958" s="338"/>
      <c r="M958" s="29"/>
      <c r="N958" s="29"/>
      <c r="O958" s="29"/>
      <c r="P958" s="29"/>
      <c r="Q958" s="29"/>
      <c r="R958" s="29"/>
      <c r="S958" s="29"/>
      <c r="T958" s="29"/>
      <c r="U958" s="29"/>
      <c r="V958" s="29"/>
      <c r="W958" s="29"/>
      <c r="X958" s="29"/>
      <c r="Y958" s="29"/>
      <c r="Z958" s="29"/>
      <c r="AA958" s="29"/>
      <c r="AB958" s="29"/>
    </row>
    <row r="959" spans="1:28" ht="15.75" customHeight="1">
      <c r="A959" s="29"/>
      <c r="B959" s="75"/>
      <c r="C959" s="29"/>
      <c r="D959" s="29"/>
      <c r="E959" s="29"/>
      <c r="F959" s="29"/>
      <c r="G959" s="29"/>
      <c r="H959" s="29"/>
      <c r="I959" s="29"/>
      <c r="J959" s="325"/>
      <c r="K959" s="29"/>
      <c r="L959" s="338"/>
      <c r="M959" s="29"/>
      <c r="N959" s="29"/>
      <c r="O959" s="29"/>
      <c r="P959" s="29"/>
      <c r="Q959" s="29"/>
      <c r="R959" s="29"/>
      <c r="S959" s="29"/>
      <c r="T959" s="29"/>
      <c r="U959" s="29"/>
      <c r="V959" s="29"/>
      <c r="W959" s="29"/>
      <c r="X959" s="29"/>
      <c r="Y959" s="29"/>
      <c r="Z959" s="29"/>
      <c r="AA959" s="29"/>
      <c r="AB959" s="29"/>
    </row>
    <row r="960" spans="1:28" ht="15.75" customHeight="1">
      <c r="A960" s="29"/>
      <c r="B960" s="75"/>
      <c r="C960" s="29"/>
      <c r="D960" s="29"/>
      <c r="E960" s="29"/>
      <c r="F960" s="29"/>
      <c r="G960" s="29"/>
      <c r="H960" s="29"/>
      <c r="I960" s="29"/>
      <c r="J960" s="325"/>
      <c r="K960" s="29"/>
      <c r="L960" s="338"/>
      <c r="M960" s="29"/>
      <c r="N960" s="29"/>
      <c r="O960" s="29"/>
      <c r="P960" s="29"/>
      <c r="Q960" s="29"/>
      <c r="R960" s="29"/>
      <c r="S960" s="29"/>
      <c r="T960" s="29"/>
      <c r="U960" s="29"/>
      <c r="V960" s="29"/>
      <c r="W960" s="29"/>
      <c r="X960" s="29"/>
      <c r="Y960" s="29"/>
      <c r="Z960" s="29"/>
      <c r="AA960" s="29"/>
      <c r="AB960" s="29"/>
    </row>
    <row r="961" spans="1:28" ht="15.75" customHeight="1">
      <c r="A961" s="29"/>
      <c r="B961" s="75"/>
      <c r="C961" s="29"/>
      <c r="D961" s="29"/>
      <c r="E961" s="29"/>
      <c r="F961" s="29"/>
      <c r="G961" s="29"/>
      <c r="H961" s="29"/>
      <c r="I961" s="29"/>
      <c r="J961" s="325"/>
      <c r="K961" s="29"/>
      <c r="L961" s="338"/>
      <c r="M961" s="29"/>
      <c r="N961" s="29"/>
      <c r="O961" s="29"/>
      <c r="P961" s="29"/>
      <c r="Q961" s="29"/>
      <c r="R961" s="29"/>
      <c r="S961" s="29"/>
      <c r="T961" s="29"/>
      <c r="U961" s="29"/>
      <c r="V961" s="29"/>
      <c r="W961" s="29"/>
      <c r="X961" s="29"/>
      <c r="Y961" s="29"/>
      <c r="Z961" s="29"/>
      <c r="AA961" s="29"/>
      <c r="AB961" s="29"/>
    </row>
    <row r="962" spans="1:28" ht="15.75" customHeight="1">
      <c r="A962" s="29"/>
      <c r="B962" s="75"/>
      <c r="C962" s="29"/>
      <c r="D962" s="29"/>
      <c r="E962" s="29"/>
      <c r="F962" s="29"/>
      <c r="G962" s="29"/>
      <c r="H962" s="29"/>
      <c r="I962" s="29"/>
      <c r="J962" s="325"/>
      <c r="K962" s="29"/>
      <c r="L962" s="338"/>
      <c r="M962" s="29"/>
      <c r="N962" s="29"/>
      <c r="O962" s="29"/>
      <c r="P962" s="29"/>
      <c r="Q962" s="29"/>
      <c r="R962" s="29"/>
      <c r="S962" s="29"/>
      <c r="T962" s="29"/>
      <c r="U962" s="29"/>
      <c r="V962" s="29"/>
      <c r="W962" s="29"/>
      <c r="X962" s="29"/>
      <c r="Y962" s="29"/>
      <c r="Z962" s="29"/>
      <c r="AA962" s="29"/>
      <c r="AB962" s="29"/>
    </row>
    <row r="963" spans="1:28" ht="15.75" customHeight="1">
      <c r="A963" s="29"/>
      <c r="B963" s="75"/>
      <c r="C963" s="29"/>
      <c r="D963" s="29"/>
      <c r="E963" s="29"/>
      <c r="F963" s="29"/>
      <c r="G963" s="29"/>
      <c r="H963" s="29"/>
      <c r="I963" s="29"/>
      <c r="J963" s="325"/>
      <c r="K963" s="29"/>
      <c r="L963" s="338"/>
      <c r="M963" s="29"/>
      <c r="N963" s="29"/>
      <c r="O963" s="29"/>
      <c r="P963" s="29"/>
      <c r="Q963" s="29"/>
      <c r="R963" s="29"/>
      <c r="S963" s="29"/>
      <c r="T963" s="29"/>
      <c r="U963" s="29"/>
      <c r="V963" s="29"/>
      <c r="W963" s="29"/>
      <c r="X963" s="29"/>
      <c r="Y963" s="29"/>
      <c r="Z963" s="29"/>
      <c r="AA963" s="29"/>
      <c r="AB963" s="29"/>
    </row>
    <row r="964" spans="1:28" ht="15.75" customHeight="1">
      <c r="A964" s="29"/>
      <c r="B964" s="75"/>
      <c r="C964" s="29"/>
      <c r="D964" s="29"/>
      <c r="E964" s="29"/>
      <c r="F964" s="29"/>
      <c r="G964" s="29"/>
      <c r="H964" s="29"/>
      <c r="I964" s="29"/>
      <c r="J964" s="325"/>
      <c r="K964" s="29"/>
      <c r="L964" s="338"/>
      <c r="M964" s="29"/>
      <c r="N964" s="29"/>
      <c r="O964" s="29"/>
      <c r="P964" s="29"/>
      <c r="Q964" s="29"/>
      <c r="R964" s="29"/>
      <c r="S964" s="29"/>
      <c r="T964" s="29"/>
      <c r="U964" s="29"/>
      <c r="V964" s="29"/>
      <c r="W964" s="29"/>
      <c r="X964" s="29"/>
      <c r="Y964" s="29"/>
      <c r="Z964" s="29"/>
      <c r="AA964" s="29"/>
      <c r="AB964" s="29"/>
    </row>
    <row r="965" spans="1:28" ht="15.75" customHeight="1">
      <c r="A965" s="29"/>
      <c r="B965" s="75"/>
      <c r="C965" s="29"/>
      <c r="D965" s="29"/>
      <c r="E965" s="29"/>
      <c r="F965" s="29"/>
      <c r="G965" s="29"/>
      <c r="H965" s="29"/>
      <c r="I965" s="29"/>
      <c r="J965" s="325"/>
      <c r="K965" s="29"/>
      <c r="L965" s="338"/>
      <c r="M965" s="29"/>
      <c r="N965" s="29"/>
      <c r="O965" s="29"/>
      <c r="P965" s="29"/>
      <c r="Q965" s="29"/>
      <c r="R965" s="29"/>
      <c r="S965" s="29"/>
      <c r="T965" s="29"/>
      <c r="U965" s="29"/>
      <c r="V965" s="29"/>
      <c r="W965" s="29"/>
      <c r="X965" s="29"/>
      <c r="Y965" s="29"/>
      <c r="Z965" s="29"/>
      <c r="AA965" s="29"/>
      <c r="AB965" s="29"/>
    </row>
    <row r="966" spans="1:28" ht="15.75" customHeight="1">
      <c r="A966" s="29"/>
      <c r="B966" s="75"/>
      <c r="C966" s="29"/>
      <c r="D966" s="29"/>
      <c r="E966" s="29"/>
      <c r="F966" s="29"/>
      <c r="G966" s="29"/>
      <c r="H966" s="29"/>
      <c r="I966" s="29"/>
      <c r="J966" s="325"/>
      <c r="K966" s="29"/>
      <c r="L966" s="338"/>
      <c r="M966" s="29"/>
      <c r="N966" s="29"/>
      <c r="O966" s="29"/>
      <c r="P966" s="29"/>
      <c r="Q966" s="29"/>
      <c r="R966" s="29"/>
      <c r="S966" s="29"/>
      <c r="T966" s="29"/>
      <c r="U966" s="29"/>
      <c r="V966" s="29"/>
      <c r="W966" s="29"/>
      <c r="X966" s="29"/>
      <c r="Y966" s="29"/>
      <c r="Z966" s="29"/>
      <c r="AA966" s="29"/>
      <c r="AB966" s="29"/>
    </row>
    <row r="967" spans="1:28" ht="15.75" customHeight="1">
      <c r="A967" s="29"/>
      <c r="B967" s="75"/>
      <c r="C967" s="29"/>
      <c r="D967" s="29"/>
      <c r="E967" s="29"/>
      <c r="F967" s="29"/>
      <c r="G967" s="29"/>
      <c r="H967" s="29"/>
      <c r="I967" s="29"/>
      <c r="J967" s="325"/>
      <c r="K967" s="29"/>
      <c r="L967" s="338"/>
      <c r="M967" s="29"/>
      <c r="N967" s="29"/>
      <c r="O967" s="29"/>
      <c r="P967" s="29"/>
      <c r="Q967" s="29"/>
      <c r="R967" s="29"/>
      <c r="S967" s="29"/>
      <c r="T967" s="29"/>
      <c r="U967" s="29"/>
      <c r="V967" s="29"/>
      <c r="W967" s="29"/>
      <c r="X967" s="29"/>
      <c r="Y967" s="29"/>
      <c r="Z967" s="29"/>
      <c r="AA967" s="29"/>
      <c r="AB967" s="29"/>
    </row>
    <row r="968" spans="1:28" ht="15.75" customHeight="1">
      <c r="A968" s="29"/>
      <c r="B968" s="75"/>
      <c r="C968" s="29"/>
      <c r="D968" s="29"/>
      <c r="E968" s="29"/>
      <c r="F968" s="29"/>
      <c r="G968" s="29"/>
      <c r="H968" s="29"/>
      <c r="I968" s="29"/>
      <c r="J968" s="325"/>
      <c r="K968" s="29"/>
      <c r="L968" s="338"/>
      <c r="M968" s="29"/>
      <c r="N968" s="29"/>
      <c r="O968" s="29"/>
      <c r="P968" s="29"/>
      <c r="Q968" s="29"/>
      <c r="R968" s="29"/>
      <c r="S968" s="29"/>
      <c r="T968" s="29"/>
      <c r="U968" s="29"/>
      <c r="V968" s="29"/>
      <c r="W968" s="29"/>
      <c r="X968" s="29"/>
      <c r="Y968" s="29"/>
      <c r="Z968" s="29"/>
      <c r="AA968" s="29"/>
      <c r="AB968" s="29"/>
    </row>
    <row r="969" spans="1:28" ht="15.75" customHeight="1">
      <c r="A969" s="29"/>
      <c r="B969" s="75"/>
      <c r="C969" s="29"/>
      <c r="D969" s="29"/>
      <c r="E969" s="29"/>
      <c r="F969" s="29"/>
      <c r="G969" s="29"/>
      <c r="H969" s="29"/>
      <c r="I969" s="29"/>
      <c r="J969" s="325"/>
      <c r="K969" s="29"/>
      <c r="L969" s="338"/>
      <c r="M969" s="29"/>
      <c r="N969" s="29"/>
      <c r="O969" s="29"/>
      <c r="P969" s="29"/>
      <c r="Q969" s="29"/>
      <c r="R969" s="29"/>
      <c r="S969" s="29"/>
      <c r="T969" s="29"/>
      <c r="U969" s="29"/>
      <c r="V969" s="29"/>
      <c r="W969" s="29"/>
      <c r="X969" s="29"/>
      <c r="Y969" s="29"/>
      <c r="Z969" s="29"/>
      <c r="AA969" s="29"/>
      <c r="AB969" s="29"/>
    </row>
    <row r="970" spans="1:28" ht="15.75" customHeight="1">
      <c r="A970" s="29"/>
      <c r="B970" s="75"/>
      <c r="C970" s="29"/>
      <c r="D970" s="29"/>
      <c r="E970" s="29"/>
      <c r="F970" s="29"/>
      <c r="G970" s="29"/>
      <c r="H970" s="29"/>
      <c r="I970" s="29"/>
      <c r="J970" s="325"/>
      <c r="K970" s="29"/>
      <c r="L970" s="338"/>
      <c r="M970" s="29"/>
      <c r="N970" s="29"/>
      <c r="O970" s="29"/>
      <c r="P970" s="29"/>
      <c r="Q970" s="29"/>
      <c r="R970" s="29"/>
      <c r="S970" s="29"/>
      <c r="T970" s="29"/>
      <c r="U970" s="29"/>
      <c r="V970" s="29"/>
      <c r="W970" s="29"/>
      <c r="X970" s="29"/>
      <c r="Y970" s="29"/>
      <c r="Z970" s="29"/>
      <c r="AA970" s="29"/>
      <c r="AB970" s="29"/>
    </row>
    <row r="971" spans="1:28" ht="15.75" customHeight="1">
      <c r="A971" s="29"/>
      <c r="B971" s="75"/>
      <c r="C971" s="29"/>
      <c r="D971" s="29"/>
      <c r="E971" s="29"/>
      <c r="F971" s="29"/>
      <c r="G971" s="29"/>
      <c r="H971" s="29"/>
      <c r="I971" s="29"/>
      <c r="J971" s="325"/>
      <c r="K971" s="29"/>
      <c r="L971" s="338"/>
      <c r="M971" s="29"/>
      <c r="N971" s="29"/>
      <c r="O971" s="29"/>
      <c r="P971" s="29"/>
      <c r="Q971" s="29"/>
      <c r="R971" s="29"/>
      <c r="S971" s="29"/>
      <c r="T971" s="29"/>
      <c r="U971" s="29"/>
      <c r="V971" s="29"/>
      <c r="W971" s="29"/>
      <c r="X971" s="29"/>
      <c r="Y971" s="29"/>
      <c r="Z971" s="29"/>
      <c r="AA971" s="29"/>
      <c r="AB971" s="29"/>
    </row>
    <row r="972" spans="1:28" ht="15.75" customHeight="1">
      <c r="A972" s="29"/>
      <c r="B972" s="75"/>
      <c r="C972" s="29"/>
      <c r="D972" s="29"/>
      <c r="E972" s="29"/>
      <c r="F972" s="29"/>
      <c r="G972" s="29"/>
      <c r="H972" s="29"/>
      <c r="I972" s="29"/>
      <c r="J972" s="325"/>
      <c r="K972" s="29"/>
      <c r="L972" s="338"/>
      <c r="M972" s="29"/>
      <c r="N972" s="29"/>
      <c r="O972" s="29"/>
      <c r="P972" s="29"/>
      <c r="Q972" s="29"/>
      <c r="R972" s="29"/>
      <c r="S972" s="29"/>
      <c r="T972" s="29"/>
      <c r="U972" s="29"/>
      <c r="V972" s="29"/>
      <c r="W972" s="29"/>
      <c r="X972" s="29"/>
      <c r="Y972" s="29"/>
      <c r="Z972" s="29"/>
      <c r="AA972" s="29"/>
      <c r="AB972" s="29"/>
    </row>
    <row r="973" spans="1:28" ht="15.75" customHeight="1">
      <c r="A973" s="29"/>
      <c r="B973" s="75"/>
      <c r="C973" s="29"/>
      <c r="D973" s="29"/>
      <c r="E973" s="29"/>
      <c r="F973" s="29"/>
      <c r="G973" s="29"/>
      <c r="H973" s="29"/>
      <c r="I973" s="29"/>
      <c r="J973" s="325"/>
      <c r="K973" s="29"/>
      <c r="L973" s="338"/>
      <c r="M973" s="29"/>
      <c r="N973" s="29"/>
      <c r="O973" s="29"/>
      <c r="P973" s="29"/>
      <c r="Q973" s="29"/>
      <c r="R973" s="29"/>
      <c r="S973" s="29"/>
      <c r="T973" s="29"/>
      <c r="U973" s="29"/>
      <c r="V973" s="29"/>
      <c r="W973" s="29"/>
      <c r="X973" s="29"/>
      <c r="Y973" s="29"/>
      <c r="Z973" s="29"/>
      <c r="AA973" s="29"/>
      <c r="AB973" s="29"/>
    </row>
    <row r="974" spans="1:28" ht="15.75" customHeight="1">
      <c r="A974" s="29"/>
      <c r="B974" s="75"/>
      <c r="C974" s="29"/>
      <c r="D974" s="29"/>
      <c r="E974" s="29"/>
      <c r="F974" s="29"/>
      <c r="G974" s="29"/>
      <c r="H974" s="29"/>
      <c r="I974" s="29"/>
      <c r="J974" s="325"/>
      <c r="K974" s="29"/>
      <c r="L974" s="338"/>
      <c r="M974" s="29"/>
      <c r="N974" s="29"/>
      <c r="O974" s="29"/>
      <c r="P974" s="29"/>
      <c r="Q974" s="29"/>
      <c r="R974" s="29"/>
      <c r="S974" s="29"/>
      <c r="T974" s="29"/>
      <c r="U974" s="29"/>
      <c r="V974" s="29"/>
      <c r="W974" s="29"/>
      <c r="X974" s="29"/>
      <c r="Y974" s="29"/>
      <c r="Z974" s="29"/>
      <c r="AA974" s="29"/>
      <c r="AB974" s="29"/>
    </row>
    <row r="975" spans="1:28" ht="15.75" customHeight="1">
      <c r="A975" s="29"/>
      <c r="B975" s="75"/>
      <c r="C975" s="29"/>
      <c r="D975" s="29"/>
      <c r="E975" s="29"/>
      <c r="F975" s="29"/>
      <c r="G975" s="29"/>
      <c r="H975" s="29"/>
      <c r="I975" s="29"/>
      <c r="J975" s="325"/>
      <c r="K975" s="29"/>
      <c r="L975" s="338"/>
      <c r="M975" s="29"/>
      <c r="N975" s="29"/>
      <c r="O975" s="29"/>
      <c r="P975" s="29"/>
      <c r="Q975" s="29"/>
      <c r="R975" s="29"/>
      <c r="S975" s="29"/>
      <c r="T975" s="29"/>
      <c r="U975" s="29"/>
      <c r="V975" s="29"/>
      <c r="W975" s="29"/>
      <c r="X975" s="29"/>
      <c r="Y975" s="29"/>
      <c r="Z975" s="29"/>
      <c r="AA975" s="29"/>
      <c r="AB975" s="29"/>
    </row>
    <row r="976" spans="1:28" ht="15.75" customHeight="1">
      <c r="A976" s="29"/>
      <c r="B976" s="75"/>
      <c r="C976" s="29"/>
      <c r="D976" s="29"/>
      <c r="E976" s="29"/>
      <c r="F976" s="29"/>
      <c r="G976" s="29"/>
      <c r="H976" s="29"/>
      <c r="I976" s="29"/>
      <c r="J976" s="325"/>
      <c r="K976" s="29"/>
      <c r="L976" s="338"/>
      <c r="M976" s="29"/>
      <c r="N976" s="29"/>
      <c r="O976" s="29"/>
      <c r="P976" s="29"/>
      <c r="Q976" s="29"/>
      <c r="R976" s="29"/>
      <c r="S976" s="29"/>
      <c r="T976" s="29"/>
      <c r="U976" s="29"/>
      <c r="V976" s="29"/>
      <c r="W976" s="29"/>
      <c r="X976" s="29"/>
      <c r="Y976" s="29"/>
      <c r="Z976" s="29"/>
      <c r="AA976" s="29"/>
      <c r="AB976" s="29"/>
    </row>
    <row r="977" spans="1:28" ht="15.75" customHeight="1">
      <c r="A977" s="29"/>
      <c r="B977" s="75"/>
      <c r="C977" s="29"/>
      <c r="D977" s="29"/>
      <c r="E977" s="29"/>
      <c r="F977" s="29"/>
      <c r="G977" s="29"/>
      <c r="H977" s="29"/>
      <c r="I977" s="29"/>
      <c r="J977" s="325"/>
      <c r="K977" s="29"/>
      <c r="L977" s="338"/>
      <c r="M977" s="29"/>
      <c r="N977" s="29"/>
      <c r="O977" s="29"/>
      <c r="P977" s="29"/>
      <c r="Q977" s="29"/>
      <c r="R977" s="29"/>
      <c r="S977" s="29"/>
      <c r="T977" s="29"/>
      <c r="U977" s="29"/>
      <c r="V977" s="29"/>
      <c r="W977" s="29"/>
      <c r="X977" s="29"/>
      <c r="Y977" s="29"/>
      <c r="Z977" s="29"/>
      <c r="AA977" s="29"/>
      <c r="AB977" s="29"/>
    </row>
    <row r="978" spans="1:28" ht="15.75" customHeight="1">
      <c r="A978" s="29"/>
      <c r="B978" s="75"/>
      <c r="C978" s="29"/>
      <c r="D978" s="29"/>
      <c r="E978" s="29"/>
      <c r="F978" s="29"/>
      <c r="G978" s="29"/>
      <c r="H978" s="29"/>
      <c r="I978" s="29"/>
      <c r="J978" s="325"/>
      <c r="K978" s="29"/>
      <c r="L978" s="338"/>
      <c r="M978" s="29"/>
      <c r="N978" s="29"/>
      <c r="O978" s="29"/>
      <c r="P978" s="29"/>
      <c r="Q978" s="29"/>
      <c r="R978" s="29"/>
      <c r="S978" s="29"/>
      <c r="T978" s="29"/>
      <c r="U978" s="29"/>
      <c r="V978" s="29"/>
      <c r="W978" s="29"/>
      <c r="X978" s="29"/>
      <c r="Y978" s="29"/>
      <c r="Z978" s="29"/>
      <c r="AA978" s="29"/>
      <c r="AB978" s="29"/>
    </row>
    <row r="979" spans="1:28" ht="15.75" customHeight="1">
      <c r="A979" s="29"/>
      <c r="B979" s="75"/>
      <c r="C979" s="29"/>
      <c r="D979" s="29"/>
      <c r="E979" s="29"/>
      <c r="F979" s="29"/>
      <c r="G979" s="29"/>
      <c r="H979" s="29"/>
      <c r="I979" s="29"/>
      <c r="J979" s="325"/>
      <c r="K979" s="29"/>
      <c r="L979" s="338"/>
      <c r="M979" s="29"/>
      <c r="N979" s="29"/>
      <c r="O979" s="29"/>
      <c r="P979" s="29"/>
      <c r="Q979" s="29"/>
      <c r="R979" s="29"/>
      <c r="S979" s="29"/>
      <c r="T979" s="29"/>
      <c r="U979" s="29"/>
      <c r="V979" s="29"/>
      <c r="W979" s="29"/>
      <c r="X979" s="29"/>
      <c r="Y979" s="29"/>
      <c r="Z979" s="29"/>
      <c r="AA979" s="29"/>
      <c r="AB979" s="29"/>
    </row>
    <row r="980" spans="1:28" ht="15.75" customHeight="1">
      <c r="A980" s="29"/>
      <c r="B980" s="75"/>
      <c r="C980" s="29"/>
      <c r="D980" s="29"/>
      <c r="E980" s="29"/>
      <c r="F980" s="29"/>
      <c r="G980" s="29"/>
      <c r="H980" s="29"/>
      <c r="I980" s="29"/>
      <c r="J980" s="325"/>
      <c r="K980" s="29"/>
      <c r="L980" s="338"/>
      <c r="M980" s="29"/>
      <c r="N980" s="29"/>
      <c r="O980" s="29"/>
      <c r="P980" s="29"/>
      <c r="Q980" s="29"/>
      <c r="R980" s="29"/>
      <c r="S980" s="29"/>
      <c r="T980" s="29"/>
      <c r="U980" s="29"/>
      <c r="V980" s="29"/>
      <c r="W980" s="29"/>
      <c r="X980" s="29"/>
      <c r="Y980" s="29"/>
      <c r="Z980" s="29"/>
      <c r="AA980" s="29"/>
      <c r="AB980" s="29"/>
    </row>
    <row r="981" spans="1:28" ht="15.75" customHeight="1">
      <c r="A981" s="29"/>
      <c r="B981" s="75"/>
      <c r="C981" s="29"/>
      <c r="D981" s="29"/>
      <c r="E981" s="29"/>
      <c r="F981" s="29"/>
      <c r="G981" s="29"/>
      <c r="H981" s="29"/>
      <c r="I981" s="29"/>
      <c r="J981" s="325"/>
      <c r="K981" s="29"/>
      <c r="L981" s="338"/>
      <c r="M981" s="29"/>
      <c r="N981" s="29"/>
      <c r="O981" s="29"/>
      <c r="P981" s="29"/>
      <c r="Q981" s="29"/>
      <c r="R981" s="29"/>
      <c r="S981" s="29"/>
      <c r="T981" s="29"/>
      <c r="U981" s="29"/>
      <c r="V981" s="29"/>
      <c r="W981" s="29"/>
      <c r="X981" s="29"/>
      <c r="Y981" s="29"/>
      <c r="Z981" s="29"/>
      <c r="AA981" s="29"/>
      <c r="AB981" s="29"/>
    </row>
    <row r="982" spans="1:28" ht="15.75" customHeight="1">
      <c r="A982" s="29"/>
      <c r="B982" s="75"/>
      <c r="C982" s="29"/>
      <c r="D982" s="29"/>
      <c r="E982" s="29"/>
      <c r="F982" s="29"/>
      <c r="G982" s="29"/>
      <c r="H982" s="29"/>
      <c r="I982" s="29"/>
      <c r="J982" s="325"/>
      <c r="K982" s="29"/>
      <c r="L982" s="338"/>
      <c r="M982" s="29"/>
      <c r="N982" s="29"/>
      <c r="O982" s="29"/>
      <c r="P982" s="29"/>
      <c r="Q982" s="29"/>
      <c r="R982" s="29"/>
      <c r="S982" s="29"/>
      <c r="T982" s="29"/>
      <c r="U982" s="29"/>
      <c r="V982" s="29"/>
      <c r="W982" s="29"/>
      <c r="X982" s="29"/>
      <c r="Y982" s="29"/>
      <c r="Z982" s="29"/>
      <c r="AA982" s="29"/>
      <c r="AB982" s="29"/>
    </row>
    <row r="983" spans="1:28" ht="15.75" customHeight="1">
      <c r="A983" s="29"/>
      <c r="B983" s="75"/>
      <c r="C983" s="29"/>
      <c r="D983" s="29"/>
      <c r="E983" s="29"/>
      <c r="F983" s="29"/>
      <c r="G983" s="29"/>
      <c r="H983" s="29"/>
      <c r="I983" s="29"/>
      <c r="J983" s="325"/>
      <c r="K983" s="29"/>
      <c r="L983" s="338"/>
      <c r="M983" s="29"/>
      <c r="N983" s="29"/>
      <c r="O983" s="29"/>
      <c r="P983" s="29"/>
      <c r="Q983" s="29"/>
      <c r="R983" s="29"/>
      <c r="S983" s="29"/>
      <c r="T983" s="29"/>
      <c r="U983" s="29"/>
      <c r="V983" s="29"/>
      <c r="W983" s="29"/>
      <c r="X983" s="29"/>
      <c r="Y983" s="29"/>
      <c r="Z983" s="29"/>
      <c r="AA983" s="29"/>
      <c r="AB983" s="29"/>
    </row>
    <row r="984" spans="1:28" ht="15.75" customHeight="1">
      <c r="A984" s="29"/>
      <c r="B984" s="75"/>
      <c r="C984" s="29"/>
      <c r="D984" s="29"/>
      <c r="E984" s="29"/>
      <c r="F984" s="29"/>
      <c r="G984" s="29"/>
      <c r="H984" s="29"/>
      <c r="I984" s="29"/>
      <c r="J984" s="325"/>
      <c r="K984" s="29"/>
      <c r="L984" s="338"/>
      <c r="M984" s="29"/>
      <c r="N984" s="29"/>
      <c r="O984" s="29"/>
      <c r="P984" s="29"/>
      <c r="Q984" s="29"/>
      <c r="R984" s="29"/>
      <c r="S984" s="29"/>
      <c r="T984" s="29"/>
      <c r="U984" s="29"/>
      <c r="V984" s="29"/>
      <c r="W984" s="29"/>
      <c r="X984" s="29"/>
      <c r="Y984" s="29"/>
      <c r="Z984" s="29"/>
      <c r="AA984" s="29"/>
      <c r="AB984" s="29"/>
    </row>
    <row r="985" spans="1:28" ht="15.75" customHeight="1">
      <c r="A985" s="29"/>
      <c r="B985" s="75"/>
      <c r="C985" s="29"/>
      <c r="D985" s="29"/>
      <c r="E985" s="29"/>
      <c r="F985" s="29"/>
      <c r="G985" s="29"/>
      <c r="H985" s="29"/>
      <c r="I985" s="29"/>
      <c r="J985" s="325"/>
      <c r="K985" s="29"/>
      <c r="L985" s="338"/>
      <c r="M985" s="29"/>
      <c r="N985" s="29"/>
      <c r="O985" s="29"/>
      <c r="P985" s="29"/>
      <c r="Q985" s="29"/>
      <c r="R985" s="29"/>
      <c r="S985" s="29"/>
      <c r="T985" s="29"/>
      <c r="U985" s="29"/>
      <c r="V985" s="29"/>
      <c r="W985" s="29"/>
      <c r="X985" s="29"/>
      <c r="Y985" s="29"/>
      <c r="Z985" s="29"/>
      <c r="AA985" s="29"/>
      <c r="AB985" s="29"/>
    </row>
    <row r="986" spans="1:28" ht="15.75" customHeight="1">
      <c r="A986" s="29"/>
      <c r="B986" s="75"/>
      <c r="C986" s="29"/>
      <c r="D986" s="29"/>
      <c r="E986" s="29"/>
      <c r="F986" s="29"/>
      <c r="G986" s="29"/>
      <c r="H986" s="29"/>
      <c r="I986" s="29"/>
      <c r="J986" s="325"/>
      <c r="K986" s="29"/>
      <c r="L986" s="338"/>
      <c r="M986" s="29"/>
      <c r="N986" s="29"/>
      <c r="O986" s="29"/>
      <c r="P986" s="29"/>
      <c r="Q986" s="29"/>
      <c r="R986" s="29"/>
      <c r="S986" s="29"/>
      <c r="T986" s="29"/>
      <c r="U986" s="29"/>
      <c r="V986" s="29"/>
      <c r="W986" s="29"/>
      <c r="X986" s="29"/>
      <c r="Y986" s="29"/>
      <c r="Z986" s="29"/>
      <c r="AA986" s="29"/>
      <c r="AB986" s="29"/>
    </row>
    <row r="987" spans="1:28" ht="15.75" customHeight="1">
      <c r="A987" s="29"/>
      <c r="B987" s="75"/>
      <c r="C987" s="29"/>
      <c r="D987" s="29"/>
      <c r="E987" s="29"/>
      <c r="F987" s="29"/>
      <c r="G987" s="29"/>
      <c r="H987" s="29"/>
      <c r="I987" s="29"/>
      <c r="J987" s="325"/>
      <c r="K987" s="29"/>
      <c r="L987" s="338"/>
      <c r="M987" s="29"/>
      <c r="N987" s="29"/>
      <c r="O987" s="29"/>
      <c r="P987" s="29"/>
      <c r="Q987" s="29"/>
      <c r="R987" s="29"/>
      <c r="S987" s="29"/>
      <c r="T987" s="29"/>
      <c r="U987" s="29"/>
      <c r="V987" s="29"/>
      <c r="W987" s="29"/>
      <c r="X987" s="29"/>
      <c r="Y987" s="29"/>
      <c r="Z987" s="29"/>
      <c r="AA987" s="29"/>
      <c r="AB987" s="29"/>
    </row>
    <row r="988" spans="1:28" ht="15.75" customHeight="1">
      <c r="A988" s="29"/>
      <c r="B988" s="75"/>
      <c r="C988" s="29"/>
      <c r="D988" s="29"/>
      <c r="E988" s="29"/>
      <c r="F988" s="29"/>
      <c r="G988" s="29"/>
      <c r="H988" s="29"/>
      <c r="I988" s="29"/>
      <c r="J988" s="325"/>
      <c r="K988" s="29"/>
      <c r="L988" s="338"/>
      <c r="M988" s="29"/>
      <c r="N988" s="29"/>
      <c r="O988" s="29"/>
      <c r="P988" s="29"/>
      <c r="Q988" s="29"/>
      <c r="R988" s="29"/>
      <c r="S988" s="29"/>
      <c r="T988" s="29"/>
      <c r="U988" s="29"/>
      <c r="V988" s="29"/>
      <c r="W988" s="29"/>
      <c r="X988" s="29"/>
      <c r="Y988" s="29"/>
      <c r="Z988" s="29"/>
      <c r="AA988" s="29"/>
      <c r="AB988" s="29"/>
    </row>
    <row r="989" spans="1:28" ht="15.75" customHeight="1">
      <c r="A989" s="29"/>
      <c r="B989" s="75"/>
      <c r="C989" s="29"/>
      <c r="D989" s="29"/>
      <c r="E989" s="29"/>
      <c r="F989" s="29"/>
      <c r="G989" s="29"/>
      <c r="H989" s="29"/>
      <c r="I989" s="29"/>
      <c r="J989" s="325"/>
      <c r="K989" s="29"/>
      <c r="L989" s="338"/>
      <c r="M989" s="29"/>
      <c r="N989" s="29"/>
      <c r="O989" s="29"/>
      <c r="P989" s="29"/>
      <c r="Q989" s="29"/>
      <c r="R989" s="29"/>
      <c r="S989" s="29"/>
      <c r="T989" s="29"/>
      <c r="U989" s="29"/>
      <c r="V989" s="29"/>
      <c r="W989" s="29"/>
      <c r="X989" s="29"/>
      <c r="Y989" s="29"/>
      <c r="Z989" s="29"/>
      <c r="AA989" s="29"/>
      <c r="AB989" s="29"/>
    </row>
    <row r="990" spans="1:28" ht="15.75" customHeight="1">
      <c r="A990" s="29"/>
      <c r="B990" s="75"/>
      <c r="C990" s="29"/>
      <c r="D990" s="29"/>
      <c r="E990" s="29"/>
      <c r="F990" s="29"/>
      <c r="G990" s="29"/>
      <c r="H990" s="29"/>
      <c r="I990" s="29"/>
      <c r="J990" s="325"/>
      <c r="K990" s="29"/>
      <c r="L990" s="338"/>
      <c r="M990" s="29"/>
      <c r="N990" s="29"/>
      <c r="O990" s="29"/>
      <c r="P990" s="29"/>
      <c r="Q990" s="29"/>
      <c r="R990" s="29"/>
      <c r="S990" s="29"/>
      <c r="T990" s="29"/>
      <c r="U990" s="29"/>
      <c r="V990" s="29"/>
      <c r="W990" s="29"/>
      <c r="X990" s="29"/>
      <c r="Y990" s="29"/>
      <c r="Z990" s="29"/>
      <c r="AA990" s="29"/>
      <c r="AB990" s="29"/>
    </row>
  </sheetData>
  <mergeCells count="40">
    <mergeCell ref="F1:L1"/>
    <mergeCell ref="A3:L3"/>
    <mergeCell ref="A4:L4"/>
    <mergeCell ref="A1:A2"/>
    <mergeCell ref="B1:B2"/>
    <mergeCell ref="C1:C2"/>
    <mergeCell ref="D1:D2"/>
    <mergeCell ref="E1:E2"/>
    <mergeCell ref="B36:B38"/>
    <mergeCell ref="B21:B23"/>
    <mergeCell ref="B24:B26"/>
    <mergeCell ref="B27:B29"/>
    <mergeCell ref="B30:B32"/>
    <mergeCell ref="B33:B35"/>
    <mergeCell ref="B6:B8"/>
    <mergeCell ref="B9:B11"/>
    <mergeCell ref="B12:B14"/>
    <mergeCell ref="B15:B17"/>
    <mergeCell ref="B18:B20"/>
    <mergeCell ref="N22:R22"/>
    <mergeCell ref="S22:AB22"/>
    <mergeCell ref="N24:N26"/>
    <mergeCell ref="O24:O26"/>
    <mergeCell ref="N27:AB27"/>
    <mergeCell ref="D42:K53"/>
    <mergeCell ref="D41:E41"/>
    <mergeCell ref="B39:E39"/>
    <mergeCell ref="N6:AB6"/>
    <mergeCell ref="N7:AB7"/>
    <mergeCell ref="N8:R8"/>
    <mergeCell ref="S8:AB8"/>
    <mergeCell ref="N10:N12"/>
    <mergeCell ref="O10:O12"/>
    <mergeCell ref="P10:P12"/>
    <mergeCell ref="N13:AB13"/>
    <mergeCell ref="O14:R17"/>
    <mergeCell ref="P24:P26"/>
    <mergeCell ref="O28:R31"/>
    <mergeCell ref="N20:AB20"/>
    <mergeCell ref="N21:AB21"/>
  </mergeCell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9999"/>
    <outlinePr summaryBelow="0" summaryRight="0"/>
  </sheetPr>
  <dimension ref="A1:AB53"/>
  <sheetViews>
    <sheetView workbookViewId="0">
      <selection activeCell="J7" sqref="J7"/>
    </sheetView>
  </sheetViews>
  <sheetFormatPr defaultColWidth="14.42578125" defaultRowHeight="15" customHeight="1"/>
  <cols>
    <col min="1" max="1" width="10.140625" customWidth="1"/>
    <col min="2" max="2" width="14.42578125" style="257"/>
    <col min="3" max="3" width="10.42578125" customWidth="1"/>
    <col min="4" max="4" width="19.140625" customWidth="1"/>
    <col min="5" max="5" width="36" customWidth="1"/>
    <col min="6" max="6" width="14.42578125" style="236"/>
    <col min="7" max="10" width="14.42578125" customWidth="1"/>
    <col min="11" max="11" width="24.42578125" customWidth="1"/>
    <col min="12" max="12" width="11" style="252" customWidth="1"/>
  </cols>
  <sheetData>
    <row r="1" spans="1:28">
      <c r="A1" s="1309" t="s">
        <v>542</v>
      </c>
      <c r="B1" s="1286"/>
      <c r="C1" s="1286"/>
      <c r="D1" s="1286"/>
      <c r="E1" s="1286"/>
      <c r="F1" s="1286"/>
      <c r="G1" s="1286"/>
      <c r="H1" s="1286"/>
      <c r="I1" s="1286"/>
      <c r="J1" s="1286"/>
      <c r="K1" s="1286"/>
      <c r="L1" s="1286"/>
    </row>
    <row r="2" spans="1:28">
      <c r="A2" s="1309" t="s">
        <v>543</v>
      </c>
      <c r="B2" s="1286"/>
      <c r="C2" s="1286"/>
      <c r="D2" s="1286"/>
      <c r="E2" s="1286"/>
      <c r="F2" s="1286"/>
      <c r="G2" s="1286"/>
      <c r="H2" s="1286"/>
      <c r="I2" s="1286"/>
      <c r="J2" s="1286"/>
      <c r="K2" s="1286"/>
      <c r="L2" s="1286"/>
    </row>
    <row r="3" spans="1:28">
      <c r="A3" s="1309" t="s">
        <v>544</v>
      </c>
      <c r="B3" s="1286"/>
      <c r="C3" s="1286"/>
      <c r="D3" s="1286"/>
      <c r="E3" s="1286"/>
      <c r="F3" s="1286"/>
      <c r="G3" s="1286"/>
      <c r="H3" s="1286"/>
      <c r="I3" s="1286"/>
      <c r="J3" s="1286"/>
      <c r="K3" s="1286"/>
      <c r="L3" s="1286"/>
    </row>
    <row r="4" spans="1:28">
      <c r="A4" s="1177" t="s">
        <v>1115</v>
      </c>
      <c r="B4" s="1221"/>
      <c r="C4" s="1221"/>
      <c r="D4" s="1221"/>
      <c r="E4" s="1221"/>
      <c r="F4" s="1221"/>
      <c r="G4" s="1221"/>
      <c r="H4" s="1221"/>
      <c r="I4" s="1221"/>
      <c r="J4" s="1221"/>
      <c r="K4" s="1221"/>
      <c r="L4" s="1221"/>
    </row>
    <row r="5" spans="1:28">
      <c r="A5" s="1177" t="s">
        <v>454</v>
      </c>
      <c r="B5" s="1221"/>
      <c r="C5" s="1221"/>
      <c r="D5" s="1221"/>
      <c r="E5" s="1221"/>
      <c r="F5" s="1221"/>
      <c r="G5" s="1221"/>
      <c r="H5" s="1221"/>
      <c r="I5" s="1221"/>
      <c r="J5" s="1221"/>
      <c r="K5" s="1221"/>
      <c r="L5" s="1221"/>
    </row>
    <row r="6" spans="1:28" ht="29.25" customHeight="1">
      <c r="A6" s="850" t="s">
        <v>185</v>
      </c>
      <c r="B6" s="831" t="s">
        <v>186</v>
      </c>
      <c r="C6" s="831" t="s">
        <v>187</v>
      </c>
      <c r="D6" s="831" t="s">
        <v>188</v>
      </c>
      <c r="E6" s="831" t="s">
        <v>189</v>
      </c>
      <c r="F6" s="831" t="s">
        <v>285</v>
      </c>
      <c r="G6" s="831" t="s">
        <v>286</v>
      </c>
      <c r="H6" s="831" t="s">
        <v>287</v>
      </c>
      <c r="I6" s="831" t="s">
        <v>288</v>
      </c>
      <c r="J6" s="697" t="s">
        <v>203</v>
      </c>
      <c r="K6" s="442" t="s">
        <v>204</v>
      </c>
      <c r="L6" s="746" t="s">
        <v>205</v>
      </c>
      <c r="M6" s="257"/>
    </row>
    <row r="7" spans="1:28">
      <c r="A7" s="1081" t="s">
        <v>208</v>
      </c>
      <c r="B7" s="1238" t="s">
        <v>3</v>
      </c>
      <c r="C7" s="37">
        <v>1</v>
      </c>
      <c r="D7" s="104" t="s">
        <v>150</v>
      </c>
      <c r="E7" s="104" t="s">
        <v>1116</v>
      </c>
      <c r="F7" s="265">
        <v>3.95</v>
      </c>
      <c r="G7" s="104">
        <v>2.83</v>
      </c>
      <c r="H7" s="979">
        <v>4.0999999999999996</v>
      </c>
      <c r="I7" s="161" t="s">
        <v>19</v>
      </c>
      <c r="J7" s="38" cm="1">
        <f t="array" ref="J7">AVERAGE(IF(LEFT(F7:I7,1)="&lt;", VALUE(MID(F7:I7,2,99)), F7:I7))</f>
        <v>3.6266666666666665</v>
      </c>
      <c r="K7" s="39"/>
      <c r="L7" s="97">
        <v>5</v>
      </c>
      <c r="N7" s="1163" t="s">
        <v>263</v>
      </c>
      <c r="O7" s="1396"/>
      <c r="P7" s="1396"/>
      <c r="Q7" s="1396"/>
      <c r="R7" s="1396"/>
      <c r="S7" s="1396"/>
      <c r="T7" s="1396"/>
      <c r="U7" s="1396"/>
      <c r="V7" s="1396"/>
      <c r="W7" s="1396"/>
      <c r="X7" s="1396"/>
      <c r="Y7" s="1396"/>
      <c r="Z7" s="1396"/>
      <c r="AA7" s="1396"/>
      <c r="AB7" s="1397"/>
    </row>
    <row r="8" spans="1:28">
      <c r="A8" s="1082"/>
      <c r="B8" s="1239"/>
      <c r="C8" s="40">
        <v>2</v>
      </c>
      <c r="D8" s="41" t="s">
        <v>151</v>
      </c>
      <c r="E8" s="41" t="s">
        <v>1117</v>
      </c>
      <c r="F8" s="269">
        <v>3.99</v>
      </c>
      <c r="G8" s="41">
        <v>2.5299999999999998</v>
      </c>
      <c r="H8" s="980">
        <v>2.2000000000000002</v>
      </c>
      <c r="I8" s="103" t="s">
        <v>19</v>
      </c>
      <c r="J8" s="38" cm="1">
        <f t="array" ref="J8">AVERAGE(IF(LEFT(F8:I8,1)="&lt;", VALUE(MID(F8:I8,2,99)), F8:I8))</f>
        <v>2.9066666666666663</v>
      </c>
      <c r="K8" s="43"/>
      <c r="L8" s="100">
        <v>5</v>
      </c>
      <c r="N8" s="1163" t="s">
        <v>283</v>
      </c>
      <c r="O8" s="1396"/>
      <c r="P8" s="1396"/>
      <c r="Q8" s="1396"/>
      <c r="R8" s="1396"/>
      <c r="S8" s="1396"/>
      <c r="T8" s="1396"/>
      <c r="U8" s="1396"/>
      <c r="V8" s="1396"/>
      <c r="W8" s="1396"/>
      <c r="X8" s="1396"/>
      <c r="Y8" s="1396"/>
      <c r="Z8" s="1396"/>
      <c r="AA8" s="1396"/>
      <c r="AB8" s="1397"/>
    </row>
    <row r="9" spans="1:28">
      <c r="A9" s="1082"/>
      <c r="B9" s="1240"/>
      <c r="C9" s="40">
        <v>3</v>
      </c>
      <c r="D9" s="41" t="s">
        <v>152</v>
      </c>
      <c r="E9" s="41" t="s">
        <v>1118</v>
      </c>
      <c r="F9" s="269">
        <v>5.21</v>
      </c>
      <c r="G9" s="41">
        <v>3.85</v>
      </c>
      <c r="H9" s="980">
        <v>4.0999999999999996</v>
      </c>
      <c r="I9" s="103" t="s">
        <v>19</v>
      </c>
      <c r="J9" s="38" cm="1">
        <f t="array" ref="J9">AVERAGE(IF(LEFT(F9:I9,1)="&lt;", VALUE(MID(F9:I9,2,99)), F9:I9))</f>
        <v>4.3866666666666667</v>
      </c>
      <c r="K9" s="43"/>
      <c r="L9" s="100">
        <v>5</v>
      </c>
      <c r="N9" s="1161"/>
      <c r="O9" s="1396"/>
      <c r="P9" s="1396"/>
      <c r="Q9" s="1396"/>
      <c r="R9" s="1396"/>
      <c r="S9" s="1161" t="s">
        <v>265</v>
      </c>
      <c r="T9" s="1396"/>
      <c r="U9" s="1396"/>
      <c r="V9" s="1396"/>
      <c r="W9" s="1396"/>
      <c r="X9" s="1396"/>
      <c r="Y9" s="1396"/>
      <c r="Z9" s="1396"/>
      <c r="AA9" s="1396"/>
      <c r="AB9" s="1396"/>
    </row>
    <row r="10" spans="1:28">
      <c r="A10" s="1082"/>
      <c r="B10" s="1238" t="s">
        <v>5</v>
      </c>
      <c r="C10" s="37">
        <v>1</v>
      </c>
      <c r="D10" s="104" t="s">
        <v>150</v>
      </c>
      <c r="E10" s="104" t="s">
        <v>1116</v>
      </c>
      <c r="F10" s="265">
        <v>8</v>
      </c>
      <c r="G10" s="979">
        <v>6</v>
      </c>
      <c r="H10" s="979">
        <v>6</v>
      </c>
      <c r="I10" s="161" t="s">
        <v>19</v>
      </c>
      <c r="J10" s="38" cm="1">
        <f t="array" ref="J10">AVERAGE(IF(LEFT(F10:I10,1)="&lt;", VALUE(MID(F10:I10,2,99)), F10:I10))</f>
        <v>6.666666666666667</v>
      </c>
      <c r="K10" s="39"/>
      <c r="L10" s="97">
        <v>7</v>
      </c>
      <c r="N10" s="87" t="s">
        <v>266</v>
      </c>
      <c r="O10" s="87" t="s">
        <v>267</v>
      </c>
      <c r="P10" s="87" t="s">
        <v>1</v>
      </c>
      <c r="Q10" s="87" t="s">
        <v>1119</v>
      </c>
      <c r="R10" s="87" t="s">
        <v>269</v>
      </c>
      <c r="S10" s="87" t="s">
        <v>171</v>
      </c>
      <c r="T10" s="87" t="s">
        <v>172</v>
      </c>
      <c r="U10" s="87" t="s">
        <v>173</v>
      </c>
      <c r="V10" s="87" t="s">
        <v>7</v>
      </c>
      <c r="W10" s="87" t="s">
        <v>174</v>
      </c>
      <c r="X10" s="87" t="s">
        <v>175</v>
      </c>
      <c r="Y10" s="87" t="s">
        <v>176</v>
      </c>
      <c r="Z10" s="87" t="s">
        <v>177</v>
      </c>
      <c r="AA10" s="87" t="s">
        <v>178</v>
      </c>
      <c r="AB10" s="87" t="s">
        <v>179</v>
      </c>
    </row>
    <row r="11" spans="1:28">
      <c r="A11" s="1082"/>
      <c r="B11" s="1239"/>
      <c r="C11" s="40">
        <v>2</v>
      </c>
      <c r="D11" s="41" t="s">
        <v>151</v>
      </c>
      <c r="E11" s="41" t="s">
        <v>1117</v>
      </c>
      <c r="F11" s="269">
        <v>5</v>
      </c>
      <c r="G11" s="980">
        <v>9</v>
      </c>
      <c r="H11" s="980">
        <v>6</v>
      </c>
      <c r="I11" s="103" t="s">
        <v>19</v>
      </c>
      <c r="J11" s="38" cm="1">
        <f t="array" ref="J11">AVERAGE(IF(LEFT(F11:I11,1)="&lt;", VALUE(MID(F11:I11,2,99)), F11:I11))</f>
        <v>6.666666666666667</v>
      </c>
      <c r="K11" s="43"/>
      <c r="L11" s="100">
        <v>7</v>
      </c>
      <c r="N11" s="1410" t="s">
        <v>1120</v>
      </c>
      <c r="O11" s="1410" t="s">
        <v>1115</v>
      </c>
      <c r="P11" s="1158" t="s">
        <v>27</v>
      </c>
      <c r="Q11" s="89">
        <v>1</v>
      </c>
      <c r="R11" s="87" t="s">
        <v>150</v>
      </c>
      <c r="S11" s="90">
        <f t="shared" ref="S11:S13" si="0">J7</f>
        <v>3.6266666666666665</v>
      </c>
      <c r="T11" s="90">
        <f t="shared" ref="T11:T13" si="1">J10</f>
        <v>6.666666666666667</v>
      </c>
      <c r="U11" s="90">
        <f t="shared" ref="U11:U13" si="2">J13</f>
        <v>34.333333333333336</v>
      </c>
      <c r="V11" s="90">
        <f t="shared" ref="V11:V13" si="3">J16</f>
        <v>7.0166666666666666</v>
      </c>
      <c r="W11" s="90">
        <f t="shared" ref="W11:W13" si="4">J19</f>
        <v>30.166666666666668</v>
      </c>
      <c r="X11" s="90">
        <f t="shared" ref="X11:X13" si="5">J22</f>
        <v>43.333333333333336</v>
      </c>
      <c r="Y11" s="90">
        <f>J25</f>
        <v>16262.593787559994</v>
      </c>
      <c r="Z11" s="93">
        <f>J28</f>
        <v>1.6583333333333332</v>
      </c>
      <c r="AA11" s="93">
        <f>J31</f>
        <v>1.1900000000000002</v>
      </c>
      <c r="AB11" s="93">
        <f>J34</f>
        <v>13.666666666666666</v>
      </c>
    </row>
    <row r="12" spans="1:28">
      <c r="A12" s="1082"/>
      <c r="B12" s="1240"/>
      <c r="C12" s="40">
        <v>3</v>
      </c>
      <c r="D12" s="41" t="s">
        <v>152</v>
      </c>
      <c r="E12" s="41" t="s">
        <v>1118</v>
      </c>
      <c r="F12" s="269">
        <v>4</v>
      </c>
      <c r="G12" s="980">
        <v>6</v>
      </c>
      <c r="H12" s="980">
        <v>5</v>
      </c>
      <c r="I12" s="103" t="s">
        <v>19</v>
      </c>
      <c r="J12" s="38" cm="1">
        <f t="array" ref="J12">AVERAGE(IF(LEFT(F12:I12,1)="&lt;", VALUE(MID(F12:I12,2,99)), F12:I12))</f>
        <v>5</v>
      </c>
      <c r="K12" s="43"/>
      <c r="L12" s="100">
        <v>7</v>
      </c>
      <c r="N12" s="1399"/>
      <c r="O12" s="1399"/>
      <c r="P12" s="1399"/>
      <c r="Q12" s="89">
        <v>2</v>
      </c>
      <c r="R12" s="87" t="s">
        <v>151</v>
      </c>
      <c r="S12" s="90">
        <f t="shared" si="0"/>
        <v>2.9066666666666663</v>
      </c>
      <c r="T12" s="90">
        <f t="shared" si="1"/>
        <v>6.666666666666667</v>
      </c>
      <c r="U12" s="90">
        <f t="shared" si="2"/>
        <v>43</v>
      </c>
      <c r="V12" s="90">
        <f t="shared" si="3"/>
        <v>7</v>
      </c>
      <c r="W12" s="90">
        <f t="shared" si="4"/>
        <v>29.666666666666668</v>
      </c>
      <c r="X12" s="90">
        <f t="shared" si="5"/>
        <v>43.333333333333336</v>
      </c>
      <c r="Y12" s="90">
        <f>J26</f>
        <v>32900.588491057868</v>
      </c>
      <c r="Z12" s="93">
        <f>J29</f>
        <v>1.2676666666666667</v>
      </c>
      <c r="AA12" s="93">
        <f>J32</f>
        <v>1.0393333333333332</v>
      </c>
      <c r="AB12" s="93">
        <f>J35</f>
        <v>16</v>
      </c>
    </row>
    <row r="13" spans="1:28">
      <c r="A13" s="1082"/>
      <c r="B13" s="1238" t="s">
        <v>6</v>
      </c>
      <c r="C13" s="37">
        <v>1</v>
      </c>
      <c r="D13" s="104" t="s">
        <v>150</v>
      </c>
      <c r="E13" s="104" t="s">
        <v>1116</v>
      </c>
      <c r="F13" s="265">
        <v>13</v>
      </c>
      <c r="G13" s="979">
        <v>19</v>
      </c>
      <c r="H13" s="979">
        <v>71</v>
      </c>
      <c r="I13" s="161" t="s">
        <v>19</v>
      </c>
      <c r="J13" s="38" cm="1">
        <f t="array" ref="J13">AVERAGE(IF(LEFT(F13:I13,1)="&lt;", VALUE(MID(F13:I13,2,99)), F13:I13))</f>
        <v>34.333333333333336</v>
      </c>
      <c r="K13" s="39"/>
      <c r="L13" s="97">
        <v>80</v>
      </c>
      <c r="N13" s="1400"/>
      <c r="O13" s="1400"/>
      <c r="P13" s="1400"/>
      <c r="Q13" s="89">
        <v>3</v>
      </c>
      <c r="R13" s="87" t="s">
        <v>152</v>
      </c>
      <c r="S13" s="90">
        <f t="shared" si="0"/>
        <v>4.3866666666666667</v>
      </c>
      <c r="T13" s="90">
        <f t="shared" si="1"/>
        <v>5</v>
      </c>
      <c r="U13" s="90">
        <f t="shared" si="2"/>
        <v>44</v>
      </c>
      <c r="V13" s="90">
        <f t="shared" si="3"/>
        <v>7.0266666666666673</v>
      </c>
      <c r="W13" s="90">
        <f t="shared" si="4"/>
        <v>30.2</v>
      </c>
      <c r="X13" s="90">
        <f t="shared" si="5"/>
        <v>56.666666666666664</v>
      </c>
      <c r="Y13" s="90">
        <f>J27</f>
        <v>24796.209965392973</v>
      </c>
      <c r="Z13" s="93">
        <f>J30</f>
        <v>1.6613333333333333</v>
      </c>
      <c r="AA13" s="93">
        <f>J33</f>
        <v>1.0943333333333334</v>
      </c>
      <c r="AB13" s="93">
        <f>J36</f>
        <v>17</v>
      </c>
    </row>
    <row r="14" spans="1:28">
      <c r="A14" s="1082"/>
      <c r="B14" s="1239"/>
      <c r="C14" s="40">
        <v>2</v>
      </c>
      <c r="D14" s="41" t="s">
        <v>151</v>
      </c>
      <c r="E14" s="41" t="s">
        <v>1117</v>
      </c>
      <c r="F14" s="269">
        <v>15</v>
      </c>
      <c r="G14" s="980">
        <v>10</v>
      </c>
      <c r="H14" s="980">
        <v>104</v>
      </c>
      <c r="I14" s="103" t="s">
        <v>19</v>
      </c>
      <c r="J14" s="38" cm="1">
        <f t="array" ref="J14">AVERAGE(IF(LEFT(F14:I14,1)="&lt;", VALUE(MID(F14:I14,2,99)), F14:I14))</f>
        <v>43</v>
      </c>
      <c r="K14" s="43"/>
      <c r="L14" s="100">
        <v>80</v>
      </c>
      <c r="N14" s="1161"/>
      <c r="O14" s="1396"/>
      <c r="P14" s="1396"/>
      <c r="Q14" s="1396"/>
      <c r="R14" s="1396"/>
      <c r="S14" s="1396"/>
      <c r="T14" s="1396"/>
      <c r="U14" s="1396"/>
      <c r="V14" s="1396"/>
      <c r="W14" s="1396"/>
      <c r="X14" s="1396"/>
      <c r="Y14" s="1396"/>
      <c r="Z14" s="1396"/>
      <c r="AA14" s="1396"/>
      <c r="AB14" s="1397"/>
    </row>
    <row r="15" spans="1:28">
      <c r="A15" s="1082"/>
      <c r="B15" s="1240"/>
      <c r="C15" s="40">
        <v>3</v>
      </c>
      <c r="D15" s="41" t="s">
        <v>152</v>
      </c>
      <c r="E15" s="41" t="s">
        <v>1118</v>
      </c>
      <c r="F15" s="269">
        <v>17</v>
      </c>
      <c r="G15" s="980">
        <v>22</v>
      </c>
      <c r="H15" s="980">
        <v>93</v>
      </c>
      <c r="I15" s="103" t="s">
        <v>19</v>
      </c>
      <c r="J15" s="38" cm="1">
        <f t="array" ref="J15">AVERAGE(IF(LEFT(F15:I15,1)="&lt;", VALUE(MID(F15:I15,2,99)), F15:I15))</f>
        <v>44</v>
      </c>
      <c r="K15" s="43"/>
      <c r="L15" s="100">
        <v>80</v>
      </c>
      <c r="N15" s="87" t="s">
        <v>272</v>
      </c>
      <c r="O15" s="1359"/>
      <c r="P15" s="1402"/>
      <c r="Q15" s="1402"/>
      <c r="R15" s="1403"/>
      <c r="S15" s="90">
        <f t="shared" ref="S15:AB15" si="6">AVERAGE(S11:S13)</f>
        <v>3.64</v>
      </c>
      <c r="T15" s="90">
        <f t="shared" si="6"/>
        <v>6.1111111111111116</v>
      </c>
      <c r="U15" s="90">
        <f t="shared" si="6"/>
        <v>40.44444444444445</v>
      </c>
      <c r="V15" s="90">
        <f t="shared" si="6"/>
        <v>7.014444444444444</v>
      </c>
      <c r="W15" s="90">
        <f t="shared" si="6"/>
        <v>30.011111111111109</v>
      </c>
      <c r="X15" s="90">
        <f t="shared" si="6"/>
        <v>47.777777777777779</v>
      </c>
      <c r="Y15" s="90">
        <f t="shared" si="6"/>
        <v>24653.130748003608</v>
      </c>
      <c r="Z15" s="93">
        <f t="shared" si="6"/>
        <v>1.5291111111111111</v>
      </c>
      <c r="AA15" s="93">
        <f t="shared" si="6"/>
        <v>1.1078888888888889</v>
      </c>
      <c r="AB15" s="93">
        <f t="shared" si="6"/>
        <v>15.555555555555555</v>
      </c>
    </row>
    <row r="16" spans="1:28">
      <c r="A16" s="1082"/>
      <c r="B16" s="1238" t="s">
        <v>7</v>
      </c>
      <c r="C16" s="37">
        <v>1</v>
      </c>
      <c r="D16" s="104" t="s">
        <v>150</v>
      </c>
      <c r="E16" s="104" t="s">
        <v>1116</v>
      </c>
      <c r="F16" s="265">
        <v>7.13</v>
      </c>
      <c r="G16" s="104">
        <v>6.97</v>
      </c>
      <c r="H16" s="104">
        <v>6.95</v>
      </c>
      <c r="I16" s="161" t="s">
        <v>19</v>
      </c>
      <c r="J16" s="38" cm="1">
        <f t="array" ref="J16">AVERAGE(IF(LEFT(F16:I16,1)="&lt;", VALUE(MID(F16:I16,2,99)), F16:I16))</f>
        <v>7.0166666666666666</v>
      </c>
      <c r="K16" s="104"/>
      <c r="L16" s="97" t="s">
        <v>295</v>
      </c>
      <c r="N16" s="87" t="s">
        <v>273</v>
      </c>
      <c r="O16" s="1404"/>
      <c r="P16" s="1405"/>
      <c r="Q16" s="1405"/>
      <c r="R16" s="1406"/>
      <c r="S16" s="90">
        <f t="shared" ref="S16:AB16" si="7">MIN(S11:S13)</f>
        <v>2.9066666666666663</v>
      </c>
      <c r="T16" s="90">
        <f t="shared" si="7"/>
        <v>5</v>
      </c>
      <c r="U16" s="90">
        <f t="shared" si="7"/>
        <v>34.333333333333336</v>
      </c>
      <c r="V16" s="90">
        <f t="shared" si="7"/>
        <v>7</v>
      </c>
      <c r="W16" s="90">
        <f t="shared" si="7"/>
        <v>29.666666666666668</v>
      </c>
      <c r="X16" s="90">
        <f t="shared" si="7"/>
        <v>43.333333333333336</v>
      </c>
      <c r="Y16" s="90">
        <f t="shared" si="7"/>
        <v>16262.593787559994</v>
      </c>
      <c r="Z16" s="93">
        <f t="shared" si="7"/>
        <v>1.2676666666666667</v>
      </c>
      <c r="AA16" s="93">
        <f t="shared" si="7"/>
        <v>1.0393333333333332</v>
      </c>
      <c r="AB16" s="93">
        <f t="shared" si="7"/>
        <v>13.666666666666666</v>
      </c>
    </row>
    <row r="17" spans="1:28">
      <c r="A17" s="1082"/>
      <c r="B17" s="1239"/>
      <c r="C17" s="40">
        <v>2</v>
      </c>
      <c r="D17" s="41" t="s">
        <v>151</v>
      </c>
      <c r="E17" s="41" t="s">
        <v>1117</v>
      </c>
      <c r="F17" s="269">
        <v>7.15</v>
      </c>
      <c r="G17" s="41">
        <v>6.92</v>
      </c>
      <c r="H17" s="41">
        <v>6.93</v>
      </c>
      <c r="I17" s="103" t="s">
        <v>19</v>
      </c>
      <c r="J17" s="38" cm="1">
        <f t="array" ref="J17">AVERAGE(IF(LEFT(F17:I17,1)="&lt;", VALUE(MID(F17:I17,2,99)), F17:I17))</f>
        <v>7</v>
      </c>
      <c r="K17" s="41"/>
      <c r="L17" s="100" t="s">
        <v>295</v>
      </c>
      <c r="N17" s="87" t="s">
        <v>274</v>
      </c>
      <c r="O17" s="1404"/>
      <c r="P17" s="1405"/>
      <c r="Q17" s="1405"/>
      <c r="R17" s="1406"/>
      <c r="S17" s="90">
        <f t="shared" ref="S17:AB17" si="8">MAX(S11:S13)</f>
        <v>4.3866666666666667</v>
      </c>
      <c r="T17" s="90">
        <f t="shared" si="8"/>
        <v>6.666666666666667</v>
      </c>
      <c r="U17" s="90">
        <f t="shared" si="8"/>
        <v>44</v>
      </c>
      <c r="V17" s="90">
        <f t="shared" si="8"/>
        <v>7.0266666666666673</v>
      </c>
      <c r="W17" s="90">
        <f t="shared" si="8"/>
        <v>30.2</v>
      </c>
      <c r="X17" s="90">
        <f t="shared" si="8"/>
        <v>56.666666666666664</v>
      </c>
      <c r="Y17" s="90">
        <f t="shared" si="8"/>
        <v>32900.588491057868</v>
      </c>
      <c r="Z17" s="93">
        <f t="shared" si="8"/>
        <v>1.6613333333333333</v>
      </c>
      <c r="AA17" s="93">
        <f t="shared" si="8"/>
        <v>1.1900000000000002</v>
      </c>
      <c r="AB17" s="93">
        <f t="shared" si="8"/>
        <v>17</v>
      </c>
    </row>
    <row r="18" spans="1:28">
      <c r="A18" s="1082"/>
      <c r="B18" s="1240"/>
      <c r="C18" s="40">
        <v>3</v>
      </c>
      <c r="D18" s="41" t="s">
        <v>152</v>
      </c>
      <c r="E18" s="41" t="s">
        <v>1118</v>
      </c>
      <c r="F18" s="269">
        <v>7.15</v>
      </c>
      <c r="G18" s="41">
        <v>6.95</v>
      </c>
      <c r="H18" s="41">
        <v>6.98</v>
      </c>
      <c r="I18" s="103" t="s">
        <v>19</v>
      </c>
      <c r="J18" s="38" cm="1">
        <f t="array" ref="J18">AVERAGE(IF(LEFT(F18:I18,1)="&lt;", VALUE(MID(F18:I18,2,99)), F18:I18))</f>
        <v>7.0266666666666673</v>
      </c>
      <c r="K18" s="41"/>
      <c r="L18" s="100" t="s">
        <v>295</v>
      </c>
      <c r="N18" s="87" t="s">
        <v>275</v>
      </c>
      <c r="O18" s="1407"/>
      <c r="P18" s="1408"/>
      <c r="Q18" s="1408"/>
      <c r="R18" s="1409"/>
      <c r="S18" s="95" t="s">
        <v>296</v>
      </c>
      <c r="T18" s="95" t="s">
        <v>299</v>
      </c>
      <c r="U18" s="95" t="s">
        <v>507</v>
      </c>
      <c r="V18" s="95" t="s">
        <v>295</v>
      </c>
      <c r="W18" s="95" t="s">
        <v>509</v>
      </c>
      <c r="X18" s="95" t="s">
        <v>510</v>
      </c>
      <c r="Y18" s="95" t="s">
        <v>511</v>
      </c>
      <c r="Z18" s="95" t="s">
        <v>299</v>
      </c>
      <c r="AA18" s="95" t="s">
        <v>300</v>
      </c>
      <c r="AB18" s="95" t="s">
        <v>319</v>
      </c>
    </row>
    <row r="19" spans="1:28">
      <c r="A19" s="1082"/>
      <c r="B19" s="1238" t="s">
        <v>329</v>
      </c>
      <c r="C19" s="37">
        <v>1</v>
      </c>
      <c r="D19" s="104" t="s">
        <v>150</v>
      </c>
      <c r="E19" s="104" t="s">
        <v>1116</v>
      </c>
      <c r="F19" s="265">
        <v>27.9</v>
      </c>
      <c r="G19" s="979">
        <v>31.4</v>
      </c>
      <c r="H19" s="979">
        <v>31.2</v>
      </c>
      <c r="I19" s="161" t="s">
        <v>19</v>
      </c>
      <c r="J19" s="38" cm="1">
        <f t="array" ref="J19">AVERAGE(IF(LEFT(F19:I19,1)="&lt;", VALUE(MID(F19:I19,2,99)), F19:I19))</f>
        <v>30.166666666666668</v>
      </c>
      <c r="K19" s="104"/>
      <c r="L19" s="97" t="s">
        <v>302</v>
      </c>
    </row>
    <row r="20" spans="1:28">
      <c r="A20" s="1082"/>
      <c r="B20" s="1239"/>
      <c r="C20" s="40">
        <v>2</v>
      </c>
      <c r="D20" s="41" t="s">
        <v>151</v>
      </c>
      <c r="E20" s="41" t="s">
        <v>1117</v>
      </c>
      <c r="F20" s="269">
        <v>27.2</v>
      </c>
      <c r="G20" s="980">
        <v>30.6</v>
      </c>
      <c r="H20" s="980">
        <v>31.2</v>
      </c>
      <c r="I20" s="103" t="s">
        <v>19</v>
      </c>
      <c r="J20" s="38" cm="1">
        <f t="array" ref="J20">AVERAGE(IF(LEFT(F20:I20,1)="&lt;", VALUE(MID(F20:I20,2,99)), F20:I20))</f>
        <v>29.666666666666668</v>
      </c>
      <c r="K20" s="41"/>
      <c r="L20" s="100" t="s">
        <v>302</v>
      </c>
    </row>
    <row r="21" spans="1:28">
      <c r="A21" s="1082"/>
      <c r="B21" s="1240"/>
      <c r="C21" s="40">
        <v>3</v>
      </c>
      <c r="D21" s="41" t="s">
        <v>152</v>
      </c>
      <c r="E21" s="41" t="s">
        <v>1118</v>
      </c>
      <c r="F21" s="269">
        <v>28.3</v>
      </c>
      <c r="G21" s="980">
        <v>31.3</v>
      </c>
      <c r="H21" s="980">
        <v>31</v>
      </c>
      <c r="I21" s="103" t="s">
        <v>19</v>
      </c>
      <c r="J21" s="38" cm="1">
        <f t="array" ref="J21">AVERAGE(IF(LEFT(F21:I21,1)="&lt;", VALUE(MID(F21:I21,2,99)), F21:I21))</f>
        <v>30.2</v>
      </c>
      <c r="K21" s="41"/>
      <c r="L21" s="100" t="s">
        <v>302</v>
      </c>
      <c r="N21" s="1163" t="s">
        <v>263</v>
      </c>
      <c r="O21" s="1396"/>
      <c r="P21" s="1396"/>
      <c r="Q21" s="1396"/>
      <c r="R21" s="1396"/>
      <c r="S21" s="1396"/>
      <c r="T21" s="1396"/>
      <c r="U21" s="1396"/>
      <c r="V21" s="1396"/>
      <c r="W21" s="1396"/>
      <c r="X21" s="1396"/>
      <c r="Y21" s="1396"/>
      <c r="Z21" s="1396"/>
      <c r="AA21" s="1396"/>
      <c r="AB21" s="1397"/>
    </row>
    <row r="22" spans="1:28">
      <c r="A22" s="1082"/>
      <c r="B22" s="1238" t="s">
        <v>9</v>
      </c>
      <c r="C22" s="37">
        <v>1</v>
      </c>
      <c r="D22" s="104" t="s">
        <v>150</v>
      </c>
      <c r="E22" s="104" t="s">
        <v>1116</v>
      </c>
      <c r="F22" s="265">
        <v>30</v>
      </c>
      <c r="G22" s="979">
        <v>50</v>
      </c>
      <c r="H22" s="979">
        <v>50</v>
      </c>
      <c r="I22" s="161" t="s">
        <v>19</v>
      </c>
      <c r="J22" s="38" cm="1">
        <f t="array" ref="J22">AVERAGE(IF(LEFT(F22:I22,1)="&lt;", VALUE(MID(F22:I22,2,99)), F22:I22))</f>
        <v>43.333333333333336</v>
      </c>
      <c r="K22" s="39"/>
      <c r="L22" s="97">
        <v>75</v>
      </c>
      <c r="N22" s="1163" t="s">
        <v>264</v>
      </c>
      <c r="O22" s="1396"/>
      <c r="P22" s="1396"/>
      <c r="Q22" s="1396"/>
      <c r="R22" s="1396"/>
      <c r="S22" s="1396"/>
      <c r="T22" s="1396"/>
      <c r="U22" s="1396"/>
      <c r="V22" s="1396"/>
      <c r="W22" s="1396"/>
      <c r="X22" s="1396"/>
      <c r="Y22" s="1396"/>
      <c r="Z22" s="1396"/>
      <c r="AA22" s="1396"/>
      <c r="AB22" s="1397"/>
    </row>
    <row r="23" spans="1:28">
      <c r="A23" s="1082"/>
      <c r="B23" s="1239"/>
      <c r="C23" s="40">
        <v>2</v>
      </c>
      <c r="D23" s="41" t="s">
        <v>151</v>
      </c>
      <c r="E23" s="41" t="s">
        <v>1117</v>
      </c>
      <c r="F23" s="269">
        <v>30</v>
      </c>
      <c r="G23" s="980">
        <v>50</v>
      </c>
      <c r="H23" s="980">
        <v>50</v>
      </c>
      <c r="I23" s="103" t="s">
        <v>19</v>
      </c>
      <c r="J23" s="38" cm="1">
        <f t="array" ref="J23">AVERAGE(IF(LEFT(F23:I23,1)="&lt;", VALUE(MID(F23:I23,2,99)), F23:I23))</f>
        <v>43.333333333333336</v>
      </c>
      <c r="K23" s="43"/>
      <c r="L23" s="100">
        <v>75</v>
      </c>
      <c r="N23" s="1161"/>
      <c r="O23" s="1396"/>
      <c r="P23" s="1396"/>
      <c r="Q23" s="1396"/>
      <c r="R23" s="1396"/>
      <c r="S23" s="1161" t="s">
        <v>265</v>
      </c>
      <c r="T23" s="1396"/>
      <c r="U23" s="1396"/>
      <c r="V23" s="1396"/>
      <c r="W23" s="1396"/>
      <c r="X23" s="1396"/>
      <c r="Y23" s="1396"/>
      <c r="Z23" s="1396"/>
      <c r="AA23" s="1396"/>
      <c r="AB23" s="1396"/>
    </row>
    <row r="24" spans="1:28">
      <c r="A24" s="1082"/>
      <c r="B24" s="1240"/>
      <c r="C24" s="40">
        <v>3</v>
      </c>
      <c r="D24" s="41" t="s">
        <v>152</v>
      </c>
      <c r="E24" s="41" t="s">
        <v>1118</v>
      </c>
      <c r="F24" s="269">
        <v>20</v>
      </c>
      <c r="G24" s="980">
        <v>100</v>
      </c>
      <c r="H24" s="980">
        <v>50</v>
      </c>
      <c r="I24" s="103" t="s">
        <v>19</v>
      </c>
      <c r="J24" s="38" cm="1">
        <f t="array" ref="J24">AVERAGE(IF(LEFT(F24:I24,1)="&lt;", VALUE(MID(F24:I24,2,99)), F24:I24))</f>
        <v>56.666666666666664</v>
      </c>
      <c r="K24" s="43"/>
      <c r="L24" s="100">
        <v>75</v>
      </c>
      <c r="N24" s="87" t="s">
        <v>266</v>
      </c>
      <c r="O24" s="87" t="s">
        <v>267</v>
      </c>
      <c r="P24" s="87" t="s">
        <v>1</v>
      </c>
      <c r="Q24" s="87" t="s">
        <v>1119</v>
      </c>
      <c r="R24" s="87" t="s">
        <v>269</v>
      </c>
      <c r="S24" s="87" t="s">
        <v>171</v>
      </c>
      <c r="T24" s="87" t="s">
        <v>172</v>
      </c>
      <c r="U24" s="87" t="s">
        <v>173</v>
      </c>
      <c r="V24" s="87" t="s">
        <v>7</v>
      </c>
      <c r="W24" s="87" t="s">
        <v>174</v>
      </c>
      <c r="X24" s="87" t="s">
        <v>175</v>
      </c>
      <c r="Y24" s="87" t="s">
        <v>176</v>
      </c>
      <c r="Z24" s="87" t="s">
        <v>177</v>
      </c>
      <c r="AA24" s="87" t="s">
        <v>178</v>
      </c>
      <c r="AB24" s="87" t="s">
        <v>179</v>
      </c>
    </row>
    <row r="25" spans="1:28">
      <c r="A25" s="1082"/>
      <c r="B25" s="1238" t="s">
        <v>10</v>
      </c>
      <c r="C25" s="37">
        <v>1</v>
      </c>
      <c r="D25" s="104" t="s">
        <v>150</v>
      </c>
      <c r="E25" s="104" t="s">
        <v>1116</v>
      </c>
      <c r="F25" s="1105">
        <v>110000</v>
      </c>
      <c r="G25" s="1106">
        <v>17000</v>
      </c>
      <c r="H25" s="1106">
        <v>2300</v>
      </c>
      <c r="I25" s="161" t="s">
        <v>19</v>
      </c>
      <c r="J25" s="38" cm="1">
        <f t="array" ref="J25">GEOMEAN(IF(LEFT(F25:I25,1)="&lt;", VALUE(MID(F25:I25,2,99)), F25:I25))</f>
        <v>16262.593787559994</v>
      </c>
      <c r="K25" s="39"/>
      <c r="L25" s="97">
        <v>200</v>
      </c>
      <c r="N25" s="1410" t="s">
        <v>1120</v>
      </c>
      <c r="O25" s="1410" t="s">
        <v>1115</v>
      </c>
      <c r="P25" s="1158" t="s">
        <v>27</v>
      </c>
      <c r="Q25" s="89">
        <v>1</v>
      </c>
      <c r="R25" s="87" t="s">
        <v>150</v>
      </c>
      <c r="S25" s="90">
        <f t="shared" ref="S25:S27" si="9">AVERAGE(F7:G7)</f>
        <v>3.39</v>
      </c>
      <c r="T25" s="90">
        <f t="shared" ref="T25:T27" si="10">AVERAGE(F10:G10)</f>
        <v>7</v>
      </c>
      <c r="U25" s="90">
        <f t="shared" ref="U25:U27" si="11">AVERAGE(F13:G13)</f>
        <v>16</v>
      </c>
      <c r="V25" s="90">
        <f t="shared" ref="V25:V27" si="12">AVERAGE(F16:G16)</f>
        <v>7.05</v>
      </c>
      <c r="W25" s="90">
        <f t="shared" ref="W25:W27" si="13">AVERAGE(F19:G19)</f>
        <v>29.65</v>
      </c>
      <c r="X25" s="90">
        <f t="shared" ref="X25:X27" si="14">AVERAGE(F22:G22)</f>
        <v>40</v>
      </c>
      <c r="Y25" s="90">
        <f>GEOMEAN(F25:G25)</f>
        <v>43243.496620879305</v>
      </c>
      <c r="Z25" s="93">
        <f>AVERAGE(F28:G28)</f>
        <v>1.7849999999999999</v>
      </c>
      <c r="AA25" s="93">
        <f>AVERAGE(F31:G31)</f>
        <v>1.2610000000000001</v>
      </c>
      <c r="AB25" s="93">
        <f>AVERAGE(F34:G34)</f>
        <v>13</v>
      </c>
    </row>
    <row r="26" spans="1:28">
      <c r="A26" s="1082"/>
      <c r="B26" s="1239"/>
      <c r="C26" s="40">
        <v>2</v>
      </c>
      <c r="D26" s="41" t="s">
        <v>151</v>
      </c>
      <c r="E26" s="41" t="s">
        <v>1117</v>
      </c>
      <c r="F26" s="1107">
        <v>49000</v>
      </c>
      <c r="G26" s="1108">
        <v>7900</v>
      </c>
      <c r="H26" s="1108">
        <v>92000</v>
      </c>
      <c r="I26" s="103" t="s">
        <v>19</v>
      </c>
      <c r="J26" s="42" cm="1">
        <f t="array" ref="J26">GEOMEAN(IF(LEFT(F26:I26,1)="&lt;", VALUE(MID(F26:I26,2,99)), F26:I26))</f>
        <v>32900.588491057868</v>
      </c>
      <c r="K26" s="43"/>
      <c r="L26" s="100">
        <v>200</v>
      </c>
      <c r="N26" s="1399"/>
      <c r="O26" s="1399"/>
      <c r="P26" s="1399"/>
      <c r="Q26" s="89">
        <v>2</v>
      </c>
      <c r="R26" s="87" t="s">
        <v>151</v>
      </c>
      <c r="S26" s="90">
        <f t="shared" si="9"/>
        <v>3.26</v>
      </c>
      <c r="T26" s="90">
        <f t="shared" si="10"/>
        <v>7</v>
      </c>
      <c r="U26" s="90">
        <f t="shared" si="11"/>
        <v>12.5</v>
      </c>
      <c r="V26" s="90">
        <f t="shared" si="12"/>
        <v>7.0350000000000001</v>
      </c>
      <c r="W26" s="90">
        <f t="shared" si="13"/>
        <v>28.9</v>
      </c>
      <c r="X26" s="90">
        <f t="shared" si="14"/>
        <v>40</v>
      </c>
      <c r="Y26" s="90">
        <f>GEOMEAN(F26:G26)</f>
        <v>19674.857051577274</v>
      </c>
      <c r="Z26" s="93">
        <f>AVERAGE(F29:G29)</f>
        <v>1.0859999999999999</v>
      </c>
      <c r="AA26" s="93">
        <f>AVERAGE(F32:G32)</f>
        <v>1.0765</v>
      </c>
      <c r="AB26" s="93">
        <f>AVERAGE(F35:G35)</f>
        <v>16</v>
      </c>
    </row>
    <row r="27" spans="1:28">
      <c r="A27" s="1082"/>
      <c r="B27" s="1240"/>
      <c r="C27" s="40">
        <v>3</v>
      </c>
      <c r="D27" s="41" t="s">
        <v>152</v>
      </c>
      <c r="E27" s="41" t="s">
        <v>1118</v>
      </c>
      <c r="F27" s="1107">
        <v>33000</v>
      </c>
      <c r="G27" s="1108">
        <v>3300</v>
      </c>
      <c r="H27" s="1108">
        <v>140000</v>
      </c>
      <c r="I27" s="103" t="s">
        <v>19</v>
      </c>
      <c r="J27" s="42" cm="1">
        <f t="array" ref="J27">GEOMEAN(IF(LEFT(F27:I27,1)="&lt;", VALUE(MID(F27:I27,2,99)), F27:I27))</f>
        <v>24796.209965392973</v>
      </c>
      <c r="K27" s="43"/>
      <c r="L27" s="100">
        <v>200</v>
      </c>
      <c r="N27" s="1400"/>
      <c r="O27" s="1400"/>
      <c r="P27" s="1400"/>
      <c r="Q27" s="89">
        <v>3</v>
      </c>
      <c r="R27" s="87" t="s">
        <v>152</v>
      </c>
      <c r="S27" s="90">
        <f t="shared" si="9"/>
        <v>4.53</v>
      </c>
      <c r="T27" s="90">
        <f t="shared" si="10"/>
        <v>5</v>
      </c>
      <c r="U27" s="90">
        <f t="shared" si="11"/>
        <v>19.5</v>
      </c>
      <c r="V27" s="90">
        <f t="shared" si="12"/>
        <v>7.0500000000000007</v>
      </c>
      <c r="W27" s="90">
        <f t="shared" si="13"/>
        <v>29.8</v>
      </c>
      <c r="X27" s="90">
        <f t="shared" si="14"/>
        <v>60</v>
      </c>
      <c r="Y27" s="90">
        <f>GEOMEAN(F27:G27)</f>
        <v>10435.516278555651</v>
      </c>
      <c r="Z27" s="93">
        <f>AVERAGE(F30:G30)</f>
        <v>1.6405000000000001</v>
      </c>
      <c r="AA27" s="93">
        <f>AVERAGE(F33:G33)</f>
        <v>1.1804999999999999</v>
      </c>
      <c r="AB27" s="93">
        <f>AVERAGE(F36:G36)</f>
        <v>17.5</v>
      </c>
    </row>
    <row r="28" spans="1:28">
      <c r="A28" s="1082"/>
      <c r="B28" s="1238" t="s">
        <v>11</v>
      </c>
      <c r="C28" s="15">
        <v>1</v>
      </c>
      <c r="D28" s="109" t="s">
        <v>150</v>
      </c>
      <c r="E28" s="109" t="s">
        <v>1116</v>
      </c>
      <c r="F28" s="331">
        <v>2.1059999999999999</v>
      </c>
      <c r="G28" s="109">
        <v>1.464</v>
      </c>
      <c r="H28" s="109">
        <v>1.405</v>
      </c>
      <c r="I28" s="162" t="s">
        <v>19</v>
      </c>
      <c r="J28" s="38" cm="1">
        <f t="array" ref="J28">AVERAGE(IF(LEFT(F28:I28,1)="&lt;", VALUE(MID(F28:I28,2,99)), F28:I28))</f>
        <v>1.6583333333333332</v>
      </c>
      <c r="K28" s="17"/>
      <c r="L28" s="108">
        <v>7</v>
      </c>
      <c r="N28" s="1161"/>
      <c r="O28" s="1396"/>
      <c r="P28" s="1396"/>
      <c r="Q28" s="1396"/>
      <c r="R28" s="1396"/>
      <c r="S28" s="1396"/>
      <c r="T28" s="1396"/>
      <c r="U28" s="1396"/>
      <c r="V28" s="1396"/>
      <c r="W28" s="1396"/>
      <c r="X28" s="1396"/>
      <c r="Y28" s="1396"/>
      <c r="Z28" s="1396"/>
      <c r="AA28" s="1396"/>
      <c r="AB28" s="1397"/>
    </row>
    <row r="29" spans="1:28">
      <c r="A29" s="1082"/>
      <c r="B29" s="1293"/>
      <c r="C29" s="19">
        <v>2</v>
      </c>
      <c r="D29" s="61" t="s">
        <v>151</v>
      </c>
      <c r="E29" s="61" t="s">
        <v>1117</v>
      </c>
      <c r="F29" s="330">
        <v>1.5089999999999999</v>
      </c>
      <c r="G29" s="61">
        <v>0.66300000000000003</v>
      </c>
      <c r="H29" s="61">
        <v>1.631</v>
      </c>
      <c r="I29" s="51" t="s">
        <v>19</v>
      </c>
      <c r="J29" s="38" cm="1">
        <f t="array" ref="J29">AVERAGE(IF(LEFT(F29:I29,1)="&lt;", VALUE(MID(F29:I29,2,99)), F29:I29))</f>
        <v>1.2676666666666667</v>
      </c>
      <c r="K29" s="21"/>
      <c r="L29" s="18">
        <v>7</v>
      </c>
      <c r="N29" s="87" t="s">
        <v>272</v>
      </c>
      <c r="O29" s="1359"/>
      <c r="P29" s="1402"/>
      <c r="Q29" s="1402"/>
      <c r="R29" s="1403"/>
      <c r="S29" s="90">
        <f t="shared" ref="S29:AB29" si="15">AVERAGE(S25:S27)</f>
        <v>3.7266666666666666</v>
      </c>
      <c r="T29" s="90">
        <f t="shared" si="15"/>
        <v>6.333333333333333</v>
      </c>
      <c r="U29" s="90">
        <f t="shared" si="15"/>
        <v>16</v>
      </c>
      <c r="V29" s="90">
        <f t="shared" si="15"/>
        <v>7.0450000000000008</v>
      </c>
      <c r="W29" s="90">
        <f t="shared" si="15"/>
        <v>29.45</v>
      </c>
      <c r="X29" s="90">
        <f t="shared" si="15"/>
        <v>46.666666666666664</v>
      </c>
      <c r="Y29" s="90">
        <f t="shared" si="15"/>
        <v>24451.28998367074</v>
      </c>
      <c r="Z29" s="93">
        <f t="shared" si="15"/>
        <v>1.5038333333333334</v>
      </c>
      <c r="AA29" s="93">
        <f t="shared" si="15"/>
        <v>1.1726666666666667</v>
      </c>
      <c r="AB29" s="93">
        <f t="shared" si="15"/>
        <v>15.5</v>
      </c>
    </row>
    <row r="30" spans="1:28">
      <c r="A30" s="1082"/>
      <c r="B30" s="1380"/>
      <c r="C30" s="19">
        <v>3</v>
      </c>
      <c r="D30" s="61" t="s">
        <v>152</v>
      </c>
      <c r="E30" s="61" t="s">
        <v>1118</v>
      </c>
      <c r="F30" s="330">
        <v>2.2330000000000001</v>
      </c>
      <c r="G30" s="61">
        <v>1.048</v>
      </c>
      <c r="H30" s="61">
        <v>1.7030000000000001</v>
      </c>
      <c r="I30" s="51" t="s">
        <v>19</v>
      </c>
      <c r="J30" s="38" cm="1">
        <f t="array" ref="J30">AVERAGE(IF(LEFT(F30:I30,1)="&lt;", VALUE(MID(F30:I30,2,99)), F30:I30))</f>
        <v>1.6613333333333333</v>
      </c>
      <c r="K30" s="21"/>
      <c r="L30" s="18">
        <v>7</v>
      </c>
      <c r="N30" s="87" t="s">
        <v>273</v>
      </c>
      <c r="O30" s="1404"/>
      <c r="P30" s="1405"/>
      <c r="Q30" s="1405"/>
      <c r="R30" s="1406"/>
      <c r="S30" s="90">
        <f t="shared" ref="S30:AB30" si="16">MIN(S25:S27)</f>
        <v>3.26</v>
      </c>
      <c r="T30" s="90">
        <f t="shared" si="16"/>
        <v>5</v>
      </c>
      <c r="U30" s="90">
        <f t="shared" si="16"/>
        <v>12.5</v>
      </c>
      <c r="V30" s="90">
        <f t="shared" si="16"/>
        <v>7.0350000000000001</v>
      </c>
      <c r="W30" s="90">
        <f t="shared" si="16"/>
        <v>28.9</v>
      </c>
      <c r="X30" s="90">
        <f t="shared" si="16"/>
        <v>40</v>
      </c>
      <c r="Y30" s="90">
        <f t="shared" si="16"/>
        <v>10435.516278555651</v>
      </c>
      <c r="Z30" s="93">
        <f t="shared" si="16"/>
        <v>1.0859999999999999</v>
      </c>
      <c r="AA30" s="93">
        <f t="shared" si="16"/>
        <v>1.0765</v>
      </c>
      <c r="AB30" s="93">
        <f t="shared" si="16"/>
        <v>13</v>
      </c>
    </row>
    <row r="31" spans="1:28">
      <c r="A31" s="1082"/>
      <c r="B31" s="1238" t="s">
        <v>12</v>
      </c>
      <c r="C31" s="15">
        <v>1</v>
      </c>
      <c r="D31" s="109" t="s">
        <v>150</v>
      </c>
      <c r="E31" s="109" t="s">
        <v>1116</v>
      </c>
      <c r="F31" s="331">
        <v>1.742</v>
      </c>
      <c r="G31" s="109">
        <v>0.78</v>
      </c>
      <c r="H31" s="109">
        <v>1.048</v>
      </c>
      <c r="I31" s="162" t="s">
        <v>19</v>
      </c>
      <c r="J31" s="38" cm="1">
        <f t="array" ref="J31">AVERAGE(IF(LEFT(F31:I31,1)="&lt;", VALUE(MID(F31:I31,2,99)), F31:I31))</f>
        <v>1.1900000000000002</v>
      </c>
      <c r="K31" s="17"/>
      <c r="L31" s="108">
        <v>0.5</v>
      </c>
      <c r="N31" s="87" t="s">
        <v>274</v>
      </c>
      <c r="O31" s="1404"/>
      <c r="P31" s="1405"/>
      <c r="Q31" s="1405"/>
      <c r="R31" s="1406"/>
      <c r="S31" s="90">
        <f t="shared" ref="S31:AB31" si="17">MAX(S25:S27)</f>
        <v>4.53</v>
      </c>
      <c r="T31" s="90">
        <f t="shared" si="17"/>
        <v>7</v>
      </c>
      <c r="U31" s="90">
        <f t="shared" si="17"/>
        <v>19.5</v>
      </c>
      <c r="V31" s="90">
        <f t="shared" si="17"/>
        <v>7.0500000000000007</v>
      </c>
      <c r="W31" s="90">
        <f t="shared" si="17"/>
        <v>29.8</v>
      </c>
      <c r="X31" s="90">
        <f t="shared" si="17"/>
        <v>60</v>
      </c>
      <c r="Y31" s="90">
        <f t="shared" si="17"/>
        <v>43243.496620879305</v>
      </c>
      <c r="Z31" s="93">
        <f t="shared" si="17"/>
        <v>1.7849999999999999</v>
      </c>
      <c r="AA31" s="93">
        <f t="shared" si="17"/>
        <v>1.2610000000000001</v>
      </c>
      <c r="AB31" s="93">
        <f t="shared" si="17"/>
        <v>17.5</v>
      </c>
    </row>
    <row r="32" spans="1:28">
      <c r="A32" s="1082"/>
      <c r="B32" s="1239"/>
      <c r="C32" s="19">
        <v>2</v>
      </c>
      <c r="D32" s="61" t="s">
        <v>151</v>
      </c>
      <c r="E32" s="61" t="s">
        <v>1117</v>
      </c>
      <c r="F32" s="330">
        <v>1.2050000000000001</v>
      </c>
      <c r="G32" s="61">
        <v>0.94799999999999995</v>
      </c>
      <c r="H32" s="61">
        <v>0.96499999999999997</v>
      </c>
      <c r="I32" s="51" t="s">
        <v>19</v>
      </c>
      <c r="J32" s="38" cm="1">
        <f t="array" ref="J32">AVERAGE(IF(LEFT(F32:I32,1)="&lt;", VALUE(MID(F32:I32,2,99)), F32:I32))</f>
        <v>1.0393333333333332</v>
      </c>
      <c r="K32" s="21"/>
      <c r="L32" s="18">
        <v>0.5</v>
      </c>
      <c r="N32" s="87" t="s">
        <v>275</v>
      </c>
      <c r="O32" s="1407"/>
      <c r="P32" s="1408"/>
      <c r="Q32" s="1408"/>
      <c r="R32" s="1409"/>
      <c r="S32" s="95" t="s">
        <v>296</v>
      </c>
      <c r="T32" s="95" t="s">
        <v>299</v>
      </c>
      <c r="U32" s="95" t="s">
        <v>507</v>
      </c>
      <c r="V32" s="95" t="s">
        <v>295</v>
      </c>
      <c r="W32" s="95" t="s">
        <v>509</v>
      </c>
      <c r="X32" s="95" t="s">
        <v>510</v>
      </c>
      <c r="Y32" s="95" t="s">
        <v>511</v>
      </c>
      <c r="Z32" s="95" t="s">
        <v>299</v>
      </c>
      <c r="AA32" s="95" t="s">
        <v>300</v>
      </c>
      <c r="AB32" s="95" t="s">
        <v>319</v>
      </c>
    </row>
    <row r="33" spans="1:12">
      <c r="A33" s="1082"/>
      <c r="B33" s="1240"/>
      <c r="C33" s="19">
        <v>3</v>
      </c>
      <c r="D33" s="61" t="s">
        <v>152</v>
      </c>
      <c r="E33" s="61" t="s">
        <v>1118</v>
      </c>
      <c r="F33" s="330">
        <v>1.623</v>
      </c>
      <c r="G33" s="61">
        <v>0.73799999999999999</v>
      </c>
      <c r="H33" s="61">
        <v>0.92200000000000004</v>
      </c>
      <c r="I33" s="51" t="s">
        <v>19</v>
      </c>
      <c r="J33" s="38" cm="1">
        <f t="array" ref="J33">AVERAGE(IF(LEFT(F33:I33,1)="&lt;", VALUE(MID(F33:I33,2,99)), F33:I33))</f>
        <v>1.0943333333333334</v>
      </c>
      <c r="K33" s="21"/>
      <c r="L33" s="18">
        <v>0.5</v>
      </c>
    </row>
    <row r="34" spans="1:12">
      <c r="A34" s="1082"/>
      <c r="B34" s="1238" t="s">
        <v>13</v>
      </c>
      <c r="C34" s="15">
        <v>1</v>
      </c>
      <c r="D34" s="109" t="s">
        <v>150</v>
      </c>
      <c r="E34" s="109" t="s">
        <v>1116</v>
      </c>
      <c r="F34" s="911">
        <v>18</v>
      </c>
      <c r="G34" s="1007">
        <v>8</v>
      </c>
      <c r="H34" s="109">
        <v>15</v>
      </c>
      <c r="I34" s="162" t="s">
        <v>19</v>
      </c>
      <c r="J34" s="38" cm="1">
        <f t="array" ref="J34">AVERAGE(IF(LEFT(F34:I34,1)="&lt;", VALUE(MID(F34:I34,2,99)), F34:I34))</f>
        <v>13.666666666666666</v>
      </c>
      <c r="K34" s="17"/>
      <c r="L34" s="108">
        <v>350</v>
      </c>
    </row>
    <row r="35" spans="1:12">
      <c r="A35" s="1082"/>
      <c r="B35" s="1239"/>
      <c r="C35" s="19">
        <v>2</v>
      </c>
      <c r="D35" s="61" t="s">
        <v>151</v>
      </c>
      <c r="E35" s="61" t="s">
        <v>1117</v>
      </c>
      <c r="F35" s="912">
        <v>19</v>
      </c>
      <c r="G35" s="67">
        <v>13</v>
      </c>
      <c r="H35" s="61">
        <v>16</v>
      </c>
      <c r="I35" s="51" t="s">
        <v>19</v>
      </c>
      <c r="J35" s="38" cm="1">
        <f t="array" ref="J35">AVERAGE(IF(LEFT(F35:I35,1)="&lt;", VALUE(MID(F35:I35,2,99)), F35:I35))</f>
        <v>16</v>
      </c>
      <c r="K35" s="21"/>
      <c r="L35" s="18">
        <v>350</v>
      </c>
    </row>
    <row r="36" spans="1:12">
      <c r="A36" s="1082"/>
      <c r="B36" s="1240"/>
      <c r="C36" s="19">
        <v>3</v>
      </c>
      <c r="D36" s="61" t="s">
        <v>152</v>
      </c>
      <c r="E36" s="61" t="s">
        <v>1118</v>
      </c>
      <c r="F36" s="912">
        <v>27</v>
      </c>
      <c r="G36" s="67">
        <v>8</v>
      </c>
      <c r="H36" s="61">
        <v>16</v>
      </c>
      <c r="I36" s="51" t="s">
        <v>19</v>
      </c>
      <c r="J36" s="38" cm="1">
        <f t="array" ref="J36">AVERAGE(IF(LEFT(F36:I36,1)="&lt;", VALUE(MID(F36:I36,2,99)), F36:I36))</f>
        <v>17</v>
      </c>
      <c r="K36" s="21"/>
      <c r="L36" s="18">
        <v>350</v>
      </c>
    </row>
    <row r="37" spans="1:12" ht="118.5" customHeight="1">
      <c r="A37" s="1082"/>
      <c r="B37" s="1378" t="s">
        <v>303</v>
      </c>
      <c r="C37" s="15">
        <v>1</v>
      </c>
      <c r="D37" s="109" t="s">
        <v>150</v>
      </c>
      <c r="E37" s="109" t="s">
        <v>1116</v>
      </c>
      <c r="F37" s="1093" t="s">
        <v>1121</v>
      </c>
      <c r="G37" s="1094" t="s">
        <v>1122</v>
      </c>
      <c r="H37" s="1094" t="s">
        <v>1123</v>
      </c>
      <c r="I37" s="50" t="s">
        <v>19</v>
      </c>
      <c r="J37" s="10"/>
      <c r="K37" s="10"/>
    </row>
    <row r="38" spans="1:12" ht="105.75" customHeight="1">
      <c r="A38" s="1082"/>
      <c r="B38" s="1379"/>
      <c r="C38" s="19">
        <v>2</v>
      </c>
      <c r="D38" s="61" t="s">
        <v>151</v>
      </c>
      <c r="E38" s="61" t="s">
        <v>1117</v>
      </c>
      <c r="F38" s="290" t="s">
        <v>1124</v>
      </c>
      <c r="G38" s="136" t="s">
        <v>1125</v>
      </c>
      <c r="H38" s="136" t="s">
        <v>1126</v>
      </c>
      <c r="I38" s="51"/>
      <c r="J38" s="10"/>
      <c r="K38" s="10"/>
    </row>
    <row r="39" spans="1:12" ht="125.25" customHeight="1" thickBot="1">
      <c r="A39" s="1083"/>
      <c r="B39" s="1379"/>
      <c r="C39" s="14">
        <v>3</v>
      </c>
      <c r="D39" s="85" t="s">
        <v>152</v>
      </c>
      <c r="E39" s="85" t="s">
        <v>1118</v>
      </c>
      <c r="F39" s="690" t="s">
        <v>1127</v>
      </c>
      <c r="G39" s="1095" t="s">
        <v>1128</v>
      </c>
      <c r="H39" s="1095" t="s">
        <v>1129</v>
      </c>
      <c r="I39" s="685" t="s">
        <v>19</v>
      </c>
      <c r="J39" s="10"/>
      <c r="K39" s="10"/>
    </row>
    <row r="40" spans="1:12" ht="30.75" customHeight="1" thickBot="1">
      <c r="A40" s="105"/>
      <c r="B40" s="1220" t="s">
        <v>260</v>
      </c>
      <c r="C40" s="1202"/>
      <c r="D40" s="1202"/>
      <c r="E40" s="1202"/>
      <c r="F40" s="748">
        <v>46051</v>
      </c>
      <c r="G40" s="748">
        <v>46142</v>
      </c>
      <c r="H40" s="1096">
        <v>46230</v>
      </c>
      <c r="I40" s="747"/>
      <c r="J40" s="10"/>
      <c r="K40" s="10"/>
    </row>
    <row r="41" spans="1:12" ht="15" customHeight="1">
      <c r="A41" s="214"/>
      <c r="D41" s="10"/>
      <c r="E41" s="10"/>
      <c r="F41" s="235"/>
      <c r="G41" s="10"/>
      <c r="H41" s="10"/>
      <c r="I41" s="10"/>
      <c r="J41" s="10"/>
      <c r="K41" s="10"/>
    </row>
    <row r="42" spans="1:12"/>
    <row r="43" spans="1:12" ht="15" customHeight="1">
      <c r="D43" s="1272" t="s">
        <v>1130</v>
      </c>
      <c r="E43" s="1272"/>
      <c r="F43" s="1272"/>
      <c r="G43" s="1272"/>
    </row>
    <row r="44" spans="1:12" ht="15" customHeight="1">
      <c r="D44" s="1272"/>
      <c r="E44" s="1272"/>
      <c r="F44" s="1272"/>
      <c r="G44" s="1272"/>
    </row>
    <row r="45" spans="1:12" ht="15" customHeight="1">
      <c r="D45" s="1272"/>
      <c r="E45" s="1272"/>
      <c r="F45" s="1272"/>
      <c r="G45" s="1272"/>
    </row>
    <row r="46" spans="1:12" ht="15" customHeight="1">
      <c r="D46" s="1272"/>
      <c r="E46" s="1272"/>
      <c r="F46" s="1272"/>
      <c r="G46" s="1272"/>
    </row>
    <row r="47" spans="1:12" ht="15" customHeight="1">
      <c r="D47" s="1272"/>
      <c r="E47" s="1272"/>
      <c r="F47" s="1272"/>
      <c r="G47" s="1272"/>
    </row>
    <row r="48" spans="1:12" ht="15" customHeight="1">
      <c r="D48" s="1272"/>
      <c r="E48" s="1272"/>
      <c r="F48" s="1272"/>
      <c r="G48" s="1272"/>
    </row>
    <row r="49" spans="4:7" ht="15" customHeight="1">
      <c r="D49" s="1272"/>
      <c r="E49" s="1272"/>
      <c r="F49" s="1272"/>
      <c r="G49" s="1272"/>
    </row>
    <row r="50" spans="4:7" ht="15" customHeight="1">
      <c r="D50" s="1272"/>
      <c r="E50" s="1272"/>
      <c r="F50" s="1272"/>
      <c r="G50" s="1272"/>
    </row>
    <row r="51" spans="4:7" ht="15" customHeight="1">
      <c r="D51" s="1272"/>
      <c r="E51" s="1272"/>
      <c r="F51" s="1272"/>
      <c r="G51" s="1272"/>
    </row>
    <row r="52" spans="4:7" ht="15" customHeight="1">
      <c r="D52" s="1272"/>
      <c r="E52" s="1272"/>
      <c r="F52" s="1272"/>
      <c r="G52" s="1272"/>
    </row>
    <row r="53" spans="4:7" ht="15" customHeight="1">
      <c r="D53" s="1272"/>
      <c r="E53" s="1272"/>
      <c r="F53" s="1272"/>
      <c r="G53" s="1272"/>
    </row>
  </sheetData>
  <mergeCells count="36">
    <mergeCell ref="A1:L1"/>
    <mergeCell ref="A2:L2"/>
    <mergeCell ref="A3:L3"/>
    <mergeCell ref="A4:L4"/>
    <mergeCell ref="A5:L5"/>
    <mergeCell ref="N7:AB7"/>
    <mergeCell ref="N8:AB8"/>
    <mergeCell ref="N9:R9"/>
    <mergeCell ref="S9:AB9"/>
    <mergeCell ref="N11:N13"/>
    <mergeCell ref="O11:O13"/>
    <mergeCell ref="P11:P13"/>
    <mergeCell ref="N14:AB14"/>
    <mergeCell ref="O15:R18"/>
    <mergeCell ref="P25:P27"/>
    <mergeCell ref="O29:R32"/>
    <mergeCell ref="B28:B30"/>
    <mergeCell ref="B22:B24"/>
    <mergeCell ref="B25:B27"/>
    <mergeCell ref="B31:B33"/>
    <mergeCell ref="N21:AB21"/>
    <mergeCell ref="N22:AB22"/>
    <mergeCell ref="N23:R23"/>
    <mergeCell ref="S23:AB23"/>
    <mergeCell ref="N25:N27"/>
    <mergeCell ref="O25:O27"/>
    <mergeCell ref="N28:AB28"/>
    <mergeCell ref="B13:B15"/>
    <mergeCell ref="D43:G53"/>
    <mergeCell ref="B40:E40"/>
    <mergeCell ref="B34:B36"/>
    <mergeCell ref="B37:B39"/>
    <mergeCell ref="B7:B9"/>
    <mergeCell ref="B10:B12"/>
    <mergeCell ref="B16:B18"/>
    <mergeCell ref="B19:B2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6FFFF"/>
    <pageSetUpPr fitToPage="1"/>
  </sheetPr>
  <dimension ref="A1:AC990"/>
  <sheetViews>
    <sheetView workbookViewId="0">
      <pane ySplit="5" topLeftCell="A17" activePane="bottomLeft" state="frozen"/>
      <selection pane="bottomLeft" activeCell="G24" sqref="G24"/>
      <selection activeCell="A7" sqref="A7"/>
    </sheetView>
  </sheetViews>
  <sheetFormatPr defaultColWidth="14.42578125" defaultRowHeight="15" customHeight="1"/>
  <cols>
    <col min="1" max="1" width="9.140625" customWidth="1"/>
    <col min="2" max="2" width="17" customWidth="1"/>
    <col min="3" max="3" width="9.140625" customWidth="1"/>
    <col min="4" max="4" width="15.85546875" style="257" customWidth="1"/>
    <col min="5" max="5" width="30.85546875" customWidth="1"/>
    <col min="7" max="7" width="13.85546875" customWidth="1"/>
    <col min="8" max="8" width="14.140625" customWidth="1"/>
    <col min="9" max="9" width="13.140625" customWidth="1"/>
    <col min="10" max="10" width="13" customWidth="1"/>
    <col min="11" max="11" width="26.5703125" customWidth="1"/>
    <col min="12" max="12" width="11.5703125" customWidth="1"/>
    <col min="13" max="14" width="12.5703125" customWidth="1"/>
    <col min="15" max="29" width="9.140625" customWidth="1"/>
  </cols>
  <sheetData>
    <row r="1" spans="1:29">
      <c r="A1" s="1182" t="s">
        <v>185</v>
      </c>
      <c r="B1" s="1182" t="s">
        <v>186</v>
      </c>
      <c r="C1" s="1238" t="s">
        <v>187</v>
      </c>
      <c r="D1" s="1238" t="s">
        <v>188</v>
      </c>
      <c r="E1" s="1182" t="s">
        <v>189</v>
      </c>
      <c r="F1" s="1176" t="s">
        <v>190</v>
      </c>
      <c r="G1" s="1176"/>
      <c r="H1" s="1176"/>
      <c r="I1" s="1176"/>
      <c r="J1" s="1176"/>
      <c r="K1" s="1176"/>
      <c r="L1" s="1176"/>
      <c r="M1" s="10"/>
      <c r="N1" s="10"/>
      <c r="O1" s="10"/>
      <c r="P1" s="10"/>
      <c r="Q1" s="10"/>
      <c r="R1" s="58"/>
      <c r="S1" s="58"/>
      <c r="T1" s="58"/>
      <c r="U1" s="58"/>
      <c r="V1" s="58"/>
      <c r="W1" s="58"/>
      <c r="X1" s="59"/>
      <c r="Y1" s="58"/>
      <c r="Z1" s="58"/>
      <c r="AA1" s="58"/>
      <c r="AB1" s="10"/>
      <c r="AC1" s="10"/>
    </row>
    <row r="2" spans="1:29" ht="28.5">
      <c r="A2" s="1182"/>
      <c r="B2" s="1182"/>
      <c r="C2" s="1240"/>
      <c r="D2" s="1240"/>
      <c r="E2" s="1182"/>
      <c r="F2" s="431" t="s">
        <v>285</v>
      </c>
      <c r="G2" s="431" t="s">
        <v>286</v>
      </c>
      <c r="H2" s="431" t="s">
        <v>287</v>
      </c>
      <c r="I2" s="431" t="s">
        <v>288</v>
      </c>
      <c r="J2" s="431" t="s">
        <v>203</v>
      </c>
      <c r="K2" s="1047" t="s">
        <v>204</v>
      </c>
      <c r="L2" s="122" t="s">
        <v>205</v>
      </c>
      <c r="M2" s="10"/>
      <c r="N2" s="10"/>
      <c r="O2" s="10"/>
      <c r="P2" s="10"/>
      <c r="Q2" s="10"/>
      <c r="R2" s="58"/>
      <c r="S2" s="58"/>
      <c r="T2" s="58"/>
      <c r="U2" s="58"/>
      <c r="V2" s="58"/>
      <c r="W2" s="58"/>
      <c r="X2" s="59"/>
      <c r="Y2" s="58"/>
      <c r="Z2" s="58"/>
      <c r="AA2" s="58"/>
      <c r="AB2" s="10"/>
      <c r="AC2" s="10"/>
    </row>
    <row r="3" spans="1:29">
      <c r="A3" s="1176" t="s">
        <v>1131</v>
      </c>
      <c r="B3" s="1176"/>
      <c r="C3" s="1176"/>
      <c r="D3" s="1176"/>
      <c r="E3" s="1176"/>
      <c r="F3" s="1176"/>
      <c r="G3" s="1176"/>
      <c r="H3" s="1176"/>
      <c r="I3" s="1176"/>
      <c r="J3" s="1176"/>
      <c r="K3" s="1176"/>
      <c r="L3" s="1176"/>
      <c r="M3" s="10"/>
      <c r="N3" s="10"/>
      <c r="O3" s="10"/>
      <c r="P3" s="10"/>
      <c r="Q3" s="10"/>
      <c r="R3" s="58"/>
      <c r="S3" s="58"/>
      <c r="T3" s="58"/>
      <c r="U3" s="58"/>
      <c r="V3" s="58"/>
      <c r="W3" s="58"/>
      <c r="X3" s="59"/>
      <c r="Y3" s="58"/>
      <c r="Z3" s="58"/>
      <c r="AA3" s="58"/>
      <c r="AB3" s="10"/>
      <c r="AC3" s="10"/>
    </row>
    <row r="4" spans="1:29">
      <c r="A4" s="1176" t="s">
        <v>1098</v>
      </c>
      <c r="B4" s="1176"/>
      <c r="C4" s="1176"/>
      <c r="D4" s="1176"/>
      <c r="E4" s="1176"/>
      <c r="F4" s="1176"/>
      <c r="G4" s="1176"/>
      <c r="H4" s="1176"/>
      <c r="I4" s="1176"/>
      <c r="J4" s="1176"/>
      <c r="K4" s="1176"/>
      <c r="L4" s="1176"/>
      <c r="M4" s="10"/>
      <c r="N4" s="10"/>
      <c r="O4" s="10"/>
      <c r="P4" s="10"/>
      <c r="Q4" s="10"/>
      <c r="R4" s="58"/>
      <c r="S4" s="58"/>
      <c r="T4" s="58"/>
      <c r="U4" s="58"/>
      <c r="V4" s="58"/>
      <c r="W4" s="58"/>
      <c r="X4" s="59"/>
      <c r="Y4" s="58"/>
      <c r="Z4" s="58"/>
      <c r="AA4" s="58"/>
      <c r="AB4" s="10"/>
      <c r="AC4" s="10"/>
    </row>
    <row r="5" spans="1:29" s="257" customFormat="1" ht="28.5">
      <c r="A5" s="831" t="s">
        <v>185</v>
      </c>
      <c r="B5" s="320" t="s">
        <v>186</v>
      </c>
      <c r="C5" s="320" t="s">
        <v>187</v>
      </c>
      <c r="D5" s="320" t="s">
        <v>188</v>
      </c>
      <c r="E5" s="320" t="s">
        <v>189</v>
      </c>
      <c r="F5" s="320" t="s">
        <v>285</v>
      </c>
      <c r="G5" s="320" t="s">
        <v>286</v>
      </c>
      <c r="H5" s="320" t="s">
        <v>287</v>
      </c>
      <c r="I5" s="320" t="s">
        <v>288</v>
      </c>
      <c r="J5" s="320" t="s">
        <v>203</v>
      </c>
      <c r="K5" s="760" t="s">
        <v>609</v>
      </c>
      <c r="L5" s="321" t="s">
        <v>205</v>
      </c>
      <c r="M5" s="256"/>
      <c r="N5" s="256"/>
      <c r="O5" s="256"/>
      <c r="P5" s="256"/>
      <c r="Q5" s="256"/>
      <c r="R5" s="256"/>
      <c r="S5" s="256"/>
      <c r="T5" s="256"/>
      <c r="U5" s="256"/>
      <c r="V5" s="256"/>
      <c r="W5" s="256"/>
      <c r="X5" s="256"/>
      <c r="Y5" s="256"/>
      <c r="Z5" s="256"/>
      <c r="AA5" s="256"/>
      <c r="AB5" s="256"/>
      <c r="AC5" s="256"/>
    </row>
    <row r="6" spans="1:29">
      <c r="A6" s="1068" t="s">
        <v>208</v>
      </c>
      <c r="B6" s="1283" t="s">
        <v>3</v>
      </c>
      <c r="C6" s="312">
        <v>1</v>
      </c>
      <c r="D6" s="749" t="s">
        <v>77</v>
      </c>
      <c r="E6" s="220" t="s">
        <v>1132</v>
      </c>
      <c r="F6" s="302">
        <v>6.38</v>
      </c>
      <c r="G6" s="302">
        <v>5.81</v>
      </c>
      <c r="H6" s="302">
        <v>8.1</v>
      </c>
      <c r="I6" s="302" t="s">
        <v>1133</v>
      </c>
      <c r="J6" s="302" cm="1">
        <f t="array" ref="J6">AVERAGE(IF(LEFT(F6:I6,1)="&lt;", VALUE(MID(F6:I6,2,99)), F6:I6))</f>
        <v>6.7633333333333328</v>
      </c>
      <c r="K6" s="302" t="s">
        <v>211</v>
      </c>
      <c r="L6" s="302">
        <v>5</v>
      </c>
      <c r="M6" s="49"/>
      <c r="N6" s="49"/>
      <c r="O6" s="1169" t="s">
        <v>263</v>
      </c>
      <c r="P6" s="1396"/>
      <c r="Q6" s="1396"/>
      <c r="R6" s="1396"/>
      <c r="S6" s="1396"/>
      <c r="T6" s="1396"/>
      <c r="U6" s="1396"/>
      <c r="V6" s="1396"/>
      <c r="W6" s="1396"/>
      <c r="X6" s="1396"/>
      <c r="Y6" s="1396"/>
      <c r="Z6" s="1396"/>
      <c r="AA6" s="1396"/>
      <c r="AB6" s="1396"/>
      <c r="AC6" s="1397"/>
    </row>
    <row r="7" spans="1:29">
      <c r="A7" s="1069"/>
      <c r="B7" s="1284"/>
      <c r="C7" s="217">
        <v>2</v>
      </c>
      <c r="D7" s="732" t="s">
        <v>124</v>
      </c>
      <c r="E7" s="224" t="s">
        <v>1134</v>
      </c>
      <c r="F7" s="303">
        <v>5.85</v>
      </c>
      <c r="G7" s="303">
        <v>5.27</v>
      </c>
      <c r="H7" s="303">
        <v>7.7</v>
      </c>
      <c r="I7" s="303" t="s">
        <v>1133</v>
      </c>
      <c r="J7" s="302" cm="1">
        <f t="array" ref="J7">AVERAGE(IF(LEFT(F7:I7,1)="&lt;", VALUE(MID(F7:I7,2,99)), F7:I7))</f>
        <v>6.2733333333333334</v>
      </c>
      <c r="K7" s="303" t="s">
        <v>211</v>
      </c>
      <c r="L7" s="303">
        <v>5</v>
      </c>
      <c r="M7" s="49"/>
      <c r="N7" s="49"/>
      <c r="O7" s="1169" t="s">
        <v>264</v>
      </c>
      <c r="P7" s="1396"/>
      <c r="Q7" s="1396"/>
      <c r="R7" s="1396"/>
      <c r="S7" s="1396"/>
      <c r="T7" s="1396"/>
      <c r="U7" s="1396"/>
      <c r="V7" s="1396"/>
      <c r="W7" s="1396"/>
      <c r="X7" s="1396"/>
      <c r="Y7" s="1396"/>
      <c r="Z7" s="1396"/>
      <c r="AA7" s="1396"/>
      <c r="AB7" s="1396"/>
      <c r="AC7" s="1397"/>
    </row>
    <row r="8" spans="1:29">
      <c r="A8" s="1069"/>
      <c r="B8" s="1284"/>
      <c r="C8" s="217">
        <v>3</v>
      </c>
      <c r="D8" s="732" t="s">
        <v>125</v>
      </c>
      <c r="E8" s="224" t="s">
        <v>1134</v>
      </c>
      <c r="F8" s="303">
        <v>5.67</v>
      </c>
      <c r="G8" s="303">
        <v>5.55</v>
      </c>
      <c r="H8" s="303">
        <v>4.5999999999999996</v>
      </c>
      <c r="I8" s="303" t="s">
        <v>1133</v>
      </c>
      <c r="J8" s="302" cm="1">
        <f t="array" ref="J8">AVERAGE(IF(LEFT(F8:I8,1)="&lt;", VALUE(MID(F8:I8,2,99)), F8:I8))</f>
        <v>5.2733333333333325</v>
      </c>
      <c r="K8" s="303" t="s">
        <v>211</v>
      </c>
      <c r="L8" s="303">
        <v>5</v>
      </c>
      <c r="M8" s="49"/>
      <c r="N8" s="49"/>
      <c r="O8" s="61"/>
      <c r="P8" s="803"/>
      <c r="Q8" s="803"/>
      <c r="R8" s="868"/>
      <c r="S8" s="868"/>
      <c r="T8" s="1383" t="s">
        <v>265</v>
      </c>
      <c r="U8" s="1396"/>
      <c r="V8" s="1396"/>
      <c r="W8" s="1396"/>
      <c r="X8" s="1396"/>
      <c r="Y8" s="1396"/>
      <c r="Z8" s="1396"/>
      <c r="AA8" s="1396"/>
      <c r="AB8" s="1396"/>
      <c r="AC8" s="1396"/>
    </row>
    <row r="9" spans="1:29">
      <c r="A9" s="1069"/>
      <c r="B9" s="1283" t="s">
        <v>5</v>
      </c>
      <c r="C9" s="312">
        <v>1</v>
      </c>
      <c r="D9" s="749" t="s">
        <v>77</v>
      </c>
      <c r="E9" s="220" t="s">
        <v>1132</v>
      </c>
      <c r="F9" s="302">
        <v>2</v>
      </c>
      <c r="G9" s="302">
        <v>3</v>
      </c>
      <c r="H9" s="302">
        <v>3</v>
      </c>
      <c r="I9" s="302" t="s">
        <v>1133</v>
      </c>
      <c r="J9" s="302" cm="1">
        <f t="array" ref="J9">AVERAGE(IF(LEFT(F9:I9,1)="&lt;", VALUE(MID(F9:I9,2,99)), F9:I9))</f>
        <v>2.6666666666666665</v>
      </c>
      <c r="K9" s="302" t="s">
        <v>211</v>
      </c>
      <c r="L9" s="302">
        <v>7</v>
      </c>
      <c r="M9" s="49"/>
      <c r="N9" s="49"/>
      <c r="O9" s="61" t="s">
        <v>266</v>
      </c>
      <c r="P9" s="61" t="s">
        <v>267</v>
      </c>
      <c r="Q9" s="61" t="s">
        <v>1</v>
      </c>
      <c r="R9" s="61" t="s">
        <v>268</v>
      </c>
      <c r="S9" s="61" t="s">
        <v>269</v>
      </c>
      <c r="T9" s="61" t="s">
        <v>171</v>
      </c>
      <c r="U9" s="61" t="s">
        <v>172</v>
      </c>
      <c r="V9" s="61" t="s">
        <v>173</v>
      </c>
      <c r="W9" s="61" t="s">
        <v>7</v>
      </c>
      <c r="X9" s="61" t="s">
        <v>174</v>
      </c>
      <c r="Y9" s="61" t="s">
        <v>175</v>
      </c>
      <c r="Z9" s="61" t="s">
        <v>176</v>
      </c>
      <c r="AA9" s="61" t="s">
        <v>177</v>
      </c>
      <c r="AB9" s="61" t="s">
        <v>178</v>
      </c>
      <c r="AC9" s="61" t="s">
        <v>179</v>
      </c>
    </row>
    <row r="10" spans="1:29">
      <c r="A10" s="1069"/>
      <c r="B10" s="1284"/>
      <c r="C10" s="217">
        <v>2</v>
      </c>
      <c r="D10" s="732" t="s">
        <v>124</v>
      </c>
      <c r="E10" s="224" t="s">
        <v>1134</v>
      </c>
      <c r="F10" s="303">
        <v>2</v>
      </c>
      <c r="G10" s="303">
        <v>2</v>
      </c>
      <c r="H10" s="303">
        <v>3</v>
      </c>
      <c r="I10" s="303" t="s">
        <v>1133</v>
      </c>
      <c r="J10" s="302" cm="1">
        <f t="array" ref="J10">AVERAGE(IF(LEFT(F10:I10,1)="&lt;", VALUE(MID(F10:I10,2,99)), F10:I10))</f>
        <v>2.3333333333333335</v>
      </c>
      <c r="K10" s="303" t="s">
        <v>211</v>
      </c>
      <c r="L10" s="303">
        <v>7</v>
      </c>
      <c r="M10" s="49"/>
      <c r="N10" s="49"/>
      <c r="O10" s="1164" t="s">
        <v>1135</v>
      </c>
      <c r="P10" s="1164" t="s">
        <v>1131</v>
      </c>
      <c r="Q10" s="1164" t="s">
        <v>294</v>
      </c>
      <c r="R10" s="66">
        <v>1</v>
      </c>
      <c r="S10" s="67" t="s">
        <v>77</v>
      </c>
      <c r="T10" s="68">
        <f t="shared" ref="T10:T12" si="0">AVERAGE(F6:G6)</f>
        <v>6.0949999999999998</v>
      </c>
      <c r="U10" s="68">
        <f t="shared" ref="U10:U12" si="1">AVERAGE(F9:G9)</f>
        <v>2.5</v>
      </c>
      <c r="V10" s="68">
        <f t="shared" ref="V10:V12" si="2">AVERAGE(F12:G12)</f>
        <v>10</v>
      </c>
      <c r="W10" s="68">
        <f t="shared" ref="W10:W12" si="3">AVERAGE(F15:G15)</f>
        <v>7.1950000000000003</v>
      </c>
      <c r="X10" s="69">
        <f t="shared" ref="X10:X12" si="4">AVERAGE(F18:G18)</f>
        <v>28.3</v>
      </c>
      <c r="Y10" s="68">
        <f t="shared" ref="Y10:Y12" si="5">AVERAGE(F21:G21)</f>
        <v>5</v>
      </c>
      <c r="Z10" s="68">
        <f t="shared" ref="Z10:Z12" si="6">GEOMEAN(F24:G24)</f>
        <v>704.84040746824382</v>
      </c>
      <c r="AA10" s="68">
        <f t="shared" ref="AA10:AA12" si="7">AVERAGE(F27:G27)</f>
        <v>0.189</v>
      </c>
      <c r="AB10" s="20">
        <f t="shared" ref="AB10:AB12" si="8">AVERAGE(F30:G30)</f>
        <v>1.4E-2</v>
      </c>
      <c r="AC10" s="20">
        <f t="shared" ref="AC10:AC12" si="9">AVERAGE(F33:G33)</f>
        <v>7.5</v>
      </c>
    </row>
    <row r="11" spans="1:29">
      <c r="A11" s="1069"/>
      <c r="B11" s="1284"/>
      <c r="C11" s="217">
        <v>3</v>
      </c>
      <c r="D11" s="732" t="s">
        <v>125</v>
      </c>
      <c r="E11" s="224" t="s">
        <v>1134</v>
      </c>
      <c r="F11" s="303">
        <v>2</v>
      </c>
      <c r="G11" s="303">
        <v>3</v>
      </c>
      <c r="H11" s="303">
        <v>8</v>
      </c>
      <c r="I11" s="303" t="s">
        <v>1133</v>
      </c>
      <c r="J11" s="302" cm="1">
        <f t="array" ref="J11">AVERAGE(IF(LEFT(F11:I11,1)="&lt;", VALUE(MID(F11:I11,2,99)), F11:I11))</f>
        <v>4.333333333333333</v>
      </c>
      <c r="K11" s="303" t="s">
        <v>211</v>
      </c>
      <c r="L11" s="303">
        <v>7</v>
      </c>
      <c r="M11" s="49"/>
      <c r="N11" s="49"/>
      <c r="O11" s="1399"/>
      <c r="P11" s="1399"/>
      <c r="Q11" s="1399"/>
      <c r="R11" s="66">
        <v>2</v>
      </c>
      <c r="S11" s="67" t="s">
        <v>124</v>
      </c>
      <c r="T11" s="68">
        <f t="shared" si="0"/>
        <v>5.56</v>
      </c>
      <c r="U11" s="68">
        <f t="shared" si="1"/>
        <v>2</v>
      </c>
      <c r="V11" s="68">
        <f t="shared" si="2"/>
        <v>7.5</v>
      </c>
      <c r="W11" s="68">
        <f t="shared" si="3"/>
        <v>7.1899999999999995</v>
      </c>
      <c r="X11" s="69">
        <f t="shared" si="4"/>
        <v>29.4</v>
      </c>
      <c r="Y11" s="68">
        <f t="shared" si="5"/>
        <v>5</v>
      </c>
      <c r="Z11" s="68">
        <f t="shared" si="6"/>
        <v>65.498091575251266</v>
      </c>
      <c r="AA11" s="68">
        <f t="shared" si="7"/>
        <v>0.14199999999999999</v>
      </c>
      <c r="AB11" s="20">
        <f t="shared" si="8"/>
        <v>1.4E-2</v>
      </c>
      <c r="AC11" s="20">
        <f t="shared" si="9"/>
        <v>3.5</v>
      </c>
    </row>
    <row r="12" spans="1:29">
      <c r="A12" s="1069"/>
      <c r="B12" s="1283" t="s">
        <v>6</v>
      </c>
      <c r="C12" s="312">
        <v>1</v>
      </c>
      <c r="D12" s="749" t="s">
        <v>77</v>
      </c>
      <c r="E12" s="220" t="s">
        <v>1132</v>
      </c>
      <c r="F12" s="302">
        <v>10</v>
      </c>
      <c r="G12" s="302" t="s">
        <v>813</v>
      </c>
      <c r="H12" s="302" t="s">
        <v>813</v>
      </c>
      <c r="I12" s="302" t="s">
        <v>1133</v>
      </c>
      <c r="J12" s="302" cm="1">
        <f t="array" ref="J12">AVERAGE(IF(LEFT(F12:I12,1)="&lt;", VALUE(MID(F12:I12,2,99)), F12:I12))</f>
        <v>5.0666666666666664</v>
      </c>
      <c r="K12" s="302" t="s">
        <v>211</v>
      </c>
      <c r="L12" s="302">
        <v>80</v>
      </c>
      <c r="M12" s="49"/>
      <c r="N12" s="49"/>
      <c r="O12" s="1400"/>
      <c r="P12" s="1399"/>
      <c r="Q12" s="1399"/>
      <c r="R12" s="66">
        <v>3</v>
      </c>
      <c r="S12" s="67" t="s">
        <v>125</v>
      </c>
      <c r="T12" s="68">
        <f t="shared" si="0"/>
        <v>5.6099999999999994</v>
      </c>
      <c r="U12" s="68">
        <f t="shared" si="1"/>
        <v>2.5</v>
      </c>
      <c r="V12" s="68">
        <f t="shared" si="2"/>
        <v>17.5</v>
      </c>
      <c r="W12" s="68">
        <f t="shared" si="3"/>
        <v>7.21</v>
      </c>
      <c r="X12" s="69">
        <f t="shared" si="4"/>
        <v>30.6</v>
      </c>
      <c r="Y12" s="68">
        <f t="shared" si="5"/>
        <v>5</v>
      </c>
      <c r="Z12" s="68">
        <f t="shared" si="6"/>
        <v>37.815340802378074</v>
      </c>
      <c r="AA12" s="68">
        <f t="shared" si="7"/>
        <v>0.106</v>
      </c>
      <c r="AB12" s="20">
        <f t="shared" si="8"/>
        <v>2.8000000000000001E-2</v>
      </c>
      <c r="AC12" s="20">
        <f t="shared" si="9"/>
        <v>18</v>
      </c>
    </row>
    <row r="13" spans="1:29">
      <c r="A13" s="1069"/>
      <c r="B13" s="1284"/>
      <c r="C13" s="217">
        <v>2</v>
      </c>
      <c r="D13" s="732" t="s">
        <v>124</v>
      </c>
      <c r="E13" s="224" t="s">
        <v>1134</v>
      </c>
      <c r="F13" s="303">
        <v>12</v>
      </c>
      <c r="G13" s="303">
        <v>3</v>
      </c>
      <c r="H13" s="303" t="s">
        <v>813</v>
      </c>
      <c r="I13" s="303" t="s">
        <v>1133</v>
      </c>
      <c r="J13" s="302" cm="1">
        <f t="array" ref="J13">AVERAGE(IF(LEFT(F13:I13,1)="&lt;", VALUE(MID(F13:I13,2,99)), F13:I13))</f>
        <v>5.8666666666666671</v>
      </c>
      <c r="K13" s="303" t="s">
        <v>211</v>
      </c>
      <c r="L13" s="303">
        <v>80</v>
      </c>
      <c r="M13" s="49"/>
      <c r="N13" s="49"/>
      <c r="O13" s="1162"/>
      <c r="P13" s="1396"/>
      <c r="Q13" s="1396"/>
      <c r="R13" s="1396"/>
      <c r="S13" s="1396"/>
      <c r="T13" s="1396"/>
      <c r="U13" s="1396"/>
      <c r="V13" s="1396"/>
      <c r="W13" s="1396"/>
      <c r="X13" s="1396"/>
      <c r="Y13" s="1396"/>
      <c r="Z13" s="1396"/>
      <c r="AA13" s="1396"/>
      <c r="AB13" s="1396"/>
      <c r="AC13" s="1397"/>
    </row>
    <row r="14" spans="1:29">
      <c r="A14" s="1069"/>
      <c r="B14" s="1284"/>
      <c r="C14" s="217">
        <v>3</v>
      </c>
      <c r="D14" s="732" t="s">
        <v>125</v>
      </c>
      <c r="E14" s="224" t="s">
        <v>1134</v>
      </c>
      <c r="F14" s="303">
        <v>23</v>
      </c>
      <c r="G14" s="303">
        <v>12</v>
      </c>
      <c r="H14" s="303">
        <v>12</v>
      </c>
      <c r="I14" s="303" t="s">
        <v>1133</v>
      </c>
      <c r="J14" s="302" cm="1">
        <f t="array" ref="J14">AVERAGE(IF(LEFT(F14:I14,1)="&lt;", VALUE(MID(F14:I14,2,99)), F14:I14))</f>
        <v>15.666666666666666</v>
      </c>
      <c r="K14" s="303" t="s">
        <v>211</v>
      </c>
      <c r="L14" s="303">
        <v>80</v>
      </c>
      <c r="M14" s="49"/>
      <c r="N14" s="49"/>
      <c r="O14" s="61" t="s">
        <v>272</v>
      </c>
      <c r="P14" s="1207"/>
      <c r="Q14" s="1402"/>
      <c r="R14" s="1402"/>
      <c r="S14" s="1403"/>
      <c r="T14" s="68"/>
      <c r="U14" s="68"/>
      <c r="V14" s="68"/>
      <c r="W14" s="68"/>
      <c r="X14" s="69"/>
      <c r="Y14" s="68"/>
      <c r="Z14" s="68"/>
      <c r="AA14" s="68"/>
      <c r="AB14" s="21"/>
      <c r="AC14" s="21"/>
    </row>
    <row r="15" spans="1:29">
      <c r="A15" s="1069"/>
      <c r="B15" s="1283" t="s">
        <v>7</v>
      </c>
      <c r="C15" s="312">
        <v>1</v>
      </c>
      <c r="D15" s="749" t="s">
        <v>77</v>
      </c>
      <c r="E15" s="220" t="s">
        <v>1132</v>
      </c>
      <c r="F15" s="302">
        <v>7.21</v>
      </c>
      <c r="G15" s="302">
        <v>7.18</v>
      </c>
      <c r="H15" s="302">
        <v>7.01</v>
      </c>
      <c r="I15" s="302" t="s">
        <v>1133</v>
      </c>
      <c r="J15" s="302" cm="1">
        <f t="array" ref="J15">AVERAGE(IF(LEFT(F15:I15,1)="&lt;", VALUE(MID(F15:I15,2,99)), F15:I15))</f>
        <v>7.1333333333333329</v>
      </c>
      <c r="K15" s="302" t="s">
        <v>211</v>
      </c>
      <c r="L15" s="302" t="s">
        <v>295</v>
      </c>
      <c r="M15" s="49"/>
      <c r="N15" s="49"/>
      <c r="O15" s="67" t="s">
        <v>273</v>
      </c>
      <c r="P15" s="1404"/>
      <c r="Q15" s="1405"/>
      <c r="R15" s="1405"/>
      <c r="S15" s="1406"/>
      <c r="T15" s="68"/>
      <c r="U15" s="68"/>
      <c r="V15" s="68"/>
      <c r="W15" s="68"/>
      <c r="X15" s="69"/>
      <c r="Y15" s="68"/>
      <c r="Z15" s="68"/>
      <c r="AA15" s="68"/>
      <c r="AB15" s="21"/>
      <c r="AC15" s="21"/>
    </row>
    <row r="16" spans="1:29">
      <c r="A16" s="1069"/>
      <c r="B16" s="1284"/>
      <c r="C16" s="217">
        <v>2</v>
      </c>
      <c r="D16" s="732" t="s">
        <v>124</v>
      </c>
      <c r="E16" s="224" t="s">
        <v>1134</v>
      </c>
      <c r="F16" s="303">
        <v>7.18</v>
      </c>
      <c r="G16" s="303">
        <v>7.2</v>
      </c>
      <c r="H16" s="303">
        <v>7.06</v>
      </c>
      <c r="I16" s="303" t="s">
        <v>1133</v>
      </c>
      <c r="J16" s="302" cm="1">
        <f t="array" ref="J16">AVERAGE(IF(LEFT(F16:I16,1)="&lt;", VALUE(MID(F16:I16,2,99)), F16:I16))</f>
        <v>7.1466666666666656</v>
      </c>
      <c r="K16" s="303" t="s">
        <v>211</v>
      </c>
      <c r="L16" s="303" t="s">
        <v>295</v>
      </c>
      <c r="M16" s="49"/>
      <c r="N16" s="49"/>
      <c r="O16" s="67" t="s">
        <v>274</v>
      </c>
      <c r="P16" s="1404"/>
      <c r="Q16" s="1405"/>
      <c r="R16" s="1405"/>
      <c r="S16" s="1406"/>
      <c r="T16" s="68"/>
      <c r="U16" s="68"/>
      <c r="V16" s="68"/>
      <c r="W16" s="68"/>
      <c r="X16" s="69"/>
      <c r="Y16" s="68"/>
      <c r="Z16" s="68"/>
      <c r="AA16" s="68"/>
      <c r="AB16" s="21"/>
      <c r="AC16" s="21"/>
    </row>
    <row r="17" spans="1:29">
      <c r="A17" s="1069"/>
      <c r="B17" s="1284"/>
      <c r="C17" s="217">
        <v>3</v>
      </c>
      <c r="D17" s="732" t="s">
        <v>125</v>
      </c>
      <c r="E17" s="224" t="s">
        <v>1134</v>
      </c>
      <c r="F17" s="303">
        <v>7.21</v>
      </c>
      <c r="G17" s="303">
        <v>7.21</v>
      </c>
      <c r="H17" s="303">
        <v>7.03</v>
      </c>
      <c r="I17" s="303" t="s">
        <v>1133</v>
      </c>
      <c r="J17" s="302" cm="1">
        <f t="array" ref="J17">AVERAGE(IF(LEFT(F17:I17,1)="&lt;", VALUE(MID(F17:I17,2,99)), F17:I17))</f>
        <v>7.1499999999999995</v>
      </c>
      <c r="K17" s="303" t="s">
        <v>211</v>
      </c>
      <c r="L17" s="303" t="s">
        <v>295</v>
      </c>
      <c r="M17" s="49"/>
      <c r="N17" s="49"/>
      <c r="O17" s="67" t="s">
        <v>275</v>
      </c>
      <c r="P17" s="1407"/>
      <c r="Q17" s="1408"/>
      <c r="R17" s="1408"/>
      <c r="S17" s="1409"/>
      <c r="T17" s="19" t="s">
        <v>296</v>
      </c>
      <c r="U17" s="19" t="s">
        <v>299</v>
      </c>
      <c r="V17" s="19" t="s">
        <v>507</v>
      </c>
      <c r="W17" s="19" t="s">
        <v>295</v>
      </c>
      <c r="X17" s="19" t="s">
        <v>509</v>
      </c>
      <c r="Y17" s="19" t="s">
        <v>510</v>
      </c>
      <c r="Z17" s="19" t="s">
        <v>511</v>
      </c>
      <c r="AA17" s="19" t="s">
        <v>299</v>
      </c>
      <c r="AB17" s="19" t="s">
        <v>300</v>
      </c>
      <c r="AC17" s="19" t="s">
        <v>319</v>
      </c>
    </row>
    <row r="18" spans="1:29">
      <c r="A18" s="1069"/>
      <c r="B18" s="1283" t="s">
        <v>8</v>
      </c>
      <c r="C18" s="312">
        <v>1</v>
      </c>
      <c r="D18" s="749" t="s">
        <v>77</v>
      </c>
      <c r="E18" s="220" t="s">
        <v>1132</v>
      </c>
      <c r="F18" s="302">
        <v>28</v>
      </c>
      <c r="G18" s="302">
        <v>28.6</v>
      </c>
      <c r="H18" s="302">
        <v>27.8</v>
      </c>
      <c r="I18" s="302" t="s">
        <v>1133</v>
      </c>
      <c r="J18" s="302" cm="1">
        <f t="array" ref="J18">AVERAGE(IF(LEFT(F18:I18,1)="&lt;", VALUE(MID(F18:I18,2,99)), F18:I18))</f>
        <v>28.133333333333336</v>
      </c>
      <c r="K18" s="302" t="s">
        <v>211</v>
      </c>
      <c r="L18" s="302" t="s">
        <v>302</v>
      </c>
      <c r="M18" s="49"/>
      <c r="N18" s="49"/>
      <c r="O18" s="58"/>
      <c r="P18" s="10"/>
      <c r="Q18" s="10"/>
      <c r="R18" s="58"/>
      <c r="S18" s="58"/>
      <c r="T18" s="58"/>
      <c r="U18" s="58"/>
      <c r="V18" s="58"/>
      <c r="W18" s="58"/>
      <c r="X18" s="59"/>
      <c r="Y18" s="58"/>
      <c r="Z18" s="58"/>
      <c r="AA18" s="58"/>
      <c r="AB18" s="10"/>
      <c r="AC18" s="10"/>
    </row>
    <row r="19" spans="1:29">
      <c r="A19" s="1069"/>
      <c r="B19" s="1284"/>
      <c r="C19" s="217">
        <v>2</v>
      </c>
      <c r="D19" s="732" t="s">
        <v>124</v>
      </c>
      <c r="E19" s="224" t="s">
        <v>1134</v>
      </c>
      <c r="F19" s="303">
        <v>28.1</v>
      </c>
      <c r="G19" s="303">
        <v>30.7</v>
      </c>
      <c r="H19" s="303">
        <v>32.200000000000003</v>
      </c>
      <c r="I19" s="303" t="s">
        <v>1133</v>
      </c>
      <c r="J19" s="302" cm="1">
        <f t="array" ref="J19">AVERAGE(IF(LEFT(F19:I19,1)="&lt;", VALUE(MID(F19:I19,2,99)), F19:I19))</f>
        <v>30.333333333333332</v>
      </c>
      <c r="K19" s="303" t="s">
        <v>211</v>
      </c>
      <c r="L19" s="303" t="s">
        <v>302</v>
      </c>
      <c r="M19" s="49"/>
      <c r="N19" s="49"/>
      <c r="O19" s="58"/>
      <c r="P19" s="10"/>
      <c r="Q19" s="10"/>
      <c r="R19" s="58"/>
      <c r="S19" s="58"/>
      <c r="T19" s="58"/>
      <c r="U19" s="58"/>
      <c r="V19" s="58"/>
      <c r="W19" s="58"/>
      <c r="X19" s="59"/>
      <c r="Y19" s="58"/>
      <c r="Z19" s="58"/>
      <c r="AA19" s="58"/>
      <c r="AB19" s="10"/>
      <c r="AC19" s="10"/>
    </row>
    <row r="20" spans="1:29" ht="15.75" customHeight="1">
      <c r="A20" s="1069"/>
      <c r="B20" s="1284"/>
      <c r="C20" s="217">
        <v>3</v>
      </c>
      <c r="D20" s="732" t="s">
        <v>125</v>
      </c>
      <c r="E20" s="224" t="s">
        <v>1134</v>
      </c>
      <c r="F20" s="303">
        <v>29</v>
      </c>
      <c r="G20" s="303">
        <v>32.200000000000003</v>
      </c>
      <c r="H20" s="303">
        <v>33.799999999999997</v>
      </c>
      <c r="I20" s="303" t="s">
        <v>1133</v>
      </c>
      <c r="J20" s="302" cm="1">
        <f t="array" ref="J20">AVERAGE(IF(LEFT(F20:I20,1)="&lt;", VALUE(MID(F20:I20,2,99)), F20:I20))</f>
        <v>31.666666666666668</v>
      </c>
      <c r="K20" s="303" t="s">
        <v>211</v>
      </c>
      <c r="L20" s="303" t="s">
        <v>302</v>
      </c>
      <c r="M20" s="49"/>
      <c r="N20" s="49"/>
      <c r="O20" s="58"/>
      <c r="P20" s="10"/>
      <c r="Q20" s="10"/>
      <c r="R20" s="58"/>
      <c r="S20" s="58"/>
      <c r="T20" s="58"/>
      <c r="U20" s="58"/>
      <c r="V20" s="58"/>
      <c r="W20" s="58"/>
      <c r="X20" s="59"/>
      <c r="Y20" s="58"/>
      <c r="Z20" s="58"/>
      <c r="AA20" s="58"/>
      <c r="AB20" s="10"/>
      <c r="AC20" s="10"/>
    </row>
    <row r="21" spans="1:29" ht="15.75" customHeight="1">
      <c r="A21" s="1069"/>
      <c r="B21" s="1283" t="s">
        <v>9</v>
      </c>
      <c r="C21" s="312">
        <v>1</v>
      </c>
      <c r="D21" s="749" t="s">
        <v>77</v>
      </c>
      <c r="E21" s="220" t="s">
        <v>1132</v>
      </c>
      <c r="F21" s="302">
        <v>5</v>
      </c>
      <c r="G21" s="302">
        <v>5</v>
      </c>
      <c r="H21" s="302" t="s">
        <v>216</v>
      </c>
      <c r="I21" s="302" t="s">
        <v>1133</v>
      </c>
      <c r="J21" s="302" cm="1">
        <f t="array" ref="J21">AVERAGE(IF(LEFT(F21:I21,1)="&lt;", VALUE(MID(F21:I21,2,99)), F21:I21))</f>
        <v>5</v>
      </c>
      <c r="K21" s="302" t="s">
        <v>211</v>
      </c>
      <c r="L21" s="302">
        <v>75</v>
      </c>
      <c r="M21" s="49"/>
      <c r="N21" s="49"/>
      <c r="O21" s="1157" t="s">
        <v>263</v>
      </c>
      <c r="P21" s="1396"/>
      <c r="Q21" s="1396"/>
      <c r="R21" s="1396"/>
      <c r="S21" s="1396"/>
      <c r="T21" s="1396"/>
      <c r="U21" s="1396"/>
      <c r="V21" s="1396"/>
      <c r="W21" s="1396"/>
      <c r="X21" s="1396"/>
      <c r="Y21" s="1396"/>
      <c r="Z21" s="1396"/>
      <c r="AA21" s="1396"/>
      <c r="AB21" s="1396"/>
      <c r="AC21" s="1397"/>
    </row>
    <row r="22" spans="1:29" ht="15.75" customHeight="1">
      <c r="A22" s="1069"/>
      <c r="B22" s="1284"/>
      <c r="C22" s="217">
        <v>2</v>
      </c>
      <c r="D22" s="732" t="s">
        <v>124</v>
      </c>
      <c r="E22" s="224" t="s">
        <v>1134</v>
      </c>
      <c r="F22" s="303">
        <v>5</v>
      </c>
      <c r="G22" s="303">
        <v>5</v>
      </c>
      <c r="H22" s="303">
        <v>5</v>
      </c>
      <c r="I22" s="303" t="s">
        <v>1133</v>
      </c>
      <c r="J22" s="302" cm="1">
        <f t="array" ref="J22">AVERAGE(IF(LEFT(F22:I22,1)="&lt;", VALUE(MID(F22:I22,2,99)), F22:I22))</f>
        <v>5</v>
      </c>
      <c r="K22" s="303" t="s">
        <v>211</v>
      </c>
      <c r="L22" s="303">
        <v>75</v>
      </c>
      <c r="M22" s="49"/>
      <c r="N22" s="49"/>
      <c r="O22" s="1157" t="s">
        <v>283</v>
      </c>
      <c r="P22" s="1396"/>
      <c r="Q22" s="1396"/>
      <c r="R22" s="1396"/>
      <c r="S22" s="1396"/>
      <c r="T22" s="1396"/>
      <c r="U22" s="1396"/>
      <c r="V22" s="1396"/>
      <c r="W22" s="1396"/>
      <c r="X22" s="1396"/>
      <c r="Y22" s="1396"/>
      <c r="Z22" s="1396"/>
      <c r="AA22" s="1396"/>
      <c r="AB22" s="1396"/>
      <c r="AC22" s="1397"/>
    </row>
    <row r="23" spans="1:29" ht="15.75" customHeight="1">
      <c r="A23" s="1069"/>
      <c r="B23" s="1284"/>
      <c r="C23" s="217">
        <v>3</v>
      </c>
      <c r="D23" s="732" t="s">
        <v>125</v>
      </c>
      <c r="E23" s="224" t="s">
        <v>1134</v>
      </c>
      <c r="F23" s="303">
        <v>5</v>
      </c>
      <c r="G23" s="303">
        <v>5</v>
      </c>
      <c r="H23" s="303">
        <v>20</v>
      </c>
      <c r="I23" s="303" t="s">
        <v>1133</v>
      </c>
      <c r="J23" s="302" cm="1">
        <f t="array" ref="J23">AVERAGE(IF(LEFT(F23:I23,1)="&lt;", VALUE(MID(F23:I23,2,99)), F23:I23))</f>
        <v>10</v>
      </c>
      <c r="K23" s="303" t="s">
        <v>211</v>
      </c>
      <c r="L23" s="303">
        <v>75</v>
      </c>
      <c r="M23" s="49"/>
      <c r="N23" s="49"/>
      <c r="O23" s="1162"/>
      <c r="P23" s="1396"/>
      <c r="Q23" s="1396"/>
      <c r="R23" s="1396"/>
      <c r="S23" s="1396"/>
      <c r="T23" s="1383" t="s">
        <v>265</v>
      </c>
      <c r="U23" s="1396"/>
      <c r="V23" s="1396"/>
      <c r="W23" s="1396"/>
      <c r="X23" s="1396"/>
      <c r="Y23" s="1396"/>
      <c r="Z23" s="1396"/>
      <c r="AA23" s="1396"/>
      <c r="AB23" s="1396"/>
      <c r="AC23" s="1396"/>
    </row>
    <row r="24" spans="1:29" ht="15.75" customHeight="1">
      <c r="A24" s="1069"/>
      <c r="B24" s="1283" t="s">
        <v>10</v>
      </c>
      <c r="C24" s="312">
        <v>1</v>
      </c>
      <c r="D24" s="749" t="s">
        <v>77</v>
      </c>
      <c r="E24" s="220" t="s">
        <v>1132</v>
      </c>
      <c r="F24" s="302">
        <v>920</v>
      </c>
      <c r="G24" s="302">
        <v>540</v>
      </c>
      <c r="H24" s="302">
        <v>540</v>
      </c>
      <c r="I24" s="302" t="s">
        <v>1133</v>
      </c>
      <c r="J24" s="302" cm="1">
        <f t="array" ref="J24">GEOMEAN(IF(LEFT(F24:I24,1)="&lt;", VALUE(MID(F24:I24,2,99)), F24:I24))</f>
        <v>644.94861678287043</v>
      </c>
      <c r="K24" s="302" t="s">
        <v>212</v>
      </c>
      <c r="L24" s="302">
        <v>200</v>
      </c>
      <c r="M24" s="49"/>
      <c r="N24" s="49"/>
      <c r="O24" s="61" t="s">
        <v>266</v>
      </c>
      <c r="P24" s="61" t="s">
        <v>267</v>
      </c>
      <c r="Q24" s="61" t="s">
        <v>1</v>
      </c>
      <c r="R24" s="67" t="s">
        <v>268</v>
      </c>
      <c r="S24" s="67" t="s">
        <v>269</v>
      </c>
      <c r="T24" s="67" t="s">
        <v>171</v>
      </c>
      <c r="U24" s="67" t="s">
        <v>172</v>
      </c>
      <c r="V24" s="67" t="s">
        <v>173</v>
      </c>
      <c r="W24" s="67" t="s">
        <v>7</v>
      </c>
      <c r="X24" s="70" t="s">
        <v>174</v>
      </c>
      <c r="Y24" s="67" t="s">
        <v>175</v>
      </c>
      <c r="Z24" s="67" t="s">
        <v>176</v>
      </c>
      <c r="AA24" s="67" t="s">
        <v>177</v>
      </c>
      <c r="AB24" s="61" t="s">
        <v>178</v>
      </c>
      <c r="AC24" s="61" t="s">
        <v>179</v>
      </c>
    </row>
    <row r="25" spans="1:29" ht="15.75" customHeight="1">
      <c r="A25" s="1069"/>
      <c r="B25" s="1284"/>
      <c r="C25" s="217">
        <v>2</v>
      </c>
      <c r="D25" s="732" t="s">
        <v>124</v>
      </c>
      <c r="E25" s="224" t="s">
        <v>1134</v>
      </c>
      <c r="F25" s="303">
        <v>33</v>
      </c>
      <c r="G25" s="303">
        <v>130</v>
      </c>
      <c r="H25" s="303">
        <v>1600</v>
      </c>
      <c r="I25" s="303" t="s">
        <v>1133</v>
      </c>
      <c r="J25" s="302" cm="1">
        <f t="array" ref="J25">GEOMEAN(IF(LEFT(F25:I25,1)="&lt;", VALUE(MID(F25:I25,2,99)), F25:I25))</f>
        <v>190.04615683788612</v>
      </c>
      <c r="K25" s="303" t="s">
        <v>211</v>
      </c>
      <c r="L25" s="303">
        <v>200</v>
      </c>
      <c r="M25" s="49"/>
      <c r="N25" s="49"/>
      <c r="O25" s="61" t="s">
        <v>841</v>
      </c>
      <c r="P25" s="61" t="s">
        <v>809</v>
      </c>
      <c r="Q25" s="18" t="s">
        <v>27</v>
      </c>
      <c r="R25" s="63">
        <v>1</v>
      </c>
      <c r="S25" s="61" t="s">
        <v>117</v>
      </c>
      <c r="T25" s="20">
        <f t="shared" ref="T25:T27" si="10">J6</f>
        <v>6.7633333333333328</v>
      </c>
      <c r="U25" s="20">
        <f t="shared" ref="U25:U27" si="11">J9</f>
        <v>2.6666666666666665</v>
      </c>
      <c r="V25" s="20">
        <f t="shared" ref="V25:V27" si="12">J12</f>
        <v>5.0666666666666664</v>
      </c>
      <c r="W25" s="20">
        <f t="shared" ref="W25:W27" si="13">J15</f>
        <v>7.1333333333333329</v>
      </c>
      <c r="X25" s="20">
        <f t="shared" ref="X25:X27" si="14">J18</f>
        <v>28.133333333333336</v>
      </c>
      <c r="Y25" s="20">
        <f t="shared" ref="Y25:Y27" si="15">J21</f>
        <v>5</v>
      </c>
      <c r="Z25" s="20">
        <f t="shared" ref="Z25:Z27" si="16">J24</f>
        <v>644.94861678287043</v>
      </c>
      <c r="AA25" s="20">
        <f t="shared" ref="AA25:AA27" si="17">J27</f>
        <v>0.12633333333333333</v>
      </c>
      <c r="AB25" s="20">
        <f t="shared" ref="AB25:AB27" si="18">J30</f>
        <v>1.7999999999999999E-2</v>
      </c>
      <c r="AC25" s="20">
        <f t="shared" ref="AC25:AC27" si="19">J33</f>
        <v>7</v>
      </c>
    </row>
    <row r="26" spans="1:29" ht="15.75" customHeight="1">
      <c r="A26" s="1069"/>
      <c r="B26" s="1284"/>
      <c r="C26" s="217">
        <v>3</v>
      </c>
      <c r="D26" s="732" t="s">
        <v>125</v>
      </c>
      <c r="E26" s="224" t="s">
        <v>1134</v>
      </c>
      <c r="F26" s="303">
        <v>11</v>
      </c>
      <c r="G26" s="303">
        <v>130</v>
      </c>
      <c r="H26" s="303">
        <v>2400</v>
      </c>
      <c r="I26" s="303" t="s">
        <v>1133</v>
      </c>
      <c r="J26" s="302" cm="1">
        <f t="array" ref="J26">GEOMEAN(IF(LEFT(F26:I26,1)="&lt;", VALUE(MID(F26:I26,2,99)), F26:I26))</f>
        <v>150.83973464348691</v>
      </c>
      <c r="K26" s="303" t="s">
        <v>211</v>
      </c>
      <c r="L26" s="303">
        <v>200</v>
      </c>
      <c r="M26" s="49"/>
      <c r="N26" s="49"/>
      <c r="O26" s="803"/>
      <c r="P26" s="803"/>
      <c r="Q26" s="803"/>
      <c r="R26" s="66">
        <v>2</v>
      </c>
      <c r="S26" s="67" t="s">
        <v>116</v>
      </c>
      <c r="T26" s="20">
        <f t="shared" si="10"/>
        <v>6.2733333333333334</v>
      </c>
      <c r="U26" s="20">
        <f t="shared" si="11"/>
        <v>2.3333333333333335</v>
      </c>
      <c r="V26" s="20">
        <f t="shared" si="12"/>
        <v>5.8666666666666671</v>
      </c>
      <c r="W26" s="20">
        <f t="shared" si="13"/>
        <v>7.1466666666666656</v>
      </c>
      <c r="X26" s="20">
        <f t="shared" si="14"/>
        <v>30.333333333333332</v>
      </c>
      <c r="Y26" s="20">
        <f t="shared" si="15"/>
        <v>5</v>
      </c>
      <c r="Z26" s="20">
        <f t="shared" si="16"/>
        <v>190.04615683788612</v>
      </c>
      <c r="AA26" s="20">
        <f t="shared" si="17"/>
        <v>0.23466666666666666</v>
      </c>
      <c r="AB26" s="20">
        <f t="shared" si="18"/>
        <v>1.7333333333333336E-2</v>
      </c>
      <c r="AC26" s="20">
        <f t="shared" si="19"/>
        <v>4</v>
      </c>
    </row>
    <row r="27" spans="1:29" ht="15.75" customHeight="1">
      <c r="A27" s="1069"/>
      <c r="B27" s="1382" t="s">
        <v>11</v>
      </c>
      <c r="C27" s="313">
        <v>1</v>
      </c>
      <c r="D27" s="749" t="s">
        <v>77</v>
      </c>
      <c r="E27" s="314" t="s">
        <v>1132</v>
      </c>
      <c r="F27" s="322">
        <v>0.189</v>
      </c>
      <c r="G27" s="302" t="s">
        <v>218</v>
      </c>
      <c r="H27" s="302">
        <v>0.1</v>
      </c>
      <c r="I27" s="302" t="s">
        <v>1133</v>
      </c>
      <c r="J27" s="302" cm="1">
        <f t="array" ref="J27">AVERAGE(IF(LEFT(F27:I27,1)="&lt;", VALUE(MID(F27:I27,2,99)), F27:I27))</f>
        <v>0.12633333333333333</v>
      </c>
      <c r="K27" s="322" t="s">
        <v>211</v>
      </c>
      <c r="L27" s="322">
        <v>7</v>
      </c>
      <c r="M27" s="60"/>
      <c r="N27" s="60"/>
      <c r="O27" s="869"/>
      <c r="P27" s="869"/>
      <c r="Q27" s="869"/>
      <c r="R27" s="71">
        <v>3</v>
      </c>
      <c r="S27" s="72" t="s">
        <v>115</v>
      </c>
      <c r="T27" s="20">
        <f t="shared" si="10"/>
        <v>5.2733333333333325</v>
      </c>
      <c r="U27" s="20">
        <f t="shared" si="11"/>
        <v>4.333333333333333</v>
      </c>
      <c r="V27" s="20">
        <f t="shared" si="12"/>
        <v>15.666666666666666</v>
      </c>
      <c r="W27" s="20">
        <f t="shared" si="13"/>
        <v>7.1499999999999995</v>
      </c>
      <c r="X27" s="20">
        <f t="shared" si="14"/>
        <v>31.666666666666668</v>
      </c>
      <c r="Y27" s="20">
        <f t="shared" si="15"/>
        <v>10</v>
      </c>
      <c r="Z27" s="20">
        <f t="shared" si="16"/>
        <v>150.83973464348691</v>
      </c>
      <c r="AA27" s="20">
        <f t="shared" si="17"/>
        <v>0.17933333333333334</v>
      </c>
      <c r="AB27" s="20">
        <f t="shared" si="18"/>
        <v>0.14699999999999999</v>
      </c>
      <c r="AC27" s="20">
        <f t="shared" si="19"/>
        <v>21.333333333333332</v>
      </c>
    </row>
    <row r="28" spans="1:29" ht="15.75" customHeight="1">
      <c r="A28" s="1069"/>
      <c r="B28" s="1284"/>
      <c r="C28" s="229">
        <v>2</v>
      </c>
      <c r="D28" s="732" t="s">
        <v>124</v>
      </c>
      <c r="E28" s="315" t="s">
        <v>1134</v>
      </c>
      <c r="F28" s="323">
        <v>0.14199999999999999</v>
      </c>
      <c r="G28" s="303" t="s">
        <v>218</v>
      </c>
      <c r="H28" s="303">
        <v>0.47199999999999998</v>
      </c>
      <c r="I28" s="303" t="s">
        <v>1133</v>
      </c>
      <c r="J28" s="302" cm="1">
        <f t="array" ref="J28">AVERAGE(IF(LEFT(F28:I28,1)="&lt;", VALUE(MID(F28:I28,2,99)), F28:I28))</f>
        <v>0.23466666666666666</v>
      </c>
      <c r="K28" s="323" t="s">
        <v>211</v>
      </c>
      <c r="L28" s="323">
        <v>7</v>
      </c>
      <c r="M28" s="60"/>
      <c r="N28" s="60"/>
      <c r="O28" s="1384"/>
      <c r="P28" s="1396"/>
      <c r="Q28" s="1396"/>
      <c r="R28" s="1396"/>
      <c r="S28" s="1396"/>
      <c r="T28" s="1396"/>
      <c r="U28" s="1396"/>
      <c r="V28" s="1396"/>
      <c r="W28" s="1396"/>
      <c r="X28" s="1396"/>
      <c r="Y28" s="1396"/>
      <c r="Z28" s="1396"/>
      <c r="AA28" s="1396"/>
      <c r="AB28" s="1396"/>
      <c r="AC28" s="1397"/>
    </row>
    <row r="29" spans="1:29" ht="15.75" customHeight="1">
      <c r="A29" s="1069"/>
      <c r="B29" s="1284"/>
      <c r="C29" s="229">
        <v>3</v>
      </c>
      <c r="D29" s="732" t="s">
        <v>125</v>
      </c>
      <c r="E29" s="315" t="s">
        <v>1134</v>
      </c>
      <c r="F29" s="323">
        <v>0.106</v>
      </c>
      <c r="G29" s="303" t="s">
        <v>218</v>
      </c>
      <c r="H29" s="303">
        <v>0.34200000000000003</v>
      </c>
      <c r="I29" s="303" t="s">
        <v>1133</v>
      </c>
      <c r="J29" s="302" cm="1">
        <f t="array" ref="J29">AVERAGE(IF(LEFT(F29:I29,1)="&lt;", VALUE(MID(F29:I29,2,99)), F29:I29))</f>
        <v>0.17933333333333334</v>
      </c>
      <c r="K29" s="323" t="s">
        <v>211</v>
      </c>
      <c r="L29" s="323">
        <v>7</v>
      </c>
      <c r="M29" s="60"/>
      <c r="N29" s="60"/>
      <c r="O29" s="72" t="s">
        <v>272</v>
      </c>
      <c r="P29" s="1385"/>
      <c r="Q29" s="1402"/>
      <c r="R29" s="1402"/>
      <c r="S29" s="1403"/>
      <c r="T29" s="27"/>
      <c r="U29" s="27"/>
      <c r="V29" s="27"/>
      <c r="W29" s="27"/>
      <c r="X29" s="27"/>
      <c r="Y29" s="27"/>
      <c r="Z29" s="27"/>
      <c r="AA29" s="27"/>
      <c r="AB29" s="27"/>
      <c r="AC29" s="27"/>
    </row>
    <row r="30" spans="1:29" ht="15.75" customHeight="1">
      <c r="A30" s="1069"/>
      <c r="B30" s="1382" t="s">
        <v>12</v>
      </c>
      <c r="C30" s="313">
        <v>1</v>
      </c>
      <c r="D30" s="749" t="s">
        <v>77</v>
      </c>
      <c r="E30" s="314" t="s">
        <v>1132</v>
      </c>
      <c r="F30" s="322">
        <v>1.4E-2</v>
      </c>
      <c r="G30" s="302" t="s">
        <v>219</v>
      </c>
      <c r="H30" s="302">
        <v>2.5999999999999999E-2</v>
      </c>
      <c r="I30" s="302" t="s">
        <v>1133</v>
      </c>
      <c r="J30" s="302" cm="1">
        <f t="array" ref="J30">AVERAGE(IF(LEFT(F30:I30,1)="&lt;", VALUE(MID(F30:I30,2,99)), F30:I30))</f>
        <v>1.7999999999999999E-2</v>
      </c>
      <c r="K30" s="322" t="s">
        <v>211</v>
      </c>
      <c r="L30" s="322">
        <v>2.5000000000000001E-2</v>
      </c>
      <c r="M30" s="60"/>
      <c r="N30" s="60"/>
      <c r="O30" s="72" t="s">
        <v>273</v>
      </c>
      <c r="P30" s="1404"/>
      <c r="Q30" s="1405"/>
      <c r="R30" s="1405"/>
      <c r="S30" s="1406"/>
      <c r="T30" s="27"/>
      <c r="U30" s="27"/>
      <c r="V30" s="27"/>
      <c r="W30" s="27"/>
      <c r="X30" s="27"/>
      <c r="Y30" s="27"/>
      <c r="Z30" s="27"/>
      <c r="AA30" s="27"/>
      <c r="AB30" s="27"/>
      <c r="AC30" s="27"/>
    </row>
    <row r="31" spans="1:29" ht="15.75" customHeight="1">
      <c r="A31" s="1069"/>
      <c r="B31" s="1284"/>
      <c r="C31" s="229">
        <v>2</v>
      </c>
      <c r="D31" s="732" t="s">
        <v>124</v>
      </c>
      <c r="E31" s="315" t="s">
        <v>1134</v>
      </c>
      <c r="F31" s="323">
        <v>1.4E-2</v>
      </c>
      <c r="G31" s="303" t="s">
        <v>219</v>
      </c>
      <c r="H31" s="303">
        <v>2.4E-2</v>
      </c>
      <c r="I31" s="303" t="s">
        <v>1133</v>
      </c>
      <c r="J31" s="302" cm="1">
        <f t="array" ref="J31">AVERAGE(IF(LEFT(F31:I31,1)="&lt;", VALUE(MID(F31:I31,2,99)), F31:I31))</f>
        <v>1.7333333333333336E-2</v>
      </c>
      <c r="K31" s="323" t="s">
        <v>211</v>
      </c>
      <c r="L31" s="323">
        <v>2.5000000000000001E-2</v>
      </c>
      <c r="M31" s="60"/>
      <c r="N31" s="60"/>
      <c r="O31" s="72" t="s">
        <v>274</v>
      </c>
      <c r="P31" s="1404"/>
      <c r="Q31" s="1405"/>
      <c r="R31" s="1405"/>
      <c r="S31" s="1406"/>
      <c r="T31" s="27"/>
      <c r="U31" s="27"/>
      <c r="V31" s="27"/>
      <c r="W31" s="27"/>
      <c r="X31" s="27"/>
      <c r="Y31" s="27"/>
      <c r="Z31" s="27"/>
      <c r="AA31" s="27"/>
      <c r="AB31" s="27"/>
      <c r="AC31" s="27"/>
    </row>
    <row r="32" spans="1:29" ht="15.75" customHeight="1">
      <c r="A32" s="1069"/>
      <c r="B32" s="1284"/>
      <c r="C32" s="229">
        <v>3</v>
      </c>
      <c r="D32" s="732" t="s">
        <v>125</v>
      </c>
      <c r="E32" s="315" t="s">
        <v>1134</v>
      </c>
      <c r="F32" s="323">
        <v>2.8000000000000001E-2</v>
      </c>
      <c r="G32" s="303" t="s">
        <v>219</v>
      </c>
      <c r="H32" s="303">
        <v>0.39900000000000002</v>
      </c>
      <c r="I32" s="303" t="s">
        <v>1133</v>
      </c>
      <c r="J32" s="302" cm="1">
        <f t="array" ref="J32">AVERAGE(IF(LEFT(F32:I32,1)="&lt;", VALUE(MID(F32:I32,2,99)), F32:I32))</f>
        <v>0.14699999999999999</v>
      </c>
      <c r="K32" s="323" t="s">
        <v>211</v>
      </c>
      <c r="L32" s="323">
        <v>2.5000000000000001E-2</v>
      </c>
      <c r="M32" s="60"/>
      <c r="N32" s="60"/>
      <c r="O32" s="72" t="s">
        <v>275</v>
      </c>
      <c r="P32" s="1407"/>
      <c r="Q32" s="1408"/>
      <c r="R32" s="1408"/>
      <c r="S32" s="1409"/>
      <c r="T32" s="33" t="s">
        <v>296</v>
      </c>
      <c r="U32" s="33" t="s">
        <v>296</v>
      </c>
      <c r="V32" s="33" t="s">
        <v>297</v>
      </c>
      <c r="W32" s="33" t="s">
        <v>295</v>
      </c>
      <c r="X32" s="33" t="s">
        <v>298</v>
      </c>
      <c r="Y32" s="33" t="s">
        <v>279</v>
      </c>
      <c r="Z32" s="33" t="s">
        <v>280</v>
      </c>
      <c r="AA32" s="33" t="s">
        <v>299</v>
      </c>
      <c r="AB32" s="33" t="s">
        <v>300</v>
      </c>
      <c r="AC32" s="33" t="s">
        <v>301</v>
      </c>
    </row>
    <row r="33" spans="1:29" ht="15.75" customHeight="1">
      <c r="A33" s="1069"/>
      <c r="B33" s="1283" t="s">
        <v>13</v>
      </c>
      <c r="C33" s="312">
        <v>1</v>
      </c>
      <c r="D33" s="749" t="s">
        <v>77</v>
      </c>
      <c r="E33" s="220" t="s">
        <v>1132</v>
      </c>
      <c r="F33" s="302">
        <v>4</v>
      </c>
      <c r="G33" s="302">
        <v>11</v>
      </c>
      <c r="H33" s="302">
        <v>6</v>
      </c>
      <c r="I33" s="302" t="s">
        <v>1133</v>
      </c>
      <c r="J33" s="302" cm="1">
        <f t="array" ref="J33">AVERAGE(IF(LEFT(F33:I33,1)="&lt;", VALUE(MID(F33:I33,2,99)), F33:I33))</f>
        <v>7</v>
      </c>
      <c r="K33" s="302" t="s">
        <v>211</v>
      </c>
      <c r="L33" s="302">
        <v>350</v>
      </c>
      <c r="M33" s="49"/>
      <c r="N33" s="49"/>
      <c r="O33" s="10"/>
      <c r="P33" s="10"/>
      <c r="Q33" s="10"/>
      <c r="R33" s="10"/>
      <c r="S33" s="10"/>
      <c r="T33" s="10"/>
      <c r="U33" s="10"/>
      <c r="V33" s="10"/>
      <c r="W33" s="10"/>
      <c r="X33" s="10"/>
      <c r="Y33" s="10"/>
      <c r="Z33" s="10"/>
      <c r="AA33" s="10"/>
      <c r="AB33" s="10"/>
      <c r="AC33" s="10"/>
    </row>
    <row r="34" spans="1:29" ht="15.75" customHeight="1">
      <c r="A34" s="1069"/>
      <c r="B34" s="1284"/>
      <c r="C34" s="217">
        <v>2</v>
      </c>
      <c r="D34" s="732" t="s">
        <v>124</v>
      </c>
      <c r="E34" s="224" t="s">
        <v>1134</v>
      </c>
      <c r="F34" s="303">
        <v>3</v>
      </c>
      <c r="G34" s="303">
        <v>4</v>
      </c>
      <c r="H34" s="303" t="s">
        <v>216</v>
      </c>
      <c r="I34" s="303" t="s">
        <v>1133</v>
      </c>
      <c r="J34" s="302" cm="1">
        <f t="array" ref="J34">AVERAGE(IF(LEFT(F34:I34,1)="&lt;", VALUE(MID(F34:I34,2,99)), F34:I34))</f>
        <v>4</v>
      </c>
      <c r="K34" s="303" t="s">
        <v>211</v>
      </c>
      <c r="L34" s="303">
        <v>350</v>
      </c>
      <c r="M34" s="49"/>
      <c r="N34" s="49"/>
      <c r="O34" s="10"/>
      <c r="P34" s="10"/>
      <c r="Q34" s="10"/>
      <c r="R34" s="58"/>
      <c r="S34" s="58"/>
      <c r="T34" s="58"/>
      <c r="U34" s="58"/>
      <c r="V34" s="58"/>
      <c r="W34" s="58"/>
      <c r="X34" s="58"/>
      <c r="Y34" s="58"/>
      <c r="Z34" s="58"/>
      <c r="AA34" s="58"/>
      <c r="AB34" s="10"/>
      <c r="AC34" s="10"/>
    </row>
    <row r="35" spans="1:29" ht="15.75" customHeight="1">
      <c r="A35" s="1069"/>
      <c r="B35" s="1284"/>
      <c r="C35" s="217">
        <v>3</v>
      </c>
      <c r="D35" s="732" t="s">
        <v>125</v>
      </c>
      <c r="E35" s="224" t="s">
        <v>1134</v>
      </c>
      <c r="F35" s="303">
        <v>12</v>
      </c>
      <c r="G35" s="303">
        <v>24</v>
      </c>
      <c r="H35" s="303">
        <v>28</v>
      </c>
      <c r="I35" s="303" t="s">
        <v>1133</v>
      </c>
      <c r="J35" s="302" cm="1">
        <f t="array" ref="J35">AVERAGE(IF(LEFT(F35:I35,1)="&lt;", VALUE(MID(F35:I35,2,99)), F35:I35))</f>
        <v>21.333333333333332</v>
      </c>
      <c r="K35" s="303" t="s">
        <v>211</v>
      </c>
      <c r="L35" s="303">
        <v>350</v>
      </c>
      <c r="M35" s="49"/>
      <c r="N35" s="49"/>
      <c r="O35" s="10" t="s">
        <v>284</v>
      </c>
      <c r="P35" s="10"/>
      <c r="Q35" s="10"/>
      <c r="R35" s="58"/>
      <c r="S35" s="58"/>
      <c r="T35" s="58"/>
      <c r="U35" s="58"/>
      <c r="V35" s="58"/>
      <c r="W35" s="58"/>
      <c r="X35" s="58"/>
      <c r="Y35" s="58"/>
      <c r="Z35" s="58"/>
      <c r="AA35" s="58"/>
      <c r="AB35" s="10"/>
      <c r="AC35" s="10"/>
    </row>
    <row r="36" spans="1:29" ht="50.25" customHeight="1">
      <c r="A36" s="1069"/>
      <c r="B36" s="1283" t="s">
        <v>703</v>
      </c>
      <c r="C36" s="319">
        <v>1</v>
      </c>
      <c r="D36" s="731" t="s">
        <v>117</v>
      </c>
      <c r="E36" s="317" t="s">
        <v>1132</v>
      </c>
      <c r="F36" s="307" t="s">
        <v>1136</v>
      </c>
      <c r="G36" s="307" t="s">
        <v>1137</v>
      </c>
      <c r="H36" s="307" t="s">
        <v>1138</v>
      </c>
      <c r="I36" s="307" t="s">
        <v>1133</v>
      </c>
      <c r="J36" s="308"/>
      <c r="K36" s="308"/>
      <c r="L36" s="324"/>
      <c r="M36" s="49"/>
      <c r="N36" s="49"/>
      <c r="O36" s="1381"/>
      <c r="P36" s="1402"/>
      <c r="Q36" s="1402"/>
      <c r="R36" s="1402"/>
      <c r="S36" s="1402"/>
      <c r="T36" s="1402"/>
      <c r="U36" s="1402"/>
      <c r="V36" s="1402"/>
      <c r="W36" s="1402"/>
      <c r="X36" s="1402"/>
      <c r="Y36" s="1402"/>
      <c r="Z36" s="1402"/>
      <c r="AA36" s="1402"/>
      <c r="AB36" s="1402"/>
      <c r="AC36" s="1402"/>
    </row>
    <row r="37" spans="1:29" ht="46.5" customHeight="1">
      <c r="A37" s="1069"/>
      <c r="B37" s="1283"/>
      <c r="C37" s="237">
        <v>2</v>
      </c>
      <c r="D37" s="382" t="s">
        <v>116</v>
      </c>
      <c r="E37" s="239" t="s">
        <v>1134</v>
      </c>
      <c r="F37" s="308" t="s">
        <v>1139</v>
      </c>
      <c r="G37" s="308" t="s">
        <v>1140</v>
      </c>
      <c r="H37" s="308" t="s">
        <v>1141</v>
      </c>
      <c r="I37" s="308" t="s">
        <v>1133</v>
      </c>
      <c r="J37" s="308"/>
      <c r="K37" s="308"/>
      <c r="L37" s="324"/>
      <c r="M37" s="49"/>
      <c r="N37" s="49"/>
      <c r="O37" s="1404"/>
      <c r="P37" s="1405"/>
      <c r="Q37" s="1405"/>
      <c r="R37" s="1405"/>
      <c r="S37" s="1405"/>
      <c r="T37" s="1405"/>
      <c r="U37" s="1405"/>
      <c r="V37" s="1405"/>
      <c r="W37" s="1405"/>
      <c r="X37" s="1405"/>
      <c r="Y37" s="1405"/>
      <c r="Z37" s="1405"/>
      <c r="AA37" s="1405"/>
      <c r="AB37" s="1405"/>
      <c r="AC37" s="1405"/>
    </row>
    <row r="38" spans="1:29" ht="48.75" customHeight="1">
      <c r="A38" s="1070"/>
      <c r="B38" s="1217"/>
      <c r="C38" s="390">
        <v>3</v>
      </c>
      <c r="D38" s="388" t="s">
        <v>115</v>
      </c>
      <c r="E38" s="363" t="s">
        <v>1134</v>
      </c>
      <c r="F38" s="391" t="s">
        <v>1142</v>
      </c>
      <c r="G38" s="391" t="s">
        <v>1143</v>
      </c>
      <c r="H38" s="391" t="s">
        <v>1144</v>
      </c>
      <c r="I38" s="391" t="s">
        <v>1133</v>
      </c>
      <c r="J38" s="391"/>
      <c r="K38" s="391"/>
      <c r="L38" s="392"/>
      <c r="M38" s="49"/>
      <c r="N38" s="49"/>
      <c r="O38" s="1404"/>
      <c r="P38" s="1405"/>
      <c r="Q38" s="1405"/>
      <c r="R38" s="1405"/>
      <c r="S38" s="1405"/>
      <c r="T38" s="1405"/>
      <c r="U38" s="1405"/>
      <c r="V38" s="1405"/>
      <c r="W38" s="1405"/>
      <c r="X38" s="1405"/>
      <c r="Y38" s="1405"/>
      <c r="Z38" s="1405"/>
      <c r="AA38" s="1405"/>
      <c r="AB38" s="1405"/>
      <c r="AC38" s="1405"/>
    </row>
    <row r="39" spans="1:29" ht="30.75" customHeight="1">
      <c r="A39" s="28"/>
      <c r="B39" s="1230" t="s">
        <v>260</v>
      </c>
      <c r="C39" s="1190"/>
      <c r="D39" s="1190"/>
      <c r="E39" s="1190"/>
      <c r="F39" s="377">
        <v>46042</v>
      </c>
      <c r="G39" s="377">
        <v>46154</v>
      </c>
      <c r="H39" s="377">
        <v>46210</v>
      </c>
      <c r="I39" s="377"/>
      <c r="J39" s="373"/>
      <c r="K39" s="373"/>
      <c r="L39" s="394"/>
      <c r="M39" s="10"/>
      <c r="N39" s="10"/>
      <c r="O39" s="1404"/>
      <c r="P39" s="1405"/>
      <c r="Q39" s="1405"/>
      <c r="R39" s="1405"/>
      <c r="S39" s="1405"/>
      <c r="T39" s="1405"/>
      <c r="U39" s="1405"/>
      <c r="V39" s="1405"/>
      <c r="W39" s="1405"/>
      <c r="X39" s="1405"/>
      <c r="Y39" s="1405"/>
      <c r="Z39" s="1405"/>
      <c r="AA39" s="1405"/>
      <c r="AB39" s="1405"/>
      <c r="AC39" s="1405"/>
    </row>
    <row r="40" spans="1:29" ht="15.75" customHeight="1">
      <c r="A40" s="28"/>
      <c r="B40" s="28"/>
      <c r="C40" s="28"/>
      <c r="D40" s="369"/>
      <c r="E40" s="28"/>
      <c r="F40" s="28"/>
      <c r="G40" s="28"/>
      <c r="H40" s="10"/>
      <c r="I40" s="10"/>
      <c r="J40" s="10"/>
      <c r="K40" s="10"/>
      <c r="L40" s="10"/>
      <c r="M40" s="10"/>
      <c r="N40" s="10"/>
      <c r="O40" s="1404"/>
      <c r="P40" s="1405"/>
      <c r="Q40" s="1405"/>
      <c r="R40" s="1405"/>
      <c r="S40" s="1405"/>
      <c r="T40" s="1405"/>
      <c r="U40" s="1405"/>
      <c r="V40" s="1405"/>
      <c r="W40" s="1405"/>
      <c r="X40" s="1405"/>
      <c r="Y40" s="1405"/>
      <c r="Z40" s="1405"/>
      <c r="AA40" s="1405"/>
      <c r="AB40" s="1405"/>
      <c r="AC40" s="1405"/>
    </row>
    <row r="41" spans="1:29" ht="15.75" customHeight="1">
      <c r="A41" s="28"/>
      <c r="B41" s="28"/>
      <c r="C41" s="28"/>
      <c r="D41" s="256"/>
      <c r="E41" s="10"/>
      <c r="F41" s="10"/>
      <c r="G41" s="10"/>
      <c r="H41" s="10"/>
      <c r="I41" s="10"/>
      <c r="J41" s="10"/>
      <c r="K41" s="10"/>
      <c r="L41" s="10"/>
      <c r="M41" s="10"/>
      <c r="N41" s="10"/>
      <c r="O41" s="1404"/>
      <c r="P41" s="1405"/>
      <c r="Q41" s="1405"/>
      <c r="R41" s="1405"/>
      <c r="S41" s="1405"/>
      <c r="T41" s="1405"/>
      <c r="U41" s="1405"/>
      <c r="V41" s="1405"/>
      <c r="W41" s="1405"/>
      <c r="X41" s="1405"/>
      <c r="Y41" s="1405"/>
      <c r="Z41" s="1405"/>
      <c r="AA41" s="1405"/>
      <c r="AB41" s="1405"/>
      <c r="AC41" s="1405"/>
    </row>
    <row r="42" spans="1:29" ht="15.75" customHeight="1">
      <c r="A42" s="28"/>
      <c r="B42" s="28"/>
      <c r="C42" s="28"/>
      <c r="D42" s="256"/>
      <c r="E42" s="10"/>
      <c r="F42" s="10"/>
      <c r="G42" s="10"/>
      <c r="H42" s="10"/>
      <c r="I42" s="10"/>
      <c r="J42" s="10"/>
      <c r="K42" s="10"/>
      <c r="L42" s="10"/>
      <c r="M42" s="10"/>
      <c r="N42" s="10"/>
      <c r="O42" s="1404"/>
      <c r="P42" s="1405"/>
      <c r="Q42" s="1405"/>
      <c r="R42" s="1405"/>
      <c r="S42" s="1405"/>
      <c r="T42" s="1405"/>
      <c r="U42" s="1405"/>
      <c r="V42" s="1405"/>
      <c r="W42" s="1405"/>
      <c r="X42" s="1405"/>
      <c r="Y42" s="1405"/>
      <c r="Z42" s="1405"/>
      <c r="AA42" s="1405"/>
      <c r="AB42" s="1405"/>
      <c r="AC42" s="1405"/>
    </row>
    <row r="43" spans="1:29" ht="15.75" customHeight="1">
      <c r="A43" s="28"/>
      <c r="B43" s="28"/>
      <c r="C43" s="28"/>
      <c r="D43" s="369"/>
      <c r="E43" s="10"/>
      <c r="F43" s="10"/>
      <c r="G43" s="10"/>
      <c r="H43" s="10"/>
      <c r="I43" s="10"/>
      <c r="J43" s="10"/>
      <c r="K43" s="10"/>
      <c r="L43" s="10"/>
      <c r="M43" s="10"/>
      <c r="N43" s="10"/>
      <c r="O43" s="1404"/>
      <c r="P43" s="1405"/>
      <c r="Q43" s="1405"/>
      <c r="R43" s="1405"/>
      <c r="S43" s="1405"/>
      <c r="T43" s="1405"/>
      <c r="U43" s="1405"/>
      <c r="V43" s="1405"/>
      <c r="W43" s="1405"/>
      <c r="X43" s="1405"/>
      <c r="Y43" s="1405"/>
      <c r="Z43" s="1405"/>
      <c r="AA43" s="1405"/>
      <c r="AB43" s="1405"/>
      <c r="AC43" s="1405"/>
    </row>
    <row r="44" spans="1:29" ht="15.75" customHeight="1">
      <c r="A44" s="28"/>
      <c r="B44" s="28"/>
      <c r="C44" s="28"/>
      <c r="D44" s="256"/>
      <c r="E44" s="10"/>
      <c r="F44" s="10"/>
      <c r="G44" s="10"/>
      <c r="H44" s="10"/>
      <c r="I44" s="10"/>
      <c r="J44" s="10"/>
      <c r="K44" s="10"/>
      <c r="L44" s="10"/>
      <c r="M44" s="10"/>
      <c r="N44" s="10"/>
      <c r="O44" s="1404"/>
      <c r="P44" s="1405"/>
      <c r="Q44" s="1405"/>
      <c r="R44" s="1405"/>
      <c r="S44" s="1405"/>
      <c r="T44" s="1405"/>
      <c r="U44" s="1405"/>
      <c r="V44" s="1405"/>
      <c r="W44" s="1405"/>
      <c r="X44" s="1405"/>
      <c r="Y44" s="1405"/>
      <c r="Z44" s="1405"/>
      <c r="AA44" s="1405"/>
      <c r="AB44" s="1405"/>
      <c r="AC44" s="1405"/>
    </row>
    <row r="45" spans="1:29" ht="15.75" customHeight="1">
      <c r="A45" s="29"/>
      <c r="B45" s="29"/>
      <c r="C45" s="29"/>
      <c r="D45" s="75"/>
      <c r="E45" s="75"/>
      <c r="F45" s="75"/>
      <c r="G45" s="75"/>
      <c r="H45" s="75"/>
      <c r="I45" s="75"/>
      <c r="J45" s="75"/>
      <c r="K45" s="75"/>
      <c r="L45" s="75"/>
      <c r="M45" s="75"/>
      <c r="N45" s="75"/>
      <c r="O45" s="75"/>
      <c r="P45" s="29"/>
      <c r="Q45" s="29"/>
      <c r="R45" s="76"/>
      <c r="S45" s="76"/>
      <c r="T45" s="76"/>
      <c r="U45" s="76"/>
      <c r="V45" s="76"/>
      <c r="W45" s="76"/>
      <c r="X45" s="76"/>
      <c r="Y45" s="77"/>
      <c r="Z45" s="77"/>
      <c r="AA45" s="76"/>
      <c r="AB45" s="29"/>
      <c r="AC45" s="29"/>
    </row>
    <row r="46" spans="1:29" ht="15.75" customHeight="1">
      <c r="A46" s="29"/>
      <c r="B46" s="29"/>
      <c r="C46" s="29"/>
      <c r="D46" s="75"/>
      <c r="E46" s="75"/>
      <c r="F46" s="75"/>
      <c r="G46" s="75"/>
      <c r="H46" s="75"/>
      <c r="I46" s="75"/>
      <c r="J46" s="75"/>
      <c r="K46" s="75"/>
      <c r="L46" s="75"/>
      <c r="M46" s="75"/>
      <c r="N46" s="75"/>
      <c r="O46" s="75"/>
      <c r="P46" s="29"/>
      <c r="Q46" s="29"/>
      <c r="R46" s="76"/>
      <c r="S46" s="76"/>
      <c r="T46" s="76"/>
      <c r="U46" s="76"/>
      <c r="V46" s="76"/>
      <c r="W46" s="76"/>
      <c r="X46" s="76"/>
      <c r="Y46" s="77"/>
      <c r="Z46" s="77"/>
      <c r="AA46" s="76"/>
      <c r="AB46" s="29"/>
      <c r="AC46" s="29"/>
    </row>
    <row r="47" spans="1:29" ht="15.75" customHeight="1">
      <c r="A47" s="29"/>
      <c r="B47" s="29"/>
      <c r="C47" s="29"/>
      <c r="D47" s="75"/>
      <c r="E47" s="75"/>
      <c r="F47" s="75"/>
      <c r="G47" s="75"/>
      <c r="H47" s="75"/>
      <c r="I47" s="75"/>
      <c r="J47" s="75"/>
      <c r="K47" s="75"/>
      <c r="L47" s="75"/>
      <c r="M47" s="75"/>
      <c r="N47" s="75"/>
      <c r="O47" s="75"/>
      <c r="P47" s="29"/>
      <c r="Q47" s="29"/>
      <c r="R47" s="76"/>
      <c r="S47" s="76"/>
      <c r="T47" s="76"/>
      <c r="U47" s="76"/>
      <c r="V47" s="76"/>
      <c r="W47" s="76"/>
      <c r="X47" s="76"/>
      <c r="Y47" s="77"/>
      <c r="Z47" s="77"/>
      <c r="AA47" s="76"/>
      <c r="AB47" s="29"/>
      <c r="AC47" s="29"/>
    </row>
    <row r="48" spans="1:29" ht="15.75" customHeight="1">
      <c r="A48" s="29"/>
      <c r="B48" s="29"/>
      <c r="C48" s="29"/>
      <c r="D48" s="75"/>
      <c r="E48" s="75"/>
      <c r="F48" s="75"/>
      <c r="G48" s="75"/>
      <c r="H48" s="75"/>
      <c r="I48" s="75"/>
      <c r="J48" s="75"/>
      <c r="K48" s="75"/>
      <c r="L48" s="75"/>
      <c r="M48" s="75"/>
      <c r="N48" s="75"/>
      <c r="O48" s="75"/>
      <c r="P48" s="29"/>
      <c r="Q48" s="29"/>
      <c r="R48" s="29"/>
      <c r="S48" s="29"/>
      <c r="T48" s="29"/>
      <c r="U48" s="29"/>
      <c r="V48" s="29"/>
      <c r="W48" s="29"/>
      <c r="X48" s="29"/>
      <c r="Y48" s="29"/>
      <c r="Z48" s="29"/>
      <c r="AA48" s="29"/>
      <c r="AB48" s="29"/>
      <c r="AC48" s="29"/>
    </row>
    <row r="49" spans="1:29" ht="15.75" customHeight="1">
      <c r="A49" s="29"/>
      <c r="B49" s="29"/>
      <c r="C49" s="29"/>
      <c r="D49" s="75"/>
      <c r="E49" s="75"/>
      <c r="F49" s="75"/>
      <c r="G49" s="75"/>
      <c r="H49" s="75"/>
      <c r="I49" s="75"/>
      <c r="J49" s="75"/>
      <c r="K49" s="75"/>
      <c r="L49" s="75"/>
      <c r="M49" s="75"/>
      <c r="N49" s="75"/>
      <c r="O49" s="75"/>
      <c r="P49" s="29"/>
      <c r="Q49" s="29"/>
      <c r="R49" s="29"/>
      <c r="S49" s="29"/>
      <c r="T49" s="29"/>
      <c r="U49" s="29"/>
      <c r="V49" s="29"/>
      <c r="W49" s="29"/>
      <c r="X49" s="29"/>
      <c r="Y49" s="29"/>
      <c r="Z49" s="29"/>
      <c r="AA49" s="29"/>
      <c r="AB49" s="29"/>
      <c r="AC49" s="29"/>
    </row>
    <row r="50" spans="1:29" ht="15.75" customHeight="1">
      <c r="A50" s="29"/>
      <c r="B50" s="29"/>
      <c r="C50" s="29"/>
      <c r="D50" s="75"/>
      <c r="E50" s="75"/>
      <c r="F50" s="75"/>
      <c r="G50" s="75"/>
      <c r="H50" s="75"/>
      <c r="I50" s="75"/>
      <c r="J50" s="75"/>
      <c r="K50" s="75"/>
      <c r="L50" s="75"/>
      <c r="M50" s="75"/>
      <c r="N50" s="75"/>
      <c r="O50" s="75"/>
      <c r="P50" s="29"/>
      <c r="Q50" s="29"/>
      <c r="R50" s="29"/>
      <c r="S50" s="29"/>
      <c r="T50" s="29"/>
      <c r="U50" s="29"/>
      <c r="V50" s="29"/>
      <c r="W50" s="29"/>
      <c r="X50" s="29"/>
      <c r="Y50" s="29"/>
      <c r="Z50" s="29"/>
      <c r="AA50" s="29"/>
      <c r="AB50" s="29"/>
      <c r="AC50" s="29"/>
    </row>
    <row r="51" spans="1:29" ht="15.75" customHeight="1">
      <c r="A51" s="29"/>
      <c r="B51" s="29"/>
      <c r="C51" s="29"/>
      <c r="D51" s="75"/>
      <c r="E51" s="75"/>
      <c r="F51" s="75"/>
      <c r="G51" s="75"/>
      <c r="H51" s="75"/>
      <c r="I51" s="75"/>
      <c r="J51" s="75"/>
      <c r="K51" s="75"/>
      <c r="L51" s="75"/>
      <c r="M51" s="75"/>
      <c r="N51" s="75"/>
      <c r="O51" s="75"/>
      <c r="P51" s="29"/>
      <c r="Q51" s="29"/>
      <c r="R51" s="29"/>
      <c r="S51" s="29"/>
      <c r="T51" s="29"/>
      <c r="U51" s="29"/>
      <c r="V51" s="29"/>
      <c r="W51" s="29"/>
      <c r="X51" s="29"/>
      <c r="Y51" s="29"/>
      <c r="Z51" s="29"/>
      <c r="AA51" s="29"/>
      <c r="AB51" s="29"/>
      <c r="AC51" s="29"/>
    </row>
    <row r="52" spans="1:29" ht="15.75" customHeight="1">
      <c r="A52" s="29"/>
      <c r="B52" s="29"/>
      <c r="C52" s="29"/>
      <c r="D52" s="75"/>
      <c r="E52" s="75"/>
      <c r="F52" s="75"/>
      <c r="G52" s="75"/>
      <c r="H52" s="75"/>
      <c r="I52" s="75"/>
      <c r="J52" s="75"/>
      <c r="K52" s="75"/>
      <c r="L52" s="75"/>
      <c r="M52" s="75"/>
      <c r="N52" s="75"/>
      <c r="O52" s="75"/>
      <c r="P52" s="29"/>
      <c r="Q52" s="29"/>
      <c r="R52" s="29"/>
      <c r="S52" s="29"/>
      <c r="T52" s="29"/>
      <c r="U52" s="29"/>
      <c r="V52" s="29"/>
      <c r="W52" s="29"/>
      <c r="X52" s="29"/>
      <c r="Y52" s="29"/>
      <c r="Z52" s="29"/>
      <c r="AA52" s="29"/>
      <c r="AB52" s="29"/>
      <c r="AC52" s="29"/>
    </row>
    <row r="53" spans="1:29" ht="15.75" customHeight="1">
      <c r="A53" s="29"/>
      <c r="B53" s="29"/>
      <c r="C53" s="29"/>
      <c r="D53" s="75"/>
      <c r="E53" s="75"/>
      <c r="F53" s="75"/>
      <c r="G53" s="75"/>
      <c r="H53" s="75"/>
      <c r="I53" s="75"/>
      <c r="J53" s="75"/>
      <c r="K53" s="75"/>
      <c r="L53" s="75"/>
      <c r="M53" s="75"/>
      <c r="N53" s="75"/>
      <c r="O53" s="75"/>
      <c r="P53" s="29"/>
      <c r="Q53" s="29"/>
      <c r="R53" s="29"/>
      <c r="S53" s="29"/>
      <c r="T53" s="29"/>
      <c r="U53" s="29"/>
      <c r="V53" s="29"/>
      <c r="W53" s="29"/>
      <c r="X53" s="29"/>
      <c r="Y53" s="29"/>
      <c r="Z53" s="29"/>
      <c r="AA53" s="29"/>
      <c r="AB53" s="29"/>
      <c r="AC53" s="29"/>
    </row>
    <row r="54" spans="1:29" ht="15.75" customHeight="1">
      <c r="A54" s="29"/>
      <c r="B54" s="29"/>
      <c r="C54" s="29"/>
      <c r="D54" s="75"/>
      <c r="E54" s="75"/>
      <c r="F54" s="75"/>
      <c r="G54" s="75"/>
      <c r="H54" s="75"/>
      <c r="I54" s="75"/>
      <c r="J54" s="75"/>
      <c r="K54" s="75"/>
      <c r="L54" s="75"/>
      <c r="M54" s="75"/>
      <c r="N54" s="75"/>
      <c r="O54" s="75"/>
      <c r="P54" s="29"/>
      <c r="Q54" s="29"/>
      <c r="R54" s="29"/>
      <c r="S54" s="29"/>
      <c r="T54" s="29"/>
      <c r="U54" s="29"/>
      <c r="V54" s="29"/>
      <c r="W54" s="29"/>
      <c r="X54" s="29"/>
      <c r="Y54" s="29"/>
      <c r="Z54" s="29"/>
      <c r="AA54" s="29"/>
      <c r="AB54" s="29"/>
      <c r="AC54" s="29"/>
    </row>
    <row r="55" spans="1:29" ht="15.75" customHeight="1">
      <c r="A55" s="29"/>
      <c r="B55" s="29"/>
      <c r="C55" s="29"/>
      <c r="D55" s="75"/>
      <c r="E55" s="75"/>
      <c r="F55" s="75"/>
      <c r="G55" s="75"/>
      <c r="H55" s="75"/>
      <c r="I55" s="75"/>
      <c r="J55" s="75"/>
      <c r="K55" s="75"/>
      <c r="L55" s="75"/>
      <c r="M55" s="75"/>
      <c r="N55" s="75"/>
      <c r="O55" s="75"/>
      <c r="P55" s="29"/>
      <c r="Q55" s="29"/>
      <c r="R55" s="29"/>
      <c r="S55" s="29"/>
      <c r="T55" s="29"/>
      <c r="U55" s="29"/>
      <c r="V55" s="29"/>
      <c r="W55" s="29"/>
      <c r="X55" s="29"/>
      <c r="Y55" s="29"/>
      <c r="Z55" s="29"/>
      <c r="AA55" s="29"/>
      <c r="AB55" s="29"/>
      <c r="AC55" s="29"/>
    </row>
    <row r="56" spans="1:29" ht="15.75" customHeight="1">
      <c r="A56" s="29"/>
      <c r="B56" s="29"/>
      <c r="C56" s="29"/>
      <c r="D56" s="75"/>
      <c r="E56" s="75"/>
      <c r="F56" s="75"/>
      <c r="G56" s="75"/>
      <c r="H56" s="75"/>
      <c r="I56" s="75"/>
      <c r="J56" s="75"/>
      <c r="K56" s="75"/>
      <c r="L56" s="75"/>
      <c r="M56" s="75"/>
      <c r="N56" s="75"/>
      <c r="O56" s="75"/>
      <c r="P56" s="29"/>
      <c r="Q56" s="29"/>
      <c r="R56" s="29"/>
      <c r="S56" s="29"/>
      <c r="T56" s="29"/>
      <c r="U56" s="29"/>
      <c r="V56" s="29"/>
      <c r="W56" s="29"/>
      <c r="X56" s="29"/>
      <c r="Y56" s="29"/>
      <c r="Z56" s="29"/>
      <c r="AA56" s="29"/>
      <c r="AB56" s="29"/>
      <c r="AC56" s="29"/>
    </row>
    <row r="57" spans="1:29" ht="15.75" customHeight="1">
      <c r="A57" s="29"/>
      <c r="B57" s="29"/>
      <c r="C57" s="29"/>
      <c r="D57" s="75"/>
      <c r="E57" s="75"/>
      <c r="F57" s="75"/>
      <c r="G57" s="75"/>
      <c r="H57" s="75"/>
      <c r="I57" s="75"/>
      <c r="J57" s="75"/>
      <c r="K57" s="75"/>
      <c r="L57" s="75"/>
      <c r="M57" s="75"/>
      <c r="N57" s="75"/>
      <c r="O57" s="75"/>
      <c r="P57" s="29"/>
      <c r="Q57" s="29"/>
      <c r="R57" s="29"/>
      <c r="S57" s="29"/>
      <c r="T57" s="29"/>
      <c r="U57" s="29"/>
      <c r="V57" s="29"/>
      <c r="W57" s="29"/>
      <c r="X57" s="29"/>
      <c r="Y57" s="29"/>
      <c r="Z57" s="29"/>
      <c r="AA57" s="29"/>
      <c r="AB57" s="29"/>
      <c r="AC57" s="29"/>
    </row>
    <row r="58" spans="1:29" ht="15.75" customHeight="1">
      <c r="A58" s="29"/>
      <c r="B58" s="29"/>
      <c r="C58" s="29"/>
      <c r="D58" s="75"/>
      <c r="E58" s="75"/>
      <c r="F58" s="75"/>
      <c r="G58" s="75"/>
      <c r="H58" s="75"/>
      <c r="I58" s="75"/>
      <c r="J58" s="75"/>
      <c r="K58" s="75"/>
      <c r="L58" s="75"/>
      <c r="M58" s="75"/>
      <c r="N58" s="75"/>
      <c r="O58" s="75"/>
      <c r="P58" s="29"/>
      <c r="Q58" s="29"/>
      <c r="R58" s="29"/>
      <c r="S58" s="29"/>
      <c r="T58" s="29"/>
      <c r="U58" s="29"/>
      <c r="V58" s="29"/>
      <c r="W58" s="29"/>
      <c r="X58" s="29"/>
      <c r="Y58" s="29"/>
      <c r="Z58" s="29"/>
      <c r="AA58" s="29"/>
      <c r="AB58" s="29"/>
      <c r="AC58" s="29"/>
    </row>
    <row r="59" spans="1:29" ht="15.75" customHeight="1">
      <c r="A59" s="29"/>
      <c r="B59" s="29"/>
      <c r="C59" s="29"/>
      <c r="D59" s="75"/>
      <c r="E59" s="75"/>
      <c r="F59" s="75"/>
      <c r="G59" s="75"/>
      <c r="H59" s="75"/>
      <c r="I59" s="75"/>
      <c r="J59" s="75"/>
      <c r="K59" s="75"/>
      <c r="L59" s="75"/>
      <c r="M59" s="75"/>
      <c r="N59" s="75"/>
      <c r="O59" s="75"/>
      <c r="P59" s="29"/>
      <c r="Q59" s="29"/>
      <c r="R59" s="29"/>
      <c r="S59" s="29"/>
      <c r="T59" s="29"/>
      <c r="U59" s="29"/>
      <c r="V59" s="29"/>
      <c r="W59" s="29"/>
      <c r="X59" s="29"/>
      <c r="Y59" s="29"/>
      <c r="Z59" s="29"/>
      <c r="AA59" s="29"/>
      <c r="AB59" s="29"/>
      <c r="AC59" s="29"/>
    </row>
    <row r="60" spans="1:29" ht="15.75" customHeight="1">
      <c r="A60" s="29"/>
      <c r="B60" s="29"/>
      <c r="C60" s="29"/>
      <c r="D60" s="75"/>
      <c r="E60" s="75"/>
      <c r="F60" s="75"/>
      <c r="G60" s="75"/>
      <c r="H60" s="75"/>
      <c r="I60" s="75"/>
      <c r="J60" s="75"/>
      <c r="K60" s="75"/>
      <c r="L60" s="75"/>
      <c r="M60" s="75"/>
      <c r="N60" s="75"/>
      <c r="O60" s="75"/>
      <c r="P60" s="29"/>
      <c r="Q60" s="29"/>
      <c r="R60" s="29"/>
      <c r="S60" s="29"/>
      <c r="T60" s="29"/>
      <c r="U60" s="29"/>
      <c r="V60" s="29"/>
      <c r="W60" s="29"/>
      <c r="X60" s="29"/>
      <c r="Y60" s="29"/>
      <c r="Z60" s="29"/>
      <c r="AA60" s="29"/>
      <c r="AB60" s="29"/>
      <c r="AC60" s="29"/>
    </row>
    <row r="61" spans="1:29" ht="15.75" customHeight="1">
      <c r="A61" s="29"/>
      <c r="B61" s="29"/>
      <c r="C61" s="29"/>
      <c r="D61" s="75"/>
      <c r="E61" s="75"/>
      <c r="F61" s="75"/>
      <c r="G61" s="75"/>
      <c r="H61" s="75"/>
      <c r="I61" s="75"/>
      <c r="J61" s="75"/>
      <c r="K61" s="75"/>
      <c r="L61" s="75"/>
      <c r="M61" s="75"/>
      <c r="N61" s="75"/>
      <c r="O61" s="75"/>
      <c r="P61" s="29"/>
      <c r="Q61" s="29"/>
      <c r="R61" s="29"/>
      <c r="S61" s="29"/>
      <c r="T61" s="29"/>
      <c r="U61" s="29"/>
      <c r="V61" s="29"/>
      <c r="W61" s="29"/>
      <c r="X61" s="29"/>
      <c r="Y61" s="29"/>
      <c r="Z61" s="29"/>
      <c r="AA61" s="29"/>
      <c r="AB61" s="29"/>
      <c r="AC61" s="29"/>
    </row>
    <row r="62" spans="1:29" ht="15.75" customHeight="1">
      <c r="A62" s="29"/>
      <c r="B62" s="29"/>
      <c r="C62" s="29"/>
      <c r="D62" s="75"/>
      <c r="E62" s="75"/>
      <c r="F62" s="75"/>
      <c r="G62" s="75"/>
      <c r="H62" s="75"/>
      <c r="I62" s="75"/>
      <c r="J62" s="75"/>
      <c r="K62" s="75"/>
      <c r="L62" s="75"/>
      <c r="M62" s="75"/>
      <c r="N62" s="75"/>
      <c r="O62" s="75"/>
      <c r="P62" s="29"/>
      <c r="Q62" s="29"/>
      <c r="R62" s="29"/>
      <c r="S62" s="29"/>
      <c r="T62" s="29"/>
      <c r="U62" s="29"/>
      <c r="V62" s="29"/>
      <c r="W62" s="29"/>
      <c r="X62" s="29"/>
      <c r="Y62" s="29"/>
      <c r="Z62" s="29"/>
      <c r="AA62" s="29"/>
      <c r="AB62" s="29"/>
      <c r="AC62" s="29"/>
    </row>
    <row r="63" spans="1:29" ht="15.75" customHeight="1">
      <c r="A63" s="29"/>
      <c r="B63" s="29"/>
      <c r="C63" s="29"/>
      <c r="D63" s="75"/>
      <c r="E63" s="75"/>
      <c r="F63" s="75"/>
      <c r="G63" s="75"/>
      <c r="H63" s="75"/>
      <c r="I63" s="75"/>
      <c r="J63" s="75"/>
      <c r="K63" s="75"/>
      <c r="L63" s="75"/>
      <c r="M63" s="75"/>
      <c r="N63" s="75"/>
      <c r="O63" s="75"/>
      <c r="P63" s="29"/>
      <c r="Q63" s="29"/>
      <c r="R63" s="29"/>
      <c r="S63" s="29"/>
      <c r="T63" s="29"/>
      <c r="U63" s="29"/>
      <c r="V63" s="29"/>
      <c r="W63" s="29"/>
      <c r="X63" s="29"/>
      <c r="Y63" s="29"/>
      <c r="Z63" s="29"/>
      <c r="AA63" s="29"/>
      <c r="AB63" s="29"/>
      <c r="AC63" s="29"/>
    </row>
    <row r="64" spans="1:29" ht="15.75" customHeight="1">
      <c r="A64" s="29"/>
      <c r="B64" s="29"/>
      <c r="C64" s="29"/>
      <c r="D64" s="75"/>
      <c r="E64" s="75"/>
      <c r="F64" s="75"/>
      <c r="G64" s="75"/>
      <c r="H64" s="75"/>
      <c r="I64" s="75"/>
      <c r="J64" s="75"/>
      <c r="K64" s="75"/>
      <c r="L64" s="75"/>
      <c r="M64" s="75"/>
      <c r="N64" s="75"/>
      <c r="O64" s="75"/>
      <c r="P64" s="29"/>
      <c r="Q64" s="29"/>
      <c r="R64" s="29"/>
      <c r="S64" s="29"/>
      <c r="T64" s="29"/>
      <c r="U64" s="29"/>
      <c r="V64" s="29"/>
      <c r="W64" s="29"/>
      <c r="X64" s="29"/>
      <c r="Y64" s="29"/>
      <c r="Z64" s="29"/>
      <c r="AA64" s="29"/>
      <c r="AB64" s="29"/>
      <c r="AC64" s="29"/>
    </row>
    <row r="65" spans="1:29" ht="15.75" customHeight="1">
      <c r="A65" s="29"/>
      <c r="B65" s="29"/>
      <c r="C65" s="29"/>
      <c r="D65" s="75"/>
      <c r="E65" s="75"/>
      <c r="F65" s="75"/>
      <c r="G65" s="75"/>
      <c r="H65" s="75"/>
      <c r="I65" s="75"/>
      <c r="J65" s="75"/>
      <c r="K65" s="75"/>
      <c r="L65" s="75"/>
      <c r="M65" s="75"/>
      <c r="N65" s="75"/>
      <c r="O65" s="75"/>
      <c r="P65" s="29"/>
      <c r="Q65" s="29"/>
      <c r="R65" s="29"/>
      <c r="S65" s="29"/>
      <c r="T65" s="29"/>
      <c r="U65" s="29"/>
      <c r="V65" s="29"/>
      <c r="W65" s="29"/>
      <c r="X65" s="29"/>
      <c r="Y65" s="29"/>
      <c r="Z65" s="29"/>
      <c r="AA65" s="29"/>
      <c r="AB65" s="29"/>
      <c r="AC65" s="29"/>
    </row>
    <row r="66" spans="1:29" ht="15.75" customHeight="1">
      <c r="A66" s="29"/>
      <c r="B66" s="29"/>
      <c r="C66" s="29"/>
      <c r="D66" s="75"/>
      <c r="E66" s="75"/>
      <c r="F66" s="75"/>
      <c r="G66" s="75"/>
      <c r="H66" s="75"/>
      <c r="I66" s="75"/>
      <c r="J66" s="75"/>
      <c r="K66" s="75"/>
      <c r="L66" s="75"/>
      <c r="M66" s="75"/>
      <c r="N66" s="75"/>
      <c r="O66" s="75"/>
      <c r="P66" s="29"/>
      <c r="Q66" s="29"/>
      <c r="R66" s="29"/>
      <c r="S66" s="29"/>
      <c r="T66" s="29"/>
      <c r="U66" s="29"/>
      <c r="V66" s="29"/>
      <c r="W66" s="29"/>
      <c r="X66" s="29"/>
      <c r="Y66" s="29"/>
      <c r="Z66" s="29"/>
      <c r="AA66" s="29"/>
      <c r="AB66" s="29"/>
      <c r="AC66" s="29"/>
    </row>
    <row r="67" spans="1:29" ht="15.75" customHeight="1">
      <c r="A67" s="29"/>
      <c r="B67" s="29"/>
      <c r="C67" s="29"/>
      <c r="D67" s="75"/>
      <c r="E67" s="29"/>
      <c r="F67" s="29"/>
      <c r="G67" s="29"/>
      <c r="H67" s="29"/>
      <c r="I67" s="29"/>
      <c r="J67" s="29"/>
      <c r="K67" s="29"/>
      <c r="L67" s="29"/>
      <c r="M67" s="29"/>
      <c r="N67" s="29"/>
      <c r="O67" s="29"/>
      <c r="P67" s="29"/>
      <c r="Q67" s="29"/>
      <c r="R67" s="29"/>
      <c r="S67" s="29"/>
      <c r="T67" s="29"/>
      <c r="U67" s="29"/>
      <c r="V67" s="29"/>
      <c r="W67" s="29"/>
      <c r="X67" s="29"/>
      <c r="Y67" s="29"/>
      <c r="Z67" s="29"/>
      <c r="AA67" s="29"/>
      <c r="AB67" s="29"/>
      <c r="AC67" s="29"/>
    </row>
    <row r="68" spans="1:29" ht="15.75" customHeight="1">
      <c r="A68" s="29"/>
      <c r="B68" s="29"/>
      <c r="C68" s="29"/>
      <c r="D68" s="75"/>
      <c r="E68" s="29"/>
      <c r="F68" s="29"/>
      <c r="G68" s="29"/>
      <c r="H68" s="29"/>
      <c r="I68" s="29"/>
      <c r="J68" s="29"/>
      <c r="K68" s="29"/>
      <c r="L68" s="29"/>
      <c r="M68" s="29"/>
      <c r="N68" s="29"/>
      <c r="O68" s="29"/>
      <c r="P68" s="29"/>
      <c r="Q68" s="29"/>
      <c r="R68" s="29"/>
      <c r="S68" s="29"/>
      <c r="T68" s="29"/>
      <c r="U68" s="29"/>
      <c r="V68" s="29"/>
      <c r="W68" s="29"/>
      <c r="X68" s="29"/>
      <c r="Y68" s="29"/>
      <c r="Z68" s="29"/>
      <c r="AA68" s="29"/>
      <c r="AB68" s="29"/>
      <c r="AC68" s="29"/>
    </row>
    <row r="69" spans="1:29" ht="15.75" customHeight="1">
      <c r="A69" s="29"/>
      <c r="B69" s="29"/>
      <c r="C69" s="29"/>
      <c r="D69" s="75"/>
      <c r="E69" s="29"/>
      <c r="F69" s="29"/>
      <c r="G69" s="29"/>
      <c r="H69" s="29"/>
      <c r="I69" s="29"/>
      <c r="J69" s="29"/>
      <c r="K69" s="29"/>
      <c r="L69" s="29"/>
      <c r="M69" s="29"/>
      <c r="N69" s="29"/>
      <c r="O69" s="29"/>
      <c r="P69" s="29"/>
      <c r="Q69" s="29"/>
      <c r="R69" s="29"/>
      <c r="S69" s="29"/>
      <c r="T69" s="29"/>
      <c r="U69" s="29"/>
      <c r="V69" s="29"/>
      <c r="W69" s="29"/>
      <c r="X69" s="29"/>
      <c r="Y69" s="29"/>
      <c r="Z69" s="29"/>
      <c r="AA69" s="29"/>
      <c r="AB69" s="29"/>
      <c r="AC69" s="29"/>
    </row>
    <row r="70" spans="1:29" ht="15.75" customHeight="1">
      <c r="A70" s="29"/>
      <c r="B70" s="29"/>
      <c r="C70" s="29"/>
      <c r="D70" s="75"/>
      <c r="E70" s="29"/>
      <c r="F70" s="29"/>
      <c r="G70" s="29"/>
      <c r="H70" s="29"/>
      <c r="I70" s="29"/>
      <c r="J70" s="29"/>
      <c r="K70" s="29"/>
      <c r="L70" s="29"/>
      <c r="M70" s="29"/>
      <c r="N70" s="29"/>
      <c r="O70" s="29"/>
      <c r="P70" s="29"/>
      <c r="Q70" s="29"/>
      <c r="R70" s="29"/>
      <c r="S70" s="29"/>
      <c r="T70" s="29"/>
      <c r="U70" s="29"/>
      <c r="V70" s="29"/>
      <c r="W70" s="29"/>
      <c r="X70" s="29"/>
      <c r="Y70" s="29"/>
      <c r="Z70" s="29"/>
      <c r="AA70" s="29"/>
      <c r="AB70" s="29"/>
      <c r="AC70" s="29"/>
    </row>
    <row r="71" spans="1:29" ht="15.75" customHeight="1">
      <c r="A71" s="29"/>
      <c r="B71" s="29"/>
      <c r="C71" s="29"/>
      <c r="D71" s="75"/>
      <c r="E71" s="29"/>
      <c r="F71" s="29"/>
      <c r="G71" s="29"/>
      <c r="H71" s="29"/>
      <c r="I71" s="29"/>
      <c r="J71" s="29"/>
      <c r="K71" s="29"/>
      <c r="L71" s="29"/>
      <c r="M71" s="29"/>
      <c r="N71" s="29"/>
      <c r="O71" s="29"/>
      <c r="P71" s="29"/>
      <c r="Q71" s="29"/>
      <c r="R71" s="29"/>
      <c r="S71" s="29"/>
      <c r="T71" s="29"/>
      <c r="U71" s="29"/>
      <c r="V71" s="29"/>
      <c r="W71" s="29"/>
      <c r="X71" s="29"/>
      <c r="Y71" s="29"/>
      <c r="Z71" s="29"/>
      <c r="AA71" s="29"/>
      <c r="AB71" s="29"/>
      <c r="AC71" s="29"/>
    </row>
    <row r="72" spans="1:29" ht="15.75" customHeight="1">
      <c r="A72" s="29"/>
      <c r="B72" s="29"/>
      <c r="C72" s="29"/>
      <c r="D72" s="75"/>
      <c r="E72" s="29"/>
      <c r="F72" s="29"/>
      <c r="G72" s="29"/>
      <c r="H72" s="29"/>
      <c r="I72" s="29"/>
      <c r="J72" s="29"/>
      <c r="K72" s="29"/>
      <c r="L72" s="29"/>
      <c r="M72" s="29"/>
      <c r="N72" s="29"/>
      <c r="O72" s="29"/>
      <c r="P72" s="29"/>
      <c r="Q72" s="29"/>
      <c r="R72" s="29"/>
      <c r="S72" s="29"/>
      <c r="T72" s="29"/>
      <c r="U72" s="29"/>
      <c r="V72" s="29"/>
      <c r="W72" s="29"/>
      <c r="X72" s="29"/>
      <c r="Y72" s="29"/>
      <c r="Z72" s="29"/>
      <c r="AA72" s="29"/>
      <c r="AB72" s="29"/>
      <c r="AC72" s="29"/>
    </row>
    <row r="73" spans="1:29" ht="15.75" customHeight="1">
      <c r="A73" s="29"/>
      <c r="B73" s="29"/>
      <c r="C73" s="29"/>
      <c r="D73" s="75"/>
      <c r="E73" s="29"/>
      <c r="F73" s="29"/>
      <c r="G73" s="29"/>
      <c r="H73" s="29"/>
      <c r="I73" s="29"/>
      <c r="J73" s="29"/>
      <c r="K73" s="29"/>
      <c r="L73" s="29"/>
      <c r="M73" s="29"/>
      <c r="N73" s="29"/>
      <c r="O73" s="29"/>
      <c r="P73" s="29"/>
      <c r="Q73" s="29"/>
      <c r="R73" s="29"/>
      <c r="S73" s="29"/>
      <c r="T73" s="29"/>
      <c r="U73" s="29"/>
      <c r="V73" s="29"/>
      <c r="W73" s="29"/>
      <c r="X73" s="29"/>
      <c r="Y73" s="29"/>
      <c r="Z73" s="29"/>
      <c r="AA73" s="29"/>
      <c r="AB73" s="29"/>
      <c r="AC73" s="29"/>
    </row>
    <row r="74" spans="1:29" ht="15.75" customHeight="1">
      <c r="A74" s="29"/>
      <c r="B74" s="29"/>
      <c r="C74" s="29"/>
      <c r="D74" s="75"/>
      <c r="E74" s="29"/>
      <c r="F74" s="29"/>
      <c r="G74" s="29"/>
      <c r="H74" s="29"/>
      <c r="I74" s="29"/>
      <c r="J74" s="29"/>
      <c r="K74" s="29"/>
      <c r="L74" s="29"/>
      <c r="M74" s="29"/>
      <c r="N74" s="29"/>
      <c r="O74" s="29"/>
      <c r="P74" s="29"/>
      <c r="Q74" s="29"/>
      <c r="R74" s="29"/>
      <c r="S74" s="29"/>
      <c r="T74" s="29"/>
      <c r="U74" s="29"/>
      <c r="V74" s="29"/>
      <c r="W74" s="29"/>
      <c r="X74" s="29"/>
      <c r="Y74" s="29"/>
      <c r="Z74" s="29"/>
      <c r="AA74" s="29"/>
      <c r="AB74" s="29"/>
      <c r="AC74" s="29"/>
    </row>
    <row r="75" spans="1:29" ht="15.75" customHeight="1">
      <c r="A75" s="29"/>
      <c r="B75" s="29"/>
      <c r="C75" s="29"/>
      <c r="D75" s="75"/>
      <c r="E75" s="29"/>
      <c r="F75" s="29"/>
      <c r="G75" s="29"/>
      <c r="H75" s="29"/>
      <c r="I75" s="29"/>
      <c r="J75" s="29"/>
      <c r="K75" s="29"/>
      <c r="L75" s="29"/>
      <c r="M75" s="29"/>
      <c r="N75" s="29"/>
      <c r="O75" s="29"/>
      <c r="P75" s="29"/>
      <c r="Q75" s="29"/>
      <c r="R75" s="29"/>
      <c r="S75" s="29"/>
      <c r="T75" s="29"/>
      <c r="U75" s="29"/>
      <c r="V75" s="29"/>
      <c r="W75" s="29"/>
      <c r="X75" s="29"/>
      <c r="Y75" s="29"/>
      <c r="Z75" s="29"/>
      <c r="AA75" s="29"/>
      <c r="AB75" s="29"/>
      <c r="AC75" s="29"/>
    </row>
    <row r="76" spans="1:29" ht="15.75" customHeight="1">
      <c r="A76" s="29"/>
      <c r="B76" s="29"/>
      <c r="C76" s="29"/>
      <c r="D76" s="75"/>
      <c r="E76" s="29"/>
      <c r="F76" s="29"/>
      <c r="G76" s="29"/>
      <c r="H76" s="29"/>
      <c r="I76" s="29"/>
      <c r="J76" s="29"/>
      <c r="K76" s="29"/>
      <c r="L76" s="29"/>
      <c r="M76" s="29"/>
      <c r="N76" s="29"/>
      <c r="O76" s="29"/>
      <c r="P76" s="29"/>
      <c r="Q76" s="29"/>
      <c r="R76" s="29"/>
      <c r="S76" s="29"/>
      <c r="T76" s="29"/>
      <c r="U76" s="29"/>
      <c r="V76" s="29"/>
      <c r="W76" s="29"/>
      <c r="X76" s="29"/>
      <c r="Y76" s="29"/>
      <c r="Z76" s="29"/>
      <c r="AA76" s="29"/>
      <c r="AB76" s="29"/>
      <c r="AC76" s="29"/>
    </row>
    <row r="77" spans="1:29" ht="15.75" customHeight="1">
      <c r="A77" s="29"/>
      <c r="B77" s="29"/>
      <c r="C77" s="29"/>
      <c r="D77" s="75"/>
      <c r="E77" s="29"/>
      <c r="F77" s="29"/>
      <c r="G77" s="29"/>
      <c r="H77" s="29"/>
      <c r="I77" s="29"/>
      <c r="J77" s="29"/>
      <c r="K77" s="29"/>
      <c r="L77" s="29"/>
      <c r="M77" s="29"/>
      <c r="N77" s="29"/>
      <c r="O77" s="29"/>
      <c r="P77" s="29"/>
      <c r="Q77" s="29"/>
      <c r="R77" s="29"/>
      <c r="S77" s="29"/>
      <c r="T77" s="29"/>
      <c r="U77" s="29"/>
      <c r="V77" s="29"/>
      <c r="W77" s="29"/>
      <c r="X77" s="29"/>
      <c r="Y77" s="29"/>
      <c r="Z77" s="29"/>
      <c r="AA77" s="29"/>
      <c r="AB77" s="29"/>
      <c r="AC77" s="29"/>
    </row>
    <row r="78" spans="1:29" ht="15.75" customHeight="1">
      <c r="A78" s="29"/>
      <c r="B78" s="29"/>
      <c r="C78" s="29"/>
      <c r="D78" s="75"/>
      <c r="E78" s="29"/>
      <c r="F78" s="29"/>
      <c r="G78" s="29"/>
      <c r="H78" s="29"/>
      <c r="I78" s="29"/>
      <c r="J78" s="29"/>
      <c r="K78" s="29"/>
      <c r="L78" s="29"/>
      <c r="M78" s="29"/>
      <c r="N78" s="29"/>
      <c r="O78" s="29"/>
      <c r="P78" s="29"/>
      <c r="Q78" s="29"/>
      <c r="R78" s="29"/>
      <c r="S78" s="29"/>
      <c r="T78" s="29"/>
      <c r="U78" s="29"/>
      <c r="V78" s="29"/>
      <c r="W78" s="29"/>
      <c r="X78" s="29"/>
      <c r="Y78" s="29"/>
      <c r="Z78" s="29"/>
      <c r="AA78" s="29"/>
      <c r="AB78" s="29"/>
      <c r="AC78" s="29"/>
    </row>
    <row r="79" spans="1:29" ht="15.75" customHeight="1">
      <c r="A79" s="29"/>
      <c r="B79" s="29"/>
      <c r="C79" s="29"/>
      <c r="D79" s="75"/>
      <c r="E79" s="29"/>
      <c r="F79" s="29"/>
      <c r="G79" s="29"/>
      <c r="H79" s="29"/>
      <c r="I79" s="29"/>
      <c r="J79" s="29"/>
      <c r="K79" s="29"/>
      <c r="L79" s="29"/>
      <c r="M79" s="29"/>
      <c r="N79" s="29"/>
      <c r="O79" s="29"/>
      <c r="P79" s="29"/>
      <c r="Q79" s="29"/>
      <c r="R79" s="29"/>
      <c r="S79" s="29"/>
      <c r="T79" s="29"/>
      <c r="U79" s="29"/>
      <c r="V79" s="29"/>
      <c r="W79" s="29"/>
      <c r="X79" s="29"/>
      <c r="Y79" s="29"/>
      <c r="Z79" s="29"/>
      <c r="AA79" s="29"/>
      <c r="AB79" s="29"/>
      <c r="AC79" s="29"/>
    </row>
    <row r="80" spans="1:29" ht="15.75" customHeight="1">
      <c r="A80" s="29"/>
      <c r="B80" s="29"/>
      <c r="C80" s="29"/>
      <c r="D80" s="75"/>
      <c r="E80" s="29"/>
      <c r="F80" s="29"/>
      <c r="G80" s="29"/>
      <c r="H80" s="29"/>
      <c r="I80" s="29"/>
      <c r="J80" s="29"/>
      <c r="K80" s="29"/>
      <c r="L80" s="29"/>
      <c r="M80" s="29"/>
      <c r="N80" s="29"/>
      <c r="O80" s="29"/>
      <c r="P80" s="29"/>
      <c r="Q80" s="29"/>
      <c r="R80" s="29"/>
      <c r="S80" s="29"/>
      <c r="T80" s="29"/>
      <c r="U80" s="29"/>
      <c r="V80" s="29"/>
      <c r="W80" s="29"/>
      <c r="X80" s="29"/>
      <c r="Y80" s="29"/>
      <c r="Z80" s="29"/>
      <c r="AA80" s="29"/>
      <c r="AB80" s="29"/>
      <c r="AC80" s="29"/>
    </row>
    <row r="81" spans="1:29" ht="15.75" customHeight="1">
      <c r="A81" s="29"/>
      <c r="B81" s="29"/>
      <c r="C81" s="29"/>
      <c r="D81" s="75"/>
      <c r="E81" s="29"/>
      <c r="F81" s="29"/>
      <c r="G81" s="29"/>
      <c r="H81" s="29"/>
      <c r="I81" s="29"/>
      <c r="J81" s="29"/>
      <c r="K81" s="29"/>
      <c r="L81" s="29"/>
      <c r="M81" s="29"/>
      <c r="N81" s="29"/>
      <c r="O81" s="29"/>
      <c r="P81" s="29"/>
      <c r="Q81" s="29"/>
      <c r="R81" s="29"/>
      <c r="S81" s="29"/>
      <c r="T81" s="29"/>
      <c r="U81" s="29"/>
      <c r="V81" s="29"/>
      <c r="W81" s="29"/>
      <c r="X81" s="29"/>
      <c r="Y81" s="29"/>
      <c r="Z81" s="29"/>
      <c r="AA81" s="29"/>
      <c r="AB81" s="29"/>
      <c r="AC81" s="29"/>
    </row>
    <row r="82" spans="1:29" ht="15.75" customHeight="1">
      <c r="A82" s="29"/>
      <c r="B82" s="29"/>
      <c r="C82" s="29"/>
      <c r="D82" s="75"/>
      <c r="E82" s="29"/>
      <c r="F82" s="29"/>
      <c r="G82" s="29"/>
      <c r="H82" s="29"/>
      <c r="I82" s="29"/>
      <c r="J82" s="29"/>
      <c r="K82" s="29"/>
      <c r="L82" s="29"/>
      <c r="M82" s="29"/>
      <c r="N82" s="29"/>
      <c r="O82" s="29"/>
      <c r="P82" s="29"/>
      <c r="Q82" s="29"/>
      <c r="R82" s="29"/>
      <c r="S82" s="29"/>
      <c r="T82" s="29"/>
      <c r="U82" s="29"/>
      <c r="V82" s="29"/>
      <c r="W82" s="29"/>
      <c r="X82" s="29"/>
      <c r="Y82" s="29"/>
      <c r="Z82" s="29"/>
      <c r="AA82" s="29"/>
      <c r="AB82" s="29"/>
      <c r="AC82" s="29"/>
    </row>
    <row r="83" spans="1:29" ht="15.75" customHeight="1">
      <c r="A83" s="29"/>
      <c r="B83" s="29"/>
      <c r="C83" s="29"/>
      <c r="D83" s="75"/>
      <c r="E83" s="29"/>
      <c r="F83" s="29"/>
      <c r="G83" s="29"/>
      <c r="H83" s="29"/>
      <c r="I83" s="29"/>
      <c r="J83" s="29"/>
      <c r="K83" s="29"/>
      <c r="L83" s="29"/>
      <c r="M83" s="29"/>
      <c r="N83" s="29"/>
      <c r="O83" s="29"/>
      <c r="P83" s="29"/>
      <c r="Q83" s="29"/>
      <c r="R83" s="29"/>
      <c r="S83" s="29"/>
      <c r="T83" s="29"/>
      <c r="U83" s="29"/>
      <c r="V83" s="29"/>
      <c r="W83" s="29"/>
      <c r="X83" s="29"/>
      <c r="Y83" s="29"/>
      <c r="Z83" s="29"/>
      <c r="AA83" s="29"/>
      <c r="AB83" s="29"/>
      <c r="AC83" s="29"/>
    </row>
    <row r="84" spans="1:29" ht="15.75" customHeight="1">
      <c r="A84" s="29"/>
      <c r="B84" s="29"/>
      <c r="C84" s="29"/>
      <c r="D84" s="75"/>
      <c r="E84" s="29"/>
      <c r="F84" s="29"/>
      <c r="G84" s="29"/>
      <c r="H84" s="29"/>
      <c r="I84" s="29"/>
      <c r="J84" s="29"/>
      <c r="K84" s="29"/>
      <c r="L84" s="29"/>
      <c r="M84" s="29"/>
      <c r="N84" s="29"/>
      <c r="O84" s="29"/>
      <c r="P84" s="29"/>
      <c r="Q84" s="29"/>
      <c r="R84" s="29"/>
      <c r="S84" s="29"/>
      <c r="T84" s="29"/>
      <c r="U84" s="29"/>
      <c r="V84" s="29"/>
      <c r="W84" s="29"/>
      <c r="X84" s="29"/>
      <c r="Y84" s="29"/>
      <c r="Z84" s="29"/>
      <c r="AA84" s="29"/>
      <c r="AB84" s="29"/>
      <c r="AC84" s="29"/>
    </row>
    <row r="85" spans="1:29" ht="15.75" customHeight="1">
      <c r="A85" s="29"/>
      <c r="B85" s="29"/>
      <c r="C85" s="29"/>
      <c r="D85" s="75"/>
      <c r="E85" s="29"/>
      <c r="F85" s="29"/>
      <c r="G85" s="29"/>
      <c r="H85" s="29"/>
      <c r="I85" s="29"/>
      <c r="J85" s="29"/>
      <c r="K85" s="29"/>
      <c r="L85" s="29"/>
      <c r="M85" s="29"/>
      <c r="N85" s="29"/>
      <c r="O85" s="29"/>
      <c r="P85" s="29"/>
      <c r="Q85" s="29"/>
      <c r="R85" s="29"/>
      <c r="S85" s="29"/>
      <c r="T85" s="29"/>
      <c r="U85" s="29"/>
      <c r="V85" s="29"/>
      <c r="W85" s="29"/>
      <c r="X85" s="29"/>
      <c r="Y85" s="29"/>
      <c r="Z85" s="29"/>
      <c r="AA85" s="29"/>
      <c r="AB85" s="29"/>
      <c r="AC85" s="29"/>
    </row>
    <row r="86" spans="1:29" ht="15.75" customHeight="1">
      <c r="A86" s="29"/>
      <c r="B86" s="29"/>
      <c r="C86" s="29"/>
      <c r="D86" s="75"/>
      <c r="E86" s="29"/>
      <c r="F86" s="29"/>
      <c r="G86" s="29"/>
      <c r="H86" s="29"/>
      <c r="I86" s="29"/>
      <c r="J86" s="29"/>
      <c r="K86" s="29"/>
      <c r="L86" s="29"/>
      <c r="M86" s="29"/>
      <c r="N86" s="29"/>
      <c r="O86" s="29"/>
      <c r="P86" s="29"/>
      <c r="Q86" s="29"/>
      <c r="R86" s="29"/>
      <c r="S86" s="29"/>
      <c r="T86" s="29"/>
      <c r="U86" s="29"/>
      <c r="V86" s="29"/>
      <c r="W86" s="29"/>
      <c r="X86" s="29"/>
      <c r="Y86" s="29"/>
      <c r="Z86" s="29"/>
      <c r="AA86" s="29"/>
      <c r="AB86" s="29"/>
      <c r="AC86" s="29"/>
    </row>
    <row r="87" spans="1:29" ht="15.75" customHeight="1">
      <c r="A87" s="29"/>
      <c r="B87" s="29"/>
      <c r="C87" s="29"/>
      <c r="D87" s="75"/>
      <c r="E87" s="29"/>
      <c r="F87" s="29"/>
      <c r="G87" s="29"/>
      <c r="H87" s="29"/>
      <c r="I87" s="29"/>
      <c r="J87" s="29"/>
      <c r="K87" s="29"/>
      <c r="L87" s="29"/>
      <c r="M87" s="29"/>
      <c r="N87" s="29"/>
      <c r="O87" s="29"/>
      <c r="P87" s="29"/>
      <c r="Q87" s="29"/>
      <c r="R87" s="29"/>
      <c r="S87" s="29"/>
      <c r="T87" s="29"/>
      <c r="U87" s="29"/>
      <c r="V87" s="29"/>
      <c r="W87" s="29"/>
      <c r="X87" s="29"/>
      <c r="Y87" s="29"/>
      <c r="Z87" s="29"/>
      <c r="AA87" s="29"/>
      <c r="AB87" s="29"/>
      <c r="AC87" s="29"/>
    </row>
    <row r="88" spans="1:29" ht="15.75" customHeight="1">
      <c r="A88" s="29"/>
      <c r="B88" s="29"/>
      <c r="C88" s="29"/>
      <c r="D88" s="75"/>
      <c r="E88" s="29"/>
      <c r="F88" s="29"/>
      <c r="G88" s="29"/>
      <c r="H88" s="29"/>
      <c r="I88" s="29"/>
      <c r="J88" s="29"/>
      <c r="K88" s="29"/>
      <c r="L88" s="29"/>
      <c r="M88" s="29"/>
      <c r="N88" s="29"/>
      <c r="O88" s="29"/>
      <c r="P88" s="29"/>
      <c r="Q88" s="29"/>
      <c r="R88" s="29"/>
      <c r="S88" s="29"/>
      <c r="T88" s="29"/>
      <c r="U88" s="29"/>
      <c r="V88" s="29"/>
      <c r="W88" s="29"/>
      <c r="X88" s="29"/>
      <c r="Y88" s="29"/>
      <c r="Z88" s="29"/>
      <c r="AA88" s="29"/>
      <c r="AB88" s="29"/>
      <c r="AC88" s="29"/>
    </row>
    <row r="89" spans="1:29" ht="15.75" customHeight="1">
      <c r="A89" s="29"/>
      <c r="B89" s="29"/>
      <c r="C89" s="29"/>
      <c r="D89" s="75"/>
      <c r="E89" s="29"/>
      <c r="F89" s="29"/>
      <c r="G89" s="29"/>
      <c r="H89" s="29"/>
      <c r="I89" s="29"/>
      <c r="J89" s="29"/>
      <c r="K89" s="29"/>
      <c r="L89" s="29"/>
      <c r="M89" s="29"/>
      <c r="N89" s="29"/>
      <c r="O89" s="29"/>
      <c r="P89" s="29"/>
      <c r="Q89" s="29"/>
      <c r="R89" s="29"/>
      <c r="S89" s="29"/>
      <c r="T89" s="29"/>
      <c r="U89" s="29"/>
      <c r="V89" s="29"/>
      <c r="W89" s="29"/>
      <c r="X89" s="29"/>
      <c r="Y89" s="29"/>
      <c r="Z89" s="29"/>
      <c r="AA89" s="29"/>
      <c r="AB89" s="29"/>
      <c r="AC89" s="29"/>
    </row>
    <row r="90" spans="1:29" ht="15.75" customHeight="1">
      <c r="A90" s="29"/>
      <c r="B90" s="29"/>
      <c r="C90" s="29"/>
      <c r="D90" s="75"/>
      <c r="E90" s="29"/>
      <c r="F90" s="29"/>
      <c r="G90" s="29"/>
      <c r="H90" s="29"/>
      <c r="I90" s="29"/>
      <c r="J90" s="29"/>
      <c r="K90" s="29"/>
      <c r="L90" s="29"/>
      <c r="M90" s="29"/>
      <c r="N90" s="29"/>
      <c r="O90" s="29"/>
      <c r="P90" s="29"/>
      <c r="Q90" s="29"/>
      <c r="R90" s="29"/>
      <c r="S90" s="29"/>
      <c r="T90" s="29"/>
      <c r="U90" s="29"/>
      <c r="V90" s="29"/>
      <c r="W90" s="29"/>
      <c r="X90" s="29"/>
      <c r="Y90" s="29"/>
      <c r="Z90" s="29"/>
      <c r="AA90" s="29"/>
      <c r="AB90" s="29"/>
      <c r="AC90" s="29"/>
    </row>
    <row r="91" spans="1:29" ht="15.75" customHeight="1">
      <c r="A91" s="29"/>
      <c r="B91" s="29"/>
      <c r="C91" s="29"/>
      <c r="D91" s="75"/>
      <c r="E91" s="29"/>
      <c r="F91" s="29"/>
      <c r="G91" s="29"/>
      <c r="H91" s="29"/>
      <c r="I91" s="29"/>
      <c r="J91" s="29"/>
      <c r="K91" s="29"/>
      <c r="L91" s="29"/>
      <c r="M91" s="29"/>
      <c r="N91" s="29"/>
      <c r="O91" s="29"/>
      <c r="P91" s="29"/>
      <c r="Q91" s="29"/>
      <c r="R91" s="29"/>
      <c r="S91" s="29"/>
      <c r="T91" s="29"/>
      <c r="U91" s="29"/>
      <c r="V91" s="29"/>
      <c r="W91" s="29"/>
      <c r="X91" s="29"/>
      <c r="Y91" s="29"/>
      <c r="Z91" s="29"/>
      <c r="AA91" s="29"/>
      <c r="AB91" s="29"/>
      <c r="AC91" s="29"/>
    </row>
    <row r="92" spans="1:29" ht="15.75" customHeight="1">
      <c r="A92" s="29"/>
      <c r="B92" s="29"/>
      <c r="C92" s="29"/>
      <c r="D92" s="75"/>
      <c r="E92" s="29"/>
      <c r="F92" s="29"/>
      <c r="G92" s="29"/>
      <c r="H92" s="29"/>
      <c r="I92" s="29"/>
      <c r="J92" s="29"/>
      <c r="K92" s="29"/>
      <c r="L92" s="29"/>
      <c r="M92" s="29"/>
      <c r="N92" s="29"/>
      <c r="O92" s="29"/>
      <c r="P92" s="29"/>
      <c r="Q92" s="29"/>
      <c r="R92" s="29"/>
      <c r="S92" s="29"/>
      <c r="T92" s="29"/>
      <c r="U92" s="29"/>
      <c r="V92" s="29"/>
      <c r="W92" s="29"/>
      <c r="X92" s="29"/>
      <c r="Y92" s="29"/>
      <c r="Z92" s="29"/>
      <c r="AA92" s="29"/>
      <c r="AB92" s="29"/>
      <c r="AC92" s="29"/>
    </row>
    <row r="93" spans="1:29" ht="15.75" customHeight="1">
      <c r="A93" s="29"/>
      <c r="B93" s="29"/>
      <c r="C93" s="29"/>
      <c r="D93" s="75"/>
      <c r="E93" s="29"/>
      <c r="F93" s="29"/>
      <c r="G93" s="29"/>
      <c r="H93" s="29"/>
      <c r="I93" s="29"/>
      <c r="J93" s="29"/>
      <c r="K93" s="29"/>
      <c r="L93" s="29"/>
      <c r="M93" s="29"/>
      <c r="N93" s="29"/>
      <c r="O93" s="29"/>
      <c r="P93" s="29"/>
      <c r="Q93" s="29"/>
      <c r="R93" s="29"/>
      <c r="S93" s="29"/>
      <c r="T93" s="29"/>
      <c r="U93" s="29"/>
      <c r="V93" s="29"/>
      <c r="W93" s="29"/>
      <c r="X93" s="29"/>
      <c r="Y93" s="29"/>
      <c r="Z93" s="29"/>
      <c r="AA93" s="29"/>
      <c r="AB93" s="29"/>
      <c r="AC93" s="29"/>
    </row>
    <row r="94" spans="1:29" ht="15.75" customHeight="1">
      <c r="A94" s="29"/>
      <c r="B94" s="29"/>
      <c r="C94" s="29"/>
      <c r="D94" s="75"/>
      <c r="E94" s="29"/>
      <c r="F94" s="29"/>
      <c r="G94" s="29"/>
      <c r="H94" s="29"/>
      <c r="I94" s="29"/>
      <c r="J94" s="29"/>
      <c r="K94" s="29"/>
      <c r="L94" s="29"/>
      <c r="M94" s="29"/>
      <c r="N94" s="29"/>
      <c r="O94" s="29"/>
      <c r="P94" s="29"/>
      <c r="Q94" s="29"/>
      <c r="R94" s="29"/>
      <c r="S94" s="29"/>
      <c r="T94" s="29"/>
      <c r="U94" s="29"/>
      <c r="V94" s="29"/>
      <c r="W94" s="29"/>
      <c r="X94" s="29"/>
      <c r="Y94" s="29"/>
      <c r="Z94" s="29"/>
      <c r="AA94" s="29"/>
      <c r="AB94" s="29"/>
      <c r="AC94" s="29"/>
    </row>
    <row r="95" spans="1:29" ht="15.75" customHeight="1">
      <c r="A95" s="29"/>
      <c r="B95" s="29"/>
      <c r="C95" s="29"/>
      <c r="D95" s="75"/>
      <c r="E95" s="29"/>
      <c r="F95" s="29"/>
      <c r="G95" s="29"/>
      <c r="H95" s="29"/>
      <c r="I95" s="29"/>
      <c r="J95" s="29"/>
      <c r="K95" s="29"/>
      <c r="L95" s="29"/>
      <c r="M95" s="29"/>
      <c r="N95" s="29"/>
      <c r="O95" s="29"/>
      <c r="P95" s="29"/>
      <c r="Q95" s="29"/>
      <c r="R95" s="29"/>
      <c r="S95" s="29"/>
      <c r="T95" s="29"/>
      <c r="U95" s="29"/>
      <c r="V95" s="29"/>
      <c r="W95" s="29"/>
      <c r="X95" s="29"/>
      <c r="Y95" s="29"/>
      <c r="Z95" s="29"/>
      <c r="AA95" s="29"/>
      <c r="AB95" s="29"/>
      <c r="AC95" s="29"/>
    </row>
    <row r="96" spans="1:29" ht="15.75" customHeight="1">
      <c r="A96" s="29"/>
      <c r="B96" s="29"/>
      <c r="C96" s="29"/>
      <c r="D96" s="75"/>
      <c r="E96" s="29"/>
      <c r="F96" s="29"/>
      <c r="G96" s="29"/>
      <c r="H96" s="29"/>
      <c r="I96" s="29"/>
      <c r="J96" s="29"/>
      <c r="K96" s="29"/>
      <c r="L96" s="29"/>
      <c r="M96" s="29"/>
      <c r="N96" s="29"/>
      <c r="O96" s="29"/>
      <c r="P96" s="29"/>
      <c r="Q96" s="29"/>
      <c r="R96" s="29"/>
      <c r="S96" s="29"/>
      <c r="T96" s="29"/>
      <c r="U96" s="29"/>
      <c r="V96" s="29"/>
      <c r="W96" s="29"/>
      <c r="X96" s="29"/>
      <c r="Y96" s="29"/>
      <c r="Z96" s="29"/>
      <c r="AA96" s="29"/>
      <c r="AB96" s="29"/>
      <c r="AC96" s="29"/>
    </row>
    <row r="97" spans="1:29" ht="15.75" customHeight="1">
      <c r="A97" s="29"/>
      <c r="B97" s="29"/>
      <c r="C97" s="29"/>
      <c r="D97" s="75"/>
      <c r="E97" s="29"/>
      <c r="F97" s="29"/>
      <c r="G97" s="29"/>
      <c r="H97" s="29"/>
      <c r="I97" s="29"/>
      <c r="J97" s="29"/>
      <c r="K97" s="29"/>
      <c r="L97" s="29"/>
      <c r="M97" s="29"/>
      <c r="N97" s="29"/>
      <c r="O97" s="29"/>
      <c r="P97" s="29"/>
      <c r="Q97" s="29"/>
      <c r="R97" s="29"/>
      <c r="S97" s="29"/>
      <c r="T97" s="29"/>
      <c r="U97" s="29"/>
      <c r="V97" s="29"/>
      <c r="W97" s="29"/>
      <c r="X97" s="29"/>
      <c r="Y97" s="29"/>
      <c r="Z97" s="29"/>
      <c r="AA97" s="29"/>
      <c r="AB97" s="29"/>
      <c r="AC97" s="29"/>
    </row>
    <row r="98" spans="1:29" ht="15.75" customHeight="1">
      <c r="A98" s="29"/>
      <c r="B98" s="29"/>
      <c r="C98" s="29"/>
      <c r="D98" s="75"/>
      <c r="E98" s="29"/>
      <c r="F98" s="29"/>
      <c r="G98" s="29"/>
      <c r="H98" s="29"/>
      <c r="I98" s="29"/>
      <c r="J98" s="29"/>
      <c r="K98" s="29"/>
      <c r="L98" s="29"/>
      <c r="M98" s="29"/>
      <c r="N98" s="29"/>
      <c r="O98" s="29"/>
      <c r="P98" s="29"/>
      <c r="Q98" s="29"/>
      <c r="R98" s="29"/>
      <c r="S98" s="29"/>
      <c r="T98" s="29"/>
      <c r="U98" s="29"/>
      <c r="V98" s="29"/>
      <c r="W98" s="29"/>
      <c r="X98" s="29"/>
      <c r="Y98" s="29"/>
      <c r="Z98" s="29"/>
      <c r="AA98" s="29"/>
      <c r="AB98" s="29"/>
      <c r="AC98" s="29"/>
    </row>
    <row r="99" spans="1:29" ht="15.75" customHeight="1">
      <c r="A99" s="29"/>
      <c r="B99" s="29"/>
      <c r="C99" s="29"/>
      <c r="D99" s="75"/>
      <c r="E99" s="29"/>
      <c r="F99" s="29"/>
      <c r="G99" s="29"/>
      <c r="H99" s="29"/>
      <c r="I99" s="29"/>
      <c r="J99" s="29"/>
      <c r="K99" s="29"/>
      <c r="L99" s="29"/>
      <c r="M99" s="29"/>
      <c r="N99" s="29"/>
      <c r="O99" s="29"/>
      <c r="P99" s="29"/>
      <c r="Q99" s="29"/>
      <c r="R99" s="29"/>
      <c r="S99" s="29"/>
      <c r="T99" s="29"/>
      <c r="U99" s="29"/>
      <c r="V99" s="29"/>
      <c r="W99" s="29"/>
      <c r="X99" s="29"/>
      <c r="Y99" s="29"/>
      <c r="Z99" s="29"/>
      <c r="AA99" s="29"/>
      <c r="AB99" s="29"/>
      <c r="AC99" s="29"/>
    </row>
    <row r="100" spans="1:29" ht="15.75" customHeight="1">
      <c r="A100" s="29"/>
      <c r="B100" s="29"/>
      <c r="C100" s="29"/>
      <c r="D100" s="75"/>
      <c r="E100" s="29"/>
      <c r="F100" s="29"/>
      <c r="G100" s="29"/>
      <c r="H100" s="29"/>
      <c r="I100" s="29"/>
      <c r="J100" s="29"/>
      <c r="K100" s="29"/>
      <c r="L100" s="29"/>
      <c r="M100" s="29"/>
      <c r="N100" s="29"/>
      <c r="O100" s="29"/>
      <c r="P100" s="29"/>
      <c r="Q100" s="29"/>
      <c r="R100" s="29"/>
      <c r="S100" s="29"/>
      <c r="T100" s="29"/>
      <c r="U100" s="29"/>
      <c r="V100" s="29"/>
      <c r="W100" s="29"/>
      <c r="X100" s="29"/>
      <c r="Y100" s="29"/>
      <c r="Z100" s="29"/>
      <c r="AA100" s="29"/>
      <c r="AB100" s="29"/>
      <c r="AC100" s="29"/>
    </row>
    <row r="101" spans="1:29" ht="15.75" customHeight="1">
      <c r="A101" s="29"/>
      <c r="B101" s="29"/>
      <c r="C101" s="29"/>
      <c r="D101" s="75"/>
      <c r="E101" s="29"/>
      <c r="F101" s="29"/>
      <c r="G101" s="29"/>
      <c r="H101" s="29"/>
      <c r="I101" s="29"/>
      <c r="J101" s="29"/>
      <c r="K101" s="29"/>
      <c r="L101" s="29"/>
      <c r="M101" s="29"/>
      <c r="N101" s="29"/>
      <c r="O101" s="29"/>
      <c r="P101" s="29"/>
      <c r="Q101" s="29"/>
      <c r="R101" s="29"/>
      <c r="S101" s="29"/>
      <c r="T101" s="29"/>
      <c r="U101" s="29"/>
      <c r="V101" s="29"/>
      <c r="W101" s="29"/>
      <c r="X101" s="29"/>
      <c r="Y101" s="29"/>
      <c r="Z101" s="29"/>
      <c r="AA101" s="29"/>
      <c r="AB101" s="29"/>
      <c r="AC101" s="29"/>
    </row>
    <row r="102" spans="1:29" ht="15.75" customHeight="1">
      <c r="A102" s="29"/>
      <c r="B102" s="29"/>
      <c r="C102" s="29"/>
      <c r="D102" s="75"/>
      <c r="E102" s="29"/>
      <c r="F102" s="29"/>
      <c r="G102" s="29"/>
      <c r="H102" s="29"/>
      <c r="I102" s="29"/>
      <c r="J102" s="29"/>
      <c r="K102" s="29"/>
      <c r="L102" s="29"/>
      <c r="M102" s="29"/>
      <c r="N102" s="29"/>
      <c r="O102" s="29"/>
      <c r="P102" s="29"/>
      <c r="Q102" s="29"/>
      <c r="R102" s="29"/>
      <c r="S102" s="29"/>
      <c r="T102" s="29"/>
      <c r="U102" s="29"/>
      <c r="V102" s="29"/>
      <c r="W102" s="29"/>
      <c r="X102" s="29"/>
      <c r="Y102" s="29"/>
      <c r="Z102" s="29"/>
      <c r="AA102" s="29"/>
      <c r="AB102" s="29"/>
      <c r="AC102" s="29"/>
    </row>
    <row r="103" spans="1:29" ht="15.75" customHeight="1">
      <c r="A103" s="29"/>
      <c r="B103" s="29"/>
      <c r="C103" s="29"/>
      <c r="D103" s="75"/>
      <c r="E103" s="29"/>
      <c r="F103" s="29"/>
      <c r="G103" s="29"/>
      <c r="H103" s="29"/>
      <c r="I103" s="29"/>
      <c r="J103" s="29"/>
      <c r="K103" s="29"/>
      <c r="L103" s="29"/>
      <c r="M103" s="29"/>
      <c r="N103" s="29"/>
      <c r="O103" s="29"/>
      <c r="P103" s="29"/>
      <c r="Q103" s="29"/>
      <c r="R103" s="29"/>
      <c r="S103" s="29"/>
      <c r="T103" s="29"/>
      <c r="U103" s="29"/>
      <c r="V103" s="29"/>
      <c r="W103" s="29"/>
      <c r="X103" s="29"/>
      <c r="Y103" s="29"/>
      <c r="Z103" s="29"/>
      <c r="AA103" s="29"/>
      <c r="AB103" s="29"/>
      <c r="AC103" s="29"/>
    </row>
    <row r="104" spans="1:29" ht="15.75" customHeight="1">
      <c r="A104" s="29"/>
      <c r="B104" s="29"/>
      <c r="C104" s="29"/>
      <c r="D104" s="75"/>
      <c r="E104" s="29"/>
      <c r="F104" s="29"/>
      <c r="G104" s="29"/>
      <c r="H104" s="29"/>
      <c r="I104" s="29"/>
      <c r="J104" s="29"/>
      <c r="K104" s="29"/>
      <c r="L104" s="29"/>
      <c r="M104" s="29"/>
      <c r="N104" s="29"/>
      <c r="O104" s="29"/>
      <c r="P104" s="29"/>
      <c r="Q104" s="29"/>
      <c r="R104" s="29"/>
      <c r="S104" s="29"/>
      <c r="T104" s="29"/>
      <c r="U104" s="29"/>
      <c r="V104" s="29"/>
      <c r="W104" s="29"/>
      <c r="X104" s="29"/>
      <c r="Y104" s="29"/>
      <c r="Z104" s="29"/>
      <c r="AA104" s="29"/>
      <c r="AB104" s="29"/>
      <c r="AC104" s="29"/>
    </row>
    <row r="105" spans="1:29" ht="15.75" customHeight="1">
      <c r="A105" s="29"/>
      <c r="B105" s="29"/>
      <c r="C105" s="29"/>
      <c r="D105" s="75"/>
      <c r="E105" s="29"/>
      <c r="F105" s="29"/>
      <c r="G105" s="29"/>
      <c r="H105" s="29"/>
      <c r="I105" s="29"/>
      <c r="J105" s="29"/>
      <c r="K105" s="29"/>
      <c r="L105" s="29"/>
      <c r="M105" s="29"/>
      <c r="N105" s="29"/>
      <c r="O105" s="29"/>
      <c r="P105" s="29"/>
      <c r="Q105" s="29"/>
      <c r="R105" s="29"/>
      <c r="S105" s="29"/>
      <c r="T105" s="29"/>
      <c r="U105" s="29"/>
      <c r="V105" s="29"/>
      <c r="W105" s="29"/>
      <c r="X105" s="29"/>
      <c r="Y105" s="29"/>
      <c r="Z105" s="29"/>
      <c r="AA105" s="29"/>
      <c r="AB105" s="29"/>
      <c r="AC105" s="29"/>
    </row>
    <row r="106" spans="1:29" ht="15.75" customHeight="1">
      <c r="A106" s="29"/>
      <c r="B106" s="29"/>
      <c r="C106" s="29"/>
      <c r="D106" s="75"/>
      <c r="E106" s="29"/>
      <c r="F106" s="29"/>
      <c r="G106" s="29"/>
      <c r="H106" s="29"/>
      <c r="I106" s="29"/>
      <c r="J106" s="29"/>
      <c r="K106" s="29"/>
      <c r="L106" s="29"/>
      <c r="M106" s="29"/>
      <c r="N106" s="29"/>
      <c r="O106" s="29"/>
      <c r="P106" s="29"/>
      <c r="Q106" s="29"/>
      <c r="R106" s="29"/>
      <c r="S106" s="29"/>
      <c r="T106" s="29"/>
      <c r="U106" s="29"/>
      <c r="V106" s="29"/>
      <c r="W106" s="29"/>
      <c r="X106" s="29"/>
      <c r="Y106" s="29"/>
      <c r="Z106" s="29"/>
      <c r="AA106" s="29"/>
      <c r="AB106" s="29"/>
      <c r="AC106" s="29"/>
    </row>
    <row r="107" spans="1:29" ht="15.75" customHeight="1">
      <c r="A107" s="29"/>
      <c r="B107" s="29"/>
      <c r="C107" s="29"/>
      <c r="D107" s="75"/>
      <c r="E107" s="29"/>
      <c r="F107" s="29"/>
      <c r="G107" s="29"/>
      <c r="H107" s="29"/>
      <c r="I107" s="29"/>
      <c r="J107" s="29"/>
      <c r="K107" s="29"/>
      <c r="L107" s="29"/>
      <c r="M107" s="29"/>
      <c r="N107" s="29"/>
      <c r="O107" s="29"/>
      <c r="P107" s="29"/>
      <c r="Q107" s="29"/>
      <c r="R107" s="29"/>
      <c r="S107" s="29"/>
      <c r="T107" s="29"/>
      <c r="U107" s="29"/>
      <c r="V107" s="29"/>
      <c r="W107" s="29"/>
      <c r="X107" s="29"/>
      <c r="Y107" s="29"/>
      <c r="Z107" s="29"/>
      <c r="AA107" s="29"/>
      <c r="AB107" s="29"/>
      <c r="AC107" s="29"/>
    </row>
    <row r="108" spans="1:29" ht="15.75" customHeight="1">
      <c r="A108" s="29"/>
      <c r="B108" s="29"/>
      <c r="C108" s="29"/>
      <c r="D108" s="75"/>
      <c r="E108" s="29"/>
      <c r="F108" s="29"/>
      <c r="G108" s="29"/>
      <c r="H108" s="29"/>
      <c r="I108" s="29"/>
      <c r="J108" s="29"/>
      <c r="K108" s="29"/>
      <c r="L108" s="29"/>
      <c r="M108" s="29"/>
      <c r="N108" s="29"/>
      <c r="O108" s="29"/>
      <c r="P108" s="29"/>
      <c r="Q108" s="29"/>
      <c r="R108" s="29"/>
      <c r="S108" s="29"/>
      <c r="T108" s="29"/>
      <c r="U108" s="29"/>
      <c r="V108" s="29"/>
      <c r="W108" s="29"/>
      <c r="X108" s="29"/>
      <c r="Y108" s="29"/>
      <c r="Z108" s="29"/>
      <c r="AA108" s="29"/>
      <c r="AB108" s="29"/>
      <c r="AC108" s="29"/>
    </row>
    <row r="109" spans="1:29" ht="15.75" customHeight="1">
      <c r="A109" s="29"/>
      <c r="B109" s="29"/>
      <c r="C109" s="29"/>
      <c r="D109" s="75"/>
      <c r="E109" s="29"/>
      <c r="F109" s="29"/>
      <c r="G109" s="29"/>
      <c r="H109" s="29"/>
      <c r="I109" s="29"/>
      <c r="J109" s="29"/>
      <c r="K109" s="29"/>
      <c r="L109" s="29"/>
      <c r="M109" s="29"/>
      <c r="N109" s="29"/>
      <c r="O109" s="29"/>
      <c r="P109" s="29"/>
      <c r="Q109" s="29"/>
      <c r="R109" s="29"/>
      <c r="S109" s="29"/>
      <c r="T109" s="29"/>
      <c r="U109" s="29"/>
      <c r="V109" s="29"/>
      <c r="W109" s="29"/>
      <c r="X109" s="29"/>
      <c r="Y109" s="29"/>
      <c r="Z109" s="29"/>
      <c r="AA109" s="29"/>
      <c r="AB109" s="29"/>
      <c r="AC109" s="29"/>
    </row>
    <row r="110" spans="1:29" ht="15.75" customHeight="1">
      <c r="A110" s="29"/>
      <c r="B110" s="29"/>
      <c r="C110" s="29"/>
      <c r="D110" s="75"/>
      <c r="E110" s="29"/>
      <c r="F110" s="29"/>
      <c r="G110" s="29"/>
      <c r="H110" s="29"/>
      <c r="I110" s="29"/>
      <c r="J110" s="29"/>
      <c r="K110" s="29"/>
      <c r="L110" s="29"/>
      <c r="M110" s="29"/>
      <c r="N110" s="29"/>
      <c r="O110" s="29"/>
      <c r="P110" s="29"/>
      <c r="Q110" s="29"/>
      <c r="R110" s="29"/>
      <c r="S110" s="29"/>
      <c r="T110" s="29"/>
      <c r="U110" s="29"/>
      <c r="V110" s="29"/>
      <c r="W110" s="29"/>
      <c r="X110" s="29"/>
      <c r="Y110" s="29"/>
      <c r="Z110" s="29"/>
      <c r="AA110" s="29"/>
      <c r="AB110" s="29"/>
      <c r="AC110" s="29"/>
    </row>
    <row r="111" spans="1:29" ht="15.75" customHeight="1">
      <c r="A111" s="29"/>
      <c r="B111" s="29"/>
      <c r="C111" s="29"/>
      <c r="D111" s="75"/>
      <c r="E111" s="29"/>
      <c r="F111" s="29"/>
      <c r="G111" s="29"/>
      <c r="H111" s="29"/>
      <c r="I111" s="29"/>
      <c r="J111" s="29"/>
      <c r="K111" s="29"/>
      <c r="L111" s="29"/>
      <c r="M111" s="29"/>
      <c r="N111" s="29"/>
      <c r="O111" s="29"/>
      <c r="P111" s="29"/>
      <c r="Q111" s="29"/>
      <c r="R111" s="29"/>
      <c r="S111" s="29"/>
      <c r="T111" s="29"/>
      <c r="U111" s="29"/>
      <c r="V111" s="29"/>
      <c r="W111" s="29"/>
      <c r="X111" s="29"/>
      <c r="Y111" s="29"/>
      <c r="Z111" s="29"/>
      <c r="AA111" s="29"/>
      <c r="AB111" s="29"/>
      <c r="AC111" s="29"/>
    </row>
    <row r="112" spans="1:29" ht="15.75" customHeight="1">
      <c r="A112" s="29"/>
      <c r="B112" s="29"/>
      <c r="C112" s="29"/>
      <c r="D112" s="75"/>
      <c r="E112" s="29"/>
      <c r="F112" s="29"/>
      <c r="G112" s="29"/>
      <c r="H112" s="29"/>
      <c r="I112" s="29"/>
      <c r="J112" s="29"/>
      <c r="K112" s="29"/>
      <c r="L112" s="29"/>
      <c r="M112" s="29"/>
      <c r="N112" s="29"/>
      <c r="O112" s="29"/>
      <c r="P112" s="29"/>
      <c r="Q112" s="29"/>
      <c r="R112" s="29"/>
      <c r="S112" s="29"/>
      <c r="T112" s="29"/>
      <c r="U112" s="29"/>
      <c r="V112" s="29"/>
      <c r="W112" s="29"/>
      <c r="X112" s="29"/>
      <c r="Y112" s="29"/>
      <c r="Z112" s="29"/>
      <c r="AA112" s="29"/>
      <c r="AB112" s="29"/>
      <c r="AC112" s="29"/>
    </row>
    <row r="113" spans="1:29" ht="15.75" customHeight="1">
      <c r="A113" s="29"/>
      <c r="B113" s="29"/>
      <c r="C113" s="29"/>
      <c r="D113" s="75"/>
      <c r="E113" s="29"/>
      <c r="F113" s="29"/>
      <c r="G113" s="29"/>
      <c r="H113" s="29"/>
      <c r="I113" s="29"/>
      <c r="J113" s="29"/>
      <c r="K113" s="29"/>
      <c r="L113" s="29"/>
      <c r="M113" s="29"/>
      <c r="N113" s="29"/>
      <c r="O113" s="29"/>
      <c r="P113" s="29"/>
      <c r="Q113" s="29"/>
      <c r="R113" s="29"/>
      <c r="S113" s="29"/>
      <c r="T113" s="29"/>
      <c r="U113" s="29"/>
      <c r="V113" s="29"/>
      <c r="W113" s="29"/>
      <c r="X113" s="29"/>
      <c r="Y113" s="29"/>
      <c r="Z113" s="29"/>
      <c r="AA113" s="29"/>
      <c r="AB113" s="29"/>
      <c r="AC113" s="29"/>
    </row>
    <row r="114" spans="1:29" ht="15.75" customHeight="1">
      <c r="A114" s="29"/>
      <c r="B114" s="29"/>
      <c r="C114" s="29"/>
      <c r="D114" s="75"/>
      <c r="E114" s="29"/>
      <c r="F114" s="29"/>
      <c r="G114" s="29"/>
      <c r="H114" s="29"/>
      <c r="I114" s="29"/>
      <c r="J114" s="29"/>
      <c r="K114" s="29"/>
      <c r="L114" s="29"/>
      <c r="M114" s="29"/>
      <c r="N114" s="29"/>
      <c r="O114" s="29"/>
      <c r="P114" s="29"/>
      <c r="Q114" s="29"/>
      <c r="R114" s="29"/>
      <c r="S114" s="29"/>
      <c r="T114" s="29"/>
      <c r="U114" s="29"/>
      <c r="V114" s="29"/>
      <c r="W114" s="29"/>
      <c r="X114" s="29"/>
      <c r="Y114" s="29"/>
      <c r="Z114" s="29"/>
      <c r="AA114" s="29"/>
      <c r="AB114" s="29"/>
      <c r="AC114" s="29"/>
    </row>
    <row r="115" spans="1:29" ht="15.75" customHeight="1">
      <c r="A115" s="29"/>
      <c r="B115" s="29"/>
      <c r="C115" s="29"/>
      <c r="D115" s="75"/>
      <c r="E115" s="29"/>
      <c r="F115" s="29"/>
      <c r="G115" s="29"/>
      <c r="H115" s="29"/>
      <c r="I115" s="29"/>
      <c r="J115" s="29"/>
      <c r="K115" s="29"/>
      <c r="L115" s="29"/>
      <c r="M115" s="29"/>
      <c r="N115" s="29"/>
      <c r="O115" s="29"/>
      <c r="P115" s="29"/>
      <c r="Q115" s="29"/>
      <c r="R115" s="29"/>
      <c r="S115" s="29"/>
      <c r="T115" s="29"/>
      <c r="U115" s="29"/>
      <c r="V115" s="29"/>
      <c r="W115" s="29"/>
      <c r="X115" s="29"/>
      <c r="Y115" s="29"/>
      <c r="Z115" s="29"/>
      <c r="AA115" s="29"/>
      <c r="AB115" s="29"/>
      <c r="AC115" s="29"/>
    </row>
    <row r="116" spans="1:29" ht="15.75" customHeight="1">
      <c r="A116" s="29"/>
      <c r="B116" s="29"/>
      <c r="C116" s="29"/>
      <c r="D116" s="75"/>
      <c r="E116" s="29"/>
      <c r="F116" s="29"/>
      <c r="G116" s="29"/>
      <c r="H116" s="29"/>
      <c r="I116" s="29"/>
      <c r="J116" s="29"/>
      <c r="K116" s="29"/>
      <c r="L116" s="29"/>
      <c r="M116" s="29"/>
      <c r="N116" s="29"/>
      <c r="O116" s="29"/>
      <c r="P116" s="29"/>
      <c r="Q116" s="29"/>
      <c r="R116" s="29"/>
      <c r="S116" s="29"/>
      <c r="T116" s="29"/>
      <c r="U116" s="29"/>
      <c r="V116" s="29"/>
      <c r="W116" s="29"/>
      <c r="X116" s="29"/>
      <c r="Y116" s="29"/>
      <c r="Z116" s="29"/>
      <c r="AA116" s="29"/>
      <c r="AB116" s="29"/>
      <c r="AC116" s="29"/>
    </row>
    <row r="117" spans="1:29" ht="15.75" customHeight="1">
      <c r="A117" s="29"/>
      <c r="B117" s="29"/>
      <c r="C117" s="29"/>
      <c r="D117" s="75"/>
      <c r="E117" s="29"/>
      <c r="F117" s="29"/>
      <c r="G117" s="29"/>
      <c r="H117" s="29"/>
      <c r="I117" s="29"/>
      <c r="J117" s="29"/>
      <c r="K117" s="29"/>
      <c r="L117" s="29"/>
      <c r="M117" s="29"/>
      <c r="N117" s="29"/>
      <c r="O117" s="29"/>
      <c r="P117" s="29"/>
      <c r="Q117" s="29"/>
      <c r="R117" s="29"/>
      <c r="S117" s="29"/>
      <c r="T117" s="29"/>
      <c r="U117" s="29"/>
      <c r="V117" s="29"/>
      <c r="W117" s="29"/>
      <c r="X117" s="29"/>
      <c r="Y117" s="29"/>
      <c r="Z117" s="29"/>
      <c r="AA117" s="29"/>
      <c r="AB117" s="29"/>
      <c r="AC117" s="29"/>
    </row>
    <row r="118" spans="1:29" ht="15.75" customHeight="1">
      <c r="A118" s="29"/>
      <c r="B118" s="29"/>
      <c r="C118" s="29"/>
      <c r="D118" s="75"/>
      <c r="E118" s="29"/>
      <c r="F118" s="29"/>
      <c r="G118" s="29"/>
      <c r="H118" s="29"/>
      <c r="I118" s="29"/>
      <c r="J118" s="29"/>
      <c r="K118" s="29"/>
      <c r="L118" s="29"/>
      <c r="M118" s="29"/>
      <c r="N118" s="29"/>
      <c r="O118" s="29"/>
      <c r="P118" s="29"/>
      <c r="Q118" s="29"/>
      <c r="R118" s="29"/>
      <c r="S118" s="29"/>
      <c r="T118" s="29"/>
      <c r="U118" s="29"/>
      <c r="V118" s="29"/>
      <c r="W118" s="29"/>
      <c r="X118" s="29"/>
      <c r="Y118" s="29"/>
      <c r="Z118" s="29"/>
      <c r="AA118" s="29"/>
      <c r="AB118" s="29"/>
      <c r="AC118" s="29"/>
    </row>
    <row r="119" spans="1:29" ht="15.75" customHeight="1">
      <c r="A119" s="29"/>
      <c r="B119" s="29"/>
      <c r="C119" s="29"/>
      <c r="D119" s="75"/>
      <c r="E119" s="29"/>
      <c r="F119" s="29"/>
      <c r="G119" s="29"/>
      <c r="H119" s="29"/>
      <c r="I119" s="29"/>
      <c r="J119" s="29"/>
      <c r="K119" s="29"/>
      <c r="L119" s="29"/>
      <c r="M119" s="29"/>
      <c r="N119" s="29"/>
      <c r="O119" s="29"/>
      <c r="P119" s="29"/>
      <c r="Q119" s="29"/>
      <c r="R119" s="29"/>
      <c r="S119" s="29"/>
      <c r="T119" s="29"/>
      <c r="U119" s="29"/>
      <c r="V119" s="29"/>
      <c r="W119" s="29"/>
      <c r="X119" s="29"/>
      <c r="Y119" s="29"/>
      <c r="Z119" s="29"/>
      <c r="AA119" s="29"/>
      <c r="AB119" s="29"/>
      <c r="AC119" s="29"/>
    </row>
    <row r="120" spans="1:29" ht="15.75" customHeight="1">
      <c r="A120" s="29"/>
      <c r="B120" s="29"/>
      <c r="C120" s="29"/>
      <c r="D120" s="75"/>
      <c r="E120" s="29"/>
      <c r="F120" s="29"/>
      <c r="G120" s="29"/>
      <c r="H120" s="29"/>
      <c r="I120" s="29"/>
      <c r="J120" s="29"/>
      <c r="K120" s="29"/>
      <c r="L120" s="29"/>
      <c r="M120" s="29"/>
      <c r="N120" s="29"/>
      <c r="O120" s="29"/>
      <c r="P120" s="29"/>
      <c r="Q120" s="29"/>
      <c r="R120" s="29"/>
      <c r="S120" s="29"/>
      <c r="T120" s="29"/>
      <c r="U120" s="29"/>
      <c r="V120" s="29"/>
      <c r="W120" s="29"/>
      <c r="X120" s="29"/>
      <c r="Y120" s="29"/>
      <c r="Z120" s="29"/>
      <c r="AA120" s="29"/>
      <c r="AB120" s="29"/>
      <c r="AC120" s="29"/>
    </row>
    <row r="121" spans="1:29" ht="15.75" customHeight="1">
      <c r="A121" s="29"/>
      <c r="B121" s="29"/>
      <c r="C121" s="29"/>
      <c r="D121" s="75"/>
      <c r="E121" s="29"/>
      <c r="F121" s="29"/>
      <c r="G121" s="29"/>
      <c r="H121" s="29"/>
      <c r="I121" s="29"/>
      <c r="J121" s="29"/>
      <c r="K121" s="29"/>
      <c r="L121" s="29"/>
      <c r="M121" s="29"/>
      <c r="N121" s="29"/>
      <c r="O121" s="29"/>
      <c r="P121" s="29"/>
      <c r="Q121" s="29"/>
      <c r="R121" s="29"/>
      <c r="S121" s="29"/>
      <c r="T121" s="29"/>
      <c r="U121" s="29"/>
      <c r="V121" s="29"/>
      <c r="W121" s="29"/>
      <c r="X121" s="29"/>
      <c r="Y121" s="29"/>
      <c r="Z121" s="29"/>
      <c r="AA121" s="29"/>
      <c r="AB121" s="29"/>
      <c r="AC121" s="29"/>
    </row>
    <row r="122" spans="1:29" ht="15.75" customHeight="1">
      <c r="A122" s="29"/>
      <c r="B122" s="29"/>
      <c r="C122" s="29"/>
      <c r="D122" s="75"/>
      <c r="E122" s="29"/>
      <c r="F122" s="29"/>
      <c r="G122" s="29"/>
      <c r="H122" s="29"/>
      <c r="I122" s="29"/>
      <c r="J122" s="29"/>
      <c r="K122" s="29"/>
      <c r="L122" s="29"/>
      <c r="M122" s="29"/>
      <c r="N122" s="29"/>
      <c r="O122" s="29"/>
      <c r="P122" s="29"/>
      <c r="Q122" s="29"/>
      <c r="R122" s="29"/>
      <c r="S122" s="29"/>
      <c r="T122" s="29"/>
      <c r="U122" s="29"/>
      <c r="V122" s="29"/>
      <c r="W122" s="29"/>
      <c r="X122" s="29"/>
      <c r="Y122" s="29"/>
      <c r="Z122" s="29"/>
      <c r="AA122" s="29"/>
      <c r="AB122" s="29"/>
      <c r="AC122" s="29"/>
    </row>
    <row r="123" spans="1:29" ht="15.75" customHeight="1">
      <c r="A123" s="29"/>
      <c r="B123" s="29"/>
      <c r="C123" s="29"/>
      <c r="D123" s="75"/>
      <c r="E123" s="29"/>
      <c r="F123" s="29"/>
      <c r="G123" s="29"/>
      <c r="H123" s="29"/>
      <c r="I123" s="29"/>
      <c r="J123" s="29"/>
      <c r="K123" s="29"/>
      <c r="L123" s="29"/>
      <c r="M123" s="29"/>
      <c r="N123" s="29"/>
      <c r="O123" s="29"/>
      <c r="P123" s="29"/>
      <c r="Q123" s="29"/>
      <c r="R123" s="29"/>
      <c r="S123" s="29"/>
      <c r="T123" s="29"/>
      <c r="U123" s="29"/>
      <c r="V123" s="29"/>
      <c r="W123" s="29"/>
      <c r="X123" s="29"/>
      <c r="Y123" s="29"/>
      <c r="Z123" s="29"/>
      <c r="AA123" s="29"/>
      <c r="AB123" s="29"/>
      <c r="AC123" s="29"/>
    </row>
    <row r="124" spans="1:29" ht="15.75" customHeight="1">
      <c r="A124" s="29"/>
      <c r="B124" s="29"/>
      <c r="C124" s="29"/>
      <c r="D124" s="75"/>
      <c r="E124" s="29"/>
      <c r="F124" s="29"/>
      <c r="G124" s="29"/>
      <c r="H124" s="29"/>
      <c r="I124" s="29"/>
      <c r="J124" s="29"/>
      <c r="K124" s="29"/>
      <c r="L124" s="29"/>
      <c r="M124" s="29"/>
      <c r="N124" s="29"/>
      <c r="O124" s="29"/>
      <c r="P124" s="29"/>
      <c r="Q124" s="29"/>
      <c r="R124" s="29"/>
      <c r="S124" s="29"/>
      <c r="T124" s="29"/>
      <c r="U124" s="29"/>
      <c r="V124" s="29"/>
      <c r="W124" s="29"/>
      <c r="X124" s="29"/>
      <c r="Y124" s="29"/>
      <c r="Z124" s="29"/>
      <c r="AA124" s="29"/>
      <c r="AB124" s="29"/>
      <c r="AC124" s="29"/>
    </row>
    <row r="125" spans="1:29" ht="15.75" customHeight="1">
      <c r="A125" s="29"/>
      <c r="B125" s="29"/>
      <c r="C125" s="29"/>
      <c r="D125" s="75"/>
      <c r="E125" s="29"/>
      <c r="F125" s="29"/>
      <c r="G125" s="29"/>
      <c r="H125" s="29"/>
      <c r="I125" s="29"/>
      <c r="J125" s="29"/>
      <c r="K125" s="29"/>
      <c r="L125" s="29"/>
      <c r="M125" s="29"/>
      <c r="N125" s="29"/>
      <c r="O125" s="29"/>
      <c r="P125" s="29"/>
      <c r="Q125" s="29"/>
      <c r="R125" s="29"/>
      <c r="S125" s="29"/>
      <c r="T125" s="29"/>
      <c r="U125" s="29"/>
      <c r="V125" s="29"/>
      <c r="W125" s="29"/>
      <c r="X125" s="29"/>
      <c r="Y125" s="29"/>
      <c r="Z125" s="29"/>
      <c r="AA125" s="29"/>
      <c r="AB125" s="29"/>
      <c r="AC125" s="29"/>
    </row>
    <row r="126" spans="1:29" ht="15.75" customHeight="1">
      <c r="A126" s="29"/>
      <c r="B126" s="29"/>
      <c r="C126" s="29"/>
      <c r="D126" s="75"/>
      <c r="E126" s="29"/>
      <c r="F126" s="29"/>
      <c r="G126" s="29"/>
      <c r="H126" s="29"/>
      <c r="I126" s="29"/>
      <c r="J126" s="29"/>
      <c r="K126" s="29"/>
      <c r="L126" s="29"/>
      <c r="M126" s="29"/>
      <c r="N126" s="29"/>
      <c r="O126" s="29"/>
      <c r="P126" s="29"/>
      <c r="Q126" s="29"/>
      <c r="R126" s="29"/>
      <c r="S126" s="29"/>
      <c r="T126" s="29"/>
      <c r="U126" s="29"/>
      <c r="V126" s="29"/>
      <c r="W126" s="29"/>
      <c r="X126" s="29"/>
      <c r="Y126" s="29"/>
      <c r="Z126" s="29"/>
      <c r="AA126" s="29"/>
      <c r="AB126" s="29"/>
      <c r="AC126" s="29"/>
    </row>
    <row r="127" spans="1:29" ht="15.75" customHeight="1">
      <c r="A127" s="29"/>
      <c r="B127" s="29"/>
      <c r="C127" s="29"/>
      <c r="D127" s="75"/>
      <c r="E127" s="29"/>
      <c r="F127" s="29"/>
      <c r="G127" s="29"/>
      <c r="H127" s="29"/>
      <c r="I127" s="29"/>
      <c r="J127" s="29"/>
      <c r="K127" s="29"/>
      <c r="L127" s="29"/>
      <c r="M127" s="29"/>
      <c r="N127" s="29"/>
      <c r="O127" s="29"/>
      <c r="P127" s="29"/>
      <c r="Q127" s="29"/>
      <c r="R127" s="29"/>
      <c r="S127" s="29"/>
      <c r="T127" s="29"/>
      <c r="U127" s="29"/>
      <c r="V127" s="29"/>
      <c r="W127" s="29"/>
      <c r="X127" s="29"/>
      <c r="Y127" s="29"/>
      <c r="Z127" s="29"/>
      <c r="AA127" s="29"/>
      <c r="AB127" s="29"/>
      <c r="AC127" s="29"/>
    </row>
    <row r="128" spans="1:29" ht="15.75" customHeight="1">
      <c r="A128" s="29"/>
      <c r="B128" s="29"/>
      <c r="C128" s="29"/>
      <c r="D128" s="75"/>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row>
    <row r="129" spans="1:29" ht="15.75" customHeight="1">
      <c r="A129" s="29"/>
      <c r="B129" s="29"/>
      <c r="C129" s="29"/>
      <c r="D129" s="75"/>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row>
    <row r="130" spans="1:29" ht="15.75" customHeight="1">
      <c r="A130" s="29"/>
      <c r="B130" s="29"/>
      <c r="C130" s="29"/>
      <c r="D130" s="75"/>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row>
    <row r="131" spans="1:29" ht="15.75" customHeight="1">
      <c r="A131" s="29"/>
      <c r="B131" s="29"/>
      <c r="C131" s="29"/>
      <c r="D131" s="75"/>
      <c r="E131" s="29"/>
      <c r="F131" s="29"/>
      <c r="G131" s="29"/>
      <c r="H131" s="29"/>
      <c r="I131" s="29"/>
      <c r="J131" s="29"/>
      <c r="K131" s="29"/>
      <c r="L131" s="29"/>
      <c r="M131" s="29"/>
      <c r="N131" s="29"/>
      <c r="O131" s="29"/>
      <c r="P131" s="29"/>
      <c r="Q131" s="29"/>
      <c r="R131" s="29"/>
      <c r="S131" s="29"/>
      <c r="T131" s="29"/>
      <c r="U131" s="29"/>
      <c r="V131" s="29"/>
      <c r="W131" s="29"/>
      <c r="X131" s="29"/>
      <c r="Y131" s="29"/>
      <c r="Z131" s="29"/>
      <c r="AA131" s="29"/>
      <c r="AB131" s="29"/>
      <c r="AC131" s="29"/>
    </row>
    <row r="132" spans="1:29" ht="15.75" customHeight="1">
      <c r="A132" s="29"/>
      <c r="B132" s="29"/>
      <c r="C132" s="29"/>
      <c r="D132" s="75"/>
      <c r="E132" s="29"/>
      <c r="F132" s="29"/>
      <c r="G132" s="29"/>
      <c r="H132" s="29"/>
      <c r="I132" s="29"/>
      <c r="J132" s="29"/>
      <c r="K132" s="29"/>
      <c r="L132" s="29"/>
      <c r="M132" s="29"/>
      <c r="N132" s="29"/>
      <c r="O132" s="29"/>
      <c r="P132" s="29"/>
      <c r="Q132" s="29"/>
      <c r="R132" s="29"/>
      <c r="S132" s="29"/>
      <c r="T132" s="29"/>
      <c r="U132" s="29"/>
      <c r="V132" s="29"/>
      <c r="W132" s="29"/>
      <c r="X132" s="29"/>
      <c r="Y132" s="29"/>
      <c r="Z132" s="29"/>
      <c r="AA132" s="29"/>
      <c r="AB132" s="29"/>
      <c r="AC132" s="29"/>
    </row>
    <row r="133" spans="1:29" ht="15.75" customHeight="1">
      <c r="A133" s="29"/>
      <c r="B133" s="29"/>
      <c r="C133" s="29"/>
      <c r="D133" s="75"/>
      <c r="E133" s="29"/>
      <c r="F133" s="29"/>
      <c r="G133" s="29"/>
      <c r="H133" s="29"/>
      <c r="I133" s="29"/>
      <c r="J133" s="29"/>
      <c r="K133" s="29"/>
      <c r="L133" s="29"/>
      <c r="M133" s="29"/>
      <c r="N133" s="29"/>
      <c r="O133" s="29"/>
      <c r="P133" s="29"/>
      <c r="Q133" s="29"/>
      <c r="R133" s="29"/>
      <c r="S133" s="29"/>
      <c r="T133" s="29"/>
      <c r="U133" s="29"/>
      <c r="V133" s="29"/>
      <c r="W133" s="29"/>
      <c r="X133" s="29"/>
      <c r="Y133" s="29"/>
      <c r="Z133" s="29"/>
      <c r="AA133" s="29"/>
      <c r="AB133" s="29"/>
      <c r="AC133" s="29"/>
    </row>
    <row r="134" spans="1:29" ht="15.75" customHeight="1">
      <c r="A134" s="29"/>
      <c r="B134" s="29"/>
      <c r="C134" s="29"/>
      <c r="D134" s="75"/>
      <c r="E134" s="29"/>
      <c r="F134" s="29"/>
      <c r="G134" s="29"/>
      <c r="H134" s="29"/>
      <c r="I134" s="29"/>
      <c r="J134" s="29"/>
      <c r="K134" s="29"/>
      <c r="L134" s="29"/>
      <c r="M134" s="29"/>
      <c r="N134" s="29"/>
      <c r="O134" s="29"/>
      <c r="P134" s="29"/>
      <c r="Q134" s="29"/>
      <c r="R134" s="29"/>
      <c r="S134" s="29"/>
      <c r="T134" s="29"/>
      <c r="U134" s="29"/>
      <c r="V134" s="29"/>
      <c r="W134" s="29"/>
      <c r="X134" s="29"/>
      <c r="Y134" s="29"/>
      <c r="Z134" s="29"/>
      <c r="AA134" s="29"/>
      <c r="AB134" s="29"/>
      <c r="AC134" s="29"/>
    </row>
    <row r="135" spans="1:29" ht="15.75" customHeight="1">
      <c r="A135" s="29"/>
      <c r="B135" s="29"/>
      <c r="C135" s="29"/>
      <c r="D135" s="75"/>
      <c r="E135" s="29"/>
      <c r="F135" s="29"/>
      <c r="G135" s="29"/>
      <c r="H135" s="29"/>
      <c r="I135" s="29"/>
      <c r="J135" s="29"/>
      <c r="K135" s="29"/>
      <c r="L135" s="29"/>
      <c r="M135" s="29"/>
      <c r="N135" s="29"/>
      <c r="O135" s="29"/>
      <c r="P135" s="29"/>
      <c r="Q135" s="29"/>
      <c r="R135" s="29"/>
      <c r="S135" s="29"/>
      <c r="T135" s="29"/>
      <c r="U135" s="29"/>
      <c r="V135" s="29"/>
      <c r="W135" s="29"/>
      <c r="X135" s="29"/>
      <c r="Y135" s="29"/>
      <c r="Z135" s="29"/>
      <c r="AA135" s="29"/>
      <c r="AB135" s="29"/>
      <c r="AC135" s="29"/>
    </row>
    <row r="136" spans="1:29" ht="15.75" customHeight="1">
      <c r="A136" s="29"/>
      <c r="B136" s="29"/>
      <c r="C136" s="29"/>
      <c r="D136" s="75"/>
      <c r="E136" s="29"/>
      <c r="F136" s="29"/>
      <c r="G136" s="29"/>
      <c r="H136" s="29"/>
      <c r="I136" s="29"/>
      <c r="J136" s="29"/>
      <c r="K136" s="29"/>
      <c r="L136" s="29"/>
      <c r="M136" s="29"/>
      <c r="N136" s="29"/>
      <c r="O136" s="29"/>
      <c r="P136" s="29"/>
      <c r="Q136" s="29"/>
      <c r="R136" s="29"/>
      <c r="S136" s="29"/>
      <c r="T136" s="29"/>
      <c r="U136" s="29"/>
      <c r="V136" s="29"/>
      <c r="W136" s="29"/>
      <c r="X136" s="29"/>
      <c r="Y136" s="29"/>
      <c r="Z136" s="29"/>
      <c r="AA136" s="29"/>
      <c r="AB136" s="29"/>
      <c r="AC136" s="29"/>
    </row>
    <row r="137" spans="1:29" ht="15.75" customHeight="1">
      <c r="A137" s="29"/>
      <c r="B137" s="29"/>
      <c r="C137" s="29"/>
      <c r="D137" s="75"/>
      <c r="E137" s="29"/>
      <c r="F137" s="29"/>
      <c r="G137" s="29"/>
      <c r="H137" s="29"/>
      <c r="I137" s="29"/>
      <c r="J137" s="29"/>
      <c r="K137" s="29"/>
      <c r="L137" s="29"/>
      <c r="M137" s="29"/>
      <c r="N137" s="29"/>
      <c r="O137" s="29"/>
      <c r="P137" s="29"/>
      <c r="Q137" s="29"/>
      <c r="R137" s="29"/>
      <c r="S137" s="29"/>
      <c r="T137" s="29"/>
      <c r="U137" s="29"/>
      <c r="V137" s="29"/>
      <c r="W137" s="29"/>
      <c r="X137" s="29"/>
      <c r="Y137" s="29"/>
      <c r="Z137" s="29"/>
      <c r="AA137" s="29"/>
      <c r="AB137" s="29"/>
      <c r="AC137" s="29"/>
    </row>
    <row r="138" spans="1:29" ht="15.75" customHeight="1">
      <c r="A138" s="29"/>
      <c r="B138" s="29"/>
      <c r="C138" s="29"/>
      <c r="D138" s="75"/>
      <c r="E138" s="29"/>
      <c r="F138" s="29"/>
      <c r="G138" s="29"/>
      <c r="H138" s="29"/>
      <c r="I138" s="29"/>
      <c r="J138" s="29"/>
      <c r="K138" s="29"/>
      <c r="L138" s="29"/>
      <c r="M138" s="29"/>
      <c r="N138" s="29"/>
      <c r="O138" s="29"/>
      <c r="P138" s="29"/>
      <c r="Q138" s="29"/>
      <c r="R138" s="29"/>
      <c r="S138" s="29"/>
      <c r="T138" s="29"/>
      <c r="U138" s="29"/>
      <c r="V138" s="29"/>
      <c r="W138" s="29"/>
      <c r="X138" s="29"/>
      <c r="Y138" s="29"/>
      <c r="Z138" s="29"/>
      <c r="AA138" s="29"/>
      <c r="AB138" s="29"/>
      <c r="AC138" s="29"/>
    </row>
    <row r="139" spans="1:29" ht="15.75" customHeight="1">
      <c r="A139" s="29"/>
      <c r="B139" s="29"/>
      <c r="C139" s="29"/>
      <c r="D139" s="75"/>
      <c r="E139" s="29"/>
      <c r="F139" s="29"/>
      <c r="G139" s="29"/>
      <c r="H139" s="29"/>
      <c r="I139" s="29"/>
      <c r="J139" s="29"/>
      <c r="K139" s="29"/>
      <c r="L139" s="29"/>
      <c r="M139" s="29"/>
      <c r="N139" s="29"/>
      <c r="O139" s="29"/>
      <c r="P139" s="29"/>
      <c r="Q139" s="29"/>
      <c r="R139" s="29"/>
      <c r="S139" s="29"/>
      <c r="T139" s="29"/>
      <c r="U139" s="29"/>
      <c r="V139" s="29"/>
      <c r="W139" s="29"/>
      <c r="X139" s="29"/>
      <c r="Y139" s="29"/>
      <c r="Z139" s="29"/>
      <c r="AA139" s="29"/>
      <c r="AB139" s="29"/>
      <c r="AC139" s="29"/>
    </row>
    <row r="140" spans="1:29" ht="15.75" customHeight="1">
      <c r="A140" s="29"/>
      <c r="B140" s="29"/>
      <c r="C140" s="29"/>
      <c r="D140" s="75"/>
      <c r="E140" s="29"/>
      <c r="F140" s="29"/>
      <c r="G140" s="29"/>
      <c r="H140" s="29"/>
      <c r="I140" s="29"/>
      <c r="J140" s="29"/>
      <c r="K140" s="29"/>
      <c r="L140" s="29"/>
      <c r="M140" s="29"/>
      <c r="N140" s="29"/>
      <c r="O140" s="29"/>
      <c r="P140" s="29"/>
      <c r="Q140" s="29"/>
      <c r="R140" s="29"/>
      <c r="S140" s="29"/>
      <c r="T140" s="29"/>
      <c r="U140" s="29"/>
      <c r="V140" s="29"/>
      <c r="W140" s="29"/>
      <c r="X140" s="29"/>
      <c r="Y140" s="29"/>
      <c r="Z140" s="29"/>
      <c r="AA140" s="29"/>
      <c r="AB140" s="29"/>
      <c r="AC140" s="29"/>
    </row>
    <row r="141" spans="1:29" ht="15.75" customHeight="1">
      <c r="A141" s="29"/>
      <c r="B141" s="29"/>
      <c r="C141" s="29"/>
      <c r="D141" s="75"/>
      <c r="E141" s="29"/>
      <c r="F141" s="29"/>
      <c r="G141" s="29"/>
      <c r="H141" s="29"/>
      <c r="I141" s="29"/>
      <c r="J141" s="29"/>
      <c r="K141" s="29"/>
      <c r="L141" s="29"/>
      <c r="M141" s="29"/>
      <c r="N141" s="29"/>
      <c r="O141" s="29"/>
      <c r="P141" s="29"/>
      <c r="Q141" s="29"/>
      <c r="R141" s="29"/>
      <c r="S141" s="29"/>
      <c r="T141" s="29"/>
      <c r="U141" s="29"/>
      <c r="V141" s="29"/>
      <c r="W141" s="29"/>
      <c r="X141" s="29"/>
      <c r="Y141" s="29"/>
      <c r="Z141" s="29"/>
      <c r="AA141" s="29"/>
      <c r="AB141" s="29"/>
      <c r="AC141" s="29"/>
    </row>
    <row r="142" spans="1:29" ht="15.75" customHeight="1">
      <c r="A142" s="29"/>
      <c r="B142" s="29"/>
      <c r="C142" s="29"/>
      <c r="D142" s="75"/>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row>
    <row r="143" spans="1:29" ht="15.75" customHeight="1">
      <c r="A143" s="29"/>
      <c r="B143" s="29"/>
      <c r="C143" s="29"/>
      <c r="D143" s="75"/>
      <c r="E143" s="29"/>
      <c r="F143" s="29"/>
      <c r="G143" s="29"/>
      <c r="H143" s="29"/>
      <c r="I143" s="29"/>
      <c r="J143" s="29"/>
      <c r="K143" s="29"/>
      <c r="L143" s="29"/>
      <c r="M143" s="29"/>
      <c r="N143" s="29"/>
      <c r="O143" s="29"/>
      <c r="P143" s="29"/>
      <c r="Q143" s="29"/>
      <c r="R143" s="29"/>
      <c r="S143" s="29"/>
      <c r="T143" s="29"/>
      <c r="U143" s="29"/>
      <c r="V143" s="29"/>
      <c r="W143" s="29"/>
      <c r="X143" s="29"/>
      <c r="Y143" s="29"/>
      <c r="Z143" s="29"/>
      <c r="AA143" s="29"/>
      <c r="AB143" s="29"/>
      <c r="AC143" s="29"/>
    </row>
    <row r="144" spans="1:29" ht="15.75" customHeight="1">
      <c r="A144" s="29"/>
      <c r="B144" s="29"/>
      <c r="C144" s="29"/>
      <c r="D144" s="75"/>
      <c r="E144" s="29"/>
      <c r="F144" s="29"/>
      <c r="G144" s="29"/>
      <c r="H144" s="29"/>
      <c r="I144" s="29"/>
      <c r="J144" s="29"/>
      <c r="K144" s="29"/>
      <c r="L144" s="29"/>
      <c r="M144" s="29"/>
      <c r="N144" s="29"/>
      <c r="O144" s="29"/>
      <c r="P144" s="29"/>
      <c r="Q144" s="29"/>
      <c r="R144" s="29"/>
      <c r="S144" s="29"/>
      <c r="T144" s="29"/>
      <c r="U144" s="29"/>
      <c r="V144" s="29"/>
      <c r="W144" s="29"/>
      <c r="X144" s="29"/>
      <c r="Y144" s="29"/>
      <c r="Z144" s="29"/>
      <c r="AA144" s="29"/>
      <c r="AB144" s="29"/>
      <c r="AC144" s="29"/>
    </row>
    <row r="145" spans="1:29" ht="15.75" customHeight="1">
      <c r="A145" s="29"/>
      <c r="B145" s="29"/>
      <c r="C145" s="29"/>
      <c r="D145" s="75"/>
      <c r="E145" s="29"/>
      <c r="F145" s="29"/>
      <c r="G145" s="29"/>
      <c r="H145" s="29"/>
      <c r="I145" s="29"/>
      <c r="J145" s="29"/>
      <c r="K145" s="29"/>
      <c r="L145" s="29"/>
      <c r="M145" s="29"/>
      <c r="N145" s="29"/>
      <c r="O145" s="29"/>
      <c r="P145" s="29"/>
      <c r="Q145" s="29"/>
      <c r="R145" s="29"/>
      <c r="S145" s="29"/>
      <c r="T145" s="29"/>
      <c r="U145" s="29"/>
      <c r="V145" s="29"/>
      <c r="W145" s="29"/>
      <c r="X145" s="29"/>
      <c r="Y145" s="29"/>
      <c r="Z145" s="29"/>
      <c r="AA145" s="29"/>
      <c r="AB145" s="29"/>
      <c r="AC145" s="29"/>
    </row>
    <row r="146" spans="1:29" ht="15.75" customHeight="1">
      <c r="A146" s="29"/>
      <c r="B146" s="29"/>
      <c r="C146" s="29"/>
      <c r="D146" s="75"/>
      <c r="E146" s="29"/>
      <c r="F146" s="29"/>
      <c r="G146" s="29"/>
      <c r="H146" s="29"/>
      <c r="I146" s="29"/>
      <c r="J146" s="29"/>
      <c r="K146" s="29"/>
      <c r="L146" s="29"/>
      <c r="M146" s="29"/>
      <c r="N146" s="29"/>
      <c r="O146" s="29"/>
      <c r="P146" s="29"/>
      <c r="Q146" s="29"/>
      <c r="R146" s="29"/>
      <c r="S146" s="29"/>
      <c r="T146" s="29"/>
      <c r="U146" s="29"/>
      <c r="V146" s="29"/>
      <c r="W146" s="29"/>
      <c r="X146" s="29"/>
      <c r="Y146" s="29"/>
      <c r="Z146" s="29"/>
      <c r="AA146" s="29"/>
      <c r="AB146" s="29"/>
      <c r="AC146" s="29"/>
    </row>
    <row r="147" spans="1:29" ht="15.75" customHeight="1">
      <c r="A147" s="29"/>
      <c r="B147" s="29"/>
      <c r="C147" s="29"/>
      <c r="D147" s="75"/>
      <c r="E147" s="29"/>
      <c r="F147" s="29"/>
      <c r="G147" s="29"/>
      <c r="H147" s="29"/>
      <c r="I147" s="29"/>
      <c r="J147" s="29"/>
      <c r="K147" s="29"/>
      <c r="L147" s="29"/>
      <c r="M147" s="29"/>
      <c r="N147" s="29"/>
      <c r="O147" s="29"/>
      <c r="P147" s="29"/>
      <c r="Q147" s="29"/>
      <c r="R147" s="29"/>
      <c r="S147" s="29"/>
      <c r="T147" s="29"/>
      <c r="U147" s="29"/>
      <c r="V147" s="29"/>
      <c r="W147" s="29"/>
      <c r="X147" s="29"/>
      <c r="Y147" s="29"/>
      <c r="Z147" s="29"/>
      <c r="AA147" s="29"/>
      <c r="AB147" s="29"/>
      <c r="AC147" s="29"/>
    </row>
    <row r="148" spans="1:29" ht="15.75" customHeight="1">
      <c r="A148" s="29"/>
      <c r="B148" s="29"/>
      <c r="C148" s="29"/>
      <c r="D148" s="75"/>
      <c r="E148" s="29"/>
      <c r="F148" s="29"/>
      <c r="G148" s="29"/>
      <c r="H148" s="29"/>
      <c r="I148" s="29"/>
      <c r="J148" s="29"/>
      <c r="K148" s="29"/>
      <c r="L148" s="29"/>
      <c r="M148" s="29"/>
      <c r="N148" s="29"/>
      <c r="O148" s="29"/>
      <c r="P148" s="29"/>
      <c r="Q148" s="29"/>
      <c r="R148" s="29"/>
      <c r="S148" s="29"/>
      <c r="T148" s="29"/>
      <c r="U148" s="29"/>
      <c r="V148" s="29"/>
      <c r="W148" s="29"/>
      <c r="X148" s="29"/>
      <c r="Y148" s="29"/>
      <c r="Z148" s="29"/>
      <c r="AA148" s="29"/>
      <c r="AB148" s="29"/>
      <c r="AC148" s="29"/>
    </row>
    <row r="149" spans="1:29" ht="15.75" customHeight="1">
      <c r="A149" s="29"/>
      <c r="B149" s="29"/>
      <c r="C149" s="29"/>
      <c r="D149" s="75"/>
      <c r="E149" s="29"/>
      <c r="F149" s="29"/>
      <c r="G149" s="29"/>
      <c r="H149" s="29"/>
      <c r="I149" s="29"/>
      <c r="J149" s="29"/>
      <c r="K149" s="29"/>
      <c r="L149" s="29"/>
      <c r="M149" s="29"/>
      <c r="N149" s="29"/>
      <c r="O149" s="29"/>
      <c r="P149" s="29"/>
      <c r="Q149" s="29"/>
      <c r="R149" s="29"/>
      <c r="S149" s="29"/>
      <c r="T149" s="29"/>
      <c r="U149" s="29"/>
      <c r="V149" s="29"/>
      <c r="W149" s="29"/>
      <c r="X149" s="29"/>
      <c r="Y149" s="29"/>
      <c r="Z149" s="29"/>
      <c r="AA149" s="29"/>
      <c r="AB149" s="29"/>
      <c r="AC149" s="29"/>
    </row>
    <row r="150" spans="1:29" ht="15.75" customHeight="1">
      <c r="A150" s="29"/>
      <c r="B150" s="29"/>
      <c r="C150" s="29"/>
      <c r="D150" s="75"/>
      <c r="E150" s="29"/>
      <c r="F150" s="29"/>
      <c r="G150" s="29"/>
      <c r="H150" s="29"/>
      <c r="I150" s="29"/>
      <c r="J150" s="29"/>
      <c r="K150" s="29"/>
      <c r="L150" s="29"/>
      <c r="M150" s="29"/>
      <c r="N150" s="29"/>
      <c r="O150" s="29"/>
      <c r="P150" s="29"/>
      <c r="Q150" s="29"/>
      <c r="R150" s="29"/>
      <c r="S150" s="29"/>
      <c r="T150" s="29"/>
      <c r="U150" s="29"/>
      <c r="V150" s="29"/>
      <c r="W150" s="29"/>
      <c r="X150" s="29"/>
      <c r="Y150" s="29"/>
      <c r="Z150" s="29"/>
      <c r="AA150" s="29"/>
      <c r="AB150" s="29"/>
      <c r="AC150" s="29"/>
    </row>
    <row r="151" spans="1:29" ht="15.75" customHeight="1">
      <c r="A151" s="29"/>
      <c r="B151" s="29"/>
      <c r="C151" s="29"/>
      <c r="D151" s="75"/>
      <c r="E151" s="29"/>
      <c r="F151" s="29"/>
      <c r="G151" s="29"/>
      <c r="H151" s="29"/>
      <c r="I151" s="29"/>
      <c r="J151" s="29"/>
      <c r="K151" s="29"/>
      <c r="L151" s="29"/>
      <c r="M151" s="29"/>
      <c r="N151" s="29"/>
      <c r="O151" s="29"/>
      <c r="P151" s="29"/>
      <c r="Q151" s="29"/>
      <c r="R151" s="29"/>
      <c r="S151" s="29"/>
      <c r="T151" s="29"/>
      <c r="U151" s="29"/>
      <c r="V151" s="29"/>
      <c r="W151" s="29"/>
      <c r="X151" s="29"/>
      <c r="Y151" s="29"/>
      <c r="Z151" s="29"/>
      <c r="AA151" s="29"/>
      <c r="AB151" s="29"/>
      <c r="AC151" s="29"/>
    </row>
    <row r="152" spans="1:29" ht="15.75" customHeight="1">
      <c r="A152" s="29"/>
      <c r="B152" s="29"/>
      <c r="C152" s="29"/>
      <c r="D152" s="75"/>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row>
    <row r="153" spans="1:29" ht="15.75" customHeight="1">
      <c r="A153" s="29"/>
      <c r="B153" s="29"/>
      <c r="C153" s="29"/>
      <c r="D153" s="75"/>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row>
    <row r="154" spans="1:29" ht="15.75" customHeight="1">
      <c r="A154" s="29"/>
      <c r="B154" s="29"/>
      <c r="C154" s="29"/>
      <c r="D154" s="75"/>
      <c r="E154" s="29"/>
      <c r="F154" s="29"/>
      <c r="G154" s="29"/>
      <c r="H154" s="29"/>
      <c r="I154" s="29"/>
      <c r="J154" s="29"/>
      <c r="K154" s="29"/>
      <c r="L154" s="29"/>
      <c r="M154" s="29"/>
      <c r="N154" s="29"/>
      <c r="O154" s="29"/>
      <c r="P154" s="29"/>
      <c r="Q154" s="29"/>
      <c r="R154" s="29"/>
      <c r="S154" s="29"/>
      <c r="T154" s="29"/>
      <c r="U154" s="29"/>
      <c r="V154" s="29"/>
      <c r="W154" s="29"/>
      <c r="X154" s="29"/>
      <c r="Y154" s="29"/>
      <c r="Z154" s="29"/>
      <c r="AA154" s="29"/>
      <c r="AB154" s="29"/>
      <c r="AC154" s="29"/>
    </row>
    <row r="155" spans="1:29" ht="15.75" customHeight="1">
      <c r="A155" s="29"/>
      <c r="B155" s="29"/>
      <c r="C155" s="29"/>
      <c r="D155" s="75"/>
      <c r="E155" s="29"/>
      <c r="F155" s="29"/>
      <c r="G155" s="29"/>
      <c r="H155" s="29"/>
      <c r="I155" s="29"/>
      <c r="J155" s="29"/>
      <c r="K155" s="29"/>
      <c r="L155" s="29"/>
      <c r="M155" s="29"/>
      <c r="N155" s="29"/>
      <c r="O155" s="29"/>
      <c r="P155" s="29"/>
      <c r="Q155" s="29"/>
      <c r="R155" s="29"/>
      <c r="S155" s="29"/>
      <c r="T155" s="29"/>
      <c r="U155" s="29"/>
      <c r="V155" s="29"/>
      <c r="W155" s="29"/>
      <c r="X155" s="29"/>
      <c r="Y155" s="29"/>
      <c r="Z155" s="29"/>
      <c r="AA155" s="29"/>
      <c r="AB155" s="29"/>
      <c r="AC155" s="29"/>
    </row>
    <row r="156" spans="1:29" ht="15.75" customHeight="1">
      <c r="A156" s="29"/>
      <c r="B156" s="29"/>
      <c r="C156" s="29"/>
      <c r="D156" s="75"/>
      <c r="E156" s="29"/>
      <c r="F156" s="29"/>
      <c r="G156" s="29"/>
      <c r="H156" s="29"/>
      <c r="I156" s="29"/>
      <c r="J156" s="29"/>
      <c r="K156" s="29"/>
      <c r="L156" s="29"/>
      <c r="M156" s="29"/>
      <c r="N156" s="29"/>
      <c r="O156" s="29"/>
      <c r="P156" s="29"/>
      <c r="Q156" s="29"/>
      <c r="R156" s="29"/>
      <c r="S156" s="29"/>
      <c r="T156" s="29"/>
      <c r="U156" s="29"/>
      <c r="V156" s="29"/>
      <c r="W156" s="29"/>
      <c r="X156" s="29"/>
      <c r="Y156" s="29"/>
      <c r="Z156" s="29"/>
      <c r="AA156" s="29"/>
      <c r="AB156" s="29"/>
      <c r="AC156" s="29"/>
    </row>
    <row r="157" spans="1:29" ht="15.75" customHeight="1">
      <c r="A157" s="29"/>
      <c r="B157" s="29"/>
      <c r="C157" s="29"/>
      <c r="D157" s="75"/>
      <c r="E157" s="29"/>
      <c r="F157" s="29"/>
      <c r="G157" s="29"/>
      <c r="H157" s="29"/>
      <c r="I157" s="29"/>
      <c r="J157" s="29"/>
      <c r="K157" s="29"/>
      <c r="L157" s="29"/>
      <c r="M157" s="29"/>
      <c r="N157" s="29"/>
      <c r="O157" s="29"/>
      <c r="P157" s="29"/>
      <c r="Q157" s="29"/>
      <c r="R157" s="29"/>
      <c r="S157" s="29"/>
      <c r="T157" s="29"/>
      <c r="U157" s="29"/>
      <c r="V157" s="29"/>
      <c r="W157" s="29"/>
      <c r="X157" s="29"/>
      <c r="Y157" s="29"/>
      <c r="Z157" s="29"/>
      <c r="AA157" s="29"/>
      <c r="AB157" s="29"/>
      <c r="AC157" s="29"/>
    </row>
    <row r="158" spans="1:29" ht="15.75" customHeight="1">
      <c r="A158" s="29"/>
      <c r="B158" s="29"/>
      <c r="C158" s="29"/>
      <c r="D158" s="75"/>
      <c r="E158" s="29"/>
      <c r="F158" s="29"/>
      <c r="G158" s="29"/>
      <c r="H158" s="29"/>
      <c r="I158" s="29"/>
      <c r="J158" s="29"/>
      <c r="K158" s="29"/>
      <c r="L158" s="29"/>
      <c r="M158" s="29"/>
      <c r="N158" s="29"/>
      <c r="O158" s="29"/>
      <c r="P158" s="29"/>
      <c r="Q158" s="29"/>
      <c r="R158" s="29"/>
      <c r="S158" s="29"/>
      <c r="T158" s="29"/>
      <c r="U158" s="29"/>
      <c r="V158" s="29"/>
      <c r="W158" s="29"/>
      <c r="X158" s="29"/>
      <c r="Y158" s="29"/>
      <c r="Z158" s="29"/>
      <c r="AA158" s="29"/>
      <c r="AB158" s="29"/>
      <c r="AC158" s="29"/>
    </row>
    <row r="159" spans="1:29" ht="15.75" customHeight="1">
      <c r="A159" s="29"/>
      <c r="B159" s="29"/>
      <c r="C159" s="29"/>
      <c r="D159" s="75"/>
      <c r="E159" s="29"/>
      <c r="F159" s="29"/>
      <c r="G159" s="29"/>
      <c r="H159" s="29"/>
      <c r="I159" s="29"/>
      <c r="J159" s="29"/>
      <c r="K159" s="29"/>
      <c r="L159" s="29"/>
      <c r="M159" s="29"/>
      <c r="N159" s="29"/>
      <c r="O159" s="29"/>
      <c r="P159" s="29"/>
      <c r="Q159" s="29"/>
      <c r="R159" s="29"/>
      <c r="S159" s="29"/>
      <c r="T159" s="29"/>
      <c r="U159" s="29"/>
      <c r="V159" s="29"/>
      <c r="W159" s="29"/>
      <c r="X159" s="29"/>
      <c r="Y159" s="29"/>
      <c r="Z159" s="29"/>
      <c r="AA159" s="29"/>
      <c r="AB159" s="29"/>
      <c r="AC159" s="29"/>
    </row>
    <row r="160" spans="1:29" ht="15.75" customHeight="1">
      <c r="A160" s="29"/>
      <c r="B160" s="29"/>
      <c r="C160" s="29"/>
      <c r="D160" s="75"/>
      <c r="E160" s="29"/>
      <c r="F160" s="29"/>
      <c r="G160" s="29"/>
      <c r="H160" s="29"/>
      <c r="I160" s="29"/>
      <c r="J160" s="29"/>
      <c r="K160" s="29"/>
      <c r="L160" s="29"/>
      <c r="M160" s="29"/>
      <c r="N160" s="29"/>
      <c r="O160" s="29"/>
      <c r="P160" s="29"/>
      <c r="Q160" s="29"/>
      <c r="R160" s="29"/>
      <c r="S160" s="29"/>
      <c r="T160" s="29"/>
      <c r="U160" s="29"/>
      <c r="V160" s="29"/>
      <c r="W160" s="29"/>
      <c r="X160" s="29"/>
      <c r="Y160" s="29"/>
      <c r="Z160" s="29"/>
      <c r="AA160" s="29"/>
      <c r="AB160" s="29"/>
      <c r="AC160" s="29"/>
    </row>
    <row r="161" spans="1:29" ht="15.75" customHeight="1">
      <c r="A161" s="29"/>
      <c r="B161" s="29"/>
      <c r="C161" s="29"/>
      <c r="D161" s="75"/>
      <c r="E161" s="29"/>
      <c r="F161" s="29"/>
      <c r="G161" s="29"/>
      <c r="H161" s="29"/>
      <c r="I161" s="29"/>
      <c r="J161" s="29"/>
      <c r="K161" s="29"/>
      <c r="L161" s="29"/>
      <c r="M161" s="29"/>
      <c r="N161" s="29"/>
      <c r="O161" s="29"/>
      <c r="P161" s="29"/>
      <c r="Q161" s="29"/>
      <c r="R161" s="29"/>
      <c r="S161" s="29"/>
      <c r="T161" s="29"/>
      <c r="U161" s="29"/>
      <c r="V161" s="29"/>
      <c r="W161" s="29"/>
      <c r="X161" s="29"/>
      <c r="Y161" s="29"/>
      <c r="Z161" s="29"/>
      <c r="AA161" s="29"/>
      <c r="AB161" s="29"/>
      <c r="AC161" s="29"/>
    </row>
    <row r="162" spans="1:29" ht="15.75" customHeight="1">
      <c r="A162" s="29"/>
      <c r="B162" s="29"/>
      <c r="C162" s="29"/>
      <c r="D162" s="75"/>
      <c r="E162" s="29"/>
      <c r="F162" s="29"/>
      <c r="G162" s="29"/>
      <c r="H162" s="29"/>
      <c r="I162" s="29"/>
      <c r="J162" s="29"/>
      <c r="K162" s="29"/>
      <c r="L162" s="29"/>
      <c r="M162" s="29"/>
      <c r="N162" s="29"/>
      <c r="O162" s="29"/>
      <c r="P162" s="29"/>
      <c r="Q162" s="29"/>
      <c r="R162" s="29"/>
      <c r="S162" s="29"/>
      <c r="T162" s="29"/>
      <c r="U162" s="29"/>
      <c r="V162" s="29"/>
      <c r="W162" s="29"/>
      <c r="X162" s="29"/>
      <c r="Y162" s="29"/>
      <c r="Z162" s="29"/>
      <c r="AA162" s="29"/>
      <c r="AB162" s="29"/>
      <c r="AC162" s="29"/>
    </row>
    <row r="163" spans="1:29" ht="15.75" customHeight="1">
      <c r="A163" s="29"/>
      <c r="B163" s="29"/>
      <c r="C163" s="29"/>
      <c r="D163" s="75"/>
      <c r="E163" s="29"/>
      <c r="F163" s="29"/>
      <c r="G163" s="29"/>
      <c r="H163" s="29"/>
      <c r="I163" s="29"/>
      <c r="J163" s="29"/>
      <c r="K163" s="29"/>
      <c r="L163" s="29"/>
      <c r="M163" s="29"/>
      <c r="N163" s="29"/>
      <c r="O163" s="29"/>
      <c r="P163" s="29"/>
      <c r="Q163" s="29"/>
      <c r="R163" s="29"/>
      <c r="S163" s="29"/>
      <c r="T163" s="29"/>
      <c r="U163" s="29"/>
      <c r="V163" s="29"/>
      <c r="W163" s="29"/>
      <c r="X163" s="29"/>
      <c r="Y163" s="29"/>
      <c r="Z163" s="29"/>
      <c r="AA163" s="29"/>
      <c r="AB163" s="29"/>
      <c r="AC163" s="29"/>
    </row>
    <row r="164" spans="1:29" ht="15.75" customHeight="1">
      <c r="A164" s="29"/>
      <c r="B164" s="29"/>
      <c r="C164" s="29"/>
      <c r="D164" s="75"/>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c r="AC164" s="29"/>
    </row>
    <row r="165" spans="1:29" ht="15.75" customHeight="1">
      <c r="A165" s="29"/>
      <c r="B165" s="29"/>
      <c r="C165" s="29"/>
      <c r="D165" s="75"/>
      <c r="E165" s="29"/>
      <c r="F165" s="29"/>
      <c r="G165" s="29"/>
      <c r="H165" s="29"/>
      <c r="I165" s="29"/>
      <c r="J165" s="29"/>
      <c r="K165" s="29"/>
      <c r="L165" s="29"/>
      <c r="M165" s="29"/>
      <c r="N165" s="29"/>
      <c r="O165" s="29"/>
      <c r="P165" s="29"/>
      <c r="Q165" s="29"/>
      <c r="R165" s="29"/>
      <c r="S165" s="29"/>
      <c r="T165" s="29"/>
      <c r="U165" s="29"/>
      <c r="V165" s="29"/>
      <c r="W165" s="29"/>
      <c r="X165" s="29"/>
      <c r="Y165" s="29"/>
      <c r="Z165" s="29"/>
      <c r="AA165" s="29"/>
      <c r="AB165" s="29"/>
      <c r="AC165" s="29"/>
    </row>
    <row r="166" spans="1:29" ht="15.75" customHeight="1">
      <c r="A166" s="29"/>
      <c r="B166" s="29"/>
      <c r="C166" s="29"/>
      <c r="D166" s="75"/>
      <c r="E166" s="29"/>
      <c r="F166" s="29"/>
      <c r="G166" s="29"/>
      <c r="H166" s="29"/>
      <c r="I166" s="29"/>
      <c r="J166" s="29"/>
      <c r="K166" s="29"/>
      <c r="L166" s="29"/>
      <c r="M166" s="29"/>
      <c r="N166" s="29"/>
      <c r="O166" s="29"/>
      <c r="P166" s="29"/>
      <c r="Q166" s="29"/>
      <c r="R166" s="29"/>
      <c r="S166" s="29"/>
      <c r="T166" s="29"/>
      <c r="U166" s="29"/>
      <c r="V166" s="29"/>
      <c r="W166" s="29"/>
      <c r="X166" s="29"/>
      <c r="Y166" s="29"/>
      <c r="Z166" s="29"/>
      <c r="AA166" s="29"/>
      <c r="AB166" s="29"/>
      <c r="AC166" s="29"/>
    </row>
    <row r="167" spans="1:29" ht="15.75" customHeight="1">
      <c r="A167" s="29"/>
      <c r="B167" s="29"/>
      <c r="C167" s="29"/>
      <c r="D167" s="75"/>
      <c r="E167" s="29"/>
      <c r="F167" s="29"/>
      <c r="G167" s="29"/>
      <c r="H167" s="29"/>
      <c r="I167" s="29"/>
      <c r="J167" s="29"/>
      <c r="K167" s="29"/>
      <c r="L167" s="29"/>
      <c r="M167" s="29"/>
      <c r="N167" s="29"/>
      <c r="O167" s="29"/>
      <c r="P167" s="29"/>
      <c r="Q167" s="29"/>
      <c r="R167" s="29"/>
      <c r="S167" s="29"/>
      <c r="T167" s="29"/>
      <c r="U167" s="29"/>
      <c r="V167" s="29"/>
      <c r="W167" s="29"/>
      <c r="X167" s="29"/>
      <c r="Y167" s="29"/>
      <c r="Z167" s="29"/>
      <c r="AA167" s="29"/>
      <c r="AB167" s="29"/>
      <c r="AC167" s="29"/>
    </row>
    <row r="168" spans="1:29" ht="15.75" customHeight="1">
      <c r="A168" s="29"/>
      <c r="B168" s="29"/>
      <c r="C168" s="29"/>
      <c r="D168" s="75"/>
      <c r="E168" s="29"/>
      <c r="F168" s="29"/>
      <c r="G168" s="29"/>
      <c r="H168" s="29"/>
      <c r="I168" s="29"/>
      <c r="J168" s="29"/>
      <c r="K168" s="29"/>
      <c r="L168" s="29"/>
      <c r="M168" s="29"/>
      <c r="N168" s="29"/>
      <c r="O168" s="29"/>
      <c r="P168" s="29"/>
      <c r="Q168" s="29"/>
      <c r="R168" s="29"/>
      <c r="S168" s="29"/>
      <c r="T168" s="29"/>
      <c r="U168" s="29"/>
      <c r="V168" s="29"/>
      <c r="W168" s="29"/>
      <c r="X168" s="29"/>
      <c r="Y168" s="29"/>
      <c r="Z168" s="29"/>
      <c r="AA168" s="29"/>
      <c r="AB168" s="29"/>
      <c r="AC168" s="29"/>
    </row>
    <row r="169" spans="1:29" ht="15.75" customHeight="1">
      <c r="A169" s="29"/>
      <c r="B169" s="29"/>
      <c r="C169" s="29"/>
      <c r="D169" s="75"/>
      <c r="E169" s="29"/>
      <c r="F169" s="29"/>
      <c r="G169" s="29"/>
      <c r="H169" s="29"/>
      <c r="I169" s="29"/>
      <c r="J169" s="29"/>
      <c r="K169" s="29"/>
      <c r="L169" s="29"/>
      <c r="M169" s="29"/>
      <c r="N169" s="29"/>
      <c r="O169" s="29"/>
      <c r="P169" s="29"/>
      <c r="Q169" s="29"/>
      <c r="R169" s="29"/>
      <c r="S169" s="29"/>
      <c r="T169" s="29"/>
      <c r="U169" s="29"/>
      <c r="V169" s="29"/>
      <c r="W169" s="29"/>
      <c r="X169" s="29"/>
      <c r="Y169" s="29"/>
      <c r="Z169" s="29"/>
      <c r="AA169" s="29"/>
      <c r="AB169" s="29"/>
      <c r="AC169" s="29"/>
    </row>
    <row r="170" spans="1:29" ht="15.75" customHeight="1">
      <c r="A170" s="29"/>
      <c r="B170" s="29"/>
      <c r="C170" s="29"/>
      <c r="D170" s="75"/>
      <c r="E170" s="29"/>
      <c r="F170" s="29"/>
      <c r="G170" s="29"/>
      <c r="H170" s="29"/>
      <c r="I170" s="29"/>
      <c r="J170" s="29"/>
      <c r="K170" s="29"/>
      <c r="L170" s="29"/>
      <c r="M170" s="29"/>
      <c r="N170" s="29"/>
      <c r="O170" s="29"/>
      <c r="P170" s="29"/>
      <c r="Q170" s="29"/>
      <c r="R170" s="29"/>
      <c r="S170" s="29"/>
      <c r="T170" s="29"/>
      <c r="U170" s="29"/>
      <c r="V170" s="29"/>
      <c r="W170" s="29"/>
      <c r="X170" s="29"/>
      <c r="Y170" s="29"/>
      <c r="Z170" s="29"/>
      <c r="AA170" s="29"/>
      <c r="AB170" s="29"/>
      <c r="AC170" s="29"/>
    </row>
    <row r="171" spans="1:29" ht="15.75" customHeight="1">
      <c r="A171" s="29"/>
      <c r="B171" s="29"/>
      <c r="C171" s="29"/>
      <c r="D171" s="75"/>
      <c r="E171" s="29"/>
      <c r="F171" s="29"/>
      <c r="G171" s="29"/>
      <c r="H171" s="29"/>
      <c r="I171" s="29"/>
      <c r="J171" s="29"/>
      <c r="K171" s="29"/>
      <c r="L171" s="29"/>
      <c r="M171" s="29"/>
      <c r="N171" s="29"/>
      <c r="O171" s="29"/>
      <c r="P171" s="29"/>
      <c r="Q171" s="29"/>
      <c r="R171" s="29"/>
      <c r="S171" s="29"/>
      <c r="T171" s="29"/>
      <c r="U171" s="29"/>
      <c r="V171" s="29"/>
      <c r="W171" s="29"/>
      <c r="X171" s="29"/>
      <c r="Y171" s="29"/>
      <c r="Z171" s="29"/>
      <c r="AA171" s="29"/>
      <c r="AB171" s="29"/>
      <c r="AC171" s="29"/>
    </row>
    <row r="172" spans="1:29" ht="15.75" customHeight="1">
      <c r="A172" s="29"/>
      <c r="B172" s="29"/>
      <c r="C172" s="29"/>
      <c r="D172" s="75"/>
      <c r="E172" s="29"/>
      <c r="F172" s="29"/>
      <c r="G172" s="29"/>
      <c r="H172" s="29"/>
      <c r="I172" s="29"/>
      <c r="J172" s="29"/>
      <c r="K172" s="29"/>
      <c r="L172" s="29"/>
      <c r="M172" s="29"/>
      <c r="N172" s="29"/>
      <c r="O172" s="29"/>
      <c r="P172" s="29"/>
      <c r="Q172" s="29"/>
      <c r="R172" s="29"/>
      <c r="S172" s="29"/>
      <c r="T172" s="29"/>
      <c r="U172" s="29"/>
      <c r="V172" s="29"/>
      <c r="W172" s="29"/>
      <c r="X172" s="29"/>
      <c r="Y172" s="29"/>
      <c r="Z172" s="29"/>
      <c r="AA172" s="29"/>
      <c r="AB172" s="29"/>
      <c r="AC172" s="29"/>
    </row>
    <row r="173" spans="1:29" ht="15.75" customHeight="1">
      <c r="A173" s="29"/>
      <c r="B173" s="29"/>
      <c r="C173" s="29"/>
      <c r="D173" s="75"/>
      <c r="E173" s="29"/>
      <c r="F173" s="29"/>
      <c r="G173" s="29"/>
      <c r="H173" s="29"/>
      <c r="I173" s="29"/>
      <c r="J173" s="29"/>
      <c r="K173" s="29"/>
      <c r="L173" s="29"/>
      <c r="M173" s="29"/>
      <c r="N173" s="29"/>
      <c r="O173" s="29"/>
      <c r="P173" s="29"/>
      <c r="Q173" s="29"/>
      <c r="R173" s="29"/>
      <c r="S173" s="29"/>
      <c r="T173" s="29"/>
      <c r="U173" s="29"/>
      <c r="V173" s="29"/>
      <c r="W173" s="29"/>
      <c r="X173" s="29"/>
      <c r="Y173" s="29"/>
      <c r="Z173" s="29"/>
      <c r="AA173" s="29"/>
      <c r="AB173" s="29"/>
      <c r="AC173" s="29"/>
    </row>
    <row r="174" spans="1:29" ht="15.75" customHeight="1">
      <c r="A174" s="29"/>
      <c r="B174" s="29"/>
      <c r="C174" s="29"/>
      <c r="D174" s="75"/>
      <c r="E174" s="29"/>
      <c r="F174" s="29"/>
      <c r="G174" s="29"/>
      <c r="H174" s="29"/>
      <c r="I174" s="29"/>
      <c r="J174" s="29"/>
      <c r="K174" s="29"/>
      <c r="L174" s="29"/>
      <c r="M174" s="29"/>
      <c r="N174" s="29"/>
      <c r="O174" s="29"/>
      <c r="P174" s="29"/>
      <c r="Q174" s="29"/>
      <c r="R174" s="29"/>
      <c r="S174" s="29"/>
      <c r="T174" s="29"/>
      <c r="U174" s="29"/>
      <c r="V174" s="29"/>
      <c r="W174" s="29"/>
      <c r="X174" s="29"/>
      <c r="Y174" s="29"/>
      <c r="Z174" s="29"/>
      <c r="AA174" s="29"/>
      <c r="AB174" s="29"/>
      <c r="AC174" s="29"/>
    </row>
    <row r="175" spans="1:29" ht="15.75" customHeight="1">
      <c r="A175" s="29"/>
      <c r="B175" s="29"/>
      <c r="C175" s="29"/>
      <c r="D175" s="75"/>
      <c r="E175" s="29"/>
      <c r="F175" s="29"/>
      <c r="G175" s="29"/>
      <c r="H175" s="29"/>
      <c r="I175" s="29"/>
      <c r="J175" s="29"/>
      <c r="K175" s="29"/>
      <c r="L175" s="29"/>
      <c r="M175" s="29"/>
      <c r="N175" s="29"/>
      <c r="O175" s="29"/>
      <c r="P175" s="29"/>
      <c r="Q175" s="29"/>
      <c r="R175" s="29"/>
      <c r="S175" s="29"/>
      <c r="T175" s="29"/>
      <c r="U175" s="29"/>
      <c r="V175" s="29"/>
      <c r="W175" s="29"/>
      <c r="X175" s="29"/>
      <c r="Y175" s="29"/>
      <c r="Z175" s="29"/>
      <c r="AA175" s="29"/>
      <c r="AB175" s="29"/>
      <c r="AC175" s="29"/>
    </row>
    <row r="176" spans="1:29" ht="15.75" customHeight="1">
      <c r="A176" s="29"/>
      <c r="B176" s="29"/>
      <c r="C176" s="29"/>
      <c r="D176" s="75"/>
      <c r="E176" s="29"/>
      <c r="F176" s="29"/>
      <c r="G176" s="29"/>
      <c r="H176" s="29"/>
      <c r="I176" s="29"/>
      <c r="J176" s="29"/>
      <c r="K176" s="29"/>
      <c r="L176" s="29"/>
      <c r="M176" s="29"/>
      <c r="N176" s="29"/>
      <c r="O176" s="29"/>
      <c r="P176" s="29"/>
      <c r="Q176" s="29"/>
      <c r="R176" s="29"/>
      <c r="S176" s="29"/>
      <c r="T176" s="29"/>
      <c r="U176" s="29"/>
      <c r="V176" s="29"/>
      <c r="W176" s="29"/>
      <c r="X176" s="29"/>
      <c r="Y176" s="29"/>
      <c r="Z176" s="29"/>
      <c r="AA176" s="29"/>
      <c r="AB176" s="29"/>
      <c r="AC176" s="29"/>
    </row>
    <row r="177" spans="1:29" ht="15.75" customHeight="1">
      <c r="A177" s="29"/>
      <c r="B177" s="29"/>
      <c r="C177" s="29"/>
      <c r="D177" s="75"/>
      <c r="E177" s="29"/>
      <c r="F177" s="29"/>
      <c r="G177" s="29"/>
      <c r="H177" s="29"/>
      <c r="I177" s="29"/>
      <c r="J177" s="29"/>
      <c r="K177" s="29"/>
      <c r="L177" s="29"/>
      <c r="M177" s="29"/>
      <c r="N177" s="29"/>
      <c r="O177" s="29"/>
      <c r="P177" s="29"/>
      <c r="Q177" s="29"/>
      <c r="R177" s="29"/>
      <c r="S177" s="29"/>
      <c r="T177" s="29"/>
      <c r="U177" s="29"/>
      <c r="V177" s="29"/>
      <c r="W177" s="29"/>
      <c r="X177" s="29"/>
      <c r="Y177" s="29"/>
      <c r="Z177" s="29"/>
      <c r="AA177" s="29"/>
      <c r="AB177" s="29"/>
      <c r="AC177" s="29"/>
    </row>
    <row r="178" spans="1:29" ht="15.75" customHeight="1">
      <c r="A178" s="29"/>
      <c r="B178" s="29"/>
      <c r="C178" s="29"/>
      <c r="D178" s="75"/>
      <c r="E178" s="29"/>
      <c r="F178" s="29"/>
      <c r="G178" s="29"/>
      <c r="H178" s="29"/>
      <c r="I178" s="29"/>
      <c r="J178" s="29"/>
      <c r="K178" s="29"/>
      <c r="L178" s="29"/>
      <c r="M178" s="29"/>
      <c r="N178" s="29"/>
      <c r="O178" s="29"/>
      <c r="P178" s="29"/>
      <c r="Q178" s="29"/>
      <c r="R178" s="29"/>
      <c r="S178" s="29"/>
      <c r="T178" s="29"/>
      <c r="U178" s="29"/>
      <c r="V178" s="29"/>
      <c r="W178" s="29"/>
      <c r="X178" s="29"/>
      <c r="Y178" s="29"/>
      <c r="Z178" s="29"/>
      <c r="AA178" s="29"/>
      <c r="AB178" s="29"/>
      <c r="AC178" s="29"/>
    </row>
    <row r="179" spans="1:29" ht="15.75" customHeight="1">
      <c r="A179" s="29"/>
      <c r="B179" s="29"/>
      <c r="C179" s="29"/>
      <c r="D179" s="75"/>
      <c r="E179" s="29"/>
      <c r="F179" s="29"/>
      <c r="G179" s="29"/>
      <c r="H179" s="29"/>
      <c r="I179" s="29"/>
      <c r="J179" s="29"/>
      <c r="K179" s="29"/>
      <c r="L179" s="29"/>
      <c r="M179" s="29"/>
      <c r="N179" s="29"/>
      <c r="O179" s="29"/>
      <c r="P179" s="29"/>
      <c r="Q179" s="29"/>
      <c r="R179" s="29"/>
      <c r="S179" s="29"/>
      <c r="T179" s="29"/>
      <c r="U179" s="29"/>
      <c r="V179" s="29"/>
      <c r="W179" s="29"/>
      <c r="X179" s="29"/>
      <c r="Y179" s="29"/>
      <c r="Z179" s="29"/>
      <c r="AA179" s="29"/>
      <c r="AB179" s="29"/>
      <c r="AC179" s="29"/>
    </row>
    <row r="180" spans="1:29" ht="15.75" customHeight="1">
      <c r="A180" s="29"/>
      <c r="B180" s="29"/>
      <c r="C180" s="29"/>
      <c r="D180" s="75"/>
      <c r="E180" s="29"/>
      <c r="F180" s="29"/>
      <c r="G180" s="29"/>
      <c r="H180" s="29"/>
      <c r="I180" s="29"/>
      <c r="J180" s="29"/>
      <c r="K180" s="29"/>
      <c r="L180" s="29"/>
      <c r="M180" s="29"/>
      <c r="N180" s="29"/>
      <c r="O180" s="29"/>
      <c r="P180" s="29"/>
      <c r="Q180" s="29"/>
      <c r="R180" s="29"/>
      <c r="S180" s="29"/>
      <c r="T180" s="29"/>
      <c r="U180" s="29"/>
      <c r="V180" s="29"/>
      <c r="W180" s="29"/>
      <c r="X180" s="29"/>
      <c r="Y180" s="29"/>
      <c r="Z180" s="29"/>
      <c r="AA180" s="29"/>
      <c r="AB180" s="29"/>
      <c r="AC180" s="29"/>
    </row>
    <row r="181" spans="1:29" ht="15.75" customHeight="1">
      <c r="A181" s="29"/>
      <c r="B181" s="29"/>
      <c r="C181" s="29"/>
      <c r="D181" s="75"/>
      <c r="E181" s="29"/>
      <c r="F181" s="29"/>
      <c r="G181" s="29"/>
      <c r="H181" s="29"/>
      <c r="I181" s="29"/>
      <c r="J181" s="29"/>
      <c r="K181" s="29"/>
      <c r="L181" s="29"/>
      <c r="M181" s="29"/>
      <c r="N181" s="29"/>
      <c r="O181" s="29"/>
      <c r="P181" s="29"/>
      <c r="Q181" s="29"/>
      <c r="R181" s="29"/>
      <c r="S181" s="29"/>
      <c r="T181" s="29"/>
      <c r="U181" s="29"/>
      <c r="V181" s="29"/>
      <c r="W181" s="29"/>
      <c r="X181" s="29"/>
      <c r="Y181" s="29"/>
      <c r="Z181" s="29"/>
      <c r="AA181" s="29"/>
      <c r="AB181" s="29"/>
      <c r="AC181" s="29"/>
    </row>
    <row r="182" spans="1:29" ht="15.75" customHeight="1">
      <c r="A182" s="29"/>
      <c r="B182" s="29"/>
      <c r="C182" s="29"/>
      <c r="D182" s="75"/>
      <c r="E182" s="29"/>
      <c r="F182" s="29"/>
      <c r="G182" s="29"/>
      <c r="H182" s="29"/>
      <c r="I182" s="29"/>
      <c r="J182" s="29"/>
      <c r="K182" s="29"/>
      <c r="L182" s="29"/>
      <c r="M182" s="29"/>
      <c r="N182" s="29"/>
      <c r="O182" s="29"/>
      <c r="P182" s="29"/>
      <c r="Q182" s="29"/>
      <c r="R182" s="29"/>
      <c r="S182" s="29"/>
      <c r="T182" s="29"/>
      <c r="U182" s="29"/>
      <c r="V182" s="29"/>
      <c r="W182" s="29"/>
      <c r="X182" s="29"/>
      <c r="Y182" s="29"/>
      <c r="Z182" s="29"/>
      <c r="AA182" s="29"/>
      <c r="AB182" s="29"/>
      <c r="AC182" s="29"/>
    </row>
    <row r="183" spans="1:29" ht="15.75" customHeight="1">
      <c r="A183" s="29"/>
      <c r="B183" s="29"/>
      <c r="C183" s="29"/>
      <c r="D183" s="75"/>
      <c r="E183" s="29"/>
      <c r="F183" s="29"/>
      <c r="G183" s="29"/>
      <c r="H183" s="29"/>
      <c r="I183" s="29"/>
      <c r="J183" s="29"/>
      <c r="K183" s="29"/>
      <c r="L183" s="29"/>
      <c r="M183" s="29"/>
      <c r="N183" s="29"/>
      <c r="O183" s="29"/>
      <c r="P183" s="29"/>
      <c r="Q183" s="29"/>
      <c r="R183" s="29"/>
      <c r="S183" s="29"/>
      <c r="T183" s="29"/>
      <c r="U183" s="29"/>
      <c r="V183" s="29"/>
      <c r="W183" s="29"/>
      <c r="X183" s="29"/>
      <c r="Y183" s="29"/>
      <c r="Z183" s="29"/>
      <c r="AA183" s="29"/>
      <c r="AB183" s="29"/>
      <c r="AC183" s="29"/>
    </row>
    <row r="184" spans="1:29" ht="15.75" customHeight="1">
      <c r="A184" s="29"/>
      <c r="B184" s="29"/>
      <c r="C184" s="29"/>
      <c r="D184" s="75"/>
      <c r="E184" s="29"/>
      <c r="F184" s="29"/>
      <c r="G184" s="29"/>
      <c r="H184" s="29"/>
      <c r="I184" s="29"/>
      <c r="J184" s="29"/>
      <c r="K184" s="29"/>
      <c r="L184" s="29"/>
      <c r="M184" s="29"/>
      <c r="N184" s="29"/>
      <c r="O184" s="29"/>
      <c r="P184" s="29"/>
      <c r="Q184" s="29"/>
      <c r="R184" s="29"/>
      <c r="S184" s="29"/>
      <c r="T184" s="29"/>
      <c r="U184" s="29"/>
      <c r="V184" s="29"/>
      <c r="W184" s="29"/>
      <c r="X184" s="29"/>
      <c r="Y184" s="29"/>
      <c r="Z184" s="29"/>
      <c r="AA184" s="29"/>
      <c r="AB184" s="29"/>
      <c r="AC184" s="29"/>
    </row>
    <row r="185" spans="1:29" ht="15.75" customHeight="1">
      <c r="A185" s="29"/>
      <c r="B185" s="29"/>
      <c r="C185" s="29"/>
      <c r="D185" s="75"/>
      <c r="E185" s="29"/>
      <c r="F185" s="29"/>
      <c r="G185" s="29"/>
      <c r="H185" s="29"/>
      <c r="I185" s="29"/>
      <c r="J185" s="29"/>
      <c r="K185" s="29"/>
      <c r="L185" s="29"/>
      <c r="M185" s="29"/>
      <c r="N185" s="29"/>
      <c r="O185" s="29"/>
      <c r="P185" s="29"/>
      <c r="Q185" s="29"/>
      <c r="R185" s="29"/>
      <c r="S185" s="29"/>
      <c r="T185" s="29"/>
      <c r="U185" s="29"/>
      <c r="V185" s="29"/>
      <c r="W185" s="29"/>
      <c r="X185" s="29"/>
      <c r="Y185" s="29"/>
      <c r="Z185" s="29"/>
      <c r="AA185" s="29"/>
      <c r="AB185" s="29"/>
      <c r="AC185" s="29"/>
    </row>
    <row r="186" spans="1:29" ht="15.75" customHeight="1">
      <c r="A186" s="29"/>
      <c r="B186" s="29"/>
      <c r="C186" s="29"/>
      <c r="D186" s="75"/>
      <c r="E186" s="29"/>
      <c r="F186" s="29"/>
      <c r="G186" s="29"/>
      <c r="H186" s="29"/>
      <c r="I186" s="29"/>
      <c r="J186" s="29"/>
      <c r="K186" s="29"/>
      <c r="L186" s="29"/>
      <c r="M186" s="29"/>
      <c r="N186" s="29"/>
      <c r="O186" s="29"/>
      <c r="P186" s="29"/>
      <c r="Q186" s="29"/>
      <c r="R186" s="29"/>
      <c r="S186" s="29"/>
      <c r="T186" s="29"/>
      <c r="U186" s="29"/>
      <c r="V186" s="29"/>
      <c r="W186" s="29"/>
      <c r="X186" s="29"/>
      <c r="Y186" s="29"/>
      <c r="Z186" s="29"/>
      <c r="AA186" s="29"/>
      <c r="AB186" s="29"/>
      <c r="AC186" s="29"/>
    </row>
    <row r="187" spans="1:29" ht="15.75" customHeight="1">
      <c r="A187" s="29"/>
      <c r="B187" s="29"/>
      <c r="C187" s="29"/>
      <c r="D187" s="75"/>
      <c r="E187" s="29"/>
      <c r="F187" s="29"/>
      <c r="G187" s="29"/>
      <c r="H187" s="29"/>
      <c r="I187" s="29"/>
      <c r="J187" s="29"/>
      <c r="K187" s="29"/>
      <c r="L187" s="29"/>
      <c r="M187" s="29"/>
      <c r="N187" s="29"/>
      <c r="O187" s="29"/>
      <c r="P187" s="29"/>
      <c r="Q187" s="29"/>
      <c r="R187" s="29"/>
      <c r="S187" s="29"/>
      <c r="T187" s="29"/>
      <c r="U187" s="29"/>
      <c r="V187" s="29"/>
      <c r="W187" s="29"/>
      <c r="X187" s="29"/>
      <c r="Y187" s="29"/>
      <c r="Z187" s="29"/>
      <c r="AA187" s="29"/>
      <c r="AB187" s="29"/>
      <c r="AC187" s="29"/>
    </row>
    <row r="188" spans="1:29" ht="15.75" customHeight="1">
      <c r="A188" s="29"/>
      <c r="B188" s="29"/>
      <c r="C188" s="29"/>
      <c r="D188" s="75"/>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row>
    <row r="189" spans="1:29" ht="15.75" customHeight="1">
      <c r="A189" s="29"/>
      <c r="B189" s="29"/>
      <c r="C189" s="29"/>
      <c r="D189" s="75"/>
      <c r="E189" s="29"/>
      <c r="F189" s="29"/>
      <c r="G189" s="29"/>
      <c r="H189" s="29"/>
      <c r="I189" s="29"/>
      <c r="J189" s="29"/>
      <c r="K189" s="29"/>
      <c r="L189" s="29"/>
      <c r="M189" s="29"/>
      <c r="N189" s="29"/>
      <c r="O189" s="29"/>
      <c r="P189" s="29"/>
      <c r="Q189" s="29"/>
      <c r="R189" s="29"/>
      <c r="S189" s="29"/>
      <c r="T189" s="29"/>
      <c r="U189" s="29"/>
      <c r="V189" s="29"/>
      <c r="W189" s="29"/>
      <c r="X189" s="29"/>
      <c r="Y189" s="29"/>
      <c r="Z189" s="29"/>
      <c r="AA189" s="29"/>
      <c r="AB189" s="29"/>
      <c r="AC189" s="29"/>
    </row>
    <row r="190" spans="1:29" ht="15.75" customHeight="1">
      <c r="A190" s="29"/>
      <c r="B190" s="29"/>
      <c r="C190" s="29"/>
      <c r="D190" s="75"/>
      <c r="E190" s="29"/>
      <c r="F190" s="29"/>
      <c r="G190" s="29"/>
      <c r="H190" s="29"/>
      <c r="I190" s="29"/>
      <c r="J190" s="29"/>
      <c r="K190" s="29"/>
      <c r="L190" s="29"/>
      <c r="M190" s="29"/>
      <c r="N190" s="29"/>
      <c r="O190" s="29"/>
      <c r="P190" s="29"/>
      <c r="Q190" s="29"/>
      <c r="R190" s="29"/>
      <c r="S190" s="29"/>
      <c r="T190" s="29"/>
      <c r="U190" s="29"/>
      <c r="V190" s="29"/>
      <c r="W190" s="29"/>
      <c r="X190" s="29"/>
      <c r="Y190" s="29"/>
      <c r="Z190" s="29"/>
      <c r="AA190" s="29"/>
      <c r="AB190" s="29"/>
      <c r="AC190" s="29"/>
    </row>
    <row r="191" spans="1:29" ht="15.75" customHeight="1">
      <c r="A191" s="29"/>
      <c r="B191" s="29"/>
      <c r="C191" s="29"/>
      <c r="D191" s="75"/>
      <c r="E191" s="29"/>
      <c r="F191" s="29"/>
      <c r="G191" s="29"/>
      <c r="H191" s="29"/>
      <c r="I191" s="29"/>
      <c r="J191" s="29"/>
      <c r="K191" s="29"/>
      <c r="L191" s="29"/>
      <c r="M191" s="29"/>
      <c r="N191" s="29"/>
      <c r="O191" s="29"/>
      <c r="P191" s="29"/>
      <c r="Q191" s="29"/>
      <c r="R191" s="29"/>
      <c r="S191" s="29"/>
      <c r="T191" s="29"/>
      <c r="U191" s="29"/>
      <c r="V191" s="29"/>
      <c r="W191" s="29"/>
      <c r="X191" s="29"/>
      <c r="Y191" s="29"/>
      <c r="Z191" s="29"/>
      <c r="AA191" s="29"/>
      <c r="AB191" s="29"/>
      <c r="AC191" s="29"/>
    </row>
    <row r="192" spans="1:29" ht="15.75" customHeight="1">
      <c r="A192" s="29"/>
      <c r="B192" s="29"/>
      <c r="C192" s="29"/>
      <c r="D192" s="75"/>
      <c r="E192" s="29"/>
      <c r="F192" s="29"/>
      <c r="G192" s="29"/>
      <c r="H192" s="29"/>
      <c r="I192" s="29"/>
      <c r="J192" s="29"/>
      <c r="K192" s="29"/>
      <c r="L192" s="29"/>
      <c r="M192" s="29"/>
      <c r="N192" s="29"/>
      <c r="O192" s="29"/>
      <c r="P192" s="29"/>
      <c r="Q192" s="29"/>
      <c r="R192" s="29"/>
      <c r="S192" s="29"/>
      <c r="T192" s="29"/>
      <c r="U192" s="29"/>
      <c r="V192" s="29"/>
      <c r="W192" s="29"/>
      <c r="X192" s="29"/>
      <c r="Y192" s="29"/>
      <c r="Z192" s="29"/>
      <c r="AA192" s="29"/>
      <c r="AB192" s="29"/>
      <c r="AC192" s="29"/>
    </row>
    <row r="193" spans="1:29" ht="15.75" customHeight="1">
      <c r="A193" s="29"/>
      <c r="B193" s="29"/>
      <c r="C193" s="29"/>
      <c r="D193" s="75"/>
      <c r="E193" s="29"/>
      <c r="F193" s="29"/>
      <c r="G193" s="29"/>
      <c r="H193" s="29"/>
      <c r="I193" s="29"/>
      <c r="J193" s="29"/>
      <c r="K193" s="29"/>
      <c r="L193" s="29"/>
      <c r="M193" s="29"/>
      <c r="N193" s="29"/>
      <c r="O193" s="29"/>
      <c r="P193" s="29"/>
      <c r="Q193" s="29"/>
      <c r="R193" s="29"/>
      <c r="S193" s="29"/>
      <c r="T193" s="29"/>
      <c r="U193" s="29"/>
      <c r="V193" s="29"/>
      <c r="W193" s="29"/>
      <c r="X193" s="29"/>
      <c r="Y193" s="29"/>
      <c r="Z193" s="29"/>
      <c r="AA193" s="29"/>
      <c r="AB193" s="29"/>
      <c r="AC193" s="29"/>
    </row>
    <row r="194" spans="1:29" ht="15.75" customHeight="1">
      <c r="A194" s="29"/>
      <c r="B194" s="29"/>
      <c r="C194" s="29"/>
      <c r="D194" s="75"/>
      <c r="E194" s="29"/>
      <c r="F194" s="29"/>
      <c r="G194" s="29"/>
      <c r="H194" s="29"/>
      <c r="I194" s="29"/>
      <c r="J194" s="29"/>
      <c r="K194" s="29"/>
      <c r="L194" s="29"/>
      <c r="M194" s="29"/>
      <c r="N194" s="29"/>
      <c r="O194" s="29"/>
      <c r="P194" s="29"/>
      <c r="Q194" s="29"/>
      <c r="R194" s="29"/>
      <c r="S194" s="29"/>
      <c r="T194" s="29"/>
      <c r="U194" s="29"/>
      <c r="V194" s="29"/>
      <c r="W194" s="29"/>
      <c r="X194" s="29"/>
      <c r="Y194" s="29"/>
      <c r="Z194" s="29"/>
      <c r="AA194" s="29"/>
      <c r="AB194" s="29"/>
      <c r="AC194" s="29"/>
    </row>
    <row r="195" spans="1:29" ht="15.75" customHeight="1">
      <c r="A195" s="29"/>
      <c r="B195" s="29"/>
      <c r="C195" s="29"/>
      <c r="D195" s="75"/>
      <c r="E195" s="29"/>
      <c r="F195" s="29"/>
      <c r="G195" s="29"/>
      <c r="H195" s="29"/>
      <c r="I195" s="29"/>
      <c r="J195" s="29"/>
      <c r="K195" s="29"/>
      <c r="L195" s="29"/>
      <c r="M195" s="29"/>
      <c r="N195" s="29"/>
      <c r="O195" s="29"/>
      <c r="P195" s="29"/>
      <c r="Q195" s="29"/>
      <c r="R195" s="29"/>
      <c r="S195" s="29"/>
      <c r="T195" s="29"/>
      <c r="U195" s="29"/>
      <c r="V195" s="29"/>
      <c r="W195" s="29"/>
      <c r="X195" s="29"/>
      <c r="Y195" s="29"/>
      <c r="Z195" s="29"/>
      <c r="AA195" s="29"/>
      <c r="AB195" s="29"/>
      <c r="AC195" s="29"/>
    </row>
    <row r="196" spans="1:29" ht="15.75" customHeight="1">
      <c r="A196" s="29"/>
      <c r="B196" s="29"/>
      <c r="C196" s="29"/>
      <c r="D196" s="75"/>
      <c r="E196" s="29"/>
      <c r="F196" s="29"/>
      <c r="G196" s="29"/>
      <c r="H196" s="29"/>
      <c r="I196" s="29"/>
      <c r="J196" s="29"/>
      <c r="K196" s="29"/>
      <c r="L196" s="29"/>
      <c r="M196" s="29"/>
      <c r="N196" s="29"/>
      <c r="O196" s="29"/>
      <c r="P196" s="29"/>
      <c r="Q196" s="29"/>
      <c r="R196" s="29"/>
      <c r="S196" s="29"/>
      <c r="T196" s="29"/>
      <c r="U196" s="29"/>
      <c r="V196" s="29"/>
      <c r="W196" s="29"/>
      <c r="X196" s="29"/>
      <c r="Y196" s="29"/>
      <c r="Z196" s="29"/>
      <c r="AA196" s="29"/>
      <c r="AB196" s="29"/>
      <c r="AC196" s="29"/>
    </row>
    <row r="197" spans="1:29" ht="15.75" customHeight="1">
      <c r="A197" s="29"/>
      <c r="B197" s="29"/>
      <c r="C197" s="29"/>
      <c r="D197" s="75"/>
      <c r="E197" s="29"/>
      <c r="F197" s="29"/>
      <c r="G197" s="29"/>
      <c r="H197" s="29"/>
      <c r="I197" s="29"/>
      <c r="J197" s="29"/>
      <c r="K197" s="29"/>
      <c r="L197" s="29"/>
      <c r="M197" s="29"/>
      <c r="N197" s="29"/>
      <c r="O197" s="29"/>
      <c r="P197" s="29"/>
      <c r="Q197" s="29"/>
      <c r="R197" s="29"/>
      <c r="S197" s="29"/>
      <c r="T197" s="29"/>
      <c r="U197" s="29"/>
      <c r="V197" s="29"/>
      <c r="W197" s="29"/>
      <c r="X197" s="29"/>
      <c r="Y197" s="29"/>
      <c r="Z197" s="29"/>
      <c r="AA197" s="29"/>
      <c r="AB197" s="29"/>
      <c r="AC197" s="29"/>
    </row>
    <row r="198" spans="1:29" ht="15.75" customHeight="1">
      <c r="A198" s="29"/>
      <c r="B198" s="29"/>
      <c r="C198" s="29"/>
      <c r="D198" s="75"/>
      <c r="E198" s="29"/>
      <c r="F198" s="29"/>
      <c r="G198" s="29"/>
      <c r="H198" s="29"/>
      <c r="I198" s="29"/>
      <c r="J198" s="29"/>
      <c r="K198" s="29"/>
      <c r="L198" s="29"/>
      <c r="M198" s="29"/>
      <c r="N198" s="29"/>
      <c r="O198" s="29"/>
      <c r="P198" s="29"/>
      <c r="Q198" s="29"/>
      <c r="R198" s="29"/>
      <c r="S198" s="29"/>
      <c r="T198" s="29"/>
      <c r="U198" s="29"/>
      <c r="V198" s="29"/>
      <c r="W198" s="29"/>
      <c r="X198" s="29"/>
      <c r="Y198" s="29"/>
      <c r="Z198" s="29"/>
      <c r="AA198" s="29"/>
      <c r="AB198" s="29"/>
      <c r="AC198" s="29"/>
    </row>
    <row r="199" spans="1:29" ht="15.75" customHeight="1">
      <c r="A199" s="29"/>
      <c r="B199" s="29"/>
      <c r="C199" s="29"/>
      <c r="D199" s="75"/>
      <c r="E199" s="29"/>
      <c r="F199" s="29"/>
      <c r="G199" s="29"/>
      <c r="H199" s="29"/>
      <c r="I199" s="29"/>
      <c r="J199" s="29"/>
      <c r="K199" s="29"/>
      <c r="L199" s="29"/>
      <c r="M199" s="29"/>
      <c r="N199" s="29"/>
      <c r="O199" s="29"/>
      <c r="P199" s="29"/>
      <c r="Q199" s="29"/>
      <c r="R199" s="29"/>
      <c r="S199" s="29"/>
      <c r="T199" s="29"/>
      <c r="U199" s="29"/>
      <c r="V199" s="29"/>
      <c r="W199" s="29"/>
      <c r="X199" s="29"/>
      <c r="Y199" s="29"/>
      <c r="Z199" s="29"/>
      <c r="AA199" s="29"/>
      <c r="AB199" s="29"/>
      <c r="AC199" s="29"/>
    </row>
    <row r="200" spans="1:29" ht="15.75" customHeight="1">
      <c r="A200" s="29"/>
      <c r="B200" s="29"/>
      <c r="C200" s="29"/>
      <c r="D200" s="75"/>
      <c r="E200" s="29"/>
      <c r="F200" s="29"/>
      <c r="G200" s="29"/>
      <c r="H200" s="29"/>
      <c r="I200" s="29"/>
      <c r="J200" s="29"/>
      <c r="K200" s="29"/>
      <c r="L200" s="29"/>
      <c r="M200" s="29"/>
      <c r="N200" s="29"/>
      <c r="O200" s="29"/>
      <c r="P200" s="29"/>
      <c r="Q200" s="29"/>
      <c r="R200" s="29"/>
      <c r="S200" s="29"/>
      <c r="T200" s="29"/>
      <c r="U200" s="29"/>
      <c r="V200" s="29"/>
      <c r="W200" s="29"/>
      <c r="X200" s="29"/>
      <c r="Y200" s="29"/>
      <c r="Z200" s="29"/>
      <c r="AA200" s="29"/>
      <c r="AB200" s="29"/>
      <c r="AC200" s="29"/>
    </row>
    <row r="201" spans="1:29" ht="15.75" customHeight="1">
      <c r="A201" s="29"/>
      <c r="B201" s="29"/>
      <c r="C201" s="29"/>
      <c r="D201" s="75"/>
      <c r="E201" s="29"/>
      <c r="F201" s="29"/>
      <c r="G201" s="29"/>
      <c r="H201" s="29"/>
      <c r="I201" s="29"/>
      <c r="J201" s="29"/>
      <c r="K201" s="29"/>
      <c r="L201" s="29"/>
      <c r="M201" s="29"/>
      <c r="N201" s="29"/>
      <c r="O201" s="29"/>
      <c r="P201" s="29"/>
      <c r="Q201" s="29"/>
      <c r="R201" s="29"/>
      <c r="S201" s="29"/>
      <c r="T201" s="29"/>
      <c r="U201" s="29"/>
      <c r="V201" s="29"/>
      <c r="W201" s="29"/>
      <c r="X201" s="29"/>
      <c r="Y201" s="29"/>
      <c r="Z201" s="29"/>
      <c r="AA201" s="29"/>
      <c r="AB201" s="29"/>
      <c r="AC201" s="29"/>
    </row>
    <row r="202" spans="1:29" ht="15.75" customHeight="1">
      <c r="A202" s="29"/>
      <c r="B202" s="29"/>
      <c r="C202" s="29"/>
      <c r="D202" s="75"/>
      <c r="E202" s="29"/>
      <c r="F202" s="29"/>
      <c r="G202" s="29"/>
      <c r="H202" s="29"/>
      <c r="I202" s="29"/>
      <c r="J202" s="29"/>
      <c r="K202" s="29"/>
      <c r="L202" s="29"/>
      <c r="M202" s="29"/>
      <c r="N202" s="29"/>
      <c r="O202" s="29"/>
      <c r="P202" s="29"/>
      <c r="Q202" s="29"/>
      <c r="R202" s="29"/>
      <c r="S202" s="29"/>
      <c r="T202" s="29"/>
      <c r="U202" s="29"/>
      <c r="V202" s="29"/>
      <c r="W202" s="29"/>
      <c r="X202" s="29"/>
      <c r="Y202" s="29"/>
      <c r="Z202" s="29"/>
      <c r="AA202" s="29"/>
      <c r="AB202" s="29"/>
      <c r="AC202" s="29"/>
    </row>
    <row r="203" spans="1:29" ht="15.75" customHeight="1">
      <c r="A203" s="29"/>
      <c r="B203" s="29"/>
      <c r="C203" s="29"/>
      <c r="D203" s="75"/>
      <c r="E203" s="29"/>
      <c r="F203" s="29"/>
      <c r="G203" s="29"/>
      <c r="H203" s="29"/>
      <c r="I203" s="29"/>
      <c r="J203" s="29"/>
      <c r="K203" s="29"/>
      <c r="L203" s="29"/>
      <c r="M203" s="29"/>
      <c r="N203" s="29"/>
      <c r="O203" s="29"/>
      <c r="P203" s="29"/>
      <c r="Q203" s="29"/>
      <c r="R203" s="29"/>
      <c r="S203" s="29"/>
      <c r="T203" s="29"/>
      <c r="U203" s="29"/>
      <c r="V203" s="29"/>
      <c r="W203" s="29"/>
      <c r="X203" s="29"/>
      <c r="Y203" s="29"/>
      <c r="Z203" s="29"/>
      <c r="AA203" s="29"/>
      <c r="AB203" s="29"/>
      <c r="AC203" s="29"/>
    </row>
    <row r="204" spans="1:29" ht="15.75" customHeight="1">
      <c r="A204" s="29"/>
      <c r="B204" s="29"/>
      <c r="C204" s="29"/>
      <c r="D204" s="75"/>
      <c r="E204" s="29"/>
      <c r="F204" s="29"/>
      <c r="G204" s="29"/>
      <c r="H204" s="29"/>
      <c r="I204" s="29"/>
      <c r="J204" s="29"/>
      <c r="K204" s="29"/>
      <c r="L204" s="29"/>
      <c r="M204" s="29"/>
      <c r="N204" s="29"/>
      <c r="O204" s="29"/>
      <c r="P204" s="29"/>
      <c r="Q204" s="29"/>
      <c r="R204" s="29"/>
      <c r="S204" s="29"/>
      <c r="T204" s="29"/>
      <c r="U204" s="29"/>
      <c r="V204" s="29"/>
      <c r="W204" s="29"/>
      <c r="X204" s="29"/>
      <c r="Y204" s="29"/>
      <c r="Z204" s="29"/>
      <c r="AA204" s="29"/>
      <c r="AB204" s="29"/>
      <c r="AC204" s="29"/>
    </row>
    <row r="205" spans="1:29" ht="15.75" customHeight="1">
      <c r="A205" s="29"/>
      <c r="B205" s="29"/>
      <c r="C205" s="29"/>
      <c r="D205" s="75"/>
      <c r="E205" s="29"/>
      <c r="F205" s="29"/>
      <c r="G205" s="29"/>
      <c r="H205" s="29"/>
      <c r="I205" s="29"/>
      <c r="J205" s="29"/>
      <c r="K205" s="29"/>
      <c r="L205" s="29"/>
      <c r="M205" s="29"/>
      <c r="N205" s="29"/>
      <c r="O205" s="29"/>
      <c r="P205" s="29"/>
      <c r="Q205" s="29"/>
      <c r="R205" s="29"/>
      <c r="S205" s="29"/>
      <c r="T205" s="29"/>
      <c r="U205" s="29"/>
      <c r="V205" s="29"/>
      <c r="W205" s="29"/>
      <c r="X205" s="29"/>
      <c r="Y205" s="29"/>
      <c r="Z205" s="29"/>
      <c r="AA205" s="29"/>
      <c r="AB205" s="29"/>
      <c r="AC205" s="29"/>
    </row>
    <row r="206" spans="1:29" ht="15.75" customHeight="1">
      <c r="A206" s="29"/>
      <c r="B206" s="29"/>
      <c r="C206" s="29"/>
      <c r="D206" s="75"/>
      <c r="E206" s="29"/>
      <c r="F206" s="29"/>
      <c r="G206" s="29"/>
      <c r="H206" s="29"/>
      <c r="I206" s="29"/>
      <c r="J206" s="29"/>
      <c r="K206" s="29"/>
      <c r="L206" s="29"/>
      <c r="M206" s="29"/>
      <c r="N206" s="29"/>
      <c r="O206" s="29"/>
      <c r="P206" s="29"/>
      <c r="Q206" s="29"/>
      <c r="R206" s="29"/>
      <c r="S206" s="29"/>
      <c r="T206" s="29"/>
      <c r="U206" s="29"/>
      <c r="V206" s="29"/>
      <c r="W206" s="29"/>
      <c r="X206" s="29"/>
      <c r="Y206" s="29"/>
      <c r="Z206" s="29"/>
      <c r="AA206" s="29"/>
      <c r="AB206" s="29"/>
      <c r="AC206" s="29"/>
    </row>
    <row r="207" spans="1:29" ht="15.75" customHeight="1">
      <c r="A207" s="29"/>
      <c r="B207" s="29"/>
      <c r="C207" s="29"/>
      <c r="D207" s="75"/>
      <c r="E207" s="29"/>
      <c r="F207" s="29"/>
      <c r="G207" s="29"/>
      <c r="H207" s="29"/>
      <c r="I207" s="29"/>
      <c r="J207" s="29"/>
      <c r="K207" s="29"/>
      <c r="L207" s="29"/>
      <c r="M207" s="29"/>
      <c r="N207" s="29"/>
      <c r="O207" s="29"/>
      <c r="P207" s="29"/>
      <c r="Q207" s="29"/>
      <c r="R207" s="29"/>
      <c r="S207" s="29"/>
      <c r="T207" s="29"/>
      <c r="U207" s="29"/>
      <c r="V207" s="29"/>
      <c r="W207" s="29"/>
      <c r="X207" s="29"/>
      <c r="Y207" s="29"/>
      <c r="Z207" s="29"/>
      <c r="AA207" s="29"/>
      <c r="AB207" s="29"/>
      <c r="AC207" s="29"/>
    </row>
    <row r="208" spans="1:29" ht="15.75" customHeight="1">
      <c r="A208" s="29"/>
      <c r="B208" s="29"/>
      <c r="C208" s="29"/>
      <c r="D208" s="75"/>
      <c r="E208" s="29"/>
      <c r="F208" s="29"/>
      <c r="G208" s="29"/>
      <c r="H208" s="29"/>
      <c r="I208" s="29"/>
      <c r="J208" s="29"/>
      <c r="K208" s="29"/>
      <c r="L208" s="29"/>
      <c r="M208" s="29"/>
      <c r="N208" s="29"/>
      <c r="O208" s="29"/>
      <c r="P208" s="29"/>
      <c r="Q208" s="29"/>
      <c r="R208" s="29"/>
      <c r="S208" s="29"/>
      <c r="T208" s="29"/>
      <c r="U208" s="29"/>
      <c r="V208" s="29"/>
      <c r="W208" s="29"/>
      <c r="X208" s="29"/>
      <c r="Y208" s="29"/>
      <c r="Z208" s="29"/>
      <c r="AA208" s="29"/>
      <c r="AB208" s="29"/>
      <c r="AC208" s="29"/>
    </row>
    <row r="209" spans="1:29" ht="15.75" customHeight="1">
      <c r="A209" s="29"/>
      <c r="B209" s="29"/>
      <c r="C209" s="29"/>
      <c r="D209" s="75"/>
      <c r="E209" s="29"/>
      <c r="F209" s="29"/>
      <c r="G209" s="29"/>
      <c r="H209" s="29"/>
      <c r="I209" s="29"/>
      <c r="J209" s="29"/>
      <c r="K209" s="29"/>
      <c r="L209" s="29"/>
      <c r="M209" s="29"/>
      <c r="N209" s="29"/>
      <c r="O209" s="29"/>
      <c r="P209" s="29"/>
      <c r="Q209" s="29"/>
      <c r="R209" s="29"/>
      <c r="S209" s="29"/>
      <c r="T209" s="29"/>
      <c r="U209" s="29"/>
      <c r="V209" s="29"/>
      <c r="W209" s="29"/>
      <c r="X209" s="29"/>
      <c r="Y209" s="29"/>
      <c r="Z209" s="29"/>
      <c r="AA209" s="29"/>
      <c r="AB209" s="29"/>
      <c r="AC209" s="29"/>
    </row>
    <row r="210" spans="1:29" ht="15.75" customHeight="1">
      <c r="A210" s="29"/>
      <c r="B210" s="29"/>
      <c r="C210" s="29"/>
      <c r="D210" s="75"/>
      <c r="E210" s="29"/>
      <c r="F210" s="29"/>
      <c r="G210" s="29"/>
      <c r="H210" s="29"/>
      <c r="I210" s="29"/>
      <c r="J210" s="29"/>
      <c r="K210" s="29"/>
      <c r="L210" s="29"/>
      <c r="M210" s="29"/>
      <c r="N210" s="29"/>
      <c r="O210" s="29"/>
      <c r="P210" s="29"/>
      <c r="Q210" s="29"/>
      <c r="R210" s="29"/>
      <c r="S210" s="29"/>
      <c r="T210" s="29"/>
      <c r="U210" s="29"/>
      <c r="V210" s="29"/>
      <c r="W210" s="29"/>
      <c r="X210" s="29"/>
      <c r="Y210" s="29"/>
      <c r="Z210" s="29"/>
      <c r="AA210" s="29"/>
      <c r="AB210" s="29"/>
      <c r="AC210" s="29"/>
    </row>
    <row r="211" spans="1:29" ht="15.75" customHeight="1">
      <c r="A211" s="29"/>
      <c r="B211" s="29"/>
      <c r="C211" s="29"/>
      <c r="D211" s="75"/>
      <c r="E211" s="29"/>
      <c r="F211" s="29"/>
      <c r="G211" s="29"/>
      <c r="H211" s="29"/>
      <c r="I211" s="29"/>
      <c r="J211" s="29"/>
      <c r="K211" s="29"/>
      <c r="L211" s="29"/>
      <c r="M211" s="29"/>
      <c r="N211" s="29"/>
      <c r="O211" s="29"/>
      <c r="P211" s="29"/>
      <c r="Q211" s="29"/>
      <c r="R211" s="29"/>
      <c r="S211" s="29"/>
      <c r="T211" s="29"/>
      <c r="U211" s="29"/>
      <c r="V211" s="29"/>
      <c r="W211" s="29"/>
      <c r="X211" s="29"/>
      <c r="Y211" s="29"/>
      <c r="Z211" s="29"/>
      <c r="AA211" s="29"/>
      <c r="AB211" s="29"/>
      <c r="AC211" s="29"/>
    </row>
    <row r="212" spans="1:29" ht="15.75" customHeight="1">
      <c r="A212" s="29"/>
      <c r="B212" s="29"/>
      <c r="C212" s="29"/>
      <c r="D212" s="75"/>
      <c r="E212" s="29"/>
      <c r="F212" s="29"/>
      <c r="G212" s="29"/>
      <c r="H212" s="29"/>
      <c r="I212" s="29"/>
      <c r="J212" s="29"/>
      <c r="K212" s="29"/>
      <c r="L212" s="29"/>
      <c r="M212" s="29"/>
      <c r="N212" s="29"/>
      <c r="O212" s="29"/>
      <c r="P212" s="29"/>
      <c r="Q212" s="29"/>
      <c r="R212" s="29"/>
      <c r="S212" s="29"/>
      <c r="T212" s="29"/>
      <c r="U212" s="29"/>
      <c r="V212" s="29"/>
      <c r="W212" s="29"/>
      <c r="X212" s="29"/>
      <c r="Y212" s="29"/>
      <c r="Z212" s="29"/>
      <c r="AA212" s="29"/>
      <c r="AB212" s="29"/>
      <c r="AC212" s="29"/>
    </row>
    <row r="213" spans="1:29" ht="15.75" customHeight="1">
      <c r="A213" s="29"/>
      <c r="B213" s="29"/>
      <c r="C213" s="29"/>
      <c r="D213" s="75"/>
      <c r="E213" s="29"/>
      <c r="F213" s="29"/>
      <c r="G213" s="29"/>
      <c r="H213" s="29"/>
      <c r="I213" s="29"/>
      <c r="J213" s="29"/>
      <c r="K213" s="29"/>
      <c r="L213" s="29"/>
      <c r="M213" s="29"/>
      <c r="N213" s="29"/>
      <c r="O213" s="29"/>
      <c r="P213" s="29"/>
      <c r="Q213" s="29"/>
      <c r="R213" s="29"/>
      <c r="S213" s="29"/>
      <c r="T213" s="29"/>
      <c r="U213" s="29"/>
      <c r="V213" s="29"/>
      <c r="W213" s="29"/>
      <c r="X213" s="29"/>
      <c r="Y213" s="29"/>
      <c r="Z213" s="29"/>
      <c r="AA213" s="29"/>
      <c r="AB213" s="29"/>
      <c r="AC213" s="29"/>
    </row>
    <row r="214" spans="1:29" ht="15.75" customHeight="1">
      <c r="A214" s="29"/>
      <c r="B214" s="29"/>
      <c r="C214" s="29"/>
      <c r="D214" s="75"/>
      <c r="E214" s="29"/>
      <c r="F214" s="29"/>
      <c r="G214" s="29"/>
      <c r="H214" s="29"/>
      <c r="I214" s="29"/>
      <c r="J214" s="29"/>
      <c r="K214" s="29"/>
      <c r="L214" s="29"/>
      <c r="M214" s="29"/>
      <c r="N214" s="29"/>
      <c r="O214" s="29"/>
      <c r="P214" s="29"/>
      <c r="Q214" s="29"/>
      <c r="R214" s="29"/>
      <c r="S214" s="29"/>
      <c r="T214" s="29"/>
      <c r="U214" s="29"/>
      <c r="V214" s="29"/>
      <c r="W214" s="29"/>
      <c r="X214" s="29"/>
      <c r="Y214" s="29"/>
      <c r="Z214" s="29"/>
      <c r="AA214" s="29"/>
      <c r="AB214" s="29"/>
      <c r="AC214" s="29"/>
    </row>
    <row r="215" spans="1:29" ht="15.75" customHeight="1">
      <c r="A215" s="29"/>
      <c r="B215" s="29"/>
      <c r="C215" s="29"/>
      <c r="D215" s="75"/>
      <c r="E215" s="29"/>
      <c r="F215" s="29"/>
      <c r="G215" s="29"/>
      <c r="H215" s="29"/>
      <c r="I215" s="29"/>
      <c r="J215" s="29"/>
      <c r="K215" s="29"/>
      <c r="L215" s="29"/>
      <c r="M215" s="29"/>
      <c r="N215" s="29"/>
      <c r="O215" s="29"/>
      <c r="P215" s="29"/>
      <c r="Q215" s="29"/>
      <c r="R215" s="29"/>
      <c r="S215" s="29"/>
      <c r="T215" s="29"/>
      <c r="U215" s="29"/>
      <c r="V215" s="29"/>
      <c r="W215" s="29"/>
      <c r="X215" s="29"/>
      <c r="Y215" s="29"/>
      <c r="Z215" s="29"/>
      <c r="AA215" s="29"/>
      <c r="AB215" s="29"/>
      <c r="AC215" s="29"/>
    </row>
    <row r="216" spans="1:29" ht="15.75" customHeight="1">
      <c r="A216" s="29"/>
      <c r="B216" s="29"/>
      <c r="C216" s="29"/>
      <c r="D216" s="75"/>
      <c r="E216" s="29"/>
      <c r="F216" s="29"/>
      <c r="G216" s="29"/>
      <c r="H216" s="29"/>
      <c r="I216" s="29"/>
      <c r="J216" s="29"/>
      <c r="K216" s="29"/>
      <c r="L216" s="29"/>
      <c r="M216" s="29"/>
      <c r="N216" s="29"/>
      <c r="O216" s="29"/>
      <c r="P216" s="29"/>
      <c r="Q216" s="29"/>
      <c r="R216" s="29"/>
      <c r="S216" s="29"/>
      <c r="T216" s="29"/>
      <c r="U216" s="29"/>
      <c r="V216" s="29"/>
      <c r="W216" s="29"/>
      <c r="X216" s="29"/>
      <c r="Y216" s="29"/>
      <c r="Z216" s="29"/>
      <c r="AA216" s="29"/>
      <c r="AB216" s="29"/>
      <c r="AC216" s="29"/>
    </row>
    <row r="217" spans="1:29" ht="15.75" customHeight="1">
      <c r="A217" s="29"/>
      <c r="B217" s="29"/>
      <c r="C217" s="29"/>
      <c r="D217" s="75"/>
      <c r="E217" s="29"/>
      <c r="F217" s="29"/>
      <c r="G217" s="29"/>
      <c r="H217" s="29"/>
      <c r="I217" s="29"/>
      <c r="J217" s="29"/>
      <c r="K217" s="29"/>
      <c r="L217" s="29"/>
      <c r="M217" s="29"/>
      <c r="N217" s="29"/>
      <c r="O217" s="29"/>
      <c r="P217" s="29"/>
      <c r="Q217" s="29"/>
      <c r="R217" s="29"/>
      <c r="S217" s="29"/>
      <c r="T217" s="29"/>
      <c r="U217" s="29"/>
      <c r="V217" s="29"/>
      <c r="W217" s="29"/>
      <c r="X217" s="29"/>
      <c r="Y217" s="29"/>
      <c r="Z217" s="29"/>
      <c r="AA217" s="29"/>
      <c r="AB217" s="29"/>
      <c r="AC217" s="29"/>
    </row>
    <row r="218" spans="1:29" ht="15.75" customHeight="1">
      <c r="A218" s="29"/>
      <c r="B218" s="29"/>
      <c r="C218" s="29"/>
      <c r="D218" s="75"/>
      <c r="E218" s="29"/>
      <c r="F218" s="29"/>
      <c r="G218" s="29"/>
      <c r="H218" s="29"/>
      <c r="I218" s="29"/>
      <c r="J218" s="29"/>
      <c r="K218" s="29"/>
      <c r="L218" s="29"/>
      <c r="M218" s="29"/>
      <c r="N218" s="29"/>
      <c r="O218" s="29"/>
      <c r="P218" s="29"/>
      <c r="Q218" s="29"/>
      <c r="R218" s="29"/>
      <c r="S218" s="29"/>
      <c r="T218" s="29"/>
      <c r="U218" s="29"/>
      <c r="V218" s="29"/>
      <c r="W218" s="29"/>
      <c r="X218" s="29"/>
      <c r="Y218" s="29"/>
      <c r="Z218" s="29"/>
      <c r="AA218" s="29"/>
      <c r="AB218" s="29"/>
      <c r="AC218" s="29"/>
    </row>
    <row r="219" spans="1:29" ht="15.75" customHeight="1">
      <c r="A219" s="29"/>
      <c r="B219" s="29"/>
      <c r="C219" s="29"/>
      <c r="D219" s="75"/>
      <c r="E219" s="29"/>
      <c r="F219" s="29"/>
      <c r="G219" s="29"/>
      <c r="H219" s="29"/>
      <c r="I219" s="29"/>
      <c r="J219" s="29"/>
      <c r="K219" s="29"/>
      <c r="L219" s="29"/>
      <c r="M219" s="29"/>
      <c r="N219" s="29"/>
      <c r="O219" s="29"/>
      <c r="P219" s="29"/>
      <c r="Q219" s="29"/>
      <c r="R219" s="29"/>
      <c r="S219" s="29"/>
      <c r="T219" s="29"/>
      <c r="U219" s="29"/>
      <c r="V219" s="29"/>
      <c r="W219" s="29"/>
      <c r="X219" s="29"/>
      <c r="Y219" s="29"/>
      <c r="Z219" s="29"/>
      <c r="AA219" s="29"/>
      <c r="AB219" s="29"/>
      <c r="AC219" s="29"/>
    </row>
    <row r="220" spans="1:29" ht="15.75" customHeight="1">
      <c r="A220" s="29"/>
      <c r="B220" s="29"/>
      <c r="C220" s="29"/>
      <c r="D220" s="75"/>
      <c r="E220" s="29"/>
      <c r="F220" s="29"/>
      <c r="G220" s="29"/>
      <c r="H220" s="29"/>
      <c r="I220" s="29"/>
      <c r="J220" s="29"/>
      <c r="K220" s="29"/>
      <c r="L220" s="29"/>
      <c r="M220" s="29"/>
      <c r="N220" s="29"/>
      <c r="O220" s="29"/>
      <c r="P220" s="29"/>
      <c r="Q220" s="29"/>
      <c r="R220" s="29"/>
      <c r="S220" s="29"/>
      <c r="T220" s="29"/>
      <c r="U220" s="29"/>
      <c r="V220" s="29"/>
      <c r="W220" s="29"/>
      <c r="X220" s="29"/>
      <c r="Y220" s="29"/>
      <c r="Z220" s="29"/>
      <c r="AA220" s="29"/>
      <c r="AB220" s="29"/>
      <c r="AC220" s="29"/>
    </row>
    <row r="221" spans="1:29" ht="15.75" customHeight="1">
      <c r="A221" s="29"/>
      <c r="B221" s="29"/>
      <c r="C221" s="29"/>
      <c r="D221" s="75"/>
      <c r="E221" s="29"/>
      <c r="F221" s="29"/>
      <c r="G221" s="29"/>
      <c r="H221" s="29"/>
      <c r="I221" s="29"/>
      <c r="J221" s="29"/>
      <c r="K221" s="29"/>
      <c r="L221" s="29"/>
      <c r="M221" s="29"/>
      <c r="N221" s="29"/>
      <c r="O221" s="29"/>
      <c r="P221" s="29"/>
      <c r="Q221" s="29"/>
      <c r="R221" s="29"/>
      <c r="S221" s="29"/>
      <c r="T221" s="29"/>
      <c r="U221" s="29"/>
      <c r="V221" s="29"/>
      <c r="W221" s="29"/>
      <c r="X221" s="29"/>
      <c r="Y221" s="29"/>
      <c r="Z221" s="29"/>
      <c r="AA221" s="29"/>
      <c r="AB221" s="29"/>
      <c r="AC221" s="29"/>
    </row>
    <row r="222" spans="1:29" ht="15.75" customHeight="1">
      <c r="A222" s="29"/>
      <c r="B222" s="29"/>
      <c r="C222" s="29"/>
      <c r="D222" s="75"/>
      <c r="E222" s="29"/>
      <c r="F222" s="29"/>
      <c r="G222" s="29"/>
      <c r="H222" s="29"/>
      <c r="I222" s="29"/>
      <c r="J222" s="29"/>
      <c r="K222" s="29"/>
      <c r="L222" s="29"/>
      <c r="M222" s="29"/>
      <c r="N222" s="29"/>
      <c r="O222" s="29"/>
      <c r="P222" s="29"/>
      <c r="Q222" s="29"/>
      <c r="R222" s="29"/>
      <c r="S222" s="29"/>
      <c r="T222" s="29"/>
      <c r="U222" s="29"/>
      <c r="V222" s="29"/>
      <c r="W222" s="29"/>
      <c r="X222" s="29"/>
      <c r="Y222" s="29"/>
      <c r="Z222" s="29"/>
      <c r="AA222" s="29"/>
      <c r="AB222" s="29"/>
      <c r="AC222" s="29"/>
    </row>
    <row r="223" spans="1:29" ht="15.75" customHeight="1">
      <c r="A223" s="29"/>
      <c r="B223" s="29"/>
      <c r="C223" s="29"/>
      <c r="D223" s="75"/>
      <c r="E223" s="29"/>
      <c r="F223" s="29"/>
      <c r="G223" s="29"/>
      <c r="H223" s="29"/>
      <c r="I223" s="29"/>
      <c r="J223" s="29"/>
      <c r="K223" s="29"/>
      <c r="L223" s="29"/>
      <c r="M223" s="29"/>
      <c r="N223" s="29"/>
      <c r="O223" s="29"/>
      <c r="P223" s="29"/>
      <c r="Q223" s="29"/>
      <c r="R223" s="29"/>
      <c r="S223" s="29"/>
      <c r="T223" s="29"/>
      <c r="U223" s="29"/>
      <c r="V223" s="29"/>
      <c r="W223" s="29"/>
      <c r="X223" s="29"/>
      <c r="Y223" s="29"/>
      <c r="Z223" s="29"/>
      <c r="AA223" s="29"/>
      <c r="AB223" s="29"/>
      <c r="AC223" s="29"/>
    </row>
    <row r="224" spans="1:29" ht="15.75" customHeight="1">
      <c r="A224" s="29"/>
      <c r="B224" s="29"/>
      <c r="C224" s="29"/>
      <c r="D224" s="75"/>
      <c r="E224" s="29"/>
      <c r="F224" s="29"/>
      <c r="G224" s="29"/>
      <c r="H224" s="29"/>
      <c r="I224" s="29"/>
      <c r="J224" s="29"/>
      <c r="K224" s="29"/>
      <c r="L224" s="29"/>
      <c r="M224" s="29"/>
      <c r="N224" s="29"/>
      <c r="O224" s="29"/>
      <c r="P224" s="29"/>
      <c r="Q224" s="29"/>
      <c r="R224" s="29"/>
      <c r="S224" s="29"/>
      <c r="T224" s="29"/>
      <c r="U224" s="29"/>
      <c r="V224" s="29"/>
      <c r="W224" s="29"/>
      <c r="X224" s="29"/>
      <c r="Y224" s="29"/>
      <c r="Z224" s="29"/>
      <c r="AA224" s="29"/>
      <c r="AB224" s="29"/>
      <c r="AC224" s="29"/>
    </row>
    <row r="225" spans="1:29" ht="15.75" customHeight="1">
      <c r="A225" s="29"/>
      <c r="B225" s="29"/>
      <c r="C225" s="29"/>
      <c r="D225" s="75"/>
      <c r="E225" s="29"/>
      <c r="F225" s="29"/>
      <c r="G225" s="29"/>
      <c r="H225" s="29"/>
      <c r="I225" s="29"/>
      <c r="J225" s="29"/>
      <c r="K225" s="29"/>
      <c r="L225" s="29"/>
      <c r="M225" s="29"/>
      <c r="N225" s="29"/>
      <c r="O225" s="29"/>
      <c r="P225" s="29"/>
      <c r="Q225" s="29"/>
      <c r="R225" s="29"/>
      <c r="S225" s="29"/>
      <c r="T225" s="29"/>
      <c r="U225" s="29"/>
      <c r="V225" s="29"/>
      <c r="W225" s="29"/>
      <c r="X225" s="29"/>
      <c r="Y225" s="29"/>
      <c r="Z225" s="29"/>
      <c r="AA225" s="29"/>
      <c r="AB225" s="29"/>
      <c r="AC225" s="29"/>
    </row>
    <row r="226" spans="1:29" ht="15.75" customHeight="1">
      <c r="A226" s="29"/>
      <c r="B226" s="29"/>
      <c r="C226" s="29"/>
      <c r="D226" s="75"/>
      <c r="E226" s="29"/>
      <c r="F226" s="29"/>
      <c r="G226" s="29"/>
      <c r="H226" s="29"/>
      <c r="I226" s="29"/>
      <c r="J226" s="29"/>
      <c r="K226" s="29"/>
      <c r="L226" s="29"/>
      <c r="M226" s="29"/>
      <c r="N226" s="29"/>
      <c r="O226" s="29"/>
      <c r="P226" s="29"/>
      <c r="Q226" s="29"/>
      <c r="R226" s="29"/>
      <c r="S226" s="29"/>
      <c r="T226" s="29"/>
      <c r="U226" s="29"/>
      <c r="V226" s="29"/>
      <c r="W226" s="29"/>
      <c r="X226" s="29"/>
      <c r="Y226" s="29"/>
      <c r="Z226" s="29"/>
      <c r="AA226" s="29"/>
      <c r="AB226" s="29"/>
      <c r="AC226" s="29"/>
    </row>
    <row r="227" spans="1:29" ht="15.75" customHeight="1">
      <c r="A227" s="29"/>
      <c r="B227" s="29"/>
      <c r="C227" s="29"/>
      <c r="D227" s="75"/>
      <c r="E227" s="29"/>
      <c r="F227" s="29"/>
      <c r="G227" s="29"/>
      <c r="H227" s="29"/>
      <c r="I227" s="29"/>
      <c r="J227" s="29"/>
      <c r="K227" s="29"/>
      <c r="L227" s="29"/>
      <c r="M227" s="29"/>
      <c r="N227" s="29"/>
      <c r="O227" s="29"/>
      <c r="P227" s="29"/>
      <c r="Q227" s="29"/>
      <c r="R227" s="29"/>
      <c r="S227" s="29"/>
      <c r="T227" s="29"/>
      <c r="U227" s="29"/>
      <c r="V227" s="29"/>
      <c r="W227" s="29"/>
      <c r="X227" s="29"/>
      <c r="Y227" s="29"/>
      <c r="Z227" s="29"/>
      <c r="AA227" s="29"/>
      <c r="AB227" s="29"/>
      <c r="AC227" s="29"/>
    </row>
    <row r="228" spans="1:29" ht="15.75" customHeight="1">
      <c r="A228" s="29"/>
      <c r="B228" s="29"/>
      <c r="C228" s="29"/>
      <c r="D228" s="75"/>
      <c r="E228" s="29"/>
      <c r="F228" s="29"/>
      <c r="G228" s="29"/>
      <c r="H228" s="29"/>
      <c r="I228" s="29"/>
      <c r="J228" s="29"/>
      <c r="K228" s="29"/>
      <c r="L228" s="29"/>
      <c r="M228" s="29"/>
      <c r="N228" s="29"/>
      <c r="O228" s="29"/>
      <c r="P228" s="29"/>
      <c r="Q228" s="29"/>
      <c r="R228" s="29"/>
      <c r="S228" s="29"/>
      <c r="T228" s="29"/>
      <c r="U228" s="29"/>
      <c r="V228" s="29"/>
      <c r="W228" s="29"/>
      <c r="X228" s="29"/>
      <c r="Y228" s="29"/>
      <c r="Z228" s="29"/>
      <c r="AA228" s="29"/>
      <c r="AB228" s="29"/>
      <c r="AC228" s="29"/>
    </row>
    <row r="229" spans="1:29" ht="15.75" customHeight="1">
      <c r="A229" s="29"/>
      <c r="B229" s="29"/>
      <c r="C229" s="29"/>
      <c r="D229" s="75"/>
      <c r="E229" s="29"/>
      <c r="F229" s="29"/>
      <c r="G229" s="29"/>
      <c r="H229" s="29"/>
      <c r="I229" s="29"/>
      <c r="J229" s="29"/>
      <c r="K229" s="29"/>
      <c r="L229" s="29"/>
      <c r="M229" s="29"/>
      <c r="N229" s="29"/>
      <c r="O229" s="29"/>
      <c r="P229" s="29"/>
      <c r="Q229" s="29"/>
      <c r="R229" s="29"/>
      <c r="S229" s="29"/>
      <c r="T229" s="29"/>
      <c r="U229" s="29"/>
      <c r="V229" s="29"/>
      <c r="W229" s="29"/>
      <c r="X229" s="29"/>
      <c r="Y229" s="29"/>
      <c r="Z229" s="29"/>
      <c r="AA229" s="29"/>
      <c r="AB229" s="29"/>
      <c r="AC229" s="29"/>
    </row>
    <row r="230" spans="1:29" ht="15.75" customHeight="1">
      <c r="A230" s="29"/>
      <c r="B230" s="29"/>
      <c r="C230" s="29"/>
      <c r="D230" s="75"/>
      <c r="E230" s="29"/>
      <c r="F230" s="29"/>
      <c r="G230" s="29"/>
      <c r="H230" s="29"/>
      <c r="I230" s="29"/>
      <c r="J230" s="29"/>
      <c r="K230" s="29"/>
      <c r="L230" s="29"/>
      <c r="M230" s="29"/>
      <c r="N230" s="29"/>
      <c r="O230" s="29"/>
      <c r="P230" s="29"/>
      <c r="Q230" s="29"/>
      <c r="R230" s="29"/>
      <c r="S230" s="29"/>
      <c r="T230" s="29"/>
      <c r="U230" s="29"/>
      <c r="V230" s="29"/>
      <c r="W230" s="29"/>
      <c r="X230" s="29"/>
      <c r="Y230" s="29"/>
      <c r="Z230" s="29"/>
      <c r="AA230" s="29"/>
      <c r="AB230" s="29"/>
      <c r="AC230" s="29"/>
    </row>
    <row r="231" spans="1:29" ht="15.75" customHeight="1">
      <c r="A231" s="29"/>
      <c r="B231" s="29"/>
      <c r="C231" s="29"/>
      <c r="D231" s="75"/>
      <c r="E231" s="29"/>
      <c r="F231" s="29"/>
      <c r="G231" s="29"/>
      <c r="H231" s="29"/>
      <c r="I231" s="29"/>
      <c r="J231" s="29"/>
      <c r="K231" s="29"/>
      <c r="L231" s="29"/>
      <c r="M231" s="29"/>
      <c r="N231" s="29"/>
      <c r="O231" s="29"/>
      <c r="P231" s="29"/>
      <c r="Q231" s="29"/>
      <c r="R231" s="29"/>
      <c r="S231" s="29"/>
      <c r="T231" s="29"/>
      <c r="U231" s="29"/>
      <c r="V231" s="29"/>
      <c r="W231" s="29"/>
      <c r="X231" s="29"/>
      <c r="Y231" s="29"/>
      <c r="Z231" s="29"/>
      <c r="AA231" s="29"/>
      <c r="AB231" s="29"/>
      <c r="AC231" s="29"/>
    </row>
    <row r="232" spans="1:29" ht="15.75" customHeight="1">
      <c r="A232" s="29"/>
      <c r="B232" s="29"/>
      <c r="C232" s="29"/>
      <c r="D232" s="75"/>
      <c r="E232" s="29"/>
      <c r="F232" s="29"/>
      <c r="G232" s="29"/>
      <c r="H232" s="29"/>
      <c r="I232" s="29"/>
      <c r="J232" s="29"/>
      <c r="K232" s="29"/>
      <c r="L232" s="29"/>
      <c r="M232" s="29"/>
      <c r="N232" s="29"/>
      <c r="O232" s="29"/>
      <c r="P232" s="29"/>
      <c r="Q232" s="29"/>
      <c r="R232" s="29"/>
      <c r="S232" s="29"/>
      <c r="T232" s="29"/>
      <c r="U232" s="29"/>
      <c r="V232" s="29"/>
      <c r="W232" s="29"/>
      <c r="X232" s="29"/>
      <c r="Y232" s="29"/>
      <c r="Z232" s="29"/>
      <c r="AA232" s="29"/>
      <c r="AB232" s="29"/>
      <c r="AC232" s="29"/>
    </row>
    <row r="233" spans="1:29" ht="15.75" customHeight="1">
      <c r="A233" s="29"/>
      <c r="B233" s="29"/>
      <c r="C233" s="29"/>
      <c r="D233" s="75"/>
      <c r="E233" s="29"/>
      <c r="F233" s="29"/>
      <c r="G233" s="29"/>
      <c r="H233" s="29"/>
      <c r="I233" s="29"/>
      <c r="J233" s="29"/>
      <c r="K233" s="29"/>
      <c r="L233" s="29"/>
      <c r="M233" s="29"/>
      <c r="N233" s="29"/>
      <c r="O233" s="29"/>
      <c r="P233" s="29"/>
      <c r="Q233" s="29"/>
      <c r="R233" s="29"/>
      <c r="S233" s="29"/>
      <c r="T233" s="29"/>
      <c r="U233" s="29"/>
      <c r="V233" s="29"/>
      <c r="W233" s="29"/>
      <c r="X233" s="29"/>
      <c r="Y233" s="29"/>
      <c r="Z233" s="29"/>
      <c r="AA233" s="29"/>
      <c r="AB233" s="29"/>
      <c r="AC233" s="29"/>
    </row>
    <row r="234" spans="1:29" ht="15.75" customHeight="1">
      <c r="A234" s="29"/>
      <c r="B234" s="29"/>
      <c r="C234" s="29"/>
      <c r="D234" s="75"/>
      <c r="E234" s="29"/>
      <c r="F234" s="29"/>
      <c r="G234" s="29"/>
      <c r="H234" s="29"/>
      <c r="I234" s="29"/>
      <c r="J234" s="29"/>
      <c r="K234" s="29"/>
      <c r="L234" s="29"/>
      <c r="M234" s="29"/>
      <c r="N234" s="29"/>
      <c r="O234" s="29"/>
      <c r="P234" s="29"/>
      <c r="Q234" s="29"/>
      <c r="R234" s="29"/>
      <c r="S234" s="29"/>
      <c r="T234" s="29"/>
      <c r="U234" s="29"/>
      <c r="V234" s="29"/>
      <c r="W234" s="29"/>
      <c r="X234" s="29"/>
      <c r="Y234" s="29"/>
      <c r="Z234" s="29"/>
      <c r="AA234" s="29"/>
      <c r="AB234" s="29"/>
      <c r="AC234" s="29"/>
    </row>
    <row r="235" spans="1:29" ht="15.75" customHeight="1">
      <c r="A235" s="29"/>
      <c r="B235" s="29"/>
      <c r="C235" s="29"/>
      <c r="D235" s="75"/>
      <c r="E235" s="29"/>
      <c r="F235" s="29"/>
      <c r="G235" s="29"/>
      <c r="H235" s="29"/>
      <c r="I235" s="29"/>
      <c r="J235" s="29"/>
      <c r="K235" s="29"/>
      <c r="L235" s="29"/>
      <c r="M235" s="29"/>
      <c r="N235" s="29"/>
      <c r="O235" s="29"/>
      <c r="P235" s="29"/>
      <c r="Q235" s="29"/>
      <c r="R235" s="29"/>
      <c r="S235" s="29"/>
      <c r="T235" s="29"/>
      <c r="U235" s="29"/>
      <c r="V235" s="29"/>
      <c r="W235" s="29"/>
      <c r="X235" s="29"/>
      <c r="Y235" s="29"/>
      <c r="Z235" s="29"/>
      <c r="AA235" s="29"/>
      <c r="AB235" s="29"/>
      <c r="AC235" s="29"/>
    </row>
    <row r="236" spans="1:29" ht="15.75" customHeight="1">
      <c r="A236" s="29"/>
      <c r="B236" s="29"/>
      <c r="C236" s="29"/>
      <c r="D236" s="75"/>
      <c r="E236" s="29"/>
      <c r="F236" s="29"/>
      <c r="G236" s="29"/>
      <c r="H236" s="29"/>
      <c r="I236" s="29"/>
      <c r="J236" s="29"/>
      <c r="K236" s="29"/>
      <c r="L236" s="29"/>
      <c r="M236" s="29"/>
      <c r="N236" s="29"/>
      <c r="O236" s="29"/>
      <c r="P236" s="29"/>
      <c r="Q236" s="29"/>
      <c r="R236" s="29"/>
      <c r="S236" s="29"/>
      <c r="T236" s="29"/>
      <c r="U236" s="29"/>
      <c r="V236" s="29"/>
      <c r="W236" s="29"/>
      <c r="X236" s="29"/>
      <c r="Y236" s="29"/>
      <c r="Z236" s="29"/>
      <c r="AA236" s="29"/>
      <c r="AB236" s="29"/>
      <c r="AC236" s="29"/>
    </row>
    <row r="237" spans="1:29" ht="15.75" customHeight="1">
      <c r="A237" s="29"/>
      <c r="B237" s="29"/>
      <c r="C237" s="29"/>
      <c r="D237" s="75"/>
      <c r="E237" s="29"/>
      <c r="F237" s="29"/>
      <c r="G237" s="29"/>
      <c r="H237" s="29"/>
      <c r="I237" s="29"/>
      <c r="J237" s="29"/>
      <c r="K237" s="29"/>
      <c r="L237" s="29"/>
      <c r="M237" s="29"/>
      <c r="N237" s="29"/>
      <c r="O237" s="29"/>
      <c r="P237" s="29"/>
      <c r="Q237" s="29"/>
      <c r="R237" s="29"/>
      <c r="S237" s="29"/>
      <c r="T237" s="29"/>
      <c r="U237" s="29"/>
      <c r="V237" s="29"/>
      <c r="W237" s="29"/>
      <c r="X237" s="29"/>
      <c r="Y237" s="29"/>
      <c r="Z237" s="29"/>
      <c r="AA237" s="29"/>
      <c r="AB237" s="29"/>
      <c r="AC237" s="29"/>
    </row>
    <row r="238" spans="1:29" ht="15.75" customHeight="1">
      <c r="A238" s="29"/>
      <c r="B238" s="29"/>
      <c r="C238" s="29"/>
      <c r="D238" s="75"/>
      <c r="E238" s="29"/>
      <c r="F238" s="29"/>
      <c r="G238" s="29"/>
      <c r="H238" s="29"/>
      <c r="I238" s="29"/>
      <c r="J238" s="29"/>
      <c r="K238" s="29"/>
      <c r="L238" s="29"/>
      <c r="M238" s="29"/>
      <c r="N238" s="29"/>
      <c r="O238" s="29"/>
      <c r="P238" s="29"/>
      <c r="Q238" s="29"/>
      <c r="R238" s="29"/>
      <c r="S238" s="29"/>
      <c r="T238" s="29"/>
      <c r="U238" s="29"/>
      <c r="V238" s="29"/>
      <c r="W238" s="29"/>
      <c r="X238" s="29"/>
      <c r="Y238" s="29"/>
      <c r="Z238" s="29"/>
      <c r="AA238" s="29"/>
      <c r="AB238" s="29"/>
      <c r="AC238" s="29"/>
    </row>
    <row r="239" spans="1:29" ht="15.75" customHeight="1">
      <c r="A239" s="29"/>
      <c r="B239" s="29"/>
      <c r="C239" s="29"/>
      <c r="D239" s="75"/>
      <c r="E239" s="29"/>
      <c r="F239" s="29"/>
      <c r="G239" s="29"/>
      <c r="H239" s="29"/>
      <c r="I239" s="29"/>
      <c r="J239" s="29"/>
      <c r="K239" s="29"/>
      <c r="L239" s="29"/>
      <c r="M239" s="29"/>
      <c r="N239" s="29"/>
      <c r="O239" s="29"/>
      <c r="P239" s="29"/>
      <c r="Q239" s="29"/>
      <c r="R239" s="29"/>
      <c r="S239" s="29"/>
      <c r="T239" s="29"/>
      <c r="U239" s="29"/>
      <c r="V239" s="29"/>
      <c r="W239" s="29"/>
      <c r="X239" s="29"/>
      <c r="Y239" s="29"/>
      <c r="Z239" s="29"/>
      <c r="AA239" s="29"/>
      <c r="AB239" s="29"/>
      <c r="AC239" s="29"/>
    </row>
    <row r="240" spans="1:29" ht="15.75" customHeight="1">
      <c r="A240" s="29"/>
      <c r="B240" s="29"/>
      <c r="C240" s="29"/>
      <c r="D240" s="75"/>
      <c r="E240" s="29"/>
      <c r="F240" s="29"/>
      <c r="G240" s="29"/>
      <c r="H240" s="29"/>
      <c r="I240" s="29"/>
      <c r="J240" s="29"/>
      <c r="K240" s="29"/>
      <c r="L240" s="29"/>
      <c r="M240" s="29"/>
      <c r="N240" s="29"/>
      <c r="O240" s="29"/>
      <c r="P240" s="29"/>
      <c r="Q240" s="29"/>
      <c r="R240" s="29"/>
      <c r="S240" s="29"/>
      <c r="T240" s="29"/>
      <c r="U240" s="29"/>
      <c r="V240" s="29"/>
      <c r="W240" s="29"/>
      <c r="X240" s="29"/>
      <c r="Y240" s="29"/>
      <c r="Z240" s="29"/>
      <c r="AA240" s="29"/>
      <c r="AB240" s="29"/>
      <c r="AC240" s="29"/>
    </row>
    <row r="241" spans="1:29" ht="15.75" customHeight="1">
      <c r="A241" s="29"/>
      <c r="B241" s="29"/>
      <c r="C241" s="29"/>
      <c r="D241" s="75"/>
      <c r="E241" s="29"/>
      <c r="F241" s="29"/>
      <c r="G241" s="29"/>
      <c r="H241" s="29"/>
      <c r="I241" s="29"/>
      <c r="J241" s="29"/>
      <c r="K241" s="29"/>
      <c r="L241" s="29"/>
      <c r="M241" s="29"/>
      <c r="N241" s="29"/>
      <c r="O241" s="29"/>
      <c r="P241" s="29"/>
      <c r="Q241" s="29"/>
      <c r="R241" s="29"/>
      <c r="S241" s="29"/>
      <c r="T241" s="29"/>
      <c r="U241" s="29"/>
      <c r="V241" s="29"/>
      <c r="W241" s="29"/>
      <c r="X241" s="29"/>
      <c r="Y241" s="29"/>
      <c r="Z241" s="29"/>
      <c r="AA241" s="29"/>
      <c r="AB241" s="29"/>
      <c r="AC241" s="29"/>
    </row>
    <row r="242" spans="1:29" ht="15.75" customHeight="1">
      <c r="A242" s="29"/>
      <c r="B242" s="29"/>
      <c r="C242" s="29"/>
      <c r="D242" s="75"/>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c r="AC242" s="29"/>
    </row>
    <row r="243" spans="1:29" ht="15.75" customHeight="1">
      <c r="A243" s="29"/>
      <c r="B243" s="29"/>
      <c r="C243" s="29"/>
      <c r="D243" s="75"/>
      <c r="E243" s="29"/>
      <c r="F243" s="29"/>
      <c r="G243" s="29"/>
      <c r="H243" s="29"/>
      <c r="I243" s="29"/>
      <c r="J243" s="29"/>
      <c r="K243" s="29"/>
      <c r="L243" s="29"/>
      <c r="M243" s="29"/>
      <c r="N243" s="29"/>
      <c r="O243" s="29"/>
      <c r="P243" s="29"/>
      <c r="Q243" s="29"/>
      <c r="R243" s="29"/>
      <c r="S243" s="29"/>
      <c r="T243" s="29"/>
      <c r="U243" s="29"/>
      <c r="V243" s="29"/>
      <c r="W243" s="29"/>
      <c r="X243" s="29"/>
      <c r="Y243" s="29"/>
      <c r="Z243" s="29"/>
      <c r="AA243" s="29"/>
      <c r="AB243" s="29"/>
      <c r="AC243" s="29"/>
    </row>
    <row r="244" spans="1:29" ht="15.75" customHeight="1">
      <c r="A244" s="29"/>
      <c r="B244" s="29"/>
      <c r="C244" s="29"/>
      <c r="D244" s="75"/>
      <c r="E244" s="29"/>
      <c r="F244" s="29"/>
      <c r="G244" s="29"/>
      <c r="H244" s="29"/>
      <c r="I244" s="29"/>
      <c r="J244" s="29"/>
      <c r="K244" s="29"/>
      <c r="L244" s="29"/>
      <c r="M244" s="29"/>
      <c r="N244" s="29"/>
      <c r="O244" s="29"/>
      <c r="P244" s="29"/>
      <c r="Q244" s="29"/>
      <c r="R244" s="29"/>
      <c r="S244" s="29"/>
      <c r="T244" s="29"/>
      <c r="U244" s="29"/>
      <c r="V244" s="29"/>
      <c r="W244" s="29"/>
      <c r="X244" s="29"/>
      <c r="Y244" s="29"/>
      <c r="Z244" s="29"/>
      <c r="AA244" s="29"/>
      <c r="AB244" s="29"/>
      <c r="AC244" s="29"/>
    </row>
    <row r="245" spans="1:29" ht="15.75" customHeight="1">
      <c r="A245" s="29"/>
      <c r="B245" s="29"/>
      <c r="C245" s="29"/>
      <c r="D245" s="75"/>
      <c r="E245" s="29"/>
      <c r="F245" s="29"/>
      <c r="G245" s="29"/>
      <c r="H245" s="29"/>
      <c r="I245" s="29"/>
      <c r="J245" s="29"/>
      <c r="K245" s="29"/>
      <c r="L245" s="29"/>
      <c r="M245" s="29"/>
      <c r="N245" s="29"/>
      <c r="O245" s="29"/>
      <c r="P245" s="29"/>
      <c r="Q245" s="29"/>
      <c r="R245" s="29"/>
      <c r="S245" s="29"/>
      <c r="T245" s="29"/>
      <c r="U245" s="29"/>
      <c r="V245" s="29"/>
      <c r="W245" s="29"/>
      <c r="X245" s="29"/>
      <c r="Y245" s="29"/>
      <c r="Z245" s="29"/>
      <c r="AA245" s="29"/>
      <c r="AB245" s="29"/>
      <c r="AC245" s="29"/>
    </row>
    <row r="246" spans="1:29" ht="15.75" customHeight="1">
      <c r="A246" s="29"/>
      <c r="B246" s="29"/>
      <c r="C246" s="29"/>
      <c r="D246" s="75"/>
      <c r="E246" s="29"/>
      <c r="F246" s="29"/>
      <c r="G246" s="29"/>
      <c r="H246" s="29"/>
      <c r="I246" s="29"/>
      <c r="J246" s="29"/>
      <c r="K246" s="29"/>
      <c r="L246" s="29"/>
      <c r="M246" s="29"/>
      <c r="N246" s="29"/>
      <c r="O246" s="29"/>
      <c r="P246" s="29"/>
      <c r="Q246" s="29"/>
      <c r="R246" s="29"/>
      <c r="S246" s="29"/>
      <c r="T246" s="29"/>
      <c r="U246" s="29"/>
      <c r="V246" s="29"/>
      <c r="W246" s="29"/>
      <c r="X246" s="29"/>
      <c r="Y246" s="29"/>
      <c r="Z246" s="29"/>
      <c r="AA246" s="29"/>
      <c r="AB246" s="29"/>
      <c r="AC246" s="29"/>
    </row>
    <row r="247" spans="1:29" ht="15.75" customHeight="1">
      <c r="A247" s="29"/>
      <c r="B247" s="29"/>
      <c r="C247" s="29"/>
      <c r="D247" s="75"/>
      <c r="E247" s="29"/>
      <c r="F247" s="29"/>
      <c r="G247" s="29"/>
      <c r="H247" s="29"/>
      <c r="I247" s="29"/>
      <c r="J247" s="29"/>
      <c r="K247" s="29"/>
      <c r="L247" s="29"/>
      <c r="M247" s="29"/>
      <c r="N247" s="29"/>
      <c r="O247" s="29"/>
      <c r="P247" s="29"/>
      <c r="Q247" s="29"/>
      <c r="R247" s="29"/>
      <c r="S247" s="29"/>
      <c r="T247" s="29"/>
      <c r="U247" s="29"/>
      <c r="V247" s="29"/>
      <c r="W247" s="29"/>
      <c r="X247" s="29"/>
      <c r="Y247" s="29"/>
      <c r="Z247" s="29"/>
      <c r="AA247" s="29"/>
      <c r="AB247" s="29"/>
      <c r="AC247" s="29"/>
    </row>
    <row r="248" spans="1:29" ht="15.75" customHeight="1">
      <c r="A248" s="29"/>
      <c r="B248" s="29"/>
      <c r="C248" s="29"/>
      <c r="D248" s="75"/>
      <c r="E248" s="29"/>
      <c r="F248" s="29"/>
      <c r="G248" s="29"/>
      <c r="H248" s="29"/>
      <c r="I248" s="29"/>
      <c r="J248" s="29"/>
      <c r="K248" s="29"/>
      <c r="L248" s="29"/>
      <c r="M248" s="29"/>
      <c r="N248" s="29"/>
      <c r="O248" s="29"/>
      <c r="P248" s="29"/>
      <c r="Q248" s="29"/>
      <c r="R248" s="29"/>
      <c r="S248" s="29"/>
      <c r="T248" s="29"/>
      <c r="U248" s="29"/>
      <c r="V248" s="29"/>
      <c r="W248" s="29"/>
      <c r="X248" s="29"/>
      <c r="Y248" s="29"/>
      <c r="Z248" s="29"/>
      <c r="AA248" s="29"/>
      <c r="AB248" s="29"/>
      <c r="AC248" s="29"/>
    </row>
    <row r="249" spans="1:29" ht="15.75" customHeight="1">
      <c r="A249" s="29"/>
      <c r="B249" s="29"/>
      <c r="C249" s="29"/>
      <c r="D249" s="75"/>
      <c r="E249" s="29"/>
      <c r="F249" s="29"/>
      <c r="G249" s="29"/>
      <c r="H249" s="29"/>
      <c r="I249" s="29"/>
      <c r="J249" s="29"/>
      <c r="K249" s="29"/>
      <c r="L249" s="29"/>
      <c r="M249" s="29"/>
      <c r="N249" s="29"/>
      <c r="O249" s="29"/>
      <c r="P249" s="29"/>
      <c r="Q249" s="29"/>
      <c r="R249" s="29"/>
      <c r="S249" s="29"/>
      <c r="T249" s="29"/>
      <c r="U249" s="29"/>
      <c r="V249" s="29"/>
      <c r="W249" s="29"/>
      <c r="X249" s="29"/>
      <c r="Y249" s="29"/>
      <c r="Z249" s="29"/>
      <c r="AA249" s="29"/>
      <c r="AB249" s="29"/>
      <c r="AC249" s="29"/>
    </row>
    <row r="250" spans="1:29" ht="15.75" customHeight="1">
      <c r="A250" s="29"/>
      <c r="B250" s="29"/>
      <c r="C250" s="29"/>
      <c r="D250" s="75"/>
      <c r="E250" s="29"/>
      <c r="F250" s="29"/>
      <c r="G250" s="29"/>
      <c r="H250" s="29"/>
      <c r="I250" s="29"/>
      <c r="J250" s="29"/>
      <c r="K250" s="29"/>
      <c r="L250" s="29"/>
      <c r="M250" s="29"/>
      <c r="N250" s="29"/>
      <c r="O250" s="29"/>
      <c r="P250" s="29"/>
      <c r="Q250" s="29"/>
      <c r="R250" s="29"/>
      <c r="S250" s="29"/>
      <c r="T250" s="29"/>
      <c r="U250" s="29"/>
      <c r="V250" s="29"/>
      <c r="W250" s="29"/>
      <c r="X250" s="29"/>
      <c r="Y250" s="29"/>
      <c r="Z250" s="29"/>
      <c r="AA250" s="29"/>
      <c r="AB250" s="29"/>
      <c r="AC250" s="29"/>
    </row>
    <row r="251" spans="1:29" ht="15.75" customHeight="1">
      <c r="A251" s="29"/>
      <c r="B251" s="29"/>
      <c r="C251" s="29"/>
      <c r="D251" s="75"/>
      <c r="E251" s="29"/>
      <c r="F251" s="29"/>
      <c r="G251" s="29"/>
      <c r="H251" s="29"/>
      <c r="I251" s="29"/>
      <c r="J251" s="29"/>
      <c r="K251" s="29"/>
      <c r="L251" s="29"/>
      <c r="M251" s="29"/>
      <c r="N251" s="29"/>
      <c r="O251" s="29"/>
      <c r="P251" s="29"/>
      <c r="Q251" s="29"/>
      <c r="R251" s="29"/>
      <c r="S251" s="29"/>
      <c r="T251" s="29"/>
      <c r="U251" s="29"/>
      <c r="V251" s="29"/>
      <c r="W251" s="29"/>
      <c r="X251" s="29"/>
      <c r="Y251" s="29"/>
      <c r="Z251" s="29"/>
      <c r="AA251" s="29"/>
      <c r="AB251" s="29"/>
      <c r="AC251" s="29"/>
    </row>
    <row r="252" spans="1:29" ht="15.75" customHeight="1">
      <c r="A252" s="29"/>
      <c r="B252" s="29"/>
      <c r="C252" s="29"/>
      <c r="D252" s="75"/>
      <c r="E252" s="29"/>
      <c r="F252" s="29"/>
      <c r="G252" s="29"/>
      <c r="H252" s="29"/>
      <c r="I252" s="29"/>
      <c r="J252" s="29"/>
      <c r="K252" s="29"/>
      <c r="L252" s="29"/>
      <c r="M252" s="29"/>
      <c r="N252" s="29"/>
      <c r="O252" s="29"/>
      <c r="P252" s="29"/>
      <c r="Q252" s="29"/>
      <c r="R252" s="29"/>
      <c r="S252" s="29"/>
      <c r="T252" s="29"/>
      <c r="U252" s="29"/>
      <c r="V252" s="29"/>
      <c r="W252" s="29"/>
      <c r="X252" s="29"/>
      <c r="Y252" s="29"/>
      <c r="Z252" s="29"/>
      <c r="AA252" s="29"/>
      <c r="AB252" s="29"/>
      <c r="AC252" s="29"/>
    </row>
    <row r="253" spans="1:29" ht="15.75" customHeight="1">
      <c r="A253" s="29"/>
      <c r="B253" s="29"/>
      <c r="C253" s="29"/>
      <c r="D253" s="75"/>
      <c r="E253" s="29"/>
      <c r="F253" s="29"/>
      <c r="G253" s="29"/>
      <c r="H253" s="29"/>
      <c r="I253" s="29"/>
      <c r="J253" s="29"/>
      <c r="K253" s="29"/>
      <c r="L253" s="29"/>
      <c r="M253" s="29"/>
      <c r="N253" s="29"/>
      <c r="O253" s="29"/>
      <c r="P253" s="29"/>
      <c r="Q253" s="29"/>
      <c r="R253" s="29"/>
      <c r="S253" s="29"/>
      <c r="T253" s="29"/>
      <c r="U253" s="29"/>
      <c r="V253" s="29"/>
      <c r="W253" s="29"/>
      <c r="X253" s="29"/>
      <c r="Y253" s="29"/>
      <c r="Z253" s="29"/>
      <c r="AA253" s="29"/>
      <c r="AB253" s="29"/>
      <c r="AC253" s="29"/>
    </row>
    <row r="254" spans="1:29" ht="15.75" customHeight="1">
      <c r="A254" s="29"/>
      <c r="B254" s="29"/>
      <c r="C254" s="29"/>
      <c r="D254" s="75"/>
      <c r="E254" s="29"/>
      <c r="F254" s="29"/>
      <c r="G254" s="29"/>
      <c r="H254" s="29"/>
      <c r="I254" s="29"/>
      <c r="J254" s="29"/>
      <c r="K254" s="29"/>
      <c r="L254" s="29"/>
      <c r="M254" s="29"/>
      <c r="N254" s="29"/>
      <c r="O254" s="29"/>
      <c r="P254" s="29"/>
      <c r="Q254" s="29"/>
      <c r="R254" s="29"/>
      <c r="S254" s="29"/>
      <c r="T254" s="29"/>
      <c r="U254" s="29"/>
      <c r="V254" s="29"/>
      <c r="W254" s="29"/>
      <c r="X254" s="29"/>
      <c r="Y254" s="29"/>
      <c r="Z254" s="29"/>
      <c r="AA254" s="29"/>
      <c r="AB254" s="29"/>
      <c r="AC254" s="29"/>
    </row>
    <row r="255" spans="1:29" ht="15.75" customHeight="1">
      <c r="A255" s="29"/>
      <c r="B255" s="29"/>
      <c r="C255" s="29"/>
      <c r="D255" s="75"/>
      <c r="E255" s="29"/>
      <c r="F255" s="29"/>
      <c r="G255" s="29"/>
      <c r="H255" s="29"/>
      <c r="I255" s="29"/>
      <c r="J255" s="29"/>
      <c r="K255" s="29"/>
      <c r="L255" s="29"/>
      <c r="M255" s="29"/>
      <c r="N255" s="29"/>
      <c r="O255" s="29"/>
      <c r="P255" s="29"/>
      <c r="Q255" s="29"/>
      <c r="R255" s="29"/>
      <c r="S255" s="29"/>
      <c r="T255" s="29"/>
      <c r="U255" s="29"/>
      <c r="V255" s="29"/>
      <c r="W255" s="29"/>
      <c r="X255" s="29"/>
      <c r="Y255" s="29"/>
      <c r="Z255" s="29"/>
      <c r="AA255" s="29"/>
      <c r="AB255" s="29"/>
      <c r="AC255" s="29"/>
    </row>
    <row r="256" spans="1:29" ht="15.75" customHeight="1">
      <c r="A256" s="29"/>
      <c r="B256" s="29"/>
      <c r="C256" s="29"/>
      <c r="D256" s="75"/>
      <c r="E256" s="29"/>
      <c r="F256" s="29"/>
      <c r="G256" s="29"/>
      <c r="H256" s="29"/>
      <c r="I256" s="29"/>
      <c r="J256" s="29"/>
      <c r="K256" s="29"/>
      <c r="L256" s="29"/>
      <c r="M256" s="29"/>
      <c r="N256" s="29"/>
      <c r="O256" s="29"/>
      <c r="P256" s="29"/>
      <c r="Q256" s="29"/>
      <c r="R256" s="29"/>
      <c r="S256" s="29"/>
      <c r="T256" s="29"/>
      <c r="U256" s="29"/>
      <c r="V256" s="29"/>
      <c r="W256" s="29"/>
      <c r="X256" s="29"/>
      <c r="Y256" s="29"/>
      <c r="Z256" s="29"/>
      <c r="AA256" s="29"/>
      <c r="AB256" s="29"/>
      <c r="AC256" s="29"/>
    </row>
    <row r="257" spans="1:29" ht="15.75" customHeight="1">
      <c r="A257" s="29"/>
      <c r="B257" s="29"/>
      <c r="C257" s="29"/>
      <c r="D257" s="75"/>
      <c r="E257" s="29"/>
      <c r="F257" s="29"/>
      <c r="G257" s="29"/>
      <c r="H257" s="29"/>
      <c r="I257" s="29"/>
      <c r="J257" s="29"/>
      <c r="K257" s="29"/>
      <c r="L257" s="29"/>
      <c r="M257" s="29"/>
      <c r="N257" s="29"/>
      <c r="O257" s="29"/>
      <c r="P257" s="29"/>
      <c r="Q257" s="29"/>
      <c r="R257" s="29"/>
      <c r="S257" s="29"/>
      <c r="T257" s="29"/>
      <c r="U257" s="29"/>
      <c r="V257" s="29"/>
      <c r="W257" s="29"/>
      <c r="X257" s="29"/>
      <c r="Y257" s="29"/>
      <c r="Z257" s="29"/>
      <c r="AA257" s="29"/>
      <c r="AB257" s="29"/>
      <c r="AC257" s="29"/>
    </row>
    <row r="258" spans="1:29" ht="15.75" customHeight="1">
      <c r="A258" s="29"/>
      <c r="B258" s="29"/>
      <c r="C258" s="29"/>
      <c r="D258" s="75"/>
      <c r="E258" s="29"/>
      <c r="F258" s="29"/>
      <c r="G258" s="29"/>
      <c r="H258" s="29"/>
      <c r="I258" s="29"/>
      <c r="J258" s="29"/>
      <c r="K258" s="29"/>
      <c r="L258" s="29"/>
      <c r="M258" s="29"/>
      <c r="N258" s="29"/>
      <c r="O258" s="29"/>
      <c r="P258" s="29"/>
      <c r="Q258" s="29"/>
      <c r="R258" s="29"/>
      <c r="S258" s="29"/>
      <c r="T258" s="29"/>
      <c r="U258" s="29"/>
      <c r="V258" s="29"/>
      <c r="W258" s="29"/>
      <c r="X258" s="29"/>
      <c r="Y258" s="29"/>
      <c r="Z258" s="29"/>
      <c r="AA258" s="29"/>
      <c r="AB258" s="29"/>
      <c r="AC258" s="29"/>
    </row>
    <row r="259" spans="1:29" ht="15.75" customHeight="1">
      <c r="A259" s="29"/>
      <c r="B259" s="29"/>
      <c r="C259" s="29"/>
      <c r="D259" s="75"/>
      <c r="E259" s="29"/>
      <c r="F259" s="29"/>
      <c r="G259" s="29"/>
      <c r="H259" s="29"/>
      <c r="I259" s="29"/>
      <c r="J259" s="29"/>
      <c r="K259" s="29"/>
      <c r="L259" s="29"/>
      <c r="M259" s="29"/>
      <c r="N259" s="29"/>
      <c r="O259" s="29"/>
      <c r="P259" s="29"/>
      <c r="Q259" s="29"/>
      <c r="R259" s="29"/>
      <c r="S259" s="29"/>
      <c r="T259" s="29"/>
      <c r="U259" s="29"/>
      <c r="V259" s="29"/>
      <c r="W259" s="29"/>
      <c r="X259" s="29"/>
      <c r="Y259" s="29"/>
      <c r="Z259" s="29"/>
      <c r="AA259" s="29"/>
      <c r="AB259" s="29"/>
      <c r="AC259" s="29"/>
    </row>
    <row r="260" spans="1:29" ht="15.75" customHeight="1">
      <c r="A260" s="29"/>
      <c r="B260" s="29"/>
      <c r="C260" s="29"/>
      <c r="D260" s="75"/>
      <c r="E260" s="29"/>
      <c r="F260" s="29"/>
      <c r="G260" s="29"/>
      <c r="H260" s="29"/>
      <c r="I260" s="29"/>
      <c r="J260" s="29"/>
      <c r="K260" s="29"/>
      <c r="L260" s="29"/>
      <c r="M260" s="29"/>
      <c r="N260" s="29"/>
      <c r="O260" s="29"/>
      <c r="P260" s="29"/>
      <c r="Q260" s="29"/>
      <c r="R260" s="29"/>
      <c r="S260" s="29"/>
      <c r="T260" s="29"/>
      <c r="U260" s="29"/>
      <c r="V260" s="29"/>
      <c r="W260" s="29"/>
      <c r="X260" s="29"/>
      <c r="Y260" s="29"/>
      <c r="Z260" s="29"/>
      <c r="AA260" s="29"/>
      <c r="AB260" s="29"/>
      <c r="AC260" s="29"/>
    </row>
    <row r="261" spans="1:29" ht="15.75" customHeight="1">
      <c r="A261" s="29"/>
      <c r="B261" s="29"/>
      <c r="C261" s="29"/>
      <c r="D261" s="75"/>
      <c r="E261" s="29"/>
      <c r="F261" s="29"/>
      <c r="G261" s="29"/>
      <c r="H261" s="29"/>
      <c r="I261" s="29"/>
      <c r="J261" s="29"/>
      <c r="K261" s="29"/>
      <c r="L261" s="29"/>
      <c r="M261" s="29"/>
      <c r="N261" s="29"/>
      <c r="O261" s="29"/>
      <c r="P261" s="29"/>
      <c r="Q261" s="29"/>
      <c r="R261" s="29"/>
      <c r="S261" s="29"/>
      <c r="T261" s="29"/>
      <c r="U261" s="29"/>
      <c r="V261" s="29"/>
      <c r="W261" s="29"/>
      <c r="X261" s="29"/>
      <c r="Y261" s="29"/>
      <c r="Z261" s="29"/>
      <c r="AA261" s="29"/>
      <c r="AB261" s="29"/>
      <c r="AC261" s="29"/>
    </row>
    <row r="262" spans="1:29" ht="15.75" customHeight="1">
      <c r="A262" s="29"/>
      <c r="B262" s="29"/>
      <c r="C262" s="29"/>
      <c r="D262" s="75"/>
      <c r="E262" s="29"/>
      <c r="F262" s="29"/>
      <c r="G262" s="29"/>
      <c r="H262" s="29"/>
      <c r="I262" s="29"/>
      <c r="J262" s="29"/>
      <c r="K262" s="29"/>
      <c r="L262" s="29"/>
      <c r="M262" s="29"/>
      <c r="N262" s="29"/>
      <c r="O262" s="29"/>
      <c r="P262" s="29"/>
      <c r="Q262" s="29"/>
      <c r="R262" s="29"/>
      <c r="S262" s="29"/>
      <c r="T262" s="29"/>
      <c r="U262" s="29"/>
      <c r="V262" s="29"/>
      <c r="W262" s="29"/>
      <c r="X262" s="29"/>
      <c r="Y262" s="29"/>
      <c r="Z262" s="29"/>
      <c r="AA262" s="29"/>
      <c r="AB262" s="29"/>
      <c r="AC262" s="29"/>
    </row>
    <row r="263" spans="1:29" ht="15.75" customHeight="1">
      <c r="A263" s="29"/>
      <c r="B263" s="29"/>
      <c r="C263" s="29"/>
      <c r="D263" s="75"/>
      <c r="E263" s="29"/>
      <c r="F263" s="29"/>
      <c r="G263" s="29"/>
      <c r="H263" s="29"/>
      <c r="I263" s="29"/>
      <c r="J263" s="29"/>
      <c r="K263" s="29"/>
      <c r="L263" s="29"/>
      <c r="M263" s="29"/>
      <c r="N263" s="29"/>
      <c r="O263" s="29"/>
      <c r="P263" s="29"/>
      <c r="Q263" s="29"/>
      <c r="R263" s="29"/>
      <c r="S263" s="29"/>
      <c r="T263" s="29"/>
      <c r="U263" s="29"/>
      <c r="V263" s="29"/>
      <c r="W263" s="29"/>
      <c r="X263" s="29"/>
      <c r="Y263" s="29"/>
      <c r="Z263" s="29"/>
      <c r="AA263" s="29"/>
      <c r="AB263" s="29"/>
      <c r="AC263" s="29"/>
    </row>
    <row r="264" spans="1:29" ht="15.75" customHeight="1">
      <c r="A264" s="29"/>
      <c r="B264" s="29"/>
      <c r="C264" s="29"/>
      <c r="D264" s="75"/>
      <c r="E264" s="29"/>
      <c r="F264" s="29"/>
      <c r="G264" s="29"/>
      <c r="H264" s="29"/>
      <c r="I264" s="29"/>
      <c r="J264" s="29"/>
      <c r="K264" s="29"/>
      <c r="L264" s="29"/>
      <c r="M264" s="29"/>
      <c r="N264" s="29"/>
      <c r="O264" s="29"/>
      <c r="P264" s="29"/>
      <c r="Q264" s="29"/>
      <c r="R264" s="29"/>
      <c r="S264" s="29"/>
      <c r="T264" s="29"/>
      <c r="U264" s="29"/>
      <c r="V264" s="29"/>
      <c r="W264" s="29"/>
      <c r="X264" s="29"/>
      <c r="Y264" s="29"/>
      <c r="Z264" s="29"/>
      <c r="AA264" s="29"/>
      <c r="AB264" s="29"/>
      <c r="AC264" s="29"/>
    </row>
    <row r="265" spans="1:29" ht="15.75" customHeight="1">
      <c r="A265" s="29"/>
      <c r="B265" s="29"/>
      <c r="C265" s="29"/>
      <c r="D265" s="75"/>
      <c r="E265" s="29"/>
      <c r="F265" s="29"/>
      <c r="G265" s="29"/>
      <c r="H265" s="29"/>
      <c r="I265" s="29"/>
      <c r="J265" s="29"/>
      <c r="K265" s="29"/>
      <c r="L265" s="29"/>
      <c r="M265" s="29"/>
      <c r="N265" s="29"/>
      <c r="O265" s="29"/>
      <c r="P265" s="29"/>
      <c r="Q265" s="29"/>
      <c r="R265" s="29"/>
      <c r="S265" s="29"/>
      <c r="T265" s="29"/>
      <c r="U265" s="29"/>
      <c r="V265" s="29"/>
      <c r="W265" s="29"/>
      <c r="X265" s="29"/>
      <c r="Y265" s="29"/>
      <c r="Z265" s="29"/>
      <c r="AA265" s="29"/>
      <c r="AB265" s="29"/>
      <c r="AC265" s="29"/>
    </row>
    <row r="266" spans="1:29" ht="15.75" customHeight="1">
      <c r="A266" s="29"/>
      <c r="B266" s="29"/>
      <c r="C266" s="29"/>
      <c r="D266" s="75"/>
      <c r="E266" s="29"/>
      <c r="F266" s="29"/>
      <c r="G266" s="29"/>
      <c r="H266" s="29"/>
      <c r="I266" s="29"/>
      <c r="J266" s="29"/>
      <c r="K266" s="29"/>
      <c r="L266" s="29"/>
      <c r="M266" s="29"/>
      <c r="N266" s="29"/>
      <c r="O266" s="29"/>
      <c r="P266" s="29"/>
      <c r="Q266" s="29"/>
      <c r="R266" s="29"/>
      <c r="S266" s="29"/>
      <c r="T266" s="29"/>
      <c r="U266" s="29"/>
      <c r="V266" s="29"/>
      <c r="W266" s="29"/>
      <c r="X266" s="29"/>
      <c r="Y266" s="29"/>
      <c r="Z266" s="29"/>
      <c r="AA266" s="29"/>
      <c r="AB266" s="29"/>
      <c r="AC266" s="29"/>
    </row>
    <row r="267" spans="1:29" ht="15.75" customHeight="1">
      <c r="A267" s="29"/>
      <c r="B267" s="29"/>
      <c r="C267" s="29"/>
      <c r="D267" s="75"/>
      <c r="E267" s="29"/>
      <c r="F267" s="29"/>
      <c r="G267" s="29"/>
      <c r="H267" s="29"/>
      <c r="I267" s="29"/>
      <c r="J267" s="29"/>
      <c r="K267" s="29"/>
      <c r="L267" s="29"/>
      <c r="M267" s="29"/>
      <c r="N267" s="29"/>
      <c r="O267" s="29"/>
      <c r="P267" s="29"/>
      <c r="Q267" s="29"/>
      <c r="R267" s="29"/>
      <c r="S267" s="29"/>
      <c r="T267" s="29"/>
      <c r="U267" s="29"/>
      <c r="V267" s="29"/>
      <c r="W267" s="29"/>
      <c r="X267" s="29"/>
      <c r="Y267" s="29"/>
      <c r="Z267" s="29"/>
      <c r="AA267" s="29"/>
      <c r="AB267" s="29"/>
      <c r="AC267" s="29"/>
    </row>
    <row r="268" spans="1:29" ht="15.75" customHeight="1">
      <c r="A268" s="29"/>
      <c r="B268" s="29"/>
      <c r="C268" s="29"/>
      <c r="D268" s="75"/>
      <c r="E268" s="29"/>
      <c r="F268" s="29"/>
      <c r="G268" s="29"/>
      <c r="H268" s="29"/>
      <c r="I268" s="29"/>
      <c r="J268" s="29"/>
      <c r="K268" s="29"/>
      <c r="L268" s="29"/>
      <c r="M268" s="29"/>
      <c r="N268" s="29"/>
      <c r="O268" s="29"/>
      <c r="P268" s="29"/>
      <c r="Q268" s="29"/>
      <c r="R268" s="29"/>
      <c r="S268" s="29"/>
      <c r="T268" s="29"/>
      <c r="U268" s="29"/>
      <c r="V268" s="29"/>
      <c r="W268" s="29"/>
      <c r="X268" s="29"/>
      <c r="Y268" s="29"/>
      <c r="Z268" s="29"/>
      <c r="AA268" s="29"/>
      <c r="AB268" s="29"/>
      <c r="AC268" s="29"/>
    </row>
    <row r="269" spans="1:29" ht="15.75" customHeight="1">
      <c r="A269" s="29"/>
      <c r="B269" s="29"/>
      <c r="C269" s="29"/>
      <c r="D269" s="75"/>
      <c r="E269" s="29"/>
      <c r="F269" s="29"/>
      <c r="G269" s="29"/>
      <c r="H269" s="29"/>
      <c r="I269" s="29"/>
      <c r="J269" s="29"/>
      <c r="K269" s="29"/>
      <c r="L269" s="29"/>
      <c r="M269" s="29"/>
      <c r="N269" s="29"/>
      <c r="O269" s="29"/>
      <c r="P269" s="29"/>
      <c r="Q269" s="29"/>
      <c r="R269" s="29"/>
      <c r="S269" s="29"/>
      <c r="T269" s="29"/>
      <c r="U269" s="29"/>
      <c r="V269" s="29"/>
      <c r="W269" s="29"/>
      <c r="X269" s="29"/>
      <c r="Y269" s="29"/>
      <c r="Z269" s="29"/>
      <c r="AA269" s="29"/>
      <c r="AB269" s="29"/>
      <c r="AC269" s="29"/>
    </row>
    <row r="270" spans="1:29" ht="15.75" customHeight="1">
      <c r="A270" s="29"/>
      <c r="B270" s="29"/>
      <c r="C270" s="29"/>
      <c r="D270" s="75"/>
      <c r="E270" s="29"/>
      <c r="F270" s="29"/>
      <c r="G270" s="29"/>
      <c r="H270" s="29"/>
      <c r="I270" s="29"/>
      <c r="J270" s="29"/>
      <c r="K270" s="29"/>
      <c r="L270" s="29"/>
      <c r="M270" s="29"/>
      <c r="N270" s="29"/>
      <c r="O270" s="29"/>
      <c r="P270" s="29"/>
      <c r="Q270" s="29"/>
      <c r="R270" s="29"/>
      <c r="S270" s="29"/>
      <c r="T270" s="29"/>
      <c r="U270" s="29"/>
      <c r="V270" s="29"/>
      <c r="W270" s="29"/>
      <c r="X270" s="29"/>
      <c r="Y270" s="29"/>
      <c r="Z270" s="29"/>
      <c r="AA270" s="29"/>
      <c r="AB270" s="29"/>
      <c r="AC270" s="29"/>
    </row>
    <row r="271" spans="1:29" ht="15.75" customHeight="1">
      <c r="A271" s="29"/>
      <c r="B271" s="29"/>
      <c r="C271" s="29"/>
      <c r="D271" s="75"/>
      <c r="E271" s="29"/>
      <c r="F271" s="29"/>
      <c r="G271" s="29"/>
      <c r="H271" s="29"/>
      <c r="I271" s="29"/>
      <c r="J271" s="29"/>
      <c r="K271" s="29"/>
      <c r="L271" s="29"/>
      <c r="M271" s="29"/>
      <c r="N271" s="29"/>
      <c r="O271" s="29"/>
      <c r="P271" s="29"/>
      <c r="Q271" s="29"/>
      <c r="R271" s="29"/>
      <c r="S271" s="29"/>
      <c r="T271" s="29"/>
      <c r="U271" s="29"/>
      <c r="V271" s="29"/>
      <c r="W271" s="29"/>
      <c r="X271" s="29"/>
      <c r="Y271" s="29"/>
      <c r="Z271" s="29"/>
      <c r="AA271" s="29"/>
      <c r="AB271" s="29"/>
      <c r="AC271" s="29"/>
    </row>
    <row r="272" spans="1:29" ht="15.75" customHeight="1">
      <c r="A272" s="29"/>
      <c r="B272" s="29"/>
      <c r="C272" s="29"/>
      <c r="D272" s="75"/>
      <c r="E272" s="29"/>
      <c r="F272" s="29"/>
      <c r="G272" s="29"/>
      <c r="H272" s="29"/>
      <c r="I272" s="29"/>
      <c r="J272" s="29"/>
      <c r="K272" s="29"/>
      <c r="L272" s="29"/>
      <c r="M272" s="29"/>
      <c r="N272" s="29"/>
      <c r="O272" s="29"/>
      <c r="P272" s="29"/>
      <c r="Q272" s="29"/>
      <c r="R272" s="29"/>
      <c r="S272" s="29"/>
      <c r="T272" s="29"/>
      <c r="U272" s="29"/>
      <c r="V272" s="29"/>
      <c r="W272" s="29"/>
      <c r="X272" s="29"/>
      <c r="Y272" s="29"/>
      <c r="Z272" s="29"/>
      <c r="AA272" s="29"/>
      <c r="AB272" s="29"/>
      <c r="AC272" s="29"/>
    </row>
    <row r="273" spans="1:29" ht="15.75" customHeight="1">
      <c r="A273" s="29"/>
      <c r="B273" s="29"/>
      <c r="C273" s="29"/>
      <c r="D273" s="75"/>
      <c r="E273" s="29"/>
      <c r="F273" s="29"/>
      <c r="G273" s="29"/>
      <c r="H273" s="29"/>
      <c r="I273" s="29"/>
      <c r="J273" s="29"/>
      <c r="K273" s="29"/>
      <c r="L273" s="29"/>
      <c r="M273" s="29"/>
      <c r="N273" s="29"/>
      <c r="O273" s="29"/>
      <c r="P273" s="29"/>
      <c r="Q273" s="29"/>
      <c r="R273" s="29"/>
      <c r="S273" s="29"/>
      <c r="T273" s="29"/>
      <c r="U273" s="29"/>
      <c r="V273" s="29"/>
      <c r="W273" s="29"/>
      <c r="X273" s="29"/>
      <c r="Y273" s="29"/>
      <c r="Z273" s="29"/>
      <c r="AA273" s="29"/>
      <c r="AB273" s="29"/>
      <c r="AC273" s="29"/>
    </row>
    <row r="274" spans="1:29" ht="15.75" customHeight="1">
      <c r="A274" s="29"/>
      <c r="B274" s="29"/>
      <c r="C274" s="29"/>
      <c r="D274" s="75"/>
      <c r="E274" s="29"/>
      <c r="F274" s="29"/>
      <c r="G274" s="29"/>
      <c r="H274" s="29"/>
      <c r="I274" s="29"/>
      <c r="J274" s="29"/>
      <c r="K274" s="29"/>
      <c r="L274" s="29"/>
      <c r="M274" s="29"/>
      <c r="N274" s="29"/>
      <c r="O274" s="29"/>
      <c r="P274" s="29"/>
      <c r="Q274" s="29"/>
      <c r="R274" s="29"/>
      <c r="S274" s="29"/>
      <c r="T274" s="29"/>
      <c r="U274" s="29"/>
      <c r="V274" s="29"/>
      <c r="W274" s="29"/>
      <c r="X274" s="29"/>
      <c r="Y274" s="29"/>
      <c r="Z274" s="29"/>
      <c r="AA274" s="29"/>
      <c r="AB274" s="29"/>
      <c r="AC274" s="29"/>
    </row>
    <row r="275" spans="1:29" ht="15.75" customHeight="1">
      <c r="A275" s="29"/>
      <c r="B275" s="29"/>
      <c r="C275" s="29"/>
      <c r="D275" s="75"/>
      <c r="E275" s="29"/>
      <c r="F275" s="29"/>
      <c r="G275" s="29"/>
      <c r="H275" s="29"/>
      <c r="I275" s="29"/>
      <c r="J275" s="29"/>
      <c r="K275" s="29"/>
      <c r="L275" s="29"/>
      <c r="M275" s="29"/>
      <c r="N275" s="29"/>
      <c r="O275" s="29"/>
      <c r="P275" s="29"/>
      <c r="Q275" s="29"/>
      <c r="R275" s="29"/>
      <c r="S275" s="29"/>
      <c r="T275" s="29"/>
      <c r="U275" s="29"/>
      <c r="V275" s="29"/>
      <c r="W275" s="29"/>
      <c r="X275" s="29"/>
      <c r="Y275" s="29"/>
      <c r="Z275" s="29"/>
      <c r="AA275" s="29"/>
      <c r="AB275" s="29"/>
      <c r="AC275" s="29"/>
    </row>
    <row r="276" spans="1:29" ht="15.75" customHeight="1">
      <c r="A276" s="29"/>
      <c r="B276" s="29"/>
      <c r="C276" s="29"/>
      <c r="D276" s="75"/>
      <c r="E276" s="29"/>
      <c r="F276" s="29"/>
      <c r="G276" s="29"/>
      <c r="H276" s="29"/>
      <c r="I276" s="29"/>
      <c r="J276" s="29"/>
      <c r="K276" s="29"/>
      <c r="L276" s="29"/>
      <c r="M276" s="29"/>
      <c r="N276" s="29"/>
      <c r="O276" s="29"/>
      <c r="P276" s="29"/>
      <c r="Q276" s="29"/>
      <c r="R276" s="29"/>
      <c r="S276" s="29"/>
      <c r="T276" s="29"/>
      <c r="U276" s="29"/>
      <c r="V276" s="29"/>
      <c r="W276" s="29"/>
      <c r="X276" s="29"/>
      <c r="Y276" s="29"/>
      <c r="Z276" s="29"/>
      <c r="AA276" s="29"/>
      <c r="AB276" s="29"/>
      <c r="AC276" s="29"/>
    </row>
    <row r="277" spans="1:29" ht="15.75" customHeight="1">
      <c r="A277" s="29"/>
      <c r="B277" s="29"/>
      <c r="C277" s="29"/>
      <c r="D277" s="75"/>
      <c r="E277" s="29"/>
      <c r="F277" s="29"/>
      <c r="G277" s="29"/>
      <c r="H277" s="29"/>
      <c r="I277" s="29"/>
      <c r="J277" s="29"/>
      <c r="K277" s="29"/>
      <c r="L277" s="29"/>
      <c r="M277" s="29"/>
      <c r="N277" s="29"/>
      <c r="O277" s="29"/>
      <c r="P277" s="29"/>
      <c r="Q277" s="29"/>
      <c r="R277" s="29"/>
      <c r="S277" s="29"/>
      <c r="T277" s="29"/>
      <c r="U277" s="29"/>
      <c r="V277" s="29"/>
      <c r="W277" s="29"/>
      <c r="X277" s="29"/>
      <c r="Y277" s="29"/>
      <c r="Z277" s="29"/>
      <c r="AA277" s="29"/>
      <c r="AB277" s="29"/>
      <c r="AC277" s="29"/>
    </row>
    <row r="278" spans="1:29" ht="15.75" customHeight="1">
      <c r="A278" s="29"/>
      <c r="B278" s="29"/>
      <c r="C278" s="29"/>
      <c r="D278" s="75"/>
      <c r="E278" s="29"/>
      <c r="F278" s="29"/>
      <c r="G278" s="29"/>
      <c r="H278" s="29"/>
      <c r="I278" s="29"/>
      <c r="J278" s="29"/>
      <c r="K278" s="29"/>
      <c r="L278" s="29"/>
      <c r="M278" s="29"/>
      <c r="N278" s="29"/>
      <c r="O278" s="29"/>
      <c r="P278" s="29"/>
      <c r="Q278" s="29"/>
      <c r="R278" s="29"/>
      <c r="S278" s="29"/>
      <c r="T278" s="29"/>
      <c r="U278" s="29"/>
      <c r="V278" s="29"/>
      <c r="W278" s="29"/>
      <c r="X278" s="29"/>
      <c r="Y278" s="29"/>
      <c r="Z278" s="29"/>
      <c r="AA278" s="29"/>
      <c r="AB278" s="29"/>
      <c r="AC278" s="29"/>
    </row>
    <row r="279" spans="1:29" ht="15.75" customHeight="1">
      <c r="A279" s="29"/>
      <c r="B279" s="29"/>
      <c r="C279" s="29"/>
      <c r="D279" s="75"/>
      <c r="E279" s="29"/>
      <c r="F279" s="29"/>
      <c r="G279" s="29"/>
      <c r="H279" s="29"/>
      <c r="I279" s="29"/>
      <c r="J279" s="29"/>
      <c r="K279" s="29"/>
      <c r="L279" s="29"/>
      <c r="M279" s="29"/>
      <c r="N279" s="29"/>
      <c r="O279" s="29"/>
      <c r="P279" s="29"/>
      <c r="Q279" s="29"/>
      <c r="R279" s="29"/>
      <c r="S279" s="29"/>
      <c r="T279" s="29"/>
      <c r="U279" s="29"/>
      <c r="V279" s="29"/>
      <c r="W279" s="29"/>
      <c r="X279" s="29"/>
      <c r="Y279" s="29"/>
      <c r="Z279" s="29"/>
      <c r="AA279" s="29"/>
      <c r="AB279" s="29"/>
      <c r="AC279" s="29"/>
    </row>
    <row r="280" spans="1:29" ht="15.75" customHeight="1">
      <c r="A280" s="29"/>
      <c r="B280" s="29"/>
      <c r="C280" s="29"/>
      <c r="D280" s="75"/>
      <c r="E280" s="29"/>
      <c r="F280" s="29"/>
      <c r="G280" s="29"/>
      <c r="H280" s="29"/>
      <c r="I280" s="29"/>
      <c r="J280" s="29"/>
      <c r="K280" s="29"/>
      <c r="L280" s="29"/>
      <c r="M280" s="29"/>
      <c r="N280" s="29"/>
      <c r="O280" s="29"/>
      <c r="P280" s="29"/>
      <c r="Q280" s="29"/>
      <c r="R280" s="29"/>
      <c r="S280" s="29"/>
      <c r="T280" s="29"/>
      <c r="U280" s="29"/>
      <c r="V280" s="29"/>
      <c r="W280" s="29"/>
      <c r="X280" s="29"/>
      <c r="Y280" s="29"/>
      <c r="Z280" s="29"/>
      <c r="AA280" s="29"/>
      <c r="AB280" s="29"/>
      <c r="AC280" s="29"/>
    </row>
    <row r="281" spans="1:29" ht="15.75" customHeight="1">
      <c r="A281" s="29"/>
      <c r="B281" s="29"/>
      <c r="C281" s="29"/>
      <c r="D281" s="75"/>
      <c r="E281" s="29"/>
      <c r="F281" s="29"/>
      <c r="G281" s="29"/>
      <c r="H281" s="29"/>
      <c r="I281" s="29"/>
      <c r="J281" s="29"/>
      <c r="K281" s="29"/>
      <c r="L281" s="29"/>
      <c r="M281" s="29"/>
      <c r="N281" s="29"/>
      <c r="O281" s="29"/>
      <c r="P281" s="29"/>
      <c r="Q281" s="29"/>
      <c r="R281" s="29"/>
      <c r="S281" s="29"/>
      <c r="T281" s="29"/>
      <c r="U281" s="29"/>
      <c r="V281" s="29"/>
      <c r="W281" s="29"/>
      <c r="X281" s="29"/>
      <c r="Y281" s="29"/>
      <c r="Z281" s="29"/>
      <c r="AA281" s="29"/>
      <c r="AB281" s="29"/>
      <c r="AC281" s="29"/>
    </row>
    <row r="282" spans="1:29" ht="15.75" customHeight="1">
      <c r="A282" s="29"/>
      <c r="B282" s="29"/>
      <c r="C282" s="29"/>
      <c r="D282" s="75"/>
      <c r="E282" s="29"/>
      <c r="F282" s="29"/>
      <c r="G282" s="29"/>
      <c r="H282" s="29"/>
      <c r="I282" s="29"/>
      <c r="J282" s="29"/>
      <c r="K282" s="29"/>
      <c r="L282" s="29"/>
      <c r="M282" s="29"/>
      <c r="N282" s="29"/>
      <c r="O282" s="29"/>
      <c r="P282" s="29"/>
      <c r="Q282" s="29"/>
      <c r="R282" s="29"/>
      <c r="S282" s="29"/>
      <c r="T282" s="29"/>
      <c r="U282" s="29"/>
      <c r="V282" s="29"/>
      <c r="W282" s="29"/>
      <c r="X282" s="29"/>
      <c r="Y282" s="29"/>
      <c r="Z282" s="29"/>
      <c r="AA282" s="29"/>
      <c r="AB282" s="29"/>
      <c r="AC282" s="29"/>
    </row>
    <row r="283" spans="1:29" ht="15.75" customHeight="1">
      <c r="A283" s="29"/>
      <c r="B283" s="29"/>
      <c r="C283" s="29"/>
      <c r="D283" s="75"/>
      <c r="E283" s="29"/>
      <c r="F283" s="29"/>
      <c r="G283" s="29"/>
      <c r="H283" s="29"/>
      <c r="I283" s="29"/>
      <c r="J283" s="29"/>
      <c r="K283" s="29"/>
      <c r="L283" s="29"/>
      <c r="M283" s="29"/>
      <c r="N283" s="29"/>
      <c r="O283" s="29"/>
      <c r="P283" s="29"/>
      <c r="Q283" s="29"/>
      <c r="R283" s="29"/>
      <c r="S283" s="29"/>
      <c r="T283" s="29"/>
      <c r="U283" s="29"/>
      <c r="V283" s="29"/>
      <c r="W283" s="29"/>
      <c r="X283" s="29"/>
      <c r="Y283" s="29"/>
      <c r="Z283" s="29"/>
      <c r="AA283" s="29"/>
      <c r="AB283" s="29"/>
      <c r="AC283" s="29"/>
    </row>
    <row r="284" spans="1:29" ht="15.75" customHeight="1">
      <c r="A284" s="29"/>
      <c r="B284" s="29"/>
      <c r="C284" s="29"/>
      <c r="D284" s="75"/>
      <c r="E284" s="29"/>
      <c r="F284" s="29"/>
      <c r="G284" s="29"/>
      <c r="H284" s="29"/>
      <c r="I284" s="29"/>
      <c r="J284" s="29"/>
      <c r="K284" s="29"/>
      <c r="L284" s="29"/>
      <c r="M284" s="29"/>
      <c r="N284" s="29"/>
      <c r="O284" s="29"/>
      <c r="P284" s="29"/>
      <c r="Q284" s="29"/>
      <c r="R284" s="29"/>
      <c r="S284" s="29"/>
      <c r="T284" s="29"/>
      <c r="U284" s="29"/>
      <c r="V284" s="29"/>
      <c r="W284" s="29"/>
      <c r="X284" s="29"/>
      <c r="Y284" s="29"/>
      <c r="Z284" s="29"/>
      <c r="AA284" s="29"/>
      <c r="AB284" s="29"/>
      <c r="AC284" s="29"/>
    </row>
    <row r="285" spans="1:29" ht="15.75" customHeight="1">
      <c r="A285" s="29"/>
      <c r="B285" s="29"/>
      <c r="C285" s="29"/>
      <c r="D285" s="75"/>
      <c r="E285" s="29"/>
      <c r="F285" s="29"/>
      <c r="G285" s="29"/>
      <c r="H285" s="29"/>
      <c r="I285" s="29"/>
      <c r="J285" s="29"/>
      <c r="K285" s="29"/>
      <c r="L285" s="29"/>
      <c r="M285" s="29"/>
      <c r="N285" s="29"/>
      <c r="O285" s="29"/>
      <c r="P285" s="29"/>
      <c r="Q285" s="29"/>
      <c r="R285" s="29"/>
      <c r="S285" s="29"/>
      <c r="T285" s="29"/>
      <c r="U285" s="29"/>
      <c r="V285" s="29"/>
      <c r="W285" s="29"/>
      <c r="X285" s="29"/>
      <c r="Y285" s="29"/>
      <c r="Z285" s="29"/>
      <c r="AA285" s="29"/>
      <c r="AB285" s="29"/>
      <c r="AC285" s="29"/>
    </row>
    <row r="286" spans="1:29" ht="15.75" customHeight="1">
      <c r="A286" s="29"/>
      <c r="B286" s="29"/>
      <c r="C286" s="29"/>
      <c r="D286" s="75"/>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c r="AC286" s="29"/>
    </row>
    <row r="287" spans="1:29" ht="15.75" customHeight="1">
      <c r="A287" s="29"/>
      <c r="B287" s="29"/>
      <c r="C287" s="29"/>
      <c r="D287" s="75"/>
      <c r="E287" s="29"/>
      <c r="F287" s="29"/>
      <c r="G287" s="29"/>
      <c r="H287" s="29"/>
      <c r="I287" s="29"/>
      <c r="J287" s="29"/>
      <c r="K287" s="29"/>
      <c r="L287" s="29"/>
      <c r="M287" s="29"/>
      <c r="N287" s="29"/>
      <c r="O287" s="29"/>
      <c r="P287" s="29"/>
      <c r="Q287" s="29"/>
      <c r="R287" s="29"/>
      <c r="S287" s="29"/>
      <c r="T287" s="29"/>
      <c r="U287" s="29"/>
      <c r="V287" s="29"/>
      <c r="W287" s="29"/>
      <c r="X287" s="29"/>
      <c r="Y287" s="29"/>
      <c r="Z287" s="29"/>
      <c r="AA287" s="29"/>
      <c r="AB287" s="29"/>
      <c r="AC287" s="29"/>
    </row>
    <row r="288" spans="1:29" ht="15.75" customHeight="1">
      <c r="A288" s="29"/>
      <c r="B288" s="29"/>
      <c r="C288" s="29"/>
      <c r="D288" s="75"/>
      <c r="E288" s="29"/>
      <c r="F288" s="29"/>
      <c r="G288" s="29"/>
      <c r="H288" s="29"/>
      <c r="I288" s="29"/>
      <c r="J288" s="29"/>
      <c r="K288" s="29"/>
      <c r="L288" s="29"/>
      <c r="M288" s="29"/>
      <c r="N288" s="29"/>
      <c r="O288" s="29"/>
      <c r="P288" s="29"/>
      <c r="Q288" s="29"/>
      <c r="R288" s="29"/>
      <c r="S288" s="29"/>
      <c r="T288" s="29"/>
      <c r="U288" s="29"/>
      <c r="V288" s="29"/>
      <c r="W288" s="29"/>
      <c r="X288" s="29"/>
      <c r="Y288" s="29"/>
      <c r="Z288" s="29"/>
      <c r="AA288" s="29"/>
      <c r="AB288" s="29"/>
      <c r="AC288" s="29"/>
    </row>
    <row r="289" spans="1:29" ht="15.75" customHeight="1">
      <c r="A289" s="29"/>
      <c r="B289" s="29"/>
      <c r="C289" s="29"/>
      <c r="D289" s="75"/>
      <c r="E289" s="29"/>
      <c r="F289" s="29"/>
      <c r="G289" s="29"/>
      <c r="H289" s="29"/>
      <c r="I289" s="29"/>
      <c r="J289" s="29"/>
      <c r="K289" s="29"/>
      <c r="L289" s="29"/>
      <c r="M289" s="29"/>
      <c r="N289" s="29"/>
      <c r="O289" s="29"/>
      <c r="P289" s="29"/>
      <c r="Q289" s="29"/>
      <c r="R289" s="29"/>
      <c r="S289" s="29"/>
      <c r="T289" s="29"/>
      <c r="U289" s="29"/>
      <c r="V289" s="29"/>
      <c r="W289" s="29"/>
      <c r="X289" s="29"/>
      <c r="Y289" s="29"/>
      <c r="Z289" s="29"/>
      <c r="AA289" s="29"/>
      <c r="AB289" s="29"/>
      <c r="AC289" s="29"/>
    </row>
    <row r="290" spans="1:29" ht="15.75" customHeight="1">
      <c r="A290" s="29"/>
      <c r="B290" s="29"/>
      <c r="C290" s="29"/>
      <c r="D290" s="75"/>
      <c r="E290" s="29"/>
      <c r="F290" s="29"/>
      <c r="G290" s="29"/>
      <c r="H290" s="29"/>
      <c r="I290" s="29"/>
      <c r="J290" s="29"/>
      <c r="K290" s="29"/>
      <c r="L290" s="29"/>
      <c r="M290" s="29"/>
      <c r="N290" s="29"/>
      <c r="O290" s="29"/>
      <c r="P290" s="29"/>
      <c r="Q290" s="29"/>
      <c r="R290" s="29"/>
      <c r="S290" s="29"/>
      <c r="T290" s="29"/>
      <c r="U290" s="29"/>
      <c r="V290" s="29"/>
      <c r="W290" s="29"/>
      <c r="X290" s="29"/>
      <c r="Y290" s="29"/>
      <c r="Z290" s="29"/>
      <c r="AA290" s="29"/>
      <c r="AB290" s="29"/>
      <c r="AC290" s="29"/>
    </row>
    <row r="291" spans="1:29" ht="15.75" customHeight="1">
      <c r="A291" s="29"/>
      <c r="B291" s="29"/>
      <c r="C291" s="29"/>
      <c r="D291" s="75"/>
      <c r="E291" s="29"/>
      <c r="F291" s="29"/>
      <c r="G291" s="29"/>
      <c r="H291" s="29"/>
      <c r="I291" s="29"/>
      <c r="J291" s="29"/>
      <c r="K291" s="29"/>
      <c r="L291" s="29"/>
      <c r="M291" s="29"/>
      <c r="N291" s="29"/>
      <c r="O291" s="29"/>
      <c r="P291" s="29"/>
      <c r="Q291" s="29"/>
      <c r="R291" s="29"/>
      <c r="S291" s="29"/>
      <c r="T291" s="29"/>
      <c r="U291" s="29"/>
      <c r="V291" s="29"/>
      <c r="W291" s="29"/>
      <c r="X291" s="29"/>
      <c r="Y291" s="29"/>
      <c r="Z291" s="29"/>
      <c r="AA291" s="29"/>
      <c r="AB291" s="29"/>
      <c r="AC291" s="29"/>
    </row>
    <row r="292" spans="1:29" ht="15.75" customHeight="1">
      <c r="A292" s="29"/>
      <c r="B292" s="29"/>
      <c r="C292" s="29"/>
      <c r="D292" s="75"/>
      <c r="E292" s="29"/>
      <c r="F292" s="29"/>
      <c r="G292" s="29"/>
      <c r="H292" s="29"/>
      <c r="I292" s="29"/>
      <c r="J292" s="29"/>
      <c r="K292" s="29"/>
      <c r="L292" s="29"/>
      <c r="M292" s="29"/>
      <c r="N292" s="29"/>
      <c r="O292" s="29"/>
      <c r="P292" s="29"/>
      <c r="Q292" s="29"/>
      <c r="R292" s="29"/>
      <c r="S292" s="29"/>
      <c r="T292" s="29"/>
      <c r="U292" s="29"/>
      <c r="V292" s="29"/>
      <c r="W292" s="29"/>
      <c r="X292" s="29"/>
      <c r="Y292" s="29"/>
      <c r="Z292" s="29"/>
      <c r="AA292" s="29"/>
      <c r="AB292" s="29"/>
      <c r="AC292" s="29"/>
    </row>
    <row r="293" spans="1:29" ht="15.75" customHeight="1">
      <c r="A293" s="29"/>
      <c r="B293" s="29"/>
      <c r="C293" s="29"/>
      <c r="D293" s="75"/>
      <c r="E293" s="29"/>
      <c r="F293" s="29"/>
      <c r="G293" s="29"/>
      <c r="H293" s="29"/>
      <c r="I293" s="29"/>
      <c r="J293" s="29"/>
      <c r="K293" s="29"/>
      <c r="L293" s="29"/>
      <c r="M293" s="29"/>
      <c r="N293" s="29"/>
      <c r="O293" s="29"/>
      <c r="P293" s="29"/>
      <c r="Q293" s="29"/>
      <c r="R293" s="29"/>
      <c r="S293" s="29"/>
      <c r="T293" s="29"/>
      <c r="U293" s="29"/>
      <c r="V293" s="29"/>
      <c r="W293" s="29"/>
      <c r="X293" s="29"/>
      <c r="Y293" s="29"/>
      <c r="Z293" s="29"/>
      <c r="AA293" s="29"/>
      <c r="AB293" s="29"/>
      <c r="AC293" s="29"/>
    </row>
    <row r="294" spans="1:29" ht="15.75" customHeight="1">
      <c r="A294" s="29"/>
      <c r="B294" s="29"/>
      <c r="C294" s="29"/>
      <c r="D294" s="75"/>
      <c r="E294" s="29"/>
      <c r="F294" s="29"/>
      <c r="G294" s="29"/>
      <c r="H294" s="29"/>
      <c r="I294" s="29"/>
      <c r="J294" s="29"/>
      <c r="K294" s="29"/>
      <c r="L294" s="29"/>
      <c r="M294" s="29"/>
      <c r="N294" s="29"/>
      <c r="O294" s="29"/>
      <c r="P294" s="29"/>
      <c r="Q294" s="29"/>
      <c r="R294" s="29"/>
      <c r="S294" s="29"/>
      <c r="T294" s="29"/>
      <c r="U294" s="29"/>
      <c r="V294" s="29"/>
      <c r="W294" s="29"/>
      <c r="X294" s="29"/>
      <c r="Y294" s="29"/>
      <c r="Z294" s="29"/>
      <c r="AA294" s="29"/>
      <c r="AB294" s="29"/>
      <c r="AC294" s="29"/>
    </row>
    <row r="295" spans="1:29" ht="15.75" customHeight="1">
      <c r="A295" s="29"/>
      <c r="B295" s="29"/>
      <c r="C295" s="29"/>
      <c r="D295" s="75"/>
      <c r="E295" s="29"/>
      <c r="F295" s="29"/>
      <c r="G295" s="29"/>
      <c r="H295" s="29"/>
      <c r="I295" s="29"/>
      <c r="J295" s="29"/>
      <c r="K295" s="29"/>
      <c r="L295" s="29"/>
      <c r="M295" s="29"/>
      <c r="N295" s="29"/>
      <c r="O295" s="29"/>
      <c r="P295" s="29"/>
      <c r="Q295" s="29"/>
      <c r="R295" s="29"/>
      <c r="S295" s="29"/>
      <c r="T295" s="29"/>
      <c r="U295" s="29"/>
      <c r="V295" s="29"/>
      <c r="W295" s="29"/>
      <c r="X295" s="29"/>
      <c r="Y295" s="29"/>
      <c r="Z295" s="29"/>
      <c r="AA295" s="29"/>
      <c r="AB295" s="29"/>
      <c r="AC295" s="29"/>
    </row>
    <row r="296" spans="1:29" ht="15.75" customHeight="1">
      <c r="A296" s="29"/>
      <c r="B296" s="29"/>
      <c r="C296" s="29"/>
      <c r="D296" s="75"/>
      <c r="E296" s="29"/>
      <c r="F296" s="29"/>
      <c r="G296" s="29"/>
      <c r="H296" s="29"/>
      <c r="I296" s="29"/>
      <c r="J296" s="29"/>
      <c r="K296" s="29"/>
      <c r="L296" s="29"/>
      <c r="M296" s="29"/>
      <c r="N296" s="29"/>
      <c r="O296" s="29"/>
      <c r="P296" s="29"/>
      <c r="Q296" s="29"/>
      <c r="R296" s="29"/>
      <c r="S296" s="29"/>
      <c r="T296" s="29"/>
      <c r="U296" s="29"/>
      <c r="V296" s="29"/>
      <c r="W296" s="29"/>
      <c r="X296" s="29"/>
      <c r="Y296" s="29"/>
      <c r="Z296" s="29"/>
      <c r="AA296" s="29"/>
      <c r="AB296" s="29"/>
      <c r="AC296" s="29"/>
    </row>
    <row r="297" spans="1:29" ht="15.75" customHeight="1">
      <c r="A297" s="29"/>
      <c r="B297" s="29"/>
      <c r="C297" s="29"/>
      <c r="D297" s="75"/>
      <c r="E297" s="29"/>
      <c r="F297" s="29"/>
      <c r="G297" s="29"/>
      <c r="H297" s="29"/>
      <c r="I297" s="29"/>
      <c r="J297" s="29"/>
      <c r="K297" s="29"/>
      <c r="L297" s="29"/>
      <c r="M297" s="29"/>
      <c r="N297" s="29"/>
      <c r="O297" s="29"/>
      <c r="P297" s="29"/>
      <c r="Q297" s="29"/>
      <c r="R297" s="29"/>
      <c r="S297" s="29"/>
      <c r="T297" s="29"/>
      <c r="U297" s="29"/>
      <c r="V297" s="29"/>
      <c r="W297" s="29"/>
      <c r="X297" s="29"/>
      <c r="Y297" s="29"/>
      <c r="Z297" s="29"/>
      <c r="AA297" s="29"/>
      <c r="AB297" s="29"/>
      <c r="AC297" s="29"/>
    </row>
    <row r="298" spans="1:29" ht="15.75" customHeight="1">
      <c r="A298" s="29"/>
      <c r="B298" s="29"/>
      <c r="C298" s="29"/>
      <c r="D298" s="75"/>
      <c r="E298" s="29"/>
      <c r="F298" s="29"/>
      <c r="G298" s="29"/>
      <c r="H298" s="29"/>
      <c r="I298" s="29"/>
      <c r="J298" s="29"/>
      <c r="K298" s="29"/>
      <c r="L298" s="29"/>
      <c r="M298" s="29"/>
      <c r="N298" s="29"/>
      <c r="O298" s="29"/>
      <c r="P298" s="29"/>
      <c r="Q298" s="29"/>
      <c r="R298" s="29"/>
      <c r="S298" s="29"/>
      <c r="T298" s="29"/>
      <c r="U298" s="29"/>
      <c r="V298" s="29"/>
      <c r="W298" s="29"/>
      <c r="X298" s="29"/>
      <c r="Y298" s="29"/>
      <c r="Z298" s="29"/>
      <c r="AA298" s="29"/>
      <c r="AB298" s="29"/>
      <c r="AC298" s="29"/>
    </row>
    <row r="299" spans="1:29" ht="15.75" customHeight="1">
      <c r="A299" s="29"/>
      <c r="B299" s="29"/>
      <c r="C299" s="29"/>
      <c r="D299" s="75"/>
      <c r="E299" s="29"/>
      <c r="F299" s="29"/>
      <c r="G299" s="29"/>
      <c r="H299" s="29"/>
      <c r="I299" s="29"/>
      <c r="J299" s="29"/>
      <c r="K299" s="29"/>
      <c r="L299" s="29"/>
      <c r="M299" s="29"/>
      <c r="N299" s="29"/>
      <c r="O299" s="29"/>
      <c r="P299" s="29"/>
      <c r="Q299" s="29"/>
      <c r="R299" s="29"/>
      <c r="S299" s="29"/>
      <c r="T299" s="29"/>
      <c r="U299" s="29"/>
      <c r="V299" s="29"/>
      <c r="W299" s="29"/>
      <c r="X299" s="29"/>
      <c r="Y299" s="29"/>
      <c r="Z299" s="29"/>
      <c r="AA299" s="29"/>
      <c r="AB299" s="29"/>
      <c r="AC299" s="29"/>
    </row>
    <row r="300" spans="1:29" ht="15.75" customHeight="1">
      <c r="A300" s="29"/>
      <c r="B300" s="29"/>
      <c r="C300" s="29"/>
      <c r="D300" s="75"/>
      <c r="E300" s="29"/>
      <c r="F300" s="29"/>
      <c r="G300" s="29"/>
      <c r="H300" s="29"/>
      <c r="I300" s="29"/>
      <c r="J300" s="29"/>
      <c r="K300" s="29"/>
      <c r="L300" s="29"/>
      <c r="M300" s="29"/>
      <c r="N300" s="29"/>
      <c r="O300" s="29"/>
      <c r="P300" s="29"/>
      <c r="Q300" s="29"/>
      <c r="R300" s="29"/>
      <c r="S300" s="29"/>
      <c r="T300" s="29"/>
      <c r="U300" s="29"/>
      <c r="V300" s="29"/>
      <c r="W300" s="29"/>
      <c r="X300" s="29"/>
      <c r="Y300" s="29"/>
      <c r="Z300" s="29"/>
      <c r="AA300" s="29"/>
      <c r="AB300" s="29"/>
      <c r="AC300" s="29"/>
    </row>
    <row r="301" spans="1:29" ht="15.75" customHeight="1">
      <c r="A301" s="29"/>
      <c r="B301" s="29"/>
      <c r="C301" s="29"/>
      <c r="D301" s="75"/>
      <c r="E301" s="29"/>
      <c r="F301" s="29"/>
      <c r="G301" s="29"/>
      <c r="H301" s="29"/>
      <c r="I301" s="29"/>
      <c r="J301" s="29"/>
      <c r="K301" s="29"/>
      <c r="L301" s="29"/>
      <c r="M301" s="29"/>
      <c r="N301" s="29"/>
      <c r="O301" s="29"/>
      <c r="P301" s="29"/>
      <c r="Q301" s="29"/>
      <c r="R301" s="29"/>
      <c r="S301" s="29"/>
      <c r="T301" s="29"/>
      <c r="U301" s="29"/>
      <c r="V301" s="29"/>
      <c r="W301" s="29"/>
      <c r="X301" s="29"/>
      <c r="Y301" s="29"/>
      <c r="Z301" s="29"/>
      <c r="AA301" s="29"/>
      <c r="AB301" s="29"/>
      <c r="AC301" s="29"/>
    </row>
    <row r="302" spans="1:29" ht="15.75" customHeight="1">
      <c r="A302" s="29"/>
      <c r="B302" s="29"/>
      <c r="C302" s="29"/>
      <c r="D302" s="75"/>
      <c r="E302" s="29"/>
      <c r="F302" s="29"/>
      <c r="G302" s="29"/>
      <c r="H302" s="29"/>
      <c r="I302" s="29"/>
      <c r="J302" s="29"/>
      <c r="K302" s="29"/>
      <c r="L302" s="29"/>
      <c r="M302" s="29"/>
      <c r="N302" s="29"/>
      <c r="O302" s="29"/>
      <c r="P302" s="29"/>
      <c r="Q302" s="29"/>
      <c r="R302" s="29"/>
      <c r="S302" s="29"/>
      <c r="T302" s="29"/>
      <c r="U302" s="29"/>
      <c r="V302" s="29"/>
      <c r="W302" s="29"/>
      <c r="X302" s="29"/>
      <c r="Y302" s="29"/>
      <c r="Z302" s="29"/>
      <c r="AA302" s="29"/>
      <c r="AB302" s="29"/>
      <c r="AC302" s="29"/>
    </row>
    <row r="303" spans="1:29" ht="15.75" customHeight="1">
      <c r="A303" s="29"/>
      <c r="B303" s="29"/>
      <c r="C303" s="29"/>
      <c r="D303" s="75"/>
      <c r="E303" s="29"/>
      <c r="F303" s="29"/>
      <c r="G303" s="29"/>
      <c r="H303" s="29"/>
      <c r="I303" s="29"/>
      <c r="J303" s="29"/>
      <c r="K303" s="29"/>
      <c r="L303" s="29"/>
      <c r="M303" s="29"/>
      <c r="N303" s="29"/>
      <c r="O303" s="29"/>
      <c r="P303" s="29"/>
      <c r="Q303" s="29"/>
      <c r="R303" s="29"/>
      <c r="S303" s="29"/>
      <c r="T303" s="29"/>
      <c r="U303" s="29"/>
      <c r="V303" s="29"/>
      <c r="W303" s="29"/>
      <c r="X303" s="29"/>
      <c r="Y303" s="29"/>
      <c r="Z303" s="29"/>
      <c r="AA303" s="29"/>
      <c r="AB303" s="29"/>
      <c r="AC303" s="29"/>
    </row>
    <row r="304" spans="1:29" ht="15.75" customHeight="1">
      <c r="A304" s="29"/>
      <c r="B304" s="29"/>
      <c r="C304" s="29"/>
      <c r="D304" s="75"/>
      <c r="E304" s="29"/>
      <c r="F304" s="29"/>
      <c r="G304" s="29"/>
      <c r="H304" s="29"/>
      <c r="I304" s="29"/>
      <c r="J304" s="29"/>
      <c r="K304" s="29"/>
      <c r="L304" s="29"/>
      <c r="M304" s="29"/>
      <c r="N304" s="29"/>
      <c r="O304" s="29"/>
      <c r="P304" s="29"/>
      <c r="Q304" s="29"/>
      <c r="R304" s="29"/>
      <c r="S304" s="29"/>
      <c r="T304" s="29"/>
      <c r="U304" s="29"/>
      <c r="V304" s="29"/>
      <c r="W304" s="29"/>
      <c r="X304" s="29"/>
      <c r="Y304" s="29"/>
      <c r="Z304" s="29"/>
      <c r="AA304" s="29"/>
      <c r="AB304" s="29"/>
      <c r="AC304" s="29"/>
    </row>
    <row r="305" spans="1:29" ht="15.75" customHeight="1">
      <c r="A305" s="29"/>
      <c r="B305" s="29"/>
      <c r="C305" s="29"/>
      <c r="D305" s="75"/>
      <c r="E305" s="29"/>
      <c r="F305" s="29"/>
      <c r="G305" s="29"/>
      <c r="H305" s="29"/>
      <c r="I305" s="29"/>
      <c r="J305" s="29"/>
      <c r="K305" s="29"/>
      <c r="L305" s="29"/>
      <c r="M305" s="29"/>
      <c r="N305" s="29"/>
      <c r="O305" s="29"/>
      <c r="P305" s="29"/>
      <c r="Q305" s="29"/>
      <c r="R305" s="29"/>
      <c r="S305" s="29"/>
      <c r="T305" s="29"/>
      <c r="U305" s="29"/>
      <c r="V305" s="29"/>
      <c r="W305" s="29"/>
      <c r="X305" s="29"/>
      <c r="Y305" s="29"/>
      <c r="Z305" s="29"/>
      <c r="AA305" s="29"/>
      <c r="AB305" s="29"/>
      <c r="AC305" s="29"/>
    </row>
    <row r="306" spans="1:29" ht="15.75" customHeight="1">
      <c r="A306" s="29"/>
      <c r="B306" s="29"/>
      <c r="C306" s="29"/>
      <c r="D306" s="75"/>
      <c r="E306" s="29"/>
      <c r="F306" s="29"/>
      <c r="G306" s="29"/>
      <c r="H306" s="29"/>
      <c r="I306" s="29"/>
      <c r="J306" s="29"/>
      <c r="K306" s="29"/>
      <c r="L306" s="29"/>
      <c r="M306" s="29"/>
      <c r="N306" s="29"/>
      <c r="O306" s="29"/>
      <c r="P306" s="29"/>
      <c r="Q306" s="29"/>
      <c r="R306" s="29"/>
      <c r="S306" s="29"/>
      <c r="T306" s="29"/>
      <c r="U306" s="29"/>
      <c r="V306" s="29"/>
      <c r="W306" s="29"/>
      <c r="X306" s="29"/>
      <c r="Y306" s="29"/>
      <c r="Z306" s="29"/>
      <c r="AA306" s="29"/>
      <c r="AB306" s="29"/>
      <c r="AC306" s="29"/>
    </row>
    <row r="307" spans="1:29" ht="15.75" customHeight="1">
      <c r="A307" s="29"/>
      <c r="B307" s="29"/>
      <c r="C307" s="29"/>
      <c r="D307" s="75"/>
      <c r="E307" s="29"/>
      <c r="F307" s="29"/>
      <c r="G307" s="29"/>
      <c r="H307" s="29"/>
      <c r="I307" s="29"/>
      <c r="J307" s="29"/>
      <c r="K307" s="29"/>
      <c r="L307" s="29"/>
      <c r="M307" s="29"/>
      <c r="N307" s="29"/>
      <c r="O307" s="29"/>
      <c r="P307" s="29"/>
      <c r="Q307" s="29"/>
      <c r="R307" s="29"/>
      <c r="S307" s="29"/>
      <c r="T307" s="29"/>
      <c r="U307" s="29"/>
      <c r="V307" s="29"/>
      <c r="W307" s="29"/>
      <c r="X307" s="29"/>
      <c r="Y307" s="29"/>
      <c r="Z307" s="29"/>
      <c r="AA307" s="29"/>
      <c r="AB307" s="29"/>
      <c r="AC307" s="29"/>
    </row>
    <row r="308" spans="1:29" ht="15.75" customHeight="1">
      <c r="A308" s="29"/>
      <c r="B308" s="29"/>
      <c r="C308" s="29"/>
      <c r="D308" s="75"/>
      <c r="E308" s="29"/>
      <c r="F308" s="29"/>
      <c r="G308" s="29"/>
      <c r="H308" s="29"/>
      <c r="I308" s="29"/>
      <c r="J308" s="29"/>
      <c r="K308" s="29"/>
      <c r="L308" s="29"/>
      <c r="M308" s="29"/>
      <c r="N308" s="29"/>
      <c r="O308" s="29"/>
      <c r="P308" s="29"/>
      <c r="Q308" s="29"/>
      <c r="R308" s="29"/>
      <c r="S308" s="29"/>
      <c r="T308" s="29"/>
      <c r="U308" s="29"/>
      <c r="V308" s="29"/>
      <c r="W308" s="29"/>
      <c r="X308" s="29"/>
      <c r="Y308" s="29"/>
      <c r="Z308" s="29"/>
      <c r="AA308" s="29"/>
      <c r="AB308" s="29"/>
      <c r="AC308" s="29"/>
    </row>
    <row r="309" spans="1:29" ht="15.75" customHeight="1">
      <c r="A309" s="29"/>
      <c r="B309" s="29"/>
      <c r="C309" s="29"/>
      <c r="D309" s="75"/>
      <c r="E309" s="29"/>
      <c r="F309" s="29"/>
      <c r="G309" s="29"/>
      <c r="H309" s="29"/>
      <c r="I309" s="29"/>
      <c r="J309" s="29"/>
      <c r="K309" s="29"/>
      <c r="L309" s="29"/>
      <c r="M309" s="29"/>
      <c r="N309" s="29"/>
      <c r="O309" s="29"/>
      <c r="P309" s="29"/>
      <c r="Q309" s="29"/>
      <c r="R309" s="29"/>
      <c r="S309" s="29"/>
      <c r="T309" s="29"/>
      <c r="U309" s="29"/>
      <c r="V309" s="29"/>
      <c r="W309" s="29"/>
      <c r="X309" s="29"/>
      <c r="Y309" s="29"/>
      <c r="Z309" s="29"/>
      <c r="AA309" s="29"/>
      <c r="AB309" s="29"/>
      <c r="AC309" s="29"/>
    </row>
    <row r="310" spans="1:29" ht="15.75" customHeight="1">
      <c r="A310" s="29"/>
      <c r="B310" s="29"/>
      <c r="C310" s="29"/>
      <c r="D310" s="75"/>
      <c r="E310" s="29"/>
      <c r="F310" s="29"/>
      <c r="G310" s="29"/>
      <c r="H310" s="29"/>
      <c r="I310" s="29"/>
      <c r="J310" s="29"/>
      <c r="K310" s="29"/>
      <c r="L310" s="29"/>
      <c r="M310" s="29"/>
      <c r="N310" s="29"/>
      <c r="O310" s="29"/>
      <c r="P310" s="29"/>
      <c r="Q310" s="29"/>
      <c r="R310" s="29"/>
      <c r="S310" s="29"/>
      <c r="T310" s="29"/>
      <c r="U310" s="29"/>
      <c r="V310" s="29"/>
      <c r="W310" s="29"/>
      <c r="X310" s="29"/>
      <c r="Y310" s="29"/>
      <c r="Z310" s="29"/>
      <c r="AA310" s="29"/>
      <c r="AB310" s="29"/>
      <c r="AC310" s="29"/>
    </row>
    <row r="311" spans="1:29" ht="15.75" customHeight="1">
      <c r="A311" s="29"/>
      <c r="B311" s="29"/>
      <c r="C311" s="29"/>
      <c r="D311" s="75"/>
      <c r="E311" s="29"/>
      <c r="F311" s="29"/>
      <c r="G311" s="29"/>
      <c r="H311" s="29"/>
      <c r="I311" s="29"/>
      <c r="J311" s="29"/>
      <c r="K311" s="29"/>
      <c r="L311" s="29"/>
      <c r="M311" s="29"/>
      <c r="N311" s="29"/>
      <c r="O311" s="29"/>
      <c r="P311" s="29"/>
      <c r="Q311" s="29"/>
      <c r="R311" s="29"/>
      <c r="S311" s="29"/>
      <c r="T311" s="29"/>
      <c r="U311" s="29"/>
      <c r="V311" s="29"/>
      <c r="W311" s="29"/>
      <c r="X311" s="29"/>
      <c r="Y311" s="29"/>
      <c r="Z311" s="29"/>
      <c r="AA311" s="29"/>
      <c r="AB311" s="29"/>
      <c r="AC311" s="29"/>
    </row>
    <row r="312" spans="1:29" ht="15.75" customHeight="1">
      <c r="A312" s="29"/>
      <c r="B312" s="29"/>
      <c r="C312" s="29"/>
      <c r="D312" s="75"/>
      <c r="E312" s="29"/>
      <c r="F312" s="29"/>
      <c r="G312" s="29"/>
      <c r="H312" s="29"/>
      <c r="I312" s="29"/>
      <c r="J312" s="29"/>
      <c r="K312" s="29"/>
      <c r="L312" s="29"/>
      <c r="M312" s="29"/>
      <c r="N312" s="29"/>
      <c r="O312" s="29"/>
      <c r="P312" s="29"/>
      <c r="Q312" s="29"/>
      <c r="R312" s="29"/>
      <c r="S312" s="29"/>
      <c r="T312" s="29"/>
      <c r="U312" s="29"/>
      <c r="V312" s="29"/>
      <c r="W312" s="29"/>
      <c r="X312" s="29"/>
      <c r="Y312" s="29"/>
      <c r="Z312" s="29"/>
      <c r="AA312" s="29"/>
      <c r="AB312" s="29"/>
      <c r="AC312" s="29"/>
    </row>
    <row r="313" spans="1:29" ht="15.75" customHeight="1">
      <c r="A313" s="29"/>
      <c r="B313" s="29"/>
      <c r="C313" s="29"/>
      <c r="D313" s="75"/>
      <c r="E313" s="29"/>
      <c r="F313" s="29"/>
      <c r="G313" s="29"/>
      <c r="H313" s="29"/>
      <c r="I313" s="29"/>
      <c r="J313" s="29"/>
      <c r="K313" s="29"/>
      <c r="L313" s="29"/>
      <c r="M313" s="29"/>
      <c r="N313" s="29"/>
      <c r="O313" s="29"/>
      <c r="P313" s="29"/>
      <c r="Q313" s="29"/>
      <c r="R313" s="29"/>
      <c r="S313" s="29"/>
      <c r="T313" s="29"/>
      <c r="U313" s="29"/>
      <c r="V313" s="29"/>
      <c r="W313" s="29"/>
      <c r="X313" s="29"/>
      <c r="Y313" s="29"/>
      <c r="Z313" s="29"/>
      <c r="AA313" s="29"/>
      <c r="AB313" s="29"/>
      <c r="AC313" s="29"/>
    </row>
    <row r="314" spans="1:29" ht="15.75" customHeight="1">
      <c r="A314" s="29"/>
      <c r="B314" s="29"/>
      <c r="C314" s="29"/>
      <c r="D314" s="75"/>
      <c r="E314" s="29"/>
      <c r="F314" s="29"/>
      <c r="G314" s="29"/>
      <c r="H314" s="29"/>
      <c r="I314" s="29"/>
      <c r="J314" s="29"/>
      <c r="K314" s="29"/>
      <c r="L314" s="29"/>
      <c r="M314" s="29"/>
      <c r="N314" s="29"/>
      <c r="O314" s="29"/>
      <c r="P314" s="29"/>
      <c r="Q314" s="29"/>
      <c r="R314" s="29"/>
      <c r="S314" s="29"/>
      <c r="T314" s="29"/>
      <c r="U314" s="29"/>
      <c r="V314" s="29"/>
      <c r="W314" s="29"/>
      <c r="X314" s="29"/>
      <c r="Y314" s="29"/>
      <c r="Z314" s="29"/>
      <c r="AA314" s="29"/>
      <c r="AB314" s="29"/>
      <c r="AC314" s="29"/>
    </row>
    <row r="315" spans="1:29" ht="15.75" customHeight="1">
      <c r="A315" s="29"/>
      <c r="B315" s="29"/>
      <c r="C315" s="29"/>
      <c r="D315" s="75"/>
      <c r="E315" s="29"/>
      <c r="F315" s="29"/>
      <c r="G315" s="29"/>
      <c r="H315" s="29"/>
      <c r="I315" s="29"/>
      <c r="J315" s="29"/>
      <c r="K315" s="29"/>
      <c r="L315" s="29"/>
      <c r="M315" s="29"/>
      <c r="N315" s="29"/>
      <c r="O315" s="29"/>
      <c r="P315" s="29"/>
      <c r="Q315" s="29"/>
      <c r="R315" s="29"/>
      <c r="S315" s="29"/>
      <c r="T315" s="29"/>
      <c r="U315" s="29"/>
      <c r="V315" s="29"/>
      <c r="W315" s="29"/>
      <c r="X315" s="29"/>
      <c r="Y315" s="29"/>
      <c r="Z315" s="29"/>
      <c r="AA315" s="29"/>
      <c r="AB315" s="29"/>
      <c r="AC315" s="29"/>
    </row>
    <row r="316" spans="1:29" ht="15.75" customHeight="1">
      <c r="A316" s="29"/>
      <c r="B316" s="29"/>
      <c r="C316" s="29"/>
      <c r="D316" s="75"/>
      <c r="E316" s="29"/>
      <c r="F316" s="29"/>
      <c r="G316" s="29"/>
      <c r="H316" s="29"/>
      <c r="I316" s="29"/>
      <c r="J316" s="29"/>
      <c r="K316" s="29"/>
      <c r="L316" s="29"/>
      <c r="M316" s="29"/>
      <c r="N316" s="29"/>
      <c r="O316" s="29"/>
      <c r="P316" s="29"/>
      <c r="Q316" s="29"/>
      <c r="R316" s="29"/>
      <c r="S316" s="29"/>
      <c r="T316" s="29"/>
      <c r="U316" s="29"/>
      <c r="V316" s="29"/>
      <c r="W316" s="29"/>
      <c r="X316" s="29"/>
      <c r="Y316" s="29"/>
      <c r="Z316" s="29"/>
      <c r="AA316" s="29"/>
      <c r="AB316" s="29"/>
      <c r="AC316" s="29"/>
    </row>
    <row r="317" spans="1:29" ht="15.75" customHeight="1">
      <c r="A317" s="29"/>
      <c r="B317" s="29"/>
      <c r="C317" s="29"/>
      <c r="D317" s="75"/>
      <c r="E317" s="29"/>
      <c r="F317" s="29"/>
      <c r="G317" s="29"/>
      <c r="H317" s="29"/>
      <c r="I317" s="29"/>
      <c r="J317" s="29"/>
      <c r="K317" s="29"/>
      <c r="L317" s="29"/>
      <c r="M317" s="29"/>
      <c r="N317" s="29"/>
      <c r="O317" s="29"/>
      <c r="P317" s="29"/>
      <c r="Q317" s="29"/>
      <c r="R317" s="29"/>
      <c r="S317" s="29"/>
      <c r="T317" s="29"/>
      <c r="U317" s="29"/>
      <c r="V317" s="29"/>
      <c r="W317" s="29"/>
      <c r="X317" s="29"/>
      <c r="Y317" s="29"/>
      <c r="Z317" s="29"/>
      <c r="AA317" s="29"/>
      <c r="AB317" s="29"/>
      <c r="AC317" s="29"/>
    </row>
    <row r="318" spans="1:29" ht="15.75" customHeight="1">
      <c r="A318" s="29"/>
      <c r="B318" s="29"/>
      <c r="C318" s="29"/>
      <c r="D318" s="75"/>
      <c r="E318" s="29"/>
      <c r="F318" s="29"/>
      <c r="G318" s="29"/>
      <c r="H318" s="29"/>
      <c r="I318" s="29"/>
      <c r="J318" s="29"/>
      <c r="K318" s="29"/>
      <c r="L318" s="29"/>
      <c r="M318" s="29"/>
      <c r="N318" s="29"/>
      <c r="O318" s="29"/>
      <c r="P318" s="29"/>
      <c r="Q318" s="29"/>
      <c r="R318" s="29"/>
      <c r="S318" s="29"/>
      <c r="T318" s="29"/>
      <c r="U318" s="29"/>
      <c r="V318" s="29"/>
      <c r="W318" s="29"/>
      <c r="X318" s="29"/>
      <c r="Y318" s="29"/>
      <c r="Z318" s="29"/>
      <c r="AA318" s="29"/>
      <c r="AB318" s="29"/>
      <c r="AC318" s="29"/>
    </row>
    <row r="319" spans="1:29" ht="15.75" customHeight="1">
      <c r="A319" s="29"/>
      <c r="B319" s="29"/>
      <c r="C319" s="29"/>
      <c r="D319" s="75"/>
      <c r="E319" s="29"/>
      <c r="F319" s="29"/>
      <c r="G319" s="29"/>
      <c r="H319" s="29"/>
      <c r="I319" s="29"/>
      <c r="J319" s="29"/>
      <c r="K319" s="29"/>
      <c r="L319" s="29"/>
      <c r="M319" s="29"/>
      <c r="N319" s="29"/>
      <c r="O319" s="29"/>
      <c r="P319" s="29"/>
      <c r="Q319" s="29"/>
      <c r="R319" s="29"/>
      <c r="S319" s="29"/>
      <c r="T319" s="29"/>
      <c r="U319" s="29"/>
      <c r="V319" s="29"/>
      <c r="W319" s="29"/>
      <c r="X319" s="29"/>
      <c r="Y319" s="29"/>
      <c r="Z319" s="29"/>
      <c r="AA319" s="29"/>
      <c r="AB319" s="29"/>
      <c r="AC319" s="29"/>
    </row>
    <row r="320" spans="1:29" ht="15.75" customHeight="1">
      <c r="A320" s="29"/>
      <c r="B320" s="29"/>
      <c r="C320" s="29"/>
      <c r="D320" s="75"/>
      <c r="E320" s="29"/>
      <c r="F320" s="29"/>
      <c r="G320" s="29"/>
      <c r="H320" s="29"/>
      <c r="I320" s="29"/>
      <c r="J320" s="29"/>
      <c r="K320" s="29"/>
      <c r="L320" s="29"/>
      <c r="M320" s="29"/>
      <c r="N320" s="29"/>
      <c r="O320" s="29"/>
      <c r="P320" s="29"/>
      <c r="Q320" s="29"/>
      <c r="R320" s="29"/>
      <c r="S320" s="29"/>
      <c r="T320" s="29"/>
      <c r="U320" s="29"/>
      <c r="V320" s="29"/>
      <c r="W320" s="29"/>
      <c r="X320" s="29"/>
      <c r="Y320" s="29"/>
      <c r="Z320" s="29"/>
      <c r="AA320" s="29"/>
      <c r="AB320" s="29"/>
      <c r="AC320" s="29"/>
    </row>
    <row r="321" spans="1:29" ht="15.75" customHeight="1">
      <c r="A321" s="29"/>
      <c r="B321" s="29"/>
      <c r="C321" s="29"/>
      <c r="D321" s="75"/>
      <c r="E321" s="29"/>
      <c r="F321" s="29"/>
      <c r="G321" s="29"/>
      <c r="H321" s="29"/>
      <c r="I321" s="29"/>
      <c r="J321" s="29"/>
      <c r="K321" s="29"/>
      <c r="L321" s="29"/>
      <c r="M321" s="29"/>
      <c r="N321" s="29"/>
      <c r="O321" s="29"/>
      <c r="P321" s="29"/>
      <c r="Q321" s="29"/>
      <c r="R321" s="29"/>
      <c r="S321" s="29"/>
      <c r="T321" s="29"/>
      <c r="U321" s="29"/>
      <c r="V321" s="29"/>
      <c r="W321" s="29"/>
      <c r="X321" s="29"/>
      <c r="Y321" s="29"/>
      <c r="Z321" s="29"/>
      <c r="AA321" s="29"/>
      <c r="AB321" s="29"/>
      <c r="AC321" s="29"/>
    </row>
    <row r="322" spans="1:29" ht="15.75" customHeight="1">
      <c r="A322" s="29"/>
      <c r="B322" s="29"/>
      <c r="C322" s="29"/>
      <c r="D322" s="75"/>
      <c r="E322" s="29"/>
      <c r="F322" s="29"/>
      <c r="G322" s="29"/>
      <c r="H322" s="29"/>
      <c r="I322" s="29"/>
      <c r="J322" s="29"/>
      <c r="K322" s="29"/>
      <c r="L322" s="29"/>
      <c r="M322" s="29"/>
      <c r="N322" s="29"/>
      <c r="O322" s="29"/>
      <c r="P322" s="29"/>
      <c r="Q322" s="29"/>
      <c r="R322" s="29"/>
      <c r="S322" s="29"/>
      <c r="T322" s="29"/>
      <c r="U322" s="29"/>
      <c r="V322" s="29"/>
      <c r="W322" s="29"/>
      <c r="X322" s="29"/>
      <c r="Y322" s="29"/>
      <c r="Z322" s="29"/>
      <c r="AA322" s="29"/>
      <c r="AB322" s="29"/>
      <c r="AC322" s="29"/>
    </row>
    <row r="323" spans="1:29" ht="15.75" customHeight="1">
      <c r="A323" s="29"/>
      <c r="B323" s="29"/>
      <c r="C323" s="29"/>
      <c r="D323" s="75"/>
      <c r="E323" s="29"/>
      <c r="F323" s="29"/>
      <c r="G323" s="29"/>
      <c r="H323" s="29"/>
      <c r="I323" s="29"/>
      <c r="J323" s="29"/>
      <c r="K323" s="29"/>
      <c r="L323" s="29"/>
      <c r="M323" s="29"/>
      <c r="N323" s="29"/>
      <c r="O323" s="29"/>
      <c r="P323" s="29"/>
      <c r="Q323" s="29"/>
      <c r="R323" s="29"/>
      <c r="S323" s="29"/>
      <c r="T323" s="29"/>
      <c r="U323" s="29"/>
      <c r="V323" s="29"/>
      <c r="W323" s="29"/>
      <c r="X323" s="29"/>
      <c r="Y323" s="29"/>
      <c r="Z323" s="29"/>
      <c r="AA323" s="29"/>
      <c r="AB323" s="29"/>
      <c r="AC323" s="29"/>
    </row>
    <row r="324" spans="1:29" ht="15.75" customHeight="1">
      <c r="A324" s="29"/>
      <c r="B324" s="29"/>
      <c r="C324" s="29"/>
      <c r="D324" s="75"/>
      <c r="E324" s="29"/>
      <c r="F324" s="29"/>
      <c r="G324" s="29"/>
      <c r="H324" s="29"/>
      <c r="I324" s="29"/>
      <c r="J324" s="29"/>
      <c r="K324" s="29"/>
      <c r="L324" s="29"/>
      <c r="M324" s="29"/>
      <c r="N324" s="29"/>
      <c r="O324" s="29"/>
      <c r="P324" s="29"/>
      <c r="Q324" s="29"/>
      <c r="R324" s="29"/>
      <c r="S324" s="29"/>
      <c r="T324" s="29"/>
      <c r="U324" s="29"/>
      <c r="V324" s="29"/>
      <c r="W324" s="29"/>
      <c r="X324" s="29"/>
      <c r="Y324" s="29"/>
      <c r="Z324" s="29"/>
      <c r="AA324" s="29"/>
      <c r="AB324" s="29"/>
      <c r="AC324" s="29"/>
    </row>
    <row r="325" spans="1:29" ht="15.75" customHeight="1">
      <c r="A325" s="29"/>
      <c r="B325" s="29"/>
      <c r="C325" s="29"/>
      <c r="D325" s="75"/>
      <c r="E325" s="29"/>
      <c r="F325" s="29"/>
      <c r="G325" s="29"/>
      <c r="H325" s="29"/>
      <c r="I325" s="29"/>
      <c r="J325" s="29"/>
      <c r="K325" s="29"/>
      <c r="L325" s="29"/>
      <c r="M325" s="29"/>
      <c r="N325" s="29"/>
      <c r="O325" s="29"/>
      <c r="P325" s="29"/>
      <c r="Q325" s="29"/>
      <c r="R325" s="29"/>
      <c r="S325" s="29"/>
      <c r="T325" s="29"/>
      <c r="U325" s="29"/>
      <c r="V325" s="29"/>
      <c r="W325" s="29"/>
      <c r="X325" s="29"/>
      <c r="Y325" s="29"/>
      <c r="Z325" s="29"/>
      <c r="AA325" s="29"/>
      <c r="AB325" s="29"/>
      <c r="AC325" s="29"/>
    </row>
    <row r="326" spans="1:29" ht="15.75" customHeight="1">
      <c r="A326" s="29"/>
      <c r="B326" s="29"/>
      <c r="C326" s="29"/>
      <c r="D326" s="75"/>
      <c r="E326" s="29"/>
      <c r="F326" s="29"/>
      <c r="G326" s="29"/>
      <c r="H326" s="29"/>
      <c r="I326" s="29"/>
      <c r="J326" s="29"/>
      <c r="K326" s="29"/>
      <c r="L326" s="29"/>
      <c r="M326" s="29"/>
      <c r="N326" s="29"/>
      <c r="O326" s="29"/>
      <c r="P326" s="29"/>
      <c r="Q326" s="29"/>
      <c r="R326" s="29"/>
      <c r="S326" s="29"/>
      <c r="T326" s="29"/>
      <c r="U326" s="29"/>
      <c r="V326" s="29"/>
      <c r="W326" s="29"/>
      <c r="X326" s="29"/>
      <c r="Y326" s="29"/>
      <c r="Z326" s="29"/>
      <c r="AA326" s="29"/>
      <c r="AB326" s="29"/>
      <c r="AC326" s="29"/>
    </row>
    <row r="327" spans="1:29" ht="15.75" customHeight="1">
      <c r="A327" s="29"/>
      <c r="B327" s="29"/>
      <c r="C327" s="29"/>
      <c r="D327" s="75"/>
      <c r="E327" s="29"/>
      <c r="F327" s="29"/>
      <c r="G327" s="29"/>
      <c r="H327" s="29"/>
      <c r="I327" s="29"/>
      <c r="J327" s="29"/>
      <c r="K327" s="29"/>
      <c r="L327" s="29"/>
      <c r="M327" s="29"/>
      <c r="N327" s="29"/>
      <c r="O327" s="29"/>
      <c r="P327" s="29"/>
      <c r="Q327" s="29"/>
      <c r="R327" s="29"/>
      <c r="S327" s="29"/>
      <c r="T327" s="29"/>
      <c r="U327" s="29"/>
      <c r="V327" s="29"/>
      <c r="W327" s="29"/>
      <c r="X327" s="29"/>
      <c r="Y327" s="29"/>
      <c r="Z327" s="29"/>
      <c r="AA327" s="29"/>
      <c r="AB327" s="29"/>
      <c r="AC327" s="29"/>
    </row>
    <row r="328" spans="1:29" ht="15.75" customHeight="1">
      <c r="A328" s="29"/>
      <c r="B328" s="29"/>
      <c r="C328" s="29"/>
      <c r="D328" s="75"/>
      <c r="E328" s="29"/>
      <c r="F328" s="29"/>
      <c r="G328" s="29"/>
      <c r="H328" s="29"/>
      <c r="I328" s="29"/>
      <c r="J328" s="29"/>
      <c r="K328" s="29"/>
      <c r="L328" s="29"/>
      <c r="M328" s="29"/>
      <c r="N328" s="29"/>
      <c r="O328" s="29"/>
      <c r="P328" s="29"/>
      <c r="Q328" s="29"/>
      <c r="R328" s="29"/>
      <c r="S328" s="29"/>
      <c r="T328" s="29"/>
      <c r="U328" s="29"/>
      <c r="V328" s="29"/>
      <c r="W328" s="29"/>
      <c r="X328" s="29"/>
      <c r="Y328" s="29"/>
      <c r="Z328" s="29"/>
      <c r="AA328" s="29"/>
      <c r="AB328" s="29"/>
      <c r="AC328" s="29"/>
    </row>
    <row r="329" spans="1:29" ht="15.75" customHeight="1">
      <c r="A329" s="29"/>
      <c r="B329" s="29"/>
      <c r="C329" s="29"/>
      <c r="D329" s="75"/>
      <c r="E329" s="29"/>
      <c r="F329" s="29"/>
      <c r="G329" s="29"/>
      <c r="H329" s="29"/>
      <c r="I329" s="29"/>
      <c r="J329" s="29"/>
      <c r="K329" s="29"/>
      <c r="L329" s="29"/>
      <c r="M329" s="29"/>
      <c r="N329" s="29"/>
      <c r="O329" s="29"/>
      <c r="P329" s="29"/>
      <c r="Q329" s="29"/>
      <c r="R329" s="29"/>
      <c r="S329" s="29"/>
      <c r="T329" s="29"/>
      <c r="U329" s="29"/>
      <c r="V329" s="29"/>
      <c r="W329" s="29"/>
      <c r="X329" s="29"/>
      <c r="Y329" s="29"/>
      <c r="Z329" s="29"/>
      <c r="AA329" s="29"/>
      <c r="AB329" s="29"/>
      <c r="AC329" s="29"/>
    </row>
    <row r="330" spans="1:29" ht="15.75" customHeight="1">
      <c r="A330" s="29"/>
      <c r="B330" s="29"/>
      <c r="C330" s="29"/>
      <c r="D330" s="75"/>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c r="AC330" s="29"/>
    </row>
    <row r="331" spans="1:29" ht="15.75" customHeight="1">
      <c r="A331" s="29"/>
      <c r="B331" s="29"/>
      <c r="C331" s="29"/>
      <c r="D331" s="75"/>
      <c r="E331" s="29"/>
      <c r="F331" s="29"/>
      <c r="G331" s="29"/>
      <c r="H331" s="29"/>
      <c r="I331" s="29"/>
      <c r="J331" s="29"/>
      <c r="K331" s="29"/>
      <c r="L331" s="29"/>
      <c r="M331" s="29"/>
      <c r="N331" s="29"/>
      <c r="O331" s="29"/>
      <c r="P331" s="29"/>
      <c r="Q331" s="29"/>
      <c r="R331" s="29"/>
      <c r="S331" s="29"/>
      <c r="T331" s="29"/>
      <c r="U331" s="29"/>
      <c r="V331" s="29"/>
      <c r="W331" s="29"/>
      <c r="X331" s="29"/>
      <c r="Y331" s="29"/>
      <c r="Z331" s="29"/>
      <c r="AA331" s="29"/>
      <c r="AB331" s="29"/>
      <c r="AC331" s="29"/>
    </row>
    <row r="332" spans="1:29" ht="15.75" customHeight="1">
      <c r="A332" s="29"/>
      <c r="B332" s="29"/>
      <c r="C332" s="29"/>
      <c r="D332" s="75"/>
      <c r="E332" s="29"/>
      <c r="F332" s="29"/>
      <c r="G332" s="29"/>
      <c r="H332" s="29"/>
      <c r="I332" s="29"/>
      <c r="J332" s="29"/>
      <c r="K332" s="29"/>
      <c r="L332" s="29"/>
      <c r="M332" s="29"/>
      <c r="N332" s="29"/>
      <c r="O332" s="29"/>
      <c r="P332" s="29"/>
      <c r="Q332" s="29"/>
      <c r="R332" s="29"/>
      <c r="S332" s="29"/>
      <c r="T332" s="29"/>
      <c r="U332" s="29"/>
      <c r="V332" s="29"/>
      <c r="W332" s="29"/>
      <c r="X332" s="29"/>
      <c r="Y332" s="29"/>
      <c r="Z332" s="29"/>
      <c r="AA332" s="29"/>
      <c r="AB332" s="29"/>
      <c r="AC332" s="29"/>
    </row>
    <row r="333" spans="1:29" ht="15.75" customHeight="1">
      <c r="A333" s="29"/>
      <c r="B333" s="29"/>
      <c r="C333" s="29"/>
      <c r="D333" s="75"/>
      <c r="E333" s="29"/>
      <c r="F333" s="29"/>
      <c r="G333" s="29"/>
      <c r="H333" s="29"/>
      <c r="I333" s="29"/>
      <c r="J333" s="29"/>
      <c r="K333" s="29"/>
      <c r="L333" s="29"/>
      <c r="M333" s="29"/>
      <c r="N333" s="29"/>
      <c r="O333" s="29"/>
      <c r="P333" s="29"/>
      <c r="Q333" s="29"/>
      <c r="R333" s="29"/>
      <c r="S333" s="29"/>
      <c r="T333" s="29"/>
      <c r="U333" s="29"/>
      <c r="V333" s="29"/>
      <c r="W333" s="29"/>
      <c r="X333" s="29"/>
      <c r="Y333" s="29"/>
      <c r="Z333" s="29"/>
      <c r="AA333" s="29"/>
      <c r="AB333" s="29"/>
      <c r="AC333" s="29"/>
    </row>
    <row r="334" spans="1:29" ht="15.75" customHeight="1">
      <c r="A334" s="29"/>
      <c r="B334" s="29"/>
      <c r="C334" s="29"/>
      <c r="D334" s="75"/>
      <c r="E334" s="29"/>
      <c r="F334" s="29"/>
      <c r="G334" s="29"/>
      <c r="H334" s="29"/>
      <c r="I334" s="29"/>
      <c r="J334" s="29"/>
      <c r="K334" s="29"/>
      <c r="L334" s="29"/>
      <c r="M334" s="29"/>
      <c r="N334" s="29"/>
      <c r="O334" s="29"/>
      <c r="P334" s="29"/>
      <c r="Q334" s="29"/>
      <c r="R334" s="29"/>
      <c r="S334" s="29"/>
      <c r="T334" s="29"/>
      <c r="U334" s="29"/>
      <c r="V334" s="29"/>
      <c r="W334" s="29"/>
      <c r="X334" s="29"/>
      <c r="Y334" s="29"/>
      <c r="Z334" s="29"/>
      <c r="AA334" s="29"/>
      <c r="AB334" s="29"/>
      <c r="AC334" s="29"/>
    </row>
    <row r="335" spans="1:29" ht="15.75" customHeight="1">
      <c r="A335" s="29"/>
      <c r="B335" s="29"/>
      <c r="C335" s="29"/>
      <c r="D335" s="75"/>
      <c r="E335" s="29"/>
      <c r="F335" s="29"/>
      <c r="G335" s="29"/>
      <c r="H335" s="29"/>
      <c r="I335" s="29"/>
      <c r="J335" s="29"/>
      <c r="K335" s="29"/>
      <c r="L335" s="29"/>
      <c r="M335" s="29"/>
      <c r="N335" s="29"/>
      <c r="O335" s="29"/>
      <c r="P335" s="29"/>
      <c r="Q335" s="29"/>
      <c r="R335" s="29"/>
      <c r="S335" s="29"/>
      <c r="T335" s="29"/>
      <c r="U335" s="29"/>
      <c r="V335" s="29"/>
      <c r="W335" s="29"/>
      <c r="X335" s="29"/>
      <c r="Y335" s="29"/>
      <c r="Z335" s="29"/>
      <c r="AA335" s="29"/>
      <c r="AB335" s="29"/>
      <c r="AC335" s="29"/>
    </row>
    <row r="336" spans="1:29" ht="15.75" customHeight="1">
      <c r="A336" s="29"/>
      <c r="B336" s="29"/>
      <c r="C336" s="29"/>
      <c r="D336" s="75"/>
      <c r="E336" s="29"/>
      <c r="F336" s="29"/>
      <c r="G336" s="29"/>
      <c r="H336" s="29"/>
      <c r="I336" s="29"/>
      <c r="J336" s="29"/>
      <c r="K336" s="29"/>
      <c r="L336" s="29"/>
      <c r="M336" s="29"/>
      <c r="N336" s="29"/>
      <c r="O336" s="29"/>
      <c r="P336" s="29"/>
      <c r="Q336" s="29"/>
      <c r="R336" s="29"/>
      <c r="S336" s="29"/>
      <c r="T336" s="29"/>
      <c r="U336" s="29"/>
      <c r="V336" s="29"/>
      <c r="W336" s="29"/>
      <c r="X336" s="29"/>
      <c r="Y336" s="29"/>
      <c r="Z336" s="29"/>
      <c r="AA336" s="29"/>
      <c r="AB336" s="29"/>
      <c r="AC336" s="29"/>
    </row>
    <row r="337" spans="1:29" ht="15.75" customHeight="1">
      <c r="A337" s="29"/>
      <c r="B337" s="29"/>
      <c r="C337" s="29"/>
      <c r="D337" s="75"/>
      <c r="E337" s="29"/>
      <c r="F337" s="29"/>
      <c r="G337" s="29"/>
      <c r="H337" s="29"/>
      <c r="I337" s="29"/>
      <c r="J337" s="29"/>
      <c r="K337" s="29"/>
      <c r="L337" s="29"/>
      <c r="M337" s="29"/>
      <c r="N337" s="29"/>
      <c r="O337" s="29"/>
      <c r="P337" s="29"/>
      <c r="Q337" s="29"/>
      <c r="R337" s="29"/>
      <c r="S337" s="29"/>
      <c r="T337" s="29"/>
      <c r="U337" s="29"/>
      <c r="V337" s="29"/>
      <c r="W337" s="29"/>
      <c r="X337" s="29"/>
      <c r="Y337" s="29"/>
      <c r="Z337" s="29"/>
      <c r="AA337" s="29"/>
      <c r="AB337" s="29"/>
      <c r="AC337" s="29"/>
    </row>
    <row r="338" spans="1:29" ht="15.75" customHeight="1">
      <c r="A338" s="29"/>
      <c r="B338" s="29"/>
      <c r="C338" s="29"/>
      <c r="D338" s="75"/>
      <c r="E338" s="29"/>
      <c r="F338" s="29"/>
      <c r="G338" s="29"/>
      <c r="H338" s="29"/>
      <c r="I338" s="29"/>
      <c r="J338" s="29"/>
      <c r="K338" s="29"/>
      <c r="L338" s="29"/>
      <c r="M338" s="29"/>
      <c r="N338" s="29"/>
      <c r="O338" s="29"/>
      <c r="P338" s="29"/>
      <c r="Q338" s="29"/>
      <c r="R338" s="29"/>
      <c r="S338" s="29"/>
      <c r="T338" s="29"/>
      <c r="U338" s="29"/>
      <c r="V338" s="29"/>
      <c r="W338" s="29"/>
      <c r="X338" s="29"/>
      <c r="Y338" s="29"/>
      <c r="Z338" s="29"/>
      <c r="AA338" s="29"/>
      <c r="AB338" s="29"/>
      <c r="AC338" s="29"/>
    </row>
    <row r="339" spans="1:29" ht="15.75" customHeight="1">
      <c r="A339" s="29"/>
      <c r="B339" s="29"/>
      <c r="C339" s="29"/>
      <c r="D339" s="75"/>
      <c r="E339" s="29"/>
      <c r="F339" s="29"/>
      <c r="G339" s="29"/>
      <c r="H339" s="29"/>
      <c r="I339" s="29"/>
      <c r="J339" s="29"/>
      <c r="K339" s="29"/>
      <c r="L339" s="29"/>
      <c r="M339" s="29"/>
      <c r="N339" s="29"/>
      <c r="O339" s="29"/>
      <c r="P339" s="29"/>
      <c r="Q339" s="29"/>
      <c r="R339" s="29"/>
      <c r="S339" s="29"/>
      <c r="T339" s="29"/>
      <c r="U339" s="29"/>
      <c r="V339" s="29"/>
      <c r="W339" s="29"/>
      <c r="X339" s="29"/>
      <c r="Y339" s="29"/>
      <c r="Z339" s="29"/>
      <c r="AA339" s="29"/>
      <c r="AB339" s="29"/>
      <c r="AC339" s="29"/>
    </row>
    <row r="340" spans="1:29" ht="15.75" customHeight="1">
      <c r="A340" s="29"/>
      <c r="B340" s="29"/>
      <c r="C340" s="29"/>
      <c r="D340" s="75"/>
      <c r="E340" s="29"/>
      <c r="F340" s="29"/>
      <c r="G340" s="29"/>
      <c r="H340" s="29"/>
      <c r="I340" s="29"/>
      <c r="J340" s="29"/>
      <c r="K340" s="29"/>
      <c r="L340" s="29"/>
      <c r="M340" s="29"/>
      <c r="N340" s="29"/>
      <c r="O340" s="29"/>
      <c r="P340" s="29"/>
      <c r="Q340" s="29"/>
      <c r="R340" s="29"/>
      <c r="S340" s="29"/>
      <c r="T340" s="29"/>
      <c r="U340" s="29"/>
      <c r="V340" s="29"/>
      <c r="W340" s="29"/>
      <c r="X340" s="29"/>
      <c r="Y340" s="29"/>
      <c r="Z340" s="29"/>
      <c r="AA340" s="29"/>
      <c r="AB340" s="29"/>
      <c r="AC340" s="29"/>
    </row>
    <row r="341" spans="1:29" ht="15.75" customHeight="1">
      <c r="A341" s="29"/>
      <c r="B341" s="29"/>
      <c r="C341" s="29"/>
      <c r="D341" s="75"/>
      <c r="E341" s="29"/>
      <c r="F341" s="29"/>
      <c r="G341" s="29"/>
      <c r="H341" s="29"/>
      <c r="I341" s="29"/>
      <c r="J341" s="29"/>
      <c r="K341" s="29"/>
      <c r="L341" s="29"/>
      <c r="M341" s="29"/>
      <c r="N341" s="29"/>
      <c r="O341" s="29"/>
      <c r="P341" s="29"/>
      <c r="Q341" s="29"/>
      <c r="R341" s="29"/>
      <c r="S341" s="29"/>
      <c r="T341" s="29"/>
      <c r="U341" s="29"/>
      <c r="V341" s="29"/>
      <c r="W341" s="29"/>
      <c r="X341" s="29"/>
      <c r="Y341" s="29"/>
      <c r="Z341" s="29"/>
      <c r="AA341" s="29"/>
      <c r="AB341" s="29"/>
      <c r="AC341" s="29"/>
    </row>
    <row r="342" spans="1:29" ht="15.75" customHeight="1">
      <c r="A342" s="29"/>
      <c r="B342" s="29"/>
      <c r="C342" s="29"/>
      <c r="D342" s="75"/>
      <c r="E342" s="29"/>
      <c r="F342" s="29"/>
      <c r="G342" s="29"/>
      <c r="H342" s="29"/>
      <c r="I342" s="29"/>
      <c r="J342" s="29"/>
      <c r="K342" s="29"/>
      <c r="L342" s="29"/>
      <c r="M342" s="29"/>
      <c r="N342" s="29"/>
      <c r="O342" s="29"/>
      <c r="P342" s="29"/>
      <c r="Q342" s="29"/>
      <c r="R342" s="29"/>
      <c r="S342" s="29"/>
      <c r="T342" s="29"/>
      <c r="U342" s="29"/>
      <c r="V342" s="29"/>
      <c r="W342" s="29"/>
      <c r="X342" s="29"/>
      <c r="Y342" s="29"/>
      <c r="Z342" s="29"/>
      <c r="AA342" s="29"/>
      <c r="AB342" s="29"/>
      <c r="AC342" s="29"/>
    </row>
    <row r="343" spans="1:29" ht="15.75" customHeight="1">
      <c r="A343" s="29"/>
      <c r="B343" s="29"/>
      <c r="C343" s="29"/>
      <c r="D343" s="75"/>
      <c r="E343" s="29"/>
      <c r="F343" s="29"/>
      <c r="G343" s="29"/>
      <c r="H343" s="29"/>
      <c r="I343" s="29"/>
      <c r="J343" s="29"/>
      <c r="K343" s="29"/>
      <c r="L343" s="29"/>
      <c r="M343" s="29"/>
      <c r="N343" s="29"/>
      <c r="O343" s="29"/>
      <c r="P343" s="29"/>
      <c r="Q343" s="29"/>
      <c r="R343" s="29"/>
      <c r="S343" s="29"/>
      <c r="T343" s="29"/>
      <c r="U343" s="29"/>
      <c r="V343" s="29"/>
      <c r="W343" s="29"/>
      <c r="X343" s="29"/>
      <c r="Y343" s="29"/>
      <c r="Z343" s="29"/>
      <c r="AA343" s="29"/>
      <c r="AB343" s="29"/>
      <c r="AC343" s="29"/>
    </row>
    <row r="344" spans="1:29" ht="15.75" customHeight="1">
      <c r="A344" s="29"/>
      <c r="B344" s="29"/>
      <c r="C344" s="29"/>
      <c r="D344" s="75"/>
      <c r="E344" s="29"/>
      <c r="F344" s="29"/>
      <c r="G344" s="29"/>
      <c r="H344" s="29"/>
      <c r="I344" s="29"/>
      <c r="J344" s="29"/>
      <c r="K344" s="29"/>
      <c r="L344" s="29"/>
      <c r="M344" s="29"/>
      <c r="N344" s="29"/>
      <c r="O344" s="29"/>
      <c r="P344" s="29"/>
      <c r="Q344" s="29"/>
      <c r="R344" s="29"/>
      <c r="S344" s="29"/>
      <c r="T344" s="29"/>
      <c r="U344" s="29"/>
      <c r="V344" s="29"/>
      <c r="W344" s="29"/>
      <c r="X344" s="29"/>
      <c r="Y344" s="29"/>
      <c r="Z344" s="29"/>
      <c r="AA344" s="29"/>
      <c r="AB344" s="29"/>
      <c r="AC344" s="29"/>
    </row>
    <row r="345" spans="1:29" ht="15.75" customHeight="1">
      <c r="A345" s="29"/>
      <c r="B345" s="29"/>
      <c r="C345" s="29"/>
      <c r="D345" s="75"/>
      <c r="E345" s="29"/>
      <c r="F345" s="29"/>
      <c r="G345" s="29"/>
      <c r="H345" s="29"/>
      <c r="I345" s="29"/>
      <c r="J345" s="29"/>
      <c r="K345" s="29"/>
      <c r="L345" s="29"/>
      <c r="M345" s="29"/>
      <c r="N345" s="29"/>
      <c r="O345" s="29"/>
      <c r="P345" s="29"/>
      <c r="Q345" s="29"/>
      <c r="R345" s="29"/>
      <c r="S345" s="29"/>
      <c r="T345" s="29"/>
      <c r="U345" s="29"/>
      <c r="V345" s="29"/>
      <c r="W345" s="29"/>
      <c r="X345" s="29"/>
      <c r="Y345" s="29"/>
      <c r="Z345" s="29"/>
      <c r="AA345" s="29"/>
      <c r="AB345" s="29"/>
      <c r="AC345" s="29"/>
    </row>
    <row r="346" spans="1:29" ht="15.75" customHeight="1">
      <c r="A346" s="29"/>
      <c r="B346" s="29"/>
      <c r="C346" s="29"/>
      <c r="D346" s="75"/>
      <c r="E346" s="29"/>
      <c r="F346" s="29"/>
      <c r="G346" s="29"/>
      <c r="H346" s="29"/>
      <c r="I346" s="29"/>
      <c r="J346" s="29"/>
      <c r="K346" s="29"/>
      <c r="L346" s="29"/>
      <c r="M346" s="29"/>
      <c r="N346" s="29"/>
      <c r="O346" s="29"/>
      <c r="P346" s="29"/>
      <c r="Q346" s="29"/>
      <c r="R346" s="29"/>
      <c r="S346" s="29"/>
      <c r="T346" s="29"/>
      <c r="U346" s="29"/>
      <c r="V346" s="29"/>
      <c r="W346" s="29"/>
      <c r="X346" s="29"/>
      <c r="Y346" s="29"/>
      <c r="Z346" s="29"/>
      <c r="AA346" s="29"/>
      <c r="AB346" s="29"/>
      <c r="AC346" s="29"/>
    </row>
    <row r="347" spans="1:29" ht="15.75" customHeight="1">
      <c r="A347" s="29"/>
      <c r="B347" s="29"/>
      <c r="C347" s="29"/>
      <c r="D347" s="75"/>
      <c r="E347" s="29"/>
      <c r="F347" s="29"/>
      <c r="G347" s="29"/>
      <c r="H347" s="29"/>
      <c r="I347" s="29"/>
      <c r="J347" s="29"/>
      <c r="K347" s="29"/>
      <c r="L347" s="29"/>
      <c r="M347" s="29"/>
      <c r="N347" s="29"/>
      <c r="O347" s="29"/>
      <c r="P347" s="29"/>
      <c r="Q347" s="29"/>
      <c r="R347" s="29"/>
      <c r="S347" s="29"/>
      <c r="T347" s="29"/>
      <c r="U347" s="29"/>
      <c r="V347" s="29"/>
      <c r="W347" s="29"/>
      <c r="X347" s="29"/>
      <c r="Y347" s="29"/>
      <c r="Z347" s="29"/>
      <c r="AA347" s="29"/>
      <c r="AB347" s="29"/>
      <c r="AC347" s="29"/>
    </row>
    <row r="348" spans="1:29" ht="15.75" customHeight="1">
      <c r="A348" s="29"/>
      <c r="B348" s="29"/>
      <c r="C348" s="29"/>
      <c r="D348" s="75"/>
      <c r="E348" s="29"/>
      <c r="F348" s="29"/>
      <c r="G348" s="29"/>
      <c r="H348" s="29"/>
      <c r="I348" s="29"/>
      <c r="J348" s="29"/>
      <c r="K348" s="29"/>
      <c r="L348" s="29"/>
      <c r="M348" s="29"/>
      <c r="N348" s="29"/>
      <c r="O348" s="29"/>
      <c r="P348" s="29"/>
      <c r="Q348" s="29"/>
      <c r="R348" s="29"/>
      <c r="S348" s="29"/>
      <c r="T348" s="29"/>
      <c r="U348" s="29"/>
      <c r="V348" s="29"/>
      <c r="W348" s="29"/>
      <c r="X348" s="29"/>
      <c r="Y348" s="29"/>
      <c r="Z348" s="29"/>
      <c r="AA348" s="29"/>
      <c r="AB348" s="29"/>
      <c r="AC348" s="29"/>
    </row>
    <row r="349" spans="1:29" ht="15.75" customHeight="1">
      <c r="A349" s="29"/>
      <c r="B349" s="29"/>
      <c r="C349" s="29"/>
      <c r="D349" s="75"/>
      <c r="E349" s="29"/>
      <c r="F349" s="29"/>
      <c r="G349" s="29"/>
      <c r="H349" s="29"/>
      <c r="I349" s="29"/>
      <c r="J349" s="29"/>
      <c r="K349" s="29"/>
      <c r="L349" s="29"/>
      <c r="M349" s="29"/>
      <c r="N349" s="29"/>
      <c r="O349" s="29"/>
      <c r="P349" s="29"/>
      <c r="Q349" s="29"/>
      <c r="R349" s="29"/>
      <c r="S349" s="29"/>
      <c r="T349" s="29"/>
      <c r="U349" s="29"/>
      <c r="V349" s="29"/>
      <c r="W349" s="29"/>
      <c r="X349" s="29"/>
      <c r="Y349" s="29"/>
      <c r="Z349" s="29"/>
      <c r="AA349" s="29"/>
      <c r="AB349" s="29"/>
      <c r="AC349" s="29"/>
    </row>
    <row r="350" spans="1:29" ht="15.75" customHeight="1">
      <c r="A350" s="29"/>
      <c r="B350" s="29"/>
      <c r="C350" s="29"/>
      <c r="D350" s="75"/>
      <c r="E350" s="29"/>
      <c r="F350" s="29"/>
      <c r="G350" s="29"/>
      <c r="H350" s="29"/>
      <c r="I350" s="29"/>
      <c r="J350" s="29"/>
      <c r="K350" s="29"/>
      <c r="L350" s="29"/>
      <c r="M350" s="29"/>
      <c r="N350" s="29"/>
      <c r="O350" s="29"/>
      <c r="P350" s="29"/>
      <c r="Q350" s="29"/>
      <c r="R350" s="29"/>
      <c r="S350" s="29"/>
      <c r="T350" s="29"/>
      <c r="U350" s="29"/>
      <c r="V350" s="29"/>
      <c r="W350" s="29"/>
      <c r="X350" s="29"/>
      <c r="Y350" s="29"/>
      <c r="Z350" s="29"/>
      <c r="AA350" s="29"/>
      <c r="AB350" s="29"/>
      <c r="AC350" s="29"/>
    </row>
    <row r="351" spans="1:29" ht="15.75" customHeight="1">
      <c r="A351" s="29"/>
      <c r="B351" s="29"/>
      <c r="C351" s="29"/>
      <c r="D351" s="75"/>
      <c r="E351" s="29"/>
      <c r="F351" s="29"/>
      <c r="G351" s="29"/>
      <c r="H351" s="29"/>
      <c r="I351" s="29"/>
      <c r="J351" s="29"/>
      <c r="K351" s="29"/>
      <c r="L351" s="29"/>
      <c r="M351" s="29"/>
      <c r="N351" s="29"/>
      <c r="O351" s="29"/>
      <c r="P351" s="29"/>
      <c r="Q351" s="29"/>
      <c r="R351" s="29"/>
      <c r="S351" s="29"/>
      <c r="T351" s="29"/>
      <c r="U351" s="29"/>
      <c r="V351" s="29"/>
      <c r="W351" s="29"/>
      <c r="X351" s="29"/>
      <c r="Y351" s="29"/>
      <c r="Z351" s="29"/>
      <c r="AA351" s="29"/>
      <c r="AB351" s="29"/>
      <c r="AC351" s="29"/>
    </row>
    <row r="352" spans="1:29" ht="15.75" customHeight="1">
      <c r="A352" s="29"/>
      <c r="B352" s="29"/>
      <c r="C352" s="29"/>
      <c r="D352" s="75"/>
      <c r="E352" s="29"/>
      <c r="F352" s="29"/>
      <c r="G352" s="29"/>
      <c r="H352" s="29"/>
      <c r="I352" s="29"/>
      <c r="J352" s="29"/>
      <c r="K352" s="29"/>
      <c r="L352" s="29"/>
      <c r="M352" s="29"/>
      <c r="N352" s="29"/>
      <c r="O352" s="29"/>
      <c r="P352" s="29"/>
      <c r="Q352" s="29"/>
      <c r="R352" s="29"/>
      <c r="S352" s="29"/>
      <c r="T352" s="29"/>
      <c r="U352" s="29"/>
      <c r="V352" s="29"/>
      <c r="W352" s="29"/>
      <c r="X352" s="29"/>
      <c r="Y352" s="29"/>
      <c r="Z352" s="29"/>
      <c r="AA352" s="29"/>
      <c r="AB352" s="29"/>
      <c r="AC352" s="29"/>
    </row>
    <row r="353" spans="1:29" ht="15.75" customHeight="1">
      <c r="A353" s="29"/>
      <c r="B353" s="29"/>
      <c r="C353" s="29"/>
      <c r="D353" s="75"/>
      <c r="E353" s="29"/>
      <c r="F353" s="29"/>
      <c r="G353" s="29"/>
      <c r="H353" s="29"/>
      <c r="I353" s="29"/>
      <c r="J353" s="29"/>
      <c r="K353" s="29"/>
      <c r="L353" s="29"/>
      <c r="M353" s="29"/>
      <c r="N353" s="29"/>
      <c r="O353" s="29"/>
      <c r="P353" s="29"/>
      <c r="Q353" s="29"/>
      <c r="R353" s="29"/>
      <c r="S353" s="29"/>
      <c r="T353" s="29"/>
      <c r="U353" s="29"/>
      <c r="V353" s="29"/>
      <c r="W353" s="29"/>
      <c r="X353" s="29"/>
      <c r="Y353" s="29"/>
      <c r="Z353" s="29"/>
      <c r="AA353" s="29"/>
      <c r="AB353" s="29"/>
      <c r="AC353" s="29"/>
    </row>
    <row r="354" spans="1:29" ht="15.75" customHeight="1">
      <c r="A354" s="29"/>
      <c r="B354" s="29"/>
      <c r="C354" s="29"/>
      <c r="D354" s="75"/>
      <c r="E354" s="29"/>
      <c r="F354" s="29"/>
      <c r="G354" s="29"/>
      <c r="H354" s="29"/>
      <c r="I354" s="29"/>
      <c r="J354" s="29"/>
      <c r="K354" s="29"/>
      <c r="L354" s="29"/>
      <c r="M354" s="29"/>
      <c r="N354" s="29"/>
      <c r="O354" s="29"/>
      <c r="P354" s="29"/>
      <c r="Q354" s="29"/>
      <c r="R354" s="29"/>
      <c r="S354" s="29"/>
      <c r="T354" s="29"/>
      <c r="U354" s="29"/>
      <c r="V354" s="29"/>
      <c r="W354" s="29"/>
      <c r="X354" s="29"/>
      <c r="Y354" s="29"/>
      <c r="Z354" s="29"/>
      <c r="AA354" s="29"/>
      <c r="AB354" s="29"/>
      <c r="AC354" s="29"/>
    </row>
    <row r="355" spans="1:29" ht="15.75" customHeight="1">
      <c r="A355" s="29"/>
      <c r="B355" s="29"/>
      <c r="C355" s="29"/>
      <c r="D355" s="75"/>
      <c r="E355" s="29"/>
      <c r="F355" s="29"/>
      <c r="G355" s="29"/>
      <c r="H355" s="29"/>
      <c r="I355" s="29"/>
      <c r="J355" s="29"/>
      <c r="K355" s="29"/>
      <c r="L355" s="29"/>
      <c r="M355" s="29"/>
      <c r="N355" s="29"/>
      <c r="O355" s="29"/>
      <c r="P355" s="29"/>
      <c r="Q355" s="29"/>
      <c r="R355" s="29"/>
      <c r="S355" s="29"/>
      <c r="T355" s="29"/>
      <c r="U355" s="29"/>
      <c r="V355" s="29"/>
      <c r="W355" s="29"/>
      <c r="X355" s="29"/>
      <c r="Y355" s="29"/>
      <c r="Z355" s="29"/>
      <c r="AA355" s="29"/>
      <c r="AB355" s="29"/>
      <c r="AC355" s="29"/>
    </row>
    <row r="356" spans="1:29" ht="15.75" customHeight="1">
      <c r="A356" s="29"/>
      <c r="B356" s="29"/>
      <c r="C356" s="29"/>
      <c r="D356" s="75"/>
      <c r="E356" s="29"/>
      <c r="F356" s="29"/>
      <c r="G356" s="29"/>
      <c r="H356" s="29"/>
      <c r="I356" s="29"/>
      <c r="J356" s="29"/>
      <c r="K356" s="29"/>
      <c r="L356" s="29"/>
      <c r="M356" s="29"/>
      <c r="N356" s="29"/>
      <c r="O356" s="29"/>
      <c r="P356" s="29"/>
      <c r="Q356" s="29"/>
      <c r="R356" s="29"/>
      <c r="S356" s="29"/>
      <c r="T356" s="29"/>
      <c r="U356" s="29"/>
      <c r="V356" s="29"/>
      <c r="W356" s="29"/>
      <c r="X356" s="29"/>
      <c r="Y356" s="29"/>
      <c r="Z356" s="29"/>
      <c r="AA356" s="29"/>
      <c r="AB356" s="29"/>
      <c r="AC356" s="29"/>
    </row>
    <row r="357" spans="1:29" ht="15.75" customHeight="1">
      <c r="A357" s="29"/>
      <c r="B357" s="29"/>
      <c r="C357" s="29"/>
      <c r="D357" s="75"/>
      <c r="E357" s="29"/>
      <c r="F357" s="29"/>
      <c r="G357" s="29"/>
      <c r="H357" s="29"/>
      <c r="I357" s="29"/>
      <c r="J357" s="29"/>
      <c r="K357" s="29"/>
      <c r="L357" s="29"/>
      <c r="M357" s="29"/>
      <c r="N357" s="29"/>
      <c r="O357" s="29"/>
      <c r="P357" s="29"/>
      <c r="Q357" s="29"/>
      <c r="R357" s="29"/>
      <c r="S357" s="29"/>
      <c r="T357" s="29"/>
      <c r="U357" s="29"/>
      <c r="V357" s="29"/>
      <c r="W357" s="29"/>
      <c r="X357" s="29"/>
      <c r="Y357" s="29"/>
      <c r="Z357" s="29"/>
      <c r="AA357" s="29"/>
      <c r="AB357" s="29"/>
      <c r="AC357" s="29"/>
    </row>
    <row r="358" spans="1:29" ht="15.75" customHeight="1">
      <c r="A358" s="29"/>
      <c r="B358" s="29"/>
      <c r="C358" s="29"/>
      <c r="D358" s="75"/>
      <c r="E358" s="29"/>
      <c r="F358" s="29"/>
      <c r="G358" s="29"/>
      <c r="H358" s="29"/>
      <c r="I358" s="29"/>
      <c r="J358" s="29"/>
      <c r="K358" s="29"/>
      <c r="L358" s="29"/>
      <c r="M358" s="29"/>
      <c r="N358" s="29"/>
      <c r="O358" s="29"/>
      <c r="P358" s="29"/>
      <c r="Q358" s="29"/>
      <c r="R358" s="29"/>
      <c r="S358" s="29"/>
      <c r="T358" s="29"/>
      <c r="U358" s="29"/>
      <c r="V358" s="29"/>
      <c r="W358" s="29"/>
      <c r="X358" s="29"/>
      <c r="Y358" s="29"/>
      <c r="Z358" s="29"/>
      <c r="AA358" s="29"/>
      <c r="AB358" s="29"/>
      <c r="AC358" s="29"/>
    </row>
    <row r="359" spans="1:29" ht="15.75" customHeight="1">
      <c r="A359" s="29"/>
      <c r="B359" s="29"/>
      <c r="C359" s="29"/>
      <c r="D359" s="75"/>
      <c r="E359" s="29"/>
      <c r="F359" s="29"/>
      <c r="G359" s="29"/>
      <c r="H359" s="29"/>
      <c r="I359" s="29"/>
      <c r="J359" s="29"/>
      <c r="K359" s="29"/>
      <c r="L359" s="29"/>
      <c r="M359" s="29"/>
      <c r="N359" s="29"/>
      <c r="O359" s="29"/>
      <c r="P359" s="29"/>
      <c r="Q359" s="29"/>
      <c r="R359" s="29"/>
      <c r="S359" s="29"/>
      <c r="T359" s="29"/>
      <c r="U359" s="29"/>
      <c r="V359" s="29"/>
      <c r="W359" s="29"/>
      <c r="X359" s="29"/>
      <c r="Y359" s="29"/>
      <c r="Z359" s="29"/>
      <c r="AA359" s="29"/>
      <c r="AB359" s="29"/>
      <c r="AC359" s="29"/>
    </row>
    <row r="360" spans="1:29" ht="15.75" customHeight="1">
      <c r="A360" s="29"/>
      <c r="B360" s="29"/>
      <c r="C360" s="29"/>
      <c r="D360" s="75"/>
      <c r="E360" s="29"/>
      <c r="F360" s="29"/>
      <c r="G360" s="29"/>
      <c r="H360" s="29"/>
      <c r="I360" s="29"/>
      <c r="J360" s="29"/>
      <c r="K360" s="29"/>
      <c r="L360" s="29"/>
      <c r="M360" s="29"/>
      <c r="N360" s="29"/>
      <c r="O360" s="29"/>
      <c r="P360" s="29"/>
      <c r="Q360" s="29"/>
      <c r="R360" s="29"/>
      <c r="S360" s="29"/>
      <c r="T360" s="29"/>
      <c r="U360" s="29"/>
      <c r="V360" s="29"/>
      <c r="W360" s="29"/>
      <c r="X360" s="29"/>
      <c r="Y360" s="29"/>
      <c r="Z360" s="29"/>
      <c r="AA360" s="29"/>
      <c r="AB360" s="29"/>
      <c r="AC360" s="29"/>
    </row>
    <row r="361" spans="1:29" ht="15.75" customHeight="1">
      <c r="A361" s="29"/>
      <c r="B361" s="29"/>
      <c r="C361" s="29"/>
      <c r="D361" s="75"/>
      <c r="E361" s="29"/>
      <c r="F361" s="29"/>
      <c r="G361" s="29"/>
      <c r="H361" s="29"/>
      <c r="I361" s="29"/>
      <c r="J361" s="29"/>
      <c r="K361" s="29"/>
      <c r="L361" s="29"/>
      <c r="M361" s="29"/>
      <c r="N361" s="29"/>
      <c r="O361" s="29"/>
      <c r="P361" s="29"/>
      <c r="Q361" s="29"/>
      <c r="R361" s="29"/>
      <c r="S361" s="29"/>
      <c r="T361" s="29"/>
      <c r="U361" s="29"/>
      <c r="V361" s="29"/>
      <c r="W361" s="29"/>
      <c r="X361" s="29"/>
      <c r="Y361" s="29"/>
      <c r="Z361" s="29"/>
      <c r="AA361" s="29"/>
      <c r="AB361" s="29"/>
      <c r="AC361" s="29"/>
    </row>
    <row r="362" spans="1:29" ht="15.75" customHeight="1">
      <c r="A362" s="29"/>
      <c r="B362" s="29"/>
      <c r="C362" s="29"/>
      <c r="D362" s="75"/>
      <c r="E362" s="29"/>
      <c r="F362" s="29"/>
      <c r="G362" s="29"/>
      <c r="H362" s="29"/>
      <c r="I362" s="29"/>
      <c r="J362" s="29"/>
      <c r="K362" s="29"/>
      <c r="L362" s="29"/>
      <c r="M362" s="29"/>
      <c r="N362" s="29"/>
      <c r="O362" s="29"/>
      <c r="P362" s="29"/>
      <c r="Q362" s="29"/>
      <c r="R362" s="29"/>
      <c r="S362" s="29"/>
      <c r="T362" s="29"/>
      <c r="U362" s="29"/>
      <c r="V362" s="29"/>
      <c r="W362" s="29"/>
      <c r="X362" s="29"/>
      <c r="Y362" s="29"/>
      <c r="Z362" s="29"/>
      <c r="AA362" s="29"/>
      <c r="AB362" s="29"/>
      <c r="AC362" s="29"/>
    </row>
    <row r="363" spans="1:29" ht="15.75" customHeight="1">
      <c r="A363" s="29"/>
      <c r="B363" s="29"/>
      <c r="C363" s="29"/>
      <c r="D363" s="75"/>
      <c r="E363" s="29"/>
      <c r="F363" s="29"/>
      <c r="G363" s="29"/>
      <c r="H363" s="29"/>
      <c r="I363" s="29"/>
      <c r="J363" s="29"/>
      <c r="K363" s="29"/>
      <c r="L363" s="29"/>
      <c r="M363" s="29"/>
      <c r="N363" s="29"/>
      <c r="O363" s="29"/>
      <c r="P363" s="29"/>
      <c r="Q363" s="29"/>
      <c r="R363" s="29"/>
      <c r="S363" s="29"/>
      <c r="T363" s="29"/>
      <c r="U363" s="29"/>
      <c r="V363" s="29"/>
      <c r="W363" s="29"/>
      <c r="X363" s="29"/>
      <c r="Y363" s="29"/>
      <c r="Z363" s="29"/>
      <c r="AA363" s="29"/>
      <c r="AB363" s="29"/>
      <c r="AC363" s="29"/>
    </row>
    <row r="364" spans="1:29" ht="15.75" customHeight="1">
      <c r="A364" s="29"/>
      <c r="B364" s="29"/>
      <c r="C364" s="29"/>
      <c r="D364" s="75"/>
      <c r="E364" s="29"/>
      <c r="F364" s="29"/>
      <c r="G364" s="29"/>
      <c r="H364" s="29"/>
      <c r="I364" s="29"/>
      <c r="J364" s="29"/>
      <c r="K364" s="29"/>
      <c r="L364" s="29"/>
      <c r="M364" s="29"/>
      <c r="N364" s="29"/>
      <c r="O364" s="29"/>
      <c r="P364" s="29"/>
      <c r="Q364" s="29"/>
      <c r="R364" s="29"/>
      <c r="S364" s="29"/>
      <c r="T364" s="29"/>
      <c r="U364" s="29"/>
      <c r="V364" s="29"/>
      <c r="W364" s="29"/>
      <c r="X364" s="29"/>
      <c r="Y364" s="29"/>
      <c r="Z364" s="29"/>
      <c r="AA364" s="29"/>
      <c r="AB364" s="29"/>
      <c r="AC364" s="29"/>
    </row>
    <row r="365" spans="1:29" ht="15.75" customHeight="1">
      <c r="A365" s="29"/>
      <c r="B365" s="29"/>
      <c r="C365" s="29"/>
      <c r="D365" s="75"/>
      <c r="E365" s="29"/>
      <c r="F365" s="29"/>
      <c r="G365" s="29"/>
      <c r="H365" s="29"/>
      <c r="I365" s="29"/>
      <c r="J365" s="29"/>
      <c r="K365" s="29"/>
      <c r="L365" s="29"/>
      <c r="M365" s="29"/>
      <c r="N365" s="29"/>
      <c r="O365" s="29"/>
      <c r="P365" s="29"/>
      <c r="Q365" s="29"/>
      <c r="R365" s="29"/>
      <c r="S365" s="29"/>
      <c r="T365" s="29"/>
      <c r="U365" s="29"/>
      <c r="V365" s="29"/>
      <c r="W365" s="29"/>
      <c r="X365" s="29"/>
      <c r="Y365" s="29"/>
      <c r="Z365" s="29"/>
      <c r="AA365" s="29"/>
      <c r="AB365" s="29"/>
      <c r="AC365" s="29"/>
    </row>
    <row r="366" spans="1:29" ht="15.75" customHeight="1">
      <c r="A366" s="29"/>
      <c r="B366" s="29"/>
      <c r="C366" s="29"/>
      <c r="D366" s="75"/>
      <c r="E366" s="29"/>
      <c r="F366" s="29"/>
      <c r="G366" s="29"/>
      <c r="H366" s="29"/>
      <c r="I366" s="29"/>
      <c r="J366" s="29"/>
      <c r="K366" s="29"/>
      <c r="L366" s="29"/>
      <c r="M366" s="29"/>
      <c r="N366" s="29"/>
      <c r="O366" s="29"/>
      <c r="P366" s="29"/>
      <c r="Q366" s="29"/>
      <c r="R366" s="29"/>
      <c r="S366" s="29"/>
      <c r="T366" s="29"/>
      <c r="U366" s="29"/>
      <c r="V366" s="29"/>
      <c r="W366" s="29"/>
      <c r="X366" s="29"/>
      <c r="Y366" s="29"/>
      <c r="Z366" s="29"/>
      <c r="AA366" s="29"/>
      <c r="AB366" s="29"/>
      <c r="AC366" s="29"/>
    </row>
    <row r="367" spans="1:29" ht="15.75" customHeight="1">
      <c r="A367" s="29"/>
      <c r="B367" s="29"/>
      <c r="C367" s="29"/>
      <c r="D367" s="75"/>
      <c r="E367" s="29"/>
      <c r="F367" s="29"/>
      <c r="G367" s="29"/>
      <c r="H367" s="29"/>
      <c r="I367" s="29"/>
      <c r="J367" s="29"/>
      <c r="K367" s="29"/>
      <c r="L367" s="29"/>
      <c r="M367" s="29"/>
      <c r="N367" s="29"/>
      <c r="O367" s="29"/>
      <c r="P367" s="29"/>
      <c r="Q367" s="29"/>
      <c r="R367" s="29"/>
      <c r="S367" s="29"/>
      <c r="T367" s="29"/>
      <c r="U367" s="29"/>
      <c r="V367" s="29"/>
      <c r="W367" s="29"/>
      <c r="X367" s="29"/>
      <c r="Y367" s="29"/>
      <c r="Z367" s="29"/>
      <c r="AA367" s="29"/>
      <c r="AB367" s="29"/>
      <c r="AC367" s="29"/>
    </row>
    <row r="368" spans="1:29" ht="15.75" customHeight="1">
      <c r="A368" s="29"/>
      <c r="B368" s="29"/>
      <c r="C368" s="29"/>
      <c r="D368" s="75"/>
      <c r="E368" s="29"/>
      <c r="F368" s="29"/>
      <c r="G368" s="29"/>
      <c r="H368" s="29"/>
      <c r="I368" s="29"/>
      <c r="J368" s="29"/>
      <c r="K368" s="29"/>
      <c r="L368" s="29"/>
      <c r="M368" s="29"/>
      <c r="N368" s="29"/>
      <c r="O368" s="29"/>
      <c r="P368" s="29"/>
      <c r="Q368" s="29"/>
      <c r="R368" s="29"/>
      <c r="S368" s="29"/>
      <c r="T368" s="29"/>
      <c r="U368" s="29"/>
      <c r="V368" s="29"/>
      <c r="W368" s="29"/>
      <c r="X368" s="29"/>
      <c r="Y368" s="29"/>
      <c r="Z368" s="29"/>
      <c r="AA368" s="29"/>
      <c r="AB368" s="29"/>
      <c r="AC368" s="29"/>
    </row>
    <row r="369" spans="1:29" ht="15.75" customHeight="1">
      <c r="A369" s="29"/>
      <c r="B369" s="29"/>
      <c r="C369" s="29"/>
      <c r="D369" s="75"/>
      <c r="E369" s="29"/>
      <c r="F369" s="29"/>
      <c r="G369" s="29"/>
      <c r="H369" s="29"/>
      <c r="I369" s="29"/>
      <c r="J369" s="29"/>
      <c r="K369" s="29"/>
      <c r="L369" s="29"/>
      <c r="M369" s="29"/>
      <c r="N369" s="29"/>
      <c r="O369" s="29"/>
      <c r="P369" s="29"/>
      <c r="Q369" s="29"/>
      <c r="R369" s="29"/>
      <c r="S369" s="29"/>
      <c r="T369" s="29"/>
      <c r="U369" s="29"/>
      <c r="V369" s="29"/>
      <c r="W369" s="29"/>
      <c r="X369" s="29"/>
      <c r="Y369" s="29"/>
      <c r="Z369" s="29"/>
      <c r="AA369" s="29"/>
      <c r="AB369" s="29"/>
      <c r="AC369" s="29"/>
    </row>
    <row r="370" spans="1:29" ht="15.75" customHeight="1">
      <c r="A370" s="29"/>
      <c r="B370" s="29"/>
      <c r="C370" s="29"/>
      <c r="D370" s="75"/>
      <c r="E370" s="29"/>
      <c r="F370" s="29"/>
      <c r="G370" s="29"/>
      <c r="H370" s="29"/>
      <c r="I370" s="29"/>
      <c r="J370" s="29"/>
      <c r="K370" s="29"/>
      <c r="L370" s="29"/>
      <c r="M370" s="29"/>
      <c r="N370" s="29"/>
      <c r="O370" s="29"/>
      <c r="P370" s="29"/>
      <c r="Q370" s="29"/>
      <c r="R370" s="29"/>
      <c r="S370" s="29"/>
      <c r="T370" s="29"/>
      <c r="U370" s="29"/>
      <c r="V370" s="29"/>
      <c r="W370" s="29"/>
      <c r="X370" s="29"/>
      <c r="Y370" s="29"/>
      <c r="Z370" s="29"/>
      <c r="AA370" s="29"/>
      <c r="AB370" s="29"/>
      <c r="AC370" s="29"/>
    </row>
    <row r="371" spans="1:29" ht="15.75" customHeight="1">
      <c r="A371" s="29"/>
      <c r="B371" s="29"/>
      <c r="C371" s="29"/>
      <c r="D371" s="75"/>
      <c r="E371" s="29"/>
      <c r="F371" s="29"/>
      <c r="G371" s="29"/>
      <c r="H371" s="29"/>
      <c r="I371" s="29"/>
      <c r="J371" s="29"/>
      <c r="K371" s="29"/>
      <c r="L371" s="29"/>
      <c r="M371" s="29"/>
      <c r="N371" s="29"/>
      <c r="O371" s="29"/>
      <c r="P371" s="29"/>
      <c r="Q371" s="29"/>
      <c r="R371" s="29"/>
      <c r="S371" s="29"/>
      <c r="T371" s="29"/>
      <c r="U371" s="29"/>
      <c r="V371" s="29"/>
      <c r="W371" s="29"/>
      <c r="X371" s="29"/>
      <c r="Y371" s="29"/>
      <c r="Z371" s="29"/>
      <c r="AA371" s="29"/>
      <c r="AB371" s="29"/>
      <c r="AC371" s="29"/>
    </row>
    <row r="372" spans="1:29" ht="15.75" customHeight="1">
      <c r="A372" s="29"/>
      <c r="B372" s="29"/>
      <c r="C372" s="29"/>
      <c r="D372" s="75"/>
      <c r="E372" s="29"/>
      <c r="F372" s="29"/>
      <c r="G372" s="29"/>
      <c r="H372" s="29"/>
      <c r="I372" s="29"/>
      <c r="J372" s="29"/>
      <c r="K372" s="29"/>
      <c r="L372" s="29"/>
      <c r="M372" s="29"/>
      <c r="N372" s="29"/>
      <c r="O372" s="29"/>
      <c r="P372" s="29"/>
      <c r="Q372" s="29"/>
      <c r="R372" s="29"/>
      <c r="S372" s="29"/>
      <c r="T372" s="29"/>
      <c r="U372" s="29"/>
      <c r="V372" s="29"/>
      <c r="W372" s="29"/>
      <c r="X372" s="29"/>
      <c r="Y372" s="29"/>
      <c r="Z372" s="29"/>
      <c r="AA372" s="29"/>
      <c r="AB372" s="29"/>
      <c r="AC372" s="29"/>
    </row>
    <row r="373" spans="1:29" ht="15.75" customHeight="1">
      <c r="A373" s="29"/>
      <c r="B373" s="29"/>
      <c r="C373" s="29"/>
      <c r="D373" s="75"/>
      <c r="E373" s="29"/>
      <c r="F373" s="29"/>
      <c r="G373" s="29"/>
      <c r="H373" s="29"/>
      <c r="I373" s="29"/>
      <c r="J373" s="29"/>
      <c r="K373" s="29"/>
      <c r="L373" s="29"/>
      <c r="M373" s="29"/>
      <c r="N373" s="29"/>
      <c r="O373" s="29"/>
      <c r="P373" s="29"/>
      <c r="Q373" s="29"/>
      <c r="R373" s="29"/>
      <c r="S373" s="29"/>
      <c r="T373" s="29"/>
      <c r="U373" s="29"/>
      <c r="V373" s="29"/>
      <c r="W373" s="29"/>
      <c r="X373" s="29"/>
      <c r="Y373" s="29"/>
      <c r="Z373" s="29"/>
      <c r="AA373" s="29"/>
      <c r="AB373" s="29"/>
      <c r="AC373" s="29"/>
    </row>
    <row r="374" spans="1:29" ht="15.75" customHeight="1">
      <c r="A374" s="29"/>
      <c r="B374" s="29"/>
      <c r="C374" s="29"/>
      <c r="D374" s="75"/>
      <c r="E374" s="29"/>
      <c r="F374" s="29"/>
      <c r="G374" s="29"/>
      <c r="H374" s="29"/>
      <c r="I374" s="29"/>
      <c r="J374" s="29"/>
      <c r="K374" s="29"/>
      <c r="L374" s="29"/>
      <c r="M374" s="29"/>
      <c r="N374" s="29"/>
      <c r="O374" s="29"/>
      <c r="P374" s="29"/>
      <c r="Q374" s="29"/>
      <c r="R374" s="29"/>
      <c r="S374" s="29"/>
      <c r="T374" s="29"/>
      <c r="U374" s="29"/>
      <c r="V374" s="29"/>
      <c r="W374" s="29"/>
      <c r="X374" s="29"/>
      <c r="Y374" s="29"/>
      <c r="Z374" s="29"/>
      <c r="AA374" s="29"/>
      <c r="AB374" s="29"/>
      <c r="AC374" s="29"/>
    </row>
    <row r="375" spans="1:29" ht="15.75" customHeight="1">
      <c r="A375" s="29"/>
      <c r="B375" s="29"/>
      <c r="C375" s="29"/>
      <c r="D375" s="75"/>
      <c r="E375" s="29"/>
      <c r="F375" s="29"/>
      <c r="G375" s="29"/>
      <c r="H375" s="29"/>
      <c r="I375" s="29"/>
      <c r="J375" s="29"/>
      <c r="K375" s="29"/>
      <c r="L375" s="29"/>
      <c r="M375" s="29"/>
      <c r="N375" s="29"/>
      <c r="O375" s="29"/>
      <c r="P375" s="29"/>
      <c r="Q375" s="29"/>
      <c r="R375" s="29"/>
      <c r="S375" s="29"/>
      <c r="T375" s="29"/>
      <c r="U375" s="29"/>
      <c r="V375" s="29"/>
      <c r="W375" s="29"/>
      <c r="X375" s="29"/>
      <c r="Y375" s="29"/>
      <c r="Z375" s="29"/>
      <c r="AA375" s="29"/>
      <c r="AB375" s="29"/>
      <c r="AC375" s="29"/>
    </row>
    <row r="376" spans="1:29" ht="15.75" customHeight="1">
      <c r="A376" s="29"/>
      <c r="B376" s="29"/>
      <c r="C376" s="29"/>
      <c r="D376" s="75"/>
      <c r="E376" s="29"/>
      <c r="F376" s="29"/>
      <c r="G376" s="29"/>
      <c r="H376" s="29"/>
      <c r="I376" s="29"/>
      <c r="J376" s="29"/>
      <c r="K376" s="29"/>
      <c r="L376" s="29"/>
      <c r="M376" s="29"/>
      <c r="N376" s="29"/>
      <c r="O376" s="29"/>
      <c r="P376" s="29"/>
      <c r="Q376" s="29"/>
      <c r="R376" s="29"/>
      <c r="S376" s="29"/>
      <c r="T376" s="29"/>
      <c r="U376" s="29"/>
      <c r="V376" s="29"/>
      <c r="W376" s="29"/>
      <c r="X376" s="29"/>
      <c r="Y376" s="29"/>
      <c r="Z376" s="29"/>
      <c r="AA376" s="29"/>
      <c r="AB376" s="29"/>
      <c r="AC376" s="29"/>
    </row>
    <row r="377" spans="1:29" ht="15.75" customHeight="1">
      <c r="A377" s="29"/>
      <c r="B377" s="29"/>
      <c r="C377" s="29"/>
      <c r="D377" s="75"/>
      <c r="E377" s="29"/>
      <c r="F377" s="29"/>
      <c r="G377" s="29"/>
      <c r="H377" s="29"/>
      <c r="I377" s="29"/>
      <c r="J377" s="29"/>
      <c r="K377" s="29"/>
      <c r="L377" s="29"/>
      <c r="M377" s="29"/>
      <c r="N377" s="29"/>
      <c r="O377" s="29"/>
      <c r="P377" s="29"/>
      <c r="Q377" s="29"/>
      <c r="R377" s="29"/>
      <c r="S377" s="29"/>
      <c r="T377" s="29"/>
      <c r="U377" s="29"/>
      <c r="V377" s="29"/>
      <c r="W377" s="29"/>
      <c r="X377" s="29"/>
      <c r="Y377" s="29"/>
      <c r="Z377" s="29"/>
      <c r="AA377" s="29"/>
      <c r="AB377" s="29"/>
      <c r="AC377" s="29"/>
    </row>
    <row r="378" spans="1:29" ht="15.75" customHeight="1">
      <c r="A378" s="29"/>
      <c r="B378" s="29"/>
      <c r="C378" s="29"/>
      <c r="D378" s="75"/>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c r="AC378" s="29"/>
    </row>
    <row r="379" spans="1:29" ht="15.75" customHeight="1">
      <c r="A379" s="29"/>
      <c r="B379" s="29"/>
      <c r="C379" s="29"/>
      <c r="D379" s="75"/>
      <c r="E379" s="29"/>
      <c r="F379" s="29"/>
      <c r="G379" s="29"/>
      <c r="H379" s="29"/>
      <c r="I379" s="29"/>
      <c r="J379" s="29"/>
      <c r="K379" s="29"/>
      <c r="L379" s="29"/>
      <c r="M379" s="29"/>
      <c r="N379" s="29"/>
      <c r="O379" s="29"/>
      <c r="P379" s="29"/>
      <c r="Q379" s="29"/>
      <c r="R379" s="29"/>
      <c r="S379" s="29"/>
      <c r="T379" s="29"/>
      <c r="U379" s="29"/>
      <c r="V379" s="29"/>
      <c r="W379" s="29"/>
      <c r="X379" s="29"/>
      <c r="Y379" s="29"/>
      <c r="Z379" s="29"/>
      <c r="AA379" s="29"/>
      <c r="AB379" s="29"/>
      <c r="AC379" s="29"/>
    </row>
    <row r="380" spans="1:29" ht="15.75" customHeight="1">
      <c r="A380" s="29"/>
      <c r="B380" s="29"/>
      <c r="C380" s="29"/>
      <c r="D380" s="75"/>
      <c r="E380" s="29"/>
      <c r="F380" s="29"/>
      <c r="G380" s="29"/>
      <c r="H380" s="29"/>
      <c r="I380" s="29"/>
      <c r="J380" s="29"/>
      <c r="K380" s="29"/>
      <c r="L380" s="29"/>
      <c r="M380" s="29"/>
      <c r="N380" s="29"/>
      <c r="O380" s="29"/>
      <c r="P380" s="29"/>
      <c r="Q380" s="29"/>
      <c r="R380" s="29"/>
      <c r="S380" s="29"/>
      <c r="T380" s="29"/>
      <c r="U380" s="29"/>
      <c r="V380" s="29"/>
      <c r="W380" s="29"/>
      <c r="X380" s="29"/>
      <c r="Y380" s="29"/>
      <c r="Z380" s="29"/>
      <c r="AA380" s="29"/>
      <c r="AB380" s="29"/>
      <c r="AC380" s="29"/>
    </row>
    <row r="381" spans="1:29" ht="15.75" customHeight="1">
      <c r="A381" s="29"/>
      <c r="B381" s="29"/>
      <c r="C381" s="29"/>
      <c r="D381" s="75"/>
      <c r="E381" s="29"/>
      <c r="F381" s="29"/>
      <c r="G381" s="29"/>
      <c r="H381" s="29"/>
      <c r="I381" s="29"/>
      <c r="J381" s="29"/>
      <c r="K381" s="29"/>
      <c r="L381" s="29"/>
      <c r="M381" s="29"/>
      <c r="N381" s="29"/>
      <c r="O381" s="29"/>
      <c r="P381" s="29"/>
      <c r="Q381" s="29"/>
      <c r="R381" s="29"/>
      <c r="S381" s="29"/>
      <c r="T381" s="29"/>
      <c r="U381" s="29"/>
      <c r="V381" s="29"/>
      <c r="W381" s="29"/>
      <c r="X381" s="29"/>
      <c r="Y381" s="29"/>
      <c r="Z381" s="29"/>
      <c r="AA381" s="29"/>
      <c r="AB381" s="29"/>
      <c r="AC381" s="29"/>
    </row>
    <row r="382" spans="1:29" ht="15.75" customHeight="1">
      <c r="A382" s="29"/>
      <c r="B382" s="29"/>
      <c r="C382" s="29"/>
      <c r="D382" s="75"/>
      <c r="E382" s="29"/>
      <c r="F382" s="29"/>
      <c r="G382" s="29"/>
      <c r="H382" s="29"/>
      <c r="I382" s="29"/>
      <c r="J382" s="29"/>
      <c r="K382" s="29"/>
      <c r="L382" s="29"/>
      <c r="M382" s="29"/>
      <c r="N382" s="29"/>
      <c r="O382" s="29"/>
      <c r="P382" s="29"/>
      <c r="Q382" s="29"/>
      <c r="R382" s="29"/>
      <c r="S382" s="29"/>
      <c r="T382" s="29"/>
      <c r="U382" s="29"/>
      <c r="V382" s="29"/>
      <c r="W382" s="29"/>
      <c r="X382" s="29"/>
      <c r="Y382" s="29"/>
      <c r="Z382" s="29"/>
      <c r="AA382" s="29"/>
      <c r="AB382" s="29"/>
      <c r="AC382" s="29"/>
    </row>
    <row r="383" spans="1:29" ht="15.75" customHeight="1">
      <c r="A383" s="29"/>
      <c r="B383" s="29"/>
      <c r="C383" s="29"/>
      <c r="D383" s="75"/>
      <c r="E383" s="29"/>
      <c r="F383" s="29"/>
      <c r="G383" s="29"/>
      <c r="H383" s="29"/>
      <c r="I383" s="29"/>
      <c r="J383" s="29"/>
      <c r="K383" s="29"/>
      <c r="L383" s="29"/>
      <c r="M383" s="29"/>
      <c r="N383" s="29"/>
      <c r="O383" s="29"/>
      <c r="P383" s="29"/>
      <c r="Q383" s="29"/>
      <c r="R383" s="29"/>
      <c r="S383" s="29"/>
      <c r="T383" s="29"/>
      <c r="U383" s="29"/>
      <c r="V383" s="29"/>
      <c r="W383" s="29"/>
      <c r="X383" s="29"/>
      <c r="Y383" s="29"/>
      <c r="Z383" s="29"/>
      <c r="AA383" s="29"/>
      <c r="AB383" s="29"/>
      <c r="AC383" s="29"/>
    </row>
    <row r="384" spans="1:29" ht="15.75" customHeight="1">
      <c r="A384" s="29"/>
      <c r="B384" s="29"/>
      <c r="C384" s="29"/>
      <c r="D384" s="75"/>
      <c r="E384" s="29"/>
      <c r="F384" s="29"/>
      <c r="G384" s="29"/>
      <c r="H384" s="29"/>
      <c r="I384" s="29"/>
      <c r="J384" s="29"/>
      <c r="K384" s="29"/>
      <c r="L384" s="29"/>
      <c r="M384" s="29"/>
      <c r="N384" s="29"/>
      <c r="O384" s="29"/>
      <c r="P384" s="29"/>
      <c r="Q384" s="29"/>
      <c r="R384" s="29"/>
      <c r="S384" s="29"/>
      <c r="T384" s="29"/>
      <c r="U384" s="29"/>
      <c r="V384" s="29"/>
      <c r="W384" s="29"/>
      <c r="X384" s="29"/>
      <c r="Y384" s="29"/>
      <c r="Z384" s="29"/>
      <c r="AA384" s="29"/>
      <c r="AB384" s="29"/>
      <c r="AC384" s="29"/>
    </row>
    <row r="385" spans="1:29" ht="15.75" customHeight="1">
      <c r="A385" s="29"/>
      <c r="B385" s="29"/>
      <c r="C385" s="29"/>
      <c r="D385" s="75"/>
      <c r="E385" s="29"/>
      <c r="F385" s="29"/>
      <c r="G385" s="29"/>
      <c r="H385" s="29"/>
      <c r="I385" s="29"/>
      <c r="J385" s="29"/>
      <c r="K385" s="29"/>
      <c r="L385" s="29"/>
      <c r="M385" s="29"/>
      <c r="N385" s="29"/>
      <c r="O385" s="29"/>
      <c r="P385" s="29"/>
      <c r="Q385" s="29"/>
      <c r="R385" s="29"/>
      <c r="S385" s="29"/>
      <c r="T385" s="29"/>
      <c r="U385" s="29"/>
      <c r="V385" s="29"/>
      <c r="W385" s="29"/>
      <c r="X385" s="29"/>
      <c r="Y385" s="29"/>
      <c r="Z385" s="29"/>
      <c r="AA385" s="29"/>
      <c r="AB385" s="29"/>
      <c r="AC385" s="29"/>
    </row>
    <row r="386" spans="1:29" ht="15.75" customHeight="1">
      <c r="A386" s="29"/>
      <c r="B386" s="29"/>
      <c r="C386" s="29"/>
      <c r="D386" s="75"/>
      <c r="E386" s="29"/>
      <c r="F386" s="29"/>
      <c r="G386" s="29"/>
      <c r="H386" s="29"/>
      <c r="I386" s="29"/>
      <c r="J386" s="29"/>
      <c r="K386" s="29"/>
      <c r="L386" s="29"/>
      <c r="M386" s="29"/>
      <c r="N386" s="29"/>
      <c r="O386" s="29"/>
      <c r="P386" s="29"/>
      <c r="Q386" s="29"/>
      <c r="R386" s="29"/>
      <c r="S386" s="29"/>
      <c r="T386" s="29"/>
      <c r="U386" s="29"/>
      <c r="V386" s="29"/>
      <c r="W386" s="29"/>
      <c r="X386" s="29"/>
      <c r="Y386" s="29"/>
      <c r="Z386" s="29"/>
      <c r="AA386" s="29"/>
      <c r="AB386" s="29"/>
      <c r="AC386" s="29"/>
    </row>
    <row r="387" spans="1:29" ht="15.75" customHeight="1">
      <c r="A387" s="29"/>
      <c r="B387" s="29"/>
      <c r="C387" s="29"/>
      <c r="D387" s="75"/>
      <c r="E387" s="29"/>
      <c r="F387" s="29"/>
      <c r="G387" s="29"/>
      <c r="H387" s="29"/>
      <c r="I387" s="29"/>
      <c r="J387" s="29"/>
      <c r="K387" s="29"/>
      <c r="L387" s="29"/>
      <c r="M387" s="29"/>
      <c r="N387" s="29"/>
      <c r="O387" s="29"/>
      <c r="P387" s="29"/>
      <c r="Q387" s="29"/>
      <c r="R387" s="29"/>
      <c r="S387" s="29"/>
      <c r="T387" s="29"/>
      <c r="U387" s="29"/>
      <c r="V387" s="29"/>
      <c r="W387" s="29"/>
      <c r="X387" s="29"/>
      <c r="Y387" s="29"/>
      <c r="Z387" s="29"/>
      <c r="AA387" s="29"/>
      <c r="AB387" s="29"/>
      <c r="AC387" s="29"/>
    </row>
    <row r="388" spans="1:29" ht="15.75" customHeight="1">
      <c r="A388" s="29"/>
      <c r="B388" s="29"/>
      <c r="C388" s="29"/>
      <c r="D388" s="75"/>
      <c r="E388" s="29"/>
      <c r="F388" s="29"/>
      <c r="G388" s="29"/>
      <c r="H388" s="29"/>
      <c r="I388" s="29"/>
      <c r="J388" s="29"/>
      <c r="K388" s="29"/>
      <c r="L388" s="29"/>
      <c r="M388" s="29"/>
      <c r="N388" s="29"/>
      <c r="O388" s="29"/>
      <c r="P388" s="29"/>
      <c r="Q388" s="29"/>
      <c r="R388" s="29"/>
      <c r="S388" s="29"/>
      <c r="T388" s="29"/>
      <c r="U388" s="29"/>
      <c r="V388" s="29"/>
      <c r="W388" s="29"/>
      <c r="X388" s="29"/>
      <c r="Y388" s="29"/>
      <c r="Z388" s="29"/>
      <c r="AA388" s="29"/>
      <c r="AB388" s="29"/>
      <c r="AC388" s="29"/>
    </row>
    <row r="389" spans="1:29" ht="15.75" customHeight="1">
      <c r="A389" s="29"/>
      <c r="B389" s="29"/>
      <c r="C389" s="29"/>
      <c r="D389" s="75"/>
      <c r="E389" s="29"/>
      <c r="F389" s="29"/>
      <c r="G389" s="29"/>
      <c r="H389" s="29"/>
      <c r="I389" s="29"/>
      <c r="J389" s="29"/>
      <c r="K389" s="29"/>
      <c r="L389" s="29"/>
      <c r="M389" s="29"/>
      <c r="N389" s="29"/>
      <c r="O389" s="29"/>
      <c r="P389" s="29"/>
      <c r="Q389" s="29"/>
      <c r="R389" s="29"/>
      <c r="S389" s="29"/>
      <c r="T389" s="29"/>
      <c r="U389" s="29"/>
      <c r="V389" s="29"/>
      <c r="W389" s="29"/>
      <c r="X389" s="29"/>
      <c r="Y389" s="29"/>
      <c r="Z389" s="29"/>
      <c r="AA389" s="29"/>
      <c r="AB389" s="29"/>
      <c r="AC389" s="29"/>
    </row>
    <row r="390" spans="1:29" ht="15.75" customHeight="1">
      <c r="A390" s="29"/>
      <c r="B390" s="29"/>
      <c r="C390" s="29"/>
      <c r="D390" s="75"/>
      <c r="E390" s="29"/>
      <c r="F390" s="29"/>
      <c r="G390" s="29"/>
      <c r="H390" s="29"/>
      <c r="I390" s="29"/>
      <c r="J390" s="29"/>
      <c r="K390" s="29"/>
      <c r="L390" s="29"/>
      <c r="M390" s="29"/>
      <c r="N390" s="29"/>
      <c r="O390" s="29"/>
      <c r="P390" s="29"/>
      <c r="Q390" s="29"/>
      <c r="R390" s="29"/>
      <c r="S390" s="29"/>
      <c r="T390" s="29"/>
      <c r="U390" s="29"/>
      <c r="V390" s="29"/>
      <c r="W390" s="29"/>
      <c r="X390" s="29"/>
      <c r="Y390" s="29"/>
      <c r="Z390" s="29"/>
      <c r="AA390" s="29"/>
      <c r="AB390" s="29"/>
      <c r="AC390" s="29"/>
    </row>
    <row r="391" spans="1:29" ht="15.75" customHeight="1">
      <c r="A391" s="29"/>
      <c r="B391" s="29"/>
      <c r="C391" s="29"/>
      <c r="D391" s="75"/>
      <c r="E391" s="29"/>
      <c r="F391" s="29"/>
      <c r="G391" s="29"/>
      <c r="H391" s="29"/>
      <c r="I391" s="29"/>
      <c r="J391" s="29"/>
      <c r="K391" s="29"/>
      <c r="L391" s="29"/>
      <c r="M391" s="29"/>
      <c r="N391" s="29"/>
      <c r="O391" s="29"/>
      <c r="P391" s="29"/>
      <c r="Q391" s="29"/>
      <c r="R391" s="29"/>
      <c r="S391" s="29"/>
      <c r="T391" s="29"/>
      <c r="U391" s="29"/>
      <c r="V391" s="29"/>
      <c r="W391" s="29"/>
      <c r="X391" s="29"/>
      <c r="Y391" s="29"/>
      <c r="Z391" s="29"/>
      <c r="AA391" s="29"/>
      <c r="AB391" s="29"/>
      <c r="AC391" s="29"/>
    </row>
    <row r="392" spans="1:29" ht="15.75" customHeight="1">
      <c r="A392" s="29"/>
      <c r="B392" s="29"/>
      <c r="C392" s="29"/>
      <c r="D392" s="75"/>
      <c r="E392" s="29"/>
      <c r="F392" s="29"/>
      <c r="G392" s="29"/>
      <c r="H392" s="29"/>
      <c r="I392" s="29"/>
      <c r="J392" s="29"/>
      <c r="K392" s="29"/>
      <c r="L392" s="29"/>
      <c r="M392" s="29"/>
      <c r="N392" s="29"/>
      <c r="O392" s="29"/>
      <c r="P392" s="29"/>
      <c r="Q392" s="29"/>
      <c r="R392" s="29"/>
      <c r="S392" s="29"/>
      <c r="T392" s="29"/>
      <c r="U392" s="29"/>
      <c r="V392" s="29"/>
      <c r="W392" s="29"/>
      <c r="X392" s="29"/>
      <c r="Y392" s="29"/>
      <c r="Z392" s="29"/>
      <c r="AA392" s="29"/>
      <c r="AB392" s="29"/>
      <c r="AC392" s="29"/>
    </row>
    <row r="393" spans="1:29" ht="15.75" customHeight="1">
      <c r="A393" s="29"/>
      <c r="B393" s="29"/>
      <c r="C393" s="29"/>
      <c r="D393" s="75"/>
      <c r="E393" s="29"/>
      <c r="F393" s="29"/>
      <c r="G393" s="29"/>
      <c r="H393" s="29"/>
      <c r="I393" s="29"/>
      <c r="J393" s="29"/>
      <c r="K393" s="29"/>
      <c r="L393" s="29"/>
      <c r="M393" s="29"/>
      <c r="N393" s="29"/>
      <c r="O393" s="29"/>
      <c r="P393" s="29"/>
      <c r="Q393" s="29"/>
      <c r="R393" s="29"/>
      <c r="S393" s="29"/>
      <c r="T393" s="29"/>
      <c r="U393" s="29"/>
      <c r="V393" s="29"/>
      <c r="W393" s="29"/>
      <c r="X393" s="29"/>
      <c r="Y393" s="29"/>
      <c r="Z393" s="29"/>
      <c r="AA393" s="29"/>
      <c r="AB393" s="29"/>
      <c r="AC393" s="29"/>
    </row>
    <row r="394" spans="1:29" ht="15.75" customHeight="1">
      <c r="A394" s="29"/>
      <c r="B394" s="29"/>
      <c r="C394" s="29"/>
      <c r="D394" s="75"/>
      <c r="E394" s="29"/>
      <c r="F394" s="29"/>
      <c r="G394" s="29"/>
      <c r="H394" s="29"/>
      <c r="I394" s="29"/>
      <c r="J394" s="29"/>
      <c r="K394" s="29"/>
      <c r="L394" s="29"/>
      <c r="M394" s="29"/>
      <c r="N394" s="29"/>
      <c r="O394" s="29"/>
      <c r="P394" s="29"/>
      <c r="Q394" s="29"/>
      <c r="R394" s="29"/>
      <c r="S394" s="29"/>
      <c r="T394" s="29"/>
      <c r="U394" s="29"/>
      <c r="V394" s="29"/>
      <c r="W394" s="29"/>
      <c r="X394" s="29"/>
      <c r="Y394" s="29"/>
      <c r="Z394" s="29"/>
      <c r="AA394" s="29"/>
      <c r="AB394" s="29"/>
      <c r="AC394" s="29"/>
    </row>
    <row r="395" spans="1:29" ht="15.75" customHeight="1">
      <c r="A395" s="29"/>
      <c r="B395" s="29"/>
      <c r="C395" s="29"/>
      <c r="D395" s="75"/>
      <c r="E395" s="29"/>
      <c r="F395" s="29"/>
      <c r="G395" s="29"/>
      <c r="H395" s="29"/>
      <c r="I395" s="29"/>
      <c r="J395" s="29"/>
      <c r="K395" s="29"/>
      <c r="L395" s="29"/>
      <c r="M395" s="29"/>
      <c r="N395" s="29"/>
      <c r="O395" s="29"/>
      <c r="P395" s="29"/>
      <c r="Q395" s="29"/>
      <c r="R395" s="29"/>
      <c r="S395" s="29"/>
      <c r="T395" s="29"/>
      <c r="U395" s="29"/>
      <c r="V395" s="29"/>
      <c r="W395" s="29"/>
      <c r="X395" s="29"/>
      <c r="Y395" s="29"/>
      <c r="Z395" s="29"/>
      <c r="AA395" s="29"/>
      <c r="AB395" s="29"/>
      <c r="AC395" s="29"/>
    </row>
    <row r="396" spans="1:29" ht="15.75" customHeight="1">
      <c r="A396" s="29"/>
      <c r="B396" s="29"/>
      <c r="C396" s="29"/>
      <c r="D396" s="75"/>
      <c r="E396" s="29"/>
      <c r="F396" s="29"/>
      <c r="G396" s="29"/>
      <c r="H396" s="29"/>
      <c r="I396" s="29"/>
      <c r="J396" s="29"/>
      <c r="K396" s="29"/>
      <c r="L396" s="29"/>
      <c r="M396" s="29"/>
      <c r="N396" s="29"/>
      <c r="O396" s="29"/>
      <c r="P396" s="29"/>
      <c r="Q396" s="29"/>
      <c r="R396" s="29"/>
      <c r="S396" s="29"/>
      <c r="T396" s="29"/>
      <c r="U396" s="29"/>
      <c r="V396" s="29"/>
      <c r="W396" s="29"/>
      <c r="X396" s="29"/>
      <c r="Y396" s="29"/>
      <c r="Z396" s="29"/>
      <c r="AA396" s="29"/>
      <c r="AB396" s="29"/>
      <c r="AC396" s="29"/>
    </row>
    <row r="397" spans="1:29" ht="15.75" customHeight="1">
      <c r="A397" s="29"/>
      <c r="B397" s="29"/>
      <c r="C397" s="29"/>
      <c r="D397" s="75"/>
      <c r="E397" s="29"/>
      <c r="F397" s="29"/>
      <c r="G397" s="29"/>
      <c r="H397" s="29"/>
      <c r="I397" s="29"/>
      <c r="J397" s="29"/>
      <c r="K397" s="29"/>
      <c r="L397" s="29"/>
      <c r="M397" s="29"/>
      <c r="N397" s="29"/>
      <c r="O397" s="29"/>
      <c r="P397" s="29"/>
      <c r="Q397" s="29"/>
      <c r="R397" s="29"/>
      <c r="S397" s="29"/>
      <c r="T397" s="29"/>
      <c r="U397" s="29"/>
      <c r="V397" s="29"/>
      <c r="W397" s="29"/>
      <c r="X397" s="29"/>
      <c r="Y397" s="29"/>
      <c r="Z397" s="29"/>
      <c r="AA397" s="29"/>
      <c r="AB397" s="29"/>
      <c r="AC397" s="29"/>
    </row>
    <row r="398" spans="1:29" ht="15.75" customHeight="1">
      <c r="A398" s="29"/>
      <c r="B398" s="29"/>
      <c r="C398" s="29"/>
      <c r="D398" s="75"/>
      <c r="E398" s="29"/>
      <c r="F398" s="29"/>
      <c r="G398" s="29"/>
      <c r="H398" s="29"/>
      <c r="I398" s="29"/>
      <c r="J398" s="29"/>
      <c r="K398" s="29"/>
      <c r="L398" s="29"/>
      <c r="M398" s="29"/>
      <c r="N398" s="29"/>
      <c r="O398" s="29"/>
      <c r="P398" s="29"/>
      <c r="Q398" s="29"/>
      <c r="R398" s="29"/>
      <c r="S398" s="29"/>
      <c r="T398" s="29"/>
      <c r="U398" s="29"/>
      <c r="V398" s="29"/>
      <c r="W398" s="29"/>
      <c r="X398" s="29"/>
      <c r="Y398" s="29"/>
      <c r="Z398" s="29"/>
      <c r="AA398" s="29"/>
      <c r="AB398" s="29"/>
      <c r="AC398" s="29"/>
    </row>
    <row r="399" spans="1:29" ht="15.75" customHeight="1">
      <c r="A399" s="29"/>
      <c r="B399" s="29"/>
      <c r="C399" s="29"/>
      <c r="D399" s="75"/>
      <c r="E399" s="29"/>
      <c r="F399" s="29"/>
      <c r="G399" s="29"/>
      <c r="H399" s="29"/>
      <c r="I399" s="29"/>
      <c r="J399" s="29"/>
      <c r="K399" s="29"/>
      <c r="L399" s="29"/>
      <c r="M399" s="29"/>
      <c r="N399" s="29"/>
      <c r="O399" s="29"/>
      <c r="P399" s="29"/>
      <c r="Q399" s="29"/>
      <c r="R399" s="29"/>
      <c r="S399" s="29"/>
      <c r="T399" s="29"/>
      <c r="U399" s="29"/>
      <c r="V399" s="29"/>
      <c r="W399" s="29"/>
      <c r="X399" s="29"/>
      <c r="Y399" s="29"/>
      <c r="Z399" s="29"/>
      <c r="AA399" s="29"/>
      <c r="AB399" s="29"/>
      <c r="AC399" s="29"/>
    </row>
    <row r="400" spans="1:29" ht="15.75" customHeight="1">
      <c r="A400" s="29"/>
      <c r="B400" s="29"/>
      <c r="C400" s="29"/>
      <c r="D400" s="75"/>
      <c r="E400" s="29"/>
      <c r="F400" s="29"/>
      <c r="G400" s="29"/>
      <c r="H400" s="29"/>
      <c r="I400" s="29"/>
      <c r="J400" s="29"/>
      <c r="K400" s="29"/>
      <c r="L400" s="29"/>
      <c r="M400" s="29"/>
      <c r="N400" s="29"/>
      <c r="O400" s="29"/>
      <c r="P400" s="29"/>
      <c r="Q400" s="29"/>
      <c r="R400" s="29"/>
      <c r="S400" s="29"/>
      <c r="T400" s="29"/>
      <c r="U400" s="29"/>
      <c r="V400" s="29"/>
      <c r="W400" s="29"/>
      <c r="X400" s="29"/>
      <c r="Y400" s="29"/>
      <c r="Z400" s="29"/>
      <c r="AA400" s="29"/>
      <c r="AB400" s="29"/>
      <c r="AC400" s="29"/>
    </row>
    <row r="401" spans="1:29" ht="15.75" customHeight="1">
      <c r="A401" s="29"/>
      <c r="B401" s="29"/>
      <c r="C401" s="29"/>
      <c r="D401" s="75"/>
      <c r="E401" s="29"/>
      <c r="F401" s="29"/>
      <c r="G401" s="29"/>
      <c r="H401" s="29"/>
      <c r="I401" s="29"/>
      <c r="J401" s="29"/>
      <c r="K401" s="29"/>
      <c r="L401" s="29"/>
      <c r="M401" s="29"/>
      <c r="N401" s="29"/>
      <c r="O401" s="29"/>
      <c r="P401" s="29"/>
      <c r="Q401" s="29"/>
      <c r="R401" s="29"/>
      <c r="S401" s="29"/>
      <c r="T401" s="29"/>
      <c r="U401" s="29"/>
      <c r="V401" s="29"/>
      <c r="W401" s="29"/>
      <c r="X401" s="29"/>
      <c r="Y401" s="29"/>
      <c r="Z401" s="29"/>
      <c r="AA401" s="29"/>
      <c r="AB401" s="29"/>
      <c r="AC401" s="29"/>
    </row>
    <row r="402" spans="1:29" ht="15.75" customHeight="1">
      <c r="A402" s="29"/>
      <c r="B402" s="29"/>
      <c r="C402" s="29"/>
      <c r="D402" s="75"/>
      <c r="E402" s="29"/>
      <c r="F402" s="29"/>
      <c r="G402" s="29"/>
      <c r="H402" s="29"/>
      <c r="I402" s="29"/>
      <c r="J402" s="29"/>
      <c r="K402" s="29"/>
      <c r="L402" s="29"/>
      <c r="M402" s="29"/>
      <c r="N402" s="29"/>
      <c r="O402" s="29"/>
      <c r="P402" s="29"/>
      <c r="Q402" s="29"/>
      <c r="R402" s="29"/>
      <c r="S402" s="29"/>
      <c r="T402" s="29"/>
      <c r="U402" s="29"/>
      <c r="V402" s="29"/>
      <c r="W402" s="29"/>
      <c r="X402" s="29"/>
      <c r="Y402" s="29"/>
      <c r="Z402" s="29"/>
      <c r="AA402" s="29"/>
      <c r="AB402" s="29"/>
      <c r="AC402" s="29"/>
    </row>
    <row r="403" spans="1:29" ht="15.75" customHeight="1">
      <c r="A403" s="29"/>
      <c r="B403" s="29"/>
      <c r="C403" s="29"/>
      <c r="D403" s="75"/>
      <c r="E403" s="29"/>
      <c r="F403" s="29"/>
      <c r="G403" s="29"/>
      <c r="H403" s="29"/>
      <c r="I403" s="29"/>
      <c r="J403" s="29"/>
      <c r="K403" s="29"/>
      <c r="L403" s="29"/>
      <c r="M403" s="29"/>
      <c r="N403" s="29"/>
      <c r="O403" s="29"/>
      <c r="P403" s="29"/>
      <c r="Q403" s="29"/>
      <c r="R403" s="29"/>
      <c r="S403" s="29"/>
      <c r="T403" s="29"/>
      <c r="U403" s="29"/>
      <c r="V403" s="29"/>
      <c r="W403" s="29"/>
      <c r="X403" s="29"/>
      <c r="Y403" s="29"/>
      <c r="Z403" s="29"/>
      <c r="AA403" s="29"/>
      <c r="AB403" s="29"/>
      <c r="AC403" s="29"/>
    </row>
    <row r="404" spans="1:29" ht="15.75" customHeight="1">
      <c r="A404" s="29"/>
      <c r="B404" s="29"/>
      <c r="C404" s="29"/>
      <c r="D404" s="75"/>
      <c r="E404" s="29"/>
      <c r="F404" s="29"/>
      <c r="G404" s="29"/>
      <c r="H404" s="29"/>
      <c r="I404" s="29"/>
      <c r="J404" s="29"/>
      <c r="K404" s="29"/>
      <c r="L404" s="29"/>
      <c r="M404" s="29"/>
      <c r="N404" s="29"/>
      <c r="O404" s="29"/>
      <c r="P404" s="29"/>
      <c r="Q404" s="29"/>
      <c r="R404" s="29"/>
      <c r="S404" s="29"/>
      <c r="T404" s="29"/>
      <c r="U404" s="29"/>
      <c r="V404" s="29"/>
      <c r="W404" s="29"/>
      <c r="X404" s="29"/>
      <c r="Y404" s="29"/>
      <c r="Z404" s="29"/>
      <c r="AA404" s="29"/>
      <c r="AB404" s="29"/>
      <c r="AC404" s="29"/>
    </row>
    <row r="405" spans="1:29" ht="15.75" customHeight="1">
      <c r="A405" s="29"/>
      <c r="B405" s="29"/>
      <c r="C405" s="29"/>
      <c r="D405" s="75"/>
      <c r="E405" s="29"/>
      <c r="F405" s="29"/>
      <c r="G405" s="29"/>
      <c r="H405" s="29"/>
      <c r="I405" s="29"/>
      <c r="J405" s="29"/>
      <c r="K405" s="29"/>
      <c r="L405" s="29"/>
      <c r="M405" s="29"/>
      <c r="N405" s="29"/>
      <c r="O405" s="29"/>
      <c r="P405" s="29"/>
      <c r="Q405" s="29"/>
      <c r="R405" s="29"/>
      <c r="S405" s="29"/>
      <c r="T405" s="29"/>
      <c r="U405" s="29"/>
      <c r="V405" s="29"/>
      <c r="W405" s="29"/>
      <c r="X405" s="29"/>
      <c r="Y405" s="29"/>
      <c r="Z405" s="29"/>
      <c r="AA405" s="29"/>
      <c r="AB405" s="29"/>
      <c r="AC405" s="29"/>
    </row>
    <row r="406" spans="1:29" ht="15.75" customHeight="1">
      <c r="A406" s="29"/>
      <c r="B406" s="29"/>
      <c r="C406" s="29"/>
      <c r="D406" s="75"/>
      <c r="E406" s="29"/>
      <c r="F406" s="29"/>
      <c r="G406" s="29"/>
      <c r="H406" s="29"/>
      <c r="I406" s="29"/>
      <c r="J406" s="29"/>
      <c r="K406" s="29"/>
      <c r="L406" s="29"/>
      <c r="M406" s="29"/>
      <c r="N406" s="29"/>
      <c r="O406" s="29"/>
      <c r="P406" s="29"/>
      <c r="Q406" s="29"/>
      <c r="R406" s="29"/>
      <c r="S406" s="29"/>
      <c r="T406" s="29"/>
      <c r="U406" s="29"/>
      <c r="V406" s="29"/>
      <c r="W406" s="29"/>
      <c r="X406" s="29"/>
      <c r="Y406" s="29"/>
      <c r="Z406" s="29"/>
      <c r="AA406" s="29"/>
      <c r="AB406" s="29"/>
      <c r="AC406" s="29"/>
    </row>
    <row r="407" spans="1:29" ht="15.75" customHeight="1">
      <c r="A407" s="29"/>
      <c r="B407" s="29"/>
      <c r="C407" s="29"/>
      <c r="D407" s="75"/>
      <c r="E407" s="29"/>
      <c r="F407" s="29"/>
      <c r="G407" s="29"/>
      <c r="H407" s="29"/>
      <c r="I407" s="29"/>
      <c r="J407" s="29"/>
      <c r="K407" s="29"/>
      <c r="L407" s="29"/>
      <c r="M407" s="29"/>
      <c r="N407" s="29"/>
      <c r="O407" s="29"/>
      <c r="P407" s="29"/>
      <c r="Q407" s="29"/>
      <c r="R407" s="29"/>
      <c r="S407" s="29"/>
      <c r="T407" s="29"/>
      <c r="U407" s="29"/>
      <c r="V407" s="29"/>
      <c r="W407" s="29"/>
      <c r="X407" s="29"/>
      <c r="Y407" s="29"/>
      <c r="Z407" s="29"/>
      <c r="AA407" s="29"/>
      <c r="AB407" s="29"/>
      <c r="AC407" s="29"/>
    </row>
    <row r="408" spans="1:29" ht="15.75" customHeight="1">
      <c r="A408" s="29"/>
      <c r="B408" s="29"/>
      <c r="C408" s="29"/>
      <c r="D408" s="75"/>
      <c r="E408" s="29"/>
      <c r="F408" s="29"/>
      <c r="G408" s="29"/>
      <c r="H408" s="29"/>
      <c r="I408" s="29"/>
      <c r="J408" s="29"/>
      <c r="K408" s="29"/>
      <c r="L408" s="29"/>
      <c r="M408" s="29"/>
      <c r="N408" s="29"/>
      <c r="O408" s="29"/>
      <c r="P408" s="29"/>
      <c r="Q408" s="29"/>
      <c r="R408" s="29"/>
      <c r="S408" s="29"/>
      <c r="T408" s="29"/>
      <c r="U408" s="29"/>
      <c r="V408" s="29"/>
      <c r="W408" s="29"/>
      <c r="X408" s="29"/>
      <c r="Y408" s="29"/>
      <c r="Z408" s="29"/>
      <c r="AA408" s="29"/>
      <c r="AB408" s="29"/>
      <c r="AC408" s="29"/>
    </row>
    <row r="409" spans="1:29" ht="15.75" customHeight="1">
      <c r="A409" s="29"/>
      <c r="B409" s="29"/>
      <c r="C409" s="29"/>
      <c r="D409" s="75"/>
      <c r="E409" s="29"/>
      <c r="F409" s="29"/>
      <c r="G409" s="29"/>
      <c r="H409" s="29"/>
      <c r="I409" s="29"/>
      <c r="J409" s="29"/>
      <c r="K409" s="29"/>
      <c r="L409" s="29"/>
      <c r="M409" s="29"/>
      <c r="N409" s="29"/>
      <c r="O409" s="29"/>
      <c r="P409" s="29"/>
      <c r="Q409" s="29"/>
      <c r="R409" s="29"/>
      <c r="S409" s="29"/>
      <c r="T409" s="29"/>
      <c r="U409" s="29"/>
      <c r="V409" s="29"/>
      <c r="W409" s="29"/>
      <c r="X409" s="29"/>
      <c r="Y409" s="29"/>
      <c r="Z409" s="29"/>
      <c r="AA409" s="29"/>
      <c r="AB409" s="29"/>
      <c r="AC409" s="29"/>
    </row>
    <row r="410" spans="1:29" ht="15.75" customHeight="1">
      <c r="A410" s="29"/>
      <c r="B410" s="29"/>
      <c r="C410" s="29"/>
      <c r="D410" s="75"/>
      <c r="E410" s="29"/>
      <c r="F410" s="29"/>
      <c r="G410" s="29"/>
      <c r="H410" s="29"/>
      <c r="I410" s="29"/>
      <c r="J410" s="29"/>
      <c r="K410" s="29"/>
      <c r="L410" s="29"/>
      <c r="M410" s="29"/>
      <c r="N410" s="29"/>
      <c r="O410" s="29"/>
      <c r="P410" s="29"/>
      <c r="Q410" s="29"/>
      <c r="R410" s="29"/>
      <c r="S410" s="29"/>
      <c r="T410" s="29"/>
      <c r="U410" s="29"/>
      <c r="V410" s="29"/>
      <c r="W410" s="29"/>
      <c r="X410" s="29"/>
      <c r="Y410" s="29"/>
      <c r="Z410" s="29"/>
      <c r="AA410" s="29"/>
      <c r="AB410" s="29"/>
      <c r="AC410" s="29"/>
    </row>
    <row r="411" spans="1:29" ht="15.75" customHeight="1">
      <c r="A411" s="29"/>
      <c r="B411" s="29"/>
      <c r="C411" s="29"/>
      <c r="D411" s="75"/>
      <c r="E411" s="29"/>
      <c r="F411" s="29"/>
      <c r="G411" s="29"/>
      <c r="H411" s="29"/>
      <c r="I411" s="29"/>
      <c r="J411" s="29"/>
      <c r="K411" s="29"/>
      <c r="L411" s="29"/>
      <c r="M411" s="29"/>
      <c r="N411" s="29"/>
      <c r="O411" s="29"/>
      <c r="P411" s="29"/>
      <c r="Q411" s="29"/>
      <c r="R411" s="29"/>
      <c r="S411" s="29"/>
      <c r="T411" s="29"/>
      <c r="U411" s="29"/>
      <c r="V411" s="29"/>
      <c r="W411" s="29"/>
      <c r="X411" s="29"/>
      <c r="Y411" s="29"/>
      <c r="Z411" s="29"/>
      <c r="AA411" s="29"/>
      <c r="AB411" s="29"/>
      <c r="AC411" s="29"/>
    </row>
    <row r="412" spans="1:29" ht="15.75" customHeight="1">
      <c r="A412" s="29"/>
      <c r="B412" s="29"/>
      <c r="C412" s="29"/>
      <c r="D412" s="75"/>
      <c r="E412" s="29"/>
      <c r="F412" s="29"/>
      <c r="G412" s="29"/>
      <c r="H412" s="29"/>
      <c r="I412" s="29"/>
      <c r="J412" s="29"/>
      <c r="K412" s="29"/>
      <c r="L412" s="29"/>
      <c r="M412" s="29"/>
      <c r="N412" s="29"/>
      <c r="O412" s="29"/>
      <c r="P412" s="29"/>
      <c r="Q412" s="29"/>
      <c r="R412" s="29"/>
      <c r="S412" s="29"/>
      <c r="T412" s="29"/>
      <c r="U412" s="29"/>
      <c r="V412" s="29"/>
      <c r="W412" s="29"/>
      <c r="X412" s="29"/>
      <c r="Y412" s="29"/>
      <c r="Z412" s="29"/>
      <c r="AA412" s="29"/>
      <c r="AB412" s="29"/>
      <c r="AC412" s="29"/>
    </row>
    <row r="413" spans="1:29" ht="15.75" customHeight="1">
      <c r="A413" s="29"/>
      <c r="B413" s="29"/>
      <c r="C413" s="29"/>
      <c r="D413" s="75"/>
      <c r="E413" s="29"/>
      <c r="F413" s="29"/>
      <c r="G413" s="29"/>
      <c r="H413" s="29"/>
      <c r="I413" s="29"/>
      <c r="J413" s="29"/>
      <c r="K413" s="29"/>
      <c r="L413" s="29"/>
      <c r="M413" s="29"/>
      <c r="N413" s="29"/>
      <c r="O413" s="29"/>
      <c r="P413" s="29"/>
      <c r="Q413" s="29"/>
      <c r="R413" s="29"/>
      <c r="S413" s="29"/>
      <c r="T413" s="29"/>
      <c r="U413" s="29"/>
      <c r="V413" s="29"/>
      <c r="W413" s="29"/>
      <c r="X413" s="29"/>
      <c r="Y413" s="29"/>
      <c r="Z413" s="29"/>
      <c r="AA413" s="29"/>
      <c r="AB413" s="29"/>
      <c r="AC413" s="29"/>
    </row>
    <row r="414" spans="1:29" ht="15.75" customHeight="1">
      <c r="A414" s="29"/>
      <c r="B414" s="29"/>
      <c r="C414" s="29"/>
      <c r="D414" s="75"/>
      <c r="E414" s="29"/>
      <c r="F414" s="29"/>
      <c r="G414" s="29"/>
      <c r="H414" s="29"/>
      <c r="I414" s="29"/>
      <c r="J414" s="29"/>
      <c r="K414" s="29"/>
      <c r="L414" s="29"/>
      <c r="M414" s="29"/>
      <c r="N414" s="29"/>
      <c r="O414" s="29"/>
      <c r="P414" s="29"/>
      <c r="Q414" s="29"/>
      <c r="R414" s="29"/>
      <c r="S414" s="29"/>
      <c r="T414" s="29"/>
      <c r="U414" s="29"/>
      <c r="V414" s="29"/>
      <c r="W414" s="29"/>
      <c r="X414" s="29"/>
      <c r="Y414" s="29"/>
      <c r="Z414" s="29"/>
      <c r="AA414" s="29"/>
      <c r="AB414" s="29"/>
      <c r="AC414" s="29"/>
    </row>
    <row r="415" spans="1:29" ht="15.75" customHeight="1">
      <c r="A415" s="29"/>
      <c r="B415" s="29"/>
      <c r="C415" s="29"/>
      <c r="D415" s="75"/>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c r="AC415" s="29"/>
    </row>
    <row r="416" spans="1:29" ht="15.75" customHeight="1">
      <c r="A416" s="29"/>
      <c r="B416" s="29"/>
      <c r="C416" s="29"/>
      <c r="D416" s="75"/>
      <c r="E416" s="29"/>
      <c r="F416" s="29"/>
      <c r="G416" s="29"/>
      <c r="H416" s="29"/>
      <c r="I416" s="29"/>
      <c r="J416" s="29"/>
      <c r="K416" s="29"/>
      <c r="L416" s="29"/>
      <c r="M416" s="29"/>
      <c r="N416" s="29"/>
      <c r="O416" s="29"/>
      <c r="P416" s="29"/>
      <c r="Q416" s="29"/>
      <c r="R416" s="29"/>
      <c r="S416" s="29"/>
      <c r="T416" s="29"/>
      <c r="U416" s="29"/>
      <c r="V416" s="29"/>
      <c r="W416" s="29"/>
      <c r="X416" s="29"/>
      <c r="Y416" s="29"/>
      <c r="Z416" s="29"/>
      <c r="AA416" s="29"/>
      <c r="AB416" s="29"/>
      <c r="AC416" s="29"/>
    </row>
    <row r="417" spans="1:29" ht="15.75" customHeight="1">
      <c r="A417" s="29"/>
      <c r="B417" s="29"/>
      <c r="C417" s="29"/>
      <c r="D417" s="75"/>
      <c r="E417" s="29"/>
      <c r="F417" s="29"/>
      <c r="G417" s="29"/>
      <c r="H417" s="29"/>
      <c r="I417" s="29"/>
      <c r="J417" s="29"/>
      <c r="K417" s="29"/>
      <c r="L417" s="29"/>
      <c r="M417" s="29"/>
      <c r="N417" s="29"/>
      <c r="O417" s="29"/>
      <c r="P417" s="29"/>
      <c r="Q417" s="29"/>
      <c r="R417" s="29"/>
      <c r="S417" s="29"/>
      <c r="T417" s="29"/>
      <c r="U417" s="29"/>
      <c r="V417" s="29"/>
      <c r="W417" s="29"/>
      <c r="X417" s="29"/>
      <c r="Y417" s="29"/>
      <c r="Z417" s="29"/>
      <c r="AA417" s="29"/>
      <c r="AB417" s="29"/>
      <c r="AC417" s="29"/>
    </row>
    <row r="418" spans="1:29" ht="15.75" customHeight="1">
      <c r="A418" s="29"/>
      <c r="B418" s="29"/>
      <c r="C418" s="29"/>
      <c r="D418" s="75"/>
      <c r="E418" s="29"/>
      <c r="F418" s="29"/>
      <c r="G418" s="29"/>
      <c r="H418" s="29"/>
      <c r="I418" s="29"/>
      <c r="J418" s="29"/>
      <c r="K418" s="29"/>
      <c r="L418" s="29"/>
      <c r="M418" s="29"/>
      <c r="N418" s="29"/>
      <c r="O418" s="29"/>
      <c r="P418" s="29"/>
      <c r="Q418" s="29"/>
      <c r="R418" s="29"/>
      <c r="S418" s="29"/>
      <c r="T418" s="29"/>
      <c r="U418" s="29"/>
      <c r="V418" s="29"/>
      <c r="W418" s="29"/>
      <c r="X418" s="29"/>
      <c r="Y418" s="29"/>
      <c r="Z418" s="29"/>
      <c r="AA418" s="29"/>
      <c r="AB418" s="29"/>
      <c r="AC418" s="29"/>
    </row>
    <row r="419" spans="1:29" ht="15.75" customHeight="1">
      <c r="A419" s="29"/>
      <c r="B419" s="29"/>
      <c r="C419" s="29"/>
      <c r="D419" s="75"/>
      <c r="E419" s="29"/>
      <c r="F419" s="29"/>
      <c r="G419" s="29"/>
      <c r="H419" s="29"/>
      <c r="I419" s="29"/>
      <c r="J419" s="29"/>
      <c r="K419" s="29"/>
      <c r="L419" s="29"/>
      <c r="M419" s="29"/>
      <c r="N419" s="29"/>
      <c r="O419" s="29"/>
      <c r="P419" s="29"/>
      <c r="Q419" s="29"/>
      <c r="R419" s="29"/>
      <c r="S419" s="29"/>
      <c r="T419" s="29"/>
      <c r="U419" s="29"/>
      <c r="V419" s="29"/>
      <c r="W419" s="29"/>
      <c r="X419" s="29"/>
      <c r="Y419" s="29"/>
      <c r="Z419" s="29"/>
      <c r="AA419" s="29"/>
      <c r="AB419" s="29"/>
      <c r="AC419" s="29"/>
    </row>
    <row r="420" spans="1:29" ht="15.75" customHeight="1">
      <c r="A420" s="29"/>
      <c r="B420" s="29"/>
      <c r="C420" s="29"/>
      <c r="D420" s="75"/>
      <c r="E420" s="29"/>
      <c r="F420" s="29"/>
      <c r="G420" s="29"/>
      <c r="H420" s="29"/>
      <c r="I420" s="29"/>
      <c r="J420" s="29"/>
      <c r="K420" s="29"/>
      <c r="L420" s="29"/>
      <c r="M420" s="29"/>
      <c r="N420" s="29"/>
      <c r="O420" s="29"/>
      <c r="P420" s="29"/>
      <c r="Q420" s="29"/>
      <c r="R420" s="29"/>
      <c r="S420" s="29"/>
      <c r="T420" s="29"/>
      <c r="U420" s="29"/>
      <c r="V420" s="29"/>
      <c r="W420" s="29"/>
      <c r="X420" s="29"/>
      <c r="Y420" s="29"/>
      <c r="Z420" s="29"/>
      <c r="AA420" s="29"/>
      <c r="AB420" s="29"/>
      <c r="AC420" s="29"/>
    </row>
    <row r="421" spans="1:29" ht="15.75" customHeight="1">
      <c r="A421" s="29"/>
      <c r="B421" s="29"/>
      <c r="C421" s="29"/>
      <c r="D421" s="75"/>
      <c r="E421" s="29"/>
      <c r="F421" s="29"/>
      <c r="G421" s="29"/>
      <c r="H421" s="29"/>
      <c r="I421" s="29"/>
      <c r="J421" s="29"/>
      <c r="K421" s="29"/>
      <c r="L421" s="29"/>
      <c r="M421" s="29"/>
      <c r="N421" s="29"/>
      <c r="O421" s="29"/>
      <c r="P421" s="29"/>
      <c r="Q421" s="29"/>
      <c r="R421" s="29"/>
      <c r="S421" s="29"/>
      <c r="T421" s="29"/>
      <c r="U421" s="29"/>
      <c r="V421" s="29"/>
      <c r="W421" s="29"/>
      <c r="X421" s="29"/>
      <c r="Y421" s="29"/>
      <c r="Z421" s="29"/>
      <c r="AA421" s="29"/>
      <c r="AB421" s="29"/>
      <c r="AC421" s="29"/>
    </row>
    <row r="422" spans="1:29" ht="15.75" customHeight="1">
      <c r="A422" s="29"/>
      <c r="B422" s="29"/>
      <c r="C422" s="29"/>
      <c r="D422" s="75"/>
      <c r="E422" s="29"/>
      <c r="F422" s="29"/>
      <c r="G422" s="29"/>
      <c r="H422" s="29"/>
      <c r="I422" s="29"/>
      <c r="J422" s="29"/>
      <c r="K422" s="29"/>
      <c r="L422" s="29"/>
      <c r="M422" s="29"/>
      <c r="N422" s="29"/>
      <c r="O422" s="29"/>
      <c r="P422" s="29"/>
      <c r="Q422" s="29"/>
      <c r="R422" s="29"/>
      <c r="S422" s="29"/>
      <c r="T422" s="29"/>
      <c r="U422" s="29"/>
      <c r="V422" s="29"/>
      <c r="W422" s="29"/>
      <c r="X422" s="29"/>
      <c r="Y422" s="29"/>
      <c r="Z422" s="29"/>
      <c r="AA422" s="29"/>
      <c r="AB422" s="29"/>
      <c r="AC422" s="29"/>
    </row>
    <row r="423" spans="1:29" ht="15.75" customHeight="1">
      <c r="A423" s="29"/>
      <c r="B423" s="29"/>
      <c r="C423" s="29"/>
      <c r="D423" s="75"/>
      <c r="E423" s="29"/>
      <c r="F423" s="29"/>
      <c r="G423" s="29"/>
      <c r="H423" s="29"/>
      <c r="I423" s="29"/>
      <c r="J423" s="29"/>
      <c r="K423" s="29"/>
      <c r="L423" s="29"/>
      <c r="M423" s="29"/>
      <c r="N423" s="29"/>
      <c r="O423" s="29"/>
      <c r="P423" s="29"/>
      <c r="Q423" s="29"/>
      <c r="R423" s="29"/>
      <c r="S423" s="29"/>
      <c r="T423" s="29"/>
      <c r="U423" s="29"/>
      <c r="V423" s="29"/>
      <c r="W423" s="29"/>
      <c r="X423" s="29"/>
      <c r="Y423" s="29"/>
      <c r="Z423" s="29"/>
      <c r="AA423" s="29"/>
      <c r="AB423" s="29"/>
      <c r="AC423" s="29"/>
    </row>
    <row r="424" spans="1:29" ht="15.75" customHeight="1">
      <c r="A424" s="29"/>
      <c r="B424" s="29"/>
      <c r="C424" s="29"/>
      <c r="D424" s="75"/>
      <c r="E424" s="29"/>
      <c r="F424" s="29"/>
      <c r="G424" s="29"/>
      <c r="H424" s="29"/>
      <c r="I424" s="29"/>
      <c r="J424" s="29"/>
      <c r="K424" s="29"/>
      <c r="L424" s="29"/>
      <c r="M424" s="29"/>
      <c r="N424" s="29"/>
      <c r="O424" s="29"/>
      <c r="P424" s="29"/>
      <c r="Q424" s="29"/>
      <c r="R424" s="29"/>
      <c r="S424" s="29"/>
      <c r="T424" s="29"/>
      <c r="U424" s="29"/>
      <c r="V424" s="29"/>
      <c r="W424" s="29"/>
      <c r="X424" s="29"/>
      <c r="Y424" s="29"/>
      <c r="Z424" s="29"/>
      <c r="AA424" s="29"/>
      <c r="AB424" s="29"/>
      <c r="AC424" s="29"/>
    </row>
    <row r="425" spans="1:29" ht="15.75" customHeight="1">
      <c r="A425" s="29"/>
      <c r="B425" s="29"/>
      <c r="C425" s="29"/>
      <c r="D425" s="75"/>
      <c r="E425" s="29"/>
      <c r="F425" s="29"/>
      <c r="G425" s="29"/>
      <c r="H425" s="29"/>
      <c r="I425" s="29"/>
      <c r="J425" s="29"/>
      <c r="K425" s="29"/>
      <c r="L425" s="29"/>
      <c r="M425" s="29"/>
      <c r="N425" s="29"/>
      <c r="O425" s="29"/>
      <c r="P425" s="29"/>
      <c r="Q425" s="29"/>
      <c r="R425" s="29"/>
      <c r="S425" s="29"/>
      <c r="T425" s="29"/>
      <c r="U425" s="29"/>
      <c r="V425" s="29"/>
      <c r="W425" s="29"/>
      <c r="X425" s="29"/>
      <c r="Y425" s="29"/>
      <c r="Z425" s="29"/>
      <c r="AA425" s="29"/>
      <c r="AB425" s="29"/>
      <c r="AC425" s="29"/>
    </row>
    <row r="426" spans="1:29" ht="15.75" customHeight="1">
      <c r="A426" s="29"/>
      <c r="B426" s="29"/>
      <c r="C426" s="29"/>
      <c r="D426" s="75"/>
      <c r="E426" s="29"/>
      <c r="F426" s="29"/>
      <c r="G426" s="29"/>
      <c r="H426" s="29"/>
      <c r="I426" s="29"/>
      <c r="J426" s="29"/>
      <c r="K426" s="29"/>
      <c r="L426" s="29"/>
      <c r="M426" s="29"/>
      <c r="N426" s="29"/>
      <c r="O426" s="29"/>
      <c r="P426" s="29"/>
      <c r="Q426" s="29"/>
      <c r="R426" s="29"/>
      <c r="S426" s="29"/>
      <c r="T426" s="29"/>
      <c r="U426" s="29"/>
      <c r="V426" s="29"/>
      <c r="W426" s="29"/>
      <c r="X426" s="29"/>
      <c r="Y426" s="29"/>
      <c r="Z426" s="29"/>
      <c r="AA426" s="29"/>
      <c r="AB426" s="29"/>
      <c r="AC426" s="29"/>
    </row>
    <row r="427" spans="1:29" ht="15.75" customHeight="1">
      <c r="A427" s="29"/>
      <c r="B427" s="29"/>
      <c r="C427" s="29"/>
      <c r="D427" s="75"/>
      <c r="E427" s="29"/>
      <c r="F427" s="29"/>
      <c r="G427" s="29"/>
      <c r="H427" s="29"/>
      <c r="I427" s="29"/>
      <c r="J427" s="29"/>
      <c r="K427" s="29"/>
      <c r="L427" s="29"/>
      <c r="M427" s="29"/>
      <c r="N427" s="29"/>
      <c r="O427" s="29"/>
      <c r="P427" s="29"/>
      <c r="Q427" s="29"/>
      <c r="R427" s="29"/>
      <c r="S427" s="29"/>
      <c r="T427" s="29"/>
      <c r="U427" s="29"/>
      <c r="V427" s="29"/>
      <c r="W427" s="29"/>
      <c r="X427" s="29"/>
      <c r="Y427" s="29"/>
      <c r="Z427" s="29"/>
      <c r="AA427" s="29"/>
      <c r="AB427" s="29"/>
      <c r="AC427" s="29"/>
    </row>
    <row r="428" spans="1:29" ht="15.75" customHeight="1">
      <c r="A428" s="29"/>
      <c r="B428" s="29"/>
      <c r="C428" s="29"/>
      <c r="D428" s="75"/>
      <c r="E428" s="29"/>
      <c r="F428" s="29"/>
      <c r="G428" s="29"/>
      <c r="H428" s="29"/>
      <c r="I428" s="29"/>
      <c r="J428" s="29"/>
      <c r="K428" s="29"/>
      <c r="L428" s="29"/>
      <c r="M428" s="29"/>
      <c r="N428" s="29"/>
      <c r="O428" s="29"/>
      <c r="P428" s="29"/>
      <c r="Q428" s="29"/>
      <c r="R428" s="29"/>
      <c r="S428" s="29"/>
      <c r="T428" s="29"/>
      <c r="U428" s="29"/>
      <c r="V428" s="29"/>
      <c r="W428" s="29"/>
      <c r="X428" s="29"/>
      <c r="Y428" s="29"/>
      <c r="Z428" s="29"/>
      <c r="AA428" s="29"/>
      <c r="AB428" s="29"/>
      <c r="AC428" s="29"/>
    </row>
    <row r="429" spans="1:29" ht="15.75" customHeight="1">
      <c r="A429" s="29"/>
      <c r="B429" s="29"/>
      <c r="C429" s="29"/>
      <c r="D429" s="75"/>
      <c r="E429" s="29"/>
      <c r="F429" s="29"/>
      <c r="G429" s="29"/>
      <c r="H429" s="29"/>
      <c r="I429" s="29"/>
      <c r="J429" s="29"/>
      <c r="K429" s="29"/>
      <c r="L429" s="29"/>
      <c r="M429" s="29"/>
      <c r="N429" s="29"/>
      <c r="O429" s="29"/>
      <c r="P429" s="29"/>
      <c r="Q429" s="29"/>
      <c r="R429" s="29"/>
      <c r="S429" s="29"/>
      <c r="T429" s="29"/>
      <c r="U429" s="29"/>
      <c r="V429" s="29"/>
      <c r="W429" s="29"/>
      <c r="X429" s="29"/>
      <c r="Y429" s="29"/>
      <c r="Z429" s="29"/>
      <c r="AA429" s="29"/>
      <c r="AB429" s="29"/>
      <c r="AC429" s="29"/>
    </row>
    <row r="430" spans="1:29" ht="15.75" customHeight="1">
      <c r="A430" s="29"/>
      <c r="B430" s="29"/>
      <c r="C430" s="29"/>
      <c r="D430" s="75"/>
      <c r="E430" s="29"/>
      <c r="F430" s="29"/>
      <c r="G430" s="29"/>
      <c r="H430" s="29"/>
      <c r="I430" s="29"/>
      <c r="J430" s="29"/>
      <c r="K430" s="29"/>
      <c r="L430" s="29"/>
      <c r="M430" s="29"/>
      <c r="N430" s="29"/>
      <c r="O430" s="29"/>
      <c r="P430" s="29"/>
      <c r="Q430" s="29"/>
      <c r="R430" s="29"/>
      <c r="S430" s="29"/>
      <c r="T430" s="29"/>
      <c r="U430" s="29"/>
      <c r="V430" s="29"/>
      <c r="W430" s="29"/>
      <c r="X430" s="29"/>
      <c r="Y430" s="29"/>
      <c r="Z430" s="29"/>
      <c r="AA430" s="29"/>
      <c r="AB430" s="29"/>
      <c r="AC430" s="29"/>
    </row>
    <row r="431" spans="1:29" ht="15.75" customHeight="1">
      <c r="A431" s="29"/>
      <c r="B431" s="29"/>
      <c r="C431" s="29"/>
      <c r="D431" s="75"/>
      <c r="E431" s="29"/>
      <c r="F431" s="29"/>
      <c r="G431" s="29"/>
      <c r="H431" s="29"/>
      <c r="I431" s="29"/>
      <c r="J431" s="29"/>
      <c r="K431" s="29"/>
      <c r="L431" s="29"/>
      <c r="M431" s="29"/>
      <c r="N431" s="29"/>
      <c r="O431" s="29"/>
      <c r="P431" s="29"/>
      <c r="Q431" s="29"/>
      <c r="R431" s="29"/>
      <c r="S431" s="29"/>
      <c r="T431" s="29"/>
      <c r="U431" s="29"/>
      <c r="V431" s="29"/>
      <c r="W431" s="29"/>
      <c r="X431" s="29"/>
      <c r="Y431" s="29"/>
      <c r="Z431" s="29"/>
      <c r="AA431" s="29"/>
      <c r="AB431" s="29"/>
      <c r="AC431" s="29"/>
    </row>
    <row r="432" spans="1:29" ht="15.75" customHeight="1">
      <c r="A432" s="29"/>
      <c r="B432" s="29"/>
      <c r="C432" s="29"/>
      <c r="D432" s="75"/>
      <c r="E432" s="29"/>
      <c r="F432" s="29"/>
      <c r="G432" s="29"/>
      <c r="H432" s="29"/>
      <c r="I432" s="29"/>
      <c r="J432" s="29"/>
      <c r="K432" s="29"/>
      <c r="L432" s="29"/>
      <c r="M432" s="29"/>
      <c r="N432" s="29"/>
      <c r="O432" s="29"/>
      <c r="P432" s="29"/>
      <c r="Q432" s="29"/>
      <c r="R432" s="29"/>
      <c r="S432" s="29"/>
      <c r="T432" s="29"/>
      <c r="U432" s="29"/>
      <c r="V432" s="29"/>
      <c r="W432" s="29"/>
      <c r="X432" s="29"/>
      <c r="Y432" s="29"/>
      <c r="Z432" s="29"/>
      <c r="AA432" s="29"/>
      <c r="AB432" s="29"/>
      <c r="AC432" s="29"/>
    </row>
    <row r="433" spans="1:29" ht="15.75" customHeight="1">
      <c r="A433" s="29"/>
      <c r="B433" s="29"/>
      <c r="C433" s="29"/>
      <c r="D433" s="75"/>
      <c r="E433" s="29"/>
      <c r="F433" s="29"/>
      <c r="G433" s="29"/>
      <c r="H433" s="29"/>
      <c r="I433" s="29"/>
      <c r="J433" s="29"/>
      <c r="K433" s="29"/>
      <c r="L433" s="29"/>
      <c r="M433" s="29"/>
      <c r="N433" s="29"/>
      <c r="O433" s="29"/>
      <c r="P433" s="29"/>
      <c r="Q433" s="29"/>
      <c r="R433" s="29"/>
      <c r="S433" s="29"/>
      <c r="T433" s="29"/>
      <c r="U433" s="29"/>
      <c r="V433" s="29"/>
      <c r="W433" s="29"/>
      <c r="X433" s="29"/>
      <c r="Y433" s="29"/>
      <c r="Z433" s="29"/>
      <c r="AA433" s="29"/>
      <c r="AB433" s="29"/>
      <c r="AC433" s="29"/>
    </row>
    <row r="434" spans="1:29" ht="15.75" customHeight="1">
      <c r="A434" s="29"/>
      <c r="B434" s="29"/>
      <c r="C434" s="29"/>
      <c r="D434" s="75"/>
      <c r="E434" s="29"/>
      <c r="F434" s="29"/>
      <c r="G434" s="29"/>
      <c r="H434" s="29"/>
      <c r="I434" s="29"/>
      <c r="J434" s="29"/>
      <c r="K434" s="29"/>
      <c r="L434" s="29"/>
      <c r="M434" s="29"/>
      <c r="N434" s="29"/>
      <c r="O434" s="29"/>
      <c r="P434" s="29"/>
      <c r="Q434" s="29"/>
      <c r="R434" s="29"/>
      <c r="S434" s="29"/>
      <c r="T434" s="29"/>
      <c r="U434" s="29"/>
      <c r="V434" s="29"/>
      <c r="W434" s="29"/>
      <c r="X434" s="29"/>
      <c r="Y434" s="29"/>
      <c r="Z434" s="29"/>
      <c r="AA434" s="29"/>
      <c r="AB434" s="29"/>
      <c r="AC434" s="29"/>
    </row>
    <row r="435" spans="1:29" ht="15.75" customHeight="1">
      <c r="A435" s="29"/>
      <c r="B435" s="29"/>
      <c r="C435" s="29"/>
      <c r="D435" s="75"/>
      <c r="E435" s="29"/>
      <c r="F435" s="29"/>
      <c r="G435" s="29"/>
      <c r="H435" s="29"/>
      <c r="I435" s="29"/>
      <c r="J435" s="29"/>
      <c r="K435" s="29"/>
      <c r="L435" s="29"/>
      <c r="M435" s="29"/>
      <c r="N435" s="29"/>
      <c r="O435" s="29"/>
      <c r="P435" s="29"/>
      <c r="Q435" s="29"/>
      <c r="R435" s="29"/>
      <c r="S435" s="29"/>
      <c r="T435" s="29"/>
      <c r="U435" s="29"/>
      <c r="V435" s="29"/>
      <c r="W435" s="29"/>
      <c r="X435" s="29"/>
      <c r="Y435" s="29"/>
      <c r="Z435" s="29"/>
      <c r="AA435" s="29"/>
      <c r="AB435" s="29"/>
      <c r="AC435" s="29"/>
    </row>
    <row r="436" spans="1:29" ht="15.75" customHeight="1">
      <c r="A436" s="29"/>
      <c r="B436" s="29"/>
      <c r="C436" s="29"/>
      <c r="D436" s="75"/>
      <c r="E436" s="29"/>
      <c r="F436" s="29"/>
      <c r="G436" s="29"/>
      <c r="H436" s="29"/>
      <c r="I436" s="29"/>
      <c r="J436" s="29"/>
      <c r="K436" s="29"/>
      <c r="L436" s="29"/>
      <c r="M436" s="29"/>
      <c r="N436" s="29"/>
      <c r="O436" s="29"/>
      <c r="P436" s="29"/>
      <c r="Q436" s="29"/>
      <c r="R436" s="29"/>
      <c r="S436" s="29"/>
      <c r="T436" s="29"/>
      <c r="U436" s="29"/>
      <c r="V436" s="29"/>
      <c r="W436" s="29"/>
      <c r="X436" s="29"/>
      <c r="Y436" s="29"/>
      <c r="Z436" s="29"/>
      <c r="AA436" s="29"/>
      <c r="AB436" s="29"/>
      <c r="AC436" s="29"/>
    </row>
    <row r="437" spans="1:29" ht="15.75" customHeight="1">
      <c r="A437" s="29"/>
      <c r="B437" s="29"/>
      <c r="C437" s="29"/>
      <c r="D437" s="75"/>
      <c r="E437" s="29"/>
      <c r="F437" s="29"/>
      <c r="G437" s="29"/>
      <c r="H437" s="29"/>
      <c r="I437" s="29"/>
      <c r="J437" s="29"/>
      <c r="K437" s="29"/>
      <c r="L437" s="29"/>
      <c r="M437" s="29"/>
      <c r="N437" s="29"/>
      <c r="O437" s="29"/>
      <c r="P437" s="29"/>
      <c r="Q437" s="29"/>
      <c r="R437" s="29"/>
      <c r="S437" s="29"/>
      <c r="T437" s="29"/>
      <c r="U437" s="29"/>
      <c r="V437" s="29"/>
      <c r="W437" s="29"/>
      <c r="X437" s="29"/>
      <c r="Y437" s="29"/>
      <c r="Z437" s="29"/>
      <c r="AA437" s="29"/>
      <c r="AB437" s="29"/>
      <c r="AC437" s="29"/>
    </row>
    <row r="438" spans="1:29" ht="15.75" customHeight="1">
      <c r="A438" s="29"/>
      <c r="B438" s="29"/>
      <c r="C438" s="29"/>
      <c r="D438" s="75"/>
      <c r="E438" s="29"/>
      <c r="F438" s="29"/>
      <c r="G438" s="29"/>
      <c r="H438" s="29"/>
      <c r="I438" s="29"/>
      <c r="J438" s="29"/>
      <c r="K438" s="29"/>
      <c r="L438" s="29"/>
      <c r="M438" s="29"/>
      <c r="N438" s="29"/>
      <c r="O438" s="29"/>
      <c r="P438" s="29"/>
      <c r="Q438" s="29"/>
      <c r="R438" s="29"/>
      <c r="S438" s="29"/>
      <c r="T438" s="29"/>
      <c r="U438" s="29"/>
      <c r="V438" s="29"/>
      <c r="W438" s="29"/>
      <c r="X438" s="29"/>
      <c r="Y438" s="29"/>
      <c r="Z438" s="29"/>
      <c r="AA438" s="29"/>
      <c r="AB438" s="29"/>
      <c r="AC438" s="29"/>
    </row>
    <row r="439" spans="1:29" ht="15.75" customHeight="1">
      <c r="A439" s="29"/>
      <c r="B439" s="29"/>
      <c r="C439" s="29"/>
      <c r="D439" s="75"/>
      <c r="E439" s="29"/>
      <c r="F439" s="29"/>
      <c r="G439" s="29"/>
      <c r="H439" s="29"/>
      <c r="I439" s="29"/>
      <c r="J439" s="29"/>
      <c r="K439" s="29"/>
      <c r="L439" s="29"/>
      <c r="M439" s="29"/>
      <c r="N439" s="29"/>
      <c r="O439" s="29"/>
      <c r="P439" s="29"/>
      <c r="Q439" s="29"/>
      <c r="R439" s="29"/>
      <c r="S439" s="29"/>
      <c r="T439" s="29"/>
      <c r="U439" s="29"/>
      <c r="V439" s="29"/>
      <c r="W439" s="29"/>
      <c r="X439" s="29"/>
      <c r="Y439" s="29"/>
      <c r="Z439" s="29"/>
      <c r="AA439" s="29"/>
      <c r="AB439" s="29"/>
      <c r="AC439" s="29"/>
    </row>
    <row r="440" spans="1:29" ht="15.75" customHeight="1">
      <c r="A440" s="29"/>
      <c r="B440" s="29"/>
      <c r="C440" s="29"/>
      <c r="D440" s="75"/>
      <c r="E440" s="29"/>
      <c r="F440" s="29"/>
      <c r="G440" s="29"/>
      <c r="H440" s="29"/>
      <c r="I440" s="29"/>
      <c r="J440" s="29"/>
      <c r="K440" s="29"/>
      <c r="L440" s="29"/>
      <c r="M440" s="29"/>
      <c r="N440" s="29"/>
      <c r="O440" s="29"/>
      <c r="P440" s="29"/>
      <c r="Q440" s="29"/>
      <c r="R440" s="29"/>
      <c r="S440" s="29"/>
      <c r="T440" s="29"/>
      <c r="U440" s="29"/>
      <c r="V440" s="29"/>
      <c r="W440" s="29"/>
      <c r="X440" s="29"/>
      <c r="Y440" s="29"/>
      <c r="Z440" s="29"/>
      <c r="AA440" s="29"/>
      <c r="AB440" s="29"/>
      <c r="AC440" s="29"/>
    </row>
    <row r="441" spans="1:29" ht="15.75" customHeight="1">
      <c r="A441" s="29"/>
      <c r="B441" s="29"/>
      <c r="C441" s="29"/>
      <c r="D441" s="75"/>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c r="AC441" s="29"/>
    </row>
    <row r="442" spans="1:29" ht="15.75" customHeight="1">
      <c r="A442" s="29"/>
      <c r="B442" s="29"/>
      <c r="C442" s="29"/>
      <c r="D442" s="75"/>
      <c r="E442" s="29"/>
      <c r="F442" s="29"/>
      <c r="G442" s="29"/>
      <c r="H442" s="29"/>
      <c r="I442" s="29"/>
      <c r="J442" s="29"/>
      <c r="K442" s="29"/>
      <c r="L442" s="29"/>
      <c r="M442" s="29"/>
      <c r="N442" s="29"/>
      <c r="O442" s="29"/>
      <c r="P442" s="29"/>
      <c r="Q442" s="29"/>
      <c r="R442" s="29"/>
      <c r="S442" s="29"/>
      <c r="T442" s="29"/>
      <c r="U442" s="29"/>
      <c r="V442" s="29"/>
      <c r="W442" s="29"/>
      <c r="X442" s="29"/>
      <c r="Y442" s="29"/>
      <c r="Z442" s="29"/>
      <c r="AA442" s="29"/>
      <c r="AB442" s="29"/>
      <c r="AC442" s="29"/>
    </row>
    <row r="443" spans="1:29" ht="15.75" customHeight="1">
      <c r="A443" s="29"/>
      <c r="B443" s="29"/>
      <c r="C443" s="29"/>
      <c r="D443" s="75"/>
      <c r="E443" s="29"/>
      <c r="F443" s="29"/>
      <c r="G443" s="29"/>
      <c r="H443" s="29"/>
      <c r="I443" s="29"/>
      <c r="J443" s="29"/>
      <c r="K443" s="29"/>
      <c r="L443" s="29"/>
      <c r="M443" s="29"/>
      <c r="N443" s="29"/>
      <c r="O443" s="29"/>
      <c r="P443" s="29"/>
      <c r="Q443" s="29"/>
      <c r="R443" s="29"/>
      <c r="S443" s="29"/>
      <c r="T443" s="29"/>
      <c r="U443" s="29"/>
      <c r="V443" s="29"/>
      <c r="W443" s="29"/>
      <c r="X443" s="29"/>
      <c r="Y443" s="29"/>
      <c r="Z443" s="29"/>
      <c r="AA443" s="29"/>
      <c r="AB443" s="29"/>
      <c r="AC443" s="29"/>
    </row>
    <row r="444" spans="1:29" ht="15.75" customHeight="1">
      <c r="A444" s="29"/>
      <c r="B444" s="29"/>
      <c r="C444" s="29"/>
      <c r="D444" s="75"/>
      <c r="E444" s="29"/>
      <c r="F444" s="29"/>
      <c r="G444" s="29"/>
      <c r="H444" s="29"/>
      <c r="I444" s="29"/>
      <c r="J444" s="29"/>
      <c r="K444" s="29"/>
      <c r="L444" s="29"/>
      <c r="M444" s="29"/>
      <c r="N444" s="29"/>
      <c r="O444" s="29"/>
      <c r="P444" s="29"/>
      <c r="Q444" s="29"/>
      <c r="R444" s="29"/>
      <c r="S444" s="29"/>
      <c r="T444" s="29"/>
      <c r="U444" s="29"/>
      <c r="V444" s="29"/>
      <c r="W444" s="29"/>
      <c r="X444" s="29"/>
      <c r="Y444" s="29"/>
      <c r="Z444" s="29"/>
      <c r="AA444" s="29"/>
      <c r="AB444" s="29"/>
      <c r="AC444" s="29"/>
    </row>
    <row r="445" spans="1:29" ht="15.75" customHeight="1">
      <c r="A445" s="29"/>
      <c r="B445" s="29"/>
      <c r="C445" s="29"/>
      <c r="D445" s="75"/>
      <c r="E445" s="29"/>
      <c r="F445" s="29"/>
      <c r="G445" s="29"/>
      <c r="H445" s="29"/>
      <c r="I445" s="29"/>
      <c r="J445" s="29"/>
      <c r="K445" s="29"/>
      <c r="L445" s="29"/>
      <c r="M445" s="29"/>
      <c r="N445" s="29"/>
      <c r="O445" s="29"/>
      <c r="P445" s="29"/>
      <c r="Q445" s="29"/>
      <c r="R445" s="29"/>
      <c r="S445" s="29"/>
      <c r="T445" s="29"/>
      <c r="U445" s="29"/>
      <c r="V445" s="29"/>
      <c r="W445" s="29"/>
      <c r="X445" s="29"/>
      <c r="Y445" s="29"/>
      <c r="Z445" s="29"/>
      <c r="AA445" s="29"/>
      <c r="AB445" s="29"/>
      <c r="AC445" s="29"/>
    </row>
    <row r="446" spans="1:29" ht="15.75" customHeight="1">
      <c r="A446" s="29"/>
      <c r="B446" s="29"/>
      <c r="C446" s="29"/>
      <c r="D446" s="75"/>
      <c r="E446" s="29"/>
      <c r="F446" s="29"/>
      <c r="G446" s="29"/>
      <c r="H446" s="29"/>
      <c r="I446" s="29"/>
      <c r="J446" s="29"/>
      <c r="K446" s="29"/>
      <c r="L446" s="29"/>
      <c r="M446" s="29"/>
      <c r="N446" s="29"/>
      <c r="O446" s="29"/>
      <c r="P446" s="29"/>
      <c r="Q446" s="29"/>
      <c r="R446" s="29"/>
      <c r="S446" s="29"/>
      <c r="T446" s="29"/>
      <c r="U446" s="29"/>
      <c r="V446" s="29"/>
      <c r="W446" s="29"/>
      <c r="X446" s="29"/>
      <c r="Y446" s="29"/>
      <c r="Z446" s="29"/>
      <c r="AA446" s="29"/>
      <c r="AB446" s="29"/>
      <c r="AC446" s="29"/>
    </row>
    <row r="447" spans="1:29" ht="15.75" customHeight="1">
      <c r="A447" s="29"/>
      <c r="B447" s="29"/>
      <c r="C447" s="29"/>
      <c r="D447" s="75"/>
      <c r="E447" s="29"/>
      <c r="F447" s="29"/>
      <c r="G447" s="29"/>
      <c r="H447" s="29"/>
      <c r="I447" s="29"/>
      <c r="J447" s="29"/>
      <c r="K447" s="29"/>
      <c r="L447" s="29"/>
      <c r="M447" s="29"/>
      <c r="N447" s="29"/>
      <c r="O447" s="29"/>
      <c r="P447" s="29"/>
      <c r="Q447" s="29"/>
      <c r="R447" s="29"/>
      <c r="S447" s="29"/>
      <c r="T447" s="29"/>
      <c r="U447" s="29"/>
      <c r="V447" s="29"/>
      <c r="W447" s="29"/>
      <c r="X447" s="29"/>
      <c r="Y447" s="29"/>
      <c r="Z447" s="29"/>
      <c r="AA447" s="29"/>
      <c r="AB447" s="29"/>
      <c r="AC447" s="29"/>
    </row>
    <row r="448" spans="1:29" ht="15.75" customHeight="1">
      <c r="A448" s="29"/>
      <c r="B448" s="29"/>
      <c r="C448" s="29"/>
      <c r="D448" s="75"/>
      <c r="E448" s="29"/>
      <c r="F448" s="29"/>
      <c r="G448" s="29"/>
      <c r="H448" s="29"/>
      <c r="I448" s="29"/>
      <c r="J448" s="29"/>
      <c r="K448" s="29"/>
      <c r="L448" s="29"/>
      <c r="M448" s="29"/>
      <c r="N448" s="29"/>
      <c r="O448" s="29"/>
      <c r="P448" s="29"/>
      <c r="Q448" s="29"/>
      <c r="R448" s="29"/>
      <c r="S448" s="29"/>
      <c r="T448" s="29"/>
      <c r="U448" s="29"/>
      <c r="V448" s="29"/>
      <c r="W448" s="29"/>
      <c r="X448" s="29"/>
      <c r="Y448" s="29"/>
      <c r="Z448" s="29"/>
      <c r="AA448" s="29"/>
      <c r="AB448" s="29"/>
      <c r="AC448" s="29"/>
    </row>
    <row r="449" spans="1:29" ht="15.75" customHeight="1">
      <c r="A449" s="29"/>
      <c r="B449" s="29"/>
      <c r="C449" s="29"/>
      <c r="D449" s="75"/>
      <c r="E449" s="29"/>
      <c r="F449" s="29"/>
      <c r="G449" s="29"/>
      <c r="H449" s="29"/>
      <c r="I449" s="29"/>
      <c r="J449" s="29"/>
      <c r="K449" s="29"/>
      <c r="L449" s="29"/>
      <c r="M449" s="29"/>
      <c r="N449" s="29"/>
      <c r="O449" s="29"/>
      <c r="P449" s="29"/>
      <c r="Q449" s="29"/>
      <c r="R449" s="29"/>
      <c r="S449" s="29"/>
      <c r="T449" s="29"/>
      <c r="U449" s="29"/>
      <c r="V449" s="29"/>
      <c r="W449" s="29"/>
      <c r="X449" s="29"/>
      <c r="Y449" s="29"/>
      <c r="Z449" s="29"/>
      <c r="AA449" s="29"/>
      <c r="AB449" s="29"/>
      <c r="AC449" s="29"/>
    </row>
    <row r="450" spans="1:29" ht="15.75" customHeight="1">
      <c r="A450" s="29"/>
      <c r="B450" s="29"/>
      <c r="C450" s="29"/>
      <c r="D450" s="75"/>
      <c r="E450" s="29"/>
      <c r="F450" s="29"/>
      <c r="G450" s="29"/>
      <c r="H450" s="29"/>
      <c r="I450" s="29"/>
      <c r="J450" s="29"/>
      <c r="K450" s="29"/>
      <c r="L450" s="29"/>
      <c r="M450" s="29"/>
      <c r="N450" s="29"/>
      <c r="O450" s="29"/>
      <c r="P450" s="29"/>
      <c r="Q450" s="29"/>
      <c r="R450" s="29"/>
      <c r="S450" s="29"/>
      <c r="T450" s="29"/>
      <c r="U450" s="29"/>
      <c r="V450" s="29"/>
      <c r="W450" s="29"/>
      <c r="X450" s="29"/>
      <c r="Y450" s="29"/>
      <c r="Z450" s="29"/>
      <c r="AA450" s="29"/>
      <c r="AB450" s="29"/>
      <c r="AC450" s="29"/>
    </row>
    <row r="451" spans="1:29" ht="15.75" customHeight="1">
      <c r="A451" s="29"/>
      <c r="B451" s="29"/>
      <c r="C451" s="29"/>
      <c r="D451" s="75"/>
      <c r="E451" s="29"/>
      <c r="F451" s="29"/>
      <c r="G451" s="29"/>
      <c r="H451" s="29"/>
      <c r="I451" s="29"/>
      <c r="J451" s="29"/>
      <c r="K451" s="29"/>
      <c r="L451" s="29"/>
      <c r="M451" s="29"/>
      <c r="N451" s="29"/>
      <c r="O451" s="29"/>
      <c r="P451" s="29"/>
      <c r="Q451" s="29"/>
      <c r="R451" s="29"/>
      <c r="S451" s="29"/>
      <c r="T451" s="29"/>
      <c r="U451" s="29"/>
      <c r="V451" s="29"/>
      <c r="W451" s="29"/>
      <c r="X451" s="29"/>
      <c r="Y451" s="29"/>
      <c r="Z451" s="29"/>
      <c r="AA451" s="29"/>
      <c r="AB451" s="29"/>
      <c r="AC451" s="29"/>
    </row>
    <row r="452" spans="1:29" ht="15.75" customHeight="1">
      <c r="A452" s="29"/>
      <c r="B452" s="29"/>
      <c r="C452" s="29"/>
      <c r="D452" s="75"/>
      <c r="E452" s="29"/>
      <c r="F452" s="29"/>
      <c r="G452" s="29"/>
      <c r="H452" s="29"/>
      <c r="I452" s="29"/>
      <c r="J452" s="29"/>
      <c r="K452" s="29"/>
      <c r="L452" s="29"/>
      <c r="M452" s="29"/>
      <c r="N452" s="29"/>
      <c r="O452" s="29"/>
      <c r="P452" s="29"/>
      <c r="Q452" s="29"/>
      <c r="R452" s="29"/>
      <c r="S452" s="29"/>
      <c r="T452" s="29"/>
      <c r="U452" s="29"/>
      <c r="V452" s="29"/>
      <c r="W452" s="29"/>
      <c r="X452" s="29"/>
      <c r="Y452" s="29"/>
      <c r="Z452" s="29"/>
      <c r="AA452" s="29"/>
      <c r="AB452" s="29"/>
      <c r="AC452" s="29"/>
    </row>
    <row r="453" spans="1:29" ht="15.75" customHeight="1">
      <c r="A453" s="29"/>
      <c r="B453" s="29"/>
      <c r="C453" s="29"/>
      <c r="D453" s="75"/>
      <c r="E453" s="29"/>
      <c r="F453" s="29"/>
      <c r="G453" s="29"/>
      <c r="H453" s="29"/>
      <c r="I453" s="29"/>
      <c r="J453" s="29"/>
      <c r="K453" s="29"/>
      <c r="L453" s="29"/>
      <c r="M453" s="29"/>
      <c r="N453" s="29"/>
      <c r="O453" s="29"/>
      <c r="P453" s="29"/>
      <c r="Q453" s="29"/>
      <c r="R453" s="29"/>
      <c r="S453" s="29"/>
      <c r="T453" s="29"/>
      <c r="U453" s="29"/>
      <c r="V453" s="29"/>
      <c r="W453" s="29"/>
      <c r="X453" s="29"/>
      <c r="Y453" s="29"/>
      <c r="Z453" s="29"/>
      <c r="AA453" s="29"/>
      <c r="AB453" s="29"/>
      <c r="AC453" s="29"/>
    </row>
    <row r="454" spans="1:29" ht="15.75" customHeight="1">
      <c r="A454" s="29"/>
      <c r="B454" s="29"/>
      <c r="C454" s="29"/>
      <c r="D454" s="75"/>
      <c r="E454" s="29"/>
      <c r="F454" s="29"/>
      <c r="G454" s="29"/>
      <c r="H454" s="29"/>
      <c r="I454" s="29"/>
      <c r="J454" s="29"/>
      <c r="K454" s="29"/>
      <c r="L454" s="29"/>
      <c r="M454" s="29"/>
      <c r="N454" s="29"/>
      <c r="O454" s="29"/>
      <c r="P454" s="29"/>
      <c r="Q454" s="29"/>
      <c r="R454" s="29"/>
      <c r="S454" s="29"/>
      <c r="T454" s="29"/>
      <c r="U454" s="29"/>
      <c r="V454" s="29"/>
      <c r="W454" s="29"/>
      <c r="X454" s="29"/>
      <c r="Y454" s="29"/>
      <c r="Z454" s="29"/>
      <c r="AA454" s="29"/>
      <c r="AB454" s="29"/>
      <c r="AC454" s="29"/>
    </row>
    <row r="455" spans="1:29" ht="15.75" customHeight="1">
      <c r="A455" s="29"/>
      <c r="B455" s="29"/>
      <c r="C455" s="29"/>
      <c r="D455" s="75"/>
      <c r="E455" s="29"/>
      <c r="F455" s="29"/>
      <c r="G455" s="29"/>
      <c r="H455" s="29"/>
      <c r="I455" s="29"/>
      <c r="J455" s="29"/>
      <c r="K455" s="29"/>
      <c r="L455" s="29"/>
      <c r="M455" s="29"/>
      <c r="N455" s="29"/>
      <c r="O455" s="29"/>
      <c r="P455" s="29"/>
      <c r="Q455" s="29"/>
      <c r="R455" s="29"/>
      <c r="S455" s="29"/>
      <c r="T455" s="29"/>
      <c r="U455" s="29"/>
      <c r="V455" s="29"/>
      <c r="W455" s="29"/>
      <c r="X455" s="29"/>
      <c r="Y455" s="29"/>
      <c r="Z455" s="29"/>
      <c r="AA455" s="29"/>
      <c r="AB455" s="29"/>
      <c r="AC455" s="29"/>
    </row>
    <row r="456" spans="1:29" ht="15.75" customHeight="1">
      <c r="A456" s="29"/>
      <c r="B456" s="29"/>
      <c r="C456" s="29"/>
      <c r="D456" s="75"/>
      <c r="E456" s="29"/>
      <c r="F456" s="29"/>
      <c r="G456" s="29"/>
      <c r="H456" s="29"/>
      <c r="I456" s="29"/>
      <c r="J456" s="29"/>
      <c r="K456" s="29"/>
      <c r="L456" s="29"/>
      <c r="M456" s="29"/>
      <c r="N456" s="29"/>
      <c r="O456" s="29"/>
      <c r="P456" s="29"/>
      <c r="Q456" s="29"/>
      <c r="R456" s="29"/>
      <c r="S456" s="29"/>
      <c r="T456" s="29"/>
      <c r="U456" s="29"/>
      <c r="V456" s="29"/>
      <c r="W456" s="29"/>
      <c r="X456" s="29"/>
      <c r="Y456" s="29"/>
      <c r="Z456" s="29"/>
      <c r="AA456" s="29"/>
      <c r="AB456" s="29"/>
      <c r="AC456" s="29"/>
    </row>
    <row r="457" spans="1:29" ht="15.75" customHeight="1">
      <c r="A457" s="29"/>
      <c r="B457" s="29"/>
      <c r="C457" s="29"/>
      <c r="D457" s="75"/>
      <c r="E457" s="29"/>
      <c r="F457" s="29"/>
      <c r="G457" s="29"/>
      <c r="H457" s="29"/>
      <c r="I457" s="29"/>
      <c r="J457" s="29"/>
      <c r="K457" s="29"/>
      <c r="L457" s="29"/>
      <c r="M457" s="29"/>
      <c r="N457" s="29"/>
      <c r="O457" s="29"/>
      <c r="P457" s="29"/>
      <c r="Q457" s="29"/>
      <c r="R457" s="29"/>
      <c r="S457" s="29"/>
      <c r="T457" s="29"/>
      <c r="U457" s="29"/>
      <c r="V457" s="29"/>
      <c r="W457" s="29"/>
      <c r="X457" s="29"/>
      <c r="Y457" s="29"/>
      <c r="Z457" s="29"/>
      <c r="AA457" s="29"/>
      <c r="AB457" s="29"/>
      <c r="AC457" s="29"/>
    </row>
    <row r="458" spans="1:29" ht="15.75" customHeight="1">
      <c r="A458" s="29"/>
      <c r="B458" s="29"/>
      <c r="C458" s="29"/>
      <c r="D458" s="75"/>
      <c r="E458" s="29"/>
      <c r="F458" s="29"/>
      <c r="G458" s="29"/>
      <c r="H458" s="29"/>
      <c r="I458" s="29"/>
      <c r="J458" s="29"/>
      <c r="K458" s="29"/>
      <c r="L458" s="29"/>
      <c r="M458" s="29"/>
      <c r="N458" s="29"/>
      <c r="O458" s="29"/>
      <c r="P458" s="29"/>
      <c r="Q458" s="29"/>
      <c r="R458" s="29"/>
      <c r="S458" s="29"/>
      <c r="T458" s="29"/>
      <c r="U458" s="29"/>
      <c r="V458" s="29"/>
      <c r="W458" s="29"/>
      <c r="X458" s="29"/>
      <c r="Y458" s="29"/>
      <c r="Z458" s="29"/>
      <c r="AA458" s="29"/>
      <c r="AB458" s="29"/>
      <c r="AC458" s="29"/>
    </row>
    <row r="459" spans="1:29" ht="15.75" customHeight="1">
      <c r="A459" s="29"/>
      <c r="B459" s="29"/>
      <c r="C459" s="29"/>
      <c r="D459" s="75"/>
      <c r="E459" s="29"/>
      <c r="F459" s="29"/>
      <c r="G459" s="29"/>
      <c r="H459" s="29"/>
      <c r="I459" s="29"/>
      <c r="J459" s="29"/>
      <c r="K459" s="29"/>
      <c r="L459" s="29"/>
      <c r="M459" s="29"/>
      <c r="N459" s="29"/>
      <c r="O459" s="29"/>
      <c r="P459" s="29"/>
      <c r="Q459" s="29"/>
      <c r="R459" s="29"/>
      <c r="S459" s="29"/>
      <c r="T459" s="29"/>
      <c r="U459" s="29"/>
      <c r="V459" s="29"/>
      <c r="W459" s="29"/>
      <c r="X459" s="29"/>
      <c r="Y459" s="29"/>
      <c r="Z459" s="29"/>
      <c r="AA459" s="29"/>
      <c r="AB459" s="29"/>
      <c r="AC459" s="29"/>
    </row>
    <row r="460" spans="1:29" ht="15.75" customHeight="1">
      <c r="A460" s="29"/>
      <c r="B460" s="29"/>
      <c r="C460" s="29"/>
      <c r="D460" s="75"/>
      <c r="E460" s="29"/>
      <c r="F460" s="29"/>
      <c r="G460" s="29"/>
      <c r="H460" s="29"/>
      <c r="I460" s="29"/>
      <c r="J460" s="29"/>
      <c r="K460" s="29"/>
      <c r="L460" s="29"/>
      <c r="M460" s="29"/>
      <c r="N460" s="29"/>
      <c r="O460" s="29"/>
      <c r="P460" s="29"/>
      <c r="Q460" s="29"/>
      <c r="R460" s="29"/>
      <c r="S460" s="29"/>
      <c r="T460" s="29"/>
      <c r="U460" s="29"/>
      <c r="V460" s="29"/>
      <c r="W460" s="29"/>
      <c r="X460" s="29"/>
      <c r="Y460" s="29"/>
      <c r="Z460" s="29"/>
      <c r="AA460" s="29"/>
      <c r="AB460" s="29"/>
      <c r="AC460" s="29"/>
    </row>
    <row r="461" spans="1:29" ht="15.75" customHeight="1">
      <c r="A461" s="29"/>
      <c r="B461" s="29"/>
      <c r="C461" s="29"/>
      <c r="D461" s="75"/>
      <c r="E461" s="29"/>
      <c r="F461" s="29"/>
      <c r="G461" s="29"/>
      <c r="H461" s="29"/>
      <c r="I461" s="29"/>
      <c r="J461" s="29"/>
      <c r="K461" s="29"/>
      <c r="L461" s="29"/>
      <c r="M461" s="29"/>
      <c r="N461" s="29"/>
      <c r="O461" s="29"/>
      <c r="P461" s="29"/>
      <c r="Q461" s="29"/>
      <c r="R461" s="29"/>
      <c r="S461" s="29"/>
      <c r="T461" s="29"/>
      <c r="U461" s="29"/>
      <c r="V461" s="29"/>
      <c r="W461" s="29"/>
      <c r="X461" s="29"/>
      <c r="Y461" s="29"/>
      <c r="Z461" s="29"/>
      <c r="AA461" s="29"/>
      <c r="AB461" s="29"/>
      <c r="AC461" s="29"/>
    </row>
    <row r="462" spans="1:29" ht="15.75" customHeight="1">
      <c r="A462" s="29"/>
      <c r="B462" s="29"/>
      <c r="C462" s="29"/>
      <c r="D462" s="75"/>
      <c r="E462" s="29"/>
      <c r="F462" s="29"/>
      <c r="G462" s="29"/>
      <c r="H462" s="29"/>
      <c r="I462" s="29"/>
      <c r="J462" s="29"/>
      <c r="K462" s="29"/>
      <c r="L462" s="29"/>
      <c r="M462" s="29"/>
      <c r="N462" s="29"/>
      <c r="O462" s="29"/>
      <c r="P462" s="29"/>
      <c r="Q462" s="29"/>
      <c r="R462" s="29"/>
      <c r="S462" s="29"/>
      <c r="T462" s="29"/>
      <c r="U462" s="29"/>
      <c r="V462" s="29"/>
      <c r="W462" s="29"/>
      <c r="X462" s="29"/>
      <c r="Y462" s="29"/>
      <c r="Z462" s="29"/>
      <c r="AA462" s="29"/>
      <c r="AB462" s="29"/>
      <c r="AC462" s="29"/>
    </row>
    <row r="463" spans="1:29" ht="15.75" customHeight="1">
      <c r="A463" s="29"/>
      <c r="B463" s="29"/>
      <c r="C463" s="29"/>
      <c r="D463" s="75"/>
      <c r="E463" s="29"/>
      <c r="F463" s="29"/>
      <c r="G463" s="29"/>
      <c r="H463" s="29"/>
      <c r="I463" s="29"/>
      <c r="J463" s="29"/>
      <c r="K463" s="29"/>
      <c r="L463" s="29"/>
      <c r="M463" s="29"/>
      <c r="N463" s="29"/>
      <c r="O463" s="29"/>
      <c r="P463" s="29"/>
      <c r="Q463" s="29"/>
      <c r="R463" s="29"/>
      <c r="S463" s="29"/>
      <c r="T463" s="29"/>
      <c r="U463" s="29"/>
      <c r="V463" s="29"/>
      <c r="W463" s="29"/>
      <c r="X463" s="29"/>
      <c r="Y463" s="29"/>
      <c r="Z463" s="29"/>
      <c r="AA463" s="29"/>
      <c r="AB463" s="29"/>
      <c r="AC463" s="29"/>
    </row>
    <row r="464" spans="1:29" ht="15.75" customHeight="1">
      <c r="A464" s="29"/>
      <c r="B464" s="29"/>
      <c r="C464" s="29"/>
      <c r="D464" s="75"/>
      <c r="E464" s="29"/>
      <c r="F464" s="29"/>
      <c r="G464" s="29"/>
      <c r="H464" s="29"/>
      <c r="I464" s="29"/>
      <c r="J464" s="29"/>
      <c r="K464" s="29"/>
      <c r="L464" s="29"/>
      <c r="M464" s="29"/>
      <c r="N464" s="29"/>
      <c r="O464" s="29"/>
      <c r="P464" s="29"/>
      <c r="Q464" s="29"/>
      <c r="R464" s="29"/>
      <c r="S464" s="29"/>
      <c r="T464" s="29"/>
      <c r="U464" s="29"/>
      <c r="V464" s="29"/>
      <c r="W464" s="29"/>
      <c r="X464" s="29"/>
      <c r="Y464" s="29"/>
      <c r="Z464" s="29"/>
      <c r="AA464" s="29"/>
      <c r="AB464" s="29"/>
      <c r="AC464" s="29"/>
    </row>
    <row r="465" spans="1:29" ht="15.75" customHeight="1">
      <c r="A465" s="29"/>
      <c r="B465" s="29"/>
      <c r="C465" s="29"/>
      <c r="D465" s="75"/>
      <c r="E465" s="29"/>
      <c r="F465" s="29"/>
      <c r="G465" s="29"/>
      <c r="H465" s="29"/>
      <c r="I465" s="29"/>
      <c r="J465" s="29"/>
      <c r="K465" s="29"/>
      <c r="L465" s="29"/>
      <c r="M465" s="29"/>
      <c r="N465" s="29"/>
      <c r="O465" s="29"/>
      <c r="P465" s="29"/>
      <c r="Q465" s="29"/>
      <c r="R465" s="29"/>
      <c r="S465" s="29"/>
      <c r="T465" s="29"/>
      <c r="U465" s="29"/>
      <c r="V465" s="29"/>
      <c r="W465" s="29"/>
      <c r="X465" s="29"/>
      <c r="Y465" s="29"/>
      <c r="Z465" s="29"/>
      <c r="AA465" s="29"/>
      <c r="AB465" s="29"/>
      <c r="AC465" s="29"/>
    </row>
    <row r="466" spans="1:29" ht="15.75" customHeight="1">
      <c r="A466" s="29"/>
      <c r="B466" s="29"/>
      <c r="C466" s="29"/>
      <c r="D466" s="75"/>
      <c r="E466" s="29"/>
      <c r="F466" s="29"/>
      <c r="G466" s="29"/>
      <c r="H466" s="29"/>
      <c r="I466" s="29"/>
      <c r="J466" s="29"/>
      <c r="K466" s="29"/>
      <c r="L466" s="29"/>
      <c r="M466" s="29"/>
      <c r="N466" s="29"/>
      <c r="O466" s="29"/>
      <c r="P466" s="29"/>
      <c r="Q466" s="29"/>
      <c r="R466" s="29"/>
      <c r="S466" s="29"/>
      <c r="T466" s="29"/>
      <c r="U466" s="29"/>
      <c r="V466" s="29"/>
      <c r="W466" s="29"/>
      <c r="X466" s="29"/>
      <c r="Y466" s="29"/>
      <c r="Z466" s="29"/>
      <c r="AA466" s="29"/>
      <c r="AB466" s="29"/>
      <c r="AC466" s="29"/>
    </row>
    <row r="467" spans="1:29" ht="15.75" customHeight="1">
      <c r="A467" s="29"/>
      <c r="B467" s="29"/>
      <c r="C467" s="29"/>
      <c r="D467" s="75"/>
      <c r="E467" s="29"/>
      <c r="F467" s="29"/>
      <c r="G467" s="29"/>
      <c r="H467" s="29"/>
      <c r="I467" s="29"/>
      <c r="J467" s="29"/>
      <c r="K467" s="29"/>
      <c r="L467" s="29"/>
      <c r="M467" s="29"/>
      <c r="N467" s="29"/>
      <c r="O467" s="29"/>
      <c r="P467" s="29"/>
      <c r="Q467" s="29"/>
      <c r="R467" s="29"/>
      <c r="S467" s="29"/>
      <c r="T467" s="29"/>
      <c r="U467" s="29"/>
      <c r="V467" s="29"/>
      <c r="W467" s="29"/>
      <c r="X467" s="29"/>
      <c r="Y467" s="29"/>
      <c r="Z467" s="29"/>
      <c r="AA467" s="29"/>
      <c r="AB467" s="29"/>
      <c r="AC467" s="29"/>
    </row>
    <row r="468" spans="1:29" ht="15.75" customHeight="1">
      <c r="A468" s="29"/>
      <c r="B468" s="29"/>
      <c r="C468" s="29"/>
      <c r="D468" s="75"/>
      <c r="E468" s="29"/>
      <c r="F468" s="29"/>
      <c r="G468" s="29"/>
      <c r="H468" s="29"/>
      <c r="I468" s="29"/>
      <c r="J468" s="29"/>
      <c r="K468" s="29"/>
      <c r="L468" s="29"/>
      <c r="M468" s="29"/>
      <c r="N468" s="29"/>
      <c r="O468" s="29"/>
      <c r="P468" s="29"/>
      <c r="Q468" s="29"/>
      <c r="R468" s="29"/>
      <c r="S468" s="29"/>
      <c r="T468" s="29"/>
      <c r="U468" s="29"/>
      <c r="V468" s="29"/>
      <c r="W468" s="29"/>
      <c r="X468" s="29"/>
      <c r="Y468" s="29"/>
      <c r="Z468" s="29"/>
      <c r="AA468" s="29"/>
      <c r="AB468" s="29"/>
      <c r="AC468" s="29"/>
    </row>
    <row r="469" spans="1:29" ht="15.75" customHeight="1">
      <c r="A469" s="29"/>
      <c r="B469" s="29"/>
      <c r="C469" s="29"/>
      <c r="D469" s="75"/>
      <c r="E469" s="29"/>
      <c r="F469" s="29"/>
      <c r="G469" s="29"/>
      <c r="H469" s="29"/>
      <c r="I469" s="29"/>
      <c r="J469" s="29"/>
      <c r="K469" s="29"/>
      <c r="L469" s="29"/>
      <c r="M469" s="29"/>
      <c r="N469" s="29"/>
      <c r="O469" s="29"/>
      <c r="P469" s="29"/>
      <c r="Q469" s="29"/>
      <c r="R469" s="29"/>
      <c r="S469" s="29"/>
      <c r="T469" s="29"/>
      <c r="U469" s="29"/>
      <c r="V469" s="29"/>
      <c r="W469" s="29"/>
      <c r="X469" s="29"/>
      <c r="Y469" s="29"/>
      <c r="Z469" s="29"/>
      <c r="AA469" s="29"/>
      <c r="AB469" s="29"/>
      <c r="AC469" s="29"/>
    </row>
    <row r="470" spans="1:29" ht="15.75" customHeight="1">
      <c r="A470" s="29"/>
      <c r="B470" s="29"/>
      <c r="C470" s="29"/>
      <c r="D470" s="75"/>
      <c r="E470" s="29"/>
      <c r="F470" s="29"/>
      <c r="G470" s="29"/>
      <c r="H470" s="29"/>
      <c r="I470" s="29"/>
      <c r="J470" s="29"/>
      <c r="K470" s="29"/>
      <c r="L470" s="29"/>
      <c r="M470" s="29"/>
      <c r="N470" s="29"/>
      <c r="O470" s="29"/>
      <c r="P470" s="29"/>
      <c r="Q470" s="29"/>
      <c r="R470" s="29"/>
      <c r="S470" s="29"/>
      <c r="T470" s="29"/>
      <c r="U470" s="29"/>
      <c r="V470" s="29"/>
      <c r="W470" s="29"/>
      <c r="X470" s="29"/>
      <c r="Y470" s="29"/>
      <c r="Z470" s="29"/>
      <c r="AA470" s="29"/>
      <c r="AB470" s="29"/>
      <c r="AC470" s="29"/>
    </row>
    <row r="471" spans="1:29" ht="15.75" customHeight="1">
      <c r="A471" s="29"/>
      <c r="B471" s="29"/>
      <c r="C471" s="29"/>
      <c r="D471" s="75"/>
      <c r="E471" s="29"/>
      <c r="F471" s="29"/>
      <c r="G471" s="29"/>
      <c r="H471" s="29"/>
      <c r="I471" s="29"/>
      <c r="J471" s="29"/>
      <c r="K471" s="29"/>
      <c r="L471" s="29"/>
      <c r="M471" s="29"/>
      <c r="N471" s="29"/>
      <c r="O471" s="29"/>
      <c r="P471" s="29"/>
      <c r="Q471" s="29"/>
      <c r="R471" s="29"/>
      <c r="S471" s="29"/>
      <c r="T471" s="29"/>
      <c r="U471" s="29"/>
      <c r="V471" s="29"/>
      <c r="W471" s="29"/>
      <c r="X471" s="29"/>
      <c r="Y471" s="29"/>
      <c r="Z471" s="29"/>
      <c r="AA471" s="29"/>
      <c r="AB471" s="29"/>
      <c r="AC471" s="29"/>
    </row>
    <row r="472" spans="1:29" ht="15.75" customHeight="1">
      <c r="A472" s="29"/>
      <c r="B472" s="29"/>
      <c r="C472" s="29"/>
      <c r="D472" s="75"/>
      <c r="E472" s="29"/>
      <c r="F472" s="29"/>
      <c r="G472" s="29"/>
      <c r="H472" s="29"/>
      <c r="I472" s="29"/>
      <c r="J472" s="29"/>
      <c r="K472" s="29"/>
      <c r="L472" s="29"/>
      <c r="M472" s="29"/>
      <c r="N472" s="29"/>
      <c r="O472" s="29"/>
      <c r="P472" s="29"/>
      <c r="Q472" s="29"/>
      <c r="R472" s="29"/>
      <c r="S472" s="29"/>
      <c r="T472" s="29"/>
      <c r="U472" s="29"/>
      <c r="V472" s="29"/>
      <c r="W472" s="29"/>
      <c r="X472" s="29"/>
      <c r="Y472" s="29"/>
      <c r="Z472" s="29"/>
      <c r="AA472" s="29"/>
      <c r="AB472" s="29"/>
      <c r="AC472" s="29"/>
    </row>
    <row r="473" spans="1:29" ht="15.75" customHeight="1">
      <c r="A473" s="29"/>
      <c r="B473" s="29"/>
      <c r="C473" s="29"/>
      <c r="D473" s="75"/>
      <c r="E473" s="29"/>
      <c r="F473" s="29"/>
      <c r="G473" s="29"/>
      <c r="H473" s="29"/>
      <c r="I473" s="29"/>
      <c r="J473" s="29"/>
      <c r="K473" s="29"/>
      <c r="L473" s="29"/>
      <c r="M473" s="29"/>
      <c r="N473" s="29"/>
      <c r="O473" s="29"/>
      <c r="P473" s="29"/>
      <c r="Q473" s="29"/>
      <c r="R473" s="29"/>
      <c r="S473" s="29"/>
      <c r="T473" s="29"/>
      <c r="U473" s="29"/>
      <c r="V473" s="29"/>
      <c r="W473" s="29"/>
      <c r="X473" s="29"/>
      <c r="Y473" s="29"/>
      <c r="Z473" s="29"/>
      <c r="AA473" s="29"/>
      <c r="AB473" s="29"/>
      <c r="AC473" s="29"/>
    </row>
    <row r="474" spans="1:29" ht="15.75" customHeight="1">
      <c r="A474" s="29"/>
      <c r="B474" s="29"/>
      <c r="C474" s="29"/>
      <c r="D474" s="75"/>
      <c r="E474" s="29"/>
      <c r="F474" s="29"/>
      <c r="G474" s="29"/>
      <c r="H474" s="29"/>
      <c r="I474" s="29"/>
      <c r="J474" s="29"/>
      <c r="K474" s="29"/>
      <c r="L474" s="29"/>
      <c r="M474" s="29"/>
      <c r="N474" s="29"/>
      <c r="O474" s="29"/>
      <c r="P474" s="29"/>
      <c r="Q474" s="29"/>
      <c r="R474" s="29"/>
      <c r="S474" s="29"/>
      <c r="T474" s="29"/>
      <c r="U474" s="29"/>
      <c r="V474" s="29"/>
      <c r="W474" s="29"/>
      <c r="X474" s="29"/>
      <c r="Y474" s="29"/>
      <c r="Z474" s="29"/>
      <c r="AA474" s="29"/>
      <c r="AB474" s="29"/>
      <c r="AC474" s="29"/>
    </row>
    <row r="475" spans="1:29" ht="15.75" customHeight="1">
      <c r="A475" s="29"/>
      <c r="B475" s="29"/>
      <c r="C475" s="29"/>
      <c r="D475" s="75"/>
      <c r="E475" s="29"/>
      <c r="F475" s="29"/>
      <c r="G475" s="29"/>
      <c r="H475" s="29"/>
      <c r="I475" s="29"/>
      <c r="J475" s="29"/>
      <c r="K475" s="29"/>
      <c r="L475" s="29"/>
      <c r="M475" s="29"/>
      <c r="N475" s="29"/>
      <c r="O475" s="29"/>
      <c r="P475" s="29"/>
      <c r="Q475" s="29"/>
      <c r="R475" s="29"/>
      <c r="S475" s="29"/>
      <c r="T475" s="29"/>
      <c r="U475" s="29"/>
      <c r="V475" s="29"/>
      <c r="W475" s="29"/>
      <c r="X475" s="29"/>
      <c r="Y475" s="29"/>
      <c r="Z475" s="29"/>
      <c r="AA475" s="29"/>
      <c r="AB475" s="29"/>
      <c r="AC475" s="29"/>
    </row>
    <row r="476" spans="1:29" ht="15.75" customHeight="1">
      <c r="A476" s="29"/>
      <c r="B476" s="29"/>
      <c r="C476" s="29"/>
      <c r="D476" s="75"/>
      <c r="E476" s="29"/>
      <c r="F476" s="29"/>
      <c r="G476" s="29"/>
      <c r="H476" s="29"/>
      <c r="I476" s="29"/>
      <c r="J476" s="29"/>
      <c r="K476" s="29"/>
      <c r="L476" s="29"/>
      <c r="M476" s="29"/>
      <c r="N476" s="29"/>
      <c r="O476" s="29"/>
      <c r="P476" s="29"/>
      <c r="Q476" s="29"/>
      <c r="R476" s="29"/>
      <c r="S476" s="29"/>
      <c r="T476" s="29"/>
      <c r="U476" s="29"/>
      <c r="V476" s="29"/>
      <c r="W476" s="29"/>
      <c r="X476" s="29"/>
      <c r="Y476" s="29"/>
      <c r="Z476" s="29"/>
      <c r="AA476" s="29"/>
      <c r="AB476" s="29"/>
      <c r="AC476" s="29"/>
    </row>
    <row r="477" spans="1:29" ht="15.75" customHeight="1">
      <c r="A477" s="29"/>
      <c r="B477" s="29"/>
      <c r="C477" s="29"/>
      <c r="D477" s="75"/>
      <c r="E477" s="29"/>
      <c r="F477" s="29"/>
      <c r="G477" s="29"/>
      <c r="H477" s="29"/>
      <c r="I477" s="29"/>
      <c r="J477" s="29"/>
      <c r="K477" s="29"/>
      <c r="L477" s="29"/>
      <c r="M477" s="29"/>
      <c r="N477" s="29"/>
      <c r="O477" s="29"/>
      <c r="P477" s="29"/>
      <c r="Q477" s="29"/>
      <c r="R477" s="29"/>
      <c r="S477" s="29"/>
      <c r="T477" s="29"/>
      <c r="U477" s="29"/>
      <c r="V477" s="29"/>
      <c r="W477" s="29"/>
      <c r="X477" s="29"/>
      <c r="Y477" s="29"/>
      <c r="Z477" s="29"/>
      <c r="AA477" s="29"/>
      <c r="AB477" s="29"/>
      <c r="AC477" s="29"/>
    </row>
    <row r="478" spans="1:29" ht="15.75" customHeight="1">
      <c r="A478" s="29"/>
      <c r="B478" s="29"/>
      <c r="C478" s="29"/>
      <c r="D478" s="75"/>
      <c r="E478" s="29"/>
      <c r="F478" s="29"/>
      <c r="G478" s="29"/>
      <c r="H478" s="29"/>
      <c r="I478" s="29"/>
      <c r="J478" s="29"/>
      <c r="K478" s="29"/>
      <c r="L478" s="29"/>
      <c r="M478" s="29"/>
      <c r="N478" s="29"/>
      <c r="O478" s="29"/>
      <c r="P478" s="29"/>
      <c r="Q478" s="29"/>
      <c r="R478" s="29"/>
      <c r="S478" s="29"/>
      <c r="T478" s="29"/>
      <c r="U478" s="29"/>
      <c r="V478" s="29"/>
      <c r="W478" s="29"/>
      <c r="X478" s="29"/>
      <c r="Y478" s="29"/>
      <c r="Z478" s="29"/>
      <c r="AA478" s="29"/>
      <c r="AB478" s="29"/>
      <c r="AC478" s="29"/>
    </row>
    <row r="479" spans="1:29" ht="15.75" customHeight="1">
      <c r="A479" s="29"/>
      <c r="B479" s="29"/>
      <c r="C479" s="29"/>
      <c r="D479" s="75"/>
      <c r="E479" s="29"/>
      <c r="F479" s="29"/>
      <c r="G479" s="29"/>
      <c r="H479" s="29"/>
      <c r="I479" s="29"/>
      <c r="J479" s="29"/>
      <c r="K479" s="29"/>
      <c r="L479" s="29"/>
      <c r="M479" s="29"/>
      <c r="N479" s="29"/>
      <c r="O479" s="29"/>
      <c r="P479" s="29"/>
      <c r="Q479" s="29"/>
      <c r="R479" s="29"/>
      <c r="S479" s="29"/>
      <c r="T479" s="29"/>
      <c r="U479" s="29"/>
      <c r="V479" s="29"/>
      <c r="W479" s="29"/>
      <c r="X479" s="29"/>
      <c r="Y479" s="29"/>
      <c r="Z479" s="29"/>
      <c r="AA479" s="29"/>
      <c r="AB479" s="29"/>
      <c r="AC479" s="29"/>
    </row>
    <row r="480" spans="1:29" ht="15.75" customHeight="1">
      <c r="A480" s="29"/>
      <c r="B480" s="29"/>
      <c r="C480" s="29"/>
      <c r="D480" s="75"/>
      <c r="E480" s="29"/>
      <c r="F480" s="29"/>
      <c r="G480" s="29"/>
      <c r="H480" s="29"/>
      <c r="I480" s="29"/>
      <c r="J480" s="29"/>
      <c r="K480" s="29"/>
      <c r="L480" s="29"/>
      <c r="M480" s="29"/>
      <c r="N480" s="29"/>
      <c r="O480" s="29"/>
      <c r="P480" s="29"/>
      <c r="Q480" s="29"/>
      <c r="R480" s="29"/>
      <c r="S480" s="29"/>
      <c r="T480" s="29"/>
      <c r="U480" s="29"/>
      <c r="V480" s="29"/>
      <c r="W480" s="29"/>
      <c r="X480" s="29"/>
      <c r="Y480" s="29"/>
      <c r="Z480" s="29"/>
      <c r="AA480" s="29"/>
      <c r="AB480" s="29"/>
      <c r="AC480" s="29"/>
    </row>
    <row r="481" spans="1:29" ht="15.75" customHeight="1">
      <c r="A481" s="29"/>
      <c r="B481" s="29"/>
      <c r="C481" s="29"/>
      <c r="D481" s="75"/>
      <c r="E481" s="29"/>
      <c r="F481" s="29"/>
      <c r="G481" s="29"/>
      <c r="H481" s="29"/>
      <c r="I481" s="29"/>
      <c r="J481" s="29"/>
      <c r="K481" s="29"/>
      <c r="L481" s="29"/>
      <c r="M481" s="29"/>
      <c r="N481" s="29"/>
      <c r="O481" s="29"/>
      <c r="P481" s="29"/>
      <c r="Q481" s="29"/>
      <c r="R481" s="29"/>
      <c r="S481" s="29"/>
      <c r="T481" s="29"/>
      <c r="U481" s="29"/>
      <c r="V481" s="29"/>
      <c r="W481" s="29"/>
      <c r="X481" s="29"/>
      <c r="Y481" s="29"/>
      <c r="Z481" s="29"/>
      <c r="AA481" s="29"/>
      <c r="AB481" s="29"/>
      <c r="AC481" s="29"/>
    </row>
    <row r="482" spans="1:29" ht="15.75" customHeight="1">
      <c r="A482" s="29"/>
      <c r="B482" s="29"/>
      <c r="C482" s="29"/>
      <c r="D482" s="75"/>
      <c r="E482" s="29"/>
      <c r="F482" s="29"/>
      <c r="G482" s="29"/>
      <c r="H482" s="29"/>
      <c r="I482" s="29"/>
      <c r="J482" s="29"/>
      <c r="K482" s="29"/>
      <c r="L482" s="29"/>
      <c r="M482" s="29"/>
      <c r="N482" s="29"/>
      <c r="O482" s="29"/>
      <c r="P482" s="29"/>
      <c r="Q482" s="29"/>
      <c r="R482" s="29"/>
      <c r="S482" s="29"/>
      <c r="T482" s="29"/>
      <c r="U482" s="29"/>
      <c r="V482" s="29"/>
      <c r="W482" s="29"/>
      <c r="X482" s="29"/>
      <c r="Y482" s="29"/>
      <c r="Z482" s="29"/>
      <c r="AA482" s="29"/>
      <c r="AB482" s="29"/>
      <c r="AC482" s="29"/>
    </row>
    <row r="483" spans="1:29" ht="15.75" customHeight="1">
      <c r="A483" s="29"/>
      <c r="B483" s="29"/>
      <c r="C483" s="29"/>
      <c r="D483" s="75"/>
      <c r="E483" s="29"/>
      <c r="F483" s="29"/>
      <c r="G483" s="29"/>
      <c r="H483" s="29"/>
      <c r="I483" s="29"/>
      <c r="J483" s="29"/>
      <c r="K483" s="29"/>
      <c r="L483" s="29"/>
      <c r="M483" s="29"/>
      <c r="N483" s="29"/>
      <c r="O483" s="29"/>
      <c r="P483" s="29"/>
      <c r="Q483" s="29"/>
      <c r="R483" s="29"/>
      <c r="S483" s="29"/>
      <c r="T483" s="29"/>
      <c r="U483" s="29"/>
      <c r="V483" s="29"/>
      <c r="W483" s="29"/>
      <c r="X483" s="29"/>
      <c r="Y483" s="29"/>
      <c r="Z483" s="29"/>
      <c r="AA483" s="29"/>
      <c r="AB483" s="29"/>
      <c r="AC483" s="29"/>
    </row>
    <row r="484" spans="1:29" ht="15.75" customHeight="1">
      <c r="A484" s="29"/>
      <c r="B484" s="29"/>
      <c r="C484" s="29"/>
      <c r="D484" s="75"/>
      <c r="E484" s="29"/>
      <c r="F484" s="29"/>
      <c r="G484" s="29"/>
      <c r="H484" s="29"/>
      <c r="I484" s="29"/>
      <c r="J484" s="29"/>
      <c r="K484" s="29"/>
      <c r="L484" s="29"/>
      <c r="M484" s="29"/>
      <c r="N484" s="29"/>
      <c r="O484" s="29"/>
      <c r="P484" s="29"/>
      <c r="Q484" s="29"/>
      <c r="R484" s="29"/>
      <c r="S484" s="29"/>
      <c r="T484" s="29"/>
      <c r="U484" s="29"/>
      <c r="V484" s="29"/>
      <c r="W484" s="29"/>
      <c r="X484" s="29"/>
      <c r="Y484" s="29"/>
      <c r="Z484" s="29"/>
      <c r="AA484" s="29"/>
      <c r="AB484" s="29"/>
      <c r="AC484" s="29"/>
    </row>
    <row r="485" spans="1:29" ht="15.75" customHeight="1">
      <c r="A485" s="29"/>
      <c r="B485" s="29"/>
      <c r="C485" s="29"/>
      <c r="D485" s="75"/>
      <c r="E485" s="29"/>
      <c r="F485" s="29"/>
      <c r="G485" s="29"/>
      <c r="H485" s="29"/>
      <c r="I485" s="29"/>
      <c r="J485" s="29"/>
      <c r="K485" s="29"/>
      <c r="L485" s="29"/>
      <c r="M485" s="29"/>
      <c r="N485" s="29"/>
      <c r="O485" s="29"/>
      <c r="P485" s="29"/>
      <c r="Q485" s="29"/>
      <c r="R485" s="29"/>
      <c r="S485" s="29"/>
      <c r="T485" s="29"/>
      <c r="U485" s="29"/>
      <c r="V485" s="29"/>
      <c r="W485" s="29"/>
      <c r="X485" s="29"/>
      <c r="Y485" s="29"/>
      <c r="Z485" s="29"/>
      <c r="AA485" s="29"/>
      <c r="AB485" s="29"/>
      <c r="AC485" s="29"/>
    </row>
    <row r="486" spans="1:29" ht="15.75" customHeight="1">
      <c r="A486" s="29"/>
      <c r="B486" s="29"/>
      <c r="C486" s="29"/>
      <c r="D486" s="75"/>
      <c r="E486" s="29"/>
      <c r="F486" s="29"/>
      <c r="G486" s="29"/>
      <c r="H486" s="29"/>
      <c r="I486" s="29"/>
      <c r="J486" s="29"/>
      <c r="K486" s="29"/>
      <c r="L486" s="29"/>
      <c r="M486" s="29"/>
      <c r="N486" s="29"/>
      <c r="O486" s="29"/>
      <c r="P486" s="29"/>
      <c r="Q486" s="29"/>
      <c r="R486" s="29"/>
      <c r="S486" s="29"/>
      <c r="T486" s="29"/>
      <c r="U486" s="29"/>
      <c r="V486" s="29"/>
      <c r="W486" s="29"/>
      <c r="X486" s="29"/>
      <c r="Y486" s="29"/>
      <c r="Z486" s="29"/>
      <c r="AA486" s="29"/>
      <c r="AB486" s="29"/>
      <c r="AC486" s="29"/>
    </row>
    <row r="487" spans="1:29" ht="15.75" customHeight="1">
      <c r="A487" s="29"/>
      <c r="B487" s="29"/>
      <c r="C487" s="29"/>
      <c r="D487" s="75"/>
      <c r="E487" s="29"/>
      <c r="F487" s="29"/>
      <c r="G487" s="29"/>
      <c r="H487" s="29"/>
      <c r="I487" s="29"/>
      <c r="J487" s="29"/>
      <c r="K487" s="29"/>
      <c r="L487" s="29"/>
      <c r="M487" s="29"/>
      <c r="N487" s="29"/>
      <c r="O487" s="29"/>
      <c r="P487" s="29"/>
      <c r="Q487" s="29"/>
      <c r="R487" s="29"/>
      <c r="S487" s="29"/>
      <c r="T487" s="29"/>
      <c r="U487" s="29"/>
      <c r="V487" s="29"/>
      <c r="W487" s="29"/>
      <c r="X487" s="29"/>
      <c r="Y487" s="29"/>
      <c r="Z487" s="29"/>
      <c r="AA487" s="29"/>
      <c r="AB487" s="29"/>
      <c r="AC487" s="29"/>
    </row>
    <row r="488" spans="1:29" ht="15.75" customHeight="1">
      <c r="A488" s="29"/>
      <c r="B488" s="29"/>
      <c r="C488" s="29"/>
      <c r="D488" s="75"/>
      <c r="E488" s="29"/>
      <c r="F488" s="29"/>
      <c r="G488" s="29"/>
      <c r="H488" s="29"/>
      <c r="I488" s="29"/>
      <c r="J488" s="29"/>
      <c r="K488" s="29"/>
      <c r="L488" s="29"/>
      <c r="M488" s="29"/>
      <c r="N488" s="29"/>
      <c r="O488" s="29"/>
      <c r="P488" s="29"/>
      <c r="Q488" s="29"/>
      <c r="R488" s="29"/>
      <c r="S488" s="29"/>
      <c r="T488" s="29"/>
      <c r="U488" s="29"/>
      <c r="V488" s="29"/>
      <c r="W488" s="29"/>
      <c r="X488" s="29"/>
      <c r="Y488" s="29"/>
      <c r="Z488" s="29"/>
      <c r="AA488" s="29"/>
      <c r="AB488" s="29"/>
      <c r="AC488" s="29"/>
    </row>
    <row r="489" spans="1:29" ht="15.75" customHeight="1">
      <c r="A489" s="29"/>
      <c r="B489" s="29"/>
      <c r="C489" s="29"/>
      <c r="D489" s="75"/>
      <c r="E489" s="29"/>
      <c r="F489" s="29"/>
      <c r="G489" s="29"/>
      <c r="H489" s="29"/>
      <c r="I489" s="29"/>
      <c r="J489" s="29"/>
      <c r="K489" s="29"/>
      <c r="L489" s="29"/>
      <c r="M489" s="29"/>
      <c r="N489" s="29"/>
      <c r="O489" s="29"/>
      <c r="P489" s="29"/>
      <c r="Q489" s="29"/>
      <c r="R489" s="29"/>
      <c r="S489" s="29"/>
      <c r="T489" s="29"/>
      <c r="U489" s="29"/>
      <c r="V489" s="29"/>
      <c r="W489" s="29"/>
      <c r="X489" s="29"/>
      <c r="Y489" s="29"/>
      <c r="Z489" s="29"/>
      <c r="AA489" s="29"/>
      <c r="AB489" s="29"/>
      <c r="AC489" s="29"/>
    </row>
    <row r="490" spans="1:29" ht="15.75" customHeight="1">
      <c r="A490" s="29"/>
      <c r="B490" s="29"/>
      <c r="C490" s="29"/>
      <c r="D490" s="75"/>
      <c r="E490" s="29"/>
      <c r="F490" s="29"/>
      <c r="G490" s="29"/>
      <c r="H490" s="29"/>
      <c r="I490" s="29"/>
      <c r="J490" s="29"/>
      <c r="K490" s="29"/>
      <c r="L490" s="29"/>
      <c r="M490" s="29"/>
      <c r="N490" s="29"/>
      <c r="O490" s="29"/>
      <c r="P490" s="29"/>
      <c r="Q490" s="29"/>
      <c r="R490" s="29"/>
      <c r="S490" s="29"/>
      <c r="T490" s="29"/>
      <c r="U490" s="29"/>
      <c r="V490" s="29"/>
      <c r="W490" s="29"/>
      <c r="X490" s="29"/>
      <c r="Y490" s="29"/>
      <c r="Z490" s="29"/>
      <c r="AA490" s="29"/>
      <c r="AB490" s="29"/>
      <c r="AC490" s="29"/>
    </row>
    <row r="491" spans="1:29" ht="15.75" customHeight="1">
      <c r="A491" s="29"/>
      <c r="B491" s="29"/>
      <c r="C491" s="29"/>
      <c r="D491" s="75"/>
      <c r="E491" s="29"/>
      <c r="F491" s="29"/>
      <c r="G491" s="29"/>
      <c r="H491" s="29"/>
      <c r="I491" s="29"/>
      <c r="J491" s="29"/>
      <c r="K491" s="29"/>
      <c r="L491" s="29"/>
      <c r="M491" s="29"/>
      <c r="N491" s="29"/>
      <c r="O491" s="29"/>
      <c r="P491" s="29"/>
      <c r="Q491" s="29"/>
      <c r="R491" s="29"/>
      <c r="S491" s="29"/>
      <c r="T491" s="29"/>
      <c r="U491" s="29"/>
      <c r="V491" s="29"/>
      <c r="W491" s="29"/>
      <c r="X491" s="29"/>
      <c r="Y491" s="29"/>
      <c r="Z491" s="29"/>
      <c r="AA491" s="29"/>
      <c r="AB491" s="29"/>
      <c r="AC491" s="29"/>
    </row>
    <row r="492" spans="1:29" ht="15.75" customHeight="1">
      <c r="A492" s="29"/>
      <c r="B492" s="29"/>
      <c r="C492" s="29"/>
      <c r="D492" s="75"/>
      <c r="E492" s="29"/>
      <c r="F492" s="29"/>
      <c r="G492" s="29"/>
      <c r="H492" s="29"/>
      <c r="I492" s="29"/>
      <c r="J492" s="29"/>
      <c r="K492" s="29"/>
      <c r="L492" s="29"/>
      <c r="M492" s="29"/>
      <c r="N492" s="29"/>
      <c r="O492" s="29"/>
      <c r="P492" s="29"/>
      <c r="Q492" s="29"/>
      <c r="R492" s="29"/>
      <c r="S492" s="29"/>
      <c r="T492" s="29"/>
      <c r="U492" s="29"/>
      <c r="V492" s="29"/>
      <c r="W492" s="29"/>
      <c r="X492" s="29"/>
      <c r="Y492" s="29"/>
      <c r="Z492" s="29"/>
      <c r="AA492" s="29"/>
      <c r="AB492" s="29"/>
      <c r="AC492" s="29"/>
    </row>
    <row r="493" spans="1:29" ht="15.75" customHeight="1">
      <c r="A493" s="29"/>
      <c r="B493" s="29"/>
      <c r="C493" s="29"/>
      <c r="D493" s="75"/>
      <c r="E493" s="29"/>
      <c r="F493" s="29"/>
      <c r="G493" s="29"/>
      <c r="H493" s="29"/>
      <c r="I493" s="29"/>
      <c r="J493" s="29"/>
      <c r="K493" s="29"/>
      <c r="L493" s="29"/>
      <c r="M493" s="29"/>
      <c r="N493" s="29"/>
      <c r="O493" s="29"/>
      <c r="P493" s="29"/>
      <c r="Q493" s="29"/>
      <c r="R493" s="29"/>
      <c r="S493" s="29"/>
      <c r="T493" s="29"/>
      <c r="U493" s="29"/>
      <c r="V493" s="29"/>
      <c r="W493" s="29"/>
      <c r="X493" s="29"/>
      <c r="Y493" s="29"/>
      <c r="Z493" s="29"/>
      <c r="AA493" s="29"/>
      <c r="AB493" s="29"/>
      <c r="AC493" s="29"/>
    </row>
    <row r="494" spans="1:29" ht="15.75" customHeight="1">
      <c r="A494" s="29"/>
      <c r="B494" s="29"/>
      <c r="C494" s="29"/>
      <c r="D494" s="75"/>
      <c r="E494" s="29"/>
      <c r="F494" s="29"/>
      <c r="G494" s="29"/>
      <c r="H494" s="29"/>
      <c r="I494" s="29"/>
      <c r="J494" s="29"/>
      <c r="K494" s="29"/>
      <c r="L494" s="29"/>
      <c r="M494" s="29"/>
      <c r="N494" s="29"/>
      <c r="O494" s="29"/>
      <c r="P494" s="29"/>
      <c r="Q494" s="29"/>
      <c r="R494" s="29"/>
      <c r="S494" s="29"/>
      <c r="T494" s="29"/>
      <c r="U494" s="29"/>
      <c r="V494" s="29"/>
      <c r="W494" s="29"/>
      <c r="X494" s="29"/>
      <c r="Y494" s="29"/>
      <c r="Z494" s="29"/>
      <c r="AA494" s="29"/>
      <c r="AB494" s="29"/>
      <c r="AC494" s="29"/>
    </row>
    <row r="495" spans="1:29" ht="15.75" customHeight="1">
      <c r="A495" s="29"/>
      <c r="B495" s="29"/>
      <c r="C495" s="29"/>
      <c r="D495" s="75"/>
      <c r="E495" s="29"/>
      <c r="F495" s="29"/>
      <c r="G495" s="29"/>
      <c r="H495" s="29"/>
      <c r="I495" s="29"/>
      <c r="J495" s="29"/>
      <c r="K495" s="29"/>
      <c r="L495" s="29"/>
      <c r="M495" s="29"/>
      <c r="N495" s="29"/>
      <c r="O495" s="29"/>
      <c r="P495" s="29"/>
      <c r="Q495" s="29"/>
      <c r="R495" s="29"/>
      <c r="S495" s="29"/>
      <c r="T495" s="29"/>
      <c r="U495" s="29"/>
      <c r="V495" s="29"/>
      <c r="W495" s="29"/>
      <c r="X495" s="29"/>
      <c r="Y495" s="29"/>
      <c r="Z495" s="29"/>
      <c r="AA495" s="29"/>
      <c r="AB495" s="29"/>
      <c r="AC495" s="29"/>
    </row>
    <row r="496" spans="1:29" ht="15.75" customHeight="1">
      <c r="A496" s="29"/>
      <c r="B496" s="29"/>
      <c r="C496" s="29"/>
      <c r="D496" s="75"/>
      <c r="E496" s="29"/>
      <c r="F496" s="29"/>
      <c r="G496" s="29"/>
      <c r="H496" s="29"/>
      <c r="I496" s="29"/>
      <c r="J496" s="29"/>
      <c r="K496" s="29"/>
      <c r="L496" s="29"/>
      <c r="M496" s="29"/>
      <c r="N496" s="29"/>
      <c r="O496" s="29"/>
      <c r="P496" s="29"/>
      <c r="Q496" s="29"/>
      <c r="R496" s="29"/>
      <c r="S496" s="29"/>
      <c r="T496" s="29"/>
      <c r="U496" s="29"/>
      <c r="V496" s="29"/>
      <c r="W496" s="29"/>
      <c r="X496" s="29"/>
      <c r="Y496" s="29"/>
      <c r="Z496" s="29"/>
      <c r="AA496" s="29"/>
      <c r="AB496" s="29"/>
      <c r="AC496" s="29"/>
    </row>
    <row r="497" spans="1:29" ht="15.75" customHeight="1">
      <c r="A497" s="29"/>
      <c r="B497" s="29"/>
      <c r="C497" s="29"/>
      <c r="D497" s="75"/>
      <c r="E497" s="29"/>
      <c r="F497" s="29"/>
      <c r="G497" s="29"/>
      <c r="H497" s="29"/>
      <c r="I497" s="29"/>
      <c r="J497" s="29"/>
      <c r="K497" s="29"/>
      <c r="L497" s="29"/>
      <c r="M497" s="29"/>
      <c r="N497" s="29"/>
      <c r="O497" s="29"/>
      <c r="P497" s="29"/>
      <c r="Q497" s="29"/>
      <c r="R497" s="29"/>
      <c r="S497" s="29"/>
      <c r="T497" s="29"/>
      <c r="U497" s="29"/>
      <c r="V497" s="29"/>
      <c r="W497" s="29"/>
      <c r="X497" s="29"/>
      <c r="Y497" s="29"/>
      <c r="Z497" s="29"/>
      <c r="AA497" s="29"/>
      <c r="AB497" s="29"/>
      <c r="AC497" s="29"/>
    </row>
    <row r="498" spans="1:29" ht="15.75" customHeight="1">
      <c r="A498" s="29"/>
      <c r="B498" s="29"/>
      <c r="C498" s="29"/>
      <c r="D498" s="75"/>
      <c r="E498" s="29"/>
      <c r="F498" s="29"/>
      <c r="G498" s="29"/>
      <c r="H498" s="29"/>
      <c r="I498" s="29"/>
      <c r="J498" s="29"/>
      <c r="K498" s="29"/>
      <c r="L498" s="29"/>
      <c r="M498" s="29"/>
      <c r="N498" s="29"/>
      <c r="O498" s="29"/>
      <c r="P498" s="29"/>
      <c r="Q498" s="29"/>
      <c r="R498" s="29"/>
      <c r="S498" s="29"/>
      <c r="T498" s="29"/>
      <c r="U498" s="29"/>
      <c r="V498" s="29"/>
      <c r="W498" s="29"/>
      <c r="X498" s="29"/>
      <c r="Y498" s="29"/>
      <c r="Z498" s="29"/>
      <c r="AA498" s="29"/>
      <c r="AB498" s="29"/>
      <c r="AC498" s="29"/>
    </row>
    <row r="499" spans="1:29" ht="15.75" customHeight="1">
      <c r="A499" s="29"/>
      <c r="B499" s="29"/>
      <c r="C499" s="29"/>
      <c r="D499" s="75"/>
      <c r="E499" s="29"/>
      <c r="F499" s="29"/>
      <c r="G499" s="29"/>
      <c r="H499" s="29"/>
      <c r="I499" s="29"/>
      <c r="J499" s="29"/>
      <c r="K499" s="29"/>
      <c r="L499" s="29"/>
      <c r="M499" s="29"/>
      <c r="N499" s="29"/>
      <c r="O499" s="29"/>
      <c r="P499" s="29"/>
      <c r="Q499" s="29"/>
      <c r="R499" s="29"/>
      <c r="S499" s="29"/>
      <c r="T499" s="29"/>
      <c r="U499" s="29"/>
      <c r="V499" s="29"/>
      <c r="W499" s="29"/>
      <c r="X499" s="29"/>
      <c r="Y499" s="29"/>
      <c r="Z499" s="29"/>
      <c r="AA499" s="29"/>
      <c r="AB499" s="29"/>
      <c r="AC499" s="29"/>
    </row>
    <row r="500" spans="1:29" ht="15.75" customHeight="1">
      <c r="A500" s="29"/>
      <c r="B500" s="29"/>
      <c r="C500" s="29"/>
      <c r="D500" s="75"/>
      <c r="E500" s="29"/>
      <c r="F500" s="29"/>
      <c r="G500" s="29"/>
      <c r="H500" s="29"/>
      <c r="I500" s="29"/>
      <c r="J500" s="29"/>
      <c r="K500" s="29"/>
      <c r="L500" s="29"/>
      <c r="M500" s="29"/>
      <c r="N500" s="29"/>
      <c r="O500" s="29"/>
      <c r="P500" s="29"/>
      <c r="Q500" s="29"/>
      <c r="R500" s="29"/>
      <c r="S500" s="29"/>
      <c r="T500" s="29"/>
      <c r="U500" s="29"/>
      <c r="V500" s="29"/>
      <c r="W500" s="29"/>
      <c r="X500" s="29"/>
      <c r="Y500" s="29"/>
      <c r="Z500" s="29"/>
      <c r="AA500" s="29"/>
      <c r="AB500" s="29"/>
      <c r="AC500" s="29"/>
    </row>
    <row r="501" spans="1:29" ht="15.75" customHeight="1">
      <c r="A501" s="29"/>
      <c r="B501" s="29"/>
      <c r="C501" s="29"/>
      <c r="D501" s="75"/>
      <c r="E501" s="29"/>
      <c r="F501" s="29"/>
      <c r="G501" s="29"/>
      <c r="H501" s="29"/>
      <c r="I501" s="29"/>
      <c r="J501" s="29"/>
      <c r="K501" s="29"/>
      <c r="L501" s="29"/>
      <c r="M501" s="29"/>
      <c r="N501" s="29"/>
      <c r="O501" s="29"/>
      <c r="P501" s="29"/>
      <c r="Q501" s="29"/>
      <c r="R501" s="29"/>
      <c r="S501" s="29"/>
      <c r="T501" s="29"/>
      <c r="U501" s="29"/>
      <c r="V501" s="29"/>
      <c r="W501" s="29"/>
      <c r="X501" s="29"/>
      <c r="Y501" s="29"/>
      <c r="Z501" s="29"/>
      <c r="AA501" s="29"/>
      <c r="AB501" s="29"/>
      <c r="AC501" s="29"/>
    </row>
    <row r="502" spans="1:29" ht="15.75" customHeight="1">
      <c r="A502" s="29"/>
      <c r="B502" s="29"/>
      <c r="C502" s="29"/>
      <c r="D502" s="75"/>
      <c r="E502" s="29"/>
      <c r="F502" s="29"/>
      <c r="G502" s="29"/>
      <c r="H502" s="29"/>
      <c r="I502" s="29"/>
      <c r="J502" s="29"/>
      <c r="K502" s="29"/>
      <c r="L502" s="29"/>
      <c r="M502" s="29"/>
      <c r="N502" s="29"/>
      <c r="O502" s="29"/>
      <c r="P502" s="29"/>
      <c r="Q502" s="29"/>
      <c r="R502" s="29"/>
      <c r="S502" s="29"/>
      <c r="T502" s="29"/>
      <c r="U502" s="29"/>
      <c r="V502" s="29"/>
      <c r="W502" s="29"/>
      <c r="X502" s="29"/>
      <c r="Y502" s="29"/>
      <c r="Z502" s="29"/>
      <c r="AA502" s="29"/>
      <c r="AB502" s="29"/>
      <c r="AC502" s="29"/>
    </row>
    <row r="503" spans="1:29" ht="15.75" customHeight="1">
      <c r="A503" s="29"/>
      <c r="B503" s="29"/>
      <c r="C503" s="29"/>
      <c r="D503" s="75"/>
      <c r="E503" s="29"/>
      <c r="F503" s="29"/>
      <c r="G503" s="29"/>
      <c r="H503" s="29"/>
      <c r="I503" s="29"/>
      <c r="J503" s="29"/>
      <c r="K503" s="29"/>
      <c r="L503" s="29"/>
      <c r="M503" s="29"/>
      <c r="N503" s="29"/>
      <c r="O503" s="29"/>
      <c r="P503" s="29"/>
      <c r="Q503" s="29"/>
      <c r="R503" s="29"/>
      <c r="S503" s="29"/>
      <c r="T503" s="29"/>
      <c r="U503" s="29"/>
      <c r="V503" s="29"/>
      <c r="W503" s="29"/>
      <c r="X503" s="29"/>
      <c r="Y503" s="29"/>
      <c r="Z503" s="29"/>
      <c r="AA503" s="29"/>
      <c r="AB503" s="29"/>
      <c r="AC503" s="29"/>
    </row>
    <row r="504" spans="1:29" ht="15.75" customHeight="1">
      <c r="A504" s="29"/>
      <c r="B504" s="29"/>
      <c r="C504" s="29"/>
      <c r="D504" s="75"/>
      <c r="E504" s="29"/>
      <c r="F504" s="29"/>
      <c r="G504" s="29"/>
      <c r="H504" s="29"/>
      <c r="I504" s="29"/>
      <c r="J504" s="29"/>
      <c r="K504" s="29"/>
      <c r="L504" s="29"/>
      <c r="M504" s="29"/>
      <c r="N504" s="29"/>
      <c r="O504" s="29"/>
      <c r="P504" s="29"/>
      <c r="Q504" s="29"/>
      <c r="R504" s="29"/>
      <c r="S504" s="29"/>
      <c r="T504" s="29"/>
      <c r="U504" s="29"/>
      <c r="V504" s="29"/>
      <c r="W504" s="29"/>
      <c r="X504" s="29"/>
      <c r="Y504" s="29"/>
      <c r="Z504" s="29"/>
      <c r="AA504" s="29"/>
      <c r="AB504" s="29"/>
      <c r="AC504" s="29"/>
    </row>
    <row r="505" spans="1:29" ht="15.75" customHeight="1">
      <c r="A505" s="29"/>
      <c r="B505" s="29"/>
      <c r="C505" s="29"/>
      <c r="D505" s="75"/>
      <c r="E505" s="29"/>
      <c r="F505" s="29"/>
      <c r="G505" s="29"/>
      <c r="H505" s="29"/>
      <c r="I505" s="29"/>
      <c r="J505" s="29"/>
      <c r="K505" s="29"/>
      <c r="L505" s="29"/>
      <c r="M505" s="29"/>
      <c r="N505" s="29"/>
      <c r="O505" s="29"/>
      <c r="P505" s="29"/>
      <c r="Q505" s="29"/>
      <c r="R505" s="29"/>
      <c r="S505" s="29"/>
      <c r="T505" s="29"/>
      <c r="U505" s="29"/>
      <c r="V505" s="29"/>
      <c r="W505" s="29"/>
      <c r="X505" s="29"/>
      <c r="Y505" s="29"/>
      <c r="Z505" s="29"/>
      <c r="AA505" s="29"/>
      <c r="AB505" s="29"/>
      <c r="AC505" s="29"/>
    </row>
    <row r="506" spans="1:29" ht="15.75" customHeight="1">
      <c r="A506" s="29"/>
      <c r="B506" s="29"/>
      <c r="C506" s="29"/>
      <c r="D506" s="75"/>
      <c r="E506" s="29"/>
      <c r="F506" s="29"/>
      <c r="G506" s="29"/>
      <c r="H506" s="29"/>
      <c r="I506" s="29"/>
      <c r="J506" s="29"/>
      <c r="K506" s="29"/>
      <c r="L506" s="29"/>
      <c r="M506" s="29"/>
      <c r="N506" s="29"/>
      <c r="O506" s="29"/>
      <c r="P506" s="29"/>
      <c r="Q506" s="29"/>
      <c r="R506" s="29"/>
      <c r="S506" s="29"/>
      <c r="T506" s="29"/>
      <c r="U506" s="29"/>
      <c r="V506" s="29"/>
      <c r="W506" s="29"/>
      <c r="X506" s="29"/>
      <c r="Y506" s="29"/>
      <c r="Z506" s="29"/>
      <c r="AA506" s="29"/>
      <c r="AB506" s="29"/>
      <c r="AC506" s="29"/>
    </row>
    <row r="507" spans="1:29" ht="15.75" customHeight="1">
      <c r="A507" s="29"/>
      <c r="B507" s="29"/>
      <c r="C507" s="29"/>
      <c r="D507" s="75"/>
      <c r="E507" s="29"/>
      <c r="F507" s="29"/>
      <c r="G507" s="29"/>
      <c r="H507" s="29"/>
      <c r="I507" s="29"/>
      <c r="J507" s="29"/>
      <c r="K507" s="29"/>
      <c r="L507" s="29"/>
      <c r="M507" s="29"/>
      <c r="N507" s="29"/>
      <c r="O507" s="29"/>
      <c r="P507" s="29"/>
      <c r="Q507" s="29"/>
      <c r="R507" s="29"/>
      <c r="S507" s="29"/>
      <c r="T507" s="29"/>
      <c r="U507" s="29"/>
      <c r="V507" s="29"/>
      <c r="W507" s="29"/>
      <c r="X507" s="29"/>
      <c r="Y507" s="29"/>
      <c r="Z507" s="29"/>
      <c r="AA507" s="29"/>
      <c r="AB507" s="29"/>
      <c r="AC507" s="29"/>
    </row>
    <row r="508" spans="1:29" ht="15.75" customHeight="1">
      <c r="A508" s="29"/>
      <c r="B508" s="29"/>
      <c r="C508" s="29"/>
      <c r="D508" s="75"/>
      <c r="E508" s="29"/>
      <c r="F508" s="29"/>
      <c r="G508" s="29"/>
      <c r="H508" s="29"/>
      <c r="I508" s="29"/>
      <c r="J508" s="29"/>
      <c r="K508" s="29"/>
      <c r="L508" s="29"/>
      <c r="M508" s="29"/>
      <c r="N508" s="29"/>
      <c r="O508" s="29"/>
      <c r="P508" s="29"/>
      <c r="Q508" s="29"/>
      <c r="R508" s="29"/>
      <c r="S508" s="29"/>
      <c r="T508" s="29"/>
      <c r="U508" s="29"/>
      <c r="V508" s="29"/>
      <c r="W508" s="29"/>
      <c r="X508" s="29"/>
      <c r="Y508" s="29"/>
      <c r="Z508" s="29"/>
      <c r="AA508" s="29"/>
      <c r="AB508" s="29"/>
      <c r="AC508" s="29"/>
    </row>
    <row r="509" spans="1:29" ht="15.75" customHeight="1">
      <c r="A509" s="29"/>
      <c r="B509" s="29"/>
      <c r="C509" s="29"/>
      <c r="D509" s="75"/>
      <c r="E509" s="29"/>
      <c r="F509" s="29"/>
      <c r="G509" s="29"/>
      <c r="H509" s="29"/>
      <c r="I509" s="29"/>
      <c r="J509" s="29"/>
      <c r="K509" s="29"/>
      <c r="L509" s="29"/>
      <c r="M509" s="29"/>
      <c r="N509" s="29"/>
      <c r="O509" s="29"/>
      <c r="P509" s="29"/>
      <c r="Q509" s="29"/>
      <c r="R509" s="29"/>
      <c r="S509" s="29"/>
      <c r="T509" s="29"/>
      <c r="U509" s="29"/>
      <c r="V509" s="29"/>
      <c r="W509" s="29"/>
      <c r="X509" s="29"/>
      <c r="Y509" s="29"/>
      <c r="Z509" s="29"/>
      <c r="AA509" s="29"/>
      <c r="AB509" s="29"/>
      <c r="AC509" s="29"/>
    </row>
    <row r="510" spans="1:29" ht="15.75" customHeight="1">
      <c r="A510" s="29"/>
      <c r="B510" s="29"/>
      <c r="C510" s="29"/>
      <c r="D510" s="75"/>
      <c r="E510" s="29"/>
      <c r="F510" s="29"/>
      <c r="G510" s="29"/>
      <c r="H510" s="29"/>
      <c r="I510" s="29"/>
      <c r="J510" s="29"/>
      <c r="K510" s="29"/>
      <c r="L510" s="29"/>
      <c r="M510" s="29"/>
      <c r="N510" s="29"/>
      <c r="O510" s="29"/>
      <c r="P510" s="29"/>
      <c r="Q510" s="29"/>
      <c r="R510" s="29"/>
      <c r="S510" s="29"/>
      <c r="T510" s="29"/>
      <c r="U510" s="29"/>
      <c r="V510" s="29"/>
      <c r="W510" s="29"/>
      <c r="X510" s="29"/>
      <c r="Y510" s="29"/>
      <c r="Z510" s="29"/>
      <c r="AA510" s="29"/>
      <c r="AB510" s="29"/>
      <c r="AC510" s="29"/>
    </row>
    <row r="511" spans="1:29" ht="15.75" customHeight="1">
      <c r="A511" s="29"/>
      <c r="B511" s="29"/>
      <c r="C511" s="29"/>
      <c r="D511" s="75"/>
      <c r="E511" s="29"/>
      <c r="F511" s="29"/>
      <c r="G511" s="29"/>
      <c r="H511" s="29"/>
      <c r="I511" s="29"/>
      <c r="J511" s="29"/>
      <c r="K511" s="29"/>
      <c r="L511" s="29"/>
      <c r="M511" s="29"/>
      <c r="N511" s="29"/>
      <c r="O511" s="29"/>
      <c r="P511" s="29"/>
      <c r="Q511" s="29"/>
      <c r="R511" s="29"/>
      <c r="S511" s="29"/>
      <c r="T511" s="29"/>
      <c r="U511" s="29"/>
      <c r="V511" s="29"/>
      <c r="W511" s="29"/>
      <c r="X511" s="29"/>
      <c r="Y511" s="29"/>
      <c r="Z511" s="29"/>
      <c r="AA511" s="29"/>
      <c r="AB511" s="29"/>
      <c r="AC511" s="29"/>
    </row>
    <row r="512" spans="1:29" ht="15.75" customHeight="1">
      <c r="A512" s="29"/>
      <c r="B512" s="29"/>
      <c r="C512" s="29"/>
      <c r="D512" s="75"/>
      <c r="E512" s="29"/>
      <c r="F512" s="29"/>
      <c r="G512" s="29"/>
      <c r="H512" s="29"/>
      <c r="I512" s="29"/>
      <c r="J512" s="29"/>
      <c r="K512" s="29"/>
      <c r="L512" s="29"/>
      <c r="M512" s="29"/>
      <c r="N512" s="29"/>
      <c r="O512" s="29"/>
      <c r="P512" s="29"/>
      <c r="Q512" s="29"/>
      <c r="R512" s="29"/>
      <c r="S512" s="29"/>
      <c r="T512" s="29"/>
      <c r="U512" s="29"/>
      <c r="V512" s="29"/>
      <c r="W512" s="29"/>
      <c r="X512" s="29"/>
      <c r="Y512" s="29"/>
      <c r="Z512" s="29"/>
      <c r="AA512" s="29"/>
      <c r="AB512" s="29"/>
      <c r="AC512" s="29"/>
    </row>
    <row r="513" spans="1:29" ht="15.75" customHeight="1">
      <c r="A513" s="29"/>
      <c r="B513" s="29"/>
      <c r="C513" s="29"/>
      <c r="D513" s="75"/>
      <c r="E513" s="29"/>
      <c r="F513" s="29"/>
      <c r="G513" s="29"/>
      <c r="H513" s="29"/>
      <c r="I513" s="29"/>
      <c r="J513" s="29"/>
      <c r="K513" s="29"/>
      <c r="L513" s="29"/>
      <c r="M513" s="29"/>
      <c r="N513" s="29"/>
      <c r="O513" s="29"/>
      <c r="P513" s="29"/>
      <c r="Q513" s="29"/>
      <c r="R513" s="29"/>
      <c r="S513" s="29"/>
      <c r="T513" s="29"/>
      <c r="U513" s="29"/>
      <c r="V513" s="29"/>
      <c r="W513" s="29"/>
      <c r="X513" s="29"/>
      <c r="Y513" s="29"/>
      <c r="Z513" s="29"/>
      <c r="AA513" s="29"/>
      <c r="AB513" s="29"/>
      <c r="AC513" s="29"/>
    </row>
    <row r="514" spans="1:29" ht="15.75" customHeight="1">
      <c r="A514" s="29"/>
      <c r="B514" s="29"/>
      <c r="C514" s="29"/>
      <c r="D514" s="75"/>
      <c r="E514" s="29"/>
      <c r="F514" s="29"/>
      <c r="G514" s="29"/>
      <c r="H514" s="29"/>
      <c r="I514" s="29"/>
      <c r="J514" s="29"/>
      <c r="K514" s="29"/>
      <c r="L514" s="29"/>
      <c r="M514" s="29"/>
      <c r="N514" s="29"/>
      <c r="O514" s="29"/>
      <c r="P514" s="29"/>
      <c r="Q514" s="29"/>
      <c r="R514" s="29"/>
      <c r="S514" s="29"/>
      <c r="T514" s="29"/>
      <c r="U514" s="29"/>
      <c r="V514" s="29"/>
      <c r="W514" s="29"/>
      <c r="X514" s="29"/>
      <c r="Y514" s="29"/>
      <c r="Z514" s="29"/>
      <c r="AA514" s="29"/>
      <c r="AB514" s="29"/>
      <c r="AC514" s="29"/>
    </row>
    <row r="515" spans="1:29" ht="15.75" customHeight="1">
      <c r="A515" s="29"/>
      <c r="B515" s="29"/>
      <c r="C515" s="29"/>
      <c r="D515" s="75"/>
      <c r="E515" s="29"/>
      <c r="F515" s="29"/>
      <c r="G515" s="29"/>
      <c r="H515" s="29"/>
      <c r="I515" s="29"/>
      <c r="J515" s="29"/>
      <c r="K515" s="29"/>
      <c r="L515" s="29"/>
      <c r="M515" s="29"/>
      <c r="N515" s="29"/>
      <c r="O515" s="29"/>
      <c r="P515" s="29"/>
      <c r="Q515" s="29"/>
      <c r="R515" s="29"/>
      <c r="S515" s="29"/>
      <c r="T515" s="29"/>
      <c r="U515" s="29"/>
      <c r="V515" s="29"/>
      <c r="W515" s="29"/>
      <c r="X515" s="29"/>
      <c r="Y515" s="29"/>
      <c r="Z515" s="29"/>
      <c r="AA515" s="29"/>
      <c r="AB515" s="29"/>
      <c r="AC515" s="29"/>
    </row>
    <row r="516" spans="1:29" ht="15.75" customHeight="1">
      <c r="A516" s="29"/>
      <c r="B516" s="29"/>
      <c r="C516" s="29"/>
      <c r="D516" s="75"/>
      <c r="E516" s="29"/>
      <c r="F516" s="29"/>
      <c r="G516" s="29"/>
      <c r="H516" s="29"/>
      <c r="I516" s="29"/>
      <c r="J516" s="29"/>
      <c r="K516" s="29"/>
      <c r="L516" s="29"/>
      <c r="M516" s="29"/>
      <c r="N516" s="29"/>
      <c r="O516" s="29"/>
      <c r="P516" s="29"/>
      <c r="Q516" s="29"/>
      <c r="R516" s="29"/>
      <c r="S516" s="29"/>
      <c r="T516" s="29"/>
      <c r="U516" s="29"/>
      <c r="V516" s="29"/>
      <c r="W516" s="29"/>
      <c r="X516" s="29"/>
      <c r="Y516" s="29"/>
      <c r="Z516" s="29"/>
      <c r="AA516" s="29"/>
      <c r="AB516" s="29"/>
      <c r="AC516" s="29"/>
    </row>
    <row r="517" spans="1:29" ht="15.75" customHeight="1">
      <c r="A517" s="29"/>
      <c r="B517" s="29"/>
      <c r="C517" s="29"/>
      <c r="D517" s="75"/>
      <c r="E517" s="29"/>
      <c r="F517" s="29"/>
      <c r="G517" s="29"/>
      <c r="H517" s="29"/>
      <c r="I517" s="29"/>
      <c r="J517" s="29"/>
      <c r="K517" s="29"/>
      <c r="L517" s="29"/>
      <c r="M517" s="29"/>
      <c r="N517" s="29"/>
      <c r="O517" s="29"/>
      <c r="P517" s="29"/>
      <c r="Q517" s="29"/>
      <c r="R517" s="29"/>
      <c r="S517" s="29"/>
      <c r="T517" s="29"/>
      <c r="U517" s="29"/>
      <c r="V517" s="29"/>
      <c r="W517" s="29"/>
      <c r="X517" s="29"/>
      <c r="Y517" s="29"/>
      <c r="Z517" s="29"/>
      <c r="AA517" s="29"/>
      <c r="AB517" s="29"/>
      <c r="AC517" s="29"/>
    </row>
    <row r="518" spans="1:29" ht="15.75" customHeight="1">
      <c r="A518" s="29"/>
      <c r="B518" s="29"/>
      <c r="C518" s="29"/>
      <c r="D518" s="75"/>
      <c r="E518" s="29"/>
      <c r="F518" s="29"/>
      <c r="G518" s="29"/>
      <c r="H518" s="29"/>
      <c r="I518" s="29"/>
      <c r="J518" s="29"/>
      <c r="K518" s="29"/>
      <c r="L518" s="29"/>
      <c r="M518" s="29"/>
      <c r="N518" s="29"/>
      <c r="O518" s="29"/>
      <c r="P518" s="29"/>
      <c r="Q518" s="29"/>
      <c r="R518" s="29"/>
      <c r="S518" s="29"/>
      <c r="T518" s="29"/>
      <c r="U518" s="29"/>
      <c r="V518" s="29"/>
      <c r="W518" s="29"/>
      <c r="X518" s="29"/>
      <c r="Y518" s="29"/>
      <c r="Z518" s="29"/>
      <c r="AA518" s="29"/>
      <c r="AB518" s="29"/>
      <c r="AC518" s="29"/>
    </row>
    <row r="519" spans="1:29" ht="15.75" customHeight="1">
      <c r="A519" s="29"/>
      <c r="B519" s="29"/>
      <c r="C519" s="29"/>
      <c r="D519" s="75"/>
      <c r="E519" s="29"/>
      <c r="F519" s="29"/>
      <c r="G519" s="29"/>
      <c r="H519" s="29"/>
      <c r="I519" s="29"/>
      <c r="J519" s="29"/>
      <c r="K519" s="29"/>
      <c r="L519" s="29"/>
      <c r="M519" s="29"/>
      <c r="N519" s="29"/>
      <c r="O519" s="29"/>
      <c r="P519" s="29"/>
      <c r="Q519" s="29"/>
      <c r="R519" s="29"/>
      <c r="S519" s="29"/>
      <c r="T519" s="29"/>
      <c r="U519" s="29"/>
      <c r="V519" s="29"/>
      <c r="W519" s="29"/>
      <c r="X519" s="29"/>
      <c r="Y519" s="29"/>
      <c r="Z519" s="29"/>
      <c r="AA519" s="29"/>
      <c r="AB519" s="29"/>
      <c r="AC519" s="29"/>
    </row>
    <row r="520" spans="1:29" ht="15.75" customHeight="1">
      <c r="A520" s="29"/>
      <c r="B520" s="29"/>
      <c r="C520" s="29"/>
      <c r="D520" s="75"/>
      <c r="E520" s="29"/>
      <c r="F520" s="29"/>
      <c r="G520" s="29"/>
      <c r="H520" s="29"/>
      <c r="I520" s="29"/>
      <c r="J520" s="29"/>
      <c r="K520" s="29"/>
      <c r="L520" s="29"/>
      <c r="M520" s="29"/>
      <c r="N520" s="29"/>
      <c r="O520" s="29"/>
      <c r="P520" s="29"/>
      <c r="Q520" s="29"/>
      <c r="R520" s="29"/>
      <c r="S520" s="29"/>
      <c r="T520" s="29"/>
      <c r="U520" s="29"/>
      <c r="V520" s="29"/>
      <c r="W520" s="29"/>
      <c r="X520" s="29"/>
      <c r="Y520" s="29"/>
      <c r="Z520" s="29"/>
      <c r="AA520" s="29"/>
      <c r="AB520" s="29"/>
      <c r="AC520" s="29"/>
    </row>
    <row r="521" spans="1:29" ht="15.75" customHeight="1">
      <c r="A521" s="29"/>
      <c r="B521" s="29"/>
      <c r="C521" s="29"/>
      <c r="D521" s="75"/>
      <c r="E521" s="29"/>
      <c r="F521" s="29"/>
      <c r="G521" s="29"/>
      <c r="H521" s="29"/>
      <c r="I521" s="29"/>
      <c r="J521" s="29"/>
      <c r="K521" s="29"/>
      <c r="L521" s="29"/>
      <c r="M521" s="29"/>
      <c r="N521" s="29"/>
      <c r="O521" s="29"/>
      <c r="P521" s="29"/>
      <c r="Q521" s="29"/>
      <c r="R521" s="29"/>
      <c r="S521" s="29"/>
      <c r="T521" s="29"/>
      <c r="U521" s="29"/>
      <c r="V521" s="29"/>
      <c r="W521" s="29"/>
      <c r="X521" s="29"/>
      <c r="Y521" s="29"/>
      <c r="Z521" s="29"/>
      <c r="AA521" s="29"/>
      <c r="AB521" s="29"/>
      <c r="AC521" s="29"/>
    </row>
    <row r="522" spans="1:29" ht="15.75" customHeight="1">
      <c r="A522" s="29"/>
      <c r="B522" s="29"/>
      <c r="C522" s="29"/>
      <c r="D522" s="75"/>
      <c r="E522" s="29"/>
      <c r="F522" s="29"/>
      <c r="G522" s="29"/>
      <c r="H522" s="29"/>
      <c r="I522" s="29"/>
      <c r="J522" s="29"/>
      <c r="K522" s="29"/>
      <c r="L522" s="29"/>
      <c r="M522" s="29"/>
      <c r="N522" s="29"/>
      <c r="O522" s="29"/>
      <c r="P522" s="29"/>
      <c r="Q522" s="29"/>
      <c r="R522" s="29"/>
      <c r="S522" s="29"/>
      <c r="T522" s="29"/>
      <c r="U522" s="29"/>
      <c r="V522" s="29"/>
      <c r="W522" s="29"/>
      <c r="X522" s="29"/>
      <c r="Y522" s="29"/>
      <c r="Z522" s="29"/>
      <c r="AA522" s="29"/>
      <c r="AB522" s="29"/>
      <c r="AC522" s="29"/>
    </row>
    <row r="523" spans="1:29" ht="15.75" customHeight="1">
      <c r="A523" s="29"/>
      <c r="B523" s="29"/>
      <c r="C523" s="29"/>
      <c r="D523" s="75"/>
      <c r="E523" s="29"/>
      <c r="F523" s="29"/>
      <c r="G523" s="29"/>
      <c r="H523" s="29"/>
      <c r="I523" s="29"/>
      <c r="J523" s="29"/>
      <c r="K523" s="29"/>
      <c r="L523" s="29"/>
      <c r="M523" s="29"/>
      <c r="N523" s="29"/>
      <c r="O523" s="29"/>
      <c r="P523" s="29"/>
      <c r="Q523" s="29"/>
      <c r="R523" s="29"/>
      <c r="S523" s="29"/>
      <c r="T523" s="29"/>
      <c r="U523" s="29"/>
      <c r="V523" s="29"/>
      <c r="W523" s="29"/>
      <c r="X523" s="29"/>
      <c r="Y523" s="29"/>
      <c r="Z523" s="29"/>
      <c r="AA523" s="29"/>
      <c r="AB523" s="29"/>
      <c r="AC523" s="29"/>
    </row>
    <row r="524" spans="1:29" ht="15.75" customHeight="1">
      <c r="A524" s="29"/>
      <c r="B524" s="29"/>
      <c r="C524" s="29"/>
      <c r="D524" s="75"/>
      <c r="E524" s="29"/>
      <c r="F524" s="29"/>
      <c r="G524" s="29"/>
      <c r="H524" s="29"/>
      <c r="I524" s="29"/>
      <c r="J524" s="29"/>
      <c r="K524" s="29"/>
      <c r="L524" s="29"/>
      <c r="M524" s="29"/>
      <c r="N524" s="29"/>
      <c r="O524" s="29"/>
      <c r="P524" s="29"/>
      <c r="Q524" s="29"/>
      <c r="R524" s="29"/>
      <c r="S524" s="29"/>
      <c r="T524" s="29"/>
      <c r="U524" s="29"/>
      <c r="V524" s="29"/>
      <c r="W524" s="29"/>
      <c r="X524" s="29"/>
      <c r="Y524" s="29"/>
      <c r="Z524" s="29"/>
      <c r="AA524" s="29"/>
      <c r="AB524" s="29"/>
      <c r="AC524" s="29"/>
    </row>
    <row r="525" spans="1:29" ht="15.75" customHeight="1">
      <c r="A525" s="29"/>
      <c r="B525" s="29"/>
      <c r="C525" s="29"/>
      <c r="D525" s="75"/>
      <c r="E525" s="29"/>
      <c r="F525" s="29"/>
      <c r="G525" s="29"/>
      <c r="H525" s="29"/>
      <c r="I525" s="29"/>
      <c r="J525" s="29"/>
      <c r="K525" s="29"/>
      <c r="L525" s="29"/>
      <c r="M525" s="29"/>
      <c r="N525" s="29"/>
      <c r="O525" s="29"/>
      <c r="P525" s="29"/>
      <c r="Q525" s="29"/>
      <c r="R525" s="29"/>
      <c r="S525" s="29"/>
      <c r="T525" s="29"/>
      <c r="U525" s="29"/>
      <c r="V525" s="29"/>
      <c r="W525" s="29"/>
      <c r="X525" s="29"/>
      <c r="Y525" s="29"/>
      <c r="Z525" s="29"/>
      <c r="AA525" s="29"/>
      <c r="AB525" s="29"/>
      <c r="AC525" s="29"/>
    </row>
    <row r="526" spans="1:29" ht="15.75" customHeight="1">
      <c r="A526" s="29"/>
      <c r="B526" s="29"/>
      <c r="C526" s="29"/>
      <c r="D526" s="75"/>
      <c r="E526" s="29"/>
      <c r="F526" s="29"/>
      <c r="G526" s="29"/>
      <c r="H526" s="29"/>
      <c r="I526" s="29"/>
      <c r="J526" s="29"/>
      <c r="K526" s="29"/>
      <c r="L526" s="29"/>
      <c r="M526" s="29"/>
      <c r="N526" s="29"/>
      <c r="O526" s="29"/>
      <c r="P526" s="29"/>
      <c r="Q526" s="29"/>
      <c r="R526" s="29"/>
      <c r="S526" s="29"/>
      <c r="T526" s="29"/>
      <c r="U526" s="29"/>
      <c r="V526" s="29"/>
      <c r="W526" s="29"/>
      <c r="X526" s="29"/>
      <c r="Y526" s="29"/>
      <c r="Z526" s="29"/>
      <c r="AA526" s="29"/>
      <c r="AB526" s="29"/>
      <c r="AC526" s="29"/>
    </row>
    <row r="527" spans="1:29" ht="15.75" customHeight="1">
      <c r="A527" s="29"/>
      <c r="B527" s="29"/>
      <c r="C527" s="29"/>
      <c r="D527" s="75"/>
      <c r="E527" s="29"/>
      <c r="F527" s="29"/>
      <c r="G527" s="29"/>
      <c r="H527" s="29"/>
      <c r="I527" s="29"/>
      <c r="J527" s="29"/>
      <c r="K527" s="29"/>
      <c r="L527" s="29"/>
      <c r="M527" s="29"/>
      <c r="N527" s="29"/>
      <c r="O527" s="29"/>
      <c r="P527" s="29"/>
      <c r="Q527" s="29"/>
      <c r="R527" s="29"/>
      <c r="S527" s="29"/>
      <c r="T527" s="29"/>
      <c r="U527" s="29"/>
      <c r="V527" s="29"/>
      <c r="W527" s="29"/>
      <c r="X527" s="29"/>
      <c r="Y527" s="29"/>
      <c r="Z527" s="29"/>
      <c r="AA527" s="29"/>
      <c r="AB527" s="29"/>
      <c r="AC527" s="29"/>
    </row>
    <row r="528" spans="1:29" ht="15.75" customHeight="1">
      <c r="A528" s="29"/>
      <c r="B528" s="29"/>
      <c r="C528" s="29"/>
      <c r="D528" s="75"/>
      <c r="E528" s="29"/>
      <c r="F528" s="29"/>
      <c r="G528" s="29"/>
      <c r="H528" s="29"/>
      <c r="I528" s="29"/>
      <c r="J528" s="29"/>
      <c r="K528" s="29"/>
      <c r="L528" s="29"/>
      <c r="M528" s="29"/>
      <c r="N528" s="29"/>
      <c r="O528" s="29"/>
      <c r="P528" s="29"/>
      <c r="Q528" s="29"/>
      <c r="R528" s="29"/>
      <c r="S528" s="29"/>
      <c r="T528" s="29"/>
      <c r="U528" s="29"/>
      <c r="V528" s="29"/>
      <c r="W528" s="29"/>
      <c r="X528" s="29"/>
      <c r="Y528" s="29"/>
      <c r="Z528" s="29"/>
      <c r="AA528" s="29"/>
      <c r="AB528" s="29"/>
      <c r="AC528" s="29"/>
    </row>
    <row r="529" spans="1:29" ht="15.75" customHeight="1">
      <c r="A529" s="29"/>
      <c r="B529" s="29"/>
      <c r="C529" s="29"/>
      <c r="D529" s="75"/>
      <c r="E529" s="29"/>
      <c r="F529" s="29"/>
      <c r="G529" s="29"/>
      <c r="H529" s="29"/>
      <c r="I529" s="29"/>
      <c r="J529" s="29"/>
      <c r="K529" s="29"/>
      <c r="L529" s="29"/>
      <c r="M529" s="29"/>
      <c r="N529" s="29"/>
      <c r="O529" s="29"/>
      <c r="P529" s="29"/>
      <c r="Q529" s="29"/>
      <c r="R529" s="29"/>
      <c r="S529" s="29"/>
      <c r="T529" s="29"/>
      <c r="U529" s="29"/>
      <c r="V529" s="29"/>
      <c r="W529" s="29"/>
      <c r="X529" s="29"/>
      <c r="Y529" s="29"/>
      <c r="Z529" s="29"/>
      <c r="AA529" s="29"/>
      <c r="AB529" s="29"/>
      <c r="AC529" s="29"/>
    </row>
    <row r="530" spans="1:29" ht="15.75" customHeight="1">
      <c r="A530" s="29"/>
      <c r="B530" s="29"/>
      <c r="C530" s="29"/>
      <c r="D530" s="75"/>
      <c r="E530" s="29"/>
      <c r="F530" s="29"/>
      <c r="G530" s="29"/>
      <c r="H530" s="29"/>
      <c r="I530" s="29"/>
      <c r="J530" s="29"/>
      <c r="K530" s="29"/>
      <c r="L530" s="29"/>
      <c r="M530" s="29"/>
      <c r="N530" s="29"/>
      <c r="O530" s="29"/>
      <c r="P530" s="29"/>
      <c r="Q530" s="29"/>
      <c r="R530" s="29"/>
      <c r="S530" s="29"/>
      <c r="T530" s="29"/>
      <c r="U530" s="29"/>
      <c r="V530" s="29"/>
      <c r="W530" s="29"/>
      <c r="X530" s="29"/>
      <c r="Y530" s="29"/>
      <c r="Z530" s="29"/>
      <c r="AA530" s="29"/>
      <c r="AB530" s="29"/>
      <c r="AC530" s="29"/>
    </row>
    <row r="531" spans="1:29" ht="15.75" customHeight="1">
      <c r="A531" s="29"/>
      <c r="B531" s="29"/>
      <c r="C531" s="29"/>
      <c r="D531" s="75"/>
      <c r="E531" s="29"/>
      <c r="F531" s="29"/>
      <c r="G531" s="29"/>
      <c r="H531" s="29"/>
      <c r="I531" s="29"/>
      <c r="J531" s="29"/>
      <c r="K531" s="29"/>
      <c r="L531" s="29"/>
      <c r="M531" s="29"/>
      <c r="N531" s="29"/>
      <c r="O531" s="29"/>
      <c r="P531" s="29"/>
      <c r="Q531" s="29"/>
      <c r="R531" s="29"/>
      <c r="S531" s="29"/>
      <c r="T531" s="29"/>
      <c r="U531" s="29"/>
      <c r="V531" s="29"/>
      <c r="W531" s="29"/>
      <c r="X531" s="29"/>
      <c r="Y531" s="29"/>
      <c r="Z531" s="29"/>
      <c r="AA531" s="29"/>
      <c r="AB531" s="29"/>
      <c r="AC531" s="29"/>
    </row>
    <row r="532" spans="1:29" ht="15.75" customHeight="1">
      <c r="A532" s="29"/>
      <c r="B532" s="29"/>
      <c r="C532" s="29"/>
      <c r="D532" s="75"/>
      <c r="E532" s="29"/>
      <c r="F532" s="29"/>
      <c r="G532" s="29"/>
      <c r="H532" s="29"/>
      <c r="I532" s="29"/>
      <c r="J532" s="29"/>
      <c r="K532" s="29"/>
      <c r="L532" s="29"/>
      <c r="M532" s="29"/>
      <c r="N532" s="29"/>
      <c r="O532" s="29"/>
      <c r="P532" s="29"/>
      <c r="Q532" s="29"/>
      <c r="R532" s="29"/>
      <c r="S532" s="29"/>
      <c r="T532" s="29"/>
      <c r="U532" s="29"/>
      <c r="V532" s="29"/>
      <c r="W532" s="29"/>
      <c r="X532" s="29"/>
      <c r="Y532" s="29"/>
      <c r="Z532" s="29"/>
      <c r="AA532" s="29"/>
      <c r="AB532" s="29"/>
      <c r="AC532" s="29"/>
    </row>
    <row r="533" spans="1:29" ht="15.75" customHeight="1">
      <c r="A533" s="29"/>
      <c r="B533" s="29"/>
      <c r="C533" s="29"/>
      <c r="D533" s="75"/>
      <c r="E533" s="29"/>
      <c r="F533" s="29"/>
      <c r="G533" s="29"/>
      <c r="H533" s="29"/>
      <c r="I533" s="29"/>
      <c r="J533" s="29"/>
      <c r="K533" s="29"/>
      <c r="L533" s="29"/>
      <c r="M533" s="29"/>
      <c r="N533" s="29"/>
      <c r="O533" s="29"/>
      <c r="P533" s="29"/>
      <c r="Q533" s="29"/>
      <c r="R533" s="29"/>
      <c r="S533" s="29"/>
      <c r="T533" s="29"/>
      <c r="U533" s="29"/>
      <c r="V533" s="29"/>
      <c r="W533" s="29"/>
      <c r="X533" s="29"/>
      <c r="Y533" s="29"/>
      <c r="Z533" s="29"/>
      <c r="AA533" s="29"/>
      <c r="AB533" s="29"/>
      <c r="AC533" s="29"/>
    </row>
    <row r="534" spans="1:29" ht="15.75" customHeight="1">
      <c r="A534" s="29"/>
      <c r="B534" s="29"/>
      <c r="C534" s="29"/>
      <c r="D534" s="75"/>
      <c r="E534" s="29"/>
      <c r="F534" s="29"/>
      <c r="G534" s="29"/>
      <c r="H534" s="29"/>
      <c r="I534" s="29"/>
      <c r="J534" s="29"/>
      <c r="K534" s="29"/>
      <c r="L534" s="29"/>
      <c r="M534" s="29"/>
      <c r="N534" s="29"/>
      <c r="O534" s="29"/>
      <c r="P534" s="29"/>
      <c r="Q534" s="29"/>
      <c r="R534" s="29"/>
      <c r="S534" s="29"/>
      <c r="T534" s="29"/>
      <c r="U534" s="29"/>
      <c r="V534" s="29"/>
      <c r="W534" s="29"/>
      <c r="X534" s="29"/>
      <c r="Y534" s="29"/>
      <c r="Z534" s="29"/>
      <c r="AA534" s="29"/>
      <c r="AB534" s="29"/>
      <c r="AC534" s="29"/>
    </row>
    <row r="535" spans="1:29" ht="15.75" customHeight="1">
      <c r="A535" s="29"/>
      <c r="B535" s="29"/>
      <c r="C535" s="29"/>
      <c r="D535" s="75"/>
      <c r="E535" s="29"/>
      <c r="F535" s="29"/>
      <c r="G535" s="29"/>
      <c r="H535" s="29"/>
      <c r="I535" s="29"/>
      <c r="J535" s="29"/>
      <c r="K535" s="29"/>
      <c r="L535" s="29"/>
      <c r="M535" s="29"/>
      <c r="N535" s="29"/>
      <c r="O535" s="29"/>
      <c r="P535" s="29"/>
      <c r="Q535" s="29"/>
      <c r="R535" s="29"/>
      <c r="S535" s="29"/>
      <c r="T535" s="29"/>
      <c r="U535" s="29"/>
      <c r="V535" s="29"/>
      <c r="W535" s="29"/>
      <c r="X535" s="29"/>
      <c r="Y535" s="29"/>
      <c r="Z535" s="29"/>
      <c r="AA535" s="29"/>
      <c r="AB535" s="29"/>
      <c r="AC535" s="29"/>
    </row>
    <row r="536" spans="1:29" ht="15.75" customHeight="1">
      <c r="A536" s="29"/>
      <c r="B536" s="29"/>
      <c r="C536" s="29"/>
      <c r="D536" s="75"/>
      <c r="E536" s="29"/>
      <c r="F536" s="29"/>
      <c r="G536" s="29"/>
      <c r="H536" s="29"/>
      <c r="I536" s="29"/>
      <c r="J536" s="29"/>
      <c r="K536" s="29"/>
      <c r="L536" s="29"/>
      <c r="M536" s="29"/>
      <c r="N536" s="29"/>
      <c r="O536" s="29"/>
      <c r="P536" s="29"/>
      <c r="Q536" s="29"/>
      <c r="R536" s="29"/>
      <c r="S536" s="29"/>
      <c r="T536" s="29"/>
      <c r="U536" s="29"/>
      <c r="V536" s="29"/>
      <c r="W536" s="29"/>
      <c r="X536" s="29"/>
      <c r="Y536" s="29"/>
      <c r="Z536" s="29"/>
      <c r="AA536" s="29"/>
      <c r="AB536" s="29"/>
      <c r="AC536" s="29"/>
    </row>
    <row r="537" spans="1:29" ht="15.75" customHeight="1">
      <c r="A537" s="29"/>
      <c r="B537" s="29"/>
      <c r="C537" s="29"/>
      <c r="D537" s="75"/>
      <c r="E537" s="29"/>
      <c r="F537" s="29"/>
      <c r="G537" s="29"/>
      <c r="H537" s="29"/>
      <c r="I537" s="29"/>
      <c r="J537" s="29"/>
      <c r="K537" s="29"/>
      <c r="L537" s="29"/>
      <c r="M537" s="29"/>
      <c r="N537" s="29"/>
      <c r="O537" s="29"/>
      <c r="P537" s="29"/>
      <c r="Q537" s="29"/>
      <c r="R537" s="29"/>
      <c r="S537" s="29"/>
      <c r="T537" s="29"/>
      <c r="U537" s="29"/>
      <c r="V537" s="29"/>
      <c r="W537" s="29"/>
      <c r="X537" s="29"/>
      <c r="Y537" s="29"/>
      <c r="Z537" s="29"/>
      <c r="AA537" s="29"/>
      <c r="AB537" s="29"/>
      <c r="AC537" s="29"/>
    </row>
    <row r="538" spans="1:29" ht="15.75" customHeight="1">
      <c r="A538" s="29"/>
      <c r="B538" s="29"/>
      <c r="C538" s="29"/>
      <c r="D538" s="75"/>
      <c r="E538" s="29"/>
      <c r="F538" s="29"/>
      <c r="G538" s="29"/>
      <c r="H538" s="29"/>
      <c r="I538" s="29"/>
      <c r="J538" s="29"/>
      <c r="K538" s="29"/>
      <c r="L538" s="29"/>
      <c r="M538" s="29"/>
      <c r="N538" s="29"/>
      <c r="O538" s="29"/>
      <c r="P538" s="29"/>
      <c r="Q538" s="29"/>
      <c r="R538" s="29"/>
      <c r="S538" s="29"/>
      <c r="T538" s="29"/>
      <c r="U538" s="29"/>
      <c r="V538" s="29"/>
      <c r="W538" s="29"/>
      <c r="X538" s="29"/>
      <c r="Y538" s="29"/>
      <c r="Z538" s="29"/>
      <c r="AA538" s="29"/>
      <c r="AB538" s="29"/>
      <c r="AC538" s="29"/>
    </row>
    <row r="539" spans="1:29" ht="15.75" customHeight="1">
      <c r="A539" s="29"/>
      <c r="B539" s="29"/>
      <c r="C539" s="29"/>
      <c r="D539" s="75"/>
      <c r="E539" s="29"/>
      <c r="F539" s="29"/>
      <c r="G539" s="29"/>
      <c r="H539" s="29"/>
      <c r="I539" s="29"/>
      <c r="J539" s="29"/>
      <c r="K539" s="29"/>
      <c r="L539" s="29"/>
      <c r="M539" s="29"/>
      <c r="N539" s="29"/>
      <c r="O539" s="29"/>
      <c r="P539" s="29"/>
      <c r="Q539" s="29"/>
      <c r="R539" s="29"/>
      <c r="S539" s="29"/>
      <c r="T539" s="29"/>
      <c r="U539" s="29"/>
      <c r="V539" s="29"/>
      <c r="W539" s="29"/>
      <c r="X539" s="29"/>
      <c r="Y539" s="29"/>
      <c r="Z539" s="29"/>
      <c r="AA539" s="29"/>
      <c r="AB539" s="29"/>
      <c r="AC539" s="29"/>
    </row>
    <row r="540" spans="1:29" ht="15.75" customHeight="1">
      <c r="A540" s="29"/>
      <c r="B540" s="29"/>
      <c r="C540" s="29"/>
      <c r="D540" s="75"/>
      <c r="E540" s="29"/>
      <c r="F540" s="29"/>
      <c r="G540" s="29"/>
      <c r="H540" s="29"/>
      <c r="I540" s="29"/>
      <c r="J540" s="29"/>
      <c r="K540" s="29"/>
      <c r="L540" s="29"/>
      <c r="M540" s="29"/>
      <c r="N540" s="29"/>
      <c r="O540" s="29"/>
      <c r="P540" s="29"/>
      <c r="Q540" s="29"/>
      <c r="R540" s="29"/>
      <c r="S540" s="29"/>
      <c r="T540" s="29"/>
      <c r="U540" s="29"/>
      <c r="V540" s="29"/>
      <c r="W540" s="29"/>
      <c r="X540" s="29"/>
      <c r="Y540" s="29"/>
      <c r="Z540" s="29"/>
      <c r="AA540" s="29"/>
      <c r="AB540" s="29"/>
      <c r="AC540" s="29"/>
    </row>
    <row r="541" spans="1:29" ht="15.75" customHeight="1">
      <c r="A541" s="29"/>
      <c r="B541" s="29"/>
      <c r="C541" s="29"/>
      <c r="D541" s="75"/>
      <c r="E541" s="29"/>
      <c r="F541" s="29"/>
      <c r="G541" s="29"/>
      <c r="H541" s="29"/>
      <c r="I541" s="29"/>
      <c r="J541" s="29"/>
      <c r="K541" s="29"/>
      <c r="L541" s="29"/>
      <c r="M541" s="29"/>
      <c r="N541" s="29"/>
      <c r="O541" s="29"/>
      <c r="P541" s="29"/>
      <c r="Q541" s="29"/>
      <c r="R541" s="29"/>
      <c r="S541" s="29"/>
      <c r="T541" s="29"/>
      <c r="U541" s="29"/>
      <c r="V541" s="29"/>
      <c r="W541" s="29"/>
      <c r="X541" s="29"/>
      <c r="Y541" s="29"/>
      <c r="Z541" s="29"/>
      <c r="AA541" s="29"/>
      <c r="AB541" s="29"/>
      <c r="AC541" s="29"/>
    </row>
    <row r="542" spans="1:29" ht="15.75" customHeight="1">
      <c r="A542" s="29"/>
      <c r="B542" s="29"/>
      <c r="C542" s="29"/>
      <c r="D542" s="75"/>
      <c r="E542" s="29"/>
      <c r="F542" s="29"/>
      <c r="G542" s="29"/>
      <c r="H542" s="29"/>
      <c r="I542" s="29"/>
      <c r="J542" s="29"/>
      <c r="K542" s="29"/>
      <c r="L542" s="29"/>
      <c r="M542" s="29"/>
      <c r="N542" s="29"/>
      <c r="O542" s="29"/>
      <c r="P542" s="29"/>
      <c r="Q542" s="29"/>
      <c r="R542" s="29"/>
      <c r="S542" s="29"/>
      <c r="T542" s="29"/>
      <c r="U542" s="29"/>
      <c r="V542" s="29"/>
      <c r="W542" s="29"/>
      <c r="X542" s="29"/>
      <c r="Y542" s="29"/>
      <c r="Z542" s="29"/>
      <c r="AA542" s="29"/>
      <c r="AB542" s="29"/>
      <c r="AC542" s="29"/>
    </row>
    <row r="543" spans="1:29" ht="15.75" customHeight="1">
      <c r="A543" s="29"/>
      <c r="B543" s="29"/>
      <c r="C543" s="29"/>
      <c r="D543" s="75"/>
      <c r="E543" s="29"/>
      <c r="F543" s="29"/>
      <c r="G543" s="29"/>
      <c r="H543" s="29"/>
      <c r="I543" s="29"/>
      <c r="J543" s="29"/>
      <c r="K543" s="29"/>
      <c r="L543" s="29"/>
      <c r="M543" s="29"/>
      <c r="N543" s="29"/>
      <c r="O543" s="29"/>
      <c r="P543" s="29"/>
      <c r="Q543" s="29"/>
      <c r="R543" s="29"/>
      <c r="S543" s="29"/>
      <c r="T543" s="29"/>
      <c r="U543" s="29"/>
      <c r="V543" s="29"/>
      <c r="W543" s="29"/>
      <c r="X543" s="29"/>
      <c r="Y543" s="29"/>
      <c r="Z543" s="29"/>
      <c r="AA543" s="29"/>
      <c r="AB543" s="29"/>
      <c r="AC543" s="29"/>
    </row>
    <row r="544" spans="1:29" ht="15.75" customHeight="1">
      <c r="A544" s="29"/>
      <c r="B544" s="29"/>
      <c r="C544" s="29"/>
      <c r="D544" s="75"/>
      <c r="E544" s="29"/>
      <c r="F544" s="29"/>
      <c r="G544" s="29"/>
      <c r="H544" s="29"/>
      <c r="I544" s="29"/>
      <c r="J544" s="29"/>
      <c r="K544" s="29"/>
      <c r="L544" s="29"/>
      <c r="M544" s="29"/>
      <c r="N544" s="29"/>
      <c r="O544" s="29"/>
      <c r="P544" s="29"/>
      <c r="Q544" s="29"/>
      <c r="R544" s="29"/>
      <c r="S544" s="29"/>
      <c r="T544" s="29"/>
      <c r="U544" s="29"/>
      <c r="V544" s="29"/>
      <c r="W544" s="29"/>
      <c r="X544" s="29"/>
      <c r="Y544" s="29"/>
      <c r="Z544" s="29"/>
      <c r="AA544" s="29"/>
      <c r="AB544" s="29"/>
      <c r="AC544" s="29"/>
    </row>
    <row r="545" spans="1:29" ht="15.75" customHeight="1">
      <c r="A545" s="29"/>
      <c r="B545" s="29"/>
      <c r="C545" s="29"/>
      <c r="D545" s="75"/>
      <c r="E545" s="29"/>
      <c r="F545" s="29"/>
      <c r="G545" s="29"/>
      <c r="H545" s="29"/>
      <c r="I545" s="29"/>
      <c r="J545" s="29"/>
      <c r="K545" s="29"/>
      <c r="L545" s="29"/>
      <c r="M545" s="29"/>
      <c r="N545" s="29"/>
      <c r="O545" s="29"/>
      <c r="P545" s="29"/>
      <c r="Q545" s="29"/>
      <c r="R545" s="29"/>
      <c r="S545" s="29"/>
      <c r="T545" s="29"/>
      <c r="U545" s="29"/>
      <c r="V545" s="29"/>
      <c r="W545" s="29"/>
      <c r="X545" s="29"/>
      <c r="Y545" s="29"/>
      <c r="Z545" s="29"/>
      <c r="AA545" s="29"/>
      <c r="AB545" s="29"/>
      <c r="AC545" s="29"/>
    </row>
    <row r="546" spans="1:29" ht="15.75" customHeight="1">
      <c r="A546" s="29"/>
      <c r="B546" s="29"/>
      <c r="C546" s="29"/>
      <c r="D546" s="75"/>
      <c r="E546" s="29"/>
      <c r="F546" s="29"/>
      <c r="G546" s="29"/>
      <c r="H546" s="29"/>
      <c r="I546" s="29"/>
      <c r="J546" s="29"/>
      <c r="K546" s="29"/>
      <c r="L546" s="29"/>
      <c r="M546" s="29"/>
      <c r="N546" s="29"/>
      <c r="O546" s="29"/>
      <c r="P546" s="29"/>
      <c r="Q546" s="29"/>
      <c r="R546" s="29"/>
      <c r="S546" s="29"/>
      <c r="T546" s="29"/>
      <c r="U546" s="29"/>
      <c r="V546" s="29"/>
      <c r="W546" s="29"/>
      <c r="X546" s="29"/>
      <c r="Y546" s="29"/>
      <c r="Z546" s="29"/>
      <c r="AA546" s="29"/>
      <c r="AB546" s="29"/>
      <c r="AC546" s="29"/>
    </row>
    <row r="547" spans="1:29" ht="15.75" customHeight="1">
      <c r="A547" s="29"/>
      <c r="B547" s="29"/>
      <c r="C547" s="29"/>
      <c r="D547" s="75"/>
      <c r="E547" s="29"/>
      <c r="F547" s="29"/>
      <c r="G547" s="29"/>
      <c r="H547" s="29"/>
      <c r="I547" s="29"/>
      <c r="J547" s="29"/>
      <c r="K547" s="29"/>
      <c r="L547" s="29"/>
      <c r="M547" s="29"/>
      <c r="N547" s="29"/>
      <c r="O547" s="29"/>
      <c r="P547" s="29"/>
      <c r="Q547" s="29"/>
      <c r="R547" s="29"/>
      <c r="S547" s="29"/>
      <c r="T547" s="29"/>
      <c r="U547" s="29"/>
      <c r="V547" s="29"/>
      <c r="W547" s="29"/>
      <c r="X547" s="29"/>
      <c r="Y547" s="29"/>
      <c r="Z547" s="29"/>
      <c r="AA547" s="29"/>
      <c r="AB547" s="29"/>
      <c r="AC547" s="29"/>
    </row>
    <row r="548" spans="1:29" ht="15.75" customHeight="1">
      <c r="A548" s="29"/>
      <c r="B548" s="29"/>
      <c r="C548" s="29"/>
      <c r="D548" s="75"/>
      <c r="E548" s="29"/>
      <c r="F548" s="29"/>
      <c r="G548" s="29"/>
      <c r="H548" s="29"/>
      <c r="I548" s="29"/>
      <c r="J548" s="29"/>
      <c r="K548" s="29"/>
      <c r="L548" s="29"/>
      <c r="M548" s="29"/>
      <c r="N548" s="29"/>
      <c r="O548" s="29"/>
      <c r="P548" s="29"/>
      <c r="Q548" s="29"/>
      <c r="R548" s="29"/>
      <c r="S548" s="29"/>
      <c r="T548" s="29"/>
      <c r="U548" s="29"/>
      <c r="V548" s="29"/>
      <c r="W548" s="29"/>
      <c r="X548" s="29"/>
      <c r="Y548" s="29"/>
      <c r="Z548" s="29"/>
      <c r="AA548" s="29"/>
      <c r="AB548" s="29"/>
      <c r="AC548" s="29"/>
    </row>
    <row r="549" spans="1:29" ht="15.75" customHeight="1">
      <c r="A549" s="29"/>
      <c r="B549" s="29"/>
      <c r="C549" s="29"/>
      <c r="D549" s="75"/>
      <c r="E549" s="29"/>
      <c r="F549" s="29"/>
      <c r="G549" s="29"/>
      <c r="H549" s="29"/>
      <c r="I549" s="29"/>
      <c r="J549" s="29"/>
      <c r="K549" s="29"/>
      <c r="L549" s="29"/>
      <c r="M549" s="29"/>
      <c r="N549" s="29"/>
      <c r="O549" s="29"/>
      <c r="P549" s="29"/>
      <c r="Q549" s="29"/>
      <c r="R549" s="29"/>
      <c r="S549" s="29"/>
      <c r="T549" s="29"/>
      <c r="U549" s="29"/>
      <c r="V549" s="29"/>
      <c r="W549" s="29"/>
      <c r="X549" s="29"/>
      <c r="Y549" s="29"/>
      <c r="Z549" s="29"/>
      <c r="AA549" s="29"/>
      <c r="AB549" s="29"/>
      <c r="AC549" s="29"/>
    </row>
    <row r="550" spans="1:29" ht="15.75" customHeight="1">
      <c r="A550" s="29"/>
      <c r="B550" s="29"/>
      <c r="C550" s="29"/>
      <c r="D550" s="75"/>
      <c r="E550" s="29"/>
      <c r="F550" s="29"/>
      <c r="G550" s="29"/>
      <c r="H550" s="29"/>
      <c r="I550" s="29"/>
      <c r="J550" s="29"/>
      <c r="K550" s="29"/>
      <c r="L550" s="29"/>
      <c r="M550" s="29"/>
      <c r="N550" s="29"/>
      <c r="O550" s="29"/>
      <c r="P550" s="29"/>
      <c r="Q550" s="29"/>
      <c r="R550" s="29"/>
      <c r="S550" s="29"/>
      <c r="T550" s="29"/>
      <c r="U550" s="29"/>
      <c r="V550" s="29"/>
      <c r="W550" s="29"/>
      <c r="X550" s="29"/>
      <c r="Y550" s="29"/>
      <c r="Z550" s="29"/>
      <c r="AA550" s="29"/>
      <c r="AB550" s="29"/>
      <c r="AC550" s="29"/>
    </row>
    <row r="551" spans="1:29" ht="15.75" customHeight="1">
      <c r="A551" s="29"/>
      <c r="B551" s="29"/>
      <c r="C551" s="29"/>
      <c r="D551" s="75"/>
      <c r="E551" s="29"/>
      <c r="F551" s="29"/>
      <c r="G551" s="29"/>
      <c r="H551" s="29"/>
      <c r="I551" s="29"/>
      <c r="J551" s="29"/>
      <c r="K551" s="29"/>
      <c r="L551" s="29"/>
      <c r="M551" s="29"/>
      <c r="N551" s="29"/>
      <c r="O551" s="29"/>
      <c r="P551" s="29"/>
      <c r="Q551" s="29"/>
      <c r="R551" s="29"/>
      <c r="S551" s="29"/>
      <c r="T551" s="29"/>
      <c r="U551" s="29"/>
      <c r="V551" s="29"/>
      <c r="W551" s="29"/>
      <c r="X551" s="29"/>
      <c r="Y551" s="29"/>
      <c r="Z551" s="29"/>
      <c r="AA551" s="29"/>
      <c r="AB551" s="29"/>
      <c r="AC551" s="29"/>
    </row>
    <row r="552" spans="1:29" ht="15.75" customHeight="1">
      <c r="A552" s="29"/>
      <c r="B552" s="29"/>
      <c r="C552" s="29"/>
      <c r="D552" s="75"/>
      <c r="E552" s="29"/>
      <c r="F552" s="29"/>
      <c r="G552" s="29"/>
      <c r="H552" s="29"/>
      <c r="I552" s="29"/>
      <c r="J552" s="29"/>
      <c r="K552" s="29"/>
      <c r="L552" s="29"/>
      <c r="M552" s="29"/>
      <c r="N552" s="29"/>
      <c r="O552" s="29"/>
      <c r="P552" s="29"/>
      <c r="Q552" s="29"/>
      <c r="R552" s="29"/>
      <c r="S552" s="29"/>
      <c r="T552" s="29"/>
      <c r="U552" s="29"/>
      <c r="V552" s="29"/>
      <c r="W552" s="29"/>
      <c r="X552" s="29"/>
      <c r="Y552" s="29"/>
      <c r="Z552" s="29"/>
      <c r="AA552" s="29"/>
      <c r="AB552" s="29"/>
      <c r="AC552" s="29"/>
    </row>
    <row r="553" spans="1:29" ht="15.75" customHeight="1">
      <c r="A553" s="29"/>
      <c r="B553" s="29"/>
      <c r="C553" s="29"/>
      <c r="D553" s="75"/>
      <c r="E553" s="29"/>
      <c r="F553" s="29"/>
      <c r="G553" s="29"/>
      <c r="H553" s="29"/>
      <c r="I553" s="29"/>
      <c r="J553" s="29"/>
      <c r="K553" s="29"/>
      <c r="L553" s="29"/>
      <c r="M553" s="29"/>
      <c r="N553" s="29"/>
      <c r="O553" s="29"/>
      <c r="P553" s="29"/>
      <c r="Q553" s="29"/>
      <c r="R553" s="29"/>
      <c r="S553" s="29"/>
      <c r="T553" s="29"/>
      <c r="U553" s="29"/>
      <c r="V553" s="29"/>
      <c r="W553" s="29"/>
      <c r="X553" s="29"/>
      <c r="Y553" s="29"/>
      <c r="Z553" s="29"/>
      <c r="AA553" s="29"/>
      <c r="AB553" s="29"/>
      <c r="AC553" s="29"/>
    </row>
    <row r="554" spans="1:29" ht="15.75" customHeight="1">
      <c r="A554" s="29"/>
      <c r="B554" s="29"/>
      <c r="C554" s="29"/>
      <c r="D554" s="75"/>
      <c r="E554" s="29"/>
      <c r="F554" s="29"/>
      <c r="G554" s="29"/>
      <c r="H554" s="29"/>
      <c r="I554" s="29"/>
      <c r="J554" s="29"/>
      <c r="K554" s="29"/>
      <c r="L554" s="29"/>
      <c r="M554" s="29"/>
      <c r="N554" s="29"/>
      <c r="O554" s="29"/>
      <c r="P554" s="29"/>
      <c r="Q554" s="29"/>
      <c r="R554" s="29"/>
      <c r="S554" s="29"/>
      <c r="T554" s="29"/>
      <c r="U554" s="29"/>
      <c r="V554" s="29"/>
      <c r="W554" s="29"/>
      <c r="X554" s="29"/>
      <c r="Y554" s="29"/>
      <c r="Z554" s="29"/>
      <c r="AA554" s="29"/>
      <c r="AB554" s="29"/>
      <c r="AC554" s="29"/>
    </row>
    <row r="555" spans="1:29" ht="15.75" customHeight="1">
      <c r="A555" s="29"/>
      <c r="B555" s="29"/>
      <c r="C555" s="29"/>
      <c r="D555" s="75"/>
      <c r="E555" s="29"/>
      <c r="F555" s="29"/>
      <c r="G555" s="29"/>
      <c r="H555" s="29"/>
      <c r="I555" s="29"/>
      <c r="J555" s="29"/>
      <c r="K555" s="29"/>
      <c r="L555" s="29"/>
      <c r="M555" s="29"/>
      <c r="N555" s="29"/>
      <c r="O555" s="29"/>
      <c r="P555" s="29"/>
      <c r="Q555" s="29"/>
      <c r="R555" s="29"/>
      <c r="S555" s="29"/>
      <c r="T555" s="29"/>
      <c r="U555" s="29"/>
      <c r="V555" s="29"/>
      <c r="W555" s="29"/>
      <c r="X555" s="29"/>
      <c r="Y555" s="29"/>
      <c r="Z555" s="29"/>
      <c r="AA555" s="29"/>
      <c r="AB555" s="29"/>
      <c r="AC555" s="29"/>
    </row>
    <row r="556" spans="1:29" ht="15.75" customHeight="1">
      <c r="A556" s="29"/>
      <c r="B556" s="29"/>
      <c r="C556" s="29"/>
      <c r="D556" s="75"/>
      <c r="E556" s="29"/>
      <c r="F556" s="29"/>
      <c r="G556" s="29"/>
      <c r="H556" s="29"/>
      <c r="I556" s="29"/>
      <c r="J556" s="29"/>
      <c r="K556" s="29"/>
      <c r="L556" s="29"/>
      <c r="M556" s="29"/>
      <c r="N556" s="29"/>
      <c r="O556" s="29"/>
      <c r="P556" s="29"/>
      <c r="Q556" s="29"/>
      <c r="R556" s="29"/>
      <c r="S556" s="29"/>
      <c r="T556" s="29"/>
      <c r="U556" s="29"/>
      <c r="V556" s="29"/>
      <c r="W556" s="29"/>
      <c r="X556" s="29"/>
      <c r="Y556" s="29"/>
      <c r="Z556" s="29"/>
      <c r="AA556" s="29"/>
      <c r="AB556" s="29"/>
      <c r="AC556" s="29"/>
    </row>
    <row r="557" spans="1:29" ht="15.75" customHeight="1">
      <c r="A557" s="29"/>
      <c r="B557" s="29"/>
      <c r="C557" s="29"/>
      <c r="D557" s="75"/>
      <c r="E557" s="29"/>
      <c r="F557" s="29"/>
      <c r="G557" s="29"/>
      <c r="H557" s="29"/>
      <c r="I557" s="29"/>
      <c r="J557" s="29"/>
      <c r="K557" s="29"/>
      <c r="L557" s="29"/>
      <c r="M557" s="29"/>
      <c r="N557" s="29"/>
      <c r="O557" s="29"/>
      <c r="P557" s="29"/>
      <c r="Q557" s="29"/>
      <c r="R557" s="29"/>
      <c r="S557" s="29"/>
      <c r="T557" s="29"/>
      <c r="U557" s="29"/>
      <c r="V557" s="29"/>
      <c r="W557" s="29"/>
      <c r="X557" s="29"/>
      <c r="Y557" s="29"/>
      <c r="Z557" s="29"/>
      <c r="AA557" s="29"/>
      <c r="AB557" s="29"/>
      <c r="AC557" s="29"/>
    </row>
    <row r="558" spans="1:29" ht="15.75" customHeight="1">
      <c r="A558" s="29"/>
      <c r="B558" s="29"/>
      <c r="C558" s="29"/>
      <c r="D558" s="75"/>
      <c r="E558" s="29"/>
      <c r="F558" s="29"/>
      <c r="G558" s="29"/>
      <c r="H558" s="29"/>
      <c r="I558" s="29"/>
      <c r="J558" s="29"/>
      <c r="K558" s="29"/>
      <c r="L558" s="29"/>
      <c r="M558" s="29"/>
      <c r="N558" s="29"/>
      <c r="O558" s="29"/>
      <c r="P558" s="29"/>
      <c r="Q558" s="29"/>
      <c r="R558" s="29"/>
      <c r="S558" s="29"/>
      <c r="T558" s="29"/>
      <c r="U558" s="29"/>
      <c r="V558" s="29"/>
      <c r="W558" s="29"/>
      <c r="X558" s="29"/>
      <c r="Y558" s="29"/>
      <c r="Z558" s="29"/>
      <c r="AA558" s="29"/>
      <c r="AB558" s="29"/>
      <c r="AC558" s="29"/>
    </row>
    <row r="559" spans="1:29" ht="15.75" customHeight="1">
      <c r="A559" s="29"/>
      <c r="B559" s="29"/>
      <c r="C559" s="29"/>
      <c r="D559" s="75"/>
      <c r="E559" s="29"/>
      <c r="F559" s="29"/>
      <c r="G559" s="29"/>
      <c r="H559" s="29"/>
      <c r="I559" s="29"/>
      <c r="J559" s="29"/>
      <c r="K559" s="29"/>
      <c r="L559" s="29"/>
      <c r="M559" s="29"/>
      <c r="N559" s="29"/>
      <c r="O559" s="29"/>
      <c r="P559" s="29"/>
      <c r="Q559" s="29"/>
      <c r="R559" s="29"/>
      <c r="S559" s="29"/>
      <c r="T559" s="29"/>
      <c r="U559" s="29"/>
      <c r="V559" s="29"/>
      <c r="W559" s="29"/>
      <c r="X559" s="29"/>
      <c r="Y559" s="29"/>
      <c r="Z559" s="29"/>
      <c r="AA559" s="29"/>
      <c r="AB559" s="29"/>
      <c r="AC559" s="29"/>
    </row>
    <row r="560" spans="1:29" ht="15.75" customHeight="1">
      <c r="A560" s="29"/>
      <c r="B560" s="29"/>
      <c r="C560" s="29"/>
      <c r="D560" s="75"/>
      <c r="E560" s="29"/>
      <c r="F560" s="29"/>
      <c r="G560" s="29"/>
      <c r="H560" s="29"/>
      <c r="I560" s="29"/>
      <c r="J560" s="29"/>
      <c r="K560" s="29"/>
      <c r="L560" s="29"/>
      <c r="M560" s="29"/>
      <c r="N560" s="29"/>
      <c r="O560" s="29"/>
      <c r="P560" s="29"/>
      <c r="Q560" s="29"/>
      <c r="R560" s="29"/>
      <c r="S560" s="29"/>
      <c r="T560" s="29"/>
      <c r="U560" s="29"/>
      <c r="V560" s="29"/>
      <c r="W560" s="29"/>
      <c r="X560" s="29"/>
      <c r="Y560" s="29"/>
      <c r="Z560" s="29"/>
      <c r="AA560" s="29"/>
      <c r="AB560" s="29"/>
      <c r="AC560" s="29"/>
    </row>
    <row r="561" spans="1:29" ht="15.75" customHeight="1">
      <c r="A561" s="29"/>
      <c r="B561" s="29"/>
      <c r="C561" s="29"/>
      <c r="D561" s="75"/>
      <c r="E561" s="29"/>
      <c r="F561" s="29"/>
      <c r="G561" s="29"/>
      <c r="H561" s="29"/>
      <c r="I561" s="29"/>
      <c r="J561" s="29"/>
      <c r="K561" s="29"/>
      <c r="L561" s="29"/>
      <c r="M561" s="29"/>
      <c r="N561" s="29"/>
      <c r="O561" s="29"/>
      <c r="P561" s="29"/>
      <c r="Q561" s="29"/>
      <c r="R561" s="29"/>
      <c r="S561" s="29"/>
      <c r="T561" s="29"/>
      <c r="U561" s="29"/>
      <c r="V561" s="29"/>
      <c r="W561" s="29"/>
      <c r="X561" s="29"/>
      <c r="Y561" s="29"/>
      <c r="Z561" s="29"/>
      <c r="AA561" s="29"/>
      <c r="AB561" s="29"/>
      <c r="AC561" s="29"/>
    </row>
    <row r="562" spans="1:29" ht="15.75" customHeight="1">
      <c r="A562" s="29"/>
      <c r="B562" s="29"/>
      <c r="C562" s="29"/>
      <c r="D562" s="75"/>
      <c r="E562" s="29"/>
      <c r="F562" s="29"/>
      <c r="G562" s="29"/>
      <c r="H562" s="29"/>
      <c r="I562" s="29"/>
      <c r="J562" s="29"/>
      <c r="K562" s="29"/>
      <c r="L562" s="29"/>
      <c r="M562" s="29"/>
      <c r="N562" s="29"/>
      <c r="O562" s="29"/>
      <c r="P562" s="29"/>
      <c r="Q562" s="29"/>
      <c r="R562" s="29"/>
      <c r="S562" s="29"/>
      <c r="T562" s="29"/>
      <c r="U562" s="29"/>
      <c r="V562" s="29"/>
      <c r="W562" s="29"/>
      <c r="X562" s="29"/>
      <c r="Y562" s="29"/>
      <c r="Z562" s="29"/>
      <c r="AA562" s="29"/>
      <c r="AB562" s="29"/>
      <c r="AC562" s="29"/>
    </row>
    <row r="563" spans="1:29" ht="15.75" customHeight="1">
      <c r="A563" s="29"/>
      <c r="B563" s="29"/>
      <c r="C563" s="29"/>
      <c r="D563" s="75"/>
      <c r="E563" s="29"/>
      <c r="F563" s="29"/>
      <c r="G563" s="29"/>
      <c r="H563" s="29"/>
      <c r="I563" s="29"/>
      <c r="J563" s="29"/>
      <c r="K563" s="29"/>
      <c r="L563" s="29"/>
      <c r="M563" s="29"/>
      <c r="N563" s="29"/>
      <c r="O563" s="29"/>
      <c r="P563" s="29"/>
      <c r="Q563" s="29"/>
      <c r="R563" s="29"/>
      <c r="S563" s="29"/>
      <c r="T563" s="29"/>
      <c r="U563" s="29"/>
      <c r="V563" s="29"/>
      <c r="W563" s="29"/>
      <c r="X563" s="29"/>
      <c r="Y563" s="29"/>
      <c r="Z563" s="29"/>
      <c r="AA563" s="29"/>
      <c r="AB563" s="29"/>
      <c r="AC563" s="29"/>
    </row>
    <row r="564" spans="1:29" ht="15.75" customHeight="1">
      <c r="A564" s="29"/>
      <c r="B564" s="29"/>
      <c r="C564" s="29"/>
      <c r="D564" s="75"/>
      <c r="E564" s="29"/>
      <c r="F564" s="29"/>
      <c r="G564" s="29"/>
      <c r="H564" s="29"/>
      <c r="I564" s="29"/>
      <c r="J564" s="29"/>
      <c r="K564" s="29"/>
      <c r="L564" s="29"/>
      <c r="M564" s="29"/>
      <c r="N564" s="29"/>
      <c r="O564" s="29"/>
      <c r="P564" s="29"/>
      <c r="Q564" s="29"/>
      <c r="R564" s="29"/>
      <c r="S564" s="29"/>
      <c r="T564" s="29"/>
      <c r="U564" s="29"/>
      <c r="V564" s="29"/>
      <c r="W564" s="29"/>
      <c r="X564" s="29"/>
      <c r="Y564" s="29"/>
      <c r="Z564" s="29"/>
      <c r="AA564" s="29"/>
      <c r="AB564" s="29"/>
      <c r="AC564" s="29"/>
    </row>
    <row r="565" spans="1:29" ht="15.75" customHeight="1">
      <c r="A565" s="29"/>
      <c r="B565" s="29"/>
      <c r="C565" s="29"/>
      <c r="D565" s="75"/>
      <c r="E565" s="29"/>
      <c r="F565" s="29"/>
      <c r="G565" s="29"/>
      <c r="H565" s="29"/>
      <c r="I565" s="29"/>
      <c r="J565" s="29"/>
      <c r="K565" s="29"/>
      <c r="L565" s="29"/>
      <c r="M565" s="29"/>
      <c r="N565" s="29"/>
      <c r="O565" s="29"/>
      <c r="P565" s="29"/>
      <c r="Q565" s="29"/>
      <c r="R565" s="29"/>
      <c r="S565" s="29"/>
      <c r="T565" s="29"/>
      <c r="U565" s="29"/>
      <c r="V565" s="29"/>
      <c r="W565" s="29"/>
      <c r="X565" s="29"/>
      <c r="Y565" s="29"/>
      <c r="Z565" s="29"/>
      <c r="AA565" s="29"/>
      <c r="AB565" s="29"/>
      <c r="AC565" s="29"/>
    </row>
    <row r="566" spans="1:29" ht="15.75" customHeight="1">
      <c r="A566" s="29"/>
      <c r="B566" s="29"/>
      <c r="C566" s="29"/>
      <c r="D566" s="75"/>
      <c r="E566" s="29"/>
      <c r="F566" s="29"/>
      <c r="G566" s="29"/>
      <c r="H566" s="29"/>
      <c r="I566" s="29"/>
      <c r="J566" s="29"/>
      <c r="K566" s="29"/>
      <c r="L566" s="29"/>
      <c r="M566" s="29"/>
      <c r="N566" s="29"/>
      <c r="O566" s="29"/>
      <c r="P566" s="29"/>
      <c r="Q566" s="29"/>
      <c r="R566" s="29"/>
      <c r="S566" s="29"/>
      <c r="T566" s="29"/>
      <c r="U566" s="29"/>
      <c r="V566" s="29"/>
      <c r="W566" s="29"/>
      <c r="X566" s="29"/>
      <c r="Y566" s="29"/>
      <c r="Z566" s="29"/>
      <c r="AA566" s="29"/>
      <c r="AB566" s="29"/>
      <c r="AC566" s="29"/>
    </row>
    <row r="567" spans="1:29" ht="15.75" customHeight="1">
      <c r="A567" s="29"/>
      <c r="B567" s="29"/>
      <c r="C567" s="29"/>
      <c r="D567" s="75"/>
      <c r="E567" s="29"/>
      <c r="F567" s="29"/>
      <c r="G567" s="29"/>
      <c r="H567" s="29"/>
      <c r="I567" s="29"/>
      <c r="J567" s="29"/>
      <c r="K567" s="29"/>
      <c r="L567" s="29"/>
      <c r="M567" s="29"/>
      <c r="N567" s="29"/>
      <c r="O567" s="29"/>
      <c r="P567" s="29"/>
      <c r="Q567" s="29"/>
      <c r="R567" s="29"/>
      <c r="S567" s="29"/>
      <c r="T567" s="29"/>
      <c r="U567" s="29"/>
      <c r="V567" s="29"/>
      <c r="W567" s="29"/>
      <c r="X567" s="29"/>
      <c r="Y567" s="29"/>
      <c r="Z567" s="29"/>
      <c r="AA567" s="29"/>
      <c r="AB567" s="29"/>
      <c r="AC567" s="29"/>
    </row>
    <row r="568" spans="1:29" ht="15.75" customHeight="1">
      <c r="A568" s="29"/>
      <c r="B568" s="29"/>
      <c r="C568" s="29"/>
      <c r="D568" s="75"/>
      <c r="E568" s="29"/>
      <c r="F568" s="29"/>
      <c r="G568" s="29"/>
      <c r="H568" s="29"/>
      <c r="I568" s="29"/>
      <c r="J568" s="29"/>
      <c r="K568" s="29"/>
      <c r="L568" s="29"/>
      <c r="M568" s="29"/>
      <c r="N568" s="29"/>
      <c r="O568" s="29"/>
      <c r="P568" s="29"/>
      <c r="Q568" s="29"/>
      <c r="R568" s="29"/>
      <c r="S568" s="29"/>
      <c r="T568" s="29"/>
      <c r="U568" s="29"/>
      <c r="V568" s="29"/>
      <c r="W568" s="29"/>
      <c r="X568" s="29"/>
      <c r="Y568" s="29"/>
      <c r="Z568" s="29"/>
      <c r="AA568" s="29"/>
      <c r="AB568" s="29"/>
      <c r="AC568" s="29"/>
    </row>
    <row r="569" spans="1:29" ht="15.75" customHeight="1">
      <c r="A569" s="29"/>
      <c r="B569" s="29"/>
      <c r="C569" s="29"/>
      <c r="D569" s="75"/>
      <c r="E569" s="29"/>
      <c r="F569" s="29"/>
      <c r="G569" s="29"/>
      <c r="H569" s="29"/>
      <c r="I569" s="29"/>
      <c r="J569" s="29"/>
      <c r="K569" s="29"/>
      <c r="L569" s="29"/>
      <c r="M569" s="29"/>
      <c r="N569" s="29"/>
      <c r="O569" s="29"/>
      <c r="P569" s="29"/>
      <c r="Q569" s="29"/>
      <c r="R569" s="29"/>
      <c r="S569" s="29"/>
      <c r="T569" s="29"/>
      <c r="U569" s="29"/>
      <c r="V569" s="29"/>
      <c r="W569" s="29"/>
      <c r="X569" s="29"/>
      <c r="Y569" s="29"/>
      <c r="Z569" s="29"/>
      <c r="AA569" s="29"/>
      <c r="AB569" s="29"/>
      <c r="AC569" s="29"/>
    </row>
    <row r="570" spans="1:29" ht="15.75" customHeight="1">
      <c r="A570" s="29"/>
      <c r="B570" s="29"/>
      <c r="C570" s="29"/>
      <c r="D570" s="75"/>
      <c r="E570" s="29"/>
      <c r="F570" s="29"/>
      <c r="G570" s="29"/>
      <c r="H570" s="29"/>
      <c r="I570" s="29"/>
      <c r="J570" s="29"/>
      <c r="K570" s="29"/>
      <c r="L570" s="29"/>
      <c r="M570" s="29"/>
      <c r="N570" s="29"/>
      <c r="O570" s="29"/>
      <c r="P570" s="29"/>
      <c r="Q570" s="29"/>
      <c r="R570" s="29"/>
      <c r="S570" s="29"/>
      <c r="T570" s="29"/>
      <c r="U570" s="29"/>
      <c r="V570" s="29"/>
      <c r="W570" s="29"/>
      <c r="X570" s="29"/>
      <c r="Y570" s="29"/>
      <c r="Z570" s="29"/>
      <c r="AA570" s="29"/>
      <c r="AB570" s="29"/>
      <c r="AC570" s="29"/>
    </row>
    <row r="571" spans="1:29" ht="15.75" customHeight="1">
      <c r="A571" s="29"/>
      <c r="B571" s="29"/>
      <c r="C571" s="29"/>
      <c r="D571" s="75"/>
      <c r="E571" s="29"/>
      <c r="F571" s="29"/>
      <c r="G571" s="29"/>
      <c r="H571" s="29"/>
      <c r="I571" s="29"/>
      <c r="J571" s="29"/>
      <c r="K571" s="29"/>
      <c r="L571" s="29"/>
      <c r="M571" s="29"/>
      <c r="N571" s="29"/>
      <c r="O571" s="29"/>
      <c r="P571" s="29"/>
      <c r="Q571" s="29"/>
      <c r="R571" s="29"/>
      <c r="S571" s="29"/>
      <c r="T571" s="29"/>
      <c r="U571" s="29"/>
      <c r="V571" s="29"/>
      <c r="W571" s="29"/>
      <c r="X571" s="29"/>
      <c r="Y571" s="29"/>
      <c r="Z571" s="29"/>
      <c r="AA571" s="29"/>
      <c r="AB571" s="29"/>
      <c r="AC571" s="29"/>
    </row>
    <row r="572" spans="1:29" ht="15.75" customHeight="1">
      <c r="A572" s="29"/>
      <c r="B572" s="29"/>
      <c r="C572" s="29"/>
      <c r="D572" s="75"/>
      <c r="E572" s="29"/>
      <c r="F572" s="29"/>
      <c r="G572" s="29"/>
      <c r="H572" s="29"/>
      <c r="I572" s="29"/>
      <c r="J572" s="29"/>
      <c r="K572" s="29"/>
      <c r="L572" s="29"/>
      <c r="M572" s="29"/>
      <c r="N572" s="29"/>
      <c r="O572" s="29"/>
      <c r="P572" s="29"/>
      <c r="Q572" s="29"/>
      <c r="R572" s="29"/>
      <c r="S572" s="29"/>
      <c r="T572" s="29"/>
      <c r="U572" s="29"/>
      <c r="V572" s="29"/>
      <c r="W572" s="29"/>
      <c r="X572" s="29"/>
      <c r="Y572" s="29"/>
      <c r="Z572" s="29"/>
      <c r="AA572" s="29"/>
      <c r="AB572" s="29"/>
      <c r="AC572" s="29"/>
    </row>
    <row r="573" spans="1:29" ht="15.75" customHeight="1">
      <c r="A573" s="29"/>
      <c r="B573" s="29"/>
      <c r="C573" s="29"/>
      <c r="D573" s="75"/>
      <c r="E573" s="29"/>
      <c r="F573" s="29"/>
      <c r="G573" s="29"/>
      <c r="H573" s="29"/>
      <c r="I573" s="29"/>
      <c r="J573" s="29"/>
      <c r="K573" s="29"/>
      <c r="L573" s="29"/>
      <c r="M573" s="29"/>
      <c r="N573" s="29"/>
      <c r="O573" s="29"/>
      <c r="P573" s="29"/>
      <c r="Q573" s="29"/>
      <c r="R573" s="29"/>
      <c r="S573" s="29"/>
      <c r="T573" s="29"/>
      <c r="U573" s="29"/>
      <c r="V573" s="29"/>
      <c r="W573" s="29"/>
      <c r="X573" s="29"/>
      <c r="Y573" s="29"/>
      <c r="Z573" s="29"/>
      <c r="AA573" s="29"/>
      <c r="AB573" s="29"/>
      <c r="AC573" s="29"/>
    </row>
    <row r="574" spans="1:29" ht="15.75" customHeight="1">
      <c r="A574" s="29"/>
      <c r="B574" s="29"/>
      <c r="C574" s="29"/>
      <c r="D574" s="75"/>
      <c r="E574" s="29"/>
      <c r="F574" s="29"/>
      <c r="G574" s="29"/>
      <c r="H574" s="29"/>
      <c r="I574" s="29"/>
      <c r="J574" s="29"/>
      <c r="K574" s="29"/>
      <c r="L574" s="29"/>
      <c r="M574" s="29"/>
      <c r="N574" s="29"/>
      <c r="O574" s="29"/>
      <c r="P574" s="29"/>
      <c r="Q574" s="29"/>
      <c r="R574" s="29"/>
      <c r="S574" s="29"/>
      <c r="T574" s="29"/>
      <c r="U574" s="29"/>
      <c r="V574" s="29"/>
      <c r="W574" s="29"/>
      <c r="X574" s="29"/>
      <c r="Y574" s="29"/>
      <c r="Z574" s="29"/>
      <c r="AA574" s="29"/>
      <c r="AB574" s="29"/>
      <c r="AC574" s="29"/>
    </row>
    <row r="575" spans="1:29" ht="15.75" customHeight="1">
      <c r="A575" s="29"/>
      <c r="B575" s="29"/>
      <c r="C575" s="29"/>
      <c r="D575" s="75"/>
      <c r="E575" s="29"/>
      <c r="F575" s="29"/>
      <c r="G575" s="29"/>
      <c r="H575" s="29"/>
      <c r="I575" s="29"/>
      <c r="J575" s="29"/>
      <c r="K575" s="29"/>
      <c r="L575" s="29"/>
      <c r="M575" s="29"/>
      <c r="N575" s="29"/>
      <c r="O575" s="29"/>
      <c r="P575" s="29"/>
      <c r="Q575" s="29"/>
      <c r="R575" s="29"/>
      <c r="S575" s="29"/>
      <c r="T575" s="29"/>
      <c r="U575" s="29"/>
      <c r="V575" s="29"/>
      <c r="W575" s="29"/>
      <c r="X575" s="29"/>
      <c r="Y575" s="29"/>
      <c r="Z575" s="29"/>
      <c r="AA575" s="29"/>
      <c r="AB575" s="29"/>
      <c r="AC575" s="29"/>
    </row>
    <row r="576" spans="1:29" ht="15.75" customHeight="1">
      <c r="A576" s="29"/>
      <c r="B576" s="29"/>
      <c r="C576" s="29"/>
      <c r="D576" s="75"/>
      <c r="E576" s="29"/>
      <c r="F576" s="29"/>
      <c r="G576" s="29"/>
      <c r="H576" s="29"/>
      <c r="I576" s="29"/>
      <c r="J576" s="29"/>
      <c r="K576" s="29"/>
      <c r="L576" s="29"/>
      <c r="M576" s="29"/>
      <c r="N576" s="29"/>
      <c r="O576" s="29"/>
      <c r="P576" s="29"/>
      <c r="Q576" s="29"/>
      <c r="R576" s="29"/>
      <c r="S576" s="29"/>
      <c r="T576" s="29"/>
      <c r="U576" s="29"/>
      <c r="V576" s="29"/>
      <c r="W576" s="29"/>
      <c r="X576" s="29"/>
      <c r="Y576" s="29"/>
      <c r="Z576" s="29"/>
      <c r="AA576" s="29"/>
      <c r="AB576" s="29"/>
      <c r="AC576" s="29"/>
    </row>
    <row r="577" spans="1:29" ht="15.75" customHeight="1">
      <c r="A577" s="29"/>
      <c r="B577" s="29"/>
      <c r="C577" s="29"/>
      <c r="D577" s="75"/>
      <c r="E577" s="29"/>
      <c r="F577" s="29"/>
      <c r="G577" s="29"/>
      <c r="H577" s="29"/>
      <c r="I577" s="29"/>
      <c r="J577" s="29"/>
      <c r="K577" s="29"/>
      <c r="L577" s="29"/>
      <c r="M577" s="29"/>
      <c r="N577" s="29"/>
      <c r="O577" s="29"/>
      <c r="P577" s="29"/>
      <c r="Q577" s="29"/>
      <c r="R577" s="29"/>
      <c r="S577" s="29"/>
      <c r="T577" s="29"/>
      <c r="U577" s="29"/>
      <c r="V577" s="29"/>
      <c r="W577" s="29"/>
      <c r="X577" s="29"/>
      <c r="Y577" s="29"/>
      <c r="Z577" s="29"/>
      <c r="AA577" s="29"/>
      <c r="AB577" s="29"/>
      <c r="AC577" s="29"/>
    </row>
    <row r="578" spans="1:29" ht="15.75" customHeight="1">
      <c r="A578" s="29"/>
      <c r="B578" s="29"/>
      <c r="C578" s="29"/>
      <c r="D578" s="75"/>
      <c r="E578" s="29"/>
      <c r="F578" s="29"/>
      <c r="G578" s="29"/>
      <c r="H578" s="29"/>
      <c r="I578" s="29"/>
      <c r="J578" s="29"/>
      <c r="K578" s="29"/>
      <c r="L578" s="29"/>
      <c r="M578" s="29"/>
      <c r="N578" s="29"/>
      <c r="O578" s="29"/>
      <c r="P578" s="29"/>
      <c r="Q578" s="29"/>
      <c r="R578" s="29"/>
      <c r="S578" s="29"/>
      <c r="T578" s="29"/>
      <c r="U578" s="29"/>
      <c r="V578" s="29"/>
      <c r="W578" s="29"/>
      <c r="X578" s="29"/>
      <c r="Y578" s="29"/>
      <c r="Z578" s="29"/>
      <c r="AA578" s="29"/>
      <c r="AB578" s="29"/>
      <c r="AC578" s="29"/>
    </row>
    <row r="579" spans="1:29" ht="15.75" customHeight="1">
      <c r="A579" s="29"/>
      <c r="B579" s="29"/>
      <c r="C579" s="29"/>
      <c r="D579" s="75"/>
      <c r="E579" s="29"/>
      <c r="F579" s="29"/>
      <c r="G579" s="29"/>
      <c r="H579" s="29"/>
      <c r="I579" s="29"/>
      <c r="J579" s="29"/>
      <c r="K579" s="29"/>
      <c r="L579" s="29"/>
      <c r="M579" s="29"/>
      <c r="N579" s="29"/>
      <c r="O579" s="29"/>
      <c r="P579" s="29"/>
      <c r="Q579" s="29"/>
      <c r="R579" s="29"/>
      <c r="S579" s="29"/>
      <c r="T579" s="29"/>
      <c r="U579" s="29"/>
      <c r="V579" s="29"/>
      <c r="W579" s="29"/>
      <c r="X579" s="29"/>
      <c r="Y579" s="29"/>
      <c r="Z579" s="29"/>
      <c r="AA579" s="29"/>
      <c r="AB579" s="29"/>
      <c r="AC579" s="29"/>
    </row>
    <row r="580" spans="1:29" ht="15.75" customHeight="1">
      <c r="A580" s="29"/>
      <c r="B580" s="29"/>
      <c r="C580" s="29"/>
      <c r="D580" s="75"/>
      <c r="E580" s="29"/>
      <c r="F580" s="29"/>
      <c r="G580" s="29"/>
      <c r="H580" s="29"/>
      <c r="I580" s="29"/>
      <c r="J580" s="29"/>
      <c r="K580" s="29"/>
      <c r="L580" s="29"/>
      <c r="M580" s="29"/>
      <c r="N580" s="29"/>
      <c r="O580" s="29"/>
      <c r="P580" s="29"/>
      <c r="Q580" s="29"/>
      <c r="R580" s="29"/>
      <c r="S580" s="29"/>
      <c r="T580" s="29"/>
      <c r="U580" s="29"/>
      <c r="V580" s="29"/>
      <c r="W580" s="29"/>
      <c r="X580" s="29"/>
      <c r="Y580" s="29"/>
      <c r="Z580" s="29"/>
      <c r="AA580" s="29"/>
      <c r="AB580" s="29"/>
      <c r="AC580" s="29"/>
    </row>
    <row r="581" spans="1:29" ht="15.75" customHeight="1">
      <c r="A581" s="29"/>
      <c r="B581" s="29"/>
      <c r="C581" s="29"/>
      <c r="D581" s="75"/>
      <c r="E581" s="29"/>
      <c r="F581" s="29"/>
      <c r="G581" s="29"/>
      <c r="H581" s="29"/>
      <c r="I581" s="29"/>
      <c r="J581" s="29"/>
      <c r="K581" s="29"/>
      <c r="L581" s="29"/>
      <c r="M581" s="29"/>
      <c r="N581" s="29"/>
      <c r="O581" s="29"/>
      <c r="P581" s="29"/>
      <c r="Q581" s="29"/>
      <c r="R581" s="29"/>
      <c r="S581" s="29"/>
      <c r="T581" s="29"/>
      <c r="U581" s="29"/>
      <c r="V581" s="29"/>
      <c r="W581" s="29"/>
      <c r="X581" s="29"/>
      <c r="Y581" s="29"/>
      <c r="Z581" s="29"/>
      <c r="AA581" s="29"/>
      <c r="AB581" s="29"/>
      <c r="AC581" s="29"/>
    </row>
    <row r="582" spans="1:29" ht="15.75" customHeight="1">
      <c r="A582" s="29"/>
      <c r="B582" s="29"/>
      <c r="C582" s="29"/>
      <c r="D582" s="75"/>
      <c r="E582" s="29"/>
      <c r="F582" s="29"/>
      <c r="G582" s="29"/>
      <c r="H582" s="29"/>
      <c r="I582" s="29"/>
      <c r="J582" s="29"/>
      <c r="K582" s="29"/>
      <c r="L582" s="29"/>
      <c r="M582" s="29"/>
      <c r="N582" s="29"/>
      <c r="O582" s="29"/>
      <c r="P582" s="29"/>
      <c r="Q582" s="29"/>
      <c r="R582" s="29"/>
      <c r="S582" s="29"/>
      <c r="T582" s="29"/>
      <c r="U582" s="29"/>
      <c r="V582" s="29"/>
      <c r="W582" s="29"/>
      <c r="X582" s="29"/>
      <c r="Y582" s="29"/>
      <c r="Z582" s="29"/>
      <c r="AA582" s="29"/>
      <c r="AB582" s="29"/>
      <c r="AC582" s="29"/>
    </row>
    <row r="583" spans="1:29" ht="15.75" customHeight="1">
      <c r="A583" s="29"/>
      <c r="B583" s="29"/>
      <c r="C583" s="29"/>
      <c r="D583" s="75"/>
      <c r="E583" s="29"/>
      <c r="F583" s="29"/>
      <c r="G583" s="29"/>
      <c r="H583" s="29"/>
      <c r="I583" s="29"/>
      <c r="J583" s="29"/>
      <c r="K583" s="29"/>
      <c r="L583" s="29"/>
      <c r="M583" s="29"/>
      <c r="N583" s="29"/>
      <c r="O583" s="29"/>
      <c r="P583" s="29"/>
      <c r="Q583" s="29"/>
      <c r="R583" s="29"/>
      <c r="S583" s="29"/>
      <c r="T583" s="29"/>
      <c r="U583" s="29"/>
      <c r="V583" s="29"/>
      <c r="W583" s="29"/>
      <c r="X583" s="29"/>
      <c r="Y583" s="29"/>
      <c r="Z583" s="29"/>
      <c r="AA583" s="29"/>
      <c r="AB583" s="29"/>
      <c r="AC583" s="29"/>
    </row>
    <row r="584" spans="1:29" ht="15.75" customHeight="1">
      <c r="A584" s="29"/>
      <c r="B584" s="29"/>
      <c r="C584" s="29"/>
      <c r="D584" s="75"/>
      <c r="E584" s="29"/>
      <c r="F584" s="29"/>
      <c r="G584" s="29"/>
      <c r="H584" s="29"/>
      <c r="I584" s="29"/>
      <c r="J584" s="29"/>
      <c r="K584" s="29"/>
      <c r="L584" s="29"/>
      <c r="M584" s="29"/>
      <c r="N584" s="29"/>
      <c r="O584" s="29"/>
      <c r="P584" s="29"/>
      <c r="Q584" s="29"/>
      <c r="R584" s="29"/>
      <c r="S584" s="29"/>
      <c r="T584" s="29"/>
      <c r="U584" s="29"/>
      <c r="V584" s="29"/>
      <c r="W584" s="29"/>
      <c r="X584" s="29"/>
      <c r="Y584" s="29"/>
      <c r="Z584" s="29"/>
      <c r="AA584" s="29"/>
      <c r="AB584" s="29"/>
      <c r="AC584" s="29"/>
    </row>
    <row r="585" spans="1:29" ht="15.75" customHeight="1">
      <c r="A585" s="29"/>
      <c r="B585" s="29"/>
      <c r="C585" s="29"/>
      <c r="D585" s="75"/>
      <c r="E585" s="29"/>
      <c r="F585" s="29"/>
      <c r="G585" s="29"/>
      <c r="H585" s="29"/>
      <c r="I585" s="29"/>
      <c r="J585" s="29"/>
      <c r="K585" s="29"/>
      <c r="L585" s="29"/>
      <c r="M585" s="29"/>
      <c r="N585" s="29"/>
      <c r="O585" s="29"/>
      <c r="P585" s="29"/>
      <c r="Q585" s="29"/>
      <c r="R585" s="29"/>
      <c r="S585" s="29"/>
      <c r="T585" s="29"/>
      <c r="U585" s="29"/>
      <c r="V585" s="29"/>
      <c r="W585" s="29"/>
      <c r="X585" s="29"/>
      <c r="Y585" s="29"/>
      <c r="Z585" s="29"/>
      <c r="AA585" s="29"/>
      <c r="AB585" s="29"/>
      <c r="AC585" s="29"/>
    </row>
    <row r="586" spans="1:29" ht="15.75" customHeight="1">
      <c r="A586" s="29"/>
      <c r="B586" s="29"/>
      <c r="C586" s="29"/>
      <c r="D586" s="75"/>
      <c r="E586" s="29"/>
      <c r="F586" s="29"/>
      <c r="G586" s="29"/>
      <c r="H586" s="29"/>
      <c r="I586" s="29"/>
      <c r="J586" s="29"/>
      <c r="K586" s="29"/>
      <c r="L586" s="29"/>
      <c r="M586" s="29"/>
      <c r="N586" s="29"/>
      <c r="O586" s="29"/>
      <c r="P586" s="29"/>
      <c r="Q586" s="29"/>
      <c r="R586" s="29"/>
      <c r="S586" s="29"/>
      <c r="T586" s="29"/>
      <c r="U586" s="29"/>
      <c r="V586" s="29"/>
      <c r="W586" s="29"/>
      <c r="X586" s="29"/>
      <c r="Y586" s="29"/>
      <c r="Z586" s="29"/>
      <c r="AA586" s="29"/>
      <c r="AB586" s="29"/>
      <c r="AC586" s="29"/>
    </row>
    <row r="587" spans="1:29" ht="15.75" customHeight="1">
      <c r="A587" s="29"/>
      <c r="B587" s="29"/>
      <c r="C587" s="29"/>
      <c r="D587" s="75"/>
      <c r="E587" s="29"/>
      <c r="F587" s="29"/>
      <c r="G587" s="29"/>
      <c r="H587" s="29"/>
      <c r="I587" s="29"/>
      <c r="J587" s="29"/>
      <c r="K587" s="29"/>
      <c r="L587" s="29"/>
      <c r="M587" s="29"/>
      <c r="N587" s="29"/>
      <c r="O587" s="29"/>
      <c r="P587" s="29"/>
      <c r="Q587" s="29"/>
      <c r="R587" s="29"/>
      <c r="S587" s="29"/>
      <c r="T587" s="29"/>
      <c r="U587" s="29"/>
      <c r="V587" s="29"/>
      <c r="W587" s="29"/>
      <c r="X587" s="29"/>
      <c r="Y587" s="29"/>
      <c r="Z587" s="29"/>
      <c r="AA587" s="29"/>
      <c r="AB587" s="29"/>
      <c r="AC587" s="29"/>
    </row>
    <row r="588" spans="1:29" ht="15.75" customHeight="1">
      <c r="A588" s="29"/>
      <c r="B588" s="29"/>
      <c r="C588" s="29"/>
      <c r="D588" s="75"/>
      <c r="E588" s="29"/>
      <c r="F588" s="29"/>
      <c r="G588" s="29"/>
      <c r="H588" s="29"/>
      <c r="I588" s="29"/>
      <c r="J588" s="29"/>
      <c r="K588" s="29"/>
      <c r="L588" s="29"/>
      <c r="M588" s="29"/>
      <c r="N588" s="29"/>
      <c r="O588" s="29"/>
      <c r="P588" s="29"/>
      <c r="Q588" s="29"/>
      <c r="R588" s="29"/>
      <c r="S588" s="29"/>
      <c r="T588" s="29"/>
      <c r="U588" s="29"/>
      <c r="V588" s="29"/>
      <c r="W588" s="29"/>
      <c r="X588" s="29"/>
      <c r="Y588" s="29"/>
      <c r="Z588" s="29"/>
      <c r="AA588" s="29"/>
      <c r="AB588" s="29"/>
      <c r="AC588" s="29"/>
    </row>
    <row r="589" spans="1:29" ht="15.75" customHeight="1">
      <c r="A589" s="29"/>
      <c r="B589" s="29"/>
      <c r="C589" s="29"/>
      <c r="D589" s="75"/>
      <c r="E589" s="29"/>
      <c r="F589" s="29"/>
      <c r="G589" s="29"/>
      <c r="H589" s="29"/>
      <c r="I589" s="29"/>
      <c r="J589" s="29"/>
      <c r="K589" s="29"/>
      <c r="L589" s="29"/>
      <c r="M589" s="29"/>
      <c r="N589" s="29"/>
      <c r="O589" s="29"/>
      <c r="P589" s="29"/>
      <c r="Q589" s="29"/>
      <c r="R589" s="29"/>
      <c r="S589" s="29"/>
      <c r="T589" s="29"/>
      <c r="U589" s="29"/>
      <c r="V589" s="29"/>
      <c r="W589" s="29"/>
      <c r="X589" s="29"/>
      <c r="Y589" s="29"/>
      <c r="Z589" s="29"/>
      <c r="AA589" s="29"/>
      <c r="AB589" s="29"/>
      <c r="AC589" s="29"/>
    </row>
    <row r="590" spans="1:29" ht="15.75" customHeight="1">
      <c r="A590" s="29"/>
      <c r="B590" s="29"/>
      <c r="C590" s="29"/>
      <c r="D590" s="75"/>
      <c r="E590" s="29"/>
      <c r="F590" s="29"/>
      <c r="G590" s="29"/>
      <c r="H590" s="29"/>
      <c r="I590" s="29"/>
      <c r="J590" s="29"/>
      <c r="K590" s="29"/>
      <c r="L590" s="29"/>
      <c r="M590" s="29"/>
      <c r="N590" s="29"/>
      <c r="O590" s="29"/>
      <c r="P590" s="29"/>
      <c r="Q590" s="29"/>
      <c r="R590" s="29"/>
      <c r="S590" s="29"/>
      <c r="T590" s="29"/>
      <c r="U590" s="29"/>
      <c r="V590" s="29"/>
      <c r="W590" s="29"/>
      <c r="X590" s="29"/>
      <c r="Y590" s="29"/>
      <c r="Z590" s="29"/>
      <c r="AA590" s="29"/>
      <c r="AB590" s="29"/>
      <c r="AC590" s="29"/>
    </row>
    <row r="591" spans="1:29" ht="15.75" customHeight="1">
      <c r="A591" s="29"/>
      <c r="B591" s="29"/>
      <c r="C591" s="29"/>
      <c r="D591" s="75"/>
      <c r="E591" s="29"/>
      <c r="F591" s="29"/>
      <c r="G591" s="29"/>
      <c r="H591" s="29"/>
      <c r="I591" s="29"/>
      <c r="J591" s="29"/>
      <c r="K591" s="29"/>
      <c r="L591" s="29"/>
      <c r="M591" s="29"/>
      <c r="N591" s="29"/>
      <c r="O591" s="29"/>
      <c r="P591" s="29"/>
      <c r="Q591" s="29"/>
      <c r="R591" s="29"/>
      <c r="S591" s="29"/>
      <c r="T591" s="29"/>
      <c r="U591" s="29"/>
      <c r="V591" s="29"/>
      <c r="W591" s="29"/>
      <c r="X591" s="29"/>
      <c r="Y591" s="29"/>
      <c r="Z591" s="29"/>
      <c r="AA591" s="29"/>
      <c r="AB591" s="29"/>
      <c r="AC591" s="29"/>
    </row>
    <row r="592" spans="1:29" ht="15.75" customHeight="1">
      <c r="A592" s="29"/>
      <c r="B592" s="29"/>
      <c r="C592" s="29"/>
      <c r="D592" s="75"/>
      <c r="E592" s="29"/>
      <c r="F592" s="29"/>
      <c r="G592" s="29"/>
      <c r="H592" s="29"/>
      <c r="I592" s="29"/>
      <c r="J592" s="29"/>
      <c r="K592" s="29"/>
      <c r="L592" s="29"/>
      <c r="M592" s="29"/>
      <c r="N592" s="29"/>
      <c r="O592" s="29"/>
      <c r="P592" s="29"/>
      <c r="Q592" s="29"/>
      <c r="R592" s="29"/>
      <c r="S592" s="29"/>
      <c r="T592" s="29"/>
      <c r="U592" s="29"/>
      <c r="V592" s="29"/>
      <c r="W592" s="29"/>
      <c r="X592" s="29"/>
      <c r="Y592" s="29"/>
      <c r="Z592" s="29"/>
      <c r="AA592" s="29"/>
      <c r="AB592" s="29"/>
      <c r="AC592" s="29"/>
    </row>
    <row r="593" spans="1:29" ht="15.75" customHeight="1">
      <c r="A593" s="29"/>
      <c r="B593" s="29"/>
      <c r="C593" s="29"/>
      <c r="D593" s="75"/>
      <c r="E593" s="29"/>
      <c r="F593" s="29"/>
      <c r="G593" s="29"/>
      <c r="H593" s="29"/>
      <c r="I593" s="29"/>
      <c r="J593" s="29"/>
      <c r="K593" s="29"/>
      <c r="L593" s="29"/>
      <c r="M593" s="29"/>
      <c r="N593" s="29"/>
      <c r="O593" s="29"/>
      <c r="P593" s="29"/>
      <c r="Q593" s="29"/>
      <c r="R593" s="29"/>
      <c r="S593" s="29"/>
      <c r="T593" s="29"/>
      <c r="U593" s="29"/>
      <c r="V593" s="29"/>
      <c r="W593" s="29"/>
      <c r="X593" s="29"/>
      <c r="Y593" s="29"/>
      <c r="Z593" s="29"/>
      <c r="AA593" s="29"/>
      <c r="AB593" s="29"/>
      <c r="AC593" s="29"/>
    </row>
    <row r="594" spans="1:29" ht="15.75" customHeight="1">
      <c r="A594" s="29"/>
      <c r="B594" s="29"/>
      <c r="C594" s="29"/>
      <c r="D594" s="75"/>
      <c r="E594" s="29"/>
      <c r="F594" s="29"/>
      <c r="G594" s="29"/>
      <c r="H594" s="29"/>
      <c r="I594" s="29"/>
      <c r="J594" s="29"/>
      <c r="K594" s="29"/>
      <c r="L594" s="29"/>
      <c r="M594" s="29"/>
      <c r="N594" s="29"/>
      <c r="O594" s="29"/>
      <c r="P594" s="29"/>
      <c r="Q594" s="29"/>
      <c r="R594" s="29"/>
      <c r="S594" s="29"/>
      <c r="T594" s="29"/>
      <c r="U594" s="29"/>
      <c r="V594" s="29"/>
      <c r="W594" s="29"/>
      <c r="X594" s="29"/>
      <c r="Y594" s="29"/>
      <c r="Z594" s="29"/>
      <c r="AA594" s="29"/>
      <c r="AB594" s="29"/>
      <c r="AC594" s="29"/>
    </row>
    <row r="595" spans="1:29" ht="15.75" customHeight="1">
      <c r="A595" s="29"/>
      <c r="B595" s="29"/>
      <c r="C595" s="29"/>
      <c r="D595" s="75"/>
      <c r="E595" s="29"/>
      <c r="F595" s="29"/>
      <c r="G595" s="29"/>
      <c r="H595" s="29"/>
      <c r="I595" s="29"/>
      <c r="J595" s="29"/>
      <c r="K595" s="29"/>
      <c r="L595" s="29"/>
      <c r="M595" s="29"/>
      <c r="N595" s="29"/>
      <c r="O595" s="29"/>
      <c r="P595" s="29"/>
      <c r="Q595" s="29"/>
      <c r="R595" s="29"/>
      <c r="S595" s="29"/>
      <c r="T595" s="29"/>
      <c r="U595" s="29"/>
      <c r="V595" s="29"/>
      <c r="W595" s="29"/>
      <c r="X595" s="29"/>
      <c r="Y595" s="29"/>
      <c r="Z595" s="29"/>
      <c r="AA595" s="29"/>
      <c r="AB595" s="29"/>
      <c r="AC595" s="29"/>
    </row>
    <row r="596" spans="1:29" ht="15.75" customHeight="1">
      <c r="A596" s="29"/>
      <c r="B596" s="29"/>
      <c r="C596" s="29"/>
      <c r="D596" s="75"/>
      <c r="E596" s="29"/>
      <c r="F596" s="29"/>
      <c r="G596" s="29"/>
      <c r="H596" s="29"/>
      <c r="I596" s="29"/>
      <c r="J596" s="29"/>
      <c r="K596" s="29"/>
      <c r="L596" s="29"/>
      <c r="M596" s="29"/>
      <c r="N596" s="29"/>
      <c r="O596" s="29"/>
      <c r="P596" s="29"/>
      <c r="Q596" s="29"/>
      <c r="R596" s="29"/>
      <c r="S596" s="29"/>
      <c r="T596" s="29"/>
      <c r="U596" s="29"/>
      <c r="V596" s="29"/>
      <c r="W596" s="29"/>
      <c r="X596" s="29"/>
      <c r="Y596" s="29"/>
      <c r="Z596" s="29"/>
      <c r="AA596" s="29"/>
      <c r="AB596" s="29"/>
      <c r="AC596" s="29"/>
    </row>
    <row r="597" spans="1:29" ht="15.75" customHeight="1">
      <c r="A597" s="29"/>
      <c r="B597" s="29"/>
      <c r="C597" s="29"/>
      <c r="D597" s="75"/>
      <c r="E597" s="29"/>
      <c r="F597" s="29"/>
      <c r="G597" s="29"/>
      <c r="H597" s="29"/>
      <c r="I597" s="29"/>
      <c r="J597" s="29"/>
      <c r="K597" s="29"/>
      <c r="L597" s="29"/>
      <c r="M597" s="29"/>
      <c r="N597" s="29"/>
      <c r="O597" s="29"/>
      <c r="P597" s="29"/>
      <c r="Q597" s="29"/>
      <c r="R597" s="29"/>
      <c r="S597" s="29"/>
      <c r="T597" s="29"/>
      <c r="U597" s="29"/>
      <c r="V597" s="29"/>
      <c r="W597" s="29"/>
      <c r="X597" s="29"/>
      <c r="Y597" s="29"/>
      <c r="Z597" s="29"/>
      <c r="AA597" s="29"/>
      <c r="AB597" s="29"/>
      <c r="AC597" s="29"/>
    </row>
    <row r="598" spans="1:29" ht="15.75" customHeight="1">
      <c r="A598" s="29"/>
      <c r="B598" s="29"/>
      <c r="C598" s="29"/>
      <c r="D598" s="75"/>
      <c r="E598" s="29"/>
      <c r="F598" s="29"/>
      <c r="G598" s="29"/>
      <c r="H598" s="29"/>
      <c r="I598" s="29"/>
      <c r="J598" s="29"/>
      <c r="K598" s="29"/>
      <c r="L598" s="29"/>
      <c r="M598" s="29"/>
      <c r="N598" s="29"/>
      <c r="O598" s="29"/>
      <c r="P598" s="29"/>
      <c r="Q598" s="29"/>
      <c r="R598" s="29"/>
      <c r="S598" s="29"/>
      <c r="T598" s="29"/>
      <c r="U598" s="29"/>
      <c r="V598" s="29"/>
      <c r="W598" s="29"/>
      <c r="X598" s="29"/>
      <c r="Y598" s="29"/>
      <c r="Z598" s="29"/>
      <c r="AA598" s="29"/>
      <c r="AB598" s="29"/>
      <c r="AC598" s="29"/>
    </row>
    <row r="599" spans="1:29" ht="15.75" customHeight="1">
      <c r="A599" s="29"/>
      <c r="B599" s="29"/>
      <c r="C599" s="29"/>
      <c r="D599" s="75"/>
      <c r="E599" s="29"/>
      <c r="F599" s="29"/>
      <c r="G599" s="29"/>
      <c r="H599" s="29"/>
      <c r="I599" s="29"/>
      <c r="J599" s="29"/>
      <c r="K599" s="29"/>
      <c r="L599" s="29"/>
      <c r="M599" s="29"/>
      <c r="N599" s="29"/>
      <c r="O599" s="29"/>
      <c r="P599" s="29"/>
      <c r="Q599" s="29"/>
      <c r="R599" s="29"/>
      <c r="S599" s="29"/>
      <c r="T599" s="29"/>
      <c r="U599" s="29"/>
      <c r="V599" s="29"/>
      <c r="W599" s="29"/>
      <c r="X599" s="29"/>
      <c r="Y599" s="29"/>
      <c r="Z599" s="29"/>
      <c r="AA599" s="29"/>
      <c r="AB599" s="29"/>
      <c r="AC599" s="29"/>
    </row>
    <row r="600" spans="1:29" ht="15.75" customHeight="1">
      <c r="A600" s="29"/>
      <c r="B600" s="29"/>
      <c r="C600" s="29"/>
      <c r="D600" s="75"/>
      <c r="E600" s="29"/>
      <c r="F600" s="29"/>
      <c r="G600" s="29"/>
      <c r="H600" s="29"/>
      <c r="I600" s="29"/>
      <c r="J600" s="29"/>
      <c r="K600" s="29"/>
      <c r="L600" s="29"/>
      <c r="M600" s="29"/>
      <c r="N600" s="29"/>
      <c r="O600" s="29"/>
      <c r="P600" s="29"/>
      <c r="Q600" s="29"/>
      <c r="R600" s="29"/>
      <c r="S600" s="29"/>
      <c r="T600" s="29"/>
      <c r="U600" s="29"/>
      <c r="V600" s="29"/>
      <c r="W600" s="29"/>
      <c r="X600" s="29"/>
      <c r="Y600" s="29"/>
      <c r="Z600" s="29"/>
      <c r="AA600" s="29"/>
      <c r="AB600" s="29"/>
      <c r="AC600" s="29"/>
    </row>
    <row r="601" spans="1:29" ht="15.75" customHeight="1">
      <c r="A601" s="29"/>
      <c r="B601" s="29"/>
      <c r="C601" s="29"/>
      <c r="D601" s="75"/>
      <c r="E601" s="29"/>
      <c r="F601" s="29"/>
      <c r="G601" s="29"/>
      <c r="H601" s="29"/>
      <c r="I601" s="29"/>
      <c r="J601" s="29"/>
      <c r="K601" s="29"/>
      <c r="L601" s="29"/>
      <c r="M601" s="29"/>
      <c r="N601" s="29"/>
      <c r="O601" s="29"/>
      <c r="P601" s="29"/>
      <c r="Q601" s="29"/>
      <c r="R601" s="29"/>
      <c r="S601" s="29"/>
      <c r="T601" s="29"/>
      <c r="U601" s="29"/>
      <c r="V601" s="29"/>
      <c r="W601" s="29"/>
      <c r="X601" s="29"/>
      <c r="Y601" s="29"/>
      <c r="Z601" s="29"/>
      <c r="AA601" s="29"/>
      <c r="AB601" s="29"/>
      <c r="AC601" s="29"/>
    </row>
    <row r="602" spans="1:29" ht="15.75" customHeight="1">
      <c r="A602" s="29"/>
      <c r="B602" s="29"/>
      <c r="C602" s="29"/>
      <c r="D602" s="75"/>
      <c r="E602" s="29"/>
      <c r="F602" s="29"/>
      <c r="G602" s="29"/>
      <c r="H602" s="29"/>
      <c r="I602" s="29"/>
      <c r="J602" s="29"/>
      <c r="K602" s="29"/>
      <c r="L602" s="29"/>
      <c r="M602" s="29"/>
      <c r="N602" s="29"/>
      <c r="O602" s="29"/>
      <c r="P602" s="29"/>
      <c r="Q602" s="29"/>
      <c r="R602" s="29"/>
      <c r="S602" s="29"/>
      <c r="T602" s="29"/>
      <c r="U602" s="29"/>
      <c r="V602" s="29"/>
      <c r="W602" s="29"/>
      <c r="X602" s="29"/>
      <c r="Y602" s="29"/>
      <c r="Z602" s="29"/>
      <c r="AA602" s="29"/>
      <c r="AB602" s="29"/>
      <c r="AC602" s="29"/>
    </row>
    <row r="603" spans="1:29" ht="15.75" customHeight="1">
      <c r="A603" s="29"/>
      <c r="B603" s="29"/>
      <c r="C603" s="29"/>
      <c r="D603" s="75"/>
      <c r="E603" s="29"/>
      <c r="F603" s="29"/>
      <c r="G603" s="29"/>
      <c r="H603" s="29"/>
      <c r="I603" s="29"/>
      <c r="J603" s="29"/>
      <c r="K603" s="29"/>
      <c r="L603" s="29"/>
      <c r="M603" s="29"/>
      <c r="N603" s="29"/>
      <c r="O603" s="29"/>
      <c r="P603" s="29"/>
      <c r="Q603" s="29"/>
      <c r="R603" s="29"/>
      <c r="S603" s="29"/>
      <c r="T603" s="29"/>
      <c r="U603" s="29"/>
      <c r="V603" s="29"/>
      <c r="W603" s="29"/>
      <c r="X603" s="29"/>
      <c r="Y603" s="29"/>
      <c r="Z603" s="29"/>
      <c r="AA603" s="29"/>
      <c r="AB603" s="29"/>
      <c r="AC603" s="29"/>
    </row>
    <row r="604" spans="1:29" ht="15.75" customHeight="1">
      <c r="A604" s="29"/>
      <c r="B604" s="29"/>
      <c r="C604" s="29"/>
      <c r="D604" s="75"/>
      <c r="E604" s="29"/>
      <c r="F604" s="29"/>
      <c r="G604" s="29"/>
      <c r="H604" s="29"/>
      <c r="I604" s="29"/>
      <c r="J604" s="29"/>
      <c r="K604" s="29"/>
      <c r="L604" s="29"/>
      <c r="M604" s="29"/>
      <c r="N604" s="29"/>
      <c r="O604" s="29"/>
      <c r="P604" s="29"/>
      <c r="Q604" s="29"/>
      <c r="R604" s="29"/>
      <c r="S604" s="29"/>
      <c r="T604" s="29"/>
      <c r="U604" s="29"/>
      <c r="V604" s="29"/>
      <c r="W604" s="29"/>
      <c r="X604" s="29"/>
      <c r="Y604" s="29"/>
      <c r="Z604" s="29"/>
      <c r="AA604" s="29"/>
      <c r="AB604" s="29"/>
      <c r="AC604" s="29"/>
    </row>
    <row r="605" spans="1:29" ht="15.75" customHeight="1">
      <c r="A605" s="29"/>
      <c r="B605" s="29"/>
      <c r="C605" s="29"/>
      <c r="D605" s="75"/>
      <c r="E605" s="29"/>
      <c r="F605" s="29"/>
      <c r="G605" s="29"/>
      <c r="H605" s="29"/>
      <c r="I605" s="29"/>
      <c r="J605" s="29"/>
      <c r="K605" s="29"/>
      <c r="L605" s="29"/>
      <c r="M605" s="29"/>
      <c r="N605" s="29"/>
      <c r="O605" s="29"/>
      <c r="P605" s="29"/>
      <c r="Q605" s="29"/>
      <c r="R605" s="29"/>
      <c r="S605" s="29"/>
      <c r="T605" s="29"/>
      <c r="U605" s="29"/>
      <c r="V605" s="29"/>
      <c r="W605" s="29"/>
      <c r="X605" s="29"/>
      <c r="Y605" s="29"/>
      <c r="Z605" s="29"/>
      <c r="AA605" s="29"/>
      <c r="AB605" s="29"/>
      <c r="AC605" s="29"/>
    </row>
    <row r="606" spans="1:29" ht="15.75" customHeight="1">
      <c r="A606" s="29"/>
      <c r="B606" s="29"/>
      <c r="C606" s="29"/>
      <c r="D606" s="75"/>
      <c r="E606" s="29"/>
      <c r="F606" s="29"/>
      <c r="G606" s="29"/>
      <c r="H606" s="29"/>
      <c r="I606" s="29"/>
      <c r="J606" s="29"/>
      <c r="K606" s="29"/>
      <c r="L606" s="29"/>
      <c r="M606" s="29"/>
      <c r="N606" s="29"/>
      <c r="O606" s="29"/>
      <c r="P606" s="29"/>
      <c r="Q606" s="29"/>
      <c r="R606" s="29"/>
      <c r="S606" s="29"/>
      <c r="T606" s="29"/>
      <c r="U606" s="29"/>
      <c r="V606" s="29"/>
      <c r="W606" s="29"/>
      <c r="X606" s="29"/>
      <c r="Y606" s="29"/>
      <c r="Z606" s="29"/>
      <c r="AA606" s="29"/>
      <c r="AB606" s="29"/>
      <c r="AC606" s="29"/>
    </row>
    <row r="607" spans="1:29" ht="15.75" customHeight="1">
      <c r="A607" s="29"/>
      <c r="B607" s="29"/>
      <c r="C607" s="29"/>
      <c r="D607" s="75"/>
      <c r="E607" s="29"/>
      <c r="F607" s="29"/>
      <c r="G607" s="29"/>
      <c r="H607" s="29"/>
      <c r="I607" s="29"/>
      <c r="J607" s="29"/>
      <c r="K607" s="29"/>
      <c r="L607" s="29"/>
      <c r="M607" s="29"/>
      <c r="N607" s="29"/>
      <c r="O607" s="29"/>
      <c r="P607" s="29"/>
      <c r="Q607" s="29"/>
      <c r="R607" s="29"/>
      <c r="S607" s="29"/>
      <c r="T607" s="29"/>
      <c r="U607" s="29"/>
      <c r="V607" s="29"/>
      <c r="W607" s="29"/>
      <c r="X607" s="29"/>
      <c r="Y607" s="29"/>
      <c r="Z607" s="29"/>
      <c r="AA607" s="29"/>
      <c r="AB607" s="29"/>
      <c r="AC607" s="29"/>
    </row>
    <row r="608" spans="1:29" ht="15.75" customHeight="1">
      <c r="A608" s="29"/>
      <c r="B608" s="29"/>
      <c r="C608" s="29"/>
      <c r="D608" s="75"/>
      <c r="E608" s="29"/>
      <c r="F608" s="29"/>
      <c r="G608" s="29"/>
      <c r="H608" s="29"/>
      <c r="I608" s="29"/>
      <c r="J608" s="29"/>
      <c r="K608" s="29"/>
      <c r="L608" s="29"/>
      <c r="M608" s="29"/>
      <c r="N608" s="29"/>
      <c r="O608" s="29"/>
      <c r="P608" s="29"/>
      <c r="Q608" s="29"/>
      <c r="R608" s="29"/>
      <c r="S608" s="29"/>
      <c r="T608" s="29"/>
      <c r="U608" s="29"/>
      <c r="V608" s="29"/>
      <c r="W608" s="29"/>
      <c r="X608" s="29"/>
      <c r="Y608" s="29"/>
      <c r="Z608" s="29"/>
      <c r="AA608" s="29"/>
      <c r="AB608" s="29"/>
      <c r="AC608" s="29"/>
    </row>
    <row r="609" spans="1:29" ht="15.75" customHeight="1">
      <c r="A609" s="29"/>
      <c r="B609" s="29"/>
      <c r="C609" s="29"/>
      <c r="D609" s="75"/>
      <c r="E609" s="29"/>
      <c r="F609" s="29"/>
      <c r="G609" s="29"/>
      <c r="H609" s="29"/>
      <c r="I609" s="29"/>
      <c r="J609" s="29"/>
      <c r="K609" s="29"/>
      <c r="L609" s="29"/>
      <c r="M609" s="29"/>
      <c r="N609" s="29"/>
      <c r="O609" s="29"/>
      <c r="P609" s="29"/>
      <c r="Q609" s="29"/>
      <c r="R609" s="29"/>
      <c r="S609" s="29"/>
      <c r="T609" s="29"/>
      <c r="U609" s="29"/>
      <c r="V609" s="29"/>
      <c r="W609" s="29"/>
      <c r="X609" s="29"/>
      <c r="Y609" s="29"/>
      <c r="Z609" s="29"/>
      <c r="AA609" s="29"/>
      <c r="AB609" s="29"/>
      <c r="AC609" s="29"/>
    </row>
    <row r="610" spans="1:29" ht="15.75" customHeight="1">
      <c r="A610" s="29"/>
      <c r="B610" s="29"/>
      <c r="C610" s="29"/>
      <c r="D610" s="75"/>
      <c r="E610" s="29"/>
      <c r="F610" s="29"/>
      <c r="G610" s="29"/>
      <c r="H610" s="29"/>
      <c r="I610" s="29"/>
      <c r="J610" s="29"/>
      <c r="K610" s="29"/>
      <c r="L610" s="29"/>
      <c r="M610" s="29"/>
      <c r="N610" s="29"/>
      <c r="O610" s="29"/>
      <c r="P610" s="29"/>
      <c r="Q610" s="29"/>
      <c r="R610" s="29"/>
      <c r="S610" s="29"/>
      <c r="T610" s="29"/>
      <c r="U610" s="29"/>
      <c r="V610" s="29"/>
      <c r="W610" s="29"/>
      <c r="X610" s="29"/>
      <c r="Y610" s="29"/>
      <c r="Z610" s="29"/>
      <c r="AA610" s="29"/>
      <c r="AB610" s="29"/>
      <c r="AC610" s="29"/>
    </row>
    <row r="611" spans="1:29" ht="15.75" customHeight="1">
      <c r="A611" s="29"/>
      <c r="B611" s="29"/>
      <c r="C611" s="29"/>
      <c r="D611" s="75"/>
      <c r="E611" s="29"/>
      <c r="F611" s="29"/>
      <c r="G611" s="29"/>
      <c r="H611" s="29"/>
      <c r="I611" s="29"/>
      <c r="J611" s="29"/>
      <c r="K611" s="29"/>
      <c r="L611" s="29"/>
      <c r="M611" s="29"/>
      <c r="N611" s="29"/>
      <c r="O611" s="29"/>
      <c r="P611" s="29"/>
      <c r="Q611" s="29"/>
      <c r="R611" s="29"/>
      <c r="S611" s="29"/>
      <c r="T611" s="29"/>
      <c r="U611" s="29"/>
      <c r="V611" s="29"/>
      <c r="W611" s="29"/>
      <c r="X611" s="29"/>
      <c r="Y611" s="29"/>
      <c r="Z611" s="29"/>
      <c r="AA611" s="29"/>
      <c r="AB611" s="29"/>
      <c r="AC611" s="29"/>
    </row>
    <row r="612" spans="1:29" ht="15.75" customHeight="1">
      <c r="A612" s="29"/>
      <c r="B612" s="29"/>
      <c r="C612" s="29"/>
      <c r="D612" s="75"/>
      <c r="E612" s="29"/>
      <c r="F612" s="29"/>
      <c r="G612" s="29"/>
      <c r="H612" s="29"/>
      <c r="I612" s="29"/>
      <c r="J612" s="29"/>
      <c r="K612" s="29"/>
      <c r="L612" s="29"/>
      <c r="M612" s="29"/>
      <c r="N612" s="29"/>
      <c r="O612" s="29"/>
      <c r="P612" s="29"/>
      <c r="Q612" s="29"/>
      <c r="R612" s="29"/>
      <c r="S612" s="29"/>
      <c r="T612" s="29"/>
      <c r="U612" s="29"/>
      <c r="V612" s="29"/>
      <c r="W612" s="29"/>
      <c r="X612" s="29"/>
      <c r="Y612" s="29"/>
      <c r="Z612" s="29"/>
      <c r="AA612" s="29"/>
      <c r="AB612" s="29"/>
      <c r="AC612" s="29"/>
    </row>
    <row r="613" spans="1:29" ht="15.75" customHeight="1">
      <c r="A613" s="29"/>
      <c r="B613" s="29"/>
      <c r="C613" s="29"/>
      <c r="D613" s="75"/>
      <c r="E613" s="29"/>
      <c r="F613" s="29"/>
      <c r="G613" s="29"/>
      <c r="H613" s="29"/>
      <c r="I613" s="29"/>
      <c r="J613" s="29"/>
      <c r="K613" s="29"/>
      <c r="L613" s="29"/>
      <c r="M613" s="29"/>
      <c r="N613" s="29"/>
      <c r="O613" s="29"/>
      <c r="P613" s="29"/>
      <c r="Q613" s="29"/>
      <c r="R613" s="29"/>
      <c r="S613" s="29"/>
      <c r="T613" s="29"/>
      <c r="U613" s="29"/>
      <c r="V613" s="29"/>
      <c r="W613" s="29"/>
      <c r="X613" s="29"/>
      <c r="Y613" s="29"/>
      <c r="Z613" s="29"/>
      <c r="AA613" s="29"/>
      <c r="AB613" s="29"/>
      <c r="AC613" s="29"/>
    </row>
    <row r="614" spans="1:29" ht="15.75" customHeight="1">
      <c r="A614" s="29"/>
      <c r="B614" s="29"/>
      <c r="C614" s="29"/>
      <c r="D614" s="75"/>
      <c r="E614" s="29"/>
      <c r="F614" s="29"/>
      <c r="G614" s="29"/>
      <c r="H614" s="29"/>
      <c r="I614" s="29"/>
      <c r="J614" s="29"/>
      <c r="K614" s="29"/>
      <c r="L614" s="29"/>
      <c r="M614" s="29"/>
      <c r="N614" s="29"/>
      <c r="O614" s="29"/>
      <c r="P614" s="29"/>
      <c r="Q614" s="29"/>
      <c r="R614" s="29"/>
      <c r="S614" s="29"/>
      <c r="T614" s="29"/>
      <c r="U614" s="29"/>
      <c r="V614" s="29"/>
      <c r="W614" s="29"/>
      <c r="X614" s="29"/>
      <c r="Y614" s="29"/>
      <c r="Z614" s="29"/>
      <c r="AA614" s="29"/>
      <c r="AB614" s="29"/>
      <c r="AC614" s="29"/>
    </row>
    <row r="615" spans="1:29" ht="15.75" customHeight="1">
      <c r="A615" s="29"/>
      <c r="B615" s="29"/>
      <c r="C615" s="29"/>
      <c r="D615" s="75"/>
      <c r="E615" s="29"/>
      <c r="F615" s="29"/>
      <c r="G615" s="29"/>
      <c r="H615" s="29"/>
      <c r="I615" s="29"/>
      <c r="J615" s="29"/>
      <c r="K615" s="29"/>
      <c r="L615" s="29"/>
      <c r="M615" s="29"/>
      <c r="N615" s="29"/>
      <c r="O615" s="29"/>
      <c r="P615" s="29"/>
      <c r="Q615" s="29"/>
      <c r="R615" s="29"/>
      <c r="S615" s="29"/>
      <c r="T615" s="29"/>
      <c r="U615" s="29"/>
      <c r="V615" s="29"/>
      <c r="W615" s="29"/>
      <c r="X615" s="29"/>
      <c r="Y615" s="29"/>
      <c r="Z615" s="29"/>
      <c r="AA615" s="29"/>
      <c r="AB615" s="29"/>
      <c r="AC615" s="29"/>
    </row>
    <row r="616" spans="1:29" ht="15.75" customHeight="1">
      <c r="A616" s="29"/>
      <c r="B616" s="29"/>
      <c r="C616" s="29"/>
      <c r="D616" s="75"/>
      <c r="E616" s="29"/>
      <c r="F616" s="29"/>
      <c r="G616" s="29"/>
      <c r="H616" s="29"/>
      <c r="I616" s="29"/>
      <c r="J616" s="29"/>
      <c r="K616" s="29"/>
      <c r="L616" s="29"/>
      <c r="M616" s="29"/>
      <c r="N616" s="29"/>
      <c r="O616" s="29"/>
      <c r="P616" s="29"/>
      <c r="Q616" s="29"/>
      <c r="R616" s="29"/>
      <c r="S616" s="29"/>
      <c r="T616" s="29"/>
      <c r="U616" s="29"/>
      <c r="V616" s="29"/>
      <c r="W616" s="29"/>
      <c r="X616" s="29"/>
      <c r="Y616" s="29"/>
      <c r="Z616" s="29"/>
      <c r="AA616" s="29"/>
      <c r="AB616" s="29"/>
      <c r="AC616" s="29"/>
    </row>
    <row r="617" spans="1:29" ht="15.75" customHeight="1">
      <c r="A617" s="29"/>
      <c r="B617" s="29"/>
      <c r="C617" s="29"/>
      <c r="D617" s="75"/>
      <c r="E617" s="29"/>
      <c r="F617" s="29"/>
      <c r="G617" s="29"/>
      <c r="H617" s="29"/>
      <c r="I617" s="29"/>
      <c r="J617" s="29"/>
      <c r="K617" s="29"/>
      <c r="L617" s="29"/>
      <c r="M617" s="29"/>
      <c r="N617" s="29"/>
      <c r="O617" s="29"/>
      <c r="P617" s="29"/>
      <c r="Q617" s="29"/>
      <c r="R617" s="29"/>
      <c r="S617" s="29"/>
      <c r="T617" s="29"/>
      <c r="U617" s="29"/>
      <c r="V617" s="29"/>
      <c r="W617" s="29"/>
      <c r="X617" s="29"/>
      <c r="Y617" s="29"/>
      <c r="Z617" s="29"/>
      <c r="AA617" s="29"/>
      <c r="AB617" s="29"/>
      <c r="AC617" s="29"/>
    </row>
    <row r="618" spans="1:29" ht="15.75" customHeight="1">
      <c r="A618" s="29"/>
      <c r="B618" s="29"/>
      <c r="C618" s="29"/>
      <c r="D618" s="75"/>
      <c r="E618" s="29"/>
      <c r="F618" s="29"/>
      <c r="G618" s="29"/>
      <c r="H618" s="29"/>
      <c r="I618" s="29"/>
      <c r="J618" s="29"/>
      <c r="K618" s="29"/>
      <c r="L618" s="29"/>
      <c r="M618" s="29"/>
      <c r="N618" s="29"/>
      <c r="O618" s="29"/>
      <c r="P618" s="29"/>
      <c r="Q618" s="29"/>
      <c r="R618" s="29"/>
      <c r="S618" s="29"/>
      <c r="T618" s="29"/>
      <c r="U618" s="29"/>
      <c r="V618" s="29"/>
      <c r="W618" s="29"/>
      <c r="X618" s="29"/>
      <c r="Y618" s="29"/>
      <c r="Z618" s="29"/>
      <c r="AA618" s="29"/>
      <c r="AB618" s="29"/>
      <c r="AC618" s="29"/>
    </row>
    <row r="619" spans="1:29" ht="15.75" customHeight="1">
      <c r="A619" s="29"/>
      <c r="B619" s="29"/>
      <c r="C619" s="29"/>
      <c r="D619" s="75"/>
      <c r="E619" s="29"/>
      <c r="F619" s="29"/>
      <c r="G619" s="29"/>
      <c r="H619" s="29"/>
      <c r="I619" s="29"/>
      <c r="J619" s="29"/>
      <c r="K619" s="29"/>
      <c r="L619" s="29"/>
      <c r="M619" s="29"/>
      <c r="N619" s="29"/>
      <c r="O619" s="29"/>
      <c r="P619" s="29"/>
      <c r="Q619" s="29"/>
      <c r="R619" s="29"/>
      <c r="S619" s="29"/>
      <c r="T619" s="29"/>
      <c r="U619" s="29"/>
      <c r="V619" s="29"/>
      <c r="W619" s="29"/>
      <c r="X619" s="29"/>
      <c r="Y619" s="29"/>
      <c r="Z619" s="29"/>
      <c r="AA619" s="29"/>
      <c r="AB619" s="29"/>
      <c r="AC619" s="29"/>
    </row>
    <row r="620" spans="1:29" ht="15.75" customHeight="1">
      <c r="A620" s="29"/>
      <c r="B620" s="29"/>
      <c r="C620" s="29"/>
      <c r="D620" s="75"/>
      <c r="E620" s="29"/>
      <c r="F620" s="29"/>
      <c r="G620" s="29"/>
      <c r="H620" s="29"/>
      <c r="I620" s="29"/>
      <c r="J620" s="29"/>
      <c r="K620" s="29"/>
      <c r="L620" s="29"/>
      <c r="M620" s="29"/>
      <c r="N620" s="29"/>
      <c r="O620" s="29"/>
      <c r="P620" s="29"/>
      <c r="Q620" s="29"/>
      <c r="R620" s="29"/>
      <c r="S620" s="29"/>
      <c r="T620" s="29"/>
      <c r="U620" s="29"/>
      <c r="V620" s="29"/>
      <c r="W620" s="29"/>
      <c r="X620" s="29"/>
      <c r="Y620" s="29"/>
      <c r="Z620" s="29"/>
      <c r="AA620" s="29"/>
      <c r="AB620" s="29"/>
      <c r="AC620" s="29"/>
    </row>
    <row r="621" spans="1:29" ht="15.75" customHeight="1">
      <c r="A621" s="29"/>
      <c r="B621" s="29"/>
      <c r="C621" s="29"/>
      <c r="D621" s="75"/>
      <c r="E621" s="29"/>
      <c r="F621" s="29"/>
      <c r="G621" s="29"/>
      <c r="H621" s="29"/>
      <c r="I621" s="29"/>
      <c r="J621" s="29"/>
      <c r="K621" s="29"/>
      <c r="L621" s="29"/>
      <c r="M621" s="29"/>
      <c r="N621" s="29"/>
      <c r="O621" s="29"/>
      <c r="P621" s="29"/>
      <c r="Q621" s="29"/>
      <c r="R621" s="29"/>
      <c r="S621" s="29"/>
      <c r="T621" s="29"/>
      <c r="U621" s="29"/>
      <c r="V621" s="29"/>
      <c r="W621" s="29"/>
      <c r="X621" s="29"/>
      <c r="Y621" s="29"/>
      <c r="Z621" s="29"/>
      <c r="AA621" s="29"/>
      <c r="AB621" s="29"/>
      <c r="AC621" s="29"/>
    </row>
    <row r="622" spans="1:29" ht="15.75" customHeight="1">
      <c r="A622" s="29"/>
      <c r="B622" s="29"/>
      <c r="C622" s="29"/>
      <c r="D622" s="75"/>
      <c r="E622" s="29"/>
      <c r="F622" s="29"/>
      <c r="G622" s="29"/>
      <c r="H622" s="29"/>
      <c r="I622" s="29"/>
      <c r="J622" s="29"/>
      <c r="K622" s="29"/>
      <c r="L622" s="29"/>
      <c r="M622" s="29"/>
      <c r="N622" s="29"/>
      <c r="O622" s="29"/>
      <c r="P622" s="29"/>
      <c r="Q622" s="29"/>
      <c r="R622" s="29"/>
      <c r="S622" s="29"/>
      <c r="T622" s="29"/>
      <c r="U622" s="29"/>
      <c r="V622" s="29"/>
      <c r="W622" s="29"/>
      <c r="X622" s="29"/>
      <c r="Y622" s="29"/>
      <c r="Z622" s="29"/>
      <c r="AA622" s="29"/>
      <c r="AB622" s="29"/>
      <c r="AC622" s="29"/>
    </row>
    <row r="623" spans="1:29" ht="15.75" customHeight="1">
      <c r="A623" s="29"/>
      <c r="B623" s="29"/>
      <c r="C623" s="29"/>
      <c r="D623" s="75"/>
      <c r="E623" s="29"/>
      <c r="F623" s="29"/>
      <c r="G623" s="29"/>
      <c r="H623" s="29"/>
      <c r="I623" s="29"/>
      <c r="J623" s="29"/>
      <c r="K623" s="29"/>
      <c r="L623" s="29"/>
      <c r="M623" s="29"/>
      <c r="N623" s="29"/>
      <c r="O623" s="29"/>
      <c r="P623" s="29"/>
      <c r="Q623" s="29"/>
      <c r="R623" s="29"/>
      <c r="S623" s="29"/>
      <c r="T623" s="29"/>
      <c r="U623" s="29"/>
      <c r="V623" s="29"/>
      <c r="W623" s="29"/>
      <c r="X623" s="29"/>
      <c r="Y623" s="29"/>
      <c r="Z623" s="29"/>
      <c r="AA623" s="29"/>
      <c r="AB623" s="29"/>
      <c r="AC623" s="29"/>
    </row>
    <row r="624" spans="1:29" ht="15.75" customHeight="1">
      <c r="A624" s="29"/>
      <c r="B624" s="29"/>
      <c r="C624" s="29"/>
      <c r="D624" s="75"/>
      <c r="E624" s="29"/>
      <c r="F624" s="29"/>
      <c r="G624" s="29"/>
      <c r="H624" s="29"/>
      <c r="I624" s="29"/>
      <c r="J624" s="29"/>
      <c r="K624" s="29"/>
      <c r="L624" s="29"/>
      <c r="M624" s="29"/>
      <c r="N624" s="29"/>
      <c r="O624" s="29"/>
      <c r="P624" s="29"/>
      <c r="Q624" s="29"/>
      <c r="R624" s="29"/>
      <c r="S624" s="29"/>
      <c r="T624" s="29"/>
      <c r="U624" s="29"/>
      <c r="V624" s="29"/>
      <c r="W624" s="29"/>
      <c r="X624" s="29"/>
      <c r="Y624" s="29"/>
      <c r="Z624" s="29"/>
      <c r="AA624" s="29"/>
      <c r="AB624" s="29"/>
      <c r="AC624" s="29"/>
    </row>
    <row r="625" spans="1:29" ht="15.75" customHeight="1">
      <c r="A625" s="29"/>
      <c r="B625" s="29"/>
      <c r="C625" s="29"/>
      <c r="D625" s="75"/>
      <c r="E625" s="29"/>
      <c r="F625" s="29"/>
      <c r="G625" s="29"/>
      <c r="H625" s="29"/>
      <c r="I625" s="29"/>
      <c r="J625" s="29"/>
      <c r="K625" s="29"/>
      <c r="L625" s="29"/>
      <c r="M625" s="29"/>
      <c r="N625" s="29"/>
      <c r="O625" s="29"/>
      <c r="P625" s="29"/>
      <c r="Q625" s="29"/>
      <c r="R625" s="29"/>
      <c r="S625" s="29"/>
      <c r="T625" s="29"/>
      <c r="U625" s="29"/>
      <c r="V625" s="29"/>
      <c r="W625" s="29"/>
      <c r="X625" s="29"/>
      <c r="Y625" s="29"/>
      <c r="Z625" s="29"/>
      <c r="AA625" s="29"/>
      <c r="AB625" s="29"/>
      <c r="AC625" s="29"/>
    </row>
    <row r="626" spans="1:29" ht="15.75" customHeight="1">
      <c r="A626" s="29"/>
      <c r="B626" s="29"/>
      <c r="C626" s="29"/>
      <c r="D626" s="75"/>
      <c r="E626" s="29"/>
      <c r="F626" s="29"/>
      <c r="G626" s="29"/>
      <c r="H626" s="29"/>
      <c r="I626" s="29"/>
      <c r="J626" s="29"/>
      <c r="K626" s="29"/>
      <c r="L626" s="29"/>
      <c r="M626" s="29"/>
      <c r="N626" s="29"/>
      <c r="O626" s="29"/>
      <c r="P626" s="29"/>
      <c r="Q626" s="29"/>
      <c r="R626" s="29"/>
      <c r="S626" s="29"/>
      <c r="T626" s="29"/>
      <c r="U626" s="29"/>
      <c r="V626" s="29"/>
      <c r="W626" s="29"/>
      <c r="X626" s="29"/>
      <c r="Y626" s="29"/>
      <c r="Z626" s="29"/>
      <c r="AA626" s="29"/>
      <c r="AB626" s="29"/>
      <c r="AC626" s="29"/>
    </row>
    <row r="627" spans="1:29" ht="15.75" customHeight="1">
      <c r="A627" s="29"/>
      <c r="B627" s="29"/>
      <c r="C627" s="29"/>
      <c r="D627" s="75"/>
      <c r="E627" s="29"/>
      <c r="F627" s="29"/>
      <c r="G627" s="29"/>
      <c r="H627" s="29"/>
      <c r="I627" s="29"/>
      <c r="J627" s="29"/>
      <c r="K627" s="29"/>
      <c r="L627" s="29"/>
      <c r="M627" s="29"/>
      <c r="N627" s="29"/>
      <c r="O627" s="29"/>
      <c r="P627" s="29"/>
      <c r="Q627" s="29"/>
      <c r="R627" s="29"/>
      <c r="S627" s="29"/>
      <c r="T627" s="29"/>
      <c r="U627" s="29"/>
      <c r="V627" s="29"/>
      <c r="W627" s="29"/>
      <c r="X627" s="29"/>
      <c r="Y627" s="29"/>
      <c r="Z627" s="29"/>
      <c r="AA627" s="29"/>
      <c r="AB627" s="29"/>
      <c r="AC627" s="29"/>
    </row>
    <row r="628" spans="1:29" ht="15.75" customHeight="1">
      <c r="A628" s="29"/>
      <c r="B628" s="29"/>
      <c r="C628" s="29"/>
      <c r="D628" s="75"/>
      <c r="E628" s="29"/>
      <c r="F628" s="29"/>
      <c r="G628" s="29"/>
      <c r="H628" s="29"/>
      <c r="I628" s="29"/>
      <c r="J628" s="29"/>
      <c r="K628" s="29"/>
      <c r="L628" s="29"/>
      <c r="M628" s="29"/>
      <c r="N628" s="29"/>
      <c r="O628" s="29"/>
      <c r="P628" s="29"/>
      <c r="Q628" s="29"/>
      <c r="R628" s="29"/>
      <c r="S628" s="29"/>
      <c r="T628" s="29"/>
      <c r="U628" s="29"/>
      <c r="V628" s="29"/>
      <c r="W628" s="29"/>
      <c r="X628" s="29"/>
      <c r="Y628" s="29"/>
      <c r="Z628" s="29"/>
      <c r="AA628" s="29"/>
      <c r="AB628" s="29"/>
      <c r="AC628" s="29"/>
    </row>
    <row r="629" spans="1:29" ht="15.75" customHeight="1">
      <c r="A629" s="29"/>
      <c r="B629" s="29"/>
      <c r="C629" s="29"/>
      <c r="D629" s="75"/>
      <c r="E629" s="29"/>
      <c r="F629" s="29"/>
      <c r="G629" s="29"/>
      <c r="H629" s="29"/>
      <c r="I629" s="29"/>
      <c r="J629" s="29"/>
      <c r="K629" s="29"/>
      <c r="L629" s="29"/>
      <c r="M629" s="29"/>
      <c r="N629" s="29"/>
      <c r="O629" s="29"/>
      <c r="P629" s="29"/>
      <c r="Q629" s="29"/>
      <c r="R629" s="29"/>
      <c r="S629" s="29"/>
      <c r="T629" s="29"/>
      <c r="U629" s="29"/>
      <c r="V629" s="29"/>
      <c r="W629" s="29"/>
      <c r="X629" s="29"/>
      <c r="Y629" s="29"/>
      <c r="Z629" s="29"/>
      <c r="AA629" s="29"/>
      <c r="AB629" s="29"/>
      <c r="AC629" s="29"/>
    </row>
    <row r="630" spans="1:29" ht="15.75" customHeight="1">
      <c r="A630" s="29"/>
      <c r="B630" s="29"/>
      <c r="C630" s="29"/>
      <c r="D630" s="75"/>
      <c r="E630" s="29"/>
      <c r="F630" s="29"/>
      <c r="G630" s="29"/>
      <c r="H630" s="29"/>
      <c r="I630" s="29"/>
      <c r="J630" s="29"/>
      <c r="K630" s="29"/>
      <c r="L630" s="29"/>
      <c r="M630" s="29"/>
      <c r="N630" s="29"/>
      <c r="O630" s="29"/>
      <c r="P630" s="29"/>
      <c r="Q630" s="29"/>
      <c r="R630" s="29"/>
      <c r="S630" s="29"/>
      <c r="T630" s="29"/>
      <c r="U630" s="29"/>
      <c r="V630" s="29"/>
      <c r="W630" s="29"/>
      <c r="X630" s="29"/>
      <c r="Y630" s="29"/>
      <c r="Z630" s="29"/>
      <c r="AA630" s="29"/>
      <c r="AB630" s="29"/>
      <c r="AC630" s="29"/>
    </row>
    <row r="631" spans="1:29" ht="15.75" customHeight="1">
      <c r="A631" s="29"/>
      <c r="B631" s="29"/>
      <c r="C631" s="29"/>
      <c r="D631" s="75"/>
      <c r="E631" s="29"/>
      <c r="F631" s="29"/>
      <c r="G631" s="29"/>
      <c r="H631" s="29"/>
      <c r="I631" s="29"/>
      <c r="J631" s="29"/>
      <c r="K631" s="29"/>
      <c r="L631" s="29"/>
      <c r="M631" s="29"/>
      <c r="N631" s="29"/>
      <c r="O631" s="29"/>
      <c r="P631" s="29"/>
      <c r="Q631" s="29"/>
      <c r="R631" s="29"/>
      <c r="S631" s="29"/>
      <c r="T631" s="29"/>
      <c r="U631" s="29"/>
      <c r="V631" s="29"/>
      <c r="W631" s="29"/>
      <c r="X631" s="29"/>
      <c r="Y631" s="29"/>
      <c r="Z631" s="29"/>
      <c r="AA631" s="29"/>
      <c r="AB631" s="29"/>
      <c r="AC631" s="29"/>
    </row>
    <row r="632" spans="1:29" ht="15.75" customHeight="1">
      <c r="A632" s="29"/>
      <c r="B632" s="29"/>
      <c r="C632" s="29"/>
      <c r="D632" s="75"/>
      <c r="E632" s="29"/>
      <c r="F632" s="29"/>
      <c r="G632" s="29"/>
      <c r="H632" s="29"/>
      <c r="I632" s="29"/>
      <c r="J632" s="29"/>
      <c r="K632" s="29"/>
      <c r="L632" s="29"/>
      <c r="M632" s="29"/>
      <c r="N632" s="29"/>
      <c r="O632" s="29"/>
      <c r="P632" s="29"/>
      <c r="Q632" s="29"/>
      <c r="R632" s="29"/>
      <c r="S632" s="29"/>
      <c r="T632" s="29"/>
      <c r="U632" s="29"/>
      <c r="V632" s="29"/>
      <c r="W632" s="29"/>
      <c r="X632" s="29"/>
      <c r="Y632" s="29"/>
      <c r="Z632" s="29"/>
      <c r="AA632" s="29"/>
      <c r="AB632" s="29"/>
      <c r="AC632" s="29"/>
    </row>
    <row r="633" spans="1:29" ht="15.75" customHeight="1">
      <c r="A633" s="29"/>
      <c r="B633" s="29"/>
      <c r="C633" s="29"/>
      <c r="D633" s="75"/>
      <c r="E633" s="29"/>
      <c r="F633" s="29"/>
      <c r="G633" s="29"/>
      <c r="H633" s="29"/>
      <c r="I633" s="29"/>
      <c r="J633" s="29"/>
      <c r="K633" s="29"/>
      <c r="L633" s="29"/>
      <c r="M633" s="29"/>
      <c r="N633" s="29"/>
      <c r="O633" s="29"/>
      <c r="P633" s="29"/>
      <c r="Q633" s="29"/>
      <c r="R633" s="29"/>
      <c r="S633" s="29"/>
      <c r="T633" s="29"/>
      <c r="U633" s="29"/>
      <c r="V633" s="29"/>
      <c r="W633" s="29"/>
      <c r="X633" s="29"/>
      <c r="Y633" s="29"/>
      <c r="Z633" s="29"/>
      <c r="AA633" s="29"/>
      <c r="AB633" s="29"/>
      <c r="AC633" s="29"/>
    </row>
    <row r="634" spans="1:29" ht="15.75" customHeight="1">
      <c r="A634" s="29"/>
      <c r="B634" s="29"/>
      <c r="C634" s="29"/>
      <c r="D634" s="75"/>
      <c r="E634" s="29"/>
      <c r="F634" s="29"/>
      <c r="G634" s="29"/>
      <c r="H634" s="29"/>
      <c r="I634" s="29"/>
      <c r="J634" s="29"/>
      <c r="K634" s="29"/>
      <c r="L634" s="29"/>
      <c r="M634" s="29"/>
      <c r="N634" s="29"/>
      <c r="O634" s="29"/>
      <c r="P634" s="29"/>
      <c r="Q634" s="29"/>
      <c r="R634" s="29"/>
      <c r="S634" s="29"/>
      <c r="T634" s="29"/>
      <c r="U634" s="29"/>
      <c r="V634" s="29"/>
      <c r="W634" s="29"/>
      <c r="X634" s="29"/>
      <c r="Y634" s="29"/>
      <c r="Z634" s="29"/>
      <c r="AA634" s="29"/>
      <c r="AB634" s="29"/>
      <c r="AC634" s="29"/>
    </row>
    <row r="635" spans="1:29" ht="15.75" customHeight="1">
      <c r="A635" s="29"/>
      <c r="B635" s="29"/>
      <c r="C635" s="29"/>
      <c r="D635" s="75"/>
      <c r="E635" s="29"/>
      <c r="F635" s="29"/>
      <c r="G635" s="29"/>
      <c r="H635" s="29"/>
      <c r="I635" s="29"/>
      <c r="J635" s="29"/>
      <c r="K635" s="29"/>
      <c r="L635" s="29"/>
      <c r="M635" s="29"/>
      <c r="N635" s="29"/>
      <c r="O635" s="29"/>
      <c r="P635" s="29"/>
      <c r="Q635" s="29"/>
      <c r="R635" s="29"/>
      <c r="S635" s="29"/>
      <c r="T635" s="29"/>
      <c r="U635" s="29"/>
      <c r="V635" s="29"/>
      <c r="W635" s="29"/>
      <c r="X635" s="29"/>
      <c r="Y635" s="29"/>
      <c r="Z635" s="29"/>
      <c r="AA635" s="29"/>
      <c r="AB635" s="29"/>
      <c r="AC635" s="29"/>
    </row>
    <row r="636" spans="1:29" ht="15.75" customHeight="1">
      <c r="A636" s="29"/>
      <c r="B636" s="29"/>
      <c r="C636" s="29"/>
      <c r="D636" s="75"/>
      <c r="E636" s="29"/>
      <c r="F636" s="29"/>
      <c r="G636" s="29"/>
      <c r="H636" s="29"/>
      <c r="I636" s="29"/>
      <c r="J636" s="29"/>
      <c r="K636" s="29"/>
      <c r="L636" s="29"/>
      <c r="M636" s="29"/>
      <c r="N636" s="29"/>
      <c r="O636" s="29"/>
      <c r="P636" s="29"/>
      <c r="Q636" s="29"/>
      <c r="R636" s="29"/>
      <c r="S636" s="29"/>
      <c r="T636" s="29"/>
      <c r="U636" s="29"/>
      <c r="V636" s="29"/>
      <c r="W636" s="29"/>
      <c r="X636" s="29"/>
      <c r="Y636" s="29"/>
      <c r="Z636" s="29"/>
      <c r="AA636" s="29"/>
      <c r="AB636" s="29"/>
      <c r="AC636" s="29"/>
    </row>
    <row r="637" spans="1:29" ht="15.75" customHeight="1">
      <c r="A637" s="29"/>
      <c r="B637" s="29"/>
      <c r="C637" s="29"/>
      <c r="D637" s="75"/>
      <c r="E637" s="29"/>
      <c r="F637" s="29"/>
      <c r="G637" s="29"/>
      <c r="H637" s="29"/>
      <c r="I637" s="29"/>
      <c r="J637" s="29"/>
      <c r="K637" s="29"/>
      <c r="L637" s="29"/>
      <c r="M637" s="29"/>
      <c r="N637" s="29"/>
      <c r="O637" s="29"/>
      <c r="P637" s="29"/>
      <c r="Q637" s="29"/>
      <c r="R637" s="29"/>
      <c r="S637" s="29"/>
      <c r="T637" s="29"/>
      <c r="U637" s="29"/>
      <c r="V637" s="29"/>
      <c r="W637" s="29"/>
      <c r="X637" s="29"/>
      <c r="Y637" s="29"/>
      <c r="Z637" s="29"/>
      <c r="AA637" s="29"/>
      <c r="AB637" s="29"/>
      <c r="AC637" s="29"/>
    </row>
    <row r="638" spans="1:29" ht="15.75" customHeight="1">
      <c r="A638" s="29"/>
      <c r="B638" s="29"/>
      <c r="C638" s="29"/>
      <c r="D638" s="75"/>
      <c r="E638" s="29"/>
      <c r="F638" s="29"/>
      <c r="G638" s="29"/>
      <c r="H638" s="29"/>
      <c r="I638" s="29"/>
      <c r="J638" s="29"/>
      <c r="K638" s="29"/>
      <c r="L638" s="29"/>
      <c r="M638" s="29"/>
      <c r="N638" s="29"/>
      <c r="O638" s="29"/>
      <c r="P638" s="29"/>
      <c r="Q638" s="29"/>
      <c r="R638" s="29"/>
      <c r="S638" s="29"/>
      <c r="T638" s="29"/>
      <c r="U638" s="29"/>
      <c r="V638" s="29"/>
      <c r="W638" s="29"/>
      <c r="X638" s="29"/>
      <c r="Y638" s="29"/>
      <c r="Z638" s="29"/>
      <c r="AA638" s="29"/>
      <c r="AB638" s="29"/>
      <c r="AC638" s="29"/>
    </row>
    <row r="639" spans="1:29" ht="15.75" customHeight="1">
      <c r="A639" s="29"/>
      <c r="B639" s="29"/>
      <c r="C639" s="29"/>
      <c r="D639" s="75"/>
      <c r="E639" s="29"/>
      <c r="F639" s="29"/>
      <c r="G639" s="29"/>
      <c r="H639" s="29"/>
      <c r="I639" s="29"/>
      <c r="J639" s="29"/>
      <c r="K639" s="29"/>
      <c r="L639" s="29"/>
      <c r="M639" s="29"/>
      <c r="N639" s="29"/>
      <c r="O639" s="29"/>
      <c r="P639" s="29"/>
      <c r="Q639" s="29"/>
      <c r="R639" s="29"/>
      <c r="S639" s="29"/>
      <c r="T639" s="29"/>
      <c r="U639" s="29"/>
      <c r="V639" s="29"/>
      <c r="W639" s="29"/>
      <c r="X639" s="29"/>
      <c r="Y639" s="29"/>
      <c r="Z639" s="29"/>
      <c r="AA639" s="29"/>
      <c r="AB639" s="29"/>
      <c r="AC639" s="29"/>
    </row>
    <row r="640" spans="1:29" ht="15.75" customHeight="1">
      <c r="A640" s="29"/>
      <c r="B640" s="29"/>
      <c r="C640" s="29"/>
      <c r="D640" s="75"/>
      <c r="E640" s="29"/>
      <c r="F640" s="29"/>
      <c r="G640" s="29"/>
      <c r="H640" s="29"/>
      <c r="I640" s="29"/>
      <c r="J640" s="29"/>
      <c r="K640" s="29"/>
      <c r="L640" s="29"/>
      <c r="M640" s="29"/>
      <c r="N640" s="29"/>
      <c r="O640" s="29"/>
      <c r="P640" s="29"/>
      <c r="Q640" s="29"/>
      <c r="R640" s="29"/>
      <c r="S640" s="29"/>
      <c r="T640" s="29"/>
      <c r="U640" s="29"/>
      <c r="V640" s="29"/>
      <c r="W640" s="29"/>
      <c r="X640" s="29"/>
      <c r="Y640" s="29"/>
      <c r="Z640" s="29"/>
      <c r="AA640" s="29"/>
      <c r="AB640" s="29"/>
      <c r="AC640" s="29"/>
    </row>
    <row r="641" spans="1:29" ht="15.75" customHeight="1">
      <c r="A641" s="29"/>
      <c r="B641" s="29"/>
      <c r="C641" s="29"/>
      <c r="D641" s="75"/>
      <c r="E641" s="29"/>
      <c r="F641" s="29"/>
      <c r="G641" s="29"/>
      <c r="H641" s="29"/>
      <c r="I641" s="29"/>
      <c r="J641" s="29"/>
      <c r="K641" s="29"/>
      <c r="L641" s="29"/>
      <c r="M641" s="29"/>
      <c r="N641" s="29"/>
      <c r="O641" s="29"/>
      <c r="P641" s="29"/>
      <c r="Q641" s="29"/>
      <c r="R641" s="29"/>
      <c r="S641" s="29"/>
      <c r="T641" s="29"/>
      <c r="U641" s="29"/>
      <c r="V641" s="29"/>
      <c r="W641" s="29"/>
      <c r="X641" s="29"/>
      <c r="Y641" s="29"/>
      <c r="Z641" s="29"/>
      <c r="AA641" s="29"/>
      <c r="AB641" s="29"/>
      <c r="AC641" s="29"/>
    </row>
    <row r="642" spans="1:29" ht="15.75" customHeight="1">
      <c r="A642" s="29"/>
      <c r="B642" s="29"/>
      <c r="C642" s="29"/>
      <c r="D642" s="75"/>
      <c r="E642" s="29"/>
      <c r="F642" s="29"/>
      <c r="G642" s="29"/>
      <c r="H642" s="29"/>
      <c r="I642" s="29"/>
      <c r="J642" s="29"/>
      <c r="K642" s="29"/>
      <c r="L642" s="29"/>
      <c r="M642" s="29"/>
      <c r="N642" s="29"/>
      <c r="O642" s="29"/>
      <c r="P642" s="29"/>
      <c r="Q642" s="29"/>
      <c r="R642" s="29"/>
      <c r="S642" s="29"/>
      <c r="T642" s="29"/>
      <c r="U642" s="29"/>
      <c r="V642" s="29"/>
      <c r="W642" s="29"/>
      <c r="X642" s="29"/>
      <c r="Y642" s="29"/>
      <c r="Z642" s="29"/>
      <c r="AA642" s="29"/>
      <c r="AB642" s="29"/>
      <c r="AC642" s="29"/>
    </row>
    <row r="643" spans="1:29" ht="15.75" customHeight="1">
      <c r="A643" s="29"/>
      <c r="B643" s="29"/>
      <c r="C643" s="29"/>
      <c r="D643" s="75"/>
      <c r="E643" s="29"/>
      <c r="F643" s="29"/>
      <c r="G643" s="29"/>
      <c r="H643" s="29"/>
      <c r="I643" s="29"/>
      <c r="J643" s="29"/>
      <c r="K643" s="29"/>
      <c r="L643" s="29"/>
      <c r="M643" s="29"/>
      <c r="N643" s="29"/>
      <c r="O643" s="29"/>
      <c r="P643" s="29"/>
      <c r="Q643" s="29"/>
      <c r="R643" s="29"/>
      <c r="S643" s="29"/>
      <c r="T643" s="29"/>
      <c r="U643" s="29"/>
      <c r="V643" s="29"/>
      <c r="W643" s="29"/>
      <c r="X643" s="29"/>
      <c r="Y643" s="29"/>
      <c r="Z643" s="29"/>
      <c r="AA643" s="29"/>
      <c r="AB643" s="29"/>
      <c r="AC643" s="29"/>
    </row>
    <row r="644" spans="1:29" ht="15.75" customHeight="1">
      <c r="A644" s="29"/>
      <c r="B644" s="29"/>
      <c r="C644" s="29"/>
      <c r="D644" s="75"/>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c r="AC644" s="29"/>
    </row>
    <row r="645" spans="1:29" ht="15.75" customHeight="1">
      <c r="A645" s="29"/>
      <c r="B645" s="29"/>
      <c r="C645" s="29"/>
      <c r="D645" s="75"/>
      <c r="E645" s="29"/>
      <c r="F645" s="29"/>
      <c r="G645" s="29"/>
      <c r="H645" s="29"/>
      <c r="I645" s="29"/>
      <c r="J645" s="29"/>
      <c r="K645" s="29"/>
      <c r="L645" s="29"/>
      <c r="M645" s="29"/>
      <c r="N645" s="29"/>
      <c r="O645" s="29"/>
      <c r="P645" s="29"/>
      <c r="Q645" s="29"/>
      <c r="R645" s="29"/>
      <c r="S645" s="29"/>
      <c r="T645" s="29"/>
      <c r="U645" s="29"/>
      <c r="V645" s="29"/>
      <c r="W645" s="29"/>
      <c r="X645" s="29"/>
      <c r="Y645" s="29"/>
      <c r="Z645" s="29"/>
      <c r="AA645" s="29"/>
      <c r="AB645" s="29"/>
      <c r="AC645" s="29"/>
    </row>
    <row r="646" spans="1:29" ht="15.75" customHeight="1">
      <c r="A646" s="29"/>
      <c r="B646" s="29"/>
      <c r="C646" s="29"/>
      <c r="D646" s="75"/>
      <c r="E646" s="29"/>
      <c r="F646" s="29"/>
      <c r="G646" s="29"/>
      <c r="H646" s="29"/>
      <c r="I646" s="29"/>
      <c r="J646" s="29"/>
      <c r="K646" s="29"/>
      <c r="L646" s="29"/>
      <c r="M646" s="29"/>
      <c r="N646" s="29"/>
      <c r="O646" s="29"/>
      <c r="P646" s="29"/>
      <c r="Q646" s="29"/>
      <c r="R646" s="29"/>
      <c r="S646" s="29"/>
      <c r="T646" s="29"/>
      <c r="U646" s="29"/>
      <c r="V646" s="29"/>
      <c r="W646" s="29"/>
      <c r="X646" s="29"/>
      <c r="Y646" s="29"/>
      <c r="Z646" s="29"/>
      <c r="AA646" s="29"/>
      <c r="AB646" s="29"/>
      <c r="AC646" s="29"/>
    </row>
    <row r="647" spans="1:29" ht="15.75" customHeight="1">
      <c r="A647" s="29"/>
      <c r="B647" s="29"/>
      <c r="C647" s="29"/>
      <c r="D647" s="75"/>
      <c r="E647" s="29"/>
      <c r="F647" s="29"/>
      <c r="G647" s="29"/>
      <c r="H647" s="29"/>
      <c r="I647" s="29"/>
      <c r="J647" s="29"/>
      <c r="K647" s="29"/>
      <c r="L647" s="29"/>
      <c r="M647" s="29"/>
      <c r="N647" s="29"/>
      <c r="O647" s="29"/>
      <c r="P647" s="29"/>
      <c r="Q647" s="29"/>
      <c r="R647" s="29"/>
      <c r="S647" s="29"/>
      <c r="T647" s="29"/>
      <c r="U647" s="29"/>
      <c r="V647" s="29"/>
      <c r="W647" s="29"/>
      <c r="X647" s="29"/>
      <c r="Y647" s="29"/>
      <c r="Z647" s="29"/>
      <c r="AA647" s="29"/>
      <c r="AB647" s="29"/>
      <c r="AC647" s="29"/>
    </row>
    <row r="648" spans="1:29" ht="15.75" customHeight="1">
      <c r="A648" s="29"/>
      <c r="B648" s="29"/>
      <c r="C648" s="29"/>
      <c r="D648" s="75"/>
      <c r="E648" s="29"/>
      <c r="F648" s="29"/>
      <c r="G648" s="29"/>
      <c r="H648" s="29"/>
      <c r="I648" s="29"/>
      <c r="J648" s="29"/>
      <c r="K648" s="29"/>
      <c r="L648" s="29"/>
      <c r="M648" s="29"/>
      <c r="N648" s="29"/>
      <c r="O648" s="29"/>
      <c r="P648" s="29"/>
      <c r="Q648" s="29"/>
      <c r="R648" s="29"/>
      <c r="S648" s="29"/>
      <c r="T648" s="29"/>
      <c r="U648" s="29"/>
      <c r="V648" s="29"/>
      <c r="W648" s="29"/>
      <c r="X648" s="29"/>
      <c r="Y648" s="29"/>
      <c r="Z648" s="29"/>
      <c r="AA648" s="29"/>
      <c r="AB648" s="29"/>
      <c r="AC648" s="29"/>
    </row>
    <row r="649" spans="1:29" ht="15.75" customHeight="1">
      <c r="A649" s="29"/>
      <c r="B649" s="29"/>
      <c r="C649" s="29"/>
      <c r="D649" s="75"/>
      <c r="E649" s="29"/>
      <c r="F649" s="29"/>
      <c r="G649" s="29"/>
      <c r="H649" s="29"/>
      <c r="I649" s="29"/>
      <c r="J649" s="29"/>
      <c r="K649" s="29"/>
      <c r="L649" s="29"/>
      <c r="M649" s="29"/>
      <c r="N649" s="29"/>
      <c r="O649" s="29"/>
      <c r="P649" s="29"/>
      <c r="Q649" s="29"/>
      <c r="R649" s="29"/>
      <c r="S649" s="29"/>
      <c r="T649" s="29"/>
      <c r="U649" s="29"/>
      <c r="V649" s="29"/>
      <c r="W649" s="29"/>
      <c r="X649" s="29"/>
      <c r="Y649" s="29"/>
      <c r="Z649" s="29"/>
      <c r="AA649" s="29"/>
      <c r="AB649" s="29"/>
      <c r="AC649" s="29"/>
    </row>
    <row r="650" spans="1:29" ht="15.75" customHeight="1">
      <c r="A650" s="29"/>
      <c r="B650" s="29"/>
      <c r="C650" s="29"/>
      <c r="D650" s="75"/>
      <c r="E650" s="29"/>
      <c r="F650" s="29"/>
      <c r="G650" s="29"/>
      <c r="H650" s="29"/>
      <c r="I650" s="29"/>
      <c r="J650" s="29"/>
      <c r="K650" s="29"/>
      <c r="L650" s="29"/>
      <c r="M650" s="29"/>
      <c r="N650" s="29"/>
      <c r="O650" s="29"/>
      <c r="P650" s="29"/>
      <c r="Q650" s="29"/>
      <c r="R650" s="29"/>
      <c r="S650" s="29"/>
      <c r="T650" s="29"/>
      <c r="U650" s="29"/>
      <c r="V650" s="29"/>
      <c r="W650" s="29"/>
      <c r="X650" s="29"/>
      <c r="Y650" s="29"/>
      <c r="Z650" s="29"/>
      <c r="AA650" s="29"/>
      <c r="AB650" s="29"/>
      <c r="AC650" s="29"/>
    </row>
    <row r="651" spans="1:29" ht="15.75" customHeight="1">
      <c r="A651" s="29"/>
      <c r="B651" s="29"/>
      <c r="C651" s="29"/>
      <c r="D651" s="75"/>
      <c r="E651" s="29"/>
      <c r="F651" s="29"/>
      <c r="G651" s="29"/>
      <c r="H651" s="29"/>
      <c r="I651" s="29"/>
      <c r="J651" s="29"/>
      <c r="K651" s="29"/>
      <c r="L651" s="29"/>
      <c r="M651" s="29"/>
      <c r="N651" s="29"/>
      <c r="O651" s="29"/>
      <c r="P651" s="29"/>
      <c r="Q651" s="29"/>
      <c r="R651" s="29"/>
      <c r="S651" s="29"/>
      <c r="T651" s="29"/>
      <c r="U651" s="29"/>
      <c r="V651" s="29"/>
      <c r="W651" s="29"/>
      <c r="X651" s="29"/>
      <c r="Y651" s="29"/>
      <c r="Z651" s="29"/>
      <c r="AA651" s="29"/>
      <c r="AB651" s="29"/>
      <c r="AC651" s="29"/>
    </row>
    <row r="652" spans="1:29" ht="15.75" customHeight="1">
      <c r="A652" s="29"/>
      <c r="B652" s="29"/>
      <c r="C652" s="29"/>
      <c r="D652" s="75"/>
      <c r="E652" s="29"/>
      <c r="F652" s="29"/>
      <c r="G652" s="29"/>
      <c r="H652" s="29"/>
      <c r="I652" s="29"/>
      <c r="J652" s="29"/>
      <c r="K652" s="29"/>
      <c r="L652" s="29"/>
      <c r="M652" s="29"/>
      <c r="N652" s="29"/>
      <c r="O652" s="29"/>
      <c r="P652" s="29"/>
      <c r="Q652" s="29"/>
      <c r="R652" s="29"/>
      <c r="S652" s="29"/>
      <c r="T652" s="29"/>
      <c r="U652" s="29"/>
      <c r="V652" s="29"/>
      <c r="W652" s="29"/>
      <c r="X652" s="29"/>
      <c r="Y652" s="29"/>
      <c r="Z652" s="29"/>
      <c r="AA652" s="29"/>
      <c r="AB652" s="29"/>
      <c r="AC652" s="29"/>
    </row>
    <row r="653" spans="1:29" ht="15.75" customHeight="1">
      <c r="A653" s="29"/>
      <c r="B653" s="29"/>
      <c r="C653" s="29"/>
      <c r="D653" s="75"/>
      <c r="E653" s="29"/>
      <c r="F653" s="29"/>
      <c r="G653" s="29"/>
      <c r="H653" s="29"/>
      <c r="I653" s="29"/>
      <c r="J653" s="29"/>
      <c r="K653" s="29"/>
      <c r="L653" s="29"/>
      <c r="M653" s="29"/>
      <c r="N653" s="29"/>
      <c r="O653" s="29"/>
      <c r="P653" s="29"/>
      <c r="Q653" s="29"/>
      <c r="R653" s="29"/>
      <c r="S653" s="29"/>
      <c r="T653" s="29"/>
      <c r="U653" s="29"/>
      <c r="V653" s="29"/>
      <c r="W653" s="29"/>
      <c r="X653" s="29"/>
      <c r="Y653" s="29"/>
      <c r="Z653" s="29"/>
      <c r="AA653" s="29"/>
      <c r="AB653" s="29"/>
      <c r="AC653" s="29"/>
    </row>
    <row r="654" spans="1:29" ht="15.75" customHeight="1">
      <c r="A654" s="29"/>
      <c r="B654" s="29"/>
      <c r="C654" s="29"/>
      <c r="D654" s="75"/>
      <c r="E654" s="29"/>
      <c r="F654" s="29"/>
      <c r="G654" s="29"/>
      <c r="H654" s="29"/>
      <c r="I654" s="29"/>
      <c r="J654" s="29"/>
      <c r="K654" s="29"/>
      <c r="L654" s="29"/>
      <c r="M654" s="29"/>
      <c r="N654" s="29"/>
      <c r="O654" s="29"/>
      <c r="P654" s="29"/>
      <c r="Q654" s="29"/>
      <c r="R654" s="29"/>
      <c r="S654" s="29"/>
      <c r="T654" s="29"/>
      <c r="U654" s="29"/>
      <c r="V654" s="29"/>
      <c r="W654" s="29"/>
      <c r="X654" s="29"/>
      <c r="Y654" s="29"/>
      <c r="Z654" s="29"/>
      <c r="AA654" s="29"/>
      <c r="AB654" s="29"/>
      <c r="AC654" s="29"/>
    </row>
    <row r="655" spans="1:29" ht="15.75" customHeight="1">
      <c r="A655" s="29"/>
      <c r="B655" s="29"/>
      <c r="C655" s="29"/>
      <c r="D655" s="75"/>
      <c r="E655" s="29"/>
      <c r="F655" s="29"/>
      <c r="G655" s="29"/>
      <c r="H655" s="29"/>
      <c r="I655" s="29"/>
      <c r="J655" s="29"/>
      <c r="K655" s="29"/>
      <c r="L655" s="29"/>
      <c r="M655" s="29"/>
      <c r="N655" s="29"/>
      <c r="O655" s="29"/>
      <c r="P655" s="29"/>
      <c r="Q655" s="29"/>
      <c r="R655" s="29"/>
      <c r="S655" s="29"/>
      <c r="T655" s="29"/>
      <c r="U655" s="29"/>
      <c r="V655" s="29"/>
      <c r="W655" s="29"/>
      <c r="X655" s="29"/>
      <c r="Y655" s="29"/>
      <c r="Z655" s="29"/>
      <c r="AA655" s="29"/>
      <c r="AB655" s="29"/>
      <c r="AC655" s="29"/>
    </row>
    <row r="656" spans="1:29" ht="15.75" customHeight="1">
      <c r="A656" s="29"/>
      <c r="B656" s="29"/>
      <c r="C656" s="29"/>
      <c r="D656" s="75"/>
      <c r="E656" s="29"/>
      <c r="F656" s="29"/>
      <c r="G656" s="29"/>
      <c r="H656" s="29"/>
      <c r="I656" s="29"/>
      <c r="J656" s="29"/>
      <c r="K656" s="29"/>
      <c r="L656" s="29"/>
      <c r="M656" s="29"/>
      <c r="N656" s="29"/>
      <c r="O656" s="29"/>
      <c r="P656" s="29"/>
      <c r="Q656" s="29"/>
      <c r="R656" s="29"/>
      <c r="S656" s="29"/>
      <c r="T656" s="29"/>
      <c r="U656" s="29"/>
      <c r="V656" s="29"/>
      <c r="W656" s="29"/>
      <c r="X656" s="29"/>
      <c r="Y656" s="29"/>
      <c r="Z656" s="29"/>
      <c r="AA656" s="29"/>
      <c r="AB656" s="29"/>
      <c r="AC656" s="29"/>
    </row>
    <row r="657" spans="1:29" ht="15.75" customHeight="1">
      <c r="A657" s="29"/>
      <c r="B657" s="29"/>
      <c r="C657" s="29"/>
      <c r="D657" s="75"/>
      <c r="E657" s="29"/>
      <c r="F657" s="29"/>
      <c r="G657" s="29"/>
      <c r="H657" s="29"/>
      <c r="I657" s="29"/>
      <c r="J657" s="29"/>
      <c r="K657" s="29"/>
      <c r="L657" s="29"/>
      <c r="M657" s="29"/>
      <c r="N657" s="29"/>
      <c r="O657" s="29"/>
      <c r="P657" s="29"/>
      <c r="Q657" s="29"/>
      <c r="R657" s="29"/>
      <c r="S657" s="29"/>
      <c r="T657" s="29"/>
      <c r="U657" s="29"/>
      <c r="V657" s="29"/>
      <c r="W657" s="29"/>
      <c r="X657" s="29"/>
      <c r="Y657" s="29"/>
      <c r="Z657" s="29"/>
      <c r="AA657" s="29"/>
      <c r="AB657" s="29"/>
      <c r="AC657" s="29"/>
    </row>
    <row r="658" spans="1:29" ht="15.75" customHeight="1">
      <c r="A658" s="29"/>
      <c r="B658" s="29"/>
      <c r="C658" s="29"/>
      <c r="D658" s="75"/>
      <c r="E658" s="29"/>
      <c r="F658" s="29"/>
      <c r="G658" s="29"/>
      <c r="H658" s="29"/>
      <c r="I658" s="29"/>
      <c r="J658" s="29"/>
      <c r="K658" s="29"/>
      <c r="L658" s="29"/>
      <c r="M658" s="29"/>
      <c r="N658" s="29"/>
      <c r="O658" s="29"/>
      <c r="P658" s="29"/>
      <c r="Q658" s="29"/>
      <c r="R658" s="29"/>
      <c r="S658" s="29"/>
      <c r="T658" s="29"/>
      <c r="U658" s="29"/>
      <c r="V658" s="29"/>
      <c r="W658" s="29"/>
      <c r="X658" s="29"/>
      <c r="Y658" s="29"/>
      <c r="Z658" s="29"/>
      <c r="AA658" s="29"/>
      <c r="AB658" s="29"/>
      <c r="AC658" s="29"/>
    </row>
    <row r="659" spans="1:29" ht="15.75" customHeight="1">
      <c r="A659" s="29"/>
      <c r="B659" s="29"/>
      <c r="C659" s="29"/>
      <c r="D659" s="75"/>
      <c r="E659" s="29"/>
      <c r="F659" s="29"/>
      <c r="G659" s="29"/>
      <c r="H659" s="29"/>
      <c r="I659" s="29"/>
      <c r="J659" s="29"/>
      <c r="K659" s="29"/>
      <c r="L659" s="29"/>
      <c r="M659" s="29"/>
      <c r="N659" s="29"/>
      <c r="O659" s="29"/>
      <c r="P659" s="29"/>
      <c r="Q659" s="29"/>
      <c r="R659" s="29"/>
      <c r="S659" s="29"/>
      <c r="T659" s="29"/>
      <c r="U659" s="29"/>
      <c r="V659" s="29"/>
      <c r="W659" s="29"/>
      <c r="X659" s="29"/>
      <c r="Y659" s="29"/>
      <c r="Z659" s="29"/>
      <c r="AA659" s="29"/>
      <c r="AB659" s="29"/>
      <c r="AC659" s="29"/>
    </row>
    <row r="660" spans="1:29" ht="15.75" customHeight="1">
      <c r="A660" s="29"/>
      <c r="B660" s="29"/>
      <c r="C660" s="29"/>
      <c r="D660" s="75"/>
      <c r="E660" s="29"/>
      <c r="F660" s="29"/>
      <c r="G660" s="29"/>
      <c r="H660" s="29"/>
      <c r="I660" s="29"/>
      <c r="J660" s="29"/>
      <c r="K660" s="29"/>
      <c r="L660" s="29"/>
      <c r="M660" s="29"/>
      <c r="N660" s="29"/>
      <c r="O660" s="29"/>
      <c r="P660" s="29"/>
      <c r="Q660" s="29"/>
      <c r="R660" s="29"/>
      <c r="S660" s="29"/>
      <c r="T660" s="29"/>
      <c r="U660" s="29"/>
      <c r="V660" s="29"/>
      <c r="W660" s="29"/>
      <c r="X660" s="29"/>
      <c r="Y660" s="29"/>
      <c r="Z660" s="29"/>
      <c r="AA660" s="29"/>
      <c r="AB660" s="29"/>
      <c r="AC660" s="29"/>
    </row>
    <row r="661" spans="1:29" ht="15.75" customHeight="1">
      <c r="A661" s="29"/>
      <c r="B661" s="29"/>
      <c r="C661" s="29"/>
      <c r="D661" s="75"/>
      <c r="E661" s="29"/>
      <c r="F661" s="29"/>
      <c r="G661" s="29"/>
      <c r="H661" s="29"/>
      <c r="I661" s="29"/>
      <c r="J661" s="29"/>
      <c r="K661" s="29"/>
      <c r="L661" s="29"/>
      <c r="M661" s="29"/>
      <c r="N661" s="29"/>
      <c r="O661" s="29"/>
      <c r="P661" s="29"/>
      <c r="Q661" s="29"/>
      <c r="R661" s="29"/>
      <c r="S661" s="29"/>
      <c r="T661" s="29"/>
      <c r="U661" s="29"/>
      <c r="V661" s="29"/>
      <c r="W661" s="29"/>
      <c r="X661" s="29"/>
      <c r="Y661" s="29"/>
      <c r="Z661" s="29"/>
      <c r="AA661" s="29"/>
      <c r="AB661" s="29"/>
      <c r="AC661" s="29"/>
    </row>
    <row r="662" spans="1:29" ht="15.75" customHeight="1">
      <c r="A662" s="29"/>
      <c r="B662" s="29"/>
      <c r="C662" s="29"/>
      <c r="D662" s="75"/>
      <c r="E662" s="29"/>
      <c r="F662" s="29"/>
      <c r="G662" s="29"/>
      <c r="H662" s="29"/>
      <c r="I662" s="29"/>
      <c r="J662" s="29"/>
      <c r="K662" s="29"/>
      <c r="L662" s="29"/>
      <c r="M662" s="29"/>
      <c r="N662" s="29"/>
      <c r="O662" s="29"/>
      <c r="P662" s="29"/>
      <c r="Q662" s="29"/>
      <c r="R662" s="29"/>
      <c r="S662" s="29"/>
      <c r="T662" s="29"/>
      <c r="U662" s="29"/>
      <c r="V662" s="29"/>
      <c r="W662" s="29"/>
      <c r="X662" s="29"/>
      <c r="Y662" s="29"/>
      <c r="Z662" s="29"/>
      <c r="AA662" s="29"/>
      <c r="AB662" s="29"/>
      <c r="AC662" s="29"/>
    </row>
    <row r="663" spans="1:29" ht="15.75" customHeight="1">
      <c r="A663" s="29"/>
      <c r="B663" s="29"/>
      <c r="C663" s="29"/>
      <c r="D663" s="75"/>
      <c r="E663" s="29"/>
      <c r="F663" s="29"/>
      <c r="G663" s="29"/>
      <c r="H663" s="29"/>
      <c r="I663" s="29"/>
      <c r="J663" s="29"/>
      <c r="K663" s="29"/>
      <c r="L663" s="29"/>
      <c r="M663" s="29"/>
      <c r="N663" s="29"/>
      <c r="O663" s="29"/>
      <c r="P663" s="29"/>
      <c r="Q663" s="29"/>
      <c r="R663" s="29"/>
      <c r="S663" s="29"/>
      <c r="T663" s="29"/>
      <c r="U663" s="29"/>
      <c r="V663" s="29"/>
      <c r="W663" s="29"/>
      <c r="X663" s="29"/>
      <c r="Y663" s="29"/>
      <c r="Z663" s="29"/>
      <c r="AA663" s="29"/>
      <c r="AB663" s="29"/>
      <c r="AC663" s="29"/>
    </row>
    <row r="664" spans="1:29" ht="15.75" customHeight="1">
      <c r="A664" s="29"/>
      <c r="B664" s="29"/>
      <c r="C664" s="29"/>
      <c r="D664" s="75"/>
      <c r="E664" s="29"/>
      <c r="F664" s="29"/>
      <c r="G664" s="29"/>
      <c r="H664" s="29"/>
      <c r="I664" s="29"/>
      <c r="J664" s="29"/>
      <c r="K664" s="29"/>
      <c r="L664" s="29"/>
      <c r="M664" s="29"/>
      <c r="N664" s="29"/>
      <c r="O664" s="29"/>
      <c r="P664" s="29"/>
      <c r="Q664" s="29"/>
      <c r="R664" s="29"/>
      <c r="S664" s="29"/>
      <c r="T664" s="29"/>
      <c r="U664" s="29"/>
      <c r="V664" s="29"/>
      <c r="W664" s="29"/>
      <c r="X664" s="29"/>
      <c r="Y664" s="29"/>
      <c r="Z664" s="29"/>
      <c r="AA664" s="29"/>
      <c r="AB664" s="29"/>
      <c r="AC664" s="29"/>
    </row>
    <row r="665" spans="1:29" ht="15.75" customHeight="1">
      <c r="A665" s="29"/>
      <c r="B665" s="29"/>
      <c r="C665" s="29"/>
      <c r="D665" s="75"/>
      <c r="E665" s="29"/>
      <c r="F665" s="29"/>
      <c r="G665" s="29"/>
      <c r="H665" s="29"/>
      <c r="I665" s="29"/>
      <c r="J665" s="29"/>
      <c r="K665" s="29"/>
      <c r="L665" s="29"/>
      <c r="M665" s="29"/>
      <c r="N665" s="29"/>
      <c r="O665" s="29"/>
      <c r="P665" s="29"/>
      <c r="Q665" s="29"/>
      <c r="R665" s="29"/>
      <c r="S665" s="29"/>
      <c r="T665" s="29"/>
      <c r="U665" s="29"/>
      <c r="V665" s="29"/>
      <c r="W665" s="29"/>
      <c r="X665" s="29"/>
      <c r="Y665" s="29"/>
      <c r="Z665" s="29"/>
      <c r="AA665" s="29"/>
      <c r="AB665" s="29"/>
      <c r="AC665" s="29"/>
    </row>
    <row r="666" spans="1:29" ht="15.75" customHeight="1">
      <c r="A666" s="29"/>
      <c r="B666" s="29"/>
      <c r="C666" s="29"/>
      <c r="D666" s="75"/>
      <c r="E666" s="29"/>
      <c r="F666" s="29"/>
      <c r="G666" s="29"/>
      <c r="H666" s="29"/>
      <c r="I666" s="29"/>
      <c r="J666" s="29"/>
      <c r="K666" s="29"/>
      <c r="L666" s="29"/>
      <c r="M666" s="29"/>
      <c r="N666" s="29"/>
      <c r="O666" s="29"/>
      <c r="P666" s="29"/>
      <c r="Q666" s="29"/>
      <c r="R666" s="29"/>
      <c r="S666" s="29"/>
      <c r="T666" s="29"/>
      <c r="U666" s="29"/>
      <c r="V666" s="29"/>
      <c r="W666" s="29"/>
      <c r="X666" s="29"/>
      <c r="Y666" s="29"/>
      <c r="Z666" s="29"/>
      <c r="AA666" s="29"/>
      <c r="AB666" s="29"/>
      <c r="AC666" s="29"/>
    </row>
    <row r="667" spans="1:29" ht="15.75" customHeight="1">
      <c r="A667" s="29"/>
      <c r="B667" s="29"/>
      <c r="C667" s="29"/>
      <c r="D667" s="75"/>
      <c r="E667" s="29"/>
      <c r="F667" s="29"/>
      <c r="G667" s="29"/>
      <c r="H667" s="29"/>
      <c r="I667" s="29"/>
      <c r="J667" s="29"/>
      <c r="K667" s="29"/>
      <c r="L667" s="29"/>
      <c r="M667" s="29"/>
      <c r="N667" s="29"/>
      <c r="O667" s="29"/>
      <c r="P667" s="29"/>
      <c r="Q667" s="29"/>
      <c r="R667" s="29"/>
      <c r="S667" s="29"/>
      <c r="T667" s="29"/>
      <c r="U667" s="29"/>
      <c r="V667" s="29"/>
      <c r="W667" s="29"/>
      <c r="X667" s="29"/>
      <c r="Y667" s="29"/>
      <c r="Z667" s="29"/>
      <c r="AA667" s="29"/>
      <c r="AB667" s="29"/>
      <c r="AC667" s="29"/>
    </row>
    <row r="668" spans="1:29" ht="15.75" customHeight="1">
      <c r="A668" s="29"/>
      <c r="B668" s="29"/>
      <c r="C668" s="29"/>
      <c r="D668" s="75"/>
      <c r="E668" s="29"/>
      <c r="F668" s="29"/>
      <c r="G668" s="29"/>
      <c r="H668" s="29"/>
      <c r="I668" s="29"/>
      <c r="J668" s="29"/>
      <c r="K668" s="29"/>
      <c r="L668" s="29"/>
      <c r="M668" s="29"/>
      <c r="N668" s="29"/>
      <c r="O668" s="29"/>
      <c r="P668" s="29"/>
      <c r="Q668" s="29"/>
      <c r="R668" s="29"/>
      <c r="S668" s="29"/>
      <c r="T668" s="29"/>
      <c r="U668" s="29"/>
      <c r="V668" s="29"/>
      <c r="W668" s="29"/>
      <c r="X668" s="29"/>
      <c r="Y668" s="29"/>
      <c r="Z668" s="29"/>
      <c r="AA668" s="29"/>
      <c r="AB668" s="29"/>
      <c r="AC668" s="29"/>
    </row>
    <row r="669" spans="1:29" ht="15.75" customHeight="1">
      <c r="A669" s="29"/>
      <c r="B669" s="29"/>
      <c r="C669" s="29"/>
      <c r="D669" s="75"/>
      <c r="E669" s="29"/>
      <c r="F669" s="29"/>
      <c r="G669" s="29"/>
      <c r="H669" s="29"/>
      <c r="I669" s="29"/>
      <c r="J669" s="29"/>
      <c r="K669" s="29"/>
      <c r="L669" s="29"/>
      <c r="M669" s="29"/>
      <c r="N669" s="29"/>
      <c r="O669" s="29"/>
      <c r="P669" s="29"/>
      <c r="Q669" s="29"/>
      <c r="R669" s="29"/>
      <c r="S669" s="29"/>
      <c r="T669" s="29"/>
      <c r="U669" s="29"/>
      <c r="V669" s="29"/>
      <c r="W669" s="29"/>
      <c r="X669" s="29"/>
      <c r="Y669" s="29"/>
      <c r="Z669" s="29"/>
      <c r="AA669" s="29"/>
      <c r="AB669" s="29"/>
      <c r="AC669" s="29"/>
    </row>
    <row r="670" spans="1:29" ht="15.75" customHeight="1">
      <c r="A670" s="29"/>
      <c r="B670" s="29"/>
      <c r="C670" s="29"/>
      <c r="D670" s="75"/>
      <c r="E670" s="29"/>
      <c r="F670" s="29"/>
      <c r="G670" s="29"/>
      <c r="H670" s="29"/>
      <c r="I670" s="29"/>
      <c r="J670" s="29"/>
      <c r="K670" s="29"/>
      <c r="L670" s="29"/>
      <c r="M670" s="29"/>
      <c r="N670" s="29"/>
      <c r="O670" s="29"/>
      <c r="P670" s="29"/>
      <c r="Q670" s="29"/>
      <c r="R670" s="29"/>
      <c r="S670" s="29"/>
      <c r="T670" s="29"/>
      <c r="U670" s="29"/>
      <c r="V670" s="29"/>
      <c r="W670" s="29"/>
      <c r="X670" s="29"/>
      <c r="Y670" s="29"/>
      <c r="Z670" s="29"/>
      <c r="AA670" s="29"/>
      <c r="AB670" s="29"/>
      <c r="AC670" s="29"/>
    </row>
    <row r="671" spans="1:29" ht="15.75" customHeight="1">
      <c r="A671" s="29"/>
      <c r="B671" s="29"/>
      <c r="C671" s="29"/>
      <c r="D671" s="75"/>
      <c r="E671" s="29"/>
      <c r="F671" s="29"/>
      <c r="G671" s="29"/>
      <c r="H671" s="29"/>
      <c r="I671" s="29"/>
      <c r="J671" s="29"/>
      <c r="K671" s="29"/>
      <c r="L671" s="29"/>
      <c r="M671" s="29"/>
      <c r="N671" s="29"/>
      <c r="O671" s="29"/>
      <c r="P671" s="29"/>
      <c r="Q671" s="29"/>
      <c r="R671" s="29"/>
      <c r="S671" s="29"/>
      <c r="T671" s="29"/>
      <c r="U671" s="29"/>
      <c r="V671" s="29"/>
      <c r="W671" s="29"/>
      <c r="X671" s="29"/>
      <c r="Y671" s="29"/>
      <c r="Z671" s="29"/>
      <c r="AA671" s="29"/>
      <c r="AB671" s="29"/>
      <c r="AC671" s="29"/>
    </row>
    <row r="672" spans="1:29" ht="15.75" customHeight="1">
      <c r="A672" s="29"/>
      <c r="B672" s="29"/>
      <c r="C672" s="29"/>
      <c r="D672" s="75"/>
      <c r="E672" s="29"/>
      <c r="F672" s="29"/>
      <c r="G672" s="29"/>
      <c r="H672" s="29"/>
      <c r="I672" s="29"/>
      <c r="J672" s="29"/>
      <c r="K672" s="29"/>
      <c r="L672" s="29"/>
      <c r="M672" s="29"/>
      <c r="N672" s="29"/>
      <c r="O672" s="29"/>
      <c r="P672" s="29"/>
      <c r="Q672" s="29"/>
      <c r="R672" s="29"/>
      <c r="S672" s="29"/>
      <c r="T672" s="29"/>
      <c r="U672" s="29"/>
      <c r="V672" s="29"/>
      <c r="W672" s="29"/>
      <c r="X672" s="29"/>
      <c r="Y672" s="29"/>
      <c r="Z672" s="29"/>
      <c r="AA672" s="29"/>
      <c r="AB672" s="29"/>
      <c r="AC672" s="29"/>
    </row>
    <row r="673" spans="1:29" ht="15.75" customHeight="1">
      <c r="A673" s="29"/>
      <c r="B673" s="29"/>
      <c r="C673" s="29"/>
      <c r="D673" s="75"/>
      <c r="E673" s="29"/>
      <c r="F673" s="29"/>
      <c r="G673" s="29"/>
      <c r="H673" s="29"/>
      <c r="I673" s="29"/>
      <c r="J673" s="29"/>
      <c r="K673" s="29"/>
      <c r="L673" s="29"/>
      <c r="M673" s="29"/>
      <c r="N673" s="29"/>
      <c r="O673" s="29"/>
      <c r="P673" s="29"/>
      <c r="Q673" s="29"/>
      <c r="R673" s="29"/>
      <c r="S673" s="29"/>
      <c r="T673" s="29"/>
      <c r="U673" s="29"/>
      <c r="V673" s="29"/>
      <c r="W673" s="29"/>
      <c r="X673" s="29"/>
      <c r="Y673" s="29"/>
      <c r="Z673" s="29"/>
      <c r="AA673" s="29"/>
      <c r="AB673" s="29"/>
      <c r="AC673" s="29"/>
    </row>
    <row r="674" spans="1:29" ht="15.75" customHeight="1">
      <c r="A674" s="29"/>
      <c r="B674" s="29"/>
      <c r="C674" s="29"/>
      <c r="D674" s="75"/>
      <c r="E674" s="29"/>
      <c r="F674" s="29"/>
      <c r="G674" s="29"/>
      <c r="H674" s="29"/>
      <c r="I674" s="29"/>
      <c r="J674" s="29"/>
      <c r="K674" s="29"/>
      <c r="L674" s="29"/>
      <c r="M674" s="29"/>
      <c r="N674" s="29"/>
      <c r="O674" s="29"/>
      <c r="P674" s="29"/>
      <c r="Q674" s="29"/>
      <c r="R674" s="29"/>
      <c r="S674" s="29"/>
      <c r="T674" s="29"/>
      <c r="U674" s="29"/>
      <c r="V674" s="29"/>
      <c r="W674" s="29"/>
      <c r="X674" s="29"/>
      <c r="Y674" s="29"/>
      <c r="Z674" s="29"/>
      <c r="AA674" s="29"/>
      <c r="AB674" s="29"/>
      <c r="AC674" s="29"/>
    </row>
    <row r="675" spans="1:29" ht="15.75" customHeight="1">
      <c r="A675" s="29"/>
      <c r="B675" s="29"/>
      <c r="C675" s="29"/>
      <c r="D675" s="75"/>
      <c r="E675" s="29"/>
      <c r="F675" s="29"/>
      <c r="G675" s="29"/>
      <c r="H675" s="29"/>
      <c r="I675" s="29"/>
      <c r="J675" s="29"/>
      <c r="K675" s="29"/>
      <c r="L675" s="29"/>
      <c r="M675" s="29"/>
      <c r="N675" s="29"/>
      <c r="O675" s="29"/>
      <c r="P675" s="29"/>
      <c r="Q675" s="29"/>
      <c r="R675" s="29"/>
      <c r="S675" s="29"/>
      <c r="T675" s="29"/>
      <c r="U675" s="29"/>
      <c r="V675" s="29"/>
      <c r="W675" s="29"/>
      <c r="X675" s="29"/>
      <c r="Y675" s="29"/>
      <c r="Z675" s="29"/>
      <c r="AA675" s="29"/>
      <c r="AB675" s="29"/>
      <c r="AC675" s="29"/>
    </row>
    <row r="676" spans="1:29" ht="15.75" customHeight="1">
      <c r="A676" s="29"/>
      <c r="B676" s="29"/>
      <c r="C676" s="29"/>
      <c r="D676" s="75"/>
      <c r="E676" s="29"/>
      <c r="F676" s="29"/>
      <c r="G676" s="29"/>
      <c r="H676" s="29"/>
      <c r="I676" s="29"/>
      <c r="J676" s="29"/>
      <c r="K676" s="29"/>
      <c r="L676" s="29"/>
      <c r="M676" s="29"/>
      <c r="N676" s="29"/>
      <c r="O676" s="29"/>
      <c r="P676" s="29"/>
      <c r="Q676" s="29"/>
      <c r="R676" s="29"/>
      <c r="S676" s="29"/>
      <c r="T676" s="29"/>
      <c r="U676" s="29"/>
      <c r="V676" s="29"/>
      <c r="W676" s="29"/>
      <c r="X676" s="29"/>
      <c r="Y676" s="29"/>
      <c r="Z676" s="29"/>
      <c r="AA676" s="29"/>
      <c r="AB676" s="29"/>
      <c r="AC676" s="29"/>
    </row>
    <row r="677" spans="1:29" ht="15.75" customHeight="1">
      <c r="A677" s="29"/>
      <c r="B677" s="29"/>
      <c r="C677" s="29"/>
      <c r="D677" s="75"/>
      <c r="E677" s="29"/>
      <c r="F677" s="29"/>
      <c r="G677" s="29"/>
      <c r="H677" s="29"/>
      <c r="I677" s="29"/>
      <c r="J677" s="29"/>
      <c r="K677" s="29"/>
      <c r="L677" s="29"/>
      <c r="M677" s="29"/>
      <c r="N677" s="29"/>
      <c r="O677" s="29"/>
      <c r="P677" s="29"/>
      <c r="Q677" s="29"/>
      <c r="R677" s="29"/>
      <c r="S677" s="29"/>
      <c r="T677" s="29"/>
      <c r="U677" s="29"/>
      <c r="V677" s="29"/>
      <c r="W677" s="29"/>
      <c r="X677" s="29"/>
      <c r="Y677" s="29"/>
      <c r="Z677" s="29"/>
      <c r="AA677" s="29"/>
      <c r="AB677" s="29"/>
      <c r="AC677" s="29"/>
    </row>
    <row r="678" spans="1:29" ht="15.75" customHeight="1">
      <c r="A678" s="29"/>
      <c r="B678" s="29"/>
      <c r="C678" s="29"/>
      <c r="D678" s="75"/>
      <c r="E678" s="29"/>
      <c r="F678" s="29"/>
      <c r="G678" s="29"/>
      <c r="H678" s="29"/>
      <c r="I678" s="29"/>
      <c r="J678" s="29"/>
      <c r="K678" s="29"/>
      <c r="L678" s="29"/>
      <c r="M678" s="29"/>
      <c r="N678" s="29"/>
      <c r="O678" s="29"/>
      <c r="P678" s="29"/>
      <c r="Q678" s="29"/>
      <c r="R678" s="29"/>
      <c r="S678" s="29"/>
      <c r="T678" s="29"/>
      <c r="U678" s="29"/>
      <c r="V678" s="29"/>
      <c r="W678" s="29"/>
      <c r="X678" s="29"/>
      <c r="Y678" s="29"/>
      <c r="Z678" s="29"/>
      <c r="AA678" s="29"/>
      <c r="AB678" s="29"/>
      <c r="AC678" s="29"/>
    </row>
    <row r="679" spans="1:29" ht="15.75" customHeight="1">
      <c r="A679" s="29"/>
      <c r="B679" s="29"/>
      <c r="C679" s="29"/>
      <c r="D679" s="75"/>
      <c r="E679" s="29"/>
      <c r="F679" s="29"/>
      <c r="G679" s="29"/>
      <c r="H679" s="29"/>
      <c r="I679" s="29"/>
      <c r="J679" s="29"/>
      <c r="K679" s="29"/>
      <c r="L679" s="29"/>
      <c r="M679" s="29"/>
      <c r="N679" s="29"/>
      <c r="O679" s="29"/>
      <c r="P679" s="29"/>
      <c r="Q679" s="29"/>
      <c r="R679" s="29"/>
      <c r="S679" s="29"/>
      <c r="T679" s="29"/>
      <c r="U679" s="29"/>
      <c r="V679" s="29"/>
      <c r="W679" s="29"/>
      <c r="X679" s="29"/>
      <c r="Y679" s="29"/>
      <c r="Z679" s="29"/>
      <c r="AA679" s="29"/>
      <c r="AB679" s="29"/>
      <c r="AC679" s="29"/>
    </row>
    <row r="680" spans="1:29" ht="15.75" customHeight="1">
      <c r="A680" s="29"/>
      <c r="B680" s="29"/>
      <c r="C680" s="29"/>
      <c r="D680" s="75"/>
      <c r="E680" s="29"/>
      <c r="F680" s="29"/>
      <c r="G680" s="29"/>
      <c r="H680" s="29"/>
      <c r="I680" s="29"/>
      <c r="J680" s="29"/>
      <c r="K680" s="29"/>
      <c r="L680" s="29"/>
      <c r="M680" s="29"/>
      <c r="N680" s="29"/>
      <c r="O680" s="29"/>
      <c r="P680" s="29"/>
      <c r="Q680" s="29"/>
      <c r="R680" s="29"/>
      <c r="S680" s="29"/>
      <c r="T680" s="29"/>
      <c r="U680" s="29"/>
      <c r="V680" s="29"/>
      <c r="W680" s="29"/>
      <c r="X680" s="29"/>
      <c r="Y680" s="29"/>
      <c r="Z680" s="29"/>
      <c r="AA680" s="29"/>
      <c r="AB680" s="29"/>
      <c r="AC680" s="29"/>
    </row>
    <row r="681" spans="1:29" ht="15.75" customHeight="1">
      <c r="A681" s="29"/>
      <c r="B681" s="29"/>
      <c r="C681" s="29"/>
      <c r="D681" s="75"/>
      <c r="E681" s="29"/>
      <c r="F681" s="29"/>
      <c r="G681" s="29"/>
      <c r="H681" s="29"/>
      <c r="I681" s="29"/>
      <c r="J681" s="29"/>
      <c r="K681" s="29"/>
      <c r="L681" s="29"/>
      <c r="M681" s="29"/>
      <c r="N681" s="29"/>
      <c r="O681" s="29"/>
      <c r="P681" s="29"/>
      <c r="Q681" s="29"/>
      <c r="R681" s="29"/>
      <c r="S681" s="29"/>
      <c r="T681" s="29"/>
      <c r="U681" s="29"/>
      <c r="V681" s="29"/>
      <c r="W681" s="29"/>
      <c r="X681" s="29"/>
      <c r="Y681" s="29"/>
      <c r="Z681" s="29"/>
      <c r="AA681" s="29"/>
      <c r="AB681" s="29"/>
      <c r="AC681" s="29"/>
    </row>
    <row r="682" spans="1:29" ht="15.75" customHeight="1">
      <c r="A682" s="29"/>
      <c r="B682" s="29"/>
      <c r="C682" s="29"/>
      <c r="D682" s="75"/>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c r="AC682" s="29"/>
    </row>
    <row r="683" spans="1:29" ht="15.75" customHeight="1">
      <c r="A683" s="29"/>
      <c r="B683" s="29"/>
      <c r="C683" s="29"/>
      <c r="D683" s="75"/>
      <c r="E683" s="29"/>
      <c r="F683" s="29"/>
      <c r="G683" s="29"/>
      <c r="H683" s="29"/>
      <c r="I683" s="29"/>
      <c r="J683" s="29"/>
      <c r="K683" s="29"/>
      <c r="L683" s="29"/>
      <c r="M683" s="29"/>
      <c r="N683" s="29"/>
      <c r="O683" s="29"/>
      <c r="P683" s="29"/>
      <c r="Q683" s="29"/>
      <c r="R683" s="29"/>
      <c r="S683" s="29"/>
      <c r="T683" s="29"/>
      <c r="U683" s="29"/>
      <c r="V683" s="29"/>
      <c r="W683" s="29"/>
      <c r="X683" s="29"/>
      <c r="Y683" s="29"/>
      <c r="Z683" s="29"/>
      <c r="AA683" s="29"/>
      <c r="AB683" s="29"/>
      <c r="AC683" s="29"/>
    </row>
    <row r="684" spans="1:29" ht="15.75" customHeight="1">
      <c r="A684" s="29"/>
      <c r="B684" s="29"/>
      <c r="C684" s="29"/>
      <c r="D684" s="75"/>
      <c r="E684" s="29"/>
      <c r="F684" s="29"/>
      <c r="G684" s="29"/>
      <c r="H684" s="29"/>
      <c r="I684" s="29"/>
      <c r="J684" s="29"/>
      <c r="K684" s="29"/>
      <c r="L684" s="29"/>
      <c r="M684" s="29"/>
      <c r="N684" s="29"/>
      <c r="O684" s="29"/>
      <c r="P684" s="29"/>
      <c r="Q684" s="29"/>
      <c r="R684" s="29"/>
      <c r="S684" s="29"/>
      <c r="T684" s="29"/>
      <c r="U684" s="29"/>
      <c r="V684" s="29"/>
      <c r="W684" s="29"/>
      <c r="X684" s="29"/>
      <c r="Y684" s="29"/>
      <c r="Z684" s="29"/>
      <c r="AA684" s="29"/>
      <c r="AB684" s="29"/>
      <c r="AC684" s="29"/>
    </row>
    <row r="685" spans="1:29" ht="15.75" customHeight="1">
      <c r="A685" s="29"/>
      <c r="B685" s="29"/>
      <c r="C685" s="29"/>
      <c r="D685" s="75"/>
      <c r="E685" s="29"/>
      <c r="F685" s="29"/>
      <c r="G685" s="29"/>
      <c r="H685" s="29"/>
      <c r="I685" s="29"/>
      <c r="J685" s="29"/>
      <c r="K685" s="29"/>
      <c r="L685" s="29"/>
      <c r="M685" s="29"/>
      <c r="N685" s="29"/>
      <c r="O685" s="29"/>
      <c r="P685" s="29"/>
      <c r="Q685" s="29"/>
      <c r="R685" s="29"/>
      <c r="S685" s="29"/>
      <c r="T685" s="29"/>
      <c r="U685" s="29"/>
      <c r="V685" s="29"/>
      <c r="W685" s="29"/>
      <c r="X685" s="29"/>
      <c r="Y685" s="29"/>
      <c r="Z685" s="29"/>
      <c r="AA685" s="29"/>
      <c r="AB685" s="29"/>
      <c r="AC685" s="29"/>
    </row>
    <row r="686" spans="1:29" ht="15.75" customHeight="1">
      <c r="A686" s="29"/>
      <c r="B686" s="29"/>
      <c r="C686" s="29"/>
      <c r="D686" s="75"/>
      <c r="E686" s="29"/>
      <c r="F686" s="29"/>
      <c r="G686" s="29"/>
      <c r="H686" s="29"/>
      <c r="I686" s="29"/>
      <c r="J686" s="29"/>
      <c r="K686" s="29"/>
      <c r="L686" s="29"/>
      <c r="M686" s="29"/>
      <c r="N686" s="29"/>
      <c r="O686" s="29"/>
      <c r="P686" s="29"/>
      <c r="Q686" s="29"/>
      <c r="R686" s="29"/>
      <c r="S686" s="29"/>
      <c r="T686" s="29"/>
      <c r="U686" s="29"/>
      <c r="V686" s="29"/>
      <c r="W686" s="29"/>
      <c r="X686" s="29"/>
      <c r="Y686" s="29"/>
      <c r="Z686" s="29"/>
      <c r="AA686" s="29"/>
      <c r="AB686" s="29"/>
      <c r="AC686" s="29"/>
    </row>
    <row r="687" spans="1:29" ht="15.75" customHeight="1">
      <c r="A687" s="29"/>
      <c r="B687" s="29"/>
      <c r="C687" s="29"/>
      <c r="D687" s="75"/>
      <c r="E687" s="29"/>
      <c r="F687" s="29"/>
      <c r="G687" s="29"/>
      <c r="H687" s="29"/>
      <c r="I687" s="29"/>
      <c r="J687" s="29"/>
      <c r="K687" s="29"/>
      <c r="L687" s="29"/>
      <c r="M687" s="29"/>
      <c r="N687" s="29"/>
      <c r="O687" s="29"/>
      <c r="P687" s="29"/>
      <c r="Q687" s="29"/>
      <c r="R687" s="29"/>
      <c r="S687" s="29"/>
      <c r="T687" s="29"/>
      <c r="U687" s="29"/>
      <c r="V687" s="29"/>
      <c r="W687" s="29"/>
      <c r="X687" s="29"/>
      <c r="Y687" s="29"/>
      <c r="Z687" s="29"/>
      <c r="AA687" s="29"/>
      <c r="AB687" s="29"/>
      <c r="AC687" s="29"/>
    </row>
    <row r="688" spans="1:29" ht="15.75" customHeight="1">
      <c r="A688" s="29"/>
      <c r="B688" s="29"/>
      <c r="C688" s="29"/>
      <c r="D688" s="75"/>
      <c r="E688" s="29"/>
      <c r="F688" s="29"/>
      <c r="G688" s="29"/>
      <c r="H688" s="29"/>
      <c r="I688" s="29"/>
      <c r="J688" s="29"/>
      <c r="K688" s="29"/>
      <c r="L688" s="29"/>
      <c r="M688" s="29"/>
      <c r="N688" s="29"/>
      <c r="O688" s="29"/>
      <c r="P688" s="29"/>
      <c r="Q688" s="29"/>
      <c r="R688" s="29"/>
      <c r="S688" s="29"/>
      <c r="T688" s="29"/>
      <c r="U688" s="29"/>
      <c r="V688" s="29"/>
      <c r="W688" s="29"/>
      <c r="X688" s="29"/>
      <c r="Y688" s="29"/>
      <c r="Z688" s="29"/>
      <c r="AA688" s="29"/>
      <c r="AB688" s="29"/>
      <c r="AC688" s="29"/>
    </row>
    <row r="689" spans="1:29" ht="15.75" customHeight="1">
      <c r="A689" s="29"/>
      <c r="B689" s="29"/>
      <c r="C689" s="29"/>
      <c r="D689" s="75"/>
      <c r="E689" s="29"/>
      <c r="F689" s="29"/>
      <c r="G689" s="29"/>
      <c r="H689" s="29"/>
      <c r="I689" s="29"/>
      <c r="J689" s="29"/>
      <c r="K689" s="29"/>
      <c r="L689" s="29"/>
      <c r="M689" s="29"/>
      <c r="N689" s="29"/>
      <c r="O689" s="29"/>
      <c r="P689" s="29"/>
      <c r="Q689" s="29"/>
      <c r="R689" s="29"/>
      <c r="S689" s="29"/>
      <c r="T689" s="29"/>
      <c r="U689" s="29"/>
      <c r="V689" s="29"/>
      <c r="W689" s="29"/>
      <c r="X689" s="29"/>
      <c r="Y689" s="29"/>
      <c r="Z689" s="29"/>
      <c r="AA689" s="29"/>
      <c r="AB689" s="29"/>
      <c r="AC689" s="29"/>
    </row>
    <row r="690" spans="1:29" ht="15.75" customHeight="1">
      <c r="A690" s="29"/>
      <c r="B690" s="29"/>
      <c r="C690" s="29"/>
      <c r="D690" s="75"/>
      <c r="E690" s="29"/>
      <c r="F690" s="29"/>
      <c r="G690" s="29"/>
      <c r="H690" s="29"/>
      <c r="I690" s="29"/>
      <c r="J690" s="29"/>
      <c r="K690" s="29"/>
      <c r="L690" s="29"/>
      <c r="M690" s="29"/>
      <c r="N690" s="29"/>
      <c r="O690" s="29"/>
      <c r="P690" s="29"/>
      <c r="Q690" s="29"/>
      <c r="R690" s="29"/>
      <c r="S690" s="29"/>
      <c r="T690" s="29"/>
      <c r="U690" s="29"/>
      <c r="V690" s="29"/>
      <c r="W690" s="29"/>
      <c r="X690" s="29"/>
      <c r="Y690" s="29"/>
      <c r="Z690" s="29"/>
      <c r="AA690" s="29"/>
      <c r="AB690" s="29"/>
      <c r="AC690" s="29"/>
    </row>
    <row r="691" spans="1:29" ht="15.75" customHeight="1">
      <c r="A691" s="29"/>
      <c r="B691" s="29"/>
      <c r="C691" s="29"/>
      <c r="D691" s="75"/>
      <c r="E691" s="29"/>
      <c r="F691" s="29"/>
      <c r="G691" s="29"/>
      <c r="H691" s="29"/>
      <c r="I691" s="29"/>
      <c r="J691" s="29"/>
      <c r="K691" s="29"/>
      <c r="L691" s="29"/>
      <c r="M691" s="29"/>
      <c r="N691" s="29"/>
      <c r="O691" s="29"/>
      <c r="P691" s="29"/>
      <c r="Q691" s="29"/>
      <c r="R691" s="29"/>
      <c r="S691" s="29"/>
      <c r="T691" s="29"/>
      <c r="U691" s="29"/>
      <c r="V691" s="29"/>
      <c r="W691" s="29"/>
      <c r="X691" s="29"/>
      <c r="Y691" s="29"/>
      <c r="Z691" s="29"/>
      <c r="AA691" s="29"/>
      <c r="AB691" s="29"/>
      <c r="AC691" s="29"/>
    </row>
    <row r="692" spans="1:29" ht="15.75" customHeight="1">
      <c r="A692" s="29"/>
      <c r="B692" s="29"/>
      <c r="C692" s="29"/>
      <c r="D692" s="75"/>
      <c r="E692" s="29"/>
      <c r="F692" s="29"/>
      <c r="G692" s="29"/>
      <c r="H692" s="29"/>
      <c r="I692" s="29"/>
      <c r="J692" s="29"/>
      <c r="K692" s="29"/>
      <c r="L692" s="29"/>
      <c r="M692" s="29"/>
      <c r="N692" s="29"/>
      <c r="O692" s="29"/>
      <c r="P692" s="29"/>
      <c r="Q692" s="29"/>
      <c r="R692" s="29"/>
      <c r="S692" s="29"/>
      <c r="T692" s="29"/>
      <c r="U692" s="29"/>
      <c r="V692" s="29"/>
      <c r="W692" s="29"/>
      <c r="X692" s="29"/>
      <c r="Y692" s="29"/>
      <c r="Z692" s="29"/>
      <c r="AA692" s="29"/>
      <c r="AB692" s="29"/>
      <c r="AC692" s="29"/>
    </row>
    <row r="693" spans="1:29" ht="15.75" customHeight="1">
      <c r="A693" s="29"/>
      <c r="B693" s="29"/>
      <c r="C693" s="29"/>
      <c r="D693" s="75"/>
      <c r="E693" s="29"/>
      <c r="F693" s="29"/>
      <c r="G693" s="29"/>
      <c r="H693" s="29"/>
      <c r="I693" s="29"/>
      <c r="J693" s="29"/>
      <c r="K693" s="29"/>
      <c r="L693" s="29"/>
      <c r="M693" s="29"/>
      <c r="N693" s="29"/>
      <c r="O693" s="29"/>
      <c r="P693" s="29"/>
      <c r="Q693" s="29"/>
      <c r="R693" s="29"/>
      <c r="S693" s="29"/>
      <c r="T693" s="29"/>
      <c r="U693" s="29"/>
      <c r="V693" s="29"/>
      <c r="W693" s="29"/>
      <c r="X693" s="29"/>
      <c r="Y693" s="29"/>
      <c r="Z693" s="29"/>
      <c r="AA693" s="29"/>
      <c r="AB693" s="29"/>
      <c r="AC693" s="29"/>
    </row>
    <row r="694" spans="1:29" ht="15.75" customHeight="1">
      <c r="A694" s="29"/>
      <c r="B694" s="29"/>
      <c r="C694" s="29"/>
      <c r="D694" s="75"/>
      <c r="E694" s="29"/>
      <c r="F694" s="29"/>
      <c r="G694" s="29"/>
      <c r="H694" s="29"/>
      <c r="I694" s="29"/>
      <c r="J694" s="29"/>
      <c r="K694" s="29"/>
      <c r="L694" s="29"/>
      <c r="M694" s="29"/>
      <c r="N694" s="29"/>
      <c r="O694" s="29"/>
      <c r="P694" s="29"/>
      <c r="Q694" s="29"/>
      <c r="R694" s="29"/>
      <c r="S694" s="29"/>
      <c r="T694" s="29"/>
      <c r="U694" s="29"/>
      <c r="V694" s="29"/>
      <c r="W694" s="29"/>
      <c r="X694" s="29"/>
      <c r="Y694" s="29"/>
      <c r="Z694" s="29"/>
      <c r="AA694" s="29"/>
      <c r="AB694" s="29"/>
      <c r="AC694" s="29"/>
    </row>
    <row r="695" spans="1:29" ht="15.75" customHeight="1">
      <c r="A695" s="29"/>
      <c r="B695" s="29"/>
      <c r="C695" s="29"/>
      <c r="D695" s="75"/>
      <c r="E695" s="29"/>
      <c r="F695" s="29"/>
      <c r="G695" s="29"/>
      <c r="H695" s="29"/>
      <c r="I695" s="29"/>
      <c r="J695" s="29"/>
      <c r="K695" s="29"/>
      <c r="L695" s="29"/>
      <c r="M695" s="29"/>
      <c r="N695" s="29"/>
      <c r="O695" s="29"/>
      <c r="P695" s="29"/>
      <c r="Q695" s="29"/>
      <c r="R695" s="29"/>
      <c r="S695" s="29"/>
      <c r="T695" s="29"/>
      <c r="U695" s="29"/>
      <c r="V695" s="29"/>
      <c r="W695" s="29"/>
      <c r="X695" s="29"/>
      <c r="Y695" s="29"/>
      <c r="Z695" s="29"/>
      <c r="AA695" s="29"/>
      <c r="AB695" s="29"/>
      <c r="AC695" s="29"/>
    </row>
    <row r="696" spans="1:29" ht="15.75" customHeight="1">
      <c r="A696" s="29"/>
      <c r="B696" s="29"/>
      <c r="C696" s="29"/>
      <c r="D696" s="75"/>
      <c r="E696" s="29"/>
      <c r="F696" s="29"/>
      <c r="G696" s="29"/>
      <c r="H696" s="29"/>
      <c r="I696" s="29"/>
      <c r="J696" s="29"/>
      <c r="K696" s="29"/>
      <c r="L696" s="29"/>
      <c r="M696" s="29"/>
      <c r="N696" s="29"/>
      <c r="O696" s="29"/>
      <c r="P696" s="29"/>
      <c r="Q696" s="29"/>
      <c r="R696" s="29"/>
      <c r="S696" s="29"/>
      <c r="T696" s="29"/>
      <c r="U696" s="29"/>
      <c r="V696" s="29"/>
      <c r="W696" s="29"/>
      <c r="X696" s="29"/>
      <c r="Y696" s="29"/>
      <c r="Z696" s="29"/>
      <c r="AA696" s="29"/>
      <c r="AB696" s="29"/>
      <c r="AC696" s="29"/>
    </row>
    <row r="697" spans="1:29" ht="15.75" customHeight="1">
      <c r="A697" s="29"/>
      <c r="B697" s="29"/>
      <c r="C697" s="29"/>
      <c r="D697" s="75"/>
      <c r="E697" s="29"/>
      <c r="F697" s="29"/>
      <c r="G697" s="29"/>
      <c r="H697" s="29"/>
      <c r="I697" s="29"/>
      <c r="J697" s="29"/>
      <c r="K697" s="29"/>
      <c r="L697" s="29"/>
      <c r="M697" s="29"/>
      <c r="N697" s="29"/>
      <c r="O697" s="29"/>
      <c r="P697" s="29"/>
      <c r="Q697" s="29"/>
      <c r="R697" s="29"/>
      <c r="S697" s="29"/>
      <c r="T697" s="29"/>
      <c r="U697" s="29"/>
      <c r="V697" s="29"/>
      <c r="W697" s="29"/>
      <c r="X697" s="29"/>
      <c r="Y697" s="29"/>
      <c r="Z697" s="29"/>
      <c r="AA697" s="29"/>
      <c r="AB697" s="29"/>
      <c r="AC697" s="29"/>
    </row>
    <row r="698" spans="1:29" ht="15.75" customHeight="1">
      <c r="A698" s="29"/>
      <c r="B698" s="29"/>
      <c r="C698" s="29"/>
      <c r="D698" s="75"/>
      <c r="E698" s="29"/>
      <c r="F698" s="29"/>
      <c r="G698" s="29"/>
      <c r="H698" s="29"/>
      <c r="I698" s="29"/>
      <c r="J698" s="29"/>
      <c r="K698" s="29"/>
      <c r="L698" s="29"/>
      <c r="M698" s="29"/>
      <c r="N698" s="29"/>
      <c r="O698" s="29"/>
      <c r="P698" s="29"/>
      <c r="Q698" s="29"/>
      <c r="R698" s="29"/>
      <c r="S698" s="29"/>
      <c r="T698" s="29"/>
      <c r="U698" s="29"/>
      <c r="V698" s="29"/>
      <c r="W698" s="29"/>
      <c r="X698" s="29"/>
      <c r="Y698" s="29"/>
      <c r="Z698" s="29"/>
      <c r="AA698" s="29"/>
      <c r="AB698" s="29"/>
      <c r="AC698" s="29"/>
    </row>
    <row r="699" spans="1:29" ht="15.75" customHeight="1">
      <c r="A699" s="29"/>
      <c r="B699" s="29"/>
      <c r="C699" s="29"/>
      <c r="D699" s="75"/>
      <c r="E699" s="29"/>
      <c r="F699" s="29"/>
      <c r="G699" s="29"/>
      <c r="H699" s="29"/>
      <c r="I699" s="29"/>
      <c r="J699" s="29"/>
      <c r="K699" s="29"/>
      <c r="L699" s="29"/>
      <c r="M699" s="29"/>
      <c r="N699" s="29"/>
      <c r="O699" s="29"/>
      <c r="P699" s="29"/>
      <c r="Q699" s="29"/>
      <c r="R699" s="29"/>
      <c r="S699" s="29"/>
      <c r="T699" s="29"/>
      <c r="U699" s="29"/>
      <c r="V699" s="29"/>
      <c r="W699" s="29"/>
      <c r="X699" s="29"/>
      <c r="Y699" s="29"/>
      <c r="Z699" s="29"/>
      <c r="AA699" s="29"/>
      <c r="AB699" s="29"/>
      <c r="AC699" s="29"/>
    </row>
    <row r="700" spans="1:29" ht="15.75" customHeight="1">
      <c r="A700" s="29"/>
      <c r="B700" s="29"/>
      <c r="C700" s="29"/>
      <c r="D700" s="75"/>
      <c r="E700" s="29"/>
      <c r="F700" s="29"/>
      <c r="G700" s="29"/>
      <c r="H700" s="29"/>
      <c r="I700" s="29"/>
      <c r="J700" s="29"/>
      <c r="K700" s="29"/>
      <c r="L700" s="29"/>
      <c r="M700" s="29"/>
      <c r="N700" s="29"/>
      <c r="O700" s="29"/>
      <c r="P700" s="29"/>
      <c r="Q700" s="29"/>
      <c r="R700" s="29"/>
      <c r="S700" s="29"/>
      <c r="T700" s="29"/>
      <c r="U700" s="29"/>
      <c r="V700" s="29"/>
      <c r="W700" s="29"/>
      <c r="X700" s="29"/>
      <c r="Y700" s="29"/>
      <c r="Z700" s="29"/>
      <c r="AA700" s="29"/>
      <c r="AB700" s="29"/>
      <c r="AC700" s="29"/>
    </row>
    <row r="701" spans="1:29" ht="15.75" customHeight="1">
      <c r="A701" s="29"/>
      <c r="B701" s="29"/>
      <c r="C701" s="29"/>
      <c r="D701" s="75"/>
      <c r="E701" s="29"/>
      <c r="F701" s="29"/>
      <c r="G701" s="29"/>
      <c r="H701" s="29"/>
      <c r="I701" s="29"/>
      <c r="J701" s="29"/>
      <c r="K701" s="29"/>
      <c r="L701" s="29"/>
      <c r="M701" s="29"/>
      <c r="N701" s="29"/>
      <c r="O701" s="29"/>
      <c r="P701" s="29"/>
      <c r="Q701" s="29"/>
      <c r="R701" s="29"/>
      <c r="S701" s="29"/>
      <c r="T701" s="29"/>
      <c r="U701" s="29"/>
      <c r="V701" s="29"/>
      <c r="W701" s="29"/>
      <c r="X701" s="29"/>
      <c r="Y701" s="29"/>
      <c r="Z701" s="29"/>
      <c r="AA701" s="29"/>
      <c r="AB701" s="29"/>
      <c r="AC701" s="29"/>
    </row>
    <row r="702" spans="1:29" ht="15.75" customHeight="1">
      <c r="A702" s="29"/>
      <c r="B702" s="29"/>
      <c r="C702" s="29"/>
      <c r="D702" s="75"/>
      <c r="E702" s="29"/>
      <c r="F702" s="29"/>
      <c r="G702" s="29"/>
      <c r="H702" s="29"/>
      <c r="I702" s="29"/>
      <c r="J702" s="29"/>
      <c r="K702" s="29"/>
      <c r="L702" s="29"/>
      <c r="M702" s="29"/>
      <c r="N702" s="29"/>
      <c r="O702" s="29"/>
      <c r="P702" s="29"/>
      <c r="Q702" s="29"/>
      <c r="R702" s="29"/>
      <c r="S702" s="29"/>
      <c r="T702" s="29"/>
      <c r="U702" s="29"/>
      <c r="V702" s="29"/>
      <c r="W702" s="29"/>
      <c r="X702" s="29"/>
      <c r="Y702" s="29"/>
      <c r="Z702" s="29"/>
      <c r="AA702" s="29"/>
      <c r="AB702" s="29"/>
      <c r="AC702" s="29"/>
    </row>
    <row r="703" spans="1:29" ht="15.75" customHeight="1">
      <c r="A703" s="29"/>
      <c r="B703" s="29"/>
      <c r="C703" s="29"/>
      <c r="D703" s="75"/>
      <c r="E703" s="29"/>
      <c r="F703" s="29"/>
      <c r="G703" s="29"/>
      <c r="H703" s="29"/>
      <c r="I703" s="29"/>
      <c r="J703" s="29"/>
      <c r="K703" s="29"/>
      <c r="L703" s="29"/>
      <c r="M703" s="29"/>
      <c r="N703" s="29"/>
      <c r="O703" s="29"/>
      <c r="P703" s="29"/>
      <c r="Q703" s="29"/>
      <c r="R703" s="29"/>
      <c r="S703" s="29"/>
      <c r="T703" s="29"/>
      <c r="U703" s="29"/>
      <c r="V703" s="29"/>
      <c r="W703" s="29"/>
      <c r="X703" s="29"/>
      <c r="Y703" s="29"/>
      <c r="Z703" s="29"/>
      <c r="AA703" s="29"/>
      <c r="AB703" s="29"/>
      <c r="AC703" s="29"/>
    </row>
    <row r="704" spans="1:29" ht="15.75" customHeight="1">
      <c r="A704" s="29"/>
      <c r="B704" s="29"/>
      <c r="C704" s="29"/>
      <c r="D704" s="75"/>
      <c r="E704" s="29"/>
      <c r="F704" s="29"/>
      <c r="G704" s="29"/>
      <c r="H704" s="29"/>
      <c r="I704" s="29"/>
      <c r="J704" s="29"/>
      <c r="K704" s="29"/>
      <c r="L704" s="29"/>
      <c r="M704" s="29"/>
      <c r="N704" s="29"/>
      <c r="O704" s="29"/>
      <c r="P704" s="29"/>
      <c r="Q704" s="29"/>
      <c r="R704" s="29"/>
      <c r="S704" s="29"/>
      <c r="T704" s="29"/>
      <c r="U704" s="29"/>
      <c r="V704" s="29"/>
      <c r="W704" s="29"/>
      <c r="X704" s="29"/>
      <c r="Y704" s="29"/>
      <c r="Z704" s="29"/>
      <c r="AA704" s="29"/>
      <c r="AB704" s="29"/>
      <c r="AC704" s="29"/>
    </row>
    <row r="705" spans="1:29" ht="15.75" customHeight="1">
      <c r="A705" s="29"/>
      <c r="B705" s="29"/>
      <c r="C705" s="29"/>
      <c r="D705" s="75"/>
      <c r="E705" s="29"/>
      <c r="F705" s="29"/>
      <c r="G705" s="29"/>
      <c r="H705" s="29"/>
      <c r="I705" s="29"/>
      <c r="J705" s="29"/>
      <c r="K705" s="29"/>
      <c r="L705" s="29"/>
      <c r="M705" s="29"/>
      <c r="N705" s="29"/>
      <c r="O705" s="29"/>
      <c r="P705" s="29"/>
      <c r="Q705" s="29"/>
      <c r="R705" s="29"/>
      <c r="S705" s="29"/>
      <c r="T705" s="29"/>
      <c r="U705" s="29"/>
      <c r="V705" s="29"/>
      <c r="W705" s="29"/>
      <c r="X705" s="29"/>
      <c r="Y705" s="29"/>
      <c r="Z705" s="29"/>
      <c r="AA705" s="29"/>
      <c r="AB705" s="29"/>
      <c r="AC705" s="29"/>
    </row>
    <row r="706" spans="1:29" ht="15.75" customHeight="1">
      <c r="A706" s="29"/>
      <c r="B706" s="29"/>
      <c r="C706" s="29"/>
      <c r="D706" s="75"/>
      <c r="E706" s="29"/>
      <c r="F706" s="29"/>
      <c r="G706" s="29"/>
      <c r="H706" s="29"/>
      <c r="I706" s="29"/>
      <c r="J706" s="29"/>
      <c r="K706" s="29"/>
      <c r="L706" s="29"/>
      <c r="M706" s="29"/>
      <c r="N706" s="29"/>
      <c r="O706" s="29"/>
      <c r="P706" s="29"/>
      <c r="Q706" s="29"/>
      <c r="R706" s="29"/>
      <c r="S706" s="29"/>
      <c r="T706" s="29"/>
      <c r="U706" s="29"/>
      <c r="V706" s="29"/>
      <c r="W706" s="29"/>
      <c r="X706" s="29"/>
      <c r="Y706" s="29"/>
      <c r="Z706" s="29"/>
      <c r="AA706" s="29"/>
      <c r="AB706" s="29"/>
      <c r="AC706" s="29"/>
    </row>
    <row r="707" spans="1:29" ht="15.75" customHeight="1">
      <c r="A707" s="29"/>
      <c r="B707" s="29"/>
      <c r="C707" s="29"/>
      <c r="D707" s="75"/>
      <c r="E707" s="29"/>
      <c r="F707" s="29"/>
      <c r="G707" s="29"/>
      <c r="H707" s="29"/>
      <c r="I707" s="29"/>
      <c r="J707" s="29"/>
      <c r="K707" s="29"/>
      <c r="L707" s="29"/>
      <c r="M707" s="29"/>
      <c r="N707" s="29"/>
      <c r="O707" s="29"/>
      <c r="P707" s="29"/>
      <c r="Q707" s="29"/>
      <c r="R707" s="29"/>
      <c r="S707" s="29"/>
      <c r="T707" s="29"/>
      <c r="U707" s="29"/>
      <c r="V707" s="29"/>
      <c r="W707" s="29"/>
      <c r="X707" s="29"/>
      <c r="Y707" s="29"/>
      <c r="Z707" s="29"/>
      <c r="AA707" s="29"/>
      <c r="AB707" s="29"/>
      <c r="AC707" s="29"/>
    </row>
    <row r="708" spans="1:29" ht="15.75" customHeight="1">
      <c r="A708" s="29"/>
      <c r="B708" s="29"/>
      <c r="C708" s="29"/>
      <c r="D708" s="75"/>
      <c r="E708" s="29"/>
      <c r="F708" s="29"/>
      <c r="G708" s="29"/>
      <c r="H708" s="29"/>
      <c r="I708" s="29"/>
      <c r="J708" s="29"/>
      <c r="K708" s="29"/>
      <c r="L708" s="29"/>
      <c r="M708" s="29"/>
      <c r="N708" s="29"/>
      <c r="O708" s="29"/>
      <c r="P708" s="29"/>
      <c r="Q708" s="29"/>
      <c r="R708" s="29"/>
      <c r="S708" s="29"/>
      <c r="T708" s="29"/>
      <c r="U708" s="29"/>
      <c r="V708" s="29"/>
      <c r="W708" s="29"/>
      <c r="X708" s="29"/>
      <c r="Y708" s="29"/>
      <c r="Z708" s="29"/>
      <c r="AA708" s="29"/>
      <c r="AB708" s="29"/>
      <c r="AC708" s="29"/>
    </row>
    <row r="709" spans="1:29" ht="15.75" customHeight="1">
      <c r="A709" s="29"/>
      <c r="B709" s="29"/>
      <c r="C709" s="29"/>
      <c r="D709" s="75"/>
      <c r="E709" s="29"/>
      <c r="F709" s="29"/>
      <c r="G709" s="29"/>
      <c r="H709" s="29"/>
      <c r="I709" s="29"/>
      <c r="J709" s="29"/>
      <c r="K709" s="29"/>
      <c r="L709" s="29"/>
      <c r="M709" s="29"/>
      <c r="N709" s="29"/>
      <c r="O709" s="29"/>
      <c r="P709" s="29"/>
      <c r="Q709" s="29"/>
      <c r="R709" s="29"/>
      <c r="S709" s="29"/>
      <c r="T709" s="29"/>
      <c r="U709" s="29"/>
      <c r="V709" s="29"/>
      <c r="W709" s="29"/>
      <c r="X709" s="29"/>
      <c r="Y709" s="29"/>
      <c r="Z709" s="29"/>
      <c r="AA709" s="29"/>
      <c r="AB709" s="29"/>
      <c r="AC709" s="29"/>
    </row>
    <row r="710" spans="1:29" ht="15.75" customHeight="1">
      <c r="A710" s="29"/>
      <c r="B710" s="29"/>
      <c r="C710" s="29"/>
      <c r="D710" s="75"/>
      <c r="E710" s="29"/>
      <c r="F710" s="29"/>
      <c r="G710" s="29"/>
      <c r="H710" s="29"/>
      <c r="I710" s="29"/>
      <c r="J710" s="29"/>
      <c r="K710" s="29"/>
      <c r="L710" s="29"/>
      <c r="M710" s="29"/>
      <c r="N710" s="29"/>
      <c r="O710" s="29"/>
      <c r="P710" s="29"/>
      <c r="Q710" s="29"/>
      <c r="R710" s="29"/>
      <c r="S710" s="29"/>
      <c r="T710" s="29"/>
      <c r="U710" s="29"/>
      <c r="V710" s="29"/>
      <c r="W710" s="29"/>
      <c r="X710" s="29"/>
      <c r="Y710" s="29"/>
      <c r="Z710" s="29"/>
      <c r="AA710" s="29"/>
      <c r="AB710" s="29"/>
      <c r="AC710" s="29"/>
    </row>
    <row r="711" spans="1:29" ht="15.75" customHeight="1">
      <c r="A711" s="29"/>
      <c r="B711" s="29"/>
      <c r="C711" s="29"/>
      <c r="D711" s="75"/>
      <c r="E711" s="29"/>
      <c r="F711" s="29"/>
      <c r="G711" s="29"/>
      <c r="H711" s="29"/>
      <c r="I711" s="29"/>
      <c r="J711" s="29"/>
      <c r="K711" s="29"/>
      <c r="L711" s="29"/>
      <c r="M711" s="29"/>
      <c r="N711" s="29"/>
      <c r="O711" s="29"/>
      <c r="P711" s="29"/>
      <c r="Q711" s="29"/>
      <c r="R711" s="29"/>
      <c r="S711" s="29"/>
      <c r="T711" s="29"/>
      <c r="U711" s="29"/>
      <c r="V711" s="29"/>
      <c r="W711" s="29"/>
      <c r="X711" s="29"/>
      <c r="Y711" s="29"/>
      <c r="Z711" s="29"/>
      <c r="AA711" s="29"/>
      <c r="AB711" s="29"/>
      <c r="AC711" s="29"/>
    </row>
    <row r="712" spans="1:29" ht="15.75" customHeight="1">
      <c r="A712" s="29"/>
      <c r="B712" s="29"/>
      <c r="C712" s="29"/>
      <c r="D712" s="75"/>
      <c r="E712" s="29"/>
      <c r="F712" s="29"/>
      <c r="G712" s="29"/>
      <c r="H712" s="29"/>
      <c r="I712" s="29"/>
      <c r="J712" s="29"/>
      <c r="K712" s="29"/>
      <c r="L712" s="29"/>
      <c r="M712" s="29"/>
      <c r="N712" s="29"/>
      <c r="O712" s="29"/>
      <c r="P712" s="29"/>
      <c r="Q712" s="29"/>
      <c r="R712" s="29"/>
      <c r="S712" s="29"/>
      <c r="T712" s="29"/>
      <c r="U712" s="29"/>
      <c r="V712" s="29"/>
      <c r="W712" s="29"/>
      <c r="X712" s="29"/>
      <c r="Y712" s="29"/>
      <c r="Z712" s="29"/>
      <c r="AA712" s="29"/>
      <c r="AB712" s="29"/>
      <c r="AC712" s="29"/>
    </row>
    <row r="713" spans="1:29" ht="15.75" customHeight="1">
      <c r="A713" s="29"/>
      <c r="B713" s="29"/>
      <c r="C713" s="29"/>
      <c r="D713" s="75"/>
      <c r="E713" s="29"/>
      <c r="F713" s="29"/>
      <c r="G713" s="29"/>
      <c r="H713" s="29"/>
      <c r="I713" s="29"/>
      <c r="J713" s="29"/>
      <c r="K713" s="29"/>
      <c r="L713" s="29"/>
      <c r="M713" s="29"/>
      <c r="N713" s="29"/>
      <c r="O713" s="29"/>
      <c r="P713" s="29"/>
      <c r="Q713" s="29"/>
      <c r="R713" s="29"/>
      <c r="S713" s="29"/>
      <c r="T713" s="29"/>
      <c r="U713" s="29"/>
      <c r="V713" s="29"/>
      <c r="W713" s="29"/>
      <c r="X713" s="29"/>
      <c r="Y713" s="29"/>
      <c r="Z713" s="29"/>
      <c r="AA713" s="29"/>
      <c r="AB713" s="29"/>
      <c r="AC713" s="29"/>
    </row>
    <row r="714" spans="1:29" ht="15.75" customHeight="1">
      <c r="A714" s="29"/>
      <c r="B714" s="29"/>
      <c r="C714" s="29"/>
      <c r="D714" s="75"/>
      <c r="E714" s="29"/>
      <c r="F714" s="29"/>
      <c r="G714" s="29"/>
      <c r="H714" s="29"/>
      <c r="I714" s="29"/>
      <c r="J714" s="29"/>
      <c r="K714" s="29"/>
      <c r="L714" s="29"/>
      <c r="M714" s="29"/>
      <c r="N714" s="29"/>
      <c r="O714" s="29"/>
      <c r="P714" s="29"/>
      <c r="Q714" s="29"/>
      <c r="R714" s="29"/>
      <c r="S714" s="29"/>
      <c r="T714" s="29"/>
      <c r="U714" s="29"/>
      <c r="V714" s="29"/>
      <c r="W714" s="29"/>
      <c r="X714" s="29"/>
      <c r="Y714" s="29"/>
      <c r="Z714" s="29"/>
      <c r="AA714" s="29"/>
      <c r="AB714" s="29"/>
      <c r="AC714" s="29"/>
    </row>
    <row r="715" spans="1:29" ht="15.75" customHeight="1">
      <c r="A715" s="29"/>
      <c r="B715" s="29"/>
      <c r="C715" s="29"/>
      <c r="D715" s="75"/>
      <c r="E715" s="29"/>
      <c r="F715" s="29"/>
      <c r="G715" s="29"/>
      <c r="H715" s="29"/>
      <c r="I715" s="29"/>
      <c r="J715" s="29"/>
      <c r="K715" s="29"/>
      <c r="L715" s="29"/>
      <c r="M715" s="29"/>
      <c r="N715" s="29"/>
      <c r="O715" s="29"/>
      <c r="P715" s="29"/>
      <c r="Q715" s="29"/>
      <c r="R715" s="29"/>
      <c r="S715" s="29"/>
      <c r="T715" s="29"/>
      <c r="U715" s="29"/>
      <c r="V715" s="29"/>
      <c r="W715" s="29"/>
      <c r="X715" s="29"/>
      <c r="Y715" s="29"/>
      <c r="Z715" s="29"/>
      <c r="AA715" s="29"/>
      <c r="AB715" s="29"/>
      <c r="AC715" s="29"/>
    </row>
    <row r="716" spans="1:29" ht="15.75" customHeight="1">
      <c r="A716" s="29"/>
      <c r="B716" s="29"/>
      <c r="C716" s="29"/>
      <c r="D716" s="75"/>
      <c r="E716" s="29"/>
      <c r="F716" s="29"/>
      <c r="G716" s="29"/>
      <c r="H716" s="29"/>
      <c r="I716" s="29"/>
      <c r="J716" s="29"/>
      <c r="K716" s="29"/>
      <c r="L716" s="29"/>
      <c r="M716" s="29"/>
      <c r="N716" s="29"/>
      <c r="O716" s="29"/>
      <c r="P716" s="29"/>
      <c r="Q716" s="29"/>
      <c r="R716" s="29"/>
      <c r="S716" s="29"/>
      <c r="T716" s="29"/>
      <c r="U716" s="29"/>
      <c r="V716" s="29"/>
      <c r="W716" s="29"/>
      <c r="X716" s="29"/>
      <c r="Y716" s="29"/>
      <c r="Z716" s="29"/>
      <c r="AA716" s="29"/>
      <c r="AB716" s="29"/>
      <c r="AC716" s="29"/>
    </row>
    <row r="717" spans="1:29" ht="15.75" customHeight="1">
      <c r="A717" s="29"/>
      <c r="B717" s="29"/>
      <c r="C717" s="29"/>
      <c r="D717" s="75"/>
      <c r="E717" s="29"/>
      <c r="F717" s="29"/>
      <c r="G717" s="29"/>
      <c r="H717" s="29"/>
      <c r="I717" s="29"/>
      <c r="J717" s="29"/>
      <c r="K717" s="29"/>
      <c r="L717" s="29"/>
      <c r="M717" s="29"/>
      <c r="N717" s="29"/>
      <c r="O717" s="29"/>
      <c r="P717" s="29"/>
      <c r="Q717" s="29"/>
      <c r="R717" s="29"/>
      <c r="S717" s="29"/>
      <c r="T717" s="29"/>
      <c r="U717" s="29"/>
      <c r="V717" s="29"/>
      <c r="W717" s="29"/>
      <c r="X717" s="29"/>
      <c r="Y717" s="29"/>
      <c r="Z717" s="29"/>
      <c r="AA717" s="29"/>
      <c r="AB717" s="29"/>
      <c r="AC717" s="29"/>
    </row>
    <row r="718" spans="1:29" ht="15.75" customHeight="1">
      <c r="A718" s="29"/>
      <c r="B718" s="29"/>
      <c r="C718" s="29"/>
      <c r="D718" s="75"/>
      <c r="E718" s="29"/>
      <c r="F718" s="29"/>
      <c r="G718" s="29"/>
      <c r="H718" s="29"/>
      <c r="I718" s="29"/>
      <c r="J718" s="29"/>
      <c r="K718" s="29"/>
      <c r="L718" s="29"/>
      <c r="M718" s="29"/>
      <c r="N718" s="29"/>
      <c r="O718" s="29"/>
      <c r="P718" s="29"/>
      <c r="Q718" s="29"/>
      <c r="R718" s="29"/>
      <c r="S718" s="29"/>
      <c r="T718" s="29"/>
      <c r="U718" s="29"/>
      <c r="V718" s="29"/>
      <c r="W718" s="29"/>
      <c r="X718" s="29"/>
      <c r="Y718" s="29"/>
      <c r="Z718" s="29"/>
      <c r="AA718" s="29"/>
      <c r="AB718" s="29"/>
      <c r="AC718" s="29"/>
    </row>
    <row r="719" spans="1:29" ht="15.75" customHeight="1">
      <c r="A719" s="29"/>
      <c r="B719" s="29"/>
      <c r="C719" s="29"/>
      <c r="D719" s="75"/>
      <c r="E719" s="29"/>
      <c r="F719" s="29"/>
      <c r="G719" s="29"/>
      <c r="H719" s="29"/>
      <c r="I719" s="29"/>
      <c r="J719" s="29"/>
      <c r="K719" s="29"/>
      <c r="L719" s="29"/>
      <c r="M719" s="29"/>
      <c r="N719" s="29"/>
      <c r="O719" s="29"/>
      <c r="P719" s="29"/>
      <c r="Q719" s="29"/>
      <c r="R719" s="29"/>
      <c r="S719" s="29"/>
      <c r="T719" s="29"/>
      <c r="U719" s="29"/>
      <c r="V719" s="29"/>
      <c r="W719" s="29"/>
      <c r="X719" s="29"/>
      <c r="Y719" s="29"/>
      <c r="Z719" s="29"/>
      <c r="AA719" s="29"/>
      <c r="AB719" s="29"/>
      <c r="AC719" s="29"/>
    </row>
    <row r="720" spans="1:29" ht="15.75" customHeight="1">
      <c r="A720" s="29"/>
      <c r="B720" s="29"/>
      <c r="C720" s="29"/>
      <c r="D720" s="75"/>
      <c r="E720" s="29"/>
      <c r="F720" s="29"/>
      <c r="G720" s="29"/>
      <c r="H720" s="29"/>
      <c r="I720" s="29"/>
      <c r="J720" s="29"/>
      <c r="K720" s="29"/>
      <c r="L720" s="29"/>
      <c r="M720" s="29"/>
      <c r="N720" s="29"/>
      <c r="O720" s="29"/>
      <c r="P720" s="29"/>
      <c r="Q720" s="29"/>
      <c r="R720" s="29"/>
      <c r="S720" s="29"/>
      <c r="T720" s="29"/>
      <c r="U720" s="29"/>
      <c r="V720" s="29"/>
      <c r="W720" s="29"/>
      <c r="X720" s="29"/>
      <c r="Y720" s="29"/>
      <c r="Z720" s="29"/>
      <c r="AA720" s="29"/>
      <c r="AB720" s="29"/>
      <c r="AC720" s="29"/>
    </row>
    <row r="721" spans="1:29" ht="15.75" customHeight="1">
      <c r="A721" s="29"/>
      <c r="B721" s="29"/>
      <c r="C721" s="29"/>
      <c r="D721" s="75"/>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c r="AC721" s="29"/>
    </row>
    <row r="722" spans="1:29" ht="15.75" customHeight="1">
      <c r="A722" s="29"/>
      <c r="B722" s="29"/>
      <c r="C722" s="29"/>
      <c r="D722" s="75"/>
      <c r="E722" s="29"/>
      <c r="F722" s="29"/>
      <c r="G722" s="29"/>
      <c r="H722" s="29"/>
      <c r="I722" s="29"/>
      <c r="J722" s="29"/>
      <c r="K722" s="29"/>
      <c r="L722" s="29"/>
      <c r="M722" s="29"/>
      <c r="N722" s="29"/>
      <c r="O722" s="29"/>
      <c r="P722" s="29"/>
      <c r="Q722" s="29"/>
      <c r="R722" s="29"/>
      <c r="S722" s="29"/>
      <c r="T722" s="29"/>
      <c r="U722" s="29"/>
      <c r="V722" s="29"/>
      <c r="W722" s="29"/>
      <c r="X722" s="29"/>
      <c r="Y722" s="29"/>
      <c r="Z722" s="29"/>
      <c r="AA722" s="29"/>
      <c r="AB722" s="29"/>
      <c r="AC722" s="29"/>
    </row>
    <row r="723" spans="1:29" ht="15.75" customHeight="1">
      <c r="A723" s="29"/>
      <c r="B723" s="29"/>
      <c r="C723" s="29"/>
      <c r="D723" s="75"/>
      <c r="E723" s="29"/>
      <c r="F723" s="29"/>
      <c r="G723" s="29"/>
      <c r="H723" s="29"/>
      <c r="I723" s="29"/>
      <c r="J723" s="29"/>
      <c r="K723" s="29"/>
      <c r="L723" s="29"/>
      <c r="M723" s="29"/>
      <c r="N723" s="29"/>
      <c r="O723" s="29"/>
      <c r="P723" s="29"/>
      <c r="Q723" s="29"/>
      <c r="R723" s="29"/>
      <c r="S723" s="29"/>
      <c r="T723" s="29"/>
      <c r="U723" s="29"/>
      <c r="V723" s="29"/>
      <c r="W723" s="29"/>
      <c r="X723" s="29"/>
      <c r="Y723" s="29"/>
      <c r="Z723" s="29"/>
      <c r="AA723" s="29"/>
      <c r="AB723" s="29"/>
      <c r="AC723" s="29"/>
    </row>
    <row r="724" spans="1:29" ht="15.75" customHeight="1">
      <c r="A724" s="29"/>
      <c r="B724" s="29"/>
      <c r="C724" s="29"/>
      <c r="D724" s="75"/>
      <c r="E724" s="29"/>
      <c r="F724" s="29"/>
      <c r="G724" s="29"/>
      <c r="H724" s="29"/>
      <c r="I724" s="29"/>
      <c r="J724" s="29"/>
      <c r="K724" s="29"/>
      <c r="L724" s="29"/>
      <c r="M724" s="29"/>
      <c r="N724" s="29"/>
      <c r="O724" s="29"/>
      <c r="P724" s="29"/>
      <c r="Q724" s="29"/>
      <c r="R724" s="29"/>
      <c r="S724" s="29"/>
      <c r="T724" s="29"/>
      <c r="U724" s="29"/>
      <c r="V724" s="29"/>
      <c r="W724" s="29"/>
      <c r="X724" s="29"/>
      <c r="Y724" s="29"/>
      <c r="Z724" s="29"/>
      <c r="AA724" s="29"/>
      <c r="AB724" s="29"/>
      <c r="AC724" s="29"/>
    </row>
    <row r="725" spans="1:29" ht="15.75" customHeight="1">
      <c r="A725" s="29"/>
      <c r="B725" s="29"/>
      <c r="C725" s="29"/>
      <c r="D725" s="75"/>
      <c r="E725" s="29"/>
      <c r="F725" s="29"/>
      <c r="G725" s="29"/>
      <c r="H725" s="29"/>
      <c r="I725" s="29"/>
      <c r="J725" s="29"/>
      <c r="K725" s="29"/>
      <c r="L725" s="29"/>
      <c r="M725" s="29"/>
      <c r="N725" s="29"/>
      <c r="O725" s="29"/>
      <c r="P725" s="29"/>
      <c r="Q725" s="29"/>
      <c r="R725" s="29"/>
      <c r="S725" s="29"/>
      <c r="T725" s="29"/>
      <c r="U725" s="29"/>
      <c r="V725" s="29"/>
      <c r="W725" s="29"/>
      <c r="X725" s="29"/>
      <c r="Y725" s="29"/>
      <c r="Z725" s="29"/>
      <c r="AA725" s="29"/>
      <c r="AB725" s="29"/>
      <c r="AC725" s="29"/>
    </row>
    <row r="726" spans="1:29" ht="15.75" customHeight="1">
      <c r="A726" s="29"/>
      <c r="B726" s="29"/>
      <c r="C726" s="29"/>
      <c r="D726" s="75"/>
      <c r="E726" s="29"/>
      <c r="F726" s="29"/>
      <c r="G726" s="29"/>
      <c r="H726" s="29"/>
      <c r="I726" s="29"/>
      <c r="J726" s="29"/>
      <c r="K726" s="29"/>
      <c r="L726" s="29"/>
      <c r="M726" s="29"/>
      <c r="N726" s="29"/>
      <c r="O726" s="29"/>
      <c r="P726" s="29"/>
      <c r="Q726" s="29"/>
      <c r="R726" s="29"/>
      <c r="S726" s="29"/>
      <c r="T726" s="29"/>
      <c r="U726" s="29"/>
      <c r="V726" s="29"/>
      <c r="W726" s="29"/>
      <c r="X726" s="29"/>
      <c r="Y726" s="29"/>
      <c r="Z726" s="29"/>
      <c r="AA726" s="29"/>
      <c r="AB726" s="29"/>
      <c r="AC726" s="29"/>
    </row>
    <row r="727" spans="1:29" ht="15.75" customHeight="1">
      <c r="A727" s="29"/>
      <c r="B727" s="29"/>
      <c r="C727" s="29"/>
      <c r="D727" s="75"/>
      <c r="E727" s="29"/>
      <c r="F727" s="29"/>
      <c r="G727" s="29"/>
      <c r="H727" s="29"/>
      <c r="I727" s="29"/>
      <c r="J727" s="29"/>
      <c r="K727" s="29"/>
      <c r="L727" s="29"/>
      <c r="M727" s="29"/>
      <c r="N727" s="29"/>
      <c r="O727" s="29"/>
      <c r="P727" s="29"/>
      <c r="Q727" s="29"/>
      <c r="R727" s="29"/>
      <c r="S727" s="29"/>
      <c r="T727" s="29"/>
      <c r="U727" s="29"/>
      <c r="V727" s="29"/>
      <c r="W727" s="29"/>
      <c r="X727" s="29"/>
      <c r="Y727" s="29"/>
      <c r="Z727" s="29"/>
      <c r="AA727" s="29"/>
      <c r="AB727" s="29"/>
      <c r="AC727" s="29"/>
    </row>
    <row r="728" spans="1:29" ht="15.75" customHeight="1">
      <c r="A728" s="29"/>
      <c r="B728" s="29"/>
      <c r="C728" s="29"/>
      <c r="D728" s="75"/>
      <c r="E728" s="29"/>
      <c r="F728" s="29"/>
      <c r="G728" s="29"/>
      <c r="H728" s="29"/>
      <c r="I728" s="29"/>
      <c r="J728" s="29"/>
      <c r="K728" s="29"/>
      <c r="L728" s="29"/>
      <c r="M728" s="29"/>
      <c r="N728" s="29"/>
      <c r="O728" s="29"/>
      <c r="P728" s="29"/>
      <c r="Q728" s="29"/>
      <c r="R728" s="29"/>
      <c r="S728" s="29"/>
      <c r="T728" s="29"/>
      <c r="U728" s="29"/>
      <c r="V728" s="29"/>
      <c r="W728" s="29"/>
      <c r="X728" s="29"/>
      <c r="Y728" s="29"/>
      <c r="Z728" s="29"/>
      <c r="AA728" s="29"/>
      <c r="AB728" s="29"/>
      <c r="AC728" s="29"/>
    </row>
    <row r="729" spans="1:29" ht="15.75" customHeight="1">
      <c r="A729" s="29"/>
      <c r="B729" s="29"/>
      <c r="C729" s="29"/>
      <c r="D729" s="75"/>
      <c r="E729" s="29"/>
      <c r="F729" s="29"/>
      <c r="G729" s="29"/>
      <c r="H729" s="29"/>
      <c r="I729" s="29"/>
      <c r="J729" s="29"/>
      <c r="K729" s="29"/>
      <c r="L729" s="29"/>
      <c r="M729" s="29"/>
      <c r="N729" s="29"/>
      <c r="O729" s="29"/>
      <c r="P729" s="29"/>
      <c r="Q729" s="29"/>
      <c r="R729" s="29"/>
      <c r="S729" s="29"/>
      <c r="T729" s="29"/>
      <c r="U729" s="29"/>
      <c r="V729" s="29"/>
      <c r="W729" s="29"/>
      <c r="X729" s="29"/>
      <c r="Y729" s="29"/>
      <c r="Z729" s="29"/>
      <c r="AA729" s="29"/>
      <c r="AB729" s="29"/>
      <c r="AC729" s="29"/>
    </row>
    <row r="730" spans="1:29" ht="15.75" customHeight="1">
      <c r="A730" s="29"/>
      <c r="B730" s="29"/>
      <c r="C730" s="29"/>
      <c r="D730" s="75"/>
      <c r="E730" s="29"/>
      <c r="F730" s="29"/>
      <c r="G730" s="29"/>
      <c r="H730" s="29"/>
      <c r="I730" s="29"/>
      <c r="J730" s="29"/>
      <c r="K730" s="29"/>
      <c r="L730" s="29"/>
      <c r="M730" s="29"/>
      <c r="N730" s="29"/>
      <c r="O730" s="29"/>
      <c r="P730" s="29"/>
      <c r="Q730" s="29"/>
      <c r="R730" s="29"/>
      <c r="S730" s="29"/>
      <c r="T730" s="29"/>
      <c r="U730" s="29"/>
      <c r="V730" s="29"/>
      <c r="W730" s="29"/>
      <c r="X730" s="29"/>
      <c r="Y730" s="29"/>
      <c r="Z730" s="29"/>
      <c r="AA730" s="29"/>
      <c r="AB730" s="29"/>
      <c r="AC730" s="29"/>
    </row>
    <row r="731" spans="1:29" ht="15.75" customHeight="1">
      <c r="A731" s="29"/>
      <c r="B731" s="29"/>
      <c r="C731" s="29"/>
      <c r="D731" s="75"/>
      <c r="E731" s="29"/>
      <c r="F731" s="29"/>
      <c r="G731" s="29"/>
      <c r="H731" s="29"/>
      <c r="I731" s="29"/>
      <c r="J731" s="29"/>
      <c r="K731" s="29"/>
      <c r="L731" s="29"/>
      <c r="M731" s="29"/>
      <c r="N731" s="29"/>
      <c r="O731" s="29"/>
      <c r="P731" s="29"/>
      <c r="Q731" s="29"/>
      <c r="R731" s="29"/>
      <c r="S731" s="29"/>
      <c r="T731" s="29"/>
      <c r="U731" s="29"/>
      <c r="V731" s="29"/>
      <c r="W731" s="29"/>
      <c r="X731" s="29"/>
      <c r="Y731" s="29"/>
      <c r="Z731" s="29"/>
      <c r="AA731" s="29"/>
      <c r="AB731" s="29"/>
      <c r="AC731" s="29"/>
    </row>
    <row r="732" spans="1:29" ht="15.75" customHeight="1">
      <c r="A732" s="29"/>
      <c r="B732" s="29"/>
      <c r="C732" s="29"/>
      <c r="D732" s="75"/>
      <c r="E732" s="29"/>
      <c r="F732" s="29"/>
      <c r="G732" s="29"/>
      <c r="H732" s="29"/>
      <c r="I732" s="29"/>
      <c r="J732" s="29"/>
      <c r="K732" s="29"/>
      <c r="L732" s="29"/>
      <c r="M732" s="29"/>
      <c r="N732" s="29"/>
      <c r="O732" s="29"/>
      <c r="P732" s="29"/>
      <c r="Q732" s="29"/>
      <c r="R732" s="29"/>
      <c r="S732" s="29"/>
      <c r="T732" s="29"/>
      <c r="U732" s="29"/>
      <c r="V732" s="29"/>
      <c r="W732" s="29"/>
      <c r="X732" s="29"/>
      <c r="Y732" s="29"/>
      <c r="Z732" s="29"/>
      <c r="AA732" s="29"/>
      <c r="AB732" s="29"/>
      <c r="AC732" s="29"/>
    </row>
    <row r="733" spans="1:29" ht="15.75" customHeight="1">
      <c r="A733" s="29"/>
      <c r="B733" s="29"/>
      <c r="C733" s="29"/>
      <c r="D733" s="75"/>
      <c r="E733" s="29"/>
      <c r="F733" s="29"/>
      <c r="G733" s="29"/>
      <c r="H733" s="29"/>
      <c r="I733" s="29"/>
      <c r="J733" s="29"/>
      <c r="K733" s="29"/>
      <c r="L733" s="29"/>
      <c r="M733" s="29"/>
      <c r="N733" s="29"/>
      <c r="O733" s="29"/>
      <c r="P733" s="29"/>
      <c r="Q733" s="29"/>
      <c r="R733" s="29"/>
      <c r="S733" s="29"/>
      <c r="T733" s="29"/>
      <c r="U733" s="29"/>
      <c r="V733" s="29"/>
      <c r="W733" s="29"/>
      <c r="X733" s="29"/>
      <c r="Y733" s="29"/>
      <c r="Z733" s="29"/>
      <c r="AA733" s="29"/>
      <c r="AB733" s="29"/>
      <c r="AC733" s="29"/>
    </row>
    <row r="734" spans="1:29" ht="15.75" customHeight="1">
      <c r="A734" s="29"/>
      <c r="B734" s="29"/>
      <c r="C734" s="29"/>
      <c r="D734" s="75"/>
      <c r="E734" s="29"/>
      <c r="F734" s="29"/>
      <c r="G734" s="29"/>
      <c r="H734" s="29"/>
      <c r="I734" s="29"/>
      <c r="J734" s="29"/>
      <c r="K734" s="29"/>
      <c r="L734" s="29"/>
      <c r="M734" s="29"/>
      <c r="N734" s="29"/>
      <c r="O734" s="29"/>
      <c r="P734" s="29"/>
      <c r="Q734" s="29"/>
      <c r="R734" s="29"/>
      <c r="S734" s="29"/>
      <c r="T734" s="29"/>
      <c r="U734" s="29"/>
      <c r="V734" s="29"/>
      <c r="W734" s="29"/>
      <c r="X734" s="29"/>
      <c r="Y734" s="29"/>
      <c r="Z734" s="29"/>
      <c r="AA734" s="29"/>
      <c r="AB734" s="29"/>
      <c r="AC734" s="29"/>
    </row>
    <row r="735" spans="1:29" ht="15.75" customHeight="1">
      <c r="A735" s="29"/>
      <c r="B735" s="29"/>
      <c r="C735" s="29"/>
      <c r="D735" s="75"/>
      <c r="E735" s="29"/>
      <c r="F735" s="29"/>
      <c r="G735" s="29"/>
      <c r="H735" s="29"/>
      <c r="I735" s="29"/>
      <c r="J735" s="29"/>
      <c r="K735" s="29"/>
      <c r="L735" s="29"/>
      <c r="M735" s="29"/>
      <c r="N735" s="29"/>
      <c r="O735" s="29"/>
      <c r="P735" s="29"/>
      <c r="Q735" s="29"/>
      <c r="R735" s="29"/>
      <c r="S735" s="29"/>
      <c r="T735" s="29"/>
      <c r="U735" s="29"/>
      <c r="V735" s="29"/>
      <c r="W735" s="29"/>
      <c r="X735" s="29"/>
      <c r="Y735" s="29"/>
      <c r="Z735" s="29"/>
      <c r="AA735" s="29"/>
      <c r="AB735" s="29"/>
      <c r="AC735" s="29"/>
    </row>
    <row r="736" spans="1:29" ht="15.75" customHeight="1">
      <c r="A736" s="29"/>
      <c r="B736" s="29"/>
      <c r="C736" s="29"/>
      <c r="D736" s="75"/>
      <c r="E736" s="29"/>
      <c r="F736" s="29"/>
      <c r="G736" s="29"/>
      <c r="H736" s="29"/>
      <c r="I736" s="29"/>
      <c r="J736" s="29"/>
      <c r="K736" s="29"/>
      <c r="L736" s="29"/>
      <c r="M736" s="29"/>
      <c r="N736" s="29"/>
      <c r="O736" s="29"/>
      <c r="P736" s="29"/>
      <c r="Q736" s="29"/>
      <c r="R736" s="29"/>
      <c r="S736" s="29"/>
      <c r="T736" s="29"/>
      <c r="U736" s="29"/>
      <c r="V736" s="29"/>
      <c r="W736" s="29"/>
      <c r="X736" s="29"/>
      <c r="Y736" s="29"/>
      <c r="Z736" s="29"/>
      <c r="AA736" s="29"/>
      <c r="AB736" s="29"/>
      <c r="AC736" s="29"/>
    </row>
    <row r="737" spans="1:29" ht="15.75" customHeight="1">
      <c r="A737" s="29"/>
      <c r="B737" s="29"/>
      <c r="C737" s="29"/>
      <c r="D737" s="75"/>
      <c r="E737" s="29"/>
      <c r="F737" s="29"/>
      <c r="G737" s="29"/>
      <c r="H737" s="29"/>
      <c r="I737" s="29"/>
      <c r="J737" s="29"/>
      <c r="K737" s="29"/>
      <c r="L737" s="29"/>
      <c r="M737" s="29"/>
      <c r="N737" s="29"/>
      <c r="O737" s="29"/>
      <c r="P737" s="29"/>
      <c r="Q737" s="29"/>
      <c r="R737" s="29"/>
      <c r="S737" s="29"/>
      <c r="T737" s="29"/>
      <c r="U737" s="29"/>
      <c r="V737" s="29"/>
      <c r="W737" s="29"/>
      <c r="X737" s="29"/>
      <c r="Y737" s="29"/>
      <c r="Z737" s="29"/>
      <c r="AA737" s="29"/>
      <c r="AB737" s="29"/>
      <c r="AC737" s="29"/>
    </row>
    <row r="738" spans="1:29" ht="15.75" customHeight="1">
      <c r="A738" s="29"/>
      <c r="B738" s="29"/>
      <c r="C738" s="29"/>
      <c r="D738" s="75"/>
      <c r="E738" s="29"/>
      <c r="F738" s="29"/>
      <c r="G738" s="29"/>
      <c r="H738" s="29"/>
      <c r="I738" s="29"/>
      <c r="J738" s="29"/>
      <c r="K738" s="29"/>
      <c r="L738" s="29"/>
      <c r="M738" s="29"/>
      <c r="N738" s="29"/>
      <c r="O738" s="29"/>
      <c r="P738" s="29"/>
      <c r="Q738" s="29"/>
      <c r="R738" s="29"/>
      <c r="S738" s="29"/>
      <c r="T738" s="29"/>
      <c r="U738" s="29"/>
      <c r="V738" s="29"/>
      <c r="W738" s="29"/>
      <c r="X738" s="29"/>
      <c r="Y738" s="29"/>
      <c r="Z738" s="29"/>
      <c r="AA738" s="29"/>
      <c r="AB738" s="29"/>
      <c r="AC738" s="29"/>
    </row>
    <row r="739" spans="1:29" ht="15.75" customHeight="1">
      <c r="A739" s="29"/>
      <c r="B739" s="29"/>
      <c r="C739" s="29"/>
      <c r="D739" s="75"/>
      <c r="E739" s="29"/>
      <c r="F739" s="29"/>
      <c r="G739" s="29"/>
      <c r="H739" s="29"/>
      <c r="I739" s="29"/>
      <c r="J739" s="29"/>
      <c r="K739" s="29"/>
      <c r="L739" s="29"/>
      <c r="M739" s="29"/>
      <c r="N739" s="29"/>
      <c r="O739" s="29"/>
      <c r="P739" s="29"/>
      <c r="Q739" s="29"/>
      <c r="R739" s="29"/>
      <c r="S739" s="29"/>
      <c r="T739" s="29"/>
      <c r="U739" s="29"/>
      <c r="V739" s="29"/>
      <c r="W739" s="29"/>
      <c r="X739" s="29"/>
      <c r="Y739" s="29"/>
      <c r="Z739" s="29"/>
      <c r="AA739" s="29"/>
      <c r="AB739" s="29"/>
      <c r="AC739" s="29"/>
    </row>
    <row r="740" spans="1:29" ht="15.75" customHeight="1">
      <c r="A740" s="29"/>
      <c r="B740" s="29"/>
      <c r="C740" s="29"/>
      <c r="D740" s="75"/>
      <c r="E740" s="29"/>
      <c r="F740" s="29"/>
      <c r="G740" s="29"/>
      <c r="H740" s="29"/>
      <c r="I740" s="29"/>
      <c r="J740" s="29"/>
      <c r="K740" s="29"/>
      <c r="L740" s="29"/>
      <c r="M740" s="29"/>
      <c r="N740" s="29"/>
      <c r="O740" s="29"/>
      <c r="P740" s="29"/>
      <c r="Q740" s="29"/>
      <c r="R740" s="29"/>
      <c r="S740" s="29"/>
      <c r="T740" s="29"/>
      <c r="U740" s="29"/>
      <c r="V740" s="29"/>
      <c r="W740" s="29"/>
      <c r="X740" s="29"/>
      <c r="Y740" s="29"/>
      <c r="Z740" s="29"/>
      <c r="AA740" s="29"/>
      <c r="AB740" s="29"/>
      <c r="AC740" s="29"/>
    </row>
    <row r="741" spans="1:29" ht="15.75" customHeight="1">
      <c r="A741" s="29"/>
      <c r="B741" s="29"/>
      <c r="C741" s="29"/>
      <c r="D741" s="75"/>
      <c r="E741" s="29"/>
      <c r="F741" s="29"/>
      <c r="G741" s="29"/>
      <c r="H741" s="29"/>
      <c r="I741" s="29"/>
      <c r="J741" s="29"/>
      <c r="K741" s="29"/>
      <c r="L741" s="29"/>
      <c r="M741" s="29"/>
      <c r="N741" s="29"/>
      <c r="O741" s="29"/>
      <c r="P741" s="29"/>
      <c r="Q741" s="29"/>
      <c r="R741" s="29"/>
      <c r="S741" s="29"/>
      <c r="T741" s="29"/>
      <c r="U741" s="29"/>
      <c r="V741" s="29"/>
      <c r="W741" s="29"/>
      <c r="X741" s="29"/>
      <c r="Y741" s="29"/>
      <c r="Z741" s="29"/>
      <c r="AA741" s="29"/>
      <c r="AB741" s="29"/>
      <c r="AC741" s="29"/>
    </row>
    <row r="742" spans="1:29" ht="15.75" customHeight="1">
      <c r="A742" s="29"/>
      <c r="B742" s="29"/>
      <c r="C742" s="29"/>
      <c r="D742" s="75"/>
      <c r="E742" s="29"/>
      <c r="F742" s="29"/>
      <c r="G742" s="29"/>
      <c r="H742" s="29"/>
      <c r="I742" s="29"/>
      <c r="J742" s="29"/>
      <c r="K742" s="29"/>
      <c r="L742" s="29"/>
      <c r="M742" s="29"/>
      <c r="N742" s="29"/>
      <c r="O742" s="29"/>
      <c r="P742" s="29"/>
      <c r="Q742" s="29"/>
      <c r="R742" s="29"/>
      <c r="S742" s="29"/>
      <c r="T742" s="29"/>
      <c r="U742" s="29"/>
      <c r="V742" s="29"/>
      <c r="W742" s="29"/>
      <c r="X742" s="29"/>
      <c r="Y742" s="29"/>
      <c r="Z742" s="29"/>
      <c r="AA742" s="29"/>
      <c r="AB742" s="29"/>
      <c r="AC742" s="29"/>
    </row>
    <row r="743" spans="1:29" ht="15.75" customHeight="1">
      <c r="A743" s="29"/>
      <c r="B743" s="29"/>
      <c r="C743" s="29"/>
      <c r="D743" s="75"/>
      <c r="E743" s="29"/>
      <c r="F743" s="29"/>
      <c r="G743" s="29"/>
      <c r="H743" s="29"/>
      <c r="I743" s="29"/>
      <c r="J743" s="29"/>
      <c r="K743" s="29"/>
      <c r="L743" s="29"/>
      <c r="M743" s="29"/>
      <c r="N743" s="29"/>
      <c r="O743" s="29"/>
      <c r="P743" s="29"/>
      <c r="Q743" s="29"/>
      <c r="R743" s="29"/>
      <c r="S743" s="29"/>
      <c r="T743" s="29"/>
      <c r="U743" s="29"/>
      <c r="V743" s="29"/>
      <c r="W743" s="29"/>
      <c r="X743" s="29"/>
      <c r="Y743" s="29"/>
      <c r="Z743" s="29"/>
      <c r="AA743" s="29"/>
      <c r="AB743" s="29"/>
      <c r="AC743" s="29"/>
    </row>
    <row r="744" spans="1:29" ht="15.75" customHeight="1">
      <c r="A744" s="29"/>
      <c r="B744" s="29"/>
      <c r="C744" s="29"/>
      <c r="D744" s="75"/>
      <c r="E744" s="29"/>
      <c r="F744" s="29"/>
      <c r="G744" s="29"/>
      <c r="H744" s="29"/>
      <c r="I744" s="29"/>
      <c r="J744" s="29"/>
      <c r="K744" s="29"/>
      <c r="L744" s="29"/>
      <c r="M744" s="29"/>
      <c r="N744" s="29"/>
      <c r="O744" s="29"/>
      <c r="P744" s="29"/>
      <c r="Q744" s="29"/>
      <c r="R744" s="29"/>
      <c r="S744" s="29"/>
      <c r="T744" s="29"/>
      <c r="U744" s="29"/>
      <c r="V744" s="29"/>
      <c r="W744" s="29"/>
      <c r="X744" s="29"/>
      <c r="Y744" s="29"/>
      <c r="Z744" s="29"/>
      <c r="AA744" s="29"/>
      <c r="AB744" s="29"/>
      <c r="AC744" s="29"/>
    </row>
    <row r="745" spans="1:29" ht="15.75" customHeight="1">
      <c r="A745" s="29"/>
      <c r="B745" s="29"/>
      <c r="C745" s="29"/>
      <c r="D745" s="75"/>
      <c r="E745" s="29"/>
      <c r="F745" s="29"/>
      <c r="G745" s="29"/>
      <c r="H745" s="29"/>
      <c r="I745" s="29"/>
      <c r="J745" s="29"/>
      <c r="K745" s="29"/>
      <c r="L745" s="29"/>
      <c r="M745" s="29"/>
      <c r="N745" s="29"/>
      <c r="O745" s="29"/>
      <c r="P745" s="29"/>
      <c r="Q745" s="29"/>
      <c r="R745" s="29"/>
      <c r="S745" s="29"/>
      <c r="T745" s="29"/>
      <c r="U745" s="29"/>
      <c r="V745" s="29"/>
      <c r="W745" s="29"/>
      <c r="X745" s="29"/>
      <c r="Y745" s="29"/>
      <c r="Z745" s="29"/>
      <c r="AA745" s="29"/>
      <c r="AB745" s="29"/>
      <c r="AC745" s="29"/>
    </row>
    <row r="746" spans="1:29" ht="15.75" customHeight="1">
      <c r="A746" s="29"/>
      <c r="B746" s="29"/>
      <c r="C746" s="29"/>
      <c r="D746" s="75"/>
      <c r="E746" s="29"/>
      <c r="F746" s="29"/>
      <c r="G746" s="29"/>
      <c r="H746" s="29"/>
      <c r="I746" s="29"/>
      <c r="J746" s="29"/>
      <c r="K746" s="29"/>
      <c r="L746" s="29"/>
      <c r="M746" s="29"/>
      <c r="N746" s="29"/>
      <c r="O746" s="29"/>
      <c r="P746" s="29"/>
      <c r="Q746" s="29"/>
      <c r="R746" s="29"/>
      <c r="S746" s="29"/>
      <c r="T746" s="29"/>
      <c r="U746" s="29"/>
      <c r="V746" s="29"/>
      <c r="W746" s="29"/>
      <c r="X746" s="29"/>
      <c r="Y746" s="29"/>
      <c r="Z746" s="29"/>
      <c r="AA746" s="29"/>
      <c r="AB746" s="29"/>
      <c r="AC746" s="29"/>
    </row>
    <row r="747" spans="1:29" ht="15.75" customHeight="1">
      <c r="A747" s="29"/>
      <c r="B747" s="29"/>
      <c r="C747" s="29"/>
      <c r="D747" s="75"/>
      <c r="E747" s="29"/>
      <c r="F747" s="29"/>
      <c r="G747" s="29"/>
      <c r="H747" s="29"/>
      <c r="I747" s="29"/>
      <c r="J747" s="29"/>
      <c r="K747" s="29"/>
      <c r="L747" s="29"/>
      <c r="M747" s="29"/>
      <c r="N747" s="29"/>
      <c r="O747" s="29"/>
      <c r="P747" s="29"/>
      <c r="Q747" s="29"/>
      <c r="R747" s="29"/>
      <c r="S747" s="29"/>
      <c r="T747" s="29"/>
      <c r="U747" s="29"/>
      <c r="V747" s="29"/>
      <c r="W747" s="29"/>
      <c r="X747" s="29"/>
      <c r="Y747" s="29"/>
      <c r="Z747" s="29"/>
      <c r="AA747" s="29"/>
      <c r="AB747" s="29"/>
      <c r="AC747" s="29"/>
    </row>
    <row r="748" spans="1:29" ht="15.75" customHeight="1">
      <c r="A748" s="29"/>
      <c r="B748" s="29"/>
      <c r="C748" s="29"/>
      <c r="D748" s="75"/>
      <c r="E748" s="29"/>
      <c r="F748" s="29"/>
      <c r="G748" s="29"/>
      <c r="H748" s="29"/>
      <c r="I748" s="29"/>
      <c r="J748" s="29"/>
      <c r="K748" s="29"/>
      <c r="L748" s="29"/>
      <c r="M748" s="29"/>
      <c r="N748" s="29"/>
      <c r="O748" s="29"/>
      <c r="P748" s="29"/>
      <c r="Q748" s="29"/>
      <c r="R748" s="29"/>
      <c r="S748" s="29"/>
      <c r="T748" s="29"/>
      <c r="U748" s="29"/>
      <c r="V748" s="29"/>
      <c r="W748" s="29"/>
      <c r="X748" s="29"/>
      <c r="Y748" s="29"/>
      <c r="Z748" s="29"/>
      <c r="AA748" s="29"/>
      <c r="AB748" s="29"/>
      <c r="AC748" s="29"/>
    </row>
    <row r="749" spans="1:29" ht="15.75" customHeight="1">
      <c r="A749" s="29"/>
      <c r="B749" s="29"/>
      <c r="C749" s="29"/>
      <c r="D749" s="75"/>
      <c r="E749" s="29"/>
      <c r="F749" s="29"/>
      <c r="G749" s="29"/>
      <c r="H749" s="29"/>
      <c r="I749" s="29"/>
      <c r="J749" s="29"/>
      <c r="K749" s="29"/>
      <c r="L749" s="29"/>
      <c r="M749" s="29"/>
      <c r="N749" s="29"/>
      <c r="O749" s="29"/>
      <c r="P749" s="29"/>
      <c r="Q749" s="29"/>
      <c r="R749" s="29"/>
      <c r="S749" s="29"/>
      <c r="T749" s="29"/>
      <c r="U749" s="29"/>
      <c r="V749" s="29"/>
      <c r="W749" s="29"/>
      <c r="X749" s="29"/>
      <c r="Y749" s="29"/>
      <c r="Z749" s="29"/>
      <c r="AA749" s="29"/>
      <c r="AB749" s="29"/>
      <c r="AC749" s="29"/>
    </row>
    <row r="750" spans="1:29" ht="15.75" customHeight="1">
      <c r="A750" s="29"/>
      <c r="B750" s="29"/>
      <c r="C750" s="29"/>
      <c r="D750" s="75"/>
      <c r="E750" s="29"/>
      <c r="F750" s="29"/>
      <c r="G750" s="29"/>
      <c r="H750" s="29"/>
      <c r="I750" s="29"/>
      <c r="J750" s="29"/>
      <c r="K750" s="29"/>
      <c r="L750" s="29"/>
      <c r="M750" s="29"/>
      <c r="N750" s="29"/>
      <c r="O750" s="29"/>
      <c r="P750" s="29"/>
      <c r="Q750" s="29"/>
      <c r="R750" s="29"/>
      <c r="S750" s="29"/>
      <c r="T750" s="29"/>
      <c r="U750" s="29"/>
      <c r="V750" s="29"/>
      <c r="W750" s="29"/>
      <c r="X750" s="29"/>
      <c r="Y750" s="29"/>
      <c r="Z750" s="29"/>
      <c r="AA750" s="29"/>
      <c r="AB750" s="29"/>
      <c r="AC750" s="29"/>
    </row>
    <row r="751" spans="1:29" ht="15.75" customHeight="1">
      <c r="A751" s="29"/>
      <c r="B751" s="29"/>
      <c r="C751" s="29"/>
      <c r="D751" s="75"/>
      <c r="E751" s="29"/>
      <c r="F751" s="29"/>
      <c r="G751" s="29"/>
      <c r="H751" s="29"/>
      <c r="I751" s="29"/>
      <c r="J751" s="29"/>
      <c r="K751" s="29"/>
      <c r="L751" s="29"/>
      <c r="M751" s="29"/>
      <c r="N751" s="29"/>
      <c r="O751" s="29"/>
      <c r="P751" s="29"/>
      <c r="Q751" s="29"/>
      <c r="R751" s="29"/>
      <c r="S751" s="29"/>
      <c r="T751" s="29"/>
      <c r="U751" s="29"/>
      <c r="V751" s="29"/>
      <c r="W751" s="29"/>
      <c r="X751" s="29"/>
      <c r="Y751" s="29"/>
      <c r="Z751" s="29"/>
      <c r="AA751" s="29"/>
      <c r="AB751" s="29"/>
      <c r="AC751" s="29"/>
    </row>
    <row r="752" spans="1:29" ht="15.75" customHeight="1">
      <c r="A752" s="29"/>
      <c r="B752" s="29"/>
      <c r="C752" s="29"/>
      <c r="D752" s="75"/>
      <c r="E752" s="29"/>
      <c r="F752" s="29"/>
      <c r="G752" s="29"/>
      <c r="H752" s="29"/>
      <c r="I752" s="29"/>
      <c r="J752" s="29"/>
      <c r="K752" s="29"/>
      <c r="L752" s="29"/>
      <c r="M752" s="29"/>
      <c r="N752" s="29"/>
      <c r="O752" s="29"/>
      <c r="P752" s="29"/>
      <c r="Q752" s="29"/>
      <c r="R752" s="29"/>
      <c r="S752" s="29"/>
      <c r="T752" s="29"/>
      <c r="U752" s="29"/>
      <c r="V752" s="29"/>
      <c r="W752" s="29"/>
      <c r="X752" s="29"/>
      <c r="Y752" s="29"/>
      <c r="Z752" s="29"/>
      <c r="AA752" s="29"/>
      <c r="AB752" s="29"/>
      <c r="AC752" s="29"/>
    </row>
    <row r="753" spans="1:29" ht="15.75" customHeight="1">
      <c r="A753" s="29"/>
      <c r="B753" s="29"/>
      <c r="C753" s="29"/>
      <c r="D753" s="75"/>
      <c r="E753" s="29"/>
      <c r="F753" s="29"/>
      <c r="G753" s="29"/>
      <c r="H753" s="29"/>
      <c r="I753" s="29"/>
      <c r="J753" s="29"/>
      <c r="K753" s="29"/>
      <c r="L753" s="29"/>
      <c r="M753" s="29"/>
      <c r="N753" s="29"/>
      <c r="O753" s="29"/>
      <c r="P753" s="29"/>
      <c r="Q753" s="29"/>
      <c r="R753" s="29"/>
      <c r="S753" s="29"/>
      <c r="T753" s="29"/>
      <c r="U753" s="29"/>
      <c r="V753" s="29"/>
      <c r="W753" s="29"/>
      <c r="X753" s="29"/>
      <c r="Y753" s="29"/>
      <c r="Z753" s="29"/>
      <c r="AA753" s="29"/>
      <c r="AB753" s="29"/>
      <c r="AC753" s="29"/>
    </row>
    <row r="754" spans="1:29" ht="15.75" customHeight="1">
      <c r="A754" s="29"/>
      <c r="B754" s="29"/>
      <c r="C754" s="29"/>
      <c r="D754" s="75"/>
      <c r="E754" s="29"/>
      <c r="F754" s="29"/>
      <c r="G754" s="29"/>
      <c r="H754" s="29"/>
      <c r="I754" s="29"/>
      <c r="J754" s="29"/>
      <c r="K754" s="29"/>
      <c r="L754" s="29"/>
      <c r="M754" s="29"/>
      <c r="N754" s="29"/>
      <c r="O754" s="29"/>
      <c r="P754" s="29"/>
      <c r="Q754" s="29"/>
      <c r="R754" s="29"/>
      <c r="S754" s="29"/>
      <c r="T754" s="29"/>
      <c r="U754" s="29"/>
      <c r="V754" s="29"/>
      <c r="W754" s="29"/>
      <c r="X754" s="29"/>
      <c r="Y754" s="29"/>
      <c r="Z754" s="29"/>
      <c r="AA754" s="29"/>
      <c r="AB754" s="29"/>
      <c r="AC754" s="29"/>
    </row>
    <row r="755" spans="1:29" ht="15.75" customHeight="1">
      <c r="A755" s="29"/>
      <c r="B755" s="29"/>
      <c r="C755" s="29"/>
      <c r="D755" s="75"/>
      <c r="E755" s="29"/>
      <c r="F755" s="29"/>
      <c r="G755" s="29"/>
      <c r="H755" s="29"/>
      <c r="I755" s="29"/>
      <c r="J755" s="29"/>
      <c r="K755" s="29"/>
      <c r="L755" s="29"/>
      <c r="M755" s="29"/>
      <c r="N755" s="29"/>
      <c r="O755" s="29"/>
      <c r="P755" s="29"/>
      <c r="Q755" s="29"/>
      <c r="R755" s="29"/>
      <c r="S755" s="29"/>
      <c r="T755" s="29"/>
      <c r="U755" s="29"/>
      <c r="V755" s="29"/>
      <c r="W755" s="29"/>
      <c r="X755" s="29"/>
      <c r="Y755" s="29"/>
      <c r="Z755" s="29"/>
      <c r="AA755" s="29"/>
      <c r="AB755" s="29"/>
      <c r="AC755" s="29"/>
    </row>
    <row r="756" spans="1:29" ht="15.75" customHeight="1">
      <c r="A756" s="29"/>
      <c r="B756" s="29"/>
      <c r="C756" s="29"/>
      <c r="D756" s="75"/>
      <c r="E756" s="29"/>
      <c r="F756" s="29"/>
      <c r="G756" s="29"/>
      <c r="H756" s="29"/>
      <c r="I756" s="29"/>
      <c r="J756" s="29"/>
      <c r="K756" s="29"/>
      <c r="L756" s="29"/>
      <c r="M756" s="29"/>
      <c r="N756" s="29"/>
      <c r="O756" s="29"/>
      <c r="P756" s="29"/>
      <c r="Q756" s="29"/>
      <c r="R756" s="29"/>
      <c r="S756" s="29"/>
      <c r="T756" s="29"/>
      <c r="U756" s="29"/>
      <c r="V756" s="29"/>
      <c r="W756" s="29"/>
      <c r="X756" s="29"/>
      <c r="Y756" s="29"/>
      <c r="Z756" s="29"/>
      <c r="AA756" s="29"/>
      <c r="AB756" s="29"/>
      <c r="AC756" s="29"/>
    </row>
    <row r="757" spans="1:29" ht="15.75" customHeight="1">
      <c r="A757" s="29"/>
      <c r="B757" s="29"/>
      <c r="C757" s="29"/>
      <c r="D757" s="75"/>
      <c r="E757" s="29"/>
      <c r="F757" s="29"/>
      <c r="G757" s="29"/>
      <c r="H757" s="29"/>
      <c r="I757" s="29"/>
      <c r="J757" s="29"/>
      <c r="K757" s="29"/>
      <c r="L757" s="29"/>
      <c r="M757" s="29"/>
      <c r="N757" s="29"/>
      <c r="O757" s="29"/>
      <c r="P757" s="29"/>
      <c r="Q757" s="29"/>
      <c r="R757" s="29"/>
      <c r="S757" s="29"/>
      <c r="T757" s="29"/>
      <c r="U757" s="29"/>
      <c r="V757" s="29"/>
      <c r="W757" s="29"/>
      <c r="X757" s="29"/>
      <c r="Y757" s="29"/>
      <c r="Z757" s="29"/>
      <c r="AA757" s="29"/>
      <c r="AB757" s="29"/>
      <c r="AC757" s="29"/>
    </row>
    <row r="758" spans="1:29" ht="15.75" customHeight="1">
      <c r="A758" s="29"/>
      <c r="B758" s="29"/>
      <c r="C758" s="29"/>
      <c r="D758" s="75"/>
      <c r="E758" s="29"/>
      <c r="F758" s="29"/>
      <c r="G758" s="29"/>
      <c r="H758" s="29"/>
      <c r="I758" s="29"/>
      <c r="J758" s="29"/>
      <c r="K758" s="29"/>
      <c r="L758" s="29"/>
      <c r="M758" s="29"/>
      <c r="N758" s="29"/>
      <c r="O758" s="29"/>
      <c r="P758" s="29"/>
      <c r="Q758" s="29"/>
      <c r="R758" s="29"/>
      <c r="S758" s="29"/>
      <c r="T758" s="29"/>
      <c r="U758" s="29"/>
      <c r="V758" s="29"/>
      <c r="W758" s="29"/>
      <c r="X758" s="29"/>
      <c r="Y758" s="29"/>
      <c r="Z758" s="29"/>
      <c r="AA758" s="29"/>
      <c r="AB758" s="29"/>
      <c r="AC758" s="29"/>
    </row>
    <row r="759" spans="1:29" ht="15.75" customHeight="1">
      <c r="A759" s="29"/>
      <c r="B759" s="29"/>
      <c r="C759" s="29"/>
      <c r="D759" s="75"/>
      <c r="E759" s="29"/>
      <c r="F759" s="29"/>
      <c r="G759" s="29"/>
      <c r="H759" s="29"/>
      <c r="I759" s="29"/>
      <c r="J759" s="29"/>
      <c r="K759" s="29"/>
      <c r="L759" s="29"/>
      <c r="M759" s="29"/>
      <c r="N759" s="29"/>
      <c r="O759" s="29"/>
      <c r="P759" s="29"/>
      <c r="Q759" s="29"/>
      <c r="R759" s="29"/>
      <c r="S759" s="29"/>
      <c r="T759" s="29"/>
      <c r="U759" s="29"/>
      <c r="V759" s="29"/>
      <c r="W759" s="29"/>
      <c r="X759" s="29"/>
      <c r="Y759" s="29"/>
      <c r="Z759" s="29"/>
      <c r="AA759" s="29"/>
      <c r="AB759" s="29"/>
      <c r="AC759" s="29"/>
    </row>
    <row r="760" spans="1:29" ht="15.75" customHeight="1">
      <c r="A760" s="29"/>
      <c r="B760" s="29"/>
      <c r="C760" s="29"/>
      <c r="D760" s="75"/>
      <c r="E760" s="29"/>
      <c r="F760" s="29"/>
      <c r="G760" s="29"/>
      <c r="H760" s="29"/>
      <c r="I760" s="29"/>
      <c r="J760" s="29"/>
      <c r="K760" s="29"/>
      <c r="L760" s="29"/>
      <c r="M760" s="29"/>
      <c r="N760" s="29"/>
      <c r="O760" s="29"/>
      <c r="P760" s="29"/>
      <c r="Q760" s="29"/>
      <c r="R760" s="29"/>
      <c r="S760" s="29"/>
      <c r="T760" s="29"/>
      <c r="U760" s="29"/>
      <c r="V760" s="29"/>
      <c r="W760" s="29"/>
      <c r="X760" s="29"/>
      <c r="Y760" s="29"/>
      <c r="Z760" s="29"/>
      <c r="AA760" s="29"/>
      <c r="AB760" s="29"/>
      <c r="AC760" s="29"/>
    </row>
    <row r="761" spans="1:29" ht="15.75" customHeight="1">
      <c r="A761" s="29"/>
      <c r="B761" s="29"/>
      <c r="C761" s="29"/>
      <c r="D761" s="75"/>
      <c r="E761" s="29"/>
      <c r="F761" s="29"/>
      <c r="G761" s="29"/>
      <c r="H761" s="29"/>
      <c r="I761" s="29"/>
      <c r="J761" s="29"/>
      <c r="K761" s="29"/>
      <c r="L761" s="29"/>
      <c r="M761" s="29"/>
      <c r="N761" s="29"/>
      <c r="O761" s="29"/>
      <c r="P761" s="29"/>
      <c r="Q761" s="29"/>
      <c r="R761" s="29"/>
      <c r="S761" s="29"/>
      <c r="T761" s="29"/>
      <c r="U761" s="29"/>
      <c r="V761" s="29"/>
      <c r="W761" s="29"/>
      <c r="X761" s="29"/>
      <c r="Y761" s="29"/>
      <c r="Z761" s="29"/>
      <c r="AA761" s="29"/>
      <c r="AB761" s="29"/>
      <c r="AC761" s="29"/>
    </row>
    <row r="762" spans="1:29" ht="15.75" customHeight="1">
      <c r="A762" s="29"/>
      <c r="B762" s="29"/>
      <c r="C762" s="29"/>
      <c r="D762" s="75"/>
      <c r="E762" s="29"/>
      <c r="F762" s="29"/>
      <c r="G762" s="29"/>
      <c r="H762" s="29"/>
      <c r="I762" s="29"/>
      <c r="J762" s="29"/>
      <c r="K762" s="29"/>
      <c r="L762" s="29"/>
      <c r="M762" s="29"/>
      <c r="N762" s="29"/>
      <c r="O762" s="29"/>
      <c r="P762" s="29"/>
      <c r="Q762" s="29"/>
      <c r="R762" s="29"/>
      <c r="S762" s="29"/>
      <c r="T762" s="29"/>
      <c r="U762" s="29"/>
      <c r="V762" s="29"/>
      <c r="W762" s="29"/>
      <c r="X762" s="29"/>
      <c r="Y762" s="29"/>
      <c r="Z762" s="29"/>
      <c r="AA762" s="29"/>
      <c r="AB762" s="29"/>
      <c r="AC762" s="29"/>
    </row>
    <row r="763" spans="1:29" ht="15.75" customHeight="1">
      <c r="A763" s="29"/>
      <c r="B763" s="29"/>
      <c r="C763" s="29"/>
      <c r="D763" s="75"/>
      <c r="E763" s="29"/>
      <c r="F763" s="29"/>
      <c r="G763" s="29"/>
      <c r="H763" s="29"/>
      <c r="I763" s="29"/>
      <c r="J763" s="29"/>
      <c r="K763" s="29"/>
      <c r="L763" s="29"/>
      <c r="M763" s="29"/>
      <c r="N763" s="29"/>
      <c r="O763" s="29"/>
      <c r="P763" s="29"/>
      <c r="Q763" s="29"/>
      <c r="R763" s="29"/>
      <c r="S763" s="29"/>
      <c r="T763" s="29"/>
      <c r="U763" s="29"/>
      <c r="V763" s="29"/>
      <c r="W763" s="29"/>
      <c r="X763" s="29"/>
      <c r="Y763" s="29"/>
      <c r="Z763" s="29"/>
      <c r="AA763" s="29"/>
      <c r="AB763" s="29"/>
      <c r="AC763" s="29"/>
    </row>
    <row r="764" spans="1:29" ht="15.75" customHeight="1">
      <c r="A764" s="29"/>
      <c r="B764" s="29"/>
      <c r="C764" s="29"/>
      <c r="D764" s="75"/>
      <c r="E764" s="29"/>
      <c r="F764" s="29"/>
      <c r="G764" s="29"/>
      <c r="H764" s="29"/>
      <c r="I764" s="29"/>
      <c r="J764" s="29"/>
      <c r="K764" s="29"/>
      <c r="L764" s="29"/>
      <c r="M764" s="29"/>
      <c r="N764" s="29"/>
      <c r="O764" s="29"/>
      <c r="P764" s="29"/>
      <c r="Q764" s="29"/>
      <c r="R764" s="29"/>
      <c r="S764" s="29"/>
      <c r="T764" s="29"/>
      <c r="U764" s="29"/>
      <c r="V764" s="29"/>
      <c r="W764" s="29"/>
      <c r="X764" s="29"/>
      <c r="Y764" s="29"/>
      <c r="Z764" s="29"/>
      <c r="AA764" s="29"/>
      <c r="AB764" s="29"/>
      <c r="AC764" s="29"/>
    </row>
    <row r="765" spans="1:29" ht="15.75" customHeight="1">
      <c r="A765" s="29"/>
      <c r="B765" s="29"/>
      <c r="C765" s="29"/>
      <c r="D765" s="75"/>
      <c r="E765" s="29"/>
      <c r="F765" s="29"/>
      <c r="G765" s="29"/>
      <c r="H765" s="29"/>
      <c r="I765" s="29"/>
      <c r="J765" s="29"/>
      <c r="K765" s="29"/>
      <c r="L765" s="29"/>
      <c r="M765" s="29"/>
      <c r="N765" s="29"/>
      <c r="O765" s="29"/>
      <c r="P765" s="29"/>
      <c r="Q765" s="29"/>
      <c r="R765" s="29"/>
      <c r="S765" s="29"/>
      <c r="T765" s="29"/>
      <c r="U765" s="29"/>
      <c r="V765" s="29"/>
      <c r="W765" s="29"/>
      <c r="X765" s="29"/>
      <c r="Y765" s="29"/>
      <c r="Z765" s="29"/>
      <c r="AA765" s="29"/>
      <c r="AB765" s="29"/>
      <c r="AC765" s="29"/>
    </row>
    <row r="766" spans="1:29" ht="15.75" customHeight="1">
      <c r="A766" s="29"/>
      <c r="B766" s="29"/>
      <c r="C766" s="29"/>
      <c r="D766" s="75"/>
      <c r="E766" s="29"/>
      <c r="F766" s="29"/>
      <c r="G766" s="29"/>
      <c r="H766" s="29"/>
      <c r="I766" s="29"/>
      <c r="J766" s="29"/>
      <c r="K766" s="29"/>
      <c r="L766" s="29"/>
      <c r="M766" s="29"/>
      <c r="N766" s="29"/>
      <c r="O766" s="29"/>
      <c r="P766" s="29"/>
      <c r="Q766" s="29"/>
      <c r="R766" s="29"/>
      <c r="S766" s="29"/>
      <c r="T766" s="29"/>
      <c r="U766" s="29"/>
      <c r="V766" s="29"/>
      <c r="W766" s="29"/>
      <c r="X766" s="29"/>
      <c r="Y766" s="29"/>
      <c r="Z766" s="29"/>
      <c r="AA766" s="29"/>
      <c r="AB766" s="29"/>
      <c r="AC766" s="29"/>
    </row>
    <row r="767" spans="1:29" ht="15.75" customHeight="1">
      <c r="A767" s="29"/>
      <c r="B767" s="29"/>
      <c r="C767" s="29"/>
      <c r="D767" s="75"/>
      <c r="E767" s="29"/>
      <c r="F767" s="29"/>
      <c r="G767" s="29"/>
      <c r="H767" s="29"/>
      <c r="I767" s="29"/>
      <c r="J767" s="29"/>
      <c r="K767" s="29"/>
      <c r="L767" s="29"/>
      <c r="M767" s="29"/>
      <c r="N767" s="29"/>
      <c r="O767" s="29"/>
      <c r="P767" s="29"/>
      <c r="Q767" s="29"/>
      <c r="R767" s="29"/>
      <c r="S767" s="29"/>
      <c r="T767" s="29"/>
      <c r="U767" s="29"/>
      <c r="V767" s="29"/>
      <c r="W767" s="29"/>
      <c r="X767" s="29"/>
      <c r="Y767" s="29"/>
      <c r="Z767" s="29"/>
      <c r="AA767" s="29"/>
      <c r="AB767" s="29"/>
      <c r="AC767" s="29"/>
    </row>
    <row r="768" spans="1:29" ht="15.75" customHeight="1">
      <c r="A768" s="29"/>
      <c r="B768" s="29"/>
      <c r="C768" s="29"/>
      <c r="D768" s="75"/>
      <c r="E768" s="29"/>
      <c r="F768" s="29"/>
      <c r="G768" s="29"/>
      <c r="H768" s="29"/>
      <c r="I768" s="29"/>
      <c r="J768" s="29"/>
      <c r="K768" s="29"/>
      <c r="L768" s="29"/>
      <c r="M768" s="29"/>
      <c r="N768" s="29"/>
      <c r="O768" s="29"/>
      <c r="P768" s="29"/>
      <c r="Q768" s="29"/>
      <c r="R768" s="29"/>
      <c r="S768" s="29"/>
      <c r="T768" s="29"/>
      <c r="U768" s="29"/>
      <c r="V768" s="29"/>
      <c r="W768" s="29"/>
      <c r="X768" s="29"/>
      <c r="Y768" s="29"/>
      <c r="Z768" s="29"/>
      <c r="AA768" s="29"/>
      <c r="AB768" s="29"/>
      <c r="AC768" s="29"/>
    </row>
    <row r="769" spans="1:29" ht="15.75" customHeight="1">
      <c r="A769" s="29"/>
      <c r="B769" s="29"/>
      <c r="C769" s="29"/>
      <c r="D769" s="75"/>
      <c r="E769" s="29"/>
      <c r="F769" s="29"/>
      <c r="G769" s="29"/>
      <c r="H769" s="29"/>
      <c r="I769" s="29"/>
      <c r="J769" s="29"/>
      <c r="K769" s="29"/>
      <c r="L769" s="29"/>
      <c r="M769" s="29"/>
      <c r="N769" s="29"/>
      <c r="O769" s="29"/>
      <c r="P769" s="29"/>
      <c r="Q769" s="29"/>
      <c r="R769" s="29"/>
      <c r="S769" s="29"/>
      <c r="T769" s="29"/>
      <c r="U769" s="29"/>
      <c r="V769" s="29"/>
      <c r="W769" s="29"/>
      <c r="X769" s="29"/>
      <c r="Y769" s="29"/>
      <c r="Z769" s="29"/>
      <c r="AA769" s="29"/>
      <c r="AB769" s="29"/>
      <c r="AC769" s="29"/>
    </row>
    <row r="770" spans="1:29" ht="15.75" customHeight="1">
      <c r="A770" s="29"/>
      <c r="B770" s="29"/>
      <c r="C770" s="29"/>
      <c r="D770" s="75"/>
      <c r="E770" s="29"/>
      <c r="F770" s="29"/>
      <c r="G770" s="29"/>
      <c r="H770" s="29"/>
      <c r="I770" s="29"/>
      <c r="J770" s="29"/>
      <c r="K770" s="29"/>
      <c r="L770" s="29"/>
      <c r="M770" s="29"/>
      <c r="N770" s="29"/>
      <c r="O770" s="29"/>
      <c r="P770" s="29"/>
      <c r="Q770" s="29"/>
      <c r="R770" s="29"/>
      <c r="S770" s="29"/>
      <c r="T770" s="29"/>
      <c r="U770" s="29"/>
      <c r="V770" s="29"/>
      <c r="W770" s="29"/>
      <c r="X770" s="29"/>
      <c r="Y770" s="29"/>
      <c r="Z770" s="29"/>
      <c r="AA770" s="29"/>
      <c r="AB770" s="29"/>
      <c r="AC770" s="29"/>
    </row>
    <row r="771" spans="1:29" ht="15.75" customHeight="1">
      <c r="A771" s="29"/>
      <c r="B771" s="29"/>
      <c r="C771" s="29"/>
      <c r="D771" s="75"/>
      <c r="E771" s="29"/>
      <c r="F771" s="29"/>
      <c r="G771" s="29"/>
      <c r="H771" s="29"/>
      <c r="I771" s="29"/>
      <c r="J771" s="29"/>
      <c r="K771" s="29"/>
      <c r="L771" s="29"/>
      <c r="M771" s="29"/>
      <c r="N771" s="29"/>
      <c r="O771" s="29"/>
      <c r="P771" s="29"/>
      <c r="Q771" s="29"/>
      <c r="R771" s="29"/>
      <c r="S771" s="29"/>
      <c r="T771" s="29"/>
      <c r="U771" s="29"/>
      <c r="V771" s="29"/>
      <c r="W771" s="29"/>
      <c r="X771" s="29"/>
      <c r="Y771" s="29"/>
      <c r="Z771" s="29"/>
      <c r="AA771" s="29"/>
      <c r="AB771" s="29"/>
      <c r="AC771" s="29"/>
    </row>
    <row r="772" spans="1:29" ht="15.75" customHeight="1">
      <c r="A772" s="29"/>
      <c r="B772" s="29"/>
      <c r="C772" s="29"/>
      <c r="D772" s="75"/>
      <c r="E772" s="29"/>
      <c r="F772" s="29"/>
      <c r="G772" s="29"/>
      <c r="H772" s="29"/>
      <c r="I772" s="29"/>
      <c r="J772" s="29"/>
      <c r="K772" s="29"/>
      <c r="L772" s="29"/>
      <c r="M772" s="29"/>
      <c r="N772" s="29"/>
      <c r="O772" s="29"/>
      <c r="P772" s="29"/>
      <c r="Q772" s="29"/>
      <c r="R772" s="29"/>
      <c r="S772" s="29"/>
      <c r="T772" s="29"/>
      <c r="U772" s="29"/>
      <c r="V772" s="29"/>
      <c r="W772" s="29"/>
      <c r="X772" s="29"/>
      <c r="Y772" s="29"/>
      <c r="Z772" s="29"/>
      <c r="AA772" s="29"/>
      <c r="AB772" s="29"/>
      <c r="AC772" s="29"/>
    </row>
    <row r="773" spans="1:29" ht="15.75" customHeight="1">
      <c r="A773" s="29"/>
      <c r="B773" s="29"/>
      <c r="C773" s="29"/>
      <c r="D773" s="75"/>
      <c r="E773" s="29"/>
      <c r="F773" s="29"/>
      <c r="G773" s="29"/>
      <c r="H773" s="29"/>
      <c r="I773" s="29"/>
      <c r="J773" s="29"/>
      <c r="K773" s="29"/>
      <c r="L773" s="29"/>
      <c r="M773" s="29"/>
      <c r="N773" s="29"/>
      <c r="O773" s="29"/>
      <c r="P773" s="29"/>
      <c r="Q773" s="29"/>
      <c r="R773" s="29"/>
      <c r="S773" s="29"/>
      <c r="T773" s="29"/>
      <c r="U773" s="29"/>
      <c r="V773" s="29"/>
      <c r="W773" s="29"/>
      <c r="X773" s="29"/>
      <c r="Y773" s="29"/>
      <c r="Z773" s="29"/>
      <c r="AA773" s="29"/>
      <c r="AB773" s="29"/>
      <c r="AC773" s="29"/>
    </row>
    <row r="774" spans="1:29" ht="15.75" customHeight="1">
      <c r="A774" s="29"/>
      <c r="B774" s="29"/>
      <c r="C774" s="29"/>
      <c r="D774" s="75"/>
      <c r="E774" s="29"/>
      <c r="F774" s="29"/>
      <c r="G774" s="29"/>
      <c r="H774" s="29"/>
      <c r="I774" s="29"/>
      <c r="J774" s="29"/>
      <c r="K774" s="29"/>
      <c r="L774" s="29"/>
      <c r="M774" s="29"/>
      <c r="N774" s="29"/>
      <c r="O774" s="29"/>
      <c r="P774" s="29"/>
      <c r="Q774" s="29"/>
      <c r="R774" s="29"/>
      <c r="S774" s="29"/>
      <c r="T774" s="29"/>
      <c r="U774" s="29"/>
      <c r="V774" s="29"/>
      <c r="W774" s="29"/>
      <c r="X774" s="29"/>
      <c r="Y774" s="29"/>
      <c r="Z774" s="29"/>
      <c r="AA774" s="29"/>
      <c r="AB774" s="29"/>
      <c r="AC774" s="29"/>
    </row>
    <row r="775" spans="1:29" ht="15.75" customHeight="1">
      <c r="A775" s="29"/>
      <c r="B775" s="29"/>
      <c r="C775" s="29"/>
      <c r="D775" s="75"/>
      <c r="E775" s="29"/>
      <c r="F775" s="29"/>
      <c r="G775" s="29"/>
      <c r="H775" s="29"/>
      <c r="I775" s="29"/>
      <c r="J775" s="29"/>
      <c r="K775" s="29"/>
      <c r="L775" s="29"/>
      <c r="M775" s="29"/>
      <c r="N775" s="29"/>
      <c r="O775" s="29"/>
      <c r="P775" s="29"/>
      <c r="Q775" s="29"/>
      <c r="R775" s="29"/>
      <c r="S775" s="29"/>
      <c r="T775" s="29"/>
      <c r="U775" s="29"/>
      <c r="V775" s="29"/>
      <c r="W775" s="29"/>
      <c r="X775" s="29"/>
      <c r="Y775" s="29"/>
      <c r="Z775" s="29"/>
      <c r="AA775" s="29"/>
      <c r="AB775" s="29"/>
      <c r="AC775" s="29"/>
    </row>
    <row r="776" spans="1:29" ht="15.75" customHeight="1">
      <c r="A776" s="29"/>
      <c r="B776" s="29"/>
      <c r="C776" s="29"/>
      <c r="D776" s="75"/>
      <c r="E776" s="29"/>
      <c r="F776" s="29"/>
      <c r="G776" s="29"/>
      <c r="H776" s="29"/>
      <c r="I776" s="29"/>
      <c r="J776" s="29"/>
      <c r="K776" s="29"/>
      <c r="L776" s="29"/>
      <c r="M776" s="29"/>
      <c r="N776" s="29"/>
      <c r="O776" s="29"/>
      <c r="P776" s="29"/>
      <c r="Q776" s="29"/>
      <c r="R776" s="29"/>
      <c r="S776" s="29"/>
      <c r="T776" s="29"/>
      <c r="U776" s="29"/>
      <c r="V776" s="29"/>
      <c r="W776" s="29"/>
      <c r="X776" s="29"/>
      <c r="Y776" s="29"/>
      <c r="Z776" s="29"/>
      <c r="AA776" s="29"/>
      <c r="AB776" s="29"/>
      <c r="AC776" s="29"/>
    </row>
    <row r="777" spans="1:29" ht="15.75" customHeight="1">
      <c r="A777" s="29"/>
      <c r="B777" s="29"/>
      <c r="C777" s="29"/>
      <c r="D777" s="75"/>
      <c r="E777" s="29"/>
      <c r="F777" s="29"/>
      <c r="G777" s="29"/>
      <c r="H777" s="29"/>
      <c r="I777" s="29"/>
      <c r="J777" s="29"/>
      <c r="K777" s="29"/>
      <c r="L777" s="29"/>
      <c r="M777" s="29"/>
      <c r="N777" s="29"/>
      <c r="O777" s="29"/>
      <c r="P777" s="29"/>
      <c r="Q777" s="29"/>
      <c r="R777" s="29"/>
      <c r="S777" s="29"/>
      <c r="T777" s="29"/>
      <c r="U777" s="29"/>
      <c r="V777" s="29"/>
      <c r="W777" s="29"/>
      <c r="X777" s="29"/>
      <c r="Y777" s="29"/>
      <c r="Z777" s="29"/>
      <c r="AA777" s="29"/>
      <c r="AB777" s="29"/>
      <c r="AC777" s="29"/>
    </row>
    <row r="778" spans="1:29" ht="15.75" customHeight="1">
      <c r="A778" s="29"/>
      <c r="B778" s="29"/>
      <c r="C778" s="29"/>
      <c r="D778" s="75"/>
      <c r="E778" s="29"/>
      <c r="F778" s="29"/>
      <c r="G778" s="29"/>
      <c r="H778" s="29"/>
      <c r="I778" s="29"/>
      <c r="J778" s="29"/>
      <c r="K778" s="29"/>
      <c r="L778" s="29"/>
      <c r="M778" s="29"/>
      <c r="N778" s="29"/>
      <c r="O778" s="29"/>
      <c r="P778" s="29"/>
      <c r="Q778" s="29"/>
      <c r="R778" s="29"/>
      <c r="S778" s="29"/>
      <c r="T778" s="29"/>
      <c r="U778" s="29"/>
      <c r="V778" s="29"/>
      <c r="W778" s="29"/>
      <c r="X778" s="29"/>
      <c r="Y778" s="29"/>
      <c r="Z778" s="29"/>
      <c r="AA778" s="29"/>
      <c r="AB778" s="29"/>
      <c r="AC778" s="29"/>
    </row>
    <row r="779" spans="1:29" ht="15.75" customHeight="1">
      <c r="A779" s="29"/>
      <c r="B779" s="29"/>
      <c r="C779" s="29"/>
      <c r="D779" s="75"/>
      <c r="E779" s="29"/>
      <c r="F779" s="29"/>
      <c r="G779" s="29"/>
      <c r="H779" s="29"/>
      <c r="I779" s="29"/>
      <c r="J779" s="29"/>
      <c r="K779" s="29"/>
      <c r="L779" s="29"/>
      <c r="M779" s="29"/>
      <c r="N779" s="29"/>
      <c r="O779" s="29"/>
      <c r="P779" s="29"/>
      <c r="Q779" s="29"/>
      <c r="R779" s="29"/>
      <c r="S779" s="29"/>
      <c r="T779" s="29"/>
      <c r="U779" s="29"/>
      <c r="V779" s="29"/>
      <c r="W779" s="29"/>
      <c r="X779" s="29"/>
      <c r="Y779" s="29"/>
      <c r="Z779" s="29"/>
      <c r="AA779" s="29"/>
      <c r="AB779" s="29"/>
      <c r="AC779" s="29"/>
    </row>
    <row r="780" spans="1:29" ht="15.75" customHeight="1">
      <c r="A780" s="29"/>
      <c r="B780" s="29"/>
      <c r="C780" s="29"/>
      <c r="D780" s="75"/>
      <c r="E780" s="29"/>
      <c r="F780" s="29"/>
      <c r="G780" s="29"/>
      <c r="H780" s="29"/>
      <c r="I780" s="29"/>
      <c r="J780" s="29"/>
      <c r="K780" s="29"/>
      <c r="L780" s="29"/>
      <c r="M780" s="29"/>
      <c r="N780" s="29"/>
      <c r="O780" s="29"/>
      <c r="P780" s="29"/>
      <c r="Q780" s="29"/>
      <c r="R780" s="29"/>
      <c r="S780" s="29"/>
      <c r="T780" s="29"/>
      <c r="U780" s="29"/>
      <c r="V780" s="29"/>
      <c r="W780" s="29"/>
      <c r="X780" s="29"/>
      <c r="Y780" s="29"/>
      <c r="Z780" s="29"/>
      <c r="AA780" s="29"/>
      <c r="AB780" s="29"/>
      <c r="AC780" s="29"/>
    </row>
    <row r="781" spans="1:29" ht="15.75" customHeight="1">
      <c r="A781" s="29"/>
      <c r="B781" s="29"/>
      <c r="C781" s="29"/>
      <c r="D781" s="75"/>
      <c r="E781" s="29"/>
      <c r="F781" s="29"/>
      <c r="G781" s="29"/>
      <c r="H781" s="29"/>
      <c r="I781" s="29"/>
      <c r="J781" s="29"/>
      <c r="K781" s="29"/>
      <c r="L781" s="29"/>
      <c r="M781" s="29"/>
      <c r="N781" s="29"/>
      <c r="O781" s="29"/>
      <c r="P781" s="29"/>
      <c r="Q781" s="29"/>
      <c r="R781" s="29"/>
      <c r="S781" s="29"/>
      <c r="T781" s="29"/>
      <c r="U781" s="29"/>
      <c r="V781" s="29"/>
      <c r="W781" s="29"/>
      <c r="X781" s="29"/>
      <c r="Y781" s="29"/>
      <c r="Z781" s="29"/>
      <c r="AA781" s="29"/>
      <c r="AB781" s="29"/>
      <c r="AC781" s="29"/>
    </row>
    <row r="782" spans="1:29" ht="15.75" customHeight="1">
      <c r="A782" s="29"/>
      <c r="B782" s="29"/>
      <c r="C782" s="29"/>
      <c r="D782" s="75"/>
      <c r="E782" s="29"/>
      <c r="F782" s="29"/>
      <c r="G782" s="29"/>
      <c r="H782" s="29"/>
      <c r="I782" s="29"/>
      <c r="J782" s="29"/>
      <c r="K782" s="29"/>
      <c r="L782" s="29"/>
      <c r="M782" s="29"/>
      <c r="N782" s="29"/>
      <c r="O782" s="29"/>
      <c r="P782" s="29"/>
      <c r="Q782" s="29"/>
      <c r="R782" s="29"/>
      <c r="S782" s="29"/>
      <c r="T782" s="29"/>
      <c r="U782" s="29"/>
      <c r="V782" s="29"/>
      <c r="W782" s="29"/>
      <c r="X782" s="29"/>
      <c r="Y782" s="29"/>
      <c r="Z782" s="29"/>
      <c r="AA782" s="29"/>
      <c r="AB782" s="29"/>
      <c r="AC782" s="29"/>
    </row>
    <row r="783" spans="1:29" ht="15.75" customHeight="1">
      <c r="A783" s="29"/>
      <c r="B783" s="29"/>
      <c r="C783" s="29"/>
      <c r="D783" s="75"/>
      <c r="E783" s="29"/>
      <c r="F783" s="29"/>
      <c r="G783" s="29"/>
      <c r="H783" s="29"/>
      <c r="I783" s="29"/>
      <c r="J783" s="29"/>
      <c r="K783" s="29"/>
      <c r="L783" s="29"/>
      <c r="M783" s="29"/>
      <c r="N783" s="29"/>
      <c r="O783" s="29"/>
      <c r="P783" s="29"/>
      <c r="Q783" s="29"/>
      <c r="R783" s="29"/>
      <c r="S783" s="29"/>
      <c r="T783" s="29"/>
      <c r="U783" s="29"/>
      <c r="V783" s="29"/>
      <c r="W783" s="29"/>
      <c r="X783" s="29"/>
      <c r="Y783" s="29"/>
      <c r="Z783" s="29"/>
      <c r="AA783" s="29"/>
      <c r="AB783" s="29"/>
      <c r="AC783" s="29"/>
    </row>
    <row r="784" spans="1:29" ht="15.75" customHeight="1">
      <c r="A784" s="29"/>
      <c r="B784" s="29"/>
      <c r="C784" s="29"/>
      <c r="D784" s="75"/>
      <c r="E784" s="29"/>
      <c r="F784" s="29"/>
      <c r="G784" s="29"/>
      <c r="H784" s="29"/>
      <c r="I784" s="29"/>
      <c r="J784" s="29"/>
      <c r="K784" s="29"/>
      <c r="L784" s="29"/>
      <c r="M784" s="29"/>
      <c r="N784" s="29"/>
      <c r="O784" s="29"/>
      <c r="P784" s="29"/>
      <c r="Q784" s="29"/>
      <c r="R784" s="29"/>
      <c r="S784" s="29"/>
      <c r="T784" s="29"/>
      <c r="U784" s="29"/>
      <c r="V784" s="29"/>
      <c r="W784" s="29"/>
      <c r="X784" s="29"/>
      <c r="Y784" s="29"/>
      <c r="Z784" s="29"/>
      <c r="AA784" s="29"/>
      <c r="AB784" s="29"/>
      <c r="AC784" s="29"/>
    </row>
    <row r="785" spans="1:29" ht="15.75" customHeight="1">
      <c r="A785" s="29"/>
      <c r="B785" s="29"/>
      <c r="C785" s="29"/>
      <c r="D785" s="75"/>
      <c r="E785" s="29"/>
      <c r="F785" s="29"/>
      <c r="G785" s="29"/>
      <c r="H785" s="29"/>
      <c r="I785" s="29"/>
      <c r="J785" s="29"/>
      <c r="K785" s="29"/>
      <c r="L785" s="29"/>
      <c r="M785" s="29"/>
      <c r="N785" s="29"/>
      <c r="O785" s="29"/>
      <c r="P785" s="29"/>
      <c r="Q785" s="29"/>
      <c r="R785" s="29"/>
      <c r="S785" s="29"/>
      <c r="T785" s="29"/>
      <c r="U785" s="29"/>
      <c r="V785" s="29"/>
      <c r="W785" s="29"/>
      <c r="X785" s="29"/>
      <c r="Y785" s="29"/>
      <c r="Z785" s="29"/>
      <c r="AA785" s="29"/>
      <c r="AB785" s="29"/>
      <c r="AC785" s="29"/>
    </row>
    <row r="786" spans="1:29" ht="15.75" customHeight="1">
      <c r="A786" s="29"/>
      <c r="B786" s="29"/>
      <c r="C786" s="29"/>
      <c r="D786" s="75"/>
      <c r="E786" s="29"/>
      <c r="F786" s="29"/>
      <c r="G786" s="29"/>
      <c r="H786" s="29"/>
      <c r="I786" s="29"/>
      <c r="J786" s="29"/>
      <c r="K786" s="29"/>
      <c r="L786" s="29"/>
      <c r="M786" s="29"/>
      <c r="N786" s="29"/>
      <c r="O786" s="29"/>
      <c r="P786" s="29"/>
      <c r="Q786" s="29"/>
      <c r="R786" s="29"/>
      <c r="S786" s="29"/>
      <c r="T786" s="29"/>
      <c r="U786" s="29"/>
      <c r="V786" s="29"/>
      <c r="W786" s="29"/>
      <c r="X786" s="29"/>
      <c r="Y786" s="29"/>
      <c r="Z786" s="29"/>
      <c r="AA786" s="29"/>
      <c r="AB786" s="29"/>
      <c r="AC786" s="29"/>
    </row>
    <row r="787" spans="1:29" ht="15.75" customHeight="1">
      <c r="A787" s="29"/>
      <c r="B787" s="29"/>
      <c r="C787" s="29"/>
      <c r="D787" s="75"/>
      <c r="E787" s="29"/>
      <c r="F787" s="29"/>
      <c r="G787" s="29"/>
      <c r="H787" s="29"/>
      <c r="I787" s="29"/>
      <c r="J787" s="29"/>
      <c r="K787" s="29"/>
      <c r="L787" s="29"/>
      <c r="M787" s="29"/>
      <c r="N787" s="29"/>
      <c r="O787" s="29"/>
      <c r="P787" s="29"/>
      <c r="Q787" s="29"/>
      <c r="R787" s="29"/>
      <c r="S787" s="29"/>
      <c r="T787" s="29"/>
      <c r="U787" s="29"/>
      <c r="V787" s="29"/>
      <c r="W787" s="29"/>
      <c r="X787" s="29"/>
      <c r="Y787" s="29"/>
      <c r="Z787" s="29"/>
      <c r="AA787" s="29"/>
      <c r="AB787" s="29"/>
      <c r="AC787" s="29"/>
    </row>
    <row r="788" spans="1:29" ht="15.75" customHeight="1">
      <c r="A788" s="29"/>
      <c r="B788" s="29"/>
      <c r="C788" s="29"/>
      <c r="D788" s="75"/>
      <c r="E788" s="29"/>
      <c r="F788" s="29"/>
      <c r="G788" s="29"/>
      <c r="H788" s="29"/>
      <c r="I788" s="29"/>
      <c r="J788" s="29"/>
      <c r="K788" s="29"/>
      <c r="L788" s="29"/>
      <c r="M788" s="29"/>
      <c r="N788" s="29"/>
      <c r="O788" s="29"/>
      <c r="P788" s="29"/>
      <c r="Q788" s="29"/>
      <c r="R788" s="29"/>
      <c r="S788" s="29"/>
      <c r="T788" s="29"/>
      <c r="U788" s="29"/>
      <c r="V788" s="29"/>
      <c r="W788" s="29"/>
      <c r="X788" s="29"/>
      <c r="Y788" s="29"/>
      <c r="Z788" s="29"/>
      <c r="AA788" s="29"/>
      <c r="AB788" s="29"/>
      <c r="AC788" s="29"/>
    </row>
    <row r="789" spans="1:29" ht="15.75" customHeight="1">
      <c r="A789" s="29"/>
      <c r="B789" s="29"/>
      <c r="C789" s="29"/>
      <c r="D789" s="75"/>
      <c r="E789" s="29"/>
      <c r="F789" s="29"/>
      <c r="G789" s="29"/>
      <c r="H789" s="29"/>
      <c r="I789" s="29"/>
      <c r="J789" s="29"/>
      <c r="K789" s="29"/>
      <c r="L789" s="29"/>
      <c r="M789" s="29"/>
      <c r="N789" s="29"/>
      <c r="O789" s="29"/>
      <c r="P789" s="29"/>
      <c r="Q789" s="29"/>
      <c r="R789" s="29"/>
      <c r="S789" s="29"/>
      <c r="T789" s="29"/>
      <c r="U789" s="29"/>
      <c r="V789" s="29"/>
      <c r="W789" s="29"/>
      <c r="X789" s="29"/>
      <c r="Y789" s="29"/>
      <c r="Z789" s="29"/>
      <c r="AA789" s="29"/>
      <c r="AB789" s="29"/>
      <c r="AC789" s="29"/>
    </row>
    <row r="790" spans="1:29" ht="15.75" customHeight="1">
      <c r="A790" s="29"/>
      <c r="B790" s="29"/>
      <c r="C790" s="29"/>
      <c r="D790" s="75"/>
      <c r="E790" s="29"/>
      <c r="F790" s="29"/>
      <c r="G790" s="29"/>
      <c r="H790" s="29"/>
      <c r="I790" s="29"/>
      <c r="J790" s="29"/>
      <c r="K790" s="29"/>
      <c r="L790" s="29"/>
      <c r="M790" s="29"/>
      <c r="N790" s="29"/>
      <c r="O790" s="29"/>
      <c r="P790" s="29"/>
      <c r="Q790" s="29"/>
      <c r="R790" s="29"/>
      <c r="S790" s="29"/>
      <c r="T790" s="29"/>
      <c r="U790" s="29"/>
      <c r="V790" s="29"/>
      <c r="W790" s="29"/>
      <c r="X790" s="29"/>
      <c r="Y790" s="29"/>
      <c r="Z790" s="29"/>
      <c r="AA790" s="29"/>
      <c r="AB790" s="29"/>
      <c r="AC790" s="29"/>
    </row>
    <row r="791" spans="1:29" ht="15.75" customHeight="1">
      <c r="A791" s="29"/>
      <c r="B791" s="29"/>
      <c r="C791" s="29"/>
      <c r="D791" s="75"/>
      <c r="E791" s="29"/>
      <c r="F791" s="29"/>
      <c r="G791" s="29"/>
      <c r="H791" s="29"/>
      <c r="I791" s="29"/>
      <c r="J791" s="29"/>
      <c r="K791" s="29"/>
      <c r="L791" s="29"/>
      <c r="M791" s="29"/>
      <c r="N791" s="29"/>
      <c r="O791" s="29"/>
      <c r="P791" s="29"/>
      <c r="Q791" s="29"/>
      <c r="R791" s="29"/>
      <c r="S791" s="29"/>
      <c r="T791" s="29"/>
      <c r="U791" s="29"/>
      <c r="V791" s="29"/>
      <c r="W791" s="29"/>
      <c r="X791" s="29"/>
      <c r="Y791" s="29"/>
      <c r="Z791" s="29"/>
      <c r="AA791" s="29"/>
      <c r="AB791" s="29"/>
      <c r="AC791" s="29"/>
    </row>
    <row r="792" spans="1:29" ht="15.75" customHeight="1">
      <c r="A792" s="29"/>
      <c r="B792" s="29"/>
      <c r="C792" s="29"/>
      <c r="D792" s="75"/>
      <c r="E792" s="29"/>
      <c r="F792" s="29"/>
      <c r="G792" s="29"/>
      <c r="H792" s="29"/>
      <c r="I792" s="29"/>
      <c r="J792" s="29"/>
      <c r="K792" s="29"/>
      <c r="L792" s="29"/>
      <c r="M792" s="29"/>
      <c r="N792" s="29"/>
      <c r="O792" s="29"/>
      <c r="P792" s="29"/>
      <c r="Q792" s="29"/>
      <c r="R792" s="29"/>
      <c r="S792" s="29"/>
      <c r="T792" s="29"/>
      <c r="U792" s="29"/>
      <c r="V792" s="29"/>
      <c r="W792" s="29"/>
      <c r="X792" s="29"/>
      <c r="Y792" s="29"/>
      <c r="Z792" s="29"/>
      <c r="AA792" s="29"/>
      <c r="AB792" s="29"/>
      <c r="AC792" s="29"/>
    </row>
    <row r="793" spans="1:29" ht="15.75" customHeight="1">
      <c r="A793" s="29"/>
      <c r="B793" s="29"/>
      <c r="C793" s="29"/>
      <c r="D793" s="75"/>
      <c r="E793" s="29"/>
      <c r="F793" s="29"/>
      <c r="G793" s="29"/>
      <c r="H793" s="29"/>
      <c r="I793" s="29"/>
      <c r="J793" s="29"/>
      <c r="K793" s="29"/>
      <c r="L793" s="29"/>
      <c r="M793" s="29"/>
      <c r="N793" s="29"/>
      <c r="O793" s="29"/>
      <c r="P793" s="29"/>
      <c r="Q793" s="29"/>
      <c r="R793" s="29"/>
      <c r="S793" s="29"/>
      <c r="T793" s="29"/>
      <c r="U793" s="29"/>
      <c r="V793" s="29"/>
      <c r="W793" s="29"/>
      <c r="X793" s="29"/>
      <c r="Y793" s="29"/>
      <c r="Z793" s="29"/>
      <c r="AA793" s="29"/>
      <c r="AB793" s="29"/>
      <c r="AC793" s="29"/>
    </row>
    <row r="794" spans="1:29" ht="15.75" customHeight="1">
      <c r="A794" s="29"/>
      <c r="B794" s="29"/>
      <c r="C794" s="29"/>
      <c r="D794" s="75"/>
      <c r="E794" s="29"/>
      <c r="F794" s="29"/>
      <c r="G794" s="29"/>
      <c r="H794" s="29"/>
      <c r="I794" s="29"/>
      <c r="J794" s="29"/>
      <c r="K794" s="29"/>
      <c r="L794" s="29"/>
      <c r="M794" s="29"/>
      <c r="N794" s="29"/>
      <c r="O794" s="29"/>
      <c r="P794" s="29"/>
      <c r="Q794" s="29"/>
      <c r="R794" s="29"/>
      <c r="S794" s="29"/>
      <c r="T794" s="29"/>
      <c r="U794" s="29"/>
      <c r="V794" s="29"/>
      <c r="W794" s="29"/>
      <c r="X794" s="29"/>
      <c r="Y794" s="29"/>
      <c r="Z794" s="29"/>
      <c r="AA794" s="29"/>
      <c r="AB794" s="29"/>
      <c r="AC794" s="29"/>
    </row>
    <row r="795" spans="1:29" ht="15.75" customHeight="1">
      <c r="A795" s="29"/>
      <c r="B795" s="29"/>
      <c r="C795" s="29"/>
      <c r="D795" s="75"/>
      <c r="E795" s="29"/>
      <c r="F795" s="29"/>
      <c r="G795" s="29"/>
      <c r="H795" s="29"/>
      <c r="I795" s="29"/>
      <c r="J795" s="29"/>
      <c r="K795" s="29"/>
      <c r="L795" s="29"/>
      <c r="M795" s="29"/>
      <c r="N795" s="29"/>
      <c r="O795" s="29"/>
      <c r="P795" s="29"/>
      <c r="Q795" s="29"/>
      <c r="R795" s="29"/>
      <c r="S795" s="29"/>
      <c r="T795" s="29"/>
      <c r="U795" s="29"/>
      <c r="V795" s="29"/>
      <c r="W795" s="29"/>
      <c r="X795" s="29"/>
      <c r="Y795" s="29"/>
      <c r="Z795" s="29"/>
      <c r="AA795" s="29"/>
      <c r="AB795" s="29"/>
      <c r="AC795" s="29"/>
    </row>
    <row r="796" spans="1:29" ht="15.75" customHeight="1">
      <c r="A796" s="29"/>
      <c r="B796" s="29"/>
      <c r="C796" s="29"/>
      <c r="D796" s="75"/>
      <c r="E796" s="29"/>
      <c r="F796" s="29"/>
      <c r="G796" s="29"/>
      <c r="H796" s="29"/>
      <c r="I796" s="29"/>
      <c r="J796" s="29"/>
      <c r="K796" s="29"/>
      <c r="L796" s="29"/>
      <c r="M796" s="29"/>
      <c r="N796" s="29"/>
      <c r="O796" s="29"/>
      <c r="P796" s="29"/>
      <c r="Q796" s="29"/>
      <c r="R796" s="29"/>
      <c r="S796" s="29"/>
      <c r="T796" s="29"/>
      <c r="U796" s="29"/>
      <c r="V796" s="29"/>
      <c r="W796" s="29"/>
      <c r="X796" s="29"/>
      <c r="Y796" s="29"/>
      <c r="Z796" s="29"/>
      <c r="AA796" s="29"/>
      <c r="AB796" s="29"/>
      <c r="AC796" s="29"/>
    </row>
    <row r="797" spans="1:29" ht="15.75" customHeight="1">
      <c r="A797" s="29"/>
      <c r="B797" s="29"/>
      <c r="C797" s="29"/>
      <c r="D797" s="75"/>
      <c r="E797" s="29"/>
      <c r="F797" s="29"/>
      <c r="G797" s="29"/>
      <c r="H797" s="29"/>
      <c r="I797" s="29"/>
      <c r="J797" s="29"/>
      <c r="K797" s="29"/>
      <c r="L797" s="29"/>
      <c r="M797" s="29"/>
      <c r="N797" s="29"/>
      <c r="O797" s="29"/>
      <c r="P797" s="29"/>
      <c r="Q797" s="29"/>
      <c r="R797" s="29"/>
      <c r="S797" s="29"/>
      <c r="T797" s="29"/>
      <c r="U797" s="29"/>
      <c r="V797" s="29"/>
      <c r="W797" s="29"/>
      <c r="X797" s="29"/>
      <c r="Y797" s="29"/>
      <c r="Z797" s="29"/>
      <c r="AA797" s="29"/>
      <c r="AB797" s="29"/>
      <c r="AC797" s="29"/>
    </row>
    <row r="798" spans="1:29" ht="15.75" customHeight="1">
      <c r="A798" s="29"/>
      <c r="B798" s="29"/>
      <c r="C798" s="29"/>
      <c r="D798" s="75"/>
      <c r="E798" s="29"/>
      <c r="F798" s="29"/>
      <c r="G798" s="29"/>
      <c r="H798" s="29"/>
      <c r="I798" s="29"/>
      <c r="J798" s="29"/>
      <c r="K798" s="29"/>
      <c r="L798" s="29"/>
      <c r="M798" s="29"/>
      <c r="N798" s="29"/>
      <c r="O798" s="29"/>
      <c r="P798" s="29"/>
      <c r="Q798" s="29"/>
      <c r="R798" s="29"/>
      <c r="S798" s="29"/>
      <c r="T798" s="29"/>
      <c r="U798" s="29"/>
      <c r="V798" s="29"/>
      <c r="W798" s="29"/>
      <c r="X798" s="29"/>
      <c r="Y798" s="29"/>
      <c r="Z798" s="29"/>
      <c r="AA798" s="29"/>
      <c r="AB798" s="29"/>
      <c r="AC798" s="29"/>
    </row>
    <row r="799" spans="1:29" ht="15.75" customHeight="1">
      <c r="A799" s="29"/>
      <c r="B799" s="29"/>
      <c r="C799" s="29"/>
      <c r="D799" s="75"/>
      <c r="E799" s="29"/>
      <c r="F799" s="29"/>
      <c r="G799" s="29"/>
      <c r="H799" s="29"/>
      <c r="I799" s="29"/>
      <c r="J799" s="29"/>
      <c r="K799" s="29"/>
      <c r="L799" s="29"/>
      <c r="M799" s="29"/>
      <c r="N799" s="29"/>
      <c r="O799" s="29"/>
      <c r="P799" s="29"/>
      <c r="Q799" s="29"/>
      <c r="R799" s="29"/>
      <c r="S799" s="29"/>
      <c r="T799" s="29"/>
      <c r="U799" s="29"/>
      <c r="V799" s="29"/>
      <c r="W799" s="29"/>
      <c r="X799" s="29"/>
      <c r="Y799" s="29"/>
      <c r="Z799" s="29"/>
      <c r="AA799" s="29"/>
      <c r="AB799" s="29"/>
      <c r="AC799" s="29"/>
    </row>
    <row r="800" spans="1:29" ht="15.75" customHeight="1">
      <c r="A800" s="29"/>
      <c r="B800" s="29"/>
      <c r="C800" s="29"/>
      <c r="D800" s="75"/>
      <c r="E800" s="29"/>
      <c r="F800" s="29"/>
      <c r="G800" s="29"/>
      <c r="H800" s="29"/>
      <c r="I800" s="29"/>
      <c r="J800" s="29"/>
      <c r="K800" s="29"/>
      <c r="L800" s="29"/>
      <c r="M800" s="29"/>
      <c r="N800" s="29"/>
      <c r="O800" s="29"/>
      <c r="P800" s="29"/>
      <c r="Q800" s="29"/>
      <c r="R800" s="29"/>
      <c r="S800" s="29"/>
      <c r="T800" s="29"/>
      <c r="U800" s="29"/>
      <c r="V800" s="29"/>
      <c r="W800" s="29"/>
      <c r="X800" s="29"/>
      <c r="Y800" s="29"/>
      <c r="Z800" s="29"/>
      <c r="AA800" s="29"/>
      <c r="AB800" s="29"/>
      <c r="AC800" s="29"/>
    </row>
    <row r="801" spans="1:29" ht="15.75" customHeight="1">
      <c r="A801" s="29"/>
      <c r="B801" s="29"/>
      <c r="C801" s="29"/>
      <c r="D801" s="75"/>
      <c r="E801" s="29"/>
      <c r="F801" s="29"/>
      <c r="G801" s="29"/>
      <c r="H801" s="29"/>
      <c r="I801" s="29"/>
      <c r="J801" s="29"/>
      <c r="K801" s="29"/>
      <c r="L801" s="29"/>
      <c r="M801" s="29"/>
      <c r="N801" s="29"/>
      <c r="O801" s="29"/>
      <c r="P801" s="29"/>
      <c r="Q801" s="29"/>
      <c r="R801" s="29"/>
      <c r="S801" s="29"/>
      <c r="T801" s="29"/>
      <c r="U801" s="29"/>
      <c r="V801" s="29"/>
      <c r="W801" s="29"/>
      <c r="X801" s="29"/>
      <c r="Y801" s="29"/>
      <c r="Z801" s="29"/>
      <c r="AA801" s="29"/>
      <c r="AB801" s="29"/>
      <c r="AC801" s="29"/>
    </row>
    <row r="802" spans="1:29" ht="15.75" customHeight="1">
      <c r="A802" s="29"/>
      <c r="B802" s="29"/>
      <c r="C802" s="29"/>
      <c r="D802" s="75"/>
      <c r="E802" s="29"/>
      <c r="F802" s="29"/>
      <c r="G802" s="29"/>
      <c r="H802" s="29"/>
      <c r="I802" s="29"/>
      <c r="J802" s="29"/>
      <c r="K802" s="29"/>
      <c r="L802" s="29"/>
      <c r="M802" s="29"/>
      <c r="N802" s="29"/>
      <c r="O802" s="29"/>
      <c r="P802" s="29"/>
      <c r="Q802" s="29"/>
      <c r="R802" s="29"/>
      <c r="S802" s="29"/>
      <c r="T802" s="29"/>
      <c r="U802" s="29"/>
      <c r="V802" s="29"/>
      <c r="W802" s="29"/>
      <c r="X802" s="29"/>
      <c r="Y802" s="29"/>
      <c r="Z802" s="29"/>
      <c r="AA802" s="29"/>
      <c r="AB802" s="29"/>
      <c r="AC802" s="29"/>
    </row>
    <row r="803" spans="1:29" ht="15.75" customHeight="1">
      <c r="A803" s="29"/>
      <c r="B803" s="29"/>
      <c r="C803" s="29"/>
      <c r="D803" s="75"/>
      <c r="E803" s="29"/>
      <c r="F803" s="29"/>
      <c r="G803" s="29"/>
      <c r="H803" s="29"/>
      <c r="I803" s="29"/>
      <c r="J803" s="29"/>
      <c r="K803" s="29"/>
      <c r="L803" s="29"/>
      <c r="M803" s="29"/>
      <c r="N803" s="29"/>
      <c r="O803" s="29"/>
      <c r="P803" s="29"/>
      <c r="Q803" s="29"/>
      <c r="R803" s="29"/>
      <c r="S803" s="29"/>
      <c r="T803" s="29"/>
      <c r="U803" s="29"/>
      <c r="V803" s="29"/>
      <c r="W803" s="29"/>
      <c r="X803" s="29"/>
      <c r="Y803" s="29"/>
      <c r="Z803" s="29"/>
      <c r="AA803" s="29"/>
      <c r="AB803" s="29"/>
      <c r="AC803" s="29"/>
    </row>
    <row r="804" spans="1:29" ht="15.75" customHeight="1">
      <c r="A804" s="29"/>
      <c r="B804" s="29"/>
      <c r="C804" s="29"/>
      <c r="D804" s="75"/>
      <c r="E804" s="29"/>
      <c r="F804" s="29"/>
      <c r="G804" s="29"/>
      <c r="H804" s="29"/>
      <c r="I804" s="29"/>
      <c r="J804" s="29"/>
      <c r="K804" s="29"/>
      <c r="L804" s="29"/>
      <c r="M804" s="29"/>
      <c r="N804" s="29"/>
      <c r="O804" s="29"/>
      <c r="P804" s="29"/>
      <c r="Q804" s="29"/>
      <c r="R804" s="29"/>
      <c r="S804" s="29"/>
      <c r="T804" s="29"/>
      <c r="U804" s="29"/>
      <c r="V804" s="29"/>
      <c r="W804" s="29"/>
      <c r="X804" s="29"/>
      <c r="Y804" s="29"/>
      <c r="Z804" s="29"/>
      <c r="AA804" s="29"/>
      <c r="AB804" s="29"/>
      <c r="AC804" s="29"/>
    </row>
    <row r="805" spans="1:29" ht="15.75" customHeight="1">
      <c r="A805" s="29"/>
      <c r="B805" s="29"/>
      <c r="C805" s="29"/>
      <c r="D805" s="75"/>
      <c r="E805" s="29"/>
      <c r="F805" s="29"/>
      <c r="G805" s="29"/>
      <c r="H805" s="29"/>
      <c r="I805" s="29"/>
      <c r="J805" s="29"/>
      <c r="K805" s="29"/>
      <c r="L805" s="29"/>
      <c r="M805" s="29"/>
      <c r="N805" s="29"/>
      <c r="O805" s="29"/>
      <c r="P805" s="29"/>
      <c r="Q805" s="29"/>
      <c r="R805" s="29"/>
      <c r="S805" s="29"/>
      <c r="T805" s="29"/>
      <c r="U805" s="29"/>
      <c r="V805" s="29"/>
      <c r="W805" s="29"/>
      <c r="X805" s="29"/>
      <c r="Y805" s="29"/>
      <c r="Z805" s="29"/>
      <c r="AA805" s="29"/>
      <c r="AB805" s="29"/>
      <c r="AC805" s="29"/>
    </row>
    <row r="806" spans="1:29" ht="15.75" customHeight="1">
      <c r="A806" s="29"/>
      <c r="B806" s="29"/>
      <c r="C806" s="29"/>
      <c r="D806" s="75"/>
      <c r="E806" s="29"/>
      <c r="F806" s="29"/>
      <c r="G806" s="29"/>
      <c r="H806" s="29"/>
      <c r="I806" s="29"/>
      <c r="J806" s="29"/>
      <c r="K806" s="29"/>
      <c r="L806" s="29"/>
      <c r="M806" s="29"/>
      <c r="N806" s="29"/>
      <c r="O806" s="29"/>
      <c r="P806" s="29"/>
      <c r="Q806" s="29"/>
      <c r="R806" s="29"/>
      <c r="S806" s="29"/>
      <c r="T806" s="29"/>
      <c r="U806" s="29"/>
      <c r="V806" s="29"/>
      <c r="W806" s="29"/>
      <c r="X806" s="29"/>
      <c r="Y806" s="29"/>
      <c r="Z806" s="29"/>
      <c r="AA806" s="29"/>
      <c r="AB806" s="29"/>
      <c r="AC806" s="29"/>
    </row>
    <row r="807" spans="1:29" ht="15.75" customHeight="1">
      <c r="A807" s="29"/>
      <c r="B807" s="29"/>
      <c r="C807" s="29"/>
      <c r="D807" s="75"/>
      <c r="E807" s="29"/>
      <c r="F807" s="29"/>
      <c r="G807" s="29"/>
      <c r="H807" s="29"/>
      <c r="I807" s="29"/>
      <c r="J807" s="29"/>
      <c r="K807" s="29"/>
      <c r="L807" s="29"/>
      <c r="M807" s="29"/>
      <c r="N807" s="29"/>
      <c r="O807" s="29"/>
      <c r="P807" s="29"/>
      <c r="Q807" s="29"/>
      <c r="R807" s="29"/>
      <c r="S807" s="29"/>
      <c r="T807" s="29"/>
      <c r="U807" s="29"/>
      <c r="V807" s="29"/>
      <c r="W807" s="29"/>
      <c r="X807" s="29"/>
      <c r="Y807" s="29"/>
      <c r="Z807" s="29"/>
      <c r="AA807" s="29"/>
      <c r="AB807" s="29"/>
      <c r="AC807" s="29"/>
    </row>
    <row r="808" spans="1:29" ht="15.75" customHeight="1">
      <c r="A808" s="29"/>
      <c r="B808" s="29"/>
      <c r="C808" s="29"/>
      <c r="D808" s="75"/>
      <c r="E808" s="29"/>
      <c r="F808" s="29"/>
      <c r="G808" s="29"/>
      <c r="H808" s="29"/>
      <c r="I808" s="29"/>
      <c r="J808" s="29"/>
      <c r="K808" s="29"/>
      <c r="L808" s="29"/>
      <c r="M808" s="29"/>
      <c r="N808" s="29"/>
      <c r="O808" s="29"/>
      <c r="P808" s="29"/>
      <c r="Q808" s="29"/>
      <c r="R808" s="29"/>
      <c r="S808" s="29"/>
      <c r="T808" s="29"/>
      <c r="U808" s="29"/>
      <c r="V808" s="29"/>
      <c r="W808" s="29"/>
      <c r="X808" s="29"/>
      <c r="Y808" s="29"/>
      <c r="Z808" s="29"/>
      <c r="AA808" s="29"/>
      <c r="AB808" s="29"/>
      <c r="AC808" s="29"/>
    </row>
    <row r="809" spans="1:29" ht="15.75" customHeight="1">
      <c r="A809" s="29"/>
      <c r="B809" s="29"/>
      <c r="C809" s="29"/>
      <c r="D809" s="75"/>
      <c r="E809" s="29"/>
      <c r="F809" s="29"/>
      <c r="G809" s="29"/>
      <c r="H809" s="29"/>
      <c r="I809" s="29"/>
      <c r="J809" s="29"/>
      <c r="K809" s="29"/>
      <c r="L809" s="29"/>
      <c r="M809" s="29"/>
      <c r="N809" s="29"/>
      <c r="O809" s="29"/>
      <c r="P809" s="29"/>
      <c r="Q809" s="29"/>
      <c r="R809" s="29"/>
      <c r="S809" s="29"/>
      <c r="T809" s="29"/>
      <c r="U809" s="29"/>
      <c r="V809" s="29"/>
      <c r="W809" s="29"/>
      <c r="X809" s="29"/>
      <c r="Y809" s="29"/>
      <c r="Z809" s="29"/>
      <c r="AA809" s="29"/>
      <c r="AB809" s="29"/>
      <c r="AC809" s="29"/>
    </row>
    <row r="810" spans="1:29" ht="15.75" customHeight="1">
      <c r="A810" s="29"/>
      <c r="B810" s="29"/>
      <c r="C810" s="29"/>
      <c r="D810" s="75"/>
      <c r="E810" s="29"/>
      <c r="F810" s="29"/>
      <c r="G810" s="29"/>
      <c r="H810" s="29"/>
      <c r="I810" s="29"/>
      <c r="J810" s="29"/>
      <c r="K810" s="29"/>
      <c r="L810" s="29"/>
      <c r="M810" s="29"/>
      <c r="N810" s="29"/>
      <c r="O810" s="29"/>
      <c r="P810" s="29"/>
      <c r="Q810" s="29"/>
      <c r="R810" s="29"/>
      <c r="S810" s="29"/>
      <c r="T810" s="29"/>
      <c r="U810" s="29"/>
      <c r="V810" s="29"/>
      <c r="W810" s="29"/>
      <c r="X810" s="29"/>
      <c r="Y810" s="29"/>
      <c r="Z810" s="29"/>
      <c r="AA810" s="29"/>
      <c r="AB810" s="29"/>
      <c r="AC810" s="29"/>
    </row>
    <row r="811" spans="1:29" ht="15.75" customHeight="1">
      <c r="A811" s="29"/>
      <c r="B811" s="29"/>
      <c r="C811" s="29"/>
      <c r="D811" s="75"/>
      <c r="E811" s="29"/>
      <c r="F811" s="29"/>
      <c r="G811" s="29"/>
      <c r="H811" s="29"/>
      <c r="I811" s="29"/>
      <c r="J811" s="29"/>
      <c r="K811" s="29"/>
      <c r="L811" s="29"/>
      <c r="M811" s="29"/>
      <c r="N811" s="29"/>
      <c r="O811" s="29"/>
      <c r="P811" s="29"/>
      <c r="Q811" s="29"/>
      <c r="R811" s="29"/>
      <c r="S811" s="29"/>
      <c r="T811" s="29"/>
      <c r="U811" s="29"/>
      <c r="V811" s="29"/>
      <c r="W811" s="29"/>
      <c r="X811" s="29"/>
      <c r="Y811" s="29"/>
      <c r="Z811" s="29"/>
      <c r="AA811" s="29"/>
      <c r="AB811" s="29"/>
      <c r="AC811" s="29"/>
    </row>
    <row r="812" spans="1:29" ht="15.75" customHeight="1">
      <c r="A812" s="29"/>
      <c r="B812" s="29"/>
      <c r="C812" s="29"/>
      <c r="D812" s="75"/>
      <c r="E812" s="29"/>
      <c r="F812" s="29"/>
      <c r="G812" s="29"/>
      <c r="H812" s="29"/>
      <c r="I812" s="29"/>
      <c r="J812" s="29"/>
      <c r="K812" s="29"/>
      <c r="L812" s="29"/>
      <c r="M812" s="29"/>
      <c r="N812" s="29"/>
      <c r="O812" s="29"/>
      <c r="P812" s="29"/>
      <c r="Q812" s="29"/>
      <c r="R812" s="29"/>
      <c r="S812" s="29"/>
      <c r="T812" s="29"/>
      <c r="U812" s="29"/>
      <c r="V812" s="29"/>
      <c r="W812" s="29"/>
      <c r="X812" s="29"/>
      <c r="Y812" s="29"/>
      <c r="Z812" s="29"/>
      <c r="AA812" s="29"/>
      <c r="AB812" s="29"/>
      <c r="AC812" s="29"/>
    </row>
    <row r="813" spans="1:29" ht="15.75" customHeight="1">
      <c r="A813" s="29"/>
      <c r="B813" s="29"/>
      <c r="C813" s="29"/>
      <c r="D813" s="75"/>
      <c r="E813" s="29"/>
      <c r="F813" s="29"/>
      <c r="G813" s="29"/>
      <c r="H813" s="29"/>
      <c r="I813" s="29"/>
      <c r="J813" s="29"/>
      <c r="K813" s="29"/>
      <c r="L813" s="29"/>
      <c r="M813" s="29"/>
      <c r="N813" s="29"/>
      <c r="O813" s="29"/>
      <c r="P813" s="29"/>
      <c r="Q813" s="29"/>
      <c r="R813" s="29"/>
      <c r="S813" s="29"/>
      <c r="T813" s="29"/>
      <c r="U813" s="29"/>
      <c r="V813" s="29"/>
      <c r="W813" s="29"/>
      <c r="X813" s="29"/>
      <c r="Y813" s="29"/>
      <c r="Z813" s="29"/>
      <c r="AA813" s="29"/>
      <c r="AB813" s="29"/>
      <c r="AC813" s="29"/>
    </row>
    <row r="814" spans="1:29" ht="15.75" customHeight="1">
      <c r="A814" s="29"/>
      <c r="B814" s="29"/>
      <c r="C814" s="29"/>
      <c r="D814" s="75"/>
      <c r="E814" s="29"/>
      <c r="F814" s="29"/>
      <c r="G814" s="29"/>
      <c r="H814" s="29"/>
      <c r="I814" s="29"/>
      <c r="J814" s="29"/>
      <c r="K814" s="29"/>
      <c r="L814" s="29"/>
      <c r="M814" s="29"/>
      <c r="N814" s="29"/>
      <c r="O814" s="29"/>
      <c r="P814" s="29"/>
      <c r="Q814" s="29"/>
      <c r="R814" s="29"/>
      <c r="S814" s="29"/>
      <c r="T814" s="29"/>
      <c r="U814" s="29"/>
      <c r="V814" s="29"/>
      <c r="W814" s="29"/>
      <c r="X814" s="29"/>
      <c r="Y814" s="29"/>
      <c r="Z814" s="29"/>
      <c r="AA814" s="29"/>
      <c r="AB814" s="29"/>
      <c r="AC814" s="29"/>
    </row>
    <row r="815" spans="1:29" ht="15.75" customHeight="1">
      <c r="A815" s="29"/>
      <c r="B815" s="29"/>
      <c r="C815" s="29"/>
      <c r="D815" s="75"/>
      <c r="E815" s="29"/>
      <c r="F815" s="29"/>
      <c r="G815" s="29"/>
      <c r="H815" s="29"/>
      <c r="I815" s="29"/>
      <c r="J815" s="29"/>
      <c r="K815" s="29"/>
      <c r="L815" s="29"/>
      <c r="M815" s="29"/>
      <c r="N815" s="29"/>
      <c r="O815" s="29"/>
      <c r="P815" s="29"/>
      <c r="Q815" s="29"/>
      <c r="R815" s="29"/>
      <c r="S815" s="29"/>
      <c r="T815" s="29"/>
      <c r="U815" s="29"/>
      <c r="V815" s="29"/>
      <c r="W815" s="29"/>
      <c r="X815" s="29"/>
      <c r="Y815" s="29"/>
      <c r="Z815" s="29"/>
      <c r="AA815" s="29"/>
      <c r="AB815" s="29"/>
      <c r="AC815" s="29"/>
    </row>
    <row r="816" spans="1:29" ht="15.75" customHeight="1">
      <c r="A816" s="29"/>
      <c r="B816" s="29"/>
      <c r="C816" s="29"/>
      <c r="D816" s="75"/>
      <c r="E816" s="29"/>
      <c r="F816" s="29"/>
      <c r="G816" s="29"/>
      <c r="H816" s="29"/>
      <c r="I816" s="29"/>
      <c r="J816" s="29"/>
      <c r="K816" s="29"/>
      <c r="L816" s="29"/>
      <c r="M816" s="29"/>
      <c r="N816" s="29"/>
      <c r="O816" s="29"/>
      <c r="P816" s="29"/>
      <c r="Q816" s="29"/>
      <c r="R816" s="29"/>
      <c r="S816" s="29"/>
      <c r="T816" s="29"/>
      <c r="U816" s="29"/>
      <c r="V816" s="29"/>
      <c r="W816" s="29"/>
      <c r="X816" s="29"/>
      <c r="Y816" s="29"/>
      <c r="Z816" s="29"/>
      <c r="AA816" s="29"/>
      <c r="AB816" s="29"/>
      <c r="AC816" s="29"/>
    </row>
    <row r="817" spans="1:29" ht="15.75" customHeight="1">
      <c r="A817" s="29"/>
      <c r="B817" s="29"/>
      <c r="C817" s="29"/>
      <c r="D817" s="75"/>
      <c r="E817" s="29"/>
      <c r="F817" s="29"/>
      <c r="G817" s="29"/>
      <c r="H817" s="29"/>
      <c r="I817" s="29"/>
      <c r="J817" s="29"/>
      <c r="K817" s="29"/>
      <c r="L817" s="29"/>
      <c r="M817" s="29"/>
      <c r="N817" s="29"/>
      <c r="O817" s="29"/>
      <c r="P817" s="29"/>
      <c r="Q817" s="29"/>
      <c r="R817" s="29"/>
      <c r="S817" s="29"/>
      <c r="T817" s="29"/>
      <c r="U817" s="29"/>
      <c r="V817" s="29"/>
      <c r="W817" s="29"/>
      <c r="X817" s="29"/>
      <c r="Y817" s="29"/>
      <c r="Z817" s="29"/>
      <c r="AA817" s="29"/>
      <c r="AB817" s="29"/>
      <c r="AC817" s="29"/>
    </row>
    <row r="818" spans="1:29" ht="15.75" customHeight="1">
      <c r="A818" s="29"/>
      <c r="B818" s="29"/>
      <c r="C818" s="29"/>
      <c r="D818" s="75"/>
      <c r="E818" s="29"/>
      <c r="F818" s="29"/>
      <c r="G818" s="29"/>
      <c r="H818" s="29"/>
      <c r="I818" s="29"/>
      <c r="J818" s="29"/>
      <c r="K818" s="29"/>
      <c r="L818" s="29"/>
      <c r="M818" s="29"/>
      <c r="N818" s="29"/>
      <c r="O818" s="29"/>
      <c r="P818" s="29"/>
      <c r="Q818" s="29"/>
      <c r="R818" s="29"/>
      <c r="S818" s="29"/>
      <c r="T818" s="29"/>
      <c r="U818" s="29"/>
      <c r="V818" s="29"/>
      <c r="W818" s="29"/>
      <c r="X818" s="29"/>
      <c r="Y818" s="29"/>
      <c r="Z818" s="29"/>
      <c r="AA818" s="29"/>
      <c r="AB818" s="29"/>
      <c r="AC818" s="29"/>
    </row>
    <row r="819" spans="1:29" ht="15.75" customHeight="1">
      <c r="A819" s="29"/>
      <c r="B819" s="29"/>
      <c r="C819" s="29"/>
      <c r="D819" s="75"/>
      <c r="E819" s="29"/>
      <c r="F819" s="29"/>
      <c r="G819" s="29"/>
      <c r="H819" s="29"/>
      <c r="I819" s="29"/>
      <c r="J819" s="29"/>
      <c r="K819" s="29"/>
      <c r="L819" s="29"/>
      <c r="M819" s="29"/>
      <c r="N819" s="29"/>
      <c r="O819" s="29"/>
      <c r="P819" s="29"/>
      <c r="Q819" s="29"/>
      <c r="R819" s="29"/>
      <c r="S819" s="29"/>
      <c r="T819" s="29"/>
      <c r="U819" s="29"/>
      <c r="V819" s="29"/>
      <c r="W819" s="29"/>
      <c r="X819" s="29"/>
      <c r="Y819" s="29"/>
      <c r="Z819" s="29"/>
      <c r="AA819" s="29"/>
      <c r="AB819" s="29"/>
      <c r="AC819" s="29"/>
    </row>
    <row r="820" spans="1:29" ht="15.75" customHeight="1">
      <c r="A820" s="29"/>
      <c r="B820" s="29"/>
      <c r="C820" s="29"/>
      <c r="D820" s="75"/>
      <c r="E820" s="29"/>
      <c r="F820" s="29"/>
      <c r="G820" s="29"/>
      <c r="H820" s="29"/>
      <c r="I820" s="29"/>
      <c r="J820" s="29"/>
      <c r="K820" s="29"/>
      <c r="L820" s="29"/>
      <c r="M820" s="29"/>
      <c r="N820" s="29"/>
      <c r="O820" s="29"/>
      <c r="P820" s="29"/>
      <c r="Q820" s="29"/>
      <c r="R820" s="29"/>
      <c r="S820" s="29"/>
      <c r="T820" s="29"/>
      <c r="U820" s="29"/>
      <c r="V820" s="29"/>
      <c r="W820" s="29"/>
      <c r="X820" s="29"/>
      <c r="Y820" s="29"/>
      <c r="Z820" s="29"/>
      <c r="AA820" s="29"/>
      <c r="AB820" s="29"/>
      <c r="AC820" s="29"/>
    </row>
    <row r="821" spans="1:29" ht="15.75" customHeight="1">
      <c r="A821" s="29"/>
      <c r="B821" s="29"/>
      <c r="C821" s="29"/>
      <c r="D821" s="75"/>
      <c r="E821" s="29"/>
      <c r="F821" s="29"/>
      <c r="G821" s="29"/>
      <c r="H821" s="29"/>
      <c r="I821" s="29"/>
      <c r="J821" s="29"/>
      <c r="K821" s="29"/>
      <c r="L821" s="29"/>
      <c r="M821" s="29"/>
      <c r="N821" s="29"/>
      <c r="O821" s="29"/>
      <c r="P821" s="29"/>
      <c r="Q821" s="29"/>
      <c r="R821" s="29"/>
      <c r="S821" s="29"/>
      <c r="T821" s="29"/>
      <c r="U821" s="29"/>
      <c r="V821" s="29"/>
      <c r="W821" s="29"/>
      <c r="X821" s="29"/>
      <c r="Y821" s="29"/>
      <c r="Z821" s="29"/>
      <c r="AA821" s="29"/>
      <c r="AB821" s="29"/>
      <c r="AC821" s="29"/>
    </row>
    <row r="822" spans="1:29" ht="15.75" customHeight="1">
      <c r="A822" s="29"/>
      <c r="B822" s="29"/>
      <c r="C822" s="29"/>
      <c r="D822" s="75"/>
      <c r="E822" s="29"/>
      <c r="F822" s="29"/>
      <c r="G822" s="29"/>
      <c r="H822" s="29"/>
      <c r="I822" s="29"/>
      <c r="J822" s="29"/>
      <c r="K822" s="29"/>
      <c r="L822" s="29"/>
      <c r="M822" s="29"/>
      <c r="N822" s="29"/>
      <c r="O822" s="29"/>
      <c r="P822" s="29"/>
      <c r="Q822" s="29"/>
      <c r="R822" s="29"/>
      <c r="S822" s="29"/>
      <c r="T822" s="29"/>
      <c r="U822" s="29"/>
      <c r="V822" s="29"/>
      <c r="W822" s="29"/>
      <c r="X822" s="29"/>
      <c r="Y822" s="29"/>
      <c r="Z822" s="29"/>
      <c r="AA822" s="29"/>
      <c r="AB822" s="29"/>
      <c r="AC822" s="29"/>
    </row>
    <row r="823" spans="1:29" ht="15.75" customHeight="1">
      <c r="A823" s="29"/>
      <c r="B823" s="29"/>
      <c r="C823" s="29"/>
      <c r="D823" s="75"/>
      <c r="E823" s="29"/>
      <c r="F823" s="29"/>
      <c r="G823" s="29"/>
      <c r="H823" s="29"/>
      <c r="I823" s="29"/>
      <c r="J823" s="29"/>
      <c r="K823" s="29"/>
      <c r="L823" s="29"/>
      <c r="M823" s="29"/>
      <c r="N823" s="29"/>
      <c r="O823" s="29"/>
      <c r="P823" s="29"/>
      <c r="Q823" s="29"/>
      <c r="R823" s="29"/>
      <c r="S823" s="29"/>
      <c r="T823" s="29"/>
      <c r="U823" s="29"/>
      <c r="V823" s="29"/>
      <c r="W823" s="29"/>
      <c r="X823" s="29"/>
      <c r="Y823" s="29"/>
      <c r="Z823" s="29"/>
      <c r="AA823" s="29"/>
      <c r="AB823" s="29"/>
      <c r="AC823" s="29"/>
    </row>
    <row r="824" spans="1:29" ht="15.75" customHeight="1">
      <c r="A824" s="29"/>
      <c r="B824" s="29"/>
      <c r="C824" s="29"/>
      <c r="D824" s="75"/>
      <c r="E824" s="29"/>
      <c r="F824" s="29"/>
      <c r="G824" s="29"/>
      <c r="H824" s="29"/>
      <c r="I824" s="29"/>
      <c r="J824" s="29"/>
      <c r="K824" s="29"/>
      <c r="L824" s="29"/>
      <c r="M824" s="29"/>
      <c r="N824" s="29"/>
      <c r="O824" s="29"/>
      <c r="P824" s="29"/>
      <c r="Q824" s="29"/>
      <c r="R824" s="29"/>
      <c r="S824" s="29"/>
      <c r="T824" s="29"/>
      <c r="U824" s="29"/>
      <c r="V824" s="29"/>
      <c r="W824" s="29"/>
      <c r="X824" s="29"/>
      <c r="Y824" s="29"/>
      <c r="Z824" s="29"/>
      <c r="AA824" s="29"/>
      <c r="AB824" s="29"/>
      <c r="AC824" s="29"/>
    </row>
    <row r="825" spans="1:29" ht="15.75" customHeight="1">
      <c r="A825" s="29"/>
      <c r="B825" s="29"/>
      <c r="C825" s="29"/>
      <c r="D825" s="75"/>
      <c r="E825" s="29"/>
      <c r="F825" s="29"/>
      <c r="G825" s="29"/>
      <c r="H825" s="29"/>
      <c r="I825" s="29"/>
      <c r="J825" s="29"/>
      <c r="K825" s="29"/>
      <c r="L825" s="29"/>
      <c r="M825" s="29"/>
      <c r="N825" s="29"/>
      <c r="O825" s="29"/>
      <c r="P825" s="29"/>
      <c r="Q825" s="29"/>
      <c r="R825" s="29"/>
      <c r="S825" s="29"/>
      <c r="T825" s="29"/>
      <c r="U825" s="29"/>
      <c r="V825" s="29"/>
      <c r="W825" s="29"/>
      <c r="X825" s="29"/>
      <c r="Y825" s="29"/>
      <c r="Z825" s="29"/>
      <c r="AA825" s="29"/>
      <c r="AB825" s="29"/>
      <c r="AC825" s="29"/>
    </row>
    <row r="826" spans="1:29" ht="15.75" customHeight="1">
      <c r="A826" s="29"/>
      <c r="B826" s="29"/>
      <c r="C826" s="29"/>
      <c r="D826" s="75"/>
      <c r="E826" s="29"/>
      <c r="F826" s="29"/>
      <c r="G826" s="29"/>
      <c r="H826" s="29"/>
      <c r="I826" s="29"/>
      <c r="J826" s="29"/>
      <c r="K826" s="29"/>
      <c r="L826" s="29"/>
      <c r="M826" s="29"/>
      <c r="N826" s="29"/>
      <c r="O826" s="29"/>
      <c r="P826" s="29"/>
      <c r="Q826" s="29"/>
      <c r="R826" s="29"/>
      <c r="S826" s="29"/>
      <c r="T826" s="29"/>
      <c r="U826" s="29"/>
      <c r="V826" s="29"/>
      <c r="W826" s="29"/>
      <c r="X826" s="29"/>
      <c r="Y826" s="29"/>
      <c r="Z826" s="29"/>
      <c r="AA826" s="29"/>
      <c r="AB826" s="29"/>
      <c r="AC826" s="29"/>
    </row>
    <row r="827" spans="1:29" ht="15.75" customHeight="1">
      <c r="A827" s="29"/>
      <c r="B827" s="29"/>
      <c r="C827" s="29"/>
      <c r="D827" s="75"/>
      <c r="E827" s="29"/>
      <c r="F827" s="29"/>
      <c r="G827" s="29"/>
      <c r="H827" s="29"/>
      <c r="I827" s="29"/>
      <c r="J827" s="29"/>
      <c r="K827" s="29"/>
      <c r="L827" s="29"/>
      <c r="M827" s="29"/>
      <c r="N827" s="29"/>
      <c r="O827" s="29"/>
      <c r="P827" s="29"/>
      <c r="Q827" s="29"/>
      <c r="R827" s="29"/>
      <c r="S827" s="29"/>
      <c r="T827" s="29"/>
      <c r="U827" s="29"/>
      <c r="V827" s="29"/>
      <c r="W827" s="29"/>
      <c r="X827" s="29"/>
      <c r="Y827" s="29"/>
      <c r="Z827" s="29"/>
      <c r="AA827" s="29"/>
      <c r="AB827" s="29"/>
      <c r="AC827" s="29"/>
    </row>
    <row r="828" spans="1:29" ht="15.75" customHeight="1">
      <c r="A828" s="29"/>
      <c r="B828" s="29"/>
      <c r="C828" s="29"/>
      <c r="D828" s="75"/>
      <c r="E828" s="29"/>
      <c r="F828" s="29"/>
      <c r="G828" s="29"/>
      <c r="H828" s="29"/>
      <c r="I828" s="29"/>
      <c r="J828" s="29"/>
      <c r="K828" s="29"/>
      <c r="L828" s="29"/>
      <c r="M828" s="29"/>
      <c r="N828" s="29"/>
      <c r="O828" s="29"/>
      <c r="P828" s="29"/>
      <c r="Q828" s="29"/>
      <c r="R828" s="29"/>
      <c r="S828" s="29"/>
      <c r="T828" s="29"/>
      <c r="U828" s="29"/>
      <c r="V828" s="29"/>
      <c r="W828" s="29"/>
      <c r="X828" s="29"/>
      <c r="Y828" s="29"/>
      <c r="Z828" s="29"/>
      <c r="AA828" s="29"/>
      <c r="AB828" s="29"/>
      <c r="AC828" s="29"/>
    </row>
    <row r="829" spans="1:29" ht="15.75" customHeight="1">
      <c r="A829" s="29"/>
      <c r="B829" s="29"/>
      <c r="C829" s="29"/>
      <c r="D829" s="75"/>
      <c r="E829" s="29"/>
      <c r="F829" s="29"/>
      <c r="G829" s="29"/>
      <c r="H829" s="29"/>
      <c r="I829" s="29"/>
      <c r="J829" s="29"/>
      <c r="K829" s="29"/>
      <c r="L829" s="29"/>
      <c r="M829" s="29"/>
      <c r="N829" s="29"/>
      <c r="O829" s="29"/>
      <c r="P829" s="29"/>
      <c r="Q829" s="29"/>
      <c r="R829" s="29"/>
      <c r="S829" s="29"/>
      <c r="T829" s="29"/>
      <c r="U829" s="29"/>
      <c r="V829" s="29"/>
      <c r="W829" s="29"/>
      <c r="X829" s="29"/>
      <c r="Y829" s="29"/>
      <c r="Z829" s="29"/>
      <c r="AA829" s="29"/>
      <c r="AB829" s="29"/>
      <c r="AC829" s="29"/>
    </row>
    <row r="830" spans="1:29" ht="15.75" customHeight="1">
      <c r="A830" s="29"/>
      <c r="B830" s="29"/>
      <c r="C830" s="29"/>
      <c r="D830" s="75"/>
      <c r="E830" s="29"/>
      <c r="F830" s="29"/>
      <c r="G830" s="29"/>
      <c r="H830" s="29"/>
      <c r="I830" s="29"/>
      <c r="J830" s="29"/>
      <c r="K830" s="29"/>
      <c r="L830" s="29"/>
      <c r="M830" s="29"/>
      <c r="N830" s="29"/>
      <c r="O830" s="29"/>
      <c r="P830" s="29"/>
      <c r="Q830" s="29"/>
      <c r="R830" s="29"/>
      <c r="S830" s="29"/>
      <c r="T830" s="29"/>
      <c r="U830" s="29"/>
      <c r="V830" s="29"/>
      <c r="W830" s="29"/>
      <c r="X830" s="29"/>
      <c r="Y830" s="29"/>
      <c r="Z830" s="29"/>
      <c r="AA830" s="29"/>
      <c r="AB830" s="29"/>
      <c r="AC830" s="29"/>
    </row>
    <row r="831" spans="1:29" ht="15.75" customHeight="1">
      <c r="A831" s="29"/>
      <c r="B831" s="29"/>
      <c r="C831" s="29"/>
      <c r="D831" s="75"/>
      <c r="E831" s="29"/>
      <c r="F831" s="29"/>
      <c r="G831" s="29"/>
      <c r="H831" s="29"/>
      <c r="I831" s="29"/>
      <c r="J831" s="29"/>
      <c r="K831" s="29"/>
      <c r="L831" s="29"/>
      <c r="M831" s="29"/>
      <c r="N831" s="29"/>
      <c r="O831" s="29"/>
      <c r="P831" s="29"/>
      <c r="Q831" s="29"/>
      <c r="R831" s="29"/>
      <c r="S831" s="29"/>
      <c r="T831" s="29"/>
      <c r="U831" s="29"/>
      <c r="V831" s="29"/>
      <c r="W831" s="29"/>
      <c r="X831" s="29"/>
      <c r="Y831" s="29"/>
      <c r="Z831" s="29"/>
      <c r="AA831" s="29"/>
      <c r="AB831" s="29"/>
      <c r="AC831" s="29"/>
    </row>
    <row r="832" spans="1:29" ht="15.75" customHeight="1">
      <c r="A832" s="29"/>
      <c r="B832" s="29"/>
      <c r="C832" s="29"/>
      <c r="D832" s="75"/>
      <c r="E832" s="29"/>
      <c r="F832" s="29"/>
      <c r="G832" s="29"/>
      <c r="H832" s="29"/>
      <c r="I832" s="29"/>
      <c r="J832" s="29"/>
      <c r="K832" s="29"/>
      <c r="L832" s="29"/>
      <c r="M832" s="29"/>
      <c r="N832" s="29"/>
      <c r="O832" s="29"/>
      <c r="P832" s="29"/>
      <c r="Q832" s="29"/>
      <c r="R832" s="29"/>
      <c r="S832" s="29"/>
      <c r="T832" s="29"/>
      <c r="U832" s="29"/>
      <c r="V832" s="29"/>
      <c r="W832" s="29"/>
      <c r="X832" s="29"/>
      <c r="Y832" s="29"/>
      <c r="Z832" s="29"/>
      <c r="AA832" s="29"/>
      <c r="AB832" s="29"/>
      <c r="AC832" s="29"/>
    </row>
    <row r="833" spans="1:29" ht="15.75" customHeight="1">
      <c r="A833" s="29"/>
      <c r="B833" s="29"/>
      <c r="C833" s="29"/>
      <c r="D833" s="75"/>
      <c r="E833" s="29"/>
      <c r="F833" s="29"/>
      <c r="G833" s="29"/>
      <c r="H833" s="29"/>
      <c r="I833" s="29"/>
      <c r="J833" s="29"/>
      <c r="K833" s="29"/>
      <c r="L833" s="29"/>
      <c r="M833" s="29"/>
      <c r="N833" s="29"/>
      <c r="O833" s="29"/>
      <c r="P833" s="29"/>
      <c r="Q833" s="29"/>
      <c r="R833" s="29"/>
      <c r="S833" s="29"/>
      <c r="T833" s="29"/>
      <c r="U833" s="29"/>
      <c r="V833" s="29"/>
      <c r="W833" s="29"/>
      <c r="X833" s="29"/>
      <c r="Y833" s="29"/>
      <c r="Z833" s="29"/>
      <c r="AA833" s="29"/>
      <c r="AB833" s="29"/>
      <c r="AC833" s="29"/>
    </row>
    <row r="834" spans="1:29" ht="15.75" customHeight="1">
      <c r="A834" s="29"/>
      <c r="B834" s="29"/>
      <c r="C834" s="29"/>
      <c r="D834" s="75"/>
      <c r="E834" s="29"/>
      <c r="F834" s="29"/>
      <c r="G834" s="29"/>
      <c r="H834" s="29"/>
      <c r="I834" s="29"/>
      <c r="J834" s="29"/>
      <c r="K834" s="29"/>
      <c r="L834" s="29"/>
      <c r="M834" s="29"/>
      <c r="N834" s="29"/>
      <c r="O834" s="29"/>
      <c r="P834" s="29"/>
      <c r="Q834" s="29"/>
      <c r="R834" s="29"/>
      <c r="S834" s="29"/>
      <c r="T834" s="29"/>
      <c r="U834" s="29"/>
      <c r="V834" s="29"/>
      <c r="W834" s="29"/>
      <c r="X834" s="29"/>
      <c r="Y834" s="29"/>
      <c r="Z834" s="29"/>
      <c r="AA834" s="29"/>
      <c r="AB834" s="29"/>
      <c r="AC834" s="29"/>
    </row>
    <row r="835" spans="1:29" ht="15.75" customHeight="1">
      <c r="A835" s="29"/>
      <c r="B835" s="29"/>
      <c r="C835" s="29"/>
      <c r="D835" s="75"/>
      <c r="E835" s="29"/>
      <c r="F835" s="29"/>
      <c r="G835" s="29"/>
      <c r="H835" s="29"/>
      <c r="I835" s="29"/>
      <c r="J835" s="29"/>
      <c r="K835" s="29"/>
      <c r="L835" s="29"/>
      <c r="M835" s="29"/>
      <c r="N835" s="29"/>
      <c r="O835" s="29"/>
      <c r="P835" s="29"/>
      <c r="Q835" s="29"/>
      <c r="R835" s="29"/>
      <c r="S835" s="29"/>
      <c r="T835" s="29"/>
      <c r="U835" s="29"/>
      <c r="V835" s="29"/>
      <c r="W835" s="29"/>
      <c r="X835" s="29"/>
      <c r="Y835" s="29"/>
      <c r="Z835" s="29"/>
      <c r="AA835" s="29"/>
      <c r="AB835" s="29"/>
      <c r="AC835" s="29"/>
    </row>
    <row r="836" spans="1:29" ht="15.75" customHeight="1">
      <c r="A836" s="29"/>
      <c r="B836" s="29"/>
      <c r="C836" s="29"/>
      <c r="D836" s="75"/>
      <c r="E836" s="29"/>
      <c r="F836" s="29"/>
      <c r="G836" s="29"/>
      <c r="H836" s="29"/>
      <c r="I836" s="29"/>
      <c r="J836" s="29"/>
      <c r="K836" s="29"/>
      <c r="L836" s="29"/>
      <c r="M836" s="29"/>
      <c r="N836" s="29"/>
      <c r="O836" s="29"/>
      <c r="P836" s="29"/>
      <c r="Q836" s="29"/>
      <c r="R836" s="29"/>
      <c r="S836" s="29"/>
      <c r="T836" s="29"/>
      <c r="U836" s="29"/>
      <c r="V836" s="29"/>
      <c r="W836" s="29"/>
      <c r="X836" s="29"/>
      <c r="Y836" s="29"/>
      <c r="Z836" s="29"/>
      <c r="AA836" s="29"/>
      <c r="AB836" s="29"/>
      <c r="AC836" s="29"/>
    </row>
    <row r="837" spans="1:29" ht="15.75" customHeight="1">
      <c r="A837" s="29"/>
      <c r="B837" s="29"/>
      <c r="C837" s="29"/>
      <c r="D837" s="75"/>
      <c r="E837" s="29"/>
      <c r="F837" s="29"/>
      <c r="G837" s="29"/>
      <c r="H837" s="29"/>
      <c r="I837" s="29"/>
      <c r="J837" s="29"/>
      <c r="K837" s="29"/>
      <c r="L837" s="29"/>
      <c r="M837" s="29"/>
      <c r="N837" s="29"/>
      <c r="O837" s="29"/>
      <c r="P837" s="29"/>
      <c r="Q837" s="29"/>
      <c r="R837" s="29"/>
      <c r="S837" s="29"/>
      <c r="T837" s="29"/>
      <c r="U837" s="29"/>
      <c r="V837" s="29"/>
      <c r="W837" s="29"/>
      <c r="X837" s="29"/>
      <c r="Y837" s="29"/>
      <c r="Z837" s="29"/>
      <c r="AA837" s="29"/>
      <c r="AB837" s="29"/>
      <c r="AC837" s="29"/>
    </row>
    <row r="838" spans="1:29" ht="15.75" customHeight="1">
      <c r="A838" s="29"/>
      <c r="B838" s="29"/>
      <c r="C838" s="29"/>
      <c r="D838" s="75"/>
      <c r="E838" s="29"/>
      <c r="F838" s="29"/>
      <c r="G838" s="29"/>
      <c r="H838" s="29"/>
      <c r="I838" s="29"/>
      <c r="J838" s="29"/>
      <c r="K838" s="29"/>
      <c r="L838" s="29"/>
      <c r="M838" s="29"/>
      <c r="N838" s="29"/>
      <c r="O838" s="29"/>
      <c r="P838" s="29"/>
      <c r="Q838" s="29"/>
      <c r="R838" s="29"/>
      <c r="S838" s="29"/>
      <c r="T838" s="29"/>
      <c r="U838" s="29"/>
      <c r="V838" s="29"/>
      <c r="W838" s="29"/>
      <c r="X838" s="29"/>
      <c r="Y838" s="29"/>
      <c r="Z838" s="29"/>
      <c r="AA838" s="29"/>
      <c r="AB838" s="29"/>
      <c r="AC838" s="29"/>
    </row>
    <row r="839" spans="1:29" ht="15.75" customHeight="1">
      <c r="A839" s="29"/>
      <c r="B839" s="29"/>
      <c r="C839" s="29"/>
      <c r="D839" s="75"/>
      <c r="E839" s="29"/>
      <c r="F839" s="29"/>
      <c r="G839" s="29"/>
      <c r="H839" s="29"/>
      <c r="I839" s="29"/>
      <c r="J839" s="29"/>
      <c r="K839" s="29"/>
      <c r="L839" s="29"/>
      <c r="M839" s="29"/>
      <c r="N839" s="29"/>
      <c r="O839" s="29"/>
      <c r="P839" s="29"/>
      <c r="Q839" s="29"/>
      <c r="R839" s="29"/>
      <c r="S839" s="29"/>
      <c r="T839" s="29"/>
      <c r="U839" s="29"/>
      <c r="V839" s="29"/>
      <c r="W839" s="29"/>
      <c r="X839" s="29"/>
      <c r="Y839" s="29"/>
      <c r="Z839" s="29"/>
      <c r="AA839" s="29"/>
      <c r="AB839" s="29"/>
      <c r="AC839" s="29"/>
    </row>
    <row r="840" spans="1:29" ht="15.75" customHeight="1">
      <c r="A840" s="29"/>
      <c r="B840" s="29"/>
      <c r="C840" s="29"/>
      <c r="D840" s="75"/>
      <c r="E840" s="29"/>
      <c r="F840" s="29"/>
      <c r="G840" s="29"/>
      <c r="H840" s="29"/>
      <c r="I840" s="29"/>
      <c r="J840" s="29"/>
      <c r="K840" s="29"/>
      <c r="L840" s="29"/>
      <c r="M840" s="29"/>
      <c r="N840" s="29"/>
      <c r="O840" s="29"/>
      <c r="P840" s="29"/>
      <c r="Q840" s="29"/>
      <c r="R840" s="29"/>
      <c r="S840" s="29"/>
      <c r="T840" s="29"/>
      <c r="U840" s="29"/>
      <c r="V840" s="29"/>
      <c r="W840" s="29"/>
      <c r="X840" s="29"/>
      <c r="Y840" s="29"/>
      <c r="Z840" s="29"/>
      <c r="AA840" s="29"/>
      <c r="AB840" s="29"/>
      <c r="AC840" s="29"/>
    </row>
    <row r="841" spans="1:29" ht="15.75" customHeight="1">
      <c r="A841" s="29"/>
      <c r="B841" s="29"/>
      <c r="C841" s="29"/>
      <c r="D841" s="75"/>
      <c r="E841" s="29"/>
      <c r="F841" s="29"/>
      <c r="G841" s="29"/>
      <c r="H841" s="29"/>
      <c r="I841" s="29"/>
      <c r="J841" s="29"/>
      <c r="K841" s="29"/>
      <c r="L841" s="29"/>
      <c r="M841" s="29"/>
      <c r="N841" s="29"/>
      <c r="O841" s="29"/>
      <c r="P841" s="29"/>
      <c r="Q841" s="29"/>
      <c r="R841" s="29"/>
      <c r="S841" s="29"/>
      <c r="T841" s="29"/>
      <c r="U841" s="29"/>
      <c r="V841" s="29"/>
      <c r="W841" s="29"/>
      <c r="X841" s="29"/>
      <c r="Y841" s="29"/>
      <c r="Z841" s="29"/>
      <c r="AA841" s="29"/>
      <c r="AB841" s="29"/>
      <c r="AC841" s="29"/>
    </row>
    <row r="842" spans="1:29" ht="15.75" customHeight="1">
      <c r="A842" s="29"/>
      <c r="B842" s="29"/>
      <c r="C842" s="29"/>
      <c r="D842" s="75"/>
      <c r="E842" s="29"/>
      <c r="F842" s="29"/>
      <c r="G842" s="29"/>
      <c r="H842" s="29"/>
      <c r="I842" s="29"/>
      <c r="J842" s="29"/>
      <c r="K842" s="29"/>
      <c r="L842" s="29"/>
      <c r="M842" s="29"/>
      <c r="N842" s="29"/>
      <c r="O842" s="29"/>
      <c r="P842" s="29"/>
      <c r="Q842" s="29"/>
      <c r="R842" s="29"/>
      <c r="S842" s="29"/>
      <c r="T842" s="29"/>
      <c r="U842" s="29"/>
      <c r="V842" s="29"/>
      <c r="W842" s="29"/>
      <c r="X842" s="29"/>
      <c r="Y842" s="29"/>
      <c r="Z842" s="29"/>
      <c r="AA842" s="29"/>
      <c r="AB842" s="29"/>
      <c r="AC842" s="29"/>
    </row>
    <row r="843" spans="1:29" ht="15.75" customHeight="1">
      <c r="A843" s="29"/>
      <c r="B843" s="29"/>
      <c r="C843" s="29"/>
      <c r="D843" s="75"/>
      <c r="E843" s="29"/>
      <c r="F843" s="29"/>
      <c r="G843" s="29"/>
      <c r="H843" s="29"/>
      <c r="I843" s="29"/>
      <c r="J843" s="29"/>
      <c r="K843" s="29"/>
      <c r="L843" s="29"/>
      <c r="M843" s="29"/>
      <c r="N843" s="29"/>
      <c r="O843" s="29"/>
      <c r="P843" s="29"/>
      <c r="Q843" s="29"/>
      <c r="R843" s="29"/>
      <c r="S843" s="29"/>
      <c r="T843" s="29"/>
      <c r="U843" s="29"/>
      <c r="V843" s="29"/>
      <c r="W843" s="29"/>
      <c r="X843" s="29"/>
      <c r="Y843" s="29"/>
      <c r="Z843" s="29"/>
      <c r="AA843" s="29"/>
      <c r="AB843" s="29"/>
      <c r="AC843" s="29"/>
    </row>
    <row r="844" spans="1:29" ht="15.75" customHeight="1">
      <c r="A844" s="29"/>
      <c r="B844" s="29"/>
      <c r="C844" s="29"/>
      <c r="D844" s="75"/>
      <c r="E844" s="29"/>
      <c r="F844" s="29"/>
      <c r="G844" s="29"/>
      <c r="H844" s="29"/>
      <c r="I844" s="29"/>
      <c r="J844" s="29"/>
      <c r="K844" s="29"/>
      <c r="L844" s="29"/>
      <c r="M844" s="29"/>
      <c r="N844" s="29"/>
      <c r="O844" s="29"/>
      <c r="P844" s="29"/>
      <c r="Q844" s="29"/>
      <c r="R844" s="29"/>
      <c r="S844" s="29"/>
      <c r="T844" s="29"/>
      <c r="U844" s="29"/>
      <c r="V844" s="29"/>
      <c r="W844" s="29"/>
      <c r="X844" s="29"/>
      <c r="Y844" s="29"/>
      <c r="Z844" s="29"/>
      <c r="AA844" s="29"/>
      <c r="AB844" s="29"/>
      <c r="AC844" s="29"/>
    </row>
    <row r="845" spans="1:29" ht="15.75" customHeight="1">
      <c r="A845" s="29"/>
      <c r="B845" s="29"/>
      <c r="C845" s="29"/>
      <c r="D845" s="75"/>
      <c r="E845" s="29"/>
      <c r="F845" s="29"/>
      <c r="G845" s="29"/>
      <c r="H845" s="29"/>
      <c r="I845" s="29"/>
      <c r="J845" s="29"/>
      <c r="K845" s="29"/>
      <c r="L845" s="29"/>
      <c r="M845" s="29"/>
      <c r="N845" s="29"/>
      <c r="O845" s="29"/>
      <c r="P845" s="29"/>
      <c r="Q845" s="29"/>
      <c r="R845" s="29"/>
      <c r="S845" s="29"/>
      <c r="T845" s="29"/>
      <c r="U845" s="29"/>
      <c r="V845" s="29"/>
      <c r="W845" s="29"/>
      <c r="X845" s="29"/>
      <c r="Y845" s="29"/>
      <c r="Z845" s="29"/>
      <c r="AA845" s="29"/>
      <c r="AB845" s="29"/>
      <c r="AC845" s="29"/>
    </row>
    <row r="846" spans="1:29" ht="15.75" customHeight="1">
      <c r="A846" s="29"/>
      <c r="B846" s="29"/>
      <c r="C846" s="29"/>
      <c r="D846" s="75"/>
      <c r="E846" s="29"/>
      <c r="F846" s="29"/>
      <c r="G846" s="29"/>
      <c r="H846" s="29"/>
      <c r="I846" s="29"/>
      <c r="J846" s="29"/>
      <c r="K846" s="29"/>
      <c r="L846" s="29"/>
      <c r="M846" s="29"/>
      <c r="N846" s="29"/>
      <c r="O846" s="29"/>
      <c r="P846" s="29"/>
      <c r="Q846" s="29"/>
      <c r="R846" s="29"/>
      <c r="S846" s="29"/>
      <c r="T846" s="29"/>
      <c r="U846" s="29"/>
      <c r="V846" s="29"/>
      <c r="W846" s="29"/>
      <c r="X846" s="29"/>
      <c r="Y846" s="29"/>
      <c r="Z846" s="29"/>
      <c r="AA846" s="29"/>
      <c r="AB846" s="29"/>
      <c r="AC846" s="29"/>
    </row>
    <row r="847" spans="1:29" ht="15.75" customHeight="1">
      <c r="A847" s="29"/>
      <c r="B847" s="29"/>
      <c r="C847" s="29"/>
      <c r="D847" s="75"/>
      <c r="E847" s="29"/>
      <c r="F847" s="29"/>
      <c r="G847" s="29"/>
      <c r="H847" s="29"/>
      <c r="I847" s="29"/>
      <c r="J847" s="29"/>
      <c r="K847" s="29"/>
      <c r="L847" s="29"/>
      <c r="M847" s="29"/>
      <c r="N847" s="29"/>
      <c r="O847" s="29"/>
      <c r="P847" s="29"/>
      <c r="Q847" s="29"/>
      <c r="R847" s="29"/>
      <c r="S847" s="29"/>
      <c r="T847" s="29"/>
      <c r="U847" s="29"/>
      <c r="V847" s="29"/>
      <c r="W847" s="29"/>
      <c r="X847" s="29"/>
      <c r="Y847" s="29"/>
      <c r="Z847" s="29"/>
      <c r="AA847" s="29"/>
      <c r="AB847" s="29"/>
      <c r="AC847" s="29"/>
    </row>
    <row r="848" spans="1:29" ht="15.75" customHeight="1">
      <c r="A848" s="29"/>
      <c r="B848" s="29"/>
      <c r="C848" s="29"/>
      <c r="D848" s="75"/>
      <c r="E848" s="29"/>
      <c r="F848" s="29"/>
      <c r="G848" s="29"/>
      <c r="H848" s="29"/>
      <c r="I848" s="29"/>
      <c r="J848" s="29"/>
      <c r="K848" s="29"/>
      <c r="L848" s="29"/>
      <c r="M848" s="29"/>
      <c r="N848" s="29"/>
      <c r="O848" s="29"/>
      <c r="P848" s="29"/>
      <c r="Q848" s="29"/>
      <c r="R848" s="29"/>
      <c r="S848" s="29"/>
      <c r="T848" s="29"/>
      <c r="U848" s="29"/>
      <c r="V848" s="29"/>
      <c r="W848" s="29"/>
      <c r="X848" s="29"/>
      <c r="Y848" s="29"/>
      <c r="Z848" s="29"/>
      <c r="AA848" s="29"/>
      <c r="AB848" s="29"/>
      <c r="AC848" s="29"/>
    </row>
    <row r="849" spans="1:29" ht="15.75" customHeight="1">
      <c r="A849" s="29"/>
      <c r="B849" s="29"/>
      <c r="C849" s="29"/>
      <c r="D849" s="75"/>
      <c r="E849" s="29"/>
      <c r="F849" s="29"/>
      <c r="G849" s="29"/>
      <c r="H849" s="29"/>
      <c r="I849" s="29"/>
      <c r="J849" s="29"/>
      <c r="K849" s="29"/>
      <c r="L849" s="29"/>
      <c r="M849" s="29"/>
      <c r="N849" s="29"/>
      <c r="O849" s="29"/>
      <c r="P849" s="29"/>
      <c r="Q849" s="29"/>
      <c r="R849" s="29"/>
      <c r="S849" s="29"/>
      <c r="T849" s="29"/>
      <c r="U849" s="29"/>
      <c r="V849" s="29"/>
      <c r="W849" s="29"/>
      <c r="X849" s="29"/>
      <c r="Y849" s="29"/>
      <c r="Z849" s="29"/>
      <c r="AA849" s="29"/>
      <c r="AB849" s="29"/>
      <c r="AC849" s="29"/>
    </row>
    <row r="850" spans="1:29" ht="15.75" customHeight="1">
      <c r="A850" s="29"/>
      <c r="B850" s="29"/>
      <c r="C850" s="29"/>
      <c r="D850" s="75"/>
      <c r="E850" s="29"/>
      <c r="F850" s="29"/>
      <c r="G850" s="29"/>
      <c r="H850" s="29"/>
      <c r="I850" s="29"/>
      <c r="J850" s="29"/>
      <c r="K850" s="29"/>
      <c r="L850" s="29"/>
      <c r="M850" s="29"/>
      <c r="N850" s="29"/>
      <c r="O850" s="29"/>
      <c r="P850" s="29"/>
      <c r="Q850" s="29"/>
      <c r="R850" s="29"/>
      <c r="S850" s="29"/>
      <c r="T850" s="29"/>
      <c r="U850" s="29"/>
      <c r="V850" s="29"/>
      <c r="W850" s="29"/>
      <c r="X850" s="29"/>
      <c r="Y850" s="29"/>
      <c r="Z850" s="29"/>
      <c r="AA850" s="29"/>
      <c r="AB850" s="29"/>
      <c r="AC850" s="29"/>
    </row>
    <row r="851" spans="1:29" ht="15.75" customHeight="1">
      <c r="A851" s="29"/>
      <c r="B851" s="29"/>
      <c r="C851" s="29"/>
      <c r="D851" s="75"/>
      <c r="E851" s="29"/>
      <c r="F851" s="29"/>
      <c r="G851" s="29"/>
      <c r="H851" s="29"/>
      <c r="I851" s="29"/>
      <c r="J851" s="29"/>
      <c r="K851" s="29"/>
      <c r="L851" s="29"/>
      <c r="M851" s="29"/>
      <c r="N851" s="29"/>
      <c r="O851" s="29"/>
      <c r="P851" s="29"/>
      <c r="Q851" s="29"/>
      <c r="R851" s="29"/>
      <c r="S851" s="29"/>
      <c r="T851" s="29"/>
      <c r="U851" s="29"/>
      <c r="V851" s="29"/>
      <c r="W851" s="29"/>
      <c r="X851" s="29"/>
      <c r="Y851" s="29"/>
      <c r="Z851" s="29"/>
      <c r="AA851" s="29"/>
      <c r="AB851" s="29"/>
      <c r="AC851" s="29"/>
    </row>
    <row r="852" spans="1:29" ht="15.75" customHeight="1">
      <c r="A852" s="29"/>
      <c r="B852" s="29"/>
      <c r="C852" s="29"/>
      <c r="D852" s="75"/>
      <c r="E852" s="29"/>
      <c r="F852" s="29"/>
      <c r="G852" s="29"/>
      <c r="H852" s="29"/>
      <c r="I852" s="29"/>
      <c r="J852" s="29"/>
      <c r="K852" s="29"/>
      <c r="L852" s="29"/>
      <c r="M852" s="29"/>
      <c r="N852" s="29"/>
      <c r="O852" s="29"/>
      <c r="P852" s="29"/>
      <c r="Q852" s="29"/>
      <c r="R852" s="29"/>
      <c r="S852" s="29"/>
      <c r="T852" s="29"/>
      <c r="U852" s="29"/>
      <c r="V852" s="29"/>
      <c r="W852" s="29"/>
      <c r="X852" s="29"/>
      <c r="Y852" s="29"/>
      <c r="Z852" s="29"/>
      <c r="AA852" s="29"/>
      <c r="AB852" s="29"/>
      <c r="AC852" s="29"/>
    </row>
    <row r="853" spans="1:29" ht="15.75" customHeight="1">
      <c r="A853" s="29"/>
      <c r="B853" s="29"/>
      <c r="C853" s="29"/>
      <c r="D853" s="75"/>
      <c r="E853" s="29"/>
      <c r="F853" s="29"/>
      <c r="G853" s="29"/>
      <c r="H853" s="29"/>
      <c r="I853" s="29"/>
      <c r="J853" s="29"/>
      <c r="K853" s="29"/>
      <c r="L853" s="29"/>
      <c r="M853" s="29"/>
      <c r="N853" s="29"/>
      <c r="O853" s="29"/>
      <c r="P853" s="29"/>
      <c r="Q853" s="29"/>
      <c r="R853" s="29"/>
      <c r="S853" s="29"/>
      <c r="T853" s="29"/>
      <c r="U853" s="29"/>
      <c r="V853" s="29"/>
      <c r="W853" s="29"/>
      <c r="X853" s="29"/>
      <c r="Y853" s="29"/>
      <c r="Z853" s="29"/>
      <c r="AA853" s="29"/>
      <c r="AB853" s="29"/>
      <c r="AC853" s="29"/>
    </row>
    <row r="854" spans="1:29" ht="15.75" customHeight="1">
      <c r="A854" s="29"/>
      <c r="B854" s="29"/>
      <c r="C854" s="29"/>
      <c r="D854" s="75"/>
      <c r="E854" s="29"/>
      <c r="F854" s="29"/>
      <c r="G854" s="29"/>
      <c r="H854" s="29"/>
      <c r="I854" s="29"/>
      <c r="J854" s="29"/>
      <c r="K854" s="29"/>
      <c r="L854" s="29"/>
      <c r="M854" s="29"/>
      <c r="N854" s="29"/>
      <c r="O854" s="29"/>
      <c r="P854" s="29"/>
      <c r="Q854" s="29"/>
      <c r="R854" s="29"/>
      <c r="S854" s="29"/>
      <c r="T854" s="29"/>
      <c r="U854" s="29"/>
      <c r="V854" s="29"/>
      <c r="W854" s="29"/>
      <c r="X854" s="29"/>
      <c r="Y854" s="29"/>
      <c r="Z854" s="29"/>
      <c r="AA854" s="29"/>
      <c r="AB854" s="29"/>
      <c r="AC854" s="29"/>
    </row>
    <row r="855" spans="1:29" ht="15.75" customHeight="1">
      <c r="A855" s="29"/>
      <c r="B855" s="29"/>
      <c r="C855" s="29"/>
      <c r="D855" s="75"/>
      <c r="E855" s="29"/>
      <c r="F855" s="29"/>
      <c r="G855" s="29"/>
      <c r="H855" s="29"/>
      <c r="I855" s="29"/>
      <c r="J855" s="29"/>
      <c r="K855" s="29"/>
      <c r="L855" s="29"/>
      <c r="M855" s="29"/>
      <c r="N855" s="29"/>
      <c r="O855" s="29"/>
      <c r="P855" s="29"/>
      <c r="Q855" s="29"/>
      <c r="R855" s="29"/>
      <c r="S855" s="29"/>
      <c r="T855" s="29"/>
      <c r="U855" s="29"/>
      <c r="V855" s="29"/>
      <c r="W855" s="29"/>
      <c r="X855" s="29"/>
      <c r="Y855" s="29"/>
      <c r="Z855" s="29"/>
      <c r="AA855" s="29"/>
      <c r="AB855" s="29"/>
      <c r="AC855" s="29"/>
    </row>
    <row r="856" spans="1:29" ht="15.75" customHeight="1">
      <c r="A856" s="29"/>
      <c r="B856" s="29"/>
      <c r="C856" s="29"/>
      <c r="D856" s="75"/>
      <c r="E856" s="29"/>
      <c r="F856" s="29"/>
      <c r="G856" s="29"/>
      <c r="H856" s="29"/>
      <c r="I856" s="29"/>
      <c r="J856" s="29"/>
      <c r="K856" s="29"/>
      <c r="L856" s="29"/>
      <c r="M856" s="29"/>
      <c r="N856" s="29"/>
      <c r="O856" s="29"/>
      <c r="P856" s="29"/>
      <c r="Q856" s="29"/>
      <c r="R856" s="29"/>
      <c r="S856" s="29"/>
      <c r="T856" s="29"/>
      <c r="U856" s="29"/>
      <c r="V856" s="29"/>
      <c r="W856" s="29"/>
      <c r="X856" s="29"/>
      <c r="Y856" s="29"/>
      <c r="Z856" s="29"/>
      <c r="AA856" s="29"/>
      <c r="AB856" s="29"/>
      <c r="AC856" s="29"/>
    </row>
    <row r="857" spans="1:29" ht="15.75" customHeight="1">
      <c r="A857" s="29"/>
      <c r="B857" s="29"/>
      <c r="C857" s="29"/>
      <c r="D857" s="75"/>
      <c r="E857" s="29"/>
      <c r="F857" s="29"/>
      <c r="G857" s="29"/>
      <c r="H857" s="29"/>
      <c r="I857" s="29"/>
      <c r="J857" s="29"/>
      <c r="K857" s="29"/>
      <c r="L857" s="29"/>
      <c r="M857" s="29"/>
      <c r="N857" s="29"/>
      <c r="O857" s="29"/>
      <c r="P857" s="29"/>
      <c r="Q857" s="29"/>
      <c r="R857" s="29"/>
      <c r="S857" s="29"/>
      <c r="T857" s="29"/>
      <c r="U857" s="29"/>
      <c r="V857" s="29"/>
      <c r="W857" s="29"/>
      <c r="X857" s="29"/>
      <c r="Y857" s="29"/>
      <c r="Z857" s="29"/>
      <c r="AA857" s="29"/>
      <c r="AB857" s="29"/>
      <c r="AC857" s="29"/>
    </row>
    <row r="858" spans="1:29" ht="15.75" customHeight="1">
      <c r="A858" s="29"/>
      <c r="B858" s="29"/>
      <c r="C858" s="29"/>
      <c r="D858" s="75"/>
      <c r="E858" s="29"/>
      <c r="F858" s="29"/>
      <c r="G858" s="29"/>
      <c r="H858" s="29"/>
      <c r="I858" s="29"/>
      <c r="J858" s="29"/>
      <c r="K858" s="29"/>
      <c r="L858" s="29"/>
      <c r="M858" s="29"/>
      <c r="N858" s="29"/>
      <c r="O858" s="29"/>
      <c r="P858" s="29"/>
      <c r="Q858" s="29"/>
      <c r="R858" s="29"/>
      <c r="S858" s="29"/>
      <c r="T858" s="29"/>
      <c r="U858" s="29"/>
      <c r="V858" s="29"/>
      <c r="W858" s="29"/>
      <c r="X858" s="29"/>
      <c r="Y858" s="29"/>
      <c r="Z858" s="29"/>
      <c r="AA858" s="29"/>
      <c r="AB858" s="29"/>
      <c r="AC858" s="29"/>
    </row>
    <row r="859" spans="1:29" ht="15.75" customHeight="1">
      <c r="A859" s="29"/>
      <c r="B859" s="29"/>
      <c r="C859" s="29"/>
      <c r="D859" s="75"/>
      <c r="E859" s="29"/>
      <c r="F859" s="29"/>
      <c r="G859" s="29"/>
      <c r="H859" s="29"/>
      <c r="I859" s="29"/>
      <c r="J859" s="29"/>
      <c r="K859" s="29"/>
      <c r="L859" s="29"/>
      <c r="M859" s="29"/>
      <c r="N859" s="29"/>
      <c r="O859" s="29"/>
      <c r="P859" s="29"/>
      <c r="Q859" s="29"/>
      <c r="R859" s="29"/>
      <c r="S859" s="29"/>
      <c r="T859" s="29"/>
      <c r="U859" s="29"/>
      <c r="V859" s="29"/>
      <c r="W859" s="29"/>
      <c r="X859" s="29"/>
      <c r="Y859" s="29"/>
      <c r="Z859" s="29"/>
      <c r="AA859" s="29"/>
      <c r="AB859" s="29"/>
      <c r="AC859" s="29"/>
    </row>
    <row r="860" spans="1:29" ht="15.75" customHeight="1">
      <c r="A860" s="29"/>
      <c r="B860" s="29"/>
      <c r="C860" s="29"/>
      <c r="D860" s="75"/>
      <c r="E860" s="29"/>
      <c r="F860" s="29"/>
      <c r="G860" s="29"/>
      <c r="H860" s="29"/>
      <c r="I860" s="29"/>
      <c r="J860" s="29"/>
      <c r="K860" s="29"/>
      <c r="L860" s="29"/>
      <c r="M860" s="29"/>
      <c r="N860" s="29"/>
      <c r="O860" s="29"/>
      <c r="P860" s="29"/>
      <c r="Q860" s="29"/>
      <c r="R860" s="29"/>
      <c r="S860" s="29"/>
      <c r="T860" s="29"/>
      <c r="U860" s="29"/>
      <c r="V860" s="29"/>
      <c r="W860" s="29"/>
      <c r="X860" s="29"/>
      <c r="Y860" s="29"/>
      <c r="Z860" s="29"/>
      <c r="AA860" s="29"/>
      <c r="AB860" s="29"/>
      <c r="AC860" s="29"/>
    </row>
    <row r="861" spans="1:29" ht="15.75" customHeight="1">
      <c r="A861" s="29"/>
      <c r="B861" s="29"/>
      <c r="C861" s="29"/>
      <c r="D861" s="75"/>
      <c r="E861" s="29"/>
      <c r="F861" s="29"/>
      <c r="G861" s="29"/>
      <c r="H861" s="29"/>
      <c r="I861" s="29"/>
      <c r="J861" s="29"/>
      <c r="K861" s="29"/>
      <c r="L861" s="29"/>
      <c r="M861" s="29"/>
      <c r="N861" s="29"/>
      <c r="O861" s="29"/>
      <c r="P861" s="29"/>
      <c r="Q861" s="29"/>
      <c r="R861" s="29"/>
      <c r="S861" s="29"/>
      <c r="T861" s="29"/>
      <c r="U861" s="29"/>
      <c r="V861" s="29"/>
      <c r="W861" s="29"/>
      <c r="X861" s="29"/>
      <c r="Y861" s="29"/>
      <c r="Z861" s="29"/>
      <c r="AA861" s="29"/>
      <c r="AB861" s="29"/>
      <c r="AC861" s="29"/>
    </row>
    <row r="862" spans="1:29" ht="15.75" customHeight="1">
      <c r="A862" s="29"/>
      <c r="B862" s="29"/>
      <c r="C862" s="29"/>
      <c r="D862" s="75"/>
      <c r="E862" s="29"/>
      <c r="F862" s="29"/>
      <c r="G862" s="29"/>
      <c r="H862" s="29"/>
      <c r="I862" s="29"/>
      <c r="J862" s="29"/>
      <c r="K862" s="29"/>
      <c r="L862" s="29"/>
      <c r="M862" s="29"/>
      <c r="N862" s="29"/>
      <c r="O862" s="29"/>
      <c r="P862" s="29"/>
      <c r="Q862" s="29"/>
      <c r="R862" s="29"/>
      <c r="S862" s="29"/>
      <c r="T862" s="29"/>
      <c r="U862" s="29"/>
      <c r="V862" s="29"/>
      <c r="W862" s="29"/>
      <c r="X862" s="29"/>
      <c r="Y862" s="29"/>
      <c r="Z862" s="29"/>
      <c r="AA862" s="29"/>
      <c r="AB862" s="29"/>
      <c r="AC862" s="29"/>
    </row>
    <row r="863" spans="1:29" ht="15.75" customHeight="1">
      <c r="A863" s="29"/>
      <c r="B863" s="29"/>
      <c r="C863" s="29"/>
      <c r="D863" s="75"/>
      <c r="E863" s="29"/>
      <c r="F863" s="29"/>
      <c r="G863" s="29"/>
      <c r="H863" s="29"/>
      <c r="I863" s="29"/>
      <c r="J863" s="29"/>
      <c r="K863" s="29"/>
      <c r="L863" s="29"/>
      <c r="M863" s="29"/>
      <c r="N863" s="29"/>
      <c r="O863" s="29"/>
      <c r="P863" s="29"/>
      <c r="Q863" s="29"/>
      <c r="R863" s="29"/>
      <c r="S863" s="29"/>
      <c r="T863" s="29"/>
      <c r="U863" s="29"/>
      <c r="V863" s="29"/>
      <c r="W863" s="29"/>
      <c r="X863" s="29"/>
      <c r="Y863" s="29"/>
      <c r="Z863" s="29"/>
      <c r="AA863" s="29"/>
      <c r="AB863" s="29"/>
      <c r="AC863" s="29"/>
    </row>
    <row r="864" spans="1:29" ht="15.75" customHeight="1">
      <c r="A864" s="29"/>
      <c r="B864" s="29"/>
      <c r="C864" s="29"/>
      <c r="D864" s="75"/>
      <c r="E864" s="29"/>
      <c r="F864" s="29"/>
      <c r="G864" s="29"/>
      <c r="H864" s="29"/>
      <c r="I864" s="29"/>
      <c r="J864" s="29"/>
      <c r="K864" s="29"/>
      <c r="L864" s="29"/>
      <c r="M864" s="29"/>
      <c r="N864" s="29"/>
      <c r="O864" s="29"/>
      <c r="P864" s="29"/>
      <c r="Q864" s="29"/>
      <c r="R864" s="29"/>
      <c r="S864" s="29"/>
      <c r="T864" s="29"/>
      <c r="U864" s="29"/>
      <c r="V864" s="29"/>
      <c r="W864" s="29"/>
      <c r="X864" s="29"/>
      <c r="Y864" s="29"/>
      <c r="Z864" s="29"/>
      <c r="AA864" s="29"/>
      <c r="AB864" s="29"/>
      <c r="AC864" s="29"/>
    </row>
    <row r="865" spans="1:29" ht="15.75" customHeight="1">
      <c r="A865" s="29"/>
      <c r="B865" s="29"/>
      <c r="C865" s="29"/>
      <c r="D865" s="75"/>
      <c r="E865" s="29"/>
      <c r="F865" s="29"/>
      <c r="G865" s="29"/>
      <c r="H865" s="29"/>
      <c r="I865" s="29"/>
      <c r="J865" s="29"/>
      <c r="K865" s="29"/>
      <c r="L865" s="29"/>
      <c r="M865" s="29"/>
      <c r="N865" s="29"/>
      <c r="O865" s="29"/>
      <c r="P865" s="29"/>
      <c r="Q865" s="29"/>
      <c r="R865" s="29"/>
      <c r="S865" s="29"/>
      <c r="T865" s="29"/>
      <c r="U865" s="29"/>
      <c r="V865" s="29"/>
      <c r="W865" s="29"/>
      <c r="X865" s="29"/>
      <c r="Y865" s="29"/>
      <c r="Z865" s="29"/>
      <c r="AA865" s="29"/>
      <c r="AB865" s="29"/>
      <c r="AC865" s="29"/>
    </row>
    <row r="866" spans="1:29" ht="15.75" customHeight="1">
      <c r="A866" s="29"/>
      <c r="B866" s="29"/>
      <c r="C866" s="29"/>
      <c r="D866" s="75"/>
      <c r="E866" s="29"/>
      <c r="F866" s="29"/>
      <c r="G866" s="29"/>
      <c r="H866" s="29"/>
      <c r="I866" s="29"/>
      <c r="J866" s="29"/>
      <c r="K866" s="29"/>
      <c r="L866" s="29"/>
      <c r="M866" s="29"/>
      <c r="N866" s="29"/>
      <c r="O866" s="29"/>
      <c r="P866" s="29"/>
      <c r="Q866" s="29"/>
      <c r="R866" s="29"/>
      <c r="S866" s="29"/>
      <c r="T866" s="29"/>
      <c r="U866" s="29"/>
      <c r="V866" s="29"/>
      <c r="W866" s="29"/>
      <c r="X866" s="29"/>
      <c r="Y866" s="29"/>
      <c r="Z866" s="29"/>
      <c r="AA866" s="29"/>
      <c r="AB866" s="29"/>
      <c r="AC866" s="29"/>
    </row>
    <row r="867" spans="1:29" ht="15.75" customHeight="1">
      <c r="A867" s="29"/>
      <c r="B867" s="29"/>
      <c r="C867" s="29"/>
      <c r="D867" s="75"/>
      <c r="E867" s="29"/>
      <c r="F867" s="29"/>
      <c r="G867" s="29"/>
      <c r="H867" s="29"/>
      <c r="I867" s="29"/>
      <c r="J867" s="29"/>
      <c r="K867" s="29"/>
      <c r="L867" s="29"/>
      <c r="M867" s="29"/>
      <c r="N867" s="29"/>
      <c r="O867" s="29"/>
      <c r="P867" s="29"/>
      <c r="Q867" s="29"/>
      <c r="R867" s="29"/>
      <c r="S867" s="29"/>
      <c r="T867" s="29"/>
      <c r="U867" s="29"/>
      <c r="V867" s="29"/>
      <c r="W867" s="29"/>
      <c r="X867" s="29"/>
      <c r="Y867" s="29"/>
      <c r="Z867" s="29"/>
      <c r="AA867" s="29"/>
      <c r="AB867" s="29"/>
      <c r="AC867" s="29"/>
    </row>
    <row r="868" spans="1:29" ht="15.75" customHeight="1">
      <c r="A868" s="29"/>
      <c r="B868" s="29"/>
      <c r="C868" s="29"/>
      <c r="D868" s="75"/>
      <c r="E868" s="29"/>
      <c r="F868" s="29"/>
      <c r="G868" s="29"/>
      <c r="H868" s="29"/>
      <c r="I868" s="29"/>
      <c r="J868" s="29"/>
      <c r="K868" s="29"/>
      <c r="L868" s="29"/>
      <c r="M868" s="29"/>
      <c r="N868" s="29"/>
      <c r="O868" s="29"/>
      <c r="P868" s="29"/>
      <c r="Q868" s="29"/>
      <c r="R868" s="29"/>
      <c r="S868" s="29"/>
      <c r="T868" s="29"/>
      <c r="U868" s="29"/>
      <c r="V868" s="29"/>
      <c r="W868" s="29"/>
      <c r="X868" s="29"/>
      <c r="Y868" s="29"/>
      <c r="Z868" s="29"/>
      <c r="AA868" s="29"/>
      <c r="AB868" s="29"/>
      <c r="AC868" s="29"/>
    </row>
    <row r="869" spans="1:29" ht="15.75" customHeight="1">
      <c r="A869" s="29"/>
      <c r="B869" s="29"/>
      <c r="C869" s="29"/>
      <c r="D869" s="75"/>
      <c r="E869" s="29"/>
      <c r="F869" s="29"/>
      <c r="G869" s="29"/>
      <c r="H869" s="29"/>
      <c r="I869" s="29"/>
      <c r="J869" s="29"/>
      <c r="K869" s="29"/>
      <c r="L869" s="29"/>
      <c r="M869" s="29"/>
      <c r="N869" s="29"/>
      <c r="O869" s="29"/>
      <c r="P869" s="29"/>
      <c r="Q869" s="29"/>
      <c r="R869" s="29"/>
      <c r="S869" s="29"/>
      <c r="T869" s="29"/>
      <c r="U869" s="29"/>
      <c r="V869" s="29"/>
      <c r="W869" s="29"/>
      <c r="X869" s="29"/>
      <c r="Y869" s="29"/>
      <c r="Z869" s="29"/>
      <c r="AA869" s="29"/>
      <c r="AB869" s="29"/>
      <c r="AC869" s="29"/>
    </row>
    <row r="870" spans="1:29" ht="15.75" customHeight="1">
      <c r="A870" s="29"/>
      <c r="B870" s="29"/>
      <c r="C870" s="29"/>
      <c r="D870" s="75"/>
      <c r="E870" s="29"/>
      <c r="F870" s="29"/>
      <c r="G870" s="29"/>
      <c r="H870" s="29"/>
      <c r="I870" s="29"/>
      <c r="J870" s="29"/>
      <c r="K870" s="29"/>
      <c r="L870" s="29"/>
      <c r="M870" s="29"/>
      <c r="N870" s="29"/>
      <c r="O870" s="29"/>
      <c r="P870" s="29"/>
      <c r="Q870" s="29"/>
      <c r="R870" s="29"/>
      <c r="S870" s="29"/>
      <c r="T870" s="29"/>
      <c r="U870" s="29"/>
      <c r="V870" s="29"/>
      <c r="W870" s="29"/>
      <c r="X870" s="29"/>
      <c r="Y870" s="29"/>
      <c r="Z870" s="29"/>
      <c r="AA870" s="29"/>
      <c r="AB870" s="29"/>
      <c r="AC870" s="29"/>
    </row>
    <row r="871" spans="1:29" ht="15.75" customHeight="1">
      <c r="A871" s="29"/>
      <c r="B871" s="29"/>
      <c r="C871" s="29"/>
      <c r="D871" s="75"/>
      <c r="E871" s="29"/>
      <c r="F871" s="29"/>
      <c r="G871" s="29"/>
      <c r="H871" s="29"/>
      <c r="I871" s="29"/>
      <c r="J871" s="29"/>
      <c r="K871" s="29"/>
      <c r="L871" s="29"/>
      <c r="M871" s="29"/>
      <c r="N871" s="29"/>
      <c r="O871" s="29"/>
      <c r="P871" s="29"/>
      <c r="Q871" s="29"/>
      <c r="R871" s="29"/>
      <c r="S871" s="29"/>
      <c r="T871" s="29"/>
      <c r="U871" s="29"/>
      <c r="V871" s="29"/>
      <c r="W871" s="29"/>
      <c r="X871" s="29"/>
      <c r="Y871" s="29"/>
      <c r="Z871" s="29"/>
      <c r="AA871" s="29"/>
      <c r="AB871" s="29"/>
      <c r="AC871" s="29"/>
    </row>
    <row r="872" spans="1:29" ht="15.75" customHeight="1">
      <c r="A872" s="29"/>
      <c r="B872" s="29"/>
      <c r="C872" s="29"/>
      <c r="D872" s="75"/>
      <c r="E872" s="29"/>
      <c r="F872" s="29"/>
      <c r="G872" s="29"/>
      <c r="H872" s="29"/>
      <c r="I872" s="29"/>
      <c r="J872" s="29"/>
      <c r="K872" s="29"/>
      <c r="L872" s="29"/>
      <c r="M872" s="29"/>
      <c r="N872" s="29"/>
      <c r="O872" s="29"/>
      <c r="P872" s="29"/>
      <c r="Q872" s="29"/>
      <c r="R872" s="29"/>
      <c r="S872" s="29"/>
      <c r="T872" s="29"/>
      <c r="U872" s="29"/>
      <c r="V872" s="29"/>
      <c r="W872" s="29"/>
      <c r="X872" s="29"/>
      <c r="Y872" s="29"/>
      <c r="Z872" s="29"/>
      <c r="AA872" s="29"/>
      <c r="AB872" s="29"/>
      <c r="AC872" s="29"/>
    </row>
    <row r="873" spans="1:29" ht="15.75" customHeight="1">
      <c r="A873" s="29"/>
      <c r="B873" s="29"/>
      <c r="C873" s="29"/>
      <c r="D873" s="75"/>
      <c r="E873" s="29"/>
      <c r="F873" s="29"/>
      <c r="G873" s="29"/>
      <c r="H873" s="29"/>
      <c r="I873" s="29"/>
      <c r="J873" s="29"/>
      <c r="K873" s="29"/>
      <c r="L873" s="29"/>
      <c r="M873" s="29"/>
      <c r="N873" s="29"/>
      <c r="O873" s="29"/>
      <c r="P873" s="29"/>
      <c r="Q873" s="29"/>
      <c r="R873" s="29"/>
      <c r="S873" s="29"/>
      <c r="T873" s="29"/>
      <c r="U873" s="29"/>
      <c r="V873" s="29"/>
      <c r="W873" s="29"/>
      <c r="X873" s="29"/>
      <c r="Y873" s="29"/>
      <c r="Z873" s="29"/>
      <c r="AA873" s="29"/>
      <c r="AB873" s="29"/>
      <c r="AC873" s="29"/>
    </row>
    <row r="874" spans="1:29" ht="15.75" customHeight="1">
      <c r="A874" s="29"/>
      <c r="B874" s="29"/>
      <c r="C874" s="29"/>
      <c r="D874" s="75"/>
      <c r="E874" s="29"/>
      <c r="F874" s="29"/>
      <c r="G874" s="29"/>
      <c r="H874" s="29"/>
      <c r="I874" s="29"/>
      <c r="J874" s="29"/>
      <c r="K874" s="29"/>
      <c r="L874" s="29"/>
      <c r="M874" s="29"/>
      <c r="N874" s="29"/>
      <c r="O874" s="29"/>
      <c r="P874" s="29"/>
      <c r="Q874" s="29"/>
      <c r="R874" s="29"/>
      <c r="S874" s="29"/>
      <c r="T874" s="29"/>
      <c r="U874" s="29"/>
      <c r="V874" s="29"/>
      <c r="W874" s="29"/>
      <c r="X874" s="29"/>
      <c r="Y874" s="29"/>
      <c r="Z874" s="29"/>
      <c r="AA874" s="29"/>
      <c r="AB874" s="29"/>
      <c r="AC874" s="29"/>
    </row>
    <row r="875" spans="1:29" ht="15.75" customHeight="1">
      <c r="A875" s="29"/>
      <c r="B875" s="29"/>
      <c r="C875" s="29"/>
      <c r="D875" s="75"/>
      <c r="E875" s="29"/>
      <c r="F875" s="29"/>
      <c r="G875" s="29"/>
      <c r="H875" s="29"/>
      <c r="I875" s="29"/>
      <c r="J875" s="29"/>
      <c r="K875" s="29"/>
      <c r="L875" s="29"/>
      <c r="M875" s="29"/>
      <c r="N875" s="29"/>
      <c r="O875" s="29"/>
      <c r="P875" s="29"/>
      <c r="Q875" s="29"/>
      <c r="R875" s="29"/>
      <c r="S875" s="29"/>
      <c r="T875" s="29"/>
      <c r="U875" s="29"/>
      <c r="V875" s="29"/>
      <c r="W875" s="29"/>
      <c r="X875" s="29"/>
      <c r="Y875" s="29"/>
      <c r="Z875" s="29"/>
      <c r="AA875" s="29"/>
      <c r="AB875" s="29"/>
      <c r="AC875" s="29"/>
    </row>
    <row r="876" spans="1:29" ht="15.75" customHeight="1">
      <c r="A876" s="29"/>
      <c r="B876" s="29"/>
      <c r="C876" s="29"/>
      <c r="D876" s="75"/>
      <c r="E876" s="29"/>
      <c r="F876" s="29"/>
      <c r="G876" s="29"/>
      <c r="H876" s="29"/>
      <c r="I876" s="29"/>
      <c r="J876" s="29"/>
      <c r="K876" s="29"/>
      <c r="L876" s="29"/>
      <c r="M876" s="29"/>
      <c r="N876" s="29"/>
      <c r="O876" s="29"/>
      <c r="P876" s="29"/>
      <c r="Q876" s="29"/>
      <c r="R876" s="29"/>
      <c r="S876" s="29"/>
      <c r="T876" s="29"/>
      <c r="U876" s="29"/>
      <c r="V876" s="29"/>
      <c r="W876" s="29"/>
      <c r="X876" s="29"/>
      <c r="Y876" s="29"/>
      <c r="Z876" s="29"/>
      <c r="AA876" s="29"/>
      <c r="AB876" s="29"/>
      <c r="AC876" s="29"/>
    </row>
    <row r="877" spans="1:29" ht="15.75" customHeight="1">
      <c r="A877" s="29"/>
      <c r="B877" s="29"/>
      <c r="C877" s="29"/>
      <c r="D877" s="75"/>
      <c r="E877" s="29"/>
      <c r="F877" s="29"/>
      <c r="G877" s="29"/>
      <c r="H877" s="29"/>
      <c r="I877" s="29"/>
      <c r="J877" s="29"/>
      <c r="K877" s="29"/>
      <c r="L877" s="29"/>
      <c r="M877" s="29"/>
      <c r="N877" s="29"/>
      <c r="O877" s="29"/>
      <c r="P877" s="29"/>
      <c r="Q877" s="29"/>
      <c r="R877" s="29"/>
      <c r="S877" s="29"/>
      <c r="T877" s="29"/>
      <c r="U877" s="29"/>
      <c r="V877" s="29"/>
      <c r="W877" s="29"/>
      <c r="X877" s="29"/>
      <c r="Y877" s="29"/>
      <c r="Z877" s="29"/>
      <c r="AA877" s="29"/>
      <c r="AB877" s="29"/>
      <c r="AC877" s="29"/>
    </row>
    <row r="878" spans="1:29" ht="15.75" customHeight="1">
      <c r="A878" s="29"/>
      <c r="B878" s="29"/>
      <c r="C878" s="29"/>
      <c r="D878" s="75"/>
      <c r="E878" s="29"/>
      <c r="F878" s="29"/>
      <c r="G878" s="29"/>
      <c r="H878" s="29"/>
      <c r="I878" s="29"/>
      <c r="J878" s="29"/>
      <c r="K878" s="29"/>
      <c r="L878" s="29"/>
      <c r="M878" s="29"/>
      <c r="N878" s="29"/>
      <c r="O878" s="29"/>
      <c r="P878" s="29"/>
      <c r="Q878" s="29"/>
      <c r="R878" s="29"/>
      <c r="S878" s="29"/>
      <c r="T878" s="29"/>
      <c r="U878" s="29"/>
      <c r="V878" s="29"/>
      <c r="W878" s="29"/>
      <c r="X878" s="29"/>
      <c r="Y878" s="29"/>
      <c r="Z878" s="29"/>
      <c r="AA878" s="29"/>
      <c r="AB878" s="29"/>
      <c r="AC878" s="29"/>
    </row>
    <row r="879" spans="1:29" ht="15.75" customHeight="1">
      <c r="A879" s="29"/>
      <c r="B879" s="29"/>
      <c r="C879" s="29"/>
      <c r="D879" s="75"/>
      <c r="E879" s="29"/>
      <c r="F879" s="29"/>
      <c r="G879" s="29"/>
      <c r="H879" s="29"/>
      <c r="I879" s="29"/>
      <c r="J879" s="29"/>
      <c r="K879" s="29"/>
      <c r="L879" s="29"/>
      <c r="M879" s="29"/>
      <c r="N879" s="29"/>
      <c r="O879" s="29"/>
      <c r="P879" s="29"/>
      <c r="Q879" s="29"/>
      <c r="R879" s="29"/>
      <c r="S879" s="29"/>
      <c r="T879" s="29"/>
      <c r="U879" s="29"/>
      <c r="V879" s="29"/>
      <c r="W879" s="29"/>
      <c r="X879" s="29"/>
      <c r="Y879" s="29"/>
      <c r="Z879" s="29"/>
      <c r="AA879" s="29"/>
      <c r="AB879" s="29"/>
      <c r="AC879" s="29"/>
    </row>
    <row r="880" spans="1:29" ht="15.75" customHeight="1">
      <c r="A880" s="29"/>
      <c r="B880" s="29"/>
      <c r="C880" s="29"/>
      <c r="D880" s="75"/>
      <c r="E880" s="29"/>
      <c r="F880" s="29"/>
      <c r="G880" s="29"/>
      <c r="H880" s="29"/>
      <c r="I880" s="29"/>
      <c r="J880" s="29"/>
      <c r="K880" s="29"/>
      <c r="L880" s="29"/>
      <c r="M880" s="29"/>
      <c r="N880" s="29"/>
      <c r="O880" s="29"/>
      <c r="P880" s="29"/>
      <c r="Q880" s="29"/>
      <c r="R880" s="29"/>
      <c r="S880" s="29"/>
      <c r="T880" s="29"/>
      <c r="U880" s="29"/>
      <c r="V880" s="29"/>
      <c r="W880" s="29"/>
      <c r="X880" s="29"/>
      <c r="Y880" s="29"/>
      <c r="Z880" s="29"/>
      <c r="AA880" s="29"/>
      <c r="AB880" s="29"/>
      <c r="AC880" s="29"/>
    </row>
    <row r="881" spans="1:29" ht="15.75" customHeight="1">
      <c r="A881" s="29"/>
      <c r="B881" s="29"/>
      <c r="C881" s="29"/>
      <c r="D881" s="75"/>
      <c r="E881" s="29"/>
      <c r="F881" s="29"/>
      <c r="G881" s="29"/>
      <c r="H881" s="29"/>
      <c r="I881" s="29"/>
      <c r="J881" s="29"/>
      <c r="K881" s="29"/>
      <c r="L881" s="29"/>
      <c r="M881" s="29"/>
      <c r="N881" s="29"/>
      <c r="O881" s="29"/>
      <c r="P881" s="29"/>
      <c r="Q881" s="29"/>
      <c r="R881" s="29"/>
      <c r="S881" s="29"/>
      <c r="T881" s="29"/>
      <c r="U881" s="29"/>
      <c r="V881" s="29"/>
      <c r="W881" s="29"/>
      <c r="X881" s="29"/>
      <c r="Y881" s="29"/>
      <c r="Z881" s="29"/>
      <c r="AA881" s="29"/>
      <c r="AB881" s="29"/>
      <c r="AC881" s="29"/>
    </row>
    <row r="882" spans="1:29" ht="15.75" customHeight="1">
      <c r="A882" s="29"/>
      <c r="B882" s="29"/>
      <c r="C882" s="29"/>
      <c r="D882" s="75"/>
      <c r="E882" s="29"/>
      <c r="F882" s="29"/>
      <c r="G882" s="29"/>
      <c r="H882" s="29"/>
      <c r="I882" s="29"/>
      <c r="J882" s="29"/>
      <c r="K882" s="29"/>
      <c r="L882" s="29"/>
      <c r="M882" s="29"/>
      <c r="N882" s="29"/>
      <c r="O882" s="29"/>
      <c r="P882" s="29"/>
      <c r="Q882" s="29"/>
      <c r="R882" s="29"/>
      <c r="S882" s="29"/>
      <c r="T882" s="29"/>
      <c r="U882" s="29"/>
      <c r="V882" s="29"/>
      <c r="W882" s="29"/>
      <c r="X882" s="29"/>
      <c r="Y882" s="29"/>
      <c r="Z882" s="29"/>
      <c r="AA882" s="29"/>
      <c r="AB882" s="29"/>
      <c r="AC882" s="29"/>
    </row>
    <row r="883" spans="1:29" ht="15.75" customHeight="1">
      <c r="A883" s="29"/>
      <c r="B883" s="29"/>
      <c r="C883" s="29"/>
      <c r="D883" s="75"/>
      <c r="E883" s="29"/>
      <c r="F883" s="29"/>
      <c r="G883" s="29"/>
      <c r="H883" s="29"/>
      <c r="I883" s="29"/>
      <c r="J883" s="29"/>
      <c r="K883" s="29"/>
      <c r="L883" s="29"/>
      <c r="M883" s="29"/>
      <c r="N883" s="29"/>
      <c r="O883" s="29"/>
      <c r="P883" s="29"/>
      <c r="Q883" s="29"/>
      <c r="R883" s="29"/>
      <c r="S883" s="29"/>
      <c r="T883" s="29"/>
      <c r="U883" s="29"/>
      <c r="V883" s="29"/>
      <c r="W883" s="29"/>
      <c r="X883" s="29"/>
      <c r="Y883" s="29"/>
      <c r="Z883" s="29"/>
      <c r="AA883" s="29"/>
      <c r="AB883" s="29"/>
      <c r="AC883" s="29"/>
    </row>
    <row r="884" spans="1:29" ht="15.75" customHeight="1">
      <c r="A884" s="29"/>
      <c r="B884" s="29"/>
      <c r="C884" s="29"/>
      <c r="D884" s="75"/>
      <c r="E884" s="29"/>
      <c r="F884" s="29"/>
      <c r="G884" s="29"/>
      <c r="H884" s="29"/>
      <c r="I884" s="29"/>
      <c r="J884" s="29"/>
      <c r="K884" s="29"/>
      <c r="L884" s="29"/>
      <c r="M884" s="29"/>
      <c r="N884" s="29"/>
      <c r="O884" s="29"/>
      <c r="P884" s="29"/>
      <c r="Q884" s="29"/>
      <c r="R884" s="29"/>
      <c r="S884" s="29"/>
      <c r="T884" s="29"/>
      <c r="U884" s="29"/>
      <c r="V884" s="29"/>
      <c r="W884" s="29"/>
      <c r="X884" s="29"/>
      <c r="Y884" s="29"/>
      <c r="Z884" s="29"/>
      <c r="AA884" s="29"/>
      <c r="AB884" s="29"/>
      <c r="AC884" s="29"/>
    </row>
    <row r="885" spans="1:29" ht="15.75" customHeight="1">
      <c r="A885" s="29"/>
      <c r="B885" s="29"/>
      <c r="C885" s="29"/>
      <c r="D885" s="75"/>
      <c r="E885" s="29"/>
      <c r="F885" s="29"/>
      <c r="G885" s="29"/>
      <c r="H885" s="29"/>
      <c r="I885" s="29"/>
      <c r="J885" s="29"/>
      <c r="K885" s="29"/>
      <c r="L885" s="29"/>
      <c r="M885" s="29"/>
      <c r="N885" s="29"/>
      <c r="O885" s="29"/>
      <c r="P885" s="29"/>
      <c r="Q885" s="29"/>
      <c r="R885" s="29"/>
      <c r="S885" s="29"/>
      <c r="T885" s="29"/>
      <c r="U885" s="29"/>
      <c r="V885" s="29"/>
      <c r="W885" s="29"/>
      <c r="X885" s="29"/>
      <c r="Y885" s="29"/>
      <c r="Z885" s="29"/>
      <c r="AA885" s="29"/>
      <c r="AB885" s="29"/>
      <c r="AC885" s="29"/>
    </row>
    <row r="886" spans="1:29" ht="15.75" customHeight="1">
      <c r="A886" s="29"/>
      <c r="B886" s="29"/>
      <c r="C886" s="29"/>
      <c r="D886" s="75"/>
      <c r="E886" s="29"/>
      <c r="F886" s="29"/>
      <c r="G886" s="29"/>
      <c r="H886" s="29"/>
      <c r="I886" s="29"/>
      <c r="J886" s="29"/>
      <c r="K886" s="29"/>
      <c r="L886" s="29"/>
      <c r="M886" s="29"/>
      <c r="N886" s="29"/>
      <c r="O886" s="29"/>
      <c r="P886" s="29"/>
      <c r="Q886" s="29"/>
      <c r="R886" s="29"/>
      <c r="S886" s="29"/>
      <c r="T886" s="29"/>
      <c r="U886" s="29"/>
      <c r="V886" s="29"/>
      <c r="W886" s="29"/>
      <c r="X886" s="29"/>
      <c r="Y886" s="29"/>
      <c r="Z886" s="29"/>
      <c r="AA886" s="29"/>
      <c r="AB886" s="29"/>
      <c r="AC886" s="29"/>
    </row>
    <row r="887" spans="1:29" ht="15.75" customHeight="1">
      <c r="A887" s="29"/>
      <c r="B887" s="29"/>
      <c r="C887" s="29"/>
      <c r="D887" s="75"/>
      <c r="E887" s="29"/>
      <c r="F887" s="29"/>
      <c r="G887" s="29"/>
      <c r="H887" s="29"/>
      <c r="I887" s="29"/>
      <c r="J887" s="29"/>
      <c r="K887" s="29"/>
      <c r="L887" s="29"/>
      <c r="M887" s="29"/>
      <c r="N887" s="29"/>
      <c r="O887" s="29"/>
      <c r="P887" s="29"/>
      <c r="Q887" s="29"/>
      <c r="R887" s="29"/>
      <c r="S887" s="29"/>
      <c r="T887" s="29"/>
      <c r="U887" s="29"/>
      <c r="V887" s="29"/>
      <c r="W887" s="29"/>
      <c r="X887" s="29"/>
      <c r="Y887" s="29"/>
      <c r="Z887" s="29"/>
      <c r="AA887" s="29"/>
      <c r="AB887" s="29"/>
      <c r="AC887" s="29"/>
    </row>
    <row r="888" spans="1:29" ht="15.75" customHeight="1">
      <c r="A888" s="29"/>
      <c r="B888" s="29"/>
      <c r="C888" s="29"/>
      <c r="D888" s="75"/>
      <c r="E888" s="29"/>
      <c r="F888" s="29"/>
      <c r="G888" s="29"/>
      <c r="H888" s="29"/>
      <c r="I888" s="29"/>
      <c r="J888" s="29"/>
      <c r="K888" s="29"/>
      <c r="L888" s="29"/>
      <c r="M888" s="29"/>
      <c r="N888" s="29"/>
      <c r="O888" s="29"/>
      <c r="P888" s="29"/>
      <c r="Q888" s="29"/>
      <c r="R888" s="29"/>
      <c r="S888" s="29"/>
      <c r="T888" s="29"/>
      <c r="U888" s="29"/>
      <c r="V888" s="29"/>
      <c r="W888" s="29"/>
      <c r="X888" s="29"/>
      <c r="Y888" s="29"/>
      <c r="Z888" s="29"/>
      <c r="AA888" s="29"/>
      <c r="AB888" s="29"/>
      <c r="AC888" s="29"/>
    </row>
    <row r="889" spans="1:29" ht="15.75" customHeight="1">
      <c r="A889" s="29"/>
      <c r="B889" s="29"/>
      <c r="C889" s="29"/>
      <c r="D889" s="75"/>
      <c r="E889" s="29"/>
      <c r="F889" s="29"/>
      <c r="G889" s="29"/>
      <c r="H889" s="29"/>
      <c r="I889" s="29"/>
      <c r="J889" s="29"/>
      <c r="K889" s="29"/>
      <c r="L889" s="29"/>
      <c r="M889" s="29"/>
      <c r="N889" s="29"/>
      <c r="O889" s="29"/>
      <c r="P889" s="29"/>
      <c r="Q889" s="29"/>
      <c r="R889" s="29"/>
      <c r="S889" s="29"/>
      <c r="T889" s="29"/>
      <c r="U889" s="29"/>
      <c r="V889" s="29"/>
      <c r="W889" s="29"/>
      <c r="X889" s="29"/>
      <c r="Y889" s="29"/>
      <c r="Z889" s="29"/>
      <c r="AA889" s="29"/>
      <c r="AB889" s="29"/>
      <c r="AC889" s="29"/>
    </row>
    <row r="890" spans="1:29" ht="15.75" customHeight="1">
      <c r="A890" s="29"/>
      <c r="B890" s="29"/>
      <c r="C890" s="29"/>
      <c r="D890" s="75"/>
      <c r="E890" s="29"/>
      <c r="F890" s="29"/>
      <c r="G890" s="29"/>
      <c r="H890" s="29"/>
      <c r="I890" s="29"/>
      <c r="J890" s="29"/>
      <c r="K890" s="29"/>
      <c r="L890" s="29"/>
      <c r="M890" s="29"/>
      <c r="N890" s="29"/>
      <c r="O890" s="29"/>
      <c r="P890" s="29"/>
      <c r="Q890" s="29"/>
      <c r="R890" s="29"/>
      <c r="S890" s="29"/>
      <c r="T890" s="29"/>
      <c r="U890" s="29"/>
      <c r="V890" s="29"/>
      <c r="W890" s="29"/>
      <c r="X890" s="29"/>
      <c r="Y890" s="29"/>
      <c r="Z890" s="29"/>
      <c r="AA890" s="29"/>
      <c r="AB890" s="29"/>
      <c r="AC890" s="29"/>
    </row>
    <row r="891" spans="1:29" ht="15.75" customHeight="1">
      <c r="A891" s="29"/>
      <c r="B891" s="29"/>
      <c r="C891" s="29"/>
      <c r="D891" s="75"/>
      <c r="E891" s="29"/>
      <c r="F891" s="29"/>
      <c r="G891" s="29"/>
      <c r="H891" s="29"/>
      <c r="I891" s="29"/>
      <c r="J891" s="29"/>
      <c r="K891" s="29"/>
      <c r="L891" s="29"/>
      <c r="M891" s="29"/>
      <c r="N891" s="29"/>
      <c r="O891" s="29"/>
      <c r="P891" s="29"/>
      <c r="Q891" s="29"/>
      <c r="R891" s="29"/>
      <c r="S891" s="29"/>
      <c r="T891" s="29"/>
      <c r="U891" s="29"/>
      <c r="V891" s="29"/>
      <c r="W891" s="29"/>
      <c r="X891" s="29"/>
      <c r="Y891" s="29"/>
      <c r="Z891" s="29"/>
      <c r="AA891" s="29"/>
      <c r="AB891" s="29"/>
      <c r="AC891" s="29"/>
    </row>
    <row r="892" spans="1:29" ht="15.75" customHeight="1">
      <c r="A892" s="29"/>
      <c r="B892" s="29"/>
      <c r="C892" s="29"/>
      <c r="D892" s="75"/>
      <c r="E892" s="29"/>
      <c r="F892" s="29"/>
      <c r="G892" s="29"/>
      <c r="H892" s="29"/>
      <c r="I892" s="29"/>
      <c r="J892" s="29"/>
      <c r="K892" s="29"/>
      <c r="L892" s="29"/>
      <c r="M892" s="29"/>
      <c r="N892" s="29"/>
      <c r="O892" s="29"/>
      <c r="P892" s="29"/>
      <c r="Q892" s="29"/>
      <c r="R892" s="29"/>
      <c r="S892" s="29"/>
      <c r="T892" s="29"/>
      <c r="U892" s="29"/>
      <c r="V892" s="29"/>
      <c r="W892" s="29"/>
      <c r="X892" s="29"/>
      <c r="Y892" s="29"/>
      <c r="Z892" s="29"/>
      <c r="AA892" s="29"/>
      <c r="AB892" s="29"/>
      <c r="AC892" s="29"/>
    </row>
    <row r="893" spans="1:29" ht="15.75" customHeight="1">
      <c r="A893" s="29"/>
      <c r="B893" s="29"/>
      <c r="C893" s="29"/>
      <c r="D893" s="75"/>
      <c r="E893" s="29"/>
      <c r="F893" s="29"/>
      <c r="G893" s="29"/>
      <c r="H893" s="29"/>
      <c r="I893" s="29"/>
      <c r="J893" s="29"/>
      <c r="K893" s="29"/>
      <c r="L893" s="29"/>
      <c r="M893" s="29"/>
      <c r="N893" s="29"/>
      <c r="O893" s="29"/>
      <c r="P893" s="29"/>
      <c r="Q893" s="29"/>
      <c r="R893" s="29"/>
      <c r="S893" s="29"/>
      <c r="T893" s="29"/>
      <c r="U893" s="29"/>
      <c r="V893" s="29"/>
      <c r="W893" s="29"/>
      <c r="X893" s="29"/>
      <c r="Y893" s="29"/>
      <c r="Z893" s="29"/>
      <c r="AA893" s="29"/>
      <c r="AB893" s="29"/>
      <c r="AC893" s="29"/>
    </row>
    <row r="894" spans="1:29" ht="15.75" customHeight="1">
      <c r="A894" s="29"/>
      <c r="B894" s="29"/>
      <c r="C894" s="29"/>
      <c r="D894" s="75"/>
      <c r="E894" s="29"/>
      <c r="F894" s="29"/>
      <c r="G894" s="29"/>
      <c r="H894" s="29"/>
      <c r="I894" s="29"/>
      <c r="J894" s="29"/>
      <c r="K894" s="29"/>
      <c r="L894" s="29"/>
      <c r="M894" s="29"/>
      <c r="N894" s="29"/>
      <c r="O894" s="29"/>
      <c r="P894" s="29"/>
      <c r="Q894" s="29"/>
      <c r="R894" s="29"/>
      <c r="S894" s="29"/>
      <c r="T894" s="29"/>
      <c r="U894" s="29"/>
      <c r="V894" s="29"/>
      <c r="W894" s="29"/>
      <c r="X894" s="29"/>
      <c r="Y894" s="29"/>
      <c r="Z894" s="29"/>
      <c r="AA894" s="29"/>
      <c r="AB894" s="29"/>
      <c r="AC894" s="29"/>
    </row>
    <row r="895" spans="1:29" ht="15.75" customHeight="1">
      <c r="A895" s="29"/>
      <c r="B895" s="29"/>
      <c r="C895" s="29"/>
      <c r="D895" s="75"/>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c r="AC895" s="29"/>
    </row>
    <row r="896" spans="1:29" ht="15.75" customHeight="1">
      <c r="A896" s="29"/>
      <c r="B896" s="29"/>
      <c r="C896" s="29"/>
      <c r="D896" s="75"/>
      <c r="E896" s="29"/>
      <c r="F896" s="29"/>
      <c r="G896" s="29"/>
      <c r="H896" s="29"/>
      <c r="I896" s="29"/>
      <c r="J896" s="29"/>
      <c r="K896" s="29"/>
      <c r="L896" s="29"/>
      <c r="M896" s="29"/>
      <c r="N896" s="29"/>
      <c r="O896" s="29"/>
      <c r="P896" s="29"/>
      <c r="Q896" s="29"/>
      <c r="R896" s="29"/>
      <c r="S896" s="29"/>
      <c r="T896" s="29"/>
      <c r="U896" s="29"/>
      <c r="V896" s="29"/>
      <c r="W896" s="29"/>
      <c r="X896" s="29"/>
      <c r="Y896" s="29"/>
      <c r="Z896" s="29"/>
      <c r="AA896" s="29"/>
      <c r="AB896" s="29"/>
      <c r="AC896" s="29"/>
    </row>
    <row r="897" spans="1:29" ht="15.75" customHeight="1">
      <c r="A897" s="29"/>
      <c r="B897" s="29"/>
      <c r="C897" s="29"/>
      <c r="D897" s="75"/>
      <c r="E897" s="29"/>
      <c r="F897" s="29"/>
      <c r="G897" s="29"/>
      <c r="H897" s="29"/>
      <c r="I897" s="29"/>
      <c r="J897" s="29"/>
      <c r="K897" s="29"/>
      <c r="L897" s="29"/>
      <c r="M897" s="29"/>
      <c r="N897" s="29"/>
      <c r="O897" s="29"/>
      <c r="P897" s="29"/>
      <c r="Q897" s="29"/>
      <c r="R897" s="29"/>
      <c r="S897" s="29"/>
      <c r="T897" s="29"/>
      <c r="U897" s="29"/>
      <c r="V897" s="29"/>
      <c r="W897" s="29"/>
      <c r="X897" s="29"/>
      <c r="Y897" s="29"/>
      <c r="Z897" s="29"/>
      <c r="AA897" s="29"/>
      <c r="AB897" s="29"/>
      <c r="AC897" s="29"/>
    </row>
    <row r="898" spans="1:29" ht="15.75" customHeight="1">
      <c r="A898" s="29"/>
      <c r="B898" s="29"/>
      <c r="C898" s="29"/>
      <c r="D898" s="75"/>
      <c r="E898" s="29"/>
      <c r="F898" s="29"/>
      <c r="G898" s="29"/>
      <c r="H898" s="29"/>
      <c r="I898" s="29"/>
      <c r="J898" s="29"/>
      <c r="K898" s="29"/>
      <c r="L898" s="29"/>
      <c r="M898" s="29"/>
      <c r="N898" s="29"/>
      <c r="O898" s="29"/>
      <c r="P898" s="29"/>
      <c r="Q898" s="29"/>
      <c r="R898" s="29"/>
      <c r="S898" s="29"/>
      <c r="T898" s="29"/>
      <c r="U898" s="29"/>
      <c r="V898" s="29"/>
      <c r="W898" s="29"/>
      <c r="X898" s="29"/>
      <c r="Y898" s="29"/>
      <c r="Z898" s="29"/>
      <c r="AA898" s="29"/>
      <c r="AB898" s="29"/>
      <c r="AC898" s="29"/>
    </row>
    <row r="899" spans="1:29" ht="15.75" customHeight="1">
      <c r="A899" s="29"/>
      <c r="B899" s="29"/>
      <c r="C899" s="29"/>
      <c r="D899" s="75"/>
      <c r="E899" s="29"/>
      <c r="F899" s="29"/>
      <c r="G899" s="29"/>
      <c r="H899" s="29"/>
      <c r="I899" s="29"/>
      <c r="J899" s="29"/>
      <c r="K899" s="29"/>
      <c r="L899" s="29"/>
      <c r="M899" s="29"/>
      <c r="N899" s="29"/>
      <c r="O899" s="29"/>
      <c r="P899" s="29"/>
      <c r="Q899" s="29"/>
      <c r="R899" s="29"/>
      <c r="S899" s="29"/>
      <c r="T899" s="29"/>
      <c r="U899" s="29"/>
      <c r="V899" s="29"/>
      <c r="W899" s="29"/>
      <c r="X899" s="29"/>
      <c r="Y899" s="29"/>
      <c r="Z899" s="29"/>
      <c r="AA899" s="29"/>
      <c r="AB899" s="29"/>
      <c r="AC899" s="29"/>
    </row>
    <row r="900" spans="1:29" ht="15.75" customHeight="1">
      <c r="A900" s="29"/>
      <c r="B900" s="29"/>
      <c r="C900" s="29"/>
      <c r="D900" s="75"/>
      <c r="E900" s="29"/>
      <c r="F900" s="29"/>
      <c r="G900" s="29"/>
      <c r="H900" s="29"/>
      <c r="I900" s="29"/>
      <c r="J900" s="29"/>
      <c r="K900" s="29"/>
      <c r="L900" s="29"/>
      <c r="M900" s="29"/>
      <c r="N900" s="29"/>
      <c r="O900" s="29"/>
      <c r="P900" s="29"/>
      <c r="Q900" s="29"/>
      <c r="R900" s="29"/>
      <c r="S900" s="29"/>
      <c r="T900" s="29"/>
      <c r="U900" s="29"/>
      <c r="V900" s="29"/>
      <c r="W900" s="29"/>
      <c r="X900" s="29"/>
      <c r="Y900" s="29"/>
      <c r="Z900" s="29"/>
      <c r="AA900" s="29"/>
      <c r="AB900" s="29"/>
      <c r="AC900" s="29"/>
    </row>
    <row r="901" spans="1:29" ht="15.75" customHeight="1">
      <c r="A901" s="29"/>
      <c r="B901" s="29"/>
      <c r="C901" s="29"/>
      <c r="D901" s="75"/>
      <c r="E901" s="29"/>
      <c r="F901" s="29"/>
      <c r="G901" s="29"/>
      <c r="H901" s="29"/>
      <c r="I901" s="29"/>
      <c r="J901" s="29"/>
      <c r="K901" s="29"/>
      <c r="L901" s="29"/>
      <c r="M901" s="29"/>
      <c r="N901" s="29"/>
      <c r="O901" s="29"/>
      <c r="P901" s="29"/>
      <c r="Q901" s="29"/>
      <c r="R901" s="29"/>
      <c r="S901" s="29"/>
      <c r="T901" s="29"/>
      <c r="U901" s="29"/>
      <c r="V901" s="29"/>
      <c r="W901" s="29"/>
      <c r="X901" s="29"/>
      <c r="Y901" s="29"/>
      <c r="Z901" s="29"/>
      <c r="AA901" s="29"/>
      <c r="AB901" s="29"/>
      <c r="AC901" s="29"/>
    </row>
    <row r="902" spans="1:29" ht="15.75" customHeight="1">
      <c r="A902" s="29"/>
      <c r="B902" s="29"/>
      <c r="C902" s="29"/>
      <c r="D902" s="75"/>
      <c r="E902" s="29"/>
      <c r="F902" s="29"/>
      <c r="G902" s="29"/>
      <c r="H902" s="29"/>
      <c r="I902" s="29"/>
      <c r="J902" s="29"/>
      <c r="K902" s="29"/>
      <c r="L902" s="29"/>
      <c r="M902" s="29"/>
      <c r="N902" s="29"/>
      <c r="O902" s="29"/>
      <c r="P902" s="29"/>
      <c r="Q902" s="29"/>
      <c r="R902" s="29"/>
      <c r="S902" s="29"/>
      <c r="T902" s="29"/>
      <c r="U902" s="29"/>
      <c r="V902" s="29"/>
      <c r="W902" s="29"/>
      <c r="X902" s="29"/>
      <c r="Y902" s="29"/>
      <c r="Z902" s="29"/>
      <c r="AA902" s="29"/>
      <c r="AB902" s="29"/>
      <c r="AC902" s="29"/>
    </row>
    <row r="903" spans="1:29" ht="15.75" customHeight="1">
      <c r="A903" s="29"/>
      <c r="B903" s="29"/>
      <c r="C903" s="29"/>
      <c r="D903" s="75"/>
      <c r="E903" s="29"/>
      <c r="F903" s="29"/>
      <c r="G903" s="29"/>
      <c r="H903" s="29"/>
      <c r="I903" s="29"/>
      <c r="J903" s="29"/>
      <c r="K903" s="29"/>
      <c r="L903" s="29"/>
      <c r="M903" s="29"/>
      <c r="N903" s="29"/>
      <c r="O903" s="29"/>
      <c r="P903" s="29"/>
      <c r="Q903" s="29"/>
      <c r="R903" s="29"/>
      <c r="S903" s="29"/>
      <c r="T903" s="29"/>
      <c r="U903" s="29"/>
      <c r="V903" s="29"/>
      <c r="W903" s="29"/>
      <c r="X903" s="29"/>
      <c r="Y903" s="29"/>
      <c r="Z903" s="29"/>
      <c r="AA903" s="29"/>
      <c r="AB903" s="29"/>
      <c r="AC903" s="29"/>
    </row>
    <row r="904" spans="1:29" ht="15.75" customHeight="1">
      <c r="A904" s="29"/>
      <c r="B904" s="29"/>
      <c r="C904" s="29"/>
      <c r="D904" s="75"/>
      <c r="E904" s="29"/>
      <c r="F904" s="29"/>
      <c r="G904" s="29"/>
      <c r="H904" s="29"/>
      <c r="I904" s="29"/>
      <c r="J904" s="29"/>
      <c r="K904" s="29"/>
      <c r="L904" s="29"/>
      <c r="M904" s="29"/>
      <c r="N904" s="29"/>
      <c r="O904" s="29"/>
      <c r="P904" s="29"/>
      <c r="Q904" s="29"/>
      <c r="R904" s="29"/>
      <c r="S904" s="29"/>
      <c r="T904" s="29"/>
      <c r="U904" s="29"/>
      <c r="V904" s="29"/>
      <c r="W904" s="29"/>
      <c r="X904" s="29"/>
      <c r="Y904" s="29"/>
      <c r="Z904" s="29"/>
      <c r="AA904" s="29"/>
      <c r="AB904" s="29"/>
      <c r="AC904" s="29"/>
    </row>
    <row r="905" spans="1:29" ht="15.75" customHeight="1">
      <c r="A905" s="29"/>
      <c r="B905" s="29"/>
      <c r="C905" s="29"/>
      <c r="D905" s="75"/>
      <c r="E905" s="29"/>
      <c r="F905" s="29"/>
      <c r="G905" s="29"/>
      <c r="H905" s="29"/>
      <c r="I905" s="29"/>
      <c r="J905" s="29"/>
      <c r="K905" s="29"/>
      <c r="L905" s="29"/>
      <c r="M905" s="29"/>
      <c r="N905" s="29"/>
      <c r="O905" s="29"/>
      <c r="P905" s="29"/>
      <c r="Q905" s="29"/>
      <c r="R905" s="29"/>
      <c r="S905" s="29"/>
      <c r="T905" s="29"/>
      <c r="U905" s="29"/>
      <c r="V905" s="29"/>
      <c r="W905" s="29"/>
      <c r="X905" s="29"/>
      <c r="Y905" s="29"/>
      <c r="Z905" s="29"/>
      <c r="AA905" s="29"/>
      <c r="AB905" s="29"/>
      <c r="AC905" s="29"/>
    </row>
    <row r="906" spans="1:29" ht="15.75" customHeight="1">
      <c r="A906" s="29"/>
      <c r="B906" s="29"/>
      <c r="C906" s="29"/>
      <c r="D906" s="75"/>
      <c r="E906" s="29"/>
      <c r="F906" s="29"/>
      <c r="G906" s="29"/>
      <c r="H906" s="29"/>
      <c r="I906" s="29"/>
      <c r="J906" s="29"/>
      <c r="K906" s="29"/>
      <c r="L906" s="29"/>
      <c r="M906" s="29"/>
      <c r="N906" s="29"/>
      <c r="O906" s="29"/>
      <c r="P906" s="29"/>
      <c r="Q906" s="29"/>
      <c r="R906" s="29"/>
      <c r="S906" s="29"/>
      <c r="T906" s="29"/>
      <c r="U906" s="29"/>
      <c r="V906" s="29"/>
      <c r="W906" s="29"/>
      <c r="X906" s="29"/>
      <c r="Y906" s="29"/>
      <c r="Z906" s="29"/>
      <c r="AA906" s="29"/>
      <c r="AB906" s="29"/>
      <c r="AC906" s="29"/>
    </row>
    <row r="907" spans="1:29" ht="15.75" customHeight="1">
      <c r="A907" s="29"/>
      <c r="B907" s="29"/>
      <c r="C907" s="29"/>
      <c r="D907" s="75"/>
      <c r="E907" s="29"/>
      <c r="F907" s="29"/>
      <c r="G907" s="29"/>
      <c r="H907" s="29"/>
      <c r="I907" s="29"/>
      <c r="J907" s="29"/>
      <c r="K907" s="29"/>
      <c r="L907" s="29"/>
      <c r="M907" s="29"/>
      <c r="N907" s="29"/>
      <c r="O907" s="29"/>
      <c r="P907" s="29"/>
      <c r="Q907" s="29"/>
      <c r="R907" s="29"/>
      <c r="S907" s="29"/>
      <c r="T907" s="29"/>
      <c r="U907" s="29"/>
      <c r="V907" s="29"/>
      <c r="W907" s="29"/>
      <c r="X907" s="29"/>
      <c r="Y907" s="29"/>
      <c r="Z907" s="29"/>
      <c r="AA907" s="29"/>
      <c r="AB907" s="29"/>
      <c r="AC907" s="29"/>
    </row>
    <row r="908" spans="1:29" ht="15.75" customHeight="1">
      <c r="A908" s="29"/>
      <c r="B908" s="29"/>
      <c r="C908" s="29"/>
      <c r="D908" s="75"/>
      <c r="E908" s="29"/>
      <c r="F908" s="29"/>
      <c r="G908" s="29"/>
      <c r="H908" s="29"/>
      <c r="I908" s="29"/>
      <c r="J908" s="29"/>
      <c r="K908" s="29"/>
      <c r="L908" s="29"/>
      <c r="M908" s="29"/>
      <c r="N908" s="29"/>
      <c r="O908" s="29"/>
      <c r="P908" s="29"/>
      <c r="Q908" s="29"/>
      <c r="R908" s="29"/>
      <c r="S908" s="29"/>
      <c r="T908" s="29"/>
      <c r="U908" s="29"/>
      <c r="V908" s="29"/>
      <c r="W908" s="29"/>
      <c r="X908" s="29"/>
      <c r="Y908" s="29"/>
      <c r="Z908" s="29"/>
      <c r="AA908" s="29"/>
      <c r="AB908" s="29"/>
      <c r="AC908" s="29"/>
    </row>
    <row r="909" spans="1:29" ht="15.75" customHeight="1">
      <c r="A909" s="29"/>
      <c r="B909" s="29"/>
      <c r="C909" s="29"/>
      <c r="D909" s="75"/>
      <c r="E909" s="29"/>
      <c r="F909" s="29"/>
      <c r="G909" s="29"/>
      <c r="H909" s="29"/>
      <c r="I909" s="29"/>
      <c r="J909" s="29"/>
      <c r="K909" s="29"/>
      <c r="L909" s="29"/>
      <c r="M909" s="29"/>
      <c r="N909" s="29"/>
      <c r="O909" s="29"/>
      <c r="P909" s="29"/>
      <c r="Q909" s="29"/>
      <c r="R909" s="29"/>
      <c r="S909" s="29"/>
      <c r="T909" s="29"/>
      <c r="U909" s="29"/>
      <c r="V909" s="29"/>
      <c r="W909" s="29"/>
      <c r="X909" s="29"/>
      <c r="Y909" s="29"/>
      <c r="Z909" s="29"/>
      <c r="AA909" s="29"/>
      <c r="AB909" s="29"/>
      <c r="AC909" s="29"/>
    </row>
    <row r="910" spans="1:29" ht="15.75" customHeight="1">
      <c r="A910" s="29"/>
      <c r="B910" s="29"/>
      <c r="C910" s="29"/>
      <c r="D910" s="75"/>
      <c r="E910" s="29"/>
      <c r="F910" s="29"/>
      <c r="G910" s="29"/>
      <c r="H910" s="29"/>
      <c r="I910" s="29"/>
      <c r="J910" s="29"/>
      <c r="K910" s="29"/>
      <c r="L910" s="29"/>
      <c r="M910" s="29"/>
      <c r="N910" s="29"/>
      <c r="O910" s="29"/>
      <c r="P910" s="29"/>
      <c r="Q910" s="29"/>
      <c r="R910" s="29"/>
      <c r="S910" s="29"/>
      <c r="T910" s="29"/>
      <c r="U910" s="29"/>
      <c r="V910" s="29"/>
      <c r="W910" s="29"/>
      <c r="X910" s="29"/>
      <c r="Y910" s="29"/>
      <c r="Z910" s="29"/>
      <c r="AA910" s="29"/>
      <c r="AB910" s="29"/>
      <c r="AC910" s="29"/>
    </row>
    <row r="911" spans="1:29" ht="15.75" customHeight="1">
      <c r="A911" s="29"/>
      <c r="B911" s="29"/>
      <c r="C911" s="29"/>
      <c r="D911" s="75"/>
      <c r="E911" s="29"/>
      <c r="F911" s="29"/>
      <c r="G911" s="29"/>
      <c r="H911" s="29"/>
      <c r="I911" s="29"/>
      <c r="J911" s="29"/>
      <c r="K911" s="29"/>
      <c r="L911" s="29"/>
      <c r="M911" s="29"/>
      <c r="N911" s="29"/>
      <c r="O911" s="29"/>
      <c r="P911" s="29"/>
      <c r="Q911" s="29"/>
      <c r="R911" s="29"/>
      <c r="S911" s="29"/>
      <c r="T911" s="29"/>
      <c r="U911" s="29"/>
      <c r="V911" s="29"/>
      <c r="W911" s="29"/>
      <c r="X911" s="29"/>
      <c r="Y911" s="29"/>
      <c r="Z911" s="29"/>
      <c r="AA911" s="29"/>
      <c r="AB911" s="29"/>
      <c r="AC911" s="29"/>
    </row>
    <row r="912" spans="1:29" ht="15.75" customHeight="1">
      <c r="A912" s="29"/>
      <c r="B912" s="29"/>
      <c r="C912" s="29"/>
      <c r="D912" s="75"/>
      <c r="E912" s="29"/>
      <c r="F912" s="29"/>
      <c r="G912" s="29"/>
      <c r="H912" s="29"/>
      <c r="I912" s="29"/>
      <c r="J912" s="29"/>
      <c r="K912" s="29"/>
      <c r="L912" s="29"/>
      <c r="M912" s="29"/>
      <c r="N912" s="29"/>
      <c r="O912" s="29"/>
      <c r="P912" s="29"/>
      <c r="Q912" s="29"/>
      <c r="R912" s="29"/>
      <c r="S912" s="29"/>
      <c r="T912" s="29"/>
      <c r="U912" s="29"/>
      <c r="V912" s="29"/>
      <c r="W912" s="29"/>
      <c r="X912" s="29"/>
      <c r="Y912" s="29"/>
      <c r="Z912" s="29"/>
      <c r="AA912" s="29"/>
      <c r="AB912" s="29"/>
      <c r="AC912" s="29"/>
    </row>
    <row r="913" spans="1:29" ht="15.75" customHeight="1">
      <c r="A913" s="29"/>
      <c r="B913" s="29"/>
      <c r="C913" s="29"/>
      <c r="D913" s="75"/>
      <c r="E913" s="29"/>
      <c r="F913" s="29"/>
      <c r="G913" s="29"/>
      <c r="H913" s="29"/>
      <c r="I913" s="29"/>
      <c r="J913" s="29"/>
      <c r="K913" s="29"/>
      <c r="L913" s="29"/>
      <c r="M913" s="29"/>
      <c r="N913" s="29"/>
      <c r="O913" s="29"/>
      <c r="P913" s="29"/>
      <c r="Q913" s="29"/>
      <c r="R913" s="29"/>
      <c r="S913" s="29"/>
      <c r="T913" s="29"/>
      <c r="U913" s="29"/>
      <c r="V913" s="29"/>
      <c r="W913" s="29"/>
      <c r="X913" s="29"/>
      <c r="Y913" s="29"/>
      <c r="Z913" s="29"/>
      <c r="AA913" s="29"/>
      <c r="AB913" s="29"/>
      <c r="AC913" s="29"/>
    </row>
    <row r="914" spans="1:29" ht="15.75" customHeight="1">
      <c r="A914" s="29"/>
      <c r="B914" s="29"/>
      <c r="C914" s="29"/>
      <c r="D914" s="75"/>
      <c r="E914" s="29"/>
      <c r="F914" s="29"/>
      <c r="G914" s="29"/>
      <c r="H914" s="29"/>
      <c r="I914" s="29"/>
      <c r="J914" s="29"/>
      <c r="K914" s="29"/>
      <c r="L914" s="29"/>
      <c r="M914" s="29"/>
      <c r="N914" s="29"/>
      <c r="O914" s="29"/>
      <c r="P914" s="29"/>
      <c r="Q914" s="29"/>
      <c r="R914" s="29"/>
      <c r="S914" s="29"/>
      <c r="T914" s="29"/>
      <c r="U914" s="29"/>
      <c r="V914" s="29"/>
      <c r="W914" s="29"/>
      <c r="X914" s="29"/>
      <c r="Y914" s="29"/>
      <c r="Z914" s="29"/>
      <c r="AA914" s="29"/>
      <c r="AB914" s="29"/>
      <c r="AC914" s="29"/>
    </row>
    <row r="915" spans="1:29" ht="15.75" customHeight="1">
      <c r="A915" s="29"/>
      <c r="B915" s="29"/>
      <c r="C915" s="29"/>
      <c r="D915" s="75"/>
      <c r="E915" s="29"/>
      <c r="F915" s="29"/>
      <c r="G915" s="29"/>
      <c r="H915" s="29"/>
      <c r="I915" s="29"/>
      <c r="J915" s="29"/>
      <c r="K915" s="29"/>
      <c r="L915" s="29"/>
      <c r="M915" s="29"/>
      <c r="N915" s="29"/>
      <c r="O915" s="29"/>
      <c r="P915" s="29"/>
      <c r="Q915" s="29"/>
      <c r="R915" s="29"/>
      <c r="S915" s="29"/>
      <c r="T915" s="29"/>
      <c r="U915" s="29"/>
      <c r="V915" s="29"/>
      <c r="W915" s="29"/>
      <c r="X915" s="29"/>
      <c r="Y915" s="29"/>
      <c r="Z915" s="29"/>
      <c r="AA915" s="29"/>
      <c r="AB915" s="29"/>
      <c r="AC915" s="29"/>
    </row>
    <row r="916" spans="1:29" ht="15.75" customHeight="1">
      <c r="A916" s="29"/>
      <c r="B916" s="29"/>
      <c r="C916" s="29"/>
      <c r="D916" s="75"/>
      <c r="E916" s="29"/>
      <c r="F916" s="29"/>
      <c r="G916" s="29"/>
      <c r="H916" s="29"/>
      <c r="I916" s="29"/>
      <c r="J916" s="29"/>
      <c r="K916" s="29"/>
      <c r="L916" s="29"/>
      <c r="M916" s="29"/>
      <c r="N916" s="29"/>
      <c r="O916" s="29"/>
      <c r="P916" s="29"/>
      <c r="Q916" s="29"/>
      <c r="R916" s="29"/>
      <c r="S916" s="29"/>
      <c r="T916" s="29"/>
      <c r="U916" s="29"/>
      <c r="V916" s="29"/>
      <c r="W916" s="29"/>
      <c r="X916" s="29"/>
      <c r="Y916" s="29"/>
      <c r="Z916" s="29"/>
      <c r="AA916" s="29"/>
      <c r="AB916" s="29"/>
      <c r="AC916" s="29"/>
    </row>
    <row r="917" spans="1:29" ht="15.75" customHeight="1">
      <c r="A917" s="29"/>
      <c r="B917" s="29"/>
      <c r="C917" s="29"/>
      <c r="D917" s="75"/>
      <c r="E917" s="29"/>
      <c r="F917" s="29"/>
      <c r="G917" s="29"/>
      <c r="H917" s="29"/>
      <c r="I917" s="29"/>
      <c r="J917" s="29"/>
      <c r="K917" s="29"/>
      <c r="L917" s="29"/>
      <c r="M917" s="29"/>
      <c r="N917" s="29"/>
      <c r="O917" s="29"/>
      <c r="P917" s="29"/>
      <c r="Q917" s="29"/>
      <c r="R917" s="29"/>
      <c r="S917" s="29"/>
      <c r="T917" s="29"/>
      <c r="U917" s="29"/>
      <c r="V917" s="29"/>
      <c r="W917" s="29"/>
      <c r="X917" s="29"/>
      <c r="Y917" s="29"/>
      <c r="Z917" s="29"/>
      <c r="AA917" s="29"/>
      <c r="AB917" s="29"/>
      <c r="AC917" s="29"/>
    </row>
    <row r="918" spans="1:29" ht="15.75" customHeight="1">
      <c r="A918" s="29"/>
      <c r="B918" s="29"/>
      <c r="C918" s="29"/>
      <c r="D918" s="75"/>
      <c r="E918" s="29"/>
      <c r="F918" s="29"/>
      <c r="G918" s="29"/>
      <c r="H918" s="29"/>
      <c r="I918" s="29"/>
      <c r="J918" s="29"/>
      <c r="K918" s="29"/>
      <c r="L918" s="29"/>
      <c r="M918" s="29"/>
      <c r="N918" s="29"/>
      <c r="O918" s="29"/>
      <c r="P918" s="29"/>
      <c r="Q918" s="29"/>
      <c r="R918" s="29"/>
      <c r="S918" s="29"/>
      <c r="T918" s="29"/>
      <c r="U918" s="29"/>
      <c r="V918" s="29"/>
      <c r="W918" s="29"/>
      <c r="X918" s="29"/>
      <c r="Y918" s="29"/>
      <c r="Z918" s="29"/>
      <c r="AA918" s="29"/>
      <c r="AB918" s="29"/>
      <c r="AC918" s="29"/>
    </row>
    <row r="919" spans="1:29" ht="15.75" customHeight="1">
      <c r="A919" s="29"/>
      <c r="B919" s="29"/>
      <c r="C919" s="29"/>
      <c r="D919" s="75"/>
      <c r="E919" s="29"/>
      <c r="F919" s="29"/>
      <c r="G919" s="29"/>
      <c r="H919" s="29"/>
      <c r="I919" s="29"/>
      <c r="J919" s="29"/>
      <c r="K919" s="29"/>
      <c r="L919" s="29"/>
      <c r="M919" s="29"/>
      <c r="N919" s="29"/>
      <c r="O919" s="29"/>
      <c r="P919" s="29"/>
      <c r="Q919" s="29"/>
      <c r="R919" s="29"/>
      <c r="S919" s="29"/>
      <c r="T919" s="29"/>
      <c r="U919" s="29"/>
      <c r="V919" s="29"/>
      <c r="W919" s="29"/>
      <c r="X919" s="29"/>
      <c r="Y919" s="29"/>
      <c r="Z919" s="29"/>
      <c r="AA919" s="29"/>
      <c r="AB919" s="29"/>
      <c r="AC919" s="29"/>
    </row>
    <row r="920" spans="1:29" ht="15.75" customHeight="1">
      <c r="A920" s="29"/>
      <c r="B920" s="29"/>
      <c r="C920" s="29"/>
      <c r="D920" s="75"/>
      <c r="E920" s="29"/>
      <c r="F920" s="29"/>
      <c r="G920" s="29"/>
      <c r="H920" s="29"/>
      <c r="I920" s="29"/>
      <c r="J920" s="29"/>
      <c r="K920" s="29"/>
      <c r="L920" s="29"/>
      <c r="M920" s="29"/>
      <c r="N920" s="29"/>
      <c r="O920" s="29"/>
      <c r="P920" s="29"/>
      <c r="Q920" s="29"/>
      <c r="R920" s="29"/>
      <c r="S920" s="29"/>
      <c r="T920" s="29"/>
      <c r="U920" s="29"/>
      <c r="V920" s="29"/>
      <c r="W920" s="29"/>
      <c r="X920" s="29"/>
      <c r="Y920" s="29"/>
      <c r="Z920" s="29"/>
      <c r="AA920" s="29"/>
      <c r="AB920" s="29"/>
      <c r="AC920" s="29"/>
    </row>
    <row r="921" spans="1:29" ht="15.75" customHeight="1">
      <c r="A921" s="29"/>
      <c r="B921" s="29"/>
      <c r="C921" s="29"/>
      <c r="D921" s="75"/>
      <c r="E921" s="29"/>
      <c r="F921" s="29"/>
      <c r="G921" s="29"/>
      <c r="H921" s="29"/>
      <c r="I921" s="29"/>
      <c r="J921" s="29"/>
      <c r="K921" s="29"/>
      <c r="L921" s="29"/>
      <c r="M921" s="29"/>
      <c r="N921" s="29"/>
      <c r="O921" s="29"/>
      <c r="P921" s="29"/>
      <c r="Q921" s="29"/>
      <c r="R921" s="29"/>
      <c r="S921" s="29"/>
      <c r="T921" s="29"/>
      <c r="U921" s="29"/>
      <c r="V921" s="29"/>
      <c r="W921" s="29"/>
      <c r="X921" s="29"/>
      <c r="Y921" s="29"/>
      <c r="Z921" s="29"/>
      <c r="AA921" s="29"/>
      <c r="AB921" s="29"/>
      <c r="AC921" s="29"/>
    </row>
    <row r="922" spans="1:29" ht="15.75" customHeight="1">
      <c r="A922" s="29"/>
      <c r="B922" s="29"/>
      <c r="C922" s="29"/>
      <c r="D922" s="75"/>
      <c r="E922" s="29"/>
      <c r="F922" s="29"/>
      <c r="G922" s="29"/>
      <c r="H922" s="29"/>
      <c r="I922" s="29"/>
      <c r="J922" s="29"/>
      <c r="K922" s="29"/>
      <c r="L922" s="29"/>
      <c r="M922" s="29"/>
      <c r="N922" s="29"/>
      <c r="O922" s="29"/>
      <c r="P922" s="29"/>
      <c r="Q922" s="29"/>
      <c r="R922" s="29"/>
      <c r="S922" s="29"/>
      <c r="T922" s="29"/>
      <c r="U922" s="29"/>
      <c r="V922" s="29"/>
      <c r="W922" s="29"/>
      <c r="X922" s="29"/>
      <c r="Y922" s="29"/>
      <c r="Z922" s="29"/>
      <c r="AA922" s="29"/>
      <c r="AB922" s="29"/>
      <c r="AC922" s="29"/>
    </row>
    <row r="923" spans="1:29" ht="15.75" customHeight="1">
      <c r="A923" s="29"/>
      <c r="B923" s="29"/>
      <c r="C923" s="29"/>
      <c r="D923" s="75"/>
      <c r="E923" s="29"/>
      <c r="F923" s="29"/>
      <c r="G923" s="29"/>
      <c r="H923" s="29"/>
      <c r="I923" s="29"/>
      <c r="J923" s="29"/>
      <c r="K923" s="29"/>
      <c r="L923" s="29"/>
      <c r="M923" s="29"/>
      <c r="N923" s="29"/>
      <c r="O923" s="29"/>
      <c r="P923" s="29"/>
      <c r="Q923" s="29"/>
      <c r="R923" s="29"/>
      <c r="S923" s="29"/>
      <c r="T923" s="29"/>
      <c r="U923" s="29"/>
      <c r="V923" s="29"/>
      <c r="W923" s="29"/>
      <c r="X923" s="29"/>
      <c r="Y923" s="29"/>
      <c r="Z923" s="29"/>
      <c r="AA923" s="29"/>
      <c r="AB923" s="29"/>
      <c r="AC923" s="29"/>
    </row>
    <row r="924" spans="1:29" ht="15.75" customHeight="1">
      <c r="A924" s="29"/>
      <c r="B924" s="29"/>
      <c r="C924" s="29"/>
      <c r="D924" s="75"/>
      <c r="E924" s="29"/>
      <c r="F924" s="29"/>
      <c r="G924" s="29"/>
      <c r="H924" s="29"/>
      <c r="I924" s="29"/>
      <c r="J924" s="29"/>
      <c r="K924" s="29"/>
      <c r="L924" s="29"/>
      <c r="M924" s="29"/>
      <c r="N924" s="29"/>
      <c r="O924" s="29"/>
      <c r="P924" s="29"/>
      <c r="Q924" s="29"/>
      <c r="R924" s="29"/>
      <c r="S924" s="29"/>
      <c r="T924" s="29"/>
      <c r="U924" s="29"/>
      <c r="V924" s="29"/>
      <c r="W924" s="29"/>
      <c r="X924" s="29"/>
      <c r="Y924" s="29"/>
      <c r="Z924" s="29"/>
      <c r="AA924" s="29"/>
      <c r="AB924" s="29"/>
      <c r="AC924" s="29"/>
    </row>
    <row r="925" spans="1:29" ht="15.75" customHeight="1">
      <c r="A925" s="29"/>
      <c r="B925" s="29"/>
      <c r="C925" s="29"/>
      <c r="D925" s="75"/>
      <c r="E925" s="29"/>
      <c r="F925" s="29"/>
      <c r="G925" s="29"/>
      <c r="H925" s="29"/>
      <c r="I925" s="29"/>
      <c r="J925" s="29"/>
      <c r="K925" s="29"/>
      <c r="L925" s="29"/>
      <c r="M925" s="29"/>
      <c r="N925" s="29"/>
      <c r="O925" s="29"/>
      <c r="P925" s="29"/>
      <c r="Q925" s="29"/>
      <c r="R925" s="29"/>
      <c r="S925" s="29"/>
      <c r="T925" s="29"/>
      <c r="U925" s="29"/>
      <c r="V925" s="29"/>
      <c r="W925" s="29"/>
      <c r="X925" s="29"/>
      <c r="Y925" s="29"/>
      <c r="Z925" s="29"/>
      <c r="AA925" s="29"/>
      <c r="AB925" s="29"/>
      <c r="AC925" s="29"/>
    </row>
    <row r="926" spans="1:29" ht="15.75" customHeight="1">
      <c r="A926" s="29"/>
      <c r="B926" s="29"/>
      <c r="C926" s="29"/>
      <c r="D926" s="75"/>
      <c r="E926" s="29"/>
      <c r="F926" s="29"/>
      <c r="G926" s="29"/>
      <c r="H926" s="29"/>
      <c r="I926" s="29"/>
      <c r="J926" s="29"/>
      <c r="K926" s="29"/>
      <c r="L926" s="29"/>
      <c r="M926" s="29"/>
      <c r="N926" s="29"/>
      <c r="O926" s="29"/>
      <c r="P926" s="29"/>
      <c r="Q926" s="29"/>
      <c r="R926" s="29"/>
      <c r="S926" s="29"/>
      <c r="T926" s="29"/>
      <c r="U926" s="29"/>
      <c r="V926" s="29"/>
      <c r="W926" s="29"/>
      <c r="X926" s="29"/>
      <c r="Y926" s="29"/>
      <c r="Z926" s="29"/>
      <c r="AA926" s="29"/>
      <c r="AB926" s="29"/>
      <c r="AC926" s="29"/>
    </row>
    <row r="927" spans="1:29" ht="15.75" customHeight="1">
      <c r="A927" s="29"/>
      <c r="B927" s="29"/>
      <c r="C927" s="29"/>
      <c r="D927" s="75"/>
      <c r="E927" s="29"/>
      <c r="F927" s="29"/>
      <c r="G927" s="29"/>
      <c r="H927" s="29"/>
      <c r="I927" s="29"/>
      <c r="J927" s="29"/>
      <c r="K927" s="29"/>
      <c r="L927" s="29"/>
      <c r="M927" s="29"/>
      <c r="N927" s="29"/>
      <c r="O927" s="29"/>
      <c r="P927" s="29"/>
      <c r="Q927" s="29"/>
      <c r="R927" s="29"/>
      <c r="S927" s="29"/>
      <c r="T927" s="29"/>
      <c r="U927" s="29"/>
      <c r="V927" s="29"/>
      <c r="W927" s="29"/>
      <c r="X927" s="29"/>
      <c r="Y927" s="29"/>
      <c r="Z927" s="29"/>
      <c r="AA927" s="29"/>
      <c r="AB927" s="29"/>
      <c r="AC927" s="29"/>
    </row>
    <row r="928" spans="1:29" ht="15.75" customHeight="1">
      <c r="A928" s="29"/>
      <c r="B928" s="29"/>
      <c r="C928" s="29"/>
      <c r="D928" s="75"/>
      <c r="E928" s="29"/>
      <c r="F928" s="29"/>
      <c r="G928" s="29"/>
      <c r="H928" s="29"/>
      <c r="I928" s="29"/>
      <c r="J928" s="29"/>
      <c r="K928" s="29"/>
      <c r="L928" s="29"/>
      <c r="M928" s="29"/>
      <c r="N928" s="29"/>
      <c r="O928" s="29"/>
      <c r="P928" s="29"/>
      <c r="Q928" s="29"/>
      <c r="R928" s="29"/>
      <c r="S928" s="29"/>
      <c r="T928" s="29"/>
      <c r="U928" s="29"/>
      <c r="V928" s="29"/>
      <c r="W928" s="29"/>
      <c r="X928" s="29"/>
      <c r="Y928" s="29"/>
      <c r="Z928" s="29"/>
      <c r="AA928" s="29"/>
      <c r="AB928" s="29"/>
      <c r="AC928" s="29"/>
    </row>
    <row r="929" spans="1:29" ht="15.75" customHeight="1">
      <c r="A929" s="29"/>
      <c r="B929" s="29"/>
      <c r="C929" s="29"/>
      <c r="D929" s="75"/>
      <c r="E929" s="29"/>
      <c r="F929" s="29"/>
      <c r="G929" s="29"/>
      <c r="H929" s="29"/>
      <c r="I929" s="29"/>
      <c r="J929" s="29"/>
      <c r="K929" s="29"/>
      <c r="L929" s="29"/>
      <c r="M929" s="29"/>
      <c r="N929" s="29"/>
      <c r="O929" s="29"/>
      <c r="P929" s="29"/>
      <c r="Q929" s="29"/>
      <c r="R929" s="29"/>
      <c r="S929" s="29"/>
      <c r="T929" s="29"/>
      <c r="U929" s="29"/>
      <c r="V929" s="29"/>
      <c r="W929" s="29"/>
      <c r="X929" s="29"/>
      <c r="Y929" s="29"/>
      <c r="Z929" s="29"/>
      <c r="AA929" s="29"/>
      <c r="AB929" s="29"/>
      <c r="AC929" s="29"/>
    </row>
    <row r="930" spans="1:29" ht="15.75" customHeight="1">
      <c r="A930" s="29"/>
      <c r="B930" s="29"/>
      <c r="C930" s="29"/>
      <c r="D930" s="75"/>
      <c r="E930" s="29"/>
      <c r="F930" s="29"/>
      <c r="G930" s="29"/>
      <c r="H930" s="29"/>
      <c r="I930" s="29"/>
      <c r="J930" s="29"/>
      <c r="K930" s="29"/>
      <c r="L930" s="29"/>
      <c r="M930" s="29"/>
      <c r="N930" s="29"/>
      <c r="O930" s="29"/>
      <c r="P930" s="29"/>
      <c r="Q930" s="29"/>
      <c r="R930" s="29"/>
      <c r="S930" s="29"/>
      <c r="T930" s="29"/>
      <c r="U930" s="29"/>
      <c r="V930" s="29"/>
      <c r="W930" s="29"/>
      <c r="X930" s="29"/>
      <c r="Y930" s="29"/>
      <c r="Z930" s="29"/>
      <c r="AA930" s="29"/>
      <c r="AB930" s="29"/>
      <c r="AC930" s="29"/>
    </row>
    <row r="931" spans="1:29" ht="15.75" customHeight="1">
      <c r="A931" s="29"/>
      <c r="B931" s="29"/>
      <c r="C931" s="29"/>
      <c r="D931" s="75"/>
      <c r="E931" s="29"/>
      <c r="F931" s="29"/>
      <c r="G931" s="29"/>
      <c r="H931" s="29"/>
      <c r="I931" s="29"/>
      <c r="J931" s="29"/>
      <c r="K931" s="29"/>
      <c r="L931" s="29"/>
      <c r="M931" s="29"/>
      <c r="N931" s="29"/>
      <c r="O931" s="29"/>
      <c r="P931" s="29"/>
      <c r="Q931" s="29"/>
      <c r="R931" s="29"/>
      <c r="S931" s="29"/>
      <c r="T931" s="29"/>
      <c r="U931" s="29"/>
      <c r="V931" s="29"/>
      <c r="W931" s="29"/>
      <c r="X931" s="29"/>
      <c r="Y931" s="29"/>
      <c r="Z931" s="29"/>
      <c r="AA931" s="29"/>
      <c r="AB931" s="29"/>
      <c r="AC931" s="29"/>
    </row>
    <row r="932" spans="1:29" ht="15.75" customHeight="1">
      <c r="A932" s="29"/>
      <c r="B932" s="29"/>
      <c r="C932" s="29"/>
      <c r="D932" s="75"/>
      <c r="E932" s="29"/>
      <c r="F932" s="29"/>
      <c r="G932" s="29"/>
      <c r="H932" s="29"/>
      <c r="I932" s="29"/>
      <c r="J932" s="29"/>
      <c r="K932" s="29"/>
      <c r="L932" s="29"/>
      <c r="M932" s="29"/>
      <c r="N932" s="29"/>
      <c r="O932" s="29"/>
      <c r="P932" s="29"/>
      <c r="Q932" s="29"/>
      <c r="R932" s="29"/>
      <c r="S932" s="29"/>
      <c r="T932" s="29"/>
      <c r="U932" s="29"/>
      <c r="V932" s="29"/>
      <c r="W932" s="29"/>
      <c r="X932" s="29"/>
      <c r="Y932" s="29"/>
      <c r="Z932" s="29"/>
      <c r="AA932" s="29"/>
      <c r="AB932" s="29"/>
      <c r="AC932" s="29"/>
    </row>
    <row r="933" spans="1:29" ht="15.75" customHeight="1">
      <c r="A933" s="29"/>
      <c r="B933" s="29"/>
      <c r="C933" s="29"/>
      <c r="D933" s="75"/>
      <c r="E933" s="29"/>
      <c r="F933" s="29"/>
      <c r="G933" s="29"/>
      <c r="H933" s="29"/>
      <c r="I933" s="29"/>
      <c r="J933" s="29"/>
      <c r="K933" s="29"/>
      <c r="L933" s="29"/>
      <c r="M933" s="29"/>
      <c r="N933" s="29"/>
      <c r="O933" s="29"/>
      <c r="P933" s="29"/>
      <c r="Q933" s="29"/>
      <c r="R933" s="29"/>
      <c r="S933" s="29"/>
      <c r="T933" s="29"/>
      <c r="U933" s="29"/>
      <c r="V933" s="29"/>
      <c r="W933" s="29"/>
      <c r="X933" s="29"/>
      <c r="Y933" s="29"/>
      <c r="Z933" s="29"/>
      <c r="AA933" s="29"/>
      <c r="AB933" s="29"/>
      <c r="AC933" s="29"/>
    </row>
    <row r="934" spans="1:29" ht="15.75" customHeight="1">
      <c r="A934" s="29"/>
      <c r="B934" s="29"/>
      <c r="C934" s="29"/>
      <c r="D934" s="75"/>
      <c r="E934" s="29"/>
      <c r="F934" s="29"/>
      <c r="G934" s="29"/>
      <c r="H934" s="29"/>
      <c r="I934" s="29"/>
      <c r="J934" s="29"/>
      <c r="K934" s="29"/>
      <c r="L934" s="29"/>
      <c r="M934" s="29"/>
      <c r="N934" s="29"/>
      <c r="O934" s="29"/>
      <c r="P934" s="29"/>
      <c r="Q934" s="29"/>
      <c r="R934" s="29"/>
      <c r="S934" s="29"/>
      <c r="T934" s="29"/>
      <c r="U934" s="29"/>
      <c r="V934" s="29"/>
      <c r="W934" s="29"/>
      <c r="X934" s="29"/>
      <c r="Y934" s="29"/>
      <c r="Z934" s="29"/>
      <c r="AA934" s="29"/>
      <c r="AB934" s="29"/>
      <c r="AC934" s="29"/>
    </row>
    <row r="935" spans="1:29" ht="15.75" customHeight="1">
      <c r="A935" s="29"/>
      <c r="B935" s="29"/>
      <c r="C935" s="29"/>
      <c r="D935" s="75"/>
      <c r="E935" s="29"/>
      <c r="F935" s="29"/>
      <c r="G935" s="29"/>
      <c r="H935" s="29"/>
      <c r="I935" s="29"/>
      <c r="J935" s="29"/>
      <c r="K935" s="29"/>
      <c r="L935" s="29"/>
      <c r="M935" s="29"/>
      <c r="N935" s="29"/>
      <c r="O935" s="29"/>
      <c r="P935" s="29"/>
      <c r="Q935" s="29"/>
      <c r="R935" s="29"/>
      <c r="S935" s="29"/>
      <c r="T935" s="29"/>
      <c r="U935" s="29"/>
      <c r="V935" s="29"/>
      <c r="W935" s="29"/>
      <c r="X935" s="29"/>
      <c r="Y935" s="29"/>
      <c r="Z935" s="29"/>
      <c r="AA935" s="29"/>
      <c r="AB935" s="29"/>
      <c r="AC935" s="29"/>
    </row>
    <row r="936" spans="1:29" ht="15.75" customHeight="1">
      <c r="A936" s="29"/>
      <c r="B936" s="29"/>
      <c r="C936" s="29"/>
      <c r="D936" s="75"/>
      <c r="E936" s="29"/>
      <c r="F936" s="29"/>
      <c r="G936" s="29"/>
      <c r="H936" s="29"/>
      <c r="I936" s="29"/>
      <c r="J936" s="29"/>
      <c r="K936" s="29"/>
      <c r="L936" s="29"/>
      <c r="M936" s="29"/>
      <c r="N936" s="29"/>
      <c r="O936" s="29"/>
      <c r="P936" s="29"/>
      <c r="Q936" s="29"/>
      <c r="R936" s="29"/>
      <c r="S936" s="29"/>
      <c r="T936" s="29"/>
      <c r="U936" s="29"/>
      <c r="V936" s="29"/>
      <c r="W936" s="29"/>
      <c r="X936" s="29"/>
      <c r="Y936" s="29"/>
      <c r="Z936" s="29"/>
      <c r="AA936" s="29"/>
      <c r="AB936" s="29"/>
      <c r="AC936" s="29"/>
    </row>
    <row r="937" spans="1:29" ht="15.75" customHeight="1">
      <c r="A937" s="29"/>
      <c r="B937" s="29"/>
      <c r="C937" s="29"/>
      <c r="D937" s="75"/>
      <c r="E937" s="29"/>
      <c r="F937" s="29"/>
      <c r="G937" s="29"/>
      <c r="H937" s="29"/>
      <c r="I937" s="29"/>
      <c r="J937" s="29"/>
      <c r="K937" s="29"/>
      <c r="L937" s="29"/>
      <c r="M937" s="29"/>
      <c r="N937" s="29"/>
      <c r="O937" s="29"/>
      <c r="P937" s="29"/>
      <c r="Q937" s="29"/>
      <c r="R937" s="29"/>
      <c r="S937" s="29"/>
      <c r="T937" s="29"/>
      <c r="U937" s="29"/>
      <c r="V937" s="29"/>
      <c r="W937" s="29"/>
      <c r="X937" s="29"/>
      <c r="Y937" s="29"/>
      <c r="Z937" s="29"/>
      <c r="AA937" s="29"/>
      <c r="AB937" s="29"/>
      <c r="AC937" s="29"/>
    </row>
    <row r="938" spans="1:29" ht="15.75" customHeight="1">
      <c r="A938" s="29"/>
      <c r="B938" s="29"/>
      <c r="C938" s="29"/>
      <c r="D938" s="75"/>
      <c r="E938" s="29"/>
      <c r="F938" s="29"/>
      <c r="G938" s="29"/>
      <c r="H938" s="29"/>
      <c r="I938" s="29"/>
      <c r="J938" s="29"/>
      <c r="K938" s="29"/>
      <c r="L938" s="29"/>
      <c r="M938" s="29"/>
      <c r="N938" s="29"/>
      <c r="O938" s="29"/>
      <c r="P938" s="29"/>
      <c r="Q938" s="29"/>
      <c r="R938" s="29"/>
      <c r="S938" s="29"/>
      <c r="T938" s="29"/>
      <c r="U938" s="29"/>
      <c r="V938" s="29"/>
      <c r="W938" s="29"/>
      <c r="X938" s="29"/>
      <c r="Y938" s="29"/>
      <c r="Z938" s="29"/>
      <c r="AA938" s="29"/>
      <c r="AB938" s="29"/>
      <c r="AC938" s="29"/>
    </row>
    <row r="939" spans="1:29" ht="15.75" customHeight="1">
      <c r="A939" s="29"/>
      <c r="B939" s="29"/>
      <c r="C939" s="29"/>
      <c r="D939" s="75"/>
      <c r="E939" s="29"/>
      <c r="F939" s="29"/>
      <c r="G939" s="29"/>
      <c r="H939" s="29"/>
      <c r="I939" s="29"/>
      <c r="J939" s="29"/>
      <c r="K939" s="29"/>
      <c r="L939" s="29"/>
      <c r="M939" s="29"/>
      <c r="N939" s="29"/>
      <c r="O939" s="29"/>
      <c r="P939" s="29"/>
      <c r="Q939" s="29"/>
      <c r="R939" s="29"/>
      <c r="S939" s="29"/>
      <c r="T939" s="29"/>
      <c r="U939" s="29"/>
      <c r="V939" s="29"/>
      <c r="W939" s="29"/>
      <c r="X939" s="29"/>
      <c r="Y939" s="29"/>
      <c r="Z939" s="29"/>
      <c r="AA939" s="29"/>
      <c r="AB939" s="29"/>
      <c r="AC939" s="29"/>
    </row>
    <row r="940" spans="1:29" ht="15.75" customHeight="1">
      <c r="A940" s="29"/>
      <c r="B940" s="29"/>
      <c r="C940" s="29"/>
      <c r="D940" s="75"/>
      <c r="E940" s="29"/>
      <c r="F940" s="29"/>
      <c r="G940" s="29"/>
      <c r="H940" s="29"/>
      <c r="I940" s="29"/>
      <c r="J940" s="29"/>
      <c r="K940" s="29"/>
      <c r="L940" s="29"/>
      <c r="M940" s="29"/>
      <c r="N940" s="29"/>
      <c r="O940" s="29"/>
      <c r="P940" s="29"/>
      <c r="Q940" s="29"/>
      <c r="R940" s="29"/>
      <c r="S940" s="29"/>
      <c r="T940" s="29"/>
      <c r="U940" s="29"/>
      <c r="V940" s="29"/>
      <c r="W940" s="29"/>
      <c r="X940" s="29"/>
      <c r="Y940" s="29"/>
      <c r="Z940" s="29"/>
      <c r="AA940" s="29"/>
      <c r="AB940" s="29"/>
      <c r="AC940" s="29"/>
    </row>
    <row r="941" spans="1:29" ht="15.75" customHeight="1">
      <c r="A941" s="29"/>
      <c r="B941" s="29"/>
      <c r="C941" s="29"/>
      <c r="D941" s="75"/>
      <c r="E941" s="29"/>
      <c r="F941" s="29"/>
      <c r="G941" s="29"/>
      <c r="H941" s="29"/>
      <c r="I941" s="29"/>
      <c r="J941" s="29"/>
      <c r="K941" s="29"/>
      <c r="L941" s="29"/>
      <c r="M941" s="29"/>
      <c r="N941" s="29"/>
      <c r="O941" s="29"/>
      <c r="P941" s="29"/>
      <c r="Q941" s="29"/>
      <c r="R941" s="29"/>
      <c r="S941" s="29"/>
      <c r="T941" s="29"/>
      <c r="U941" s="29"/>
      <c r="V941" s="29"/>
      <c r="W941" s="29"/>
      <c r="X941" s="29"/>
      <c r="Y941" s="29"/>
      <c r="Z941" s="29"/>
      <c r="AA941" s="29"/>
      <c r="AB941" s="29"/>
      <c r="AC941" s="29"/>
    </row>
    <row r="942" spans="1:29" ht="15.75" customHeight="1">
      <c r="A942" s="29"/>
      <c r="B942" s="29"/>
      <c r="C942" s="29"/>
      <c r="D942" s="75"/>
      <c r="E942" s="29"/>
      <c r="F942" s="29"/>
      <c r="G942" s="29"/>
      <c r="H942" s="29"/>
      <c r="I942" s="29"/>
      <c r="J942" s="29"/>
      <c r="K942" s="29"/>
      <c r="L942" s="29"/>
      <c r="M942" s="29"/>
      <c r="N942" s="29"/>
      <c r="O942" s="29"/>
      <c r="P942" s="29"/>
      <c r="Q942" s="29"/>
      <c r="R942" s="29"/>
      <c r="S942" s="29"/>
      <c r="T942" s="29"/>
      <c r="U942" s="29"/>
      <c r="V942" s="29"/>
      <c r="W942" s="29"/>
      <c r="X942" s="29"/>
      <c r="Y942" s="29"/>
      <c r="Z942" s="29"/>
      <c r="AA942" s="29"/>
      <c r="AB942" s="29"/>
      <c r="AC942" s="29"/>
    </row>
    <row r="943" spans="1:29" ht="15.75" customHeight="1">
      <c r="A943" s="29"/>
      <c r="B943" s="29"/>
      <c r="C943" s="29"/>
      <c r="D943" s="75"/>
      <c r="E943" s="29"/>
      <c r="F943" s="29"/>
      <c r="G943" s="29"/>
      <c r="H943" s="29"/>
      <c r="I943" s="29"/>
      <c r="J943" s="29"/>
      <c r="K943" s="29"/>
      <c r="L943" s="29"/>
      <c r="M943" s="29"/>
      <c r="N943" s="29"/>
      <c r="O943" s="29"/>
      <c r="P943" s="29"/>
      <c r="Q943" s="29"/>
      <c r="R943" s="29"/>
      <c r="S943" s="29"/>
      <c r="T943" s="29"/>
      <c r="U943" s="29"/>
      <c r="V943" s="29"/>
      <c r="W943" s="29"/>
      <c r="X943" s="29"/>
      <c r="Y943" s="29"/>
      <c r="Z943" s="29"/>
      <c r="AA943" s="29"/>
      <c r="AB943" s="29"/>
      <c r="AC943" s="29"/>
    </row>
    <row r="944" spans="1:29" ht="15.75" customHeight="1">
      <c r="A944" s="29"/>
      <c r="B944" s="29"/>
      <c r="C944" s="29"/>
      <c r="D944" s="75"/>
      <c r="E944" s="29"/>
      <c r="F944" s="29"/>
      <c r="G944" s="29"/>
      <c r="H944" s="29"/>
      <c r="I944" s="29"/>
      <c r="J944" s="29"/>
      <c r="K944" s="29"/>
      <c r="L944" s="29"/>
      <c r="M944" s="29"/>
      <c r="N944" s="29"/>
      <c r="O944" s="29"/>
      <c r="P944" s="29"/>
      <c r="Q944" s="29"/>
      <c r="R944" s="29"/>
      <c r="S944" s="29"/>
      <c r="T944" s="29"/>
      <c r="U944" s="29"/>
      <c r="V944" s="29"/>
      <c r="W944" s="29"/>
      <c r="X944" s="29"/>
      <c r="Y944" s="29"/>
      <c r="Z944" s="29"/>
      <c r="AA944" s="29"/>
      <c r="AB944" s="29"/>
      <c r="AC944" s="29"/>
    </row>
    <row r="945" spans="1:29" ht="15.75" customHeight="1">
      <c r="A945" s="29"/>
      <c r="B945" s="29"/>
      <c r="C945" s="29"/>
      <c r="D945" s="75"/>
      <c r="E945" s="29"/>
      <c r="F945" s="29"/>
      <c r="G945" s="29"/>
      <c r="H945" s="29"/>
      <c r="I945" s="29"/>
      <c r="J945" s="29"/>
      <c r="K945" s="29"/>
      <c r="L945" s="29"/>
      <c r="M945" s="29"/>
      <c r="N945" s="29"/>
      <c r="O945" s="29"/>
      <c r="P945" s="29"/>
      <c r="Q945" s="29"/>
      <c r="R945" s="29"/>
      <c r="S945" s="29"/>
      <c r="T945" s="29"/>
      <c r="U945" s="29"/>
      <c r="V945" s="29"/>
      <c r="W945" s="29"/>
      <c r="X945" s="29"/>
      <c r="Y945" s="29"/>
      <c r="Z945" s="29"/>
      <c r="AA945" s="29"/>
      <c r="AB945" s="29"/>
      <c r="AC945" s="29"/>
    </row>
    <row r="946" spans="1:29" ht="15.75" customHeight="1">
      <c r="A946" s="29"/>
      <c r="B946" s="29"/>
      <c r="C946" s="29"/>
      <c r="D946" s="75"/>
      <c r="E946" s="29"/>
      <c r="F946" s="29"/>
      <c r="G946" s="29"/>
      <c r="H946" s="29"/>
      <c r="I946" s="29"/>
      <c r="J946" s="29"/>
      <c r="K946" s="29"/>
      <c r="L946" s="29"/>
      <c r="M946" s="29"/>
      <c r="N946" s="29"/>
      <c r="O946" s="29"/>
      <c r="P946" s="29"/>
      <c r="Q946" s="29"/>
      <c r="R946" s="29"/>
      <c r="S946" s="29"/>
      <c r="T946" s="29"/>
      <c r="U946" s="29"/>
      <c r="V946" s="29"/>
      <c r="W946" s="29"/>
      <c r="X946" s="29"/>
      <c r="Y946" s="29"/>
      <c r="Z946" s="29"/>
      <c r="AA946" s="29"/>
      <c r="AB946" s="29"/>
      <c r="AC946" s="29"/>
    </row>
    <row r="947" spans="1:29" ht="15.75" customHeight="1">
      <c r="A947" s="29"/>
      <c r="B947" s="29"/>
      <c r="C947" s="29"/>
      <c r="D947" s="75"/>
      <c r="E947" s="29"/>
      <c r="F947" s="29"/>
      <c r="G947" s="29"/>
      <c r="H947" s="29"/>
      <c r="I947" s="29"/>
      <c r="J947" s="29"/>
      <c r="K947" s="29"/>
      <c r="L947" s="29"/>
      <c r="M947" s="29"/>
      <c r="N947" s="29"/>
      <c r="O947" s="29"/>
      <c r="P947" s="29"/>
      <c r="Q947" s="29"/>
      <c r="R947" s="29"/>
      <c r="S947" s="29"/>
      <c r="T947" s="29"/>
      <c r="U947" s="29"/>
      <c r="V947" s="29"/>
      <c r="W947" s="29"/>
      <c r="X947" s="29"/>
      <c r="Y947" s="29"/>
      <c r="Z947" s="29"/>
      <c r="AA947" s="29"/>
      <c r="AB947" s="29"/>
      <c r="AC947" s="29"/>
    </row>
    <row r="948" spans="1:29" ht="15.75" customHeight="1">
      <c r="A948" s="29"/>
      <c r="B948" s="29"/>
      <c r="C948" s="29"/>
      <c r="D948" s="75"/>
      <c r="E948" s="29"/>
      <c r="F948" s="29"/>
      <c r="G948" s="29"/>
      <c r="H948" s="29"/>
      <c r="I948" s="29"/>
      <c r="J948" s="29"/>
      <c r="K948" s="29"/>
      <c r="L948" s="29"/>
      <c r="M948" s="29"/>
      <c r="N948" s="29"/>
      <c r="O948" s="29"/>
      <c r="P948" s="29"/>
      <c r="Q948" s="29"/>
      <c r="R948" s="29"/>
      <c r="S948" s="29"/>
      <c r="T948" s="29"/>
      <c r="U948" s="29"/>
      <c r="V948" s="29"/>
      <c r="W948" s="29"/>
      <c r="X948" s="29"/>
      <c r="Y948" s="29"/>
      <c r="Z948" s="29"/>
      <c r="AA948" s="29"/>
      <c r="AB948" s="29"/>
      <c r="AC948" s="29"/>
    </row>
    <row r="949" spans="1:29" ht="15.75" customHeight="1">
      <c r="A949" s="29"/>
      <c r="B949" s="29"/>
      <c r="C949" s="29"/>
      <c r="D949" s="75"/>
      <c r="E949" s="29"/>
      <c r="F949" s="29"/>
      <c r="G949" s="29"/>
      <c r="H949" s="29"/>
      <c r="I949" s="29"/>
      <c r="J949" s="29"/>
      <c r="K949" s="29"/>
      <c r="L949" s="29"/>
      <c r="M949" s="29"/>
      <c r="N949" s="29"/>
      <c r="O949" s="29"/>
      <c r="P949" s="29"/>
      <c r="Q949" s="29"/>
      <c r="R949" s="29"/>
      <c r="S949" s="29"/>
      <c r="T949" s="29"/>
      <c r="U949" s="29"/>
      <c r="V949" s="29"/>
      <c r="W949" s="29"/>
      <c r="X949" s="29"/>
      <c r="Y949" s="29"/>
      <c r="Z949" s="29"/>
      <c r="AA949" s="29"/>
      <c r="AB949" s="29"/>
      <c r="AC949" s="29"/>
    </row>
    <row r="950" spans="1:29" ht="15.75" customHeight="1">
      <c r="A950" s="29"/>
      <c r="B950" s="29"/>
      <c r="C950" s="29"/>
      <c r="D950" s="75"/>
      <c r="E950" s="29"/>
      <c r="F950" s="29"/>
      <c r="G950" s="29"/>
      <c r="H950" s="29"/>
      <c r="I950" s="29"/>
      <c r="J950" s="29"/>
      <c r="K950" s="29"/>
      <c r="L950" s="29"/>
      <c r="M950" s="29"/>
      <c r="N950" s="29"/>
      <c r="O950" s="29"/>
      <c r="P950" s="29"/>
      <c r="Q950" s="29"/>
      <c r="R950" s="29"/>
      <c r="S950" s="29"/>
      <c r="T950" s="29"/>
      <c r="U950" s="29"/>
      <c r="V950" s="29"/>
      <c r="W950" s="29"/>
      <c r="X950" s="29"/>
      <c r="Y950" s="29"/>
      <c r="Z950" s="29"/>
      <c r="AA950" s="29"/>
      <c r="AB950" s="29"/>
      <c r="AC950" s="29"/>
    </row>
    <row r="951" spans="1:29" ht="15.75" customHeight="1">
      <c r="A951" s="29"/>
      <c r="B951" s="29"/>
      <c r="C951" s="29"/>
      <c r="D951" s="75"/>
      <c r="E951" s="29"/>
      <c r="F951" s="29"/>
      <c r="G951" s="29"/>
      <c r="H951" s="29"/>
      <c r="I951" s="29"/>
      <c r="J951" s="29"/>
      <c r="K951" s="29"/>
      <c r="L951" s="29"/>
      <c r="M951" s="29"/>
      <c r="N951" s="29"/>
      <c r="O951" s="29"/>
      <c r="P951" s="29"/>
      <c r="Q951" s="29"/>
      <c r="R951" s="29"/>
      <c r="S951" s="29"/>
      <c r="T951" s="29"/>
      <c r="U951" s="29"/>
      <c r="V951" s="29"/>
      <c r="W951" s="29"/>
      <c r="X951" s="29"/>
      <c r="Y951" s="29"/>
      <c r="Z951" s="29"/>
      <c r="AA951" s="29"/>
      <c r="AB951" s="29"/>
      <c r="AC951" s="29"/>
    </row>
    <row r="952" spans="1:29" ht="15.75" customHeight="1">
      <c r="A952" s="29"/>
      <c r="B952" s="29"/>
      <c r="C952" s="29"/>
      <c r="D952" s="75"/>
      <c r="E952" s="29"/>
      <c r="F952" s="29"/>
      <c r="G952" s="29"/>
      <c r="H952" s="29"/>
      <c r="I952" s="29"/>
      <c r="J952" s="29"/>
      <c r="K952" s="29"/>
      <c r="L952" s="29"/>
      <c r="M952" s="29"/>
      <c r="N952" s="29"/>
      <c r="O952" s="29"/>
      <c r="P952" s="29"/>
      <c r="Q952" s="29"/>
      <c r="R952" s="29"/>
      <c r="S952" s="29"/>
      <c r="T952" s="29"/>
      <c r="U952" s="29"/>
      <c r="V952" s="29"/>
      <c r="W952" s="29"/>
      <c r="X952" s="29"/>
      <c r="Y952" s="29"/>
      <c r="Z952" s="29"/>
      <c r="AA952" s="29"/>
      <c r="AB952" s="29"/>
      <c r="AC952" s="29"/>
    </row>
    <row r="953" spans="1:29" ht="15.75" customHeight="1">
      <c r="A953" s="29"/>
      <c r="B953" s="29"/>
      <c r="C953" s="29"/>
      <c r="D953" s="75"/>
      <c r="E953" s="29"/>
      <c r="F953" s="29"/>
      <c r="G953" s="29"/>
      <c r="H953" s="29"/>
      <c r="I953" s="29"/>
      <c r="J953" s="29"/>
      <c r="K953" s="29"/>
      <c r="L953" s="29"/>
      <c r="M953" s="29"/>
      <c r="N953" s="29"/>
      <c r="O953" s="29"/>
      <c r="P953" s="29"/>
      <c r="Q953" s="29"/>
      <c r="R953" s="29"/>
      <c r="S953" s="29"/>
      <c r="T953" s="29"/>
      <c r="U953" s="29"/>
      <c r="V953" s="29"/>
      <c r="W953" s="29"/>
      <c r="X953" s="29"/>
      <c r="Y953" s="29"/>
      <c r="Z953" s="29"/>
      <c r="AA953" s="29"/>
      <c r="AB953" s="29"/>
      <c r="AC953" s="29"/>
    </row>
    <row r="954" spans="1:29" ht="15.75" customHeight="1">
      <c r="A954" s="29"/>
      <c r="B954" s="29"/>
      <c r="C954" s="29"/>
      <c r="D954" s="75"/>
      <c r="E954" s="29"/>
      <c r="F954" s="29"/>
      <c r="G954" s="29"/>
      <c r="H954" s="29"/>
      <c r="I954" s="29"/>
      <c r="J954" s="29"/>
      <c r="K954" s="29"/>
      <c r="L954" s="29"/>
      <c r="M954" s="29"/>
      <c r="N954" s="29"/>
      <c r="O954" s="29"/>
      <c r="P954" s="29"/>
      <c r="Q954" s="29"/>
      <c r="R954" s="29"/>
      <c r="S954" s="29"/>
      <c r="T954" s="29"/>
      <c r="U954" s="29"/>
      <c r="V954" s="29"/>
      <c r="W954" s="29"/>
      <c r="X954" s="29"/>
      <c r="Y954" s="29"/>
      <c r="Z954" s="29"/>
      <c r="AA954" s="29"/>
      <c r="AB954" s="29"/>
      <c r="AC954" s="29"/>
    </row>
    <row r="955" spans="1:29" ht="15.75" customHeight="1">
      <c r="A955" s="29"/>
      <c r="B955" s="29"/>
      <c r="C955" s="29"/>
      <c r="D955" s="75"/>
      <c r="E955" s="29"/>
      <c r="F955" s="29"/>
      <c r="G955" s="29"/>
      <c r="H955" s="29"/>
      <c r="I955" s="29"/>
      <c r="J955" s="29"/>
      <c r="K955" s="29"/>
      <c r="L955" s="29"/>
      <c r="M955" s="29"/>
      <c r="N955" s="29"/>
      <c r="O955" s="29"/>
      <c r="P955" s="29"/>
      <c r="Q955" s="29"/>
      <c r="R955" s="29"/>
      <c r="S955" s="29"/>
      <c r="T955" s="29"/>
      <c r="U955" s="29"/>
      <c r="V955" s="29"/>
      <c r="W955" s="29"/>
      <c r="X955" s="29"/>
      <c r="Y955" s="29"/>
      <c r="Z955" s="29"/>
      <c r="AA955" s="29"/>
      <c r="AB955" s="29"/>
      <c r="AC955" s="29"/>
    </row>
    <row r="956" spans="1:29" ht="15.75" customHeight="1">
      <c r="A956" s="29"/>
      <c r="B956" s="29"/>
      <c r="C956" s="29"/>
      <c r="D956" s="75"/>
      <c r="E956" s="29"/>
      <c r="F956" s="29"/>
      <c r="G956" s="29"/>
      <c r="H956" s="29"/>
      <c r="I956" s="29"/>
      <c r="J956" s="29"/>
      <c r="K956" s="29"/>
      <c r="L956" s="29"/>
      <c r="M956" s="29"/>
      <c r="N956" s="29"/>
      <c r="O956" s="29"/>
      <c r="P956" s="29"/>
      <c r="Q956" s="29"/>
      <c r="R956" s="29"/>
      <c r="S956" s="29"/>
      <c r="T956" s="29"/>
      <c r="U956" s="29"/>
      <c r="V956" s="29"/>
      <c r="W956" s="29"/>
      <c r="X956" s="29"/>
      <c r="Y956" s="29"/>
      <c r="Z956" s="29"/>
      <c r="AA956" s="29"/>
      <c r="AB956" s="29"/>
      <c r="AC956" s="29"/>
    </row>
    <row r="957" spans="1:29" ht="15.75" customHeight="1">
      <c r="A957" s="29"/>
      <c r="B957" s="29"/>
      <c r="C957" s="29"/>
      <c r="D957" s="75"/>
      <c r="E957" s="29"/>
      <c r="F957" s="29"/>
      <c r="G957" s="29"/>
      <c r="H957" s="29"/>
      <c r="I957" s="29"/>
      <c r="J957" s="29"/>
      <c r="K957" s="29"/>
      <c r="L957" s="29"/>
      <c r="M957" s="29"/>
      <c r="N957" s="29"/>
      <c r="O957" s="29"/>
      <c r="P957" s="29"/>
      <c r="Q957" s="29"/>
      <c r="R957" s="29"/>
      <c r="S957" s="29"/>
      <c r="T957" s="29"/>
      <c r="U957" s="29"/>
      <c r="V957" s="29"/>
      <c r="W957" s="29"/>
      <c r="X957" s="29"/>
      <c r="Y957" s="29"/>
      <c r="Z957" s="29"/>
      <c r="AA957" s="29"/>
      <c r="AB957" s="29"/>
      <c r="AC957" s="29"/>
    </row>
    <row r="958" spans="1:29" ht="15.75" customHeight="1">
      <c r="A958" s="29"/>
      <c r="B958" s="29"/>
      <c r="C958" s="29"/>
      <c r="D958" s="75"/>
      <c r="E958" s="29"/>
      <c r="F958" s="29"/>
      <c r="G958" s="29"/>
      <c r="H958" s="29"/>
      <c r="I958" s="29"/>
      <c r="J958" s="29"/>
      <c r="K958" s="29"/>
      <c r="L958" s="29"/>
      <c r="M958" s="29"/>
      <c r="N958" s="29"/>
      <c r="O958" s="29"/>
      <c r="P958" s="29"/>
      <c r="Q958" s="29"/>
      <c r="R958" s="29"/>
      <c r="S958" s="29"/>
      <c r="T958" s="29"/>
      <c r="U958" s="29"/>
      <c r="V958" s="29"/>
      <c r="W958" s="29"/>
      <c r="X958" s="29"/>
      <c r="Y958" s="29"/>
      <c r="Z958" s="29"/>
      <c r="AA958" s="29"/>
      <c r="AB958" s="29"/>
      <c r="AC958" s="29"/>
    </row>
    <row r="959" spans="1:29" ht="15.75" customHeight="1">
      <c r="A959" s="29"/>
      <c r="B959" s="29"/>
      <c r="C959" s="29"/>
      <c r="D959" s="75"/>
      <c r="E959" s="29"/>
      <c r="F959" s="29"/>
      <c r="G959" s="29"/>
      <c r="H959" s="29"/>
      <c r="I959" s="29"/>
      <c r="J959" s="29"/>
      <c r="K959" s="29"/>
      <c r="L959" s="29"/>
      <c r="M959" s="29"/>
      <c r="N959" s="29"/>
      <c r="O959" s="29"/>
      <c r="P959" s="29"/>
      <c r="Q959" s="29"/>
      <c r="R959" s="29"/>
      <c r="S959" s="29"/>
      <c r="T959" s="29"/>
      <c r="U959" s="29"/>
      <c r="V959" s="29"/>
      <c r="W959" s="29"/>
      <c r="X959" s="29"/>
      <c r="Y959" s="29"/>
      <c r="Z959" s="29"/>
      <c r="AA959" s="29"/>
      <c r="AB959" s="29"/>
      <c r="AC959" s="29"/>
    </row>
    <row r="960" spans="1:29" ht="15.75" customHeight="1">
      <c r="A960" s="29"/>
      <c r="B960" s="29"/>
      <c r="C960" s="29"/>
      <c r="D960" s="75"/>
      <c r="E960" s="29"/>
      <c r="F960" s="29"/>
      <c r="G960" s="29"/>
      <c r="H960" s="29"/>
      <c r="I960" s="29"/>
      <c r="J960" s="29"/>
      <c r="K960" s="29"/>
      <c r="L960" s="29"/>
      <c r="M960" s="29"/>
      <c r="N960" s="29"/>
      <c r="O960" s="29"/>
      <c r="P960" s="29"/>
      <c r="Q960" s="29"/>
      <c r="R960" s="29"/>
      <c r="S960" s="29"/>
      <c r="T960" s="29"/>
      <c r="U960" s="29"/>
      <c r="V960" s="29"/>
      <c r="W960" s="29"/>
      <c r="X960" s="29"/>
      <c r="Y960" s="29"/>
      <c r="Z960" s="29"/>
      <c r="AA960" s="29"/>
      <c r="AB960" s="29"/>
      <c r="AC960" s="29"/>
    </row>
    <row r="961" spans="1:29" ht="15.75" customHeight="1">
      <c r="A961" s="29"/>
      <c r="B961" s="29"/>
      <c r="C961" s="29"/>
      <c r="D961" s="75"/>
      <c r="E961" s="29"/>
      <c r="F961" s="29"/>
      <c r="G961" s="29"/>
      <c r="H961" s="29"/>
      <c r="I961" s="29"/>
      <c r="J961" s="29"/>
      <c r="K961" s="29"/>
      <c r="L961" s="29"/>
      <c r="M961" s="29"/>
      <c r="N961" s="29"/>
      <c r="O961" s="29"/>
      <c r="P961" s="29"/>
      <c r="Q961" s="29"/>
      <c r="R961" s="29"/>
      <c r="S961" s="29"/>
      <c r="T961" s="29"/>
      <c r="U961" s="29"/>
      <c r="V961" s="29"/>
      <c r="W961" s="29"/>
      <c r="X961" s="29"/>
      <c r="Y961" s="29"/>
      <c r="Z961" s="29"/>
      <c r="AA961" s="29"/>
      <c r="AB961" s="29"/>
      <c r="AC961" s="29"/>
    </row>
    <row r="962" spans="1:29" ht="15.75" customHeight="1">
      <c r="A962" s="29"/>
      <c r="B962" s="29"/>
      <c r="C962" s="29"/>
      <c r="D962" s="75"/>
      <c r="E962" s="29"/>
      <c r="F962" s="29"/>
      <c r="G962" s="29"/>
      <c r="H962" s="29"/>
      <c r="I962" s="29"/>
      <c r="J962" s="29"/>
      <c r="K962" s="29"/>
      <c r="L962" s="29"/>
      <c r="M962" s="29"/>
      <c r="N962" s="29"/>
      <c r="O962" s="29"/>
      <c r="P962" s="29"/>
      <c r="Q962" s="29"/>
      <c r="R962" s="29"/>
      <c r="S962" s="29"/>
      <c r="T962" s="29"/>
      <c r="U962" s="29"/>
      <c r="V962" s="29"/>
      <c r="W962" s="29"/>
      <c r="X962" s="29"/>
      <c r="Y962" s="29"/>
      <c r="Z962" s="29"/>
      <c r="AA962" s="29"/>
      <c r="AB962" s="29"/>
      <c r="AC962" s="29"/>
    </row>
    <row r="963" spans="1:29" ht="15.75" customHeight="1">
      <c r="A963" s="29"/>
      <c r="B963" s="29"/>
      <c r="C963" s="29"/>
      <c r="D963" s="75"/>
      <c r="E963" s="29"/>
      <c r="F963" s="29"/>
      <c r="G963" s="29"/>
      <c r="H963" s="29"/>
      <c r="I963" s="29"/>
      <c r="J963" s="29"/>
      <c r="K963" s="29"/>
      <c r="L963" s="29"/>
      <c r="M963" s="29"/>
      <c r="N963" s="29"/>
      <c r="O963" s="29"/>
      <c r="P963" s="29"/>
      <c r="Q963" s="29"/>
      <c r="R963" s="29"/>
      <c r="S963" s="29"/>
      <c r="T963" s="29"/>
      <c r="U963" s="29"/>
      <c r="V963" s="29"/>
      <c r="W963" s="29"/>
      <c r="X963" s="29"/>
      <c r="Y963" s="29"/>
      <c r="Z963" s="29"/>
      <c r="AA963" s="29"/>
      <c r="AB963" s="29"/>
      <c r="AC963" s="29"/>
    </row>
    <row r="964" spans="1:29" ht="15.75" customHeight="1">
      <c r="A964" s="29"/>
      <c r="B964" s="29"/>
      <c r="C964" s="29"/>
      <c r="D964" s="75"/>
      <c r="E964" s="29"/>
      <c r="F964" s="29"/>
      <c r="G964" s="29"/>
      <c r="H964" s="29"/>
      <c r="I964" s="29"/>
      <c r="J964" s="29"/>
      <c r="K964" s="29"/>
      <c r="L964" s="29"/>
      <c r="M964" s="29"/>
      <c r="N964" s="29"/>
      <c r="O964" s="29"/>
      <c r="P964" s="29"/>
      <c r="Q964" s="29"/>
      <c r="R964" s="29"/>
      <c r="S964" s="29"/>
      <c r="T964" s="29"/>
      <c r="U964" s="29"/>
      <c r="V964" s="29"/>
      <c r="W964" s="29"/>
      <c r="X964" s="29"/>
      <c r="Y964" s="29"/>
      <c r="Z964" s="29"/>
      <c r="AA964" s="29"/>
      <c r="AB964" s="29"/>
      <c r="AC964" s="29"/>
    </row>
    <row r="965" spans="1:29" ht="15.75" customHeight="1">
      <c r="A965" s="29"/>
      <c r="B965" s="29"/>
      <c r="C965" s="29"/>
      <c r="D965" s="75"/>
      <c r="E965" s="29"/>
      <c r="F965" s="29"/>
      <c r="G965" s="29"/>
      <c r="H965" s="29"/>
      <c r="I965" s="29"/>
      <c r="J965" s="29"/>
      <c r="K965" s="29"/>
      <c r="L965" s="29"/>
      <c r="M965" s="29"/>
      <c r="N965" s="29"/>
      <c r="O965" s="29"/>
      <c r="P965" s="29"/>
      <c r="Q965" s="29"/>
      <c r="R965" s="29"/>
      <c r="S965" s="29"/>
      <c r="T965" s="29"/>
      <c r="U965" s="29"/>
      <c r="V965" s="29"/>
      <c r="W965" s="29"/>
      <c r="X965" s="29"/>
      <c r="Y965" s="29"/>
      <c r="Z965" s="29"/>
      <c r="AA965" s="29"/>
      <c r="AB965" s="29"/>
      <c r="AC965" s="29"/>
    </row>
    <row r="966" spans="1:29" ht="15.75" customHeight="1">
      <c r="A966" s="29"/>
      <c r="B966" s="29"/>
      <c r="C966" s="29"/>
      <c r="D966" s="75"/>
      <c r="E966" s="29"/>
      <c r="F966" s="29"/>
      <c r="G966" s="29"/>
      <c r="H966" s="29"/>
      <c r="I966" s="29"/>
      <c r="J966" s="29"/>
      <c r="K966" s="29"/>
      <c r="L966" s="29"/>
      <c r="M966" s="29"/>
      <c r="N966" s="29"/>
      <c r="O966" s="29"/>
      <c r="P966" s="29"/>
      <c r="Q966" s="29"/>
      <c r="R966" s="29"/>
      <c r="S966" s="29"/>
      <c r="T966" s="29"/>
      <c r="U966" s="29"/>
      <c r="V966" s="29"/>
      <c r="W966" s="29"/>
      <c r="X966" s="29"/>
      <c r="Y966" s="29"/>
      <c r="Z966" s="29"/>
      <c r="AA966" s="29"/>
      <c r="AB966" s="29"/>
      <c r="AC966" s="29"/>
    </row>
    <row r="967" spans="1:29" ht="15.75" customHeight="1">
      <c r="A967" s="29"/>
      <c r="B967" s="29"/>
      <c r="C967" s="29"/>
      <c r="D967" s="75"/>
      <c r="E967" s="29"/>
      <c r="F967" s="29"/>
      <c r="G967" s="29"/>
      <c r="H967" s="29"/>
      <c r="I967" s="29"/>
      <c r="J967" s="29"/>
      <c r="K967" s="29"/>
      <c r="L967" s="29"/>
      <c r="M967" s="29"/>
      <c r="N967" s="29"/>
      <c r="O967" s="29"/>
      <c r="P967" s="29"/>
      <c r="Q967" s="29"/>
      <c r="R967" s="29"/>
      <c r="S967" s="29"/>
      <c r="T967" s="29"/>
      <c r="U967" s="29"/>
      <c r="V967" s="29"/>
      <c r="W967" s="29"/>
      <c r="X967" s="29"/>
      <c r="Y967" s="29"/>
      <c r="Z967" s="29"/>
      <c r="AA967" s="29"/>
      <c r="AB967" s="29"/>
      <c r="AC967" s="29"/>
    </row>
    <row r="968" spans="1:29" ht="15.75" customHeight="1">
      <c r="A968" s="29"/>
      <c r="B968" s="29"/>
      <c r="C968" s="29"/>
      <c r="D968" s="75"/>
      <c r="E968" s="29"/>
      <c r="F968" s="29"/>
      <c r="G968" s="29"/>
      <c r="H968" s="29"/>
      <c r="I968" s="29"/>
      <c r="J968" s="29"/>
      <c r="K968" s="29"/>
      <c r="L968" s="29"/>
      <c r="M968" s="29"/>
      <c r="N968" s="29"/>
      <c r="O968" s="29"/>
      <c r="P968" s="29"/>
      <c r="Q968" s="29"/>
      <c r="R968" s="29"/>
      <c r="S968" s="29"/>
      <c r="T968" s="29"/>
      <c r="U968" s="29"/>
      <c r="V968" s="29"/>
      <c r="W968" s="29"/>
      <c r="X968" s="29"/>
      <c r="Y968" s="29"/>
      <c r="Z968" s="29"/>
      <c r="AA968" s="29"/>
      <c r="AB968" s="29"/>
      <c r="AC968" s="29"/>
    </row>
    <row r="969" spans="1:29" ht="15.75" customHeight="1">
      <c r="A969" s="29"/>
      <c r="B969" s="29"/>
      <c r="C969" s="29"/>
      <c r="D969" s="75"/>
      <c r="E969" s="29"/>
      <c r="F969" s="29"/>
      <c r="G969" s="29"/>
      <c r="H969" s="29"/>
      <c r="I969" s="29"/>
      <c r="J969" s="29"/>
      <c r="K969" s="29"/>
      <c r="L969" s="29"/>
      <c r="M969" s="29"/>
      <c r="N969" s="29"/>
      <c r="O969" s="29"/>
      <c r="P969" s="29"/>
      <c r="Q969" s="29"/>
      <c r="R969" s="29"/>
      <c r="S969" s="29"/>
      <c r="T969" s="29"/>
      <c r="U969" s="29"/>
      <c r="V969" s="29"/>
      <c r="W969" s="29"/>
      <c r="X969" s="29"/>
      <c r="Y969" s="29"/>
      <c r="Z969" s="29"/>
      <c r="AA969" s="29"/>
      <c r="AB969" s="29"/>
      <c r="AC969" s="29"/>
    </row>
    <row r="970" spans="1:29" ht="15.75" customHeight="1">
      <c r="A970" s="29"/>
      <c r="B970" s="29"/>
      <c r="C970" s="29"/>
      <c r="D970" s="75"/>
      <c r="E970" s="29"/>
      <c r="F970" s="29"/>
      <c r="G970" s="29"/>
      <c r="H970" s="29"/>
      <c r="I970" s="29"/>
      <c r="J970" s="29"/>
      <c r="K970" s="29"/>
      <c r="L970" s="29"/>
      <c r="M970" s="29"/>
      <c r="N970" s="29"/>
      <c r="O970" s="29"/>
      <c r="P970" s="29"/>
      <c r="Q970" s="29"/>
      <c r="R970" s="29"/>
      <c r="S970" s="29"/>
      <c r="T970" s="29"/>
      <c r="U970" s="29"/>
      <c r="V970" s="29"/>
      <c r="W970" s="29"/>
      <c r="X970" s="29"/>
      <c r="Y970" s="29"/>
      <c r="Z970" s="29"/>
      <c r="AA970" s="29"/>
      <c r="AB970" s="29"/>
      <c r="AC970" s="29"/>
    </row>
    <row r="971" spans="1:29" ht="15.75" customHeight="1">
      <c r="A971" s="29"/>
      <c r="B971" s="29"/>
      <c r="C971" s="29"/>
      <c r="D971" s="75"/>
      <c r="E971" s="29"/>
      <c r="F971" s="29"/>
      <c r="G971" s="29"/>
      <c r="H971" s="29"/>
      <c r="I971" s="29"/>
      <c r="J971" s="29"/>
      <c r="K971" s="29"/>
      <c r="L971" s="29"/>
      <c r="M971" s="29"/>
      <c r="N971" s="29"/>
      <c r="O971" s="29"/>
      <c r="P971" s="29"/>
      <c r="Q971" s="29"/>
      <c r="R971" s="29"/>
      <c r="S971" s="29"/>
      <c r="T971" s="29"/>
      <c r="U971" s="29"/>
      <c r="V971" s="29"/>
      <c r="W971" s="29"/>
      <c r="X971" s="29"/>
      <c r="Y971" s="29"/>
      <c r="Z971" s="29"/>
      <c r="AA971" s="29"/>
      <c r="AB971" s="29"/>
      <c r="AC971" s="29"/>
    </row>
    <row r="972" spans="1:29" ht="15.75" customHeight="1">
      <c r="A972" s="29"/>
      <c r="B972" s="29"/>
      <c r="C972" s="29"/>
      <c r="D972" s="75"/>
      <c r="E972" s="29"/>
      <c r="F972" s="29"/>
      <c r="G972" s="29"/>
      <c r="H972" s="29"/>
      <c r="I972" s="29"/>
      <c r="J972" s="29"/>
      <c r="K972" s="29"/>
      <c r="L972" s="29"/>
      <c r="M972" s="29"/>
      <c r="N972" s="29"/>
      <c r="O972" s="29"/>
      <c r="P972" s="29"/>
      <c r="Q972" s="29"/>
      <c r="R972" s="29"/>
      <c r="S972" s="29"/>
      <c r="T972" s="29"/>
      <c r="U972" s="29"/>
      <c r="V972" s="29"/>
      <c r="W972" s="29"/>
      <c r="X972" s="29"/>
      <c r="Y972" s="29"/>
      <c r="Z972" s="29"/>
      <c r="AA972" s="29"/>
      <c r="AB972" s="29"/>
      <c r="AC972" s="29"/>
    </row>
    <row r="973" spans="1:29" ht="15.75" customHeight="1">
      <c r="A973" s="29"/>
      <c r="B973" s="29"/>
      <c r="C973" s="29"/>
      <c r="D973" s="75"/>
      <c r="E973" s="29"/>
      <c r="F973" s="29"/>
      <c r="G973" s="29"/>
      <c r="H973" s="29"/>
      <c r="I973" s="29"/>
      <c r="J973" s="29"/>
      <c r="K973" s="29"/>
      <c r="L973" s="29"/>
      <c r="M973" s="29"/>
      <c r="N973" s="29"/>
      <c r="O973" s="29"/>
      <c r="P973" s="29"/>
      <c r="Q973" s="29"/>
      <c r="R973" s="29"/>
      <c r="S973" s="29"/>
      <c r="T973" s="29"/>
      <c r="U973" s="29"/>
      <c r="V973" s="29"/>
      <c r="W973" s="29"/>
      <c r="X973" s="29"/>
      <c r="Y973" s="29"/>
      <c r="Z973" s="29"/>
      <c r="AA973" s="29"/>
      <c r="AB973" s="29"/>
      <c r="AC973" s="29"/>
    </row>
    <row r="974" spans="1:29" ht="15.75" customHeight="1">
      <c r="A974" s="29"/>
      <c r="B974" s="29"/>
      <c r="C974" s="29"/>
      <c r="D974" s="75"/>
      <c r="E974" s="29"/>
      <c r="F974" s="29"/>
      <c r="G974" s="29"/>
      <c r="H974" s="29"/>
      <c r="I974" s="29"/>
      <c r="J974" s="29"/>
      <c r="K974" s="29"/>
      <c r="L974" s="29"/>
      <c r="M974" s="29"/>
      <c r="N974" s="29"/>
      <c r="O974" s="29"/>
      <c r="P974" s="29"/>
      <c r="Q974" s="29"/>
      <c r="R974" s="29"/>
      <c r="S974" s="29"/>
      <c r="T974" s="29"/>
      <c r="U974" s="29"/>
      <c r="V974" s="29"/>
      <c r="W974" s="29"/>
      <c r="X974" s="29"/>
      <c r="Y974" s="29"/>
      <c r="Z974" s="29"/>
      <c r="AA974" s="29"/>
      <c r="AB974" s="29"/>
      <c r="AC974" s="29"/>
    </row>
    <row r="975" spans="1:29" ht="15.75" customHeight="1">
      <c r="A975" s="29"/>
      <c r="B975" s="29"/>
      <c r="C975" s="29"/>
      <c r="D975" s="75"/>
      <c r="E975" s="29"/>
      <c r="F975" s="29"/>
      <c r="G975" s="29"/>
      <c r="H975" s="29"/>
      <c r="I975" s="29"/>
      <c r="J975" s="29"/>
      <c r="K975" s="29"/>
      <c r="L975" s="29"/>
      <c r="M975" s="29"/>
      <c r="N975" s="29"/>
      <c r="O975" s="29"/>
      <c r="P975" s="29"/>
      <c r="Q975" s="29"/>
      <c r="R975" s="29"/>
      <c r="S975" s="29"/>
      <c r="T975" s="29"/>
      <c r="U975" s="29"/>
      <c r="V975" s="29"/>
      <c r="W975" s="29"/>
      <c r="X975" s="29"/>
      <c r="Y975" s="29"/>
      <c r="Z975" s="29"/>
      <c r="AA975" s="29"/>
      <c r="AB975" s="29"/>
      <c r="AC975" s="29"/>
    </row>
    <row r="976" spans="1:29" ht="15.75" customHeight="1">
      <c r="A976" s="29"/>
      <c r="B976" s="29"/>
      <c r="C976" s="29"/>
      <c r="D976" s="75"/>
      <c r="E976" s="29"/>
      <c r="F976" s="29"/>
      <c r="G976" s="29"/>
      <c r="H976" s="29"/>
      <c r="I976" s="29"/>
      <c r="J976" s="29"/>
      <c r="K976" s="29"/>
      <c r="L976" s="29"/>
      <c r="M976" s="29"/>
      <c r="N976" s="29"/>
      <c r="O976" s="29"/>
      <c r="P976" s="29"/>
      <c r="Q976" s="29"/>
      <c r="R976" s="29"/>
      <c r="S976" s="29"/>
      <c r="T976" s="29"/>
      <c r="U976" s="29"/>
      <c r="V976" s="29"/>
      <c r="W976" s="29"/>
      <c r="X976" s="29"/>
      <c r="Y976" s="29"/>
      <c r="Z976" s="29"/>
      <c r="AA976" s="29"/>
      <c r="AB976" s="29"/>
      <c r="AC976" s="29"/>
    </row>
    <row r="977" spans="1:29" ht="15.75" customHeight="1">
      <c r="A977" s="29"/>
      <c r="B977" s="29"/>
      <c r="C977" s="29"/>
      <c r="D977" s="75"/>
      <c r="E977" s="29"/>
      <c r="F977" s="29"/>
      <c r="G977" s="29"/>
      <c r="H977" s="29"/>
      <c r="I977" s="29"/>
      <c r="J977" s="29"/>
      <c r="K977" s="29"/>
      <c r="L977" s="29"/>
      <c r="M977" s="29"/>
      <c r="N977" s="29"/>
      <c r="O977" s="29"/>
      <c r="P977" s="29"/>
      <c r="Q977" s="29"/>
      <c r="R977" s="29"/>
      <c r="S977" s="29"/>
      <c r="T977" s="29"/>
      <c r="U977" s="29"/>
      <c r="V977" s="29"/>
      <c r="W977" s="29"/>
      <c r="X977" s="29"/>
      <c r="Y977" s="29"/>
      <c r="Z977" s="29"/>
      <c r="AA977" s="29"/>
      <c r="AB977" s="29"/>
      <c r="AC977" s="29"/>
    </row>
    <row r="978" spans="1:29" ht="15.75" customHeight="1">
      <c r="A978" s="29"/>
      <c r="B978" s="29"/>
      <c r="C978" s="29"/>
      <c r="D978" s="75"/>
      <c r="E978" s="29"/>
      <c r="F978" s="29"/>
      <c r="G978" s="29"/>
      <c r="H978" s="29"/>
      <c r="I978" s="29"/>
      <c r="J978" s="29"/>
      <c r="K978" s="29"/>
      <c r="L978" s="29"/>
      <c r="M978" s="29"/>
      <c r="N978" s="29"/>
      <c r="O978" s="29"/>
      <c r="P978" s="29"/>
      <c r="Q978" s="29"/>
      <c r="R978" s="29"/>
      <c r="S978" s="29"/>
      <c r="T978" s="29"/>
      <c r="U978" s="29"/>
      <c r="V978" s="29"/>
      <c r="W978" s="29"/>
      <c r="X978" s="29"/>
      <c r="Y978" s="29"/>
      <c r="Z978" s="29"/>
      <c r="AA978" s="29"/>
      <c r="AB978" s="29"/>
      <c r="AC978" s="29"/>
    </row>
    <row r="979" spans="1:29" ht="15.75" customHeight="1">
      <c r="A979" s="29"/>
      <c r="B979" s="29"/>
      <c r="C979" s="29"/>
      <c r="D979" s="75"/>
      <c r="E979" s="29"/>
      <c r="F979" s="29"/>
      <c r="G979" s="29"/>
      <c r="H979" s="29"/>
      <c r="I979" s="29"/>
      <c r="J979" s="29"/>
      <c r="K979" s="29"/>
      <c r="L979" s="29"/>
      <c r="M979" s="29"/>
      <c r="N979" s="29"/>
      <c r="O979" s="29"/>
      <c r="P979" s="29"/>
      <c r="Q979" s="29"/>
      <c r="R979" s="29"/>
      <c r="S979" s="29"/>
      <c r="T979" s="29"/>
      <c r="U979" s="29"/>
      <c r="V979" s="29"/>
      <c r="W979" s="29"/>
      <c r="X979" s="29"/>
      <c r="Y979" s="29"/>
      <c r="Z979" s="29"/>
      <c r="AA979" s="29"/>
      <c r="AB979" s="29"/>
      <c r="AC979" s="29"/>
    </row>
    <row r="980" spans="1:29" ht="15.75" customHeight="1">
      <c r="A980" s="29"/>
      <c r="B980" s="29"/>
      <c r="C980" s="29"/>
      <c r="D980" s="75"/>
      <c r="E980" s="29"/>
      <c r="F980" s="29"/>
      <c r="G980" s="29"/>
      <c r="H980" s="29"/>
      <c r="I980" s="29"/>
      <c r="J980" s="29"/>
      <c r="K980" s="29"/>
      <c r="L980" s="29"/>
      <c r="M980" s="29"/>
      <c r="N980" s="29"/>
      <c r="O980" s="29"/>
      <c r="P980" s="29"/>
      <c r="Q980" s="29"/>
      <c r="R980" s="29"/>
      <c r="S980" s="29"/>
      <c r="T980" s="29"/>
      <c r="U980" s="29"/>
      <c r="V980" s="29"/>
      <c r="W980" s="29"/>
      <c r="X980" s="29"/>
      <c r="Y980" s="29"/>
      <c r="Z980" s="29"/>
      <c r="AA980" s="29"/>
      <c r="AB980" s="29"/>
      <c r="AC980" s="29"/>
    </row>
    <row r="981" spans="1:29" ht="15.75" customHeight="1">
      <c r="A981" s="29"/>
      <c r="B981" s="29"/>
      <c r="C981" s="29"/>
      <c r="D981" s="75"/>
      <c r="E981" s="29"/>
      <c r="F981" s="29"/>
      <c r="G981" s="29"/>
      <c r="H981" s="29"/>
      <c r="I981" s="29"/>
      <c r="J981" s="29"/>
      <c r="K981" s="29"/>
      <c r="L981" s="29"/>
      <c r="M981" s="29"/>
      <c r="N981" s="29"/>
      <c r="O981" s="29"/>
      <c r="P981" s="29"/>
      <c r="Q981" s="29"/>
      <c r="R981" s="29"/>
      <c r="S981" s="29"/>
      <c r="T981" s="29"/>
      <c r="U981" s="29"/>
      <c r="V981" s="29"/>
      <c r="W981" s="29"/>
      <c r="X981" s="29"/>
      <c r="Y981" s="29"/>
      <c r="Z981" s="29"/>
      <c r="AA981" s="29"/>
      <c r="AB981" s="29"/>
      <c r="AC981" s="29"/>
    </row>
    <row r="982" spans="1:29" ht="15.75" customHeight="1">
      <c r="A982" s="29"/>
      <c r="B982" s="29"/>
      <c r="C982" s="29"/>
      <c r="D982" s="75"/>
      <c r="E982" s="29"/>
      <c r="F982" s="29"/>
      <c r="G982" s="29"/>
      <c r="H982" s="29"/>
      <c r="I982" s="29"/>
      <c r="J982" s="29"/>
      <c r="K982" s="29"/>
      <c r="L982" s="29"/>
      <c r="M982" s="29"/>
      <c r="N982" s="29"/>
      <c r="O982" s="29"/>
      <c r="P982" s="29"/>
      <c r="Q982" s="29"/>
      <c r="R982" s="29"/>
      <c r="S982" s="29"/>
      <c r="T982" s="29"/>
      <c r="U982" s="29"/>
      <c r="V982" s="29"/>
      <c r="W982" s="29"/>
      <c r="X982" s="29"/>
      <c r="Y982" s="29"/>
      <c r="Z982" s="29"/>
      <c r="AA982" s="29"/>
      <c r="AB982" s="29"/>
      <c r="AC982" s="29"/>
    </row>
    <row r="983" spans="1:29" ht="15.75" customHeight="1">
      <c r="A983" s="29"/>
      <c r="B983" s="29"/>
      <c r="C983" s="29"/>
      <c r="D983" s="75"/>
      <c r="E983" s="29"/>
      <c r="F983" s="29"/>
      <c r="G983" s="29"/>
      <c r="H983" s="29"/>
      <c r="I983" s="29"/>
      <c r="J983" s="29"/>
      <c r="K983" s="29"/>
      <c r="L983" s="29"/>
      <c r="M983" s="29"/>
      <c r="N983" s="29"/>
      <c r="O983" s="29"/>
      <c r="P983" s="29"/>
      <c r="Q983" s="29"/>
      <c r="R983" s="29"/>
      <c r="S983" s="29"/>
      <c r="T983" s="29"/>
      <c r="U983" s="29"/>
      <c r="V983" s="29"/>
      <c r="W983" s="29"/>
      <c r="X983" s="29"/>
      <c r="Y983" s="29"/>
      <c r="Z983" s="29"/>
      <c r="AA983" s="29"/>
      <c r="AB983" s="29"/>
      <c r="AC983" s="29"/>
    </row>
    <row r="984" spans="1:29" ht="15.75" customHeight="1">
      <c r="A984" s="29"/>
      <c r="B984" s="29"/>
      <c r="C984" s="29"/>
      <c r="D984" s="75"/>
      <c r="E984" s="29"/>
      <c r="F984" s="29"/>
      <c r="G984" s="29"/>
      <c r="H984" s="29"/>
      <c r="I984" s="29"/>
      <c r="J984" s="29"/>
      <c r="K984" s="29"/>
      <c r="L984" s="29"/>
      <c r="M984" s="29"/>
      <c r="N984" s="29"/>
      <c r="O984" s="29"/>
      <c r="P984" s="29"/>
      <c r="Q984" s="29"/>
      <c r="R984" s="29"/>
      <c r="S984" s="29"/>
      <c r="T984" s="29"/>
      <c r="U984" s="29"/>
      <c r="V984" s="29"/>
      <c r="W984" s="29"/>
      <c r="X984" s="29"/>
      <c r="Y984" s="29"/>
      <c r="Z984" s="29"/>
      <c r="AA984" s="29"/>
      <c r="AB984" s="29"/>
      <c r="AC984" s="29"/>
    </row>
    <row r="985" spans="1:29" ht="15.75" customHeight="1">
      <c r="A985" s="29"/>
      <c r="B985" s="29"/>
      <c r="C985" s="29"/>
      <c r="D985" s="75"/>
      <c r="E985" s="29"/>
      <c r="F985" s="29"/>
      <c r="G985" s="29"/>
      <c r="H985" s="29"/>
      <c r="I985" s="29"/>
      <c r="J985" s="29"/>
      <c r="K985" s="29"/>
      <c r="L985" s="29"/>
      <c r="M985" s="29"/>
      <c r="N985" s="29"/>
      <c r="O985" s="29"/>
      <c r="P985" s="29"/>
      <c r="Q985" s="29"/>
      <c r="R985" s="29"/>
      <c r="S985" s="29"/>
      <c r="T985" s="29"/>
      <c r="U985" s="29"/>
      <c r="V985" s="29"/>
      <c r="W985" s="29"/>
      <c r="X985" s="29"/>
      <c r="Y985" s="29"/>
      <c r="Z985" s="29"/>
      <c r="AA985" s="29"/>
      <c r="AB985" s="29"/>
      <c r="AC985" s="29"/>
    </row>
    <row r="986" spans="1:29" ht="15.75" customHeight="1">
      <c r="A986" s="29"/>
      <c r="B986" s="29"/>
      <c r="C986" s="29"/>
      <c r="D986" s="75"/>
      <c r="E986" s="29"/>
      <c r="F986" s="29"/>
      <c r="G986" s="29"/>
      <c r="H986" s="29"/>
      <c r="I986" s="29"/>
      <c r="J986" s="29"/>
      <c r="K986" s="29"/>
      <c r="L986" s="29"/>
      <c r="M986" s="29"/>
      <c r="N986" s="29"/>
      <c r="O986" s="29"/>
      <c r="P986" s="29"/>
      <c r="Q986" s="29"/>
      <c r="R986" s="29"/>
      <c r="S986" s="29"/>
      <c r="T986" s="29"/>
      <c r="U986" s="29"/>
      <c r="V986" s="29"/>
      <c r="W986" s="29"/>
      <c r="X986" s="29"/>
      <c r="Y986" s="29"/>
      <c r="Z986" s="29"/>
      <c r="AA986" s="29"/>
      <c r="AB986" s="29"/>
      <c r="AC986" s="29"/>
    </row>
    <row r="987" spans="1:29" ht="15.75" customHeight="1">
      <c r="A987" s="29"/>
      <c r="B987" s="29"/>
      <c r="C987" s="29"/>
      <c r="D987" s="75"/>
      <c r="E987" s="29"/>
      <c r="F987" s="29"/>
      <c r="G987" s="29"/>
      <c r="H987" s="29"/>
      <c r="I987" s="29"/>
      <c r="J987" s="29"/>
      <c r="K987" s="29"/>
      <c r="L987" s="29"/>
      <c r="M987" s="29"/>
      <c r="N987" s="29"/>
      <c r="O987" s="29"/>
      <c r="P987" s="29"/>
      <c r="Q987" s="29"/>
      <c r="R987" s="29"/>
      <c r="S987" s="29"/>
      <c r="T987" s="29"/>
      <c r="U987" s="29"/>
      <c r="V987" s="29"/>
      <c r="W987" s="29"/>
      <c r="X987" s="29"/>
      <c r="Y987" s="29"/>
      <c r="Z987" s="29"/>
      <c r="AA987" s="29"/>
      <c r="AB987" s="29"/>
      <c r="AC987" s="29"/>
    </row>
    <row r="988" spans="1:29" ht="15.75" customHeight="1">
      <c r="A988" s="29"/>
      <c r="B988" s="29"/>
      <c r="C988" s="29"/>
      <c r="D988" s="75"/>
      <c r="E988" s="29"/>
      <c r="F988" s="29"/>
      <c r="G988" s="29"/>
      <c r="H988" s="29"/>
      <c r="I988" s="29"/>
      <c r="J988" s="29"/>
      <c r="K988" s="29"/>
      <c r="L988" s="29"/>
      <c r="M988" s="29"/>
      <c r="N988" s="29"/>
      <c r="O988" s="29"/>
      <c r="P988" s="29"/>
      <c r="Q988" s="29"/>
      <c r="R988" s="29"/>
      <c r="S988" s="29"/>
      <c r="T988" s="29"/>
      <c r="U988" s="29"/>
      <c r="V988" s="29"/>
      <c r="W988" s="29"/>
      <c r="X988" s="29"/>
      <c r="Y988" s="29"/>
      <c r="Z988" s="29"/>
      <c r="AA988" s="29"/>
      <c r="AB988" s="29"/>
      <c r="AC988" s="29"/>
    </row>
    <row r="989" spans="1:29" ht="15.75" customHeight="1">
      <c r="A989" s="29"/>
      <c r="B989" s="29"/>
      <c r="C989" s="29"/>
      <c r="D989" s="75"/>
      <c r="E989" s="29"/>
      <c r="F989" s="29"/>
      <c r="G989" s="29"/>
      <c r="H989" s="29"/>
      <c r="I989" s="29"/>
      <c r="J989" s="29"/>
      <c r="K989" s="29"/>
      <c r="L989" s="29"/>
      <c r="M989" s="29"/>
      <c r="N989" s="29"/>
      <c r="O989" s="29"/>
      <c r="P989" s="29"/>
      <c r="Q989" s="29"/>
      <c r="R989" s="29"/>
      <c r="S989" s="29"/>
      <c r="T989" s="29"/>
      <c r="U989" s="29"/>
      <c r="V989" s="29"/>
      <c r="W989" s="29"/>
      <c r="X989" s="29"/>
      <c r="Y989" s="29"/>
      <c r="Z989" s="29"/>
      <c r="AA989" s="29"/>
      <c r="AB989" s="29"/>
      <c r="AC989" s="29"/>
    </row>
    <row r="990" spans="1:29" ht="15.75" customHeight="1">
      <c r="A990" s="29"/>
      <c r="B990" s="29"/>
      <c r="C990" s="29"/>
      <c r="D990" s="75"/>
      <c r="E990" s="29"/>
      <c r="F990" s="29"/>
      <c r="G990" s="29"/>
      <c r="H990" s="29"/>
      <c r="I990" s="29"/>
      <c r="J990" s="29"/>
      <c r="K990" s="29"/>
      <c r="L990" s="29"/>
      <c r="M990" s="29"/>
      <c r="N990" s="29"/>
      <c r="O990" s="29"/>
      <c r="P990" s="29"/>
      <c r="Q990" s="29"/>
      <c r="R990" s="29"/>
      <c r="S990" s="29"/>
      <c r="T990" s="29"/>
      <c r="U990" s="29"/>
      <c r="V990" s="29"/>
      <c r="W990" s="29"/>
      <c r="X990" s="29"/>
      <c r="Y990" s="29"/>
      <c r="Z990" s="29"/>
      <c r="AA990" s="29"/>
      <c r="AB990" s="29"/>
      <c r="AC990" s="29"/>
    </row>
  </sheetData>
  <mergeCells count="35">
    <mergeCell ref="F1:L1"/>
    <mergeCell ref="A3:L3"/>
    <mergeCell ref="A4:L4"/>
    <mergeCell ref="A1:A2"/>
    <mergeCell ref="B1:B2"/>
    <mergeCell ref="C1:C2"/>
    <mergeCell ref="D1:D2"/>
    <mergeCell ref="E1:E2"/>
    <mergeCell ref="O23:S23"/>
    <mergeCell ref="T23:AC23"/>
    <mergeCell ref="O28:AC28"/>
    <mergeCell ref="P29:S32"/>
    <mergeCell ref="B6:B8"/>
    <mergeCell ref="O6:AC6"/>
    <mergeCell ref="B15:B17"/>
    <mergeCell ref="B18:B20"/>
    <mergeCell ref="B21:B23"/>
    <mergeCell ref="O7:AC7"/>
    <mergeCell ref="T8:AC8"/>
    <mergeCell ref="B36:B38"/>
    <mergeCell ref="B39:E39"/>
    <mergeCell ref="O36:AC44"/>
    <mergeCell ref="B9:B11"/>
    <mergeCell ref="O10:O12"/>
    <mergeCell ref="P10:P12"/>
    <mergeCell ref="Q10:Q12"/>
    <mergeCell ref="B12:B14"/>
    <mergeCell ref="O13:AC13"/>
    <mergeCell ref="P14:S17"/>
    <mergeCell ref="B24:B26"/>
    <mergeCell ref="B27:B29"/>
    <mergeCell ref="B30:B32"/>
    <mergeCell ref="B33:B35"/>
    <mergeCell ref="O21:AC21"/>
    <mergeCell ref="O22:AC22"/>
  </mergeCells>
  <dataValidations count="1">
    <dataValidation type="list" allowBlank="1" showErrorMessage="1" sqref="K6:K35" xr:uid="{00000000-0002-0000-0400-000000000000}">
      <formula1>"Passed,Failed"</formula1>
    </dataValidation>
  </dataValidations>
  <pageMargins left="0.7" right="0.7" top="0.75" bottom="0.75" header="0" footer="0"/>
  <pageSetup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66FFFF"/>
  </sheetPr>
  <dimension ref="A1:AK1011"/>
  <sheetViews>
    <sheetView workbookViewId="0">
      <pane xSplit="4" topLeftCell="M10" activePane="topRight" state="frozen"/>
      <selection pane="topRight" activeCell="O26" sqref="O26"/>
      <selection activeCell="A7" sqref="A7"/>
    </sheetView>
  </sheetViews>
  <sheetFormatPr defaultColWidth="14.42578125" defaultRowHeight="15" customHeight="1"/>
  <cols>
    <col min="1" max="1" width="9.140625" customWidth="1"/>
    <col min="2" max="2" width="19.140625" customWidth="1"/>
    <col min="3" max="3" width="9.140625" customWidth="1"/>
    <col min="4" max="4" width="31.7109375" customWidth="1"/>
    <col min="5" max="5" width="32.85546875" style="751" customWidth="1"/>
    <col min="6" max="6" width="20.42578125" style="244" customWidth="1"/>
    <col min="7" max="7" width="9.140625" customWidth="1"/>
    <col min="8" max="8" width="10.140625" customWidth="1"/>
    <col min="9" max="9" width="12" customWidth="1"/>
    <col min="10" max="10" width="11.140625" customWidth="1"/>
    <col min="11" max="11" width="9.28515625" customWidth="1"/>
    <col min="12" max="12" width="14.42578125" customWidth="1"/>
    <col min="13" max="13" width="11.140625" customWidth="1"/>
    <col min="14" max="14" width="11.42578125" customWidth="1"/>
    <col min="15" max="15" width="10.85546875" customWidth="1"/>
    <col min="16" max="16" width="10.7109375" customWidth="1"/>
    <col min="17" max="18" width="14.42578125" customWidth="1"/>
    <col min="19" max="19" width="25.85546875" customWidth="1"/>
    <col min="20" max="20" width="10.28515625" style="252" customWidth="1"/>
    <col min="21" max="22" width="8.7109375" customWidth="1"/>
    <col min="23" max="23" width="15.140625" customWidth="1"/>
    <col min="24" max="24" width="14.7109375" customWidth="1"/>
    <col min="25" max="26" width="8.7109375" customWidth="1"/>
    <col min="27" max="27" width="25.28515625" customWidth="1"/>
    <col min="28" max="37" width="8.7109375" customWidth="1"/>
  </cols>
  <sheetData>
    <row r="1" spans="1:37">
      <c r="A1" s="7"/>
      <c r="B1" s="8"/>
      <c r="C1" s="1309" t="s">
        <v>542</v>
      </c>
      <c r="D1" s="1405"/>
      <c r="E1" s="1405"/>
      <c r="F1" s="1405"/>
      <c r="G1" s="1405"/>
      <c r="H1" s="1405"/>
      <c r="I1" s="1405"/>
      <c r="J1" s="1405"/>
      <c r="K1" s="1405"/>
      <c r="L1" s="1405"/>
      <c r="M1" s="1405"/>
      <c r="N1" s="1405"/>
      <c r="O1" s="1405"/>
      <c r="P1" s="1405"/>
      <c r="Q1" s="1405"/>
      <c r="R1" s="1405"/>
      <c r="S1" s="1405"/>
      <c r="T1" s="1405"/>
      <c r="U1" s="29"/>
      <c r="V1" s="29"/>
      <c r="W1" s="29"/>
      <c r="X1" s="29"/>
      <c r="Y1" s="29"/>
      <c r="Z1" s="29"/>
      <c r="AA1" s="29"/>
      <c r="AB1" s="29"/>
      <c r="AC1" s="29"/>
      <c r="AD1" s="29"/>
      <c r="AE1" s="29"/>
      <c r="AF1" s="29"/>
      <c r="AG1" s="29"/>
      <c r="AH1" s="29"/>
      <c r="AI1" s="29"/>
      <c r="AJ1" s="29"/>
      <c r="AK1" s="29"/>
    </row>
    <row r="2" spans="1:37">
      <c r="A2" s="7"/>
      <c r="B2" s="8"/>
      <c r="C2" s="1309" t="s">
        <v>543</v>
      </c>
      <c r="D2" s="1405"/>
      <c r="E2" s="1405"/>
      <c r="F2" s="1405"/>
      <c r="G2" s="1405"/>
      <c r="H2" s="1405"/>
      <c r="I2" s="1405"/>
      <c r="J2" s="1405"/>
      <c r="K2" s="1405"/>
      <c r="L2" s="1405"/>
      <c r="M2" s="1405"/>
      <c r="N2" s="1405"/>
      <c r="O2" s="1405"/>
      <c r="P2" s="1405"/>
      <c r="Q2" s="1405"/>
      <c r="R2" s="1405"/>
      <c r="S2" s="1405"/>
      <c r="T2" s="1405"/>
      <c r="U2" s="29"/>
      <c r="V2" s="29"/>
      <c r="W2" s="29"/>
      <c r="X2" s="29"/>
      <c r="Y2" s="29"/>
      <c r="Z2" s="29"/>
      <c r="AA2" s="29"/>
      <c r="AB2" s="29"/>
      <c r="AC2" s="29"/>
      <c r="AD2" s="29"/>
      <c r="AE2" s="29"/>
      <c r="AF2" s="29"/>
      <c r="AG2" s="29"/>
      <c r="AH2" s="29"/>
      <c r="AI2" s="29"/>
      <c r="AJ2" s="29"/>
      <c r="AK2" s="29"/>
    </row>
    <row r="3" spans="1:37">
      <c r="A3" s="658"/>
      <c r="B3" s="11"/>
      <c r="C3" s="1386" t="s">
        <v>544</v>
      </c>
      <c r="D3" s="1408"/>
      <c r="E3" s="1408"/>
      <c r="F3" s="1408"/>
      <c r="G3" s="1408"/>
      <c r="H3" s="1408"/>
      <c r="I3" s="1408"/>
      <c r="J3" s="1408"/>
      <c r="K3" s="1408"/>
      <c r="L3" s="1408"/>
      <c r="M3" s="1408"/>
      <c r="N3" s="1408"/>
      <c r="O3" s="1408"/>
      <c r="P3" s="1408"/>
      <c r="Q3" s="1408"/>
      <c r="R3" s="1408"/>
      <c r="S3" s="1408"/>
      <c r="T3" s="1408"/>
      <c r="U3" s="29"/>
      <c r="V3" s="29"/>
      <c r="W3" s="29"/>
      <c r="X3" s="29"/>
      <c r="Y3" s="29"/>
      <c r="Z3" s="29"/>
      <c r="AA3" s="29"/>
      <c r="AB3" s="29"/>
      <c r="AC3" s="29"/>
      <c r="AD3" s="29"/>
      <c r="AE3" s="29"/>
      <c r="AF3" s="29"/>
      <c r="AG3" s="29"/>
      <c r="AH3" s="29"/>
      <c r="AI3" s="29"/>
      <c r="AJ3" s="29"/>
      <c r="AK3" s="29"/>
    </row>
    <row r="4" spans="1:37">
      <c r="A4" s="12"/>
      <c r="B4" s="9"/>
      <c r="C4" s="1177" t="s">
        <v>1145</v>
      </c>
      <c r="D4" s="1405"/>
      <c r="E4" s="1405"/>
      <c r="F4" s="1405"/>
      <c r="G4" s="1405"/>
      <c r="H4" s="1405"/>
      <c r="I4" s="1405"/>
      <c r="J4" s="1405"/>
      <c r="K4" s="1405"/>
      <c r="L4" s="1405"/>
      <c r="M4" s="1405"/>
      <c r="N4" s="1405"/>
      <c r="O4" s="1405"/>
      <c r="P4" s="1405"/>
      <c r="Q4" s="1405"/>
      <c r="R4" s="1405"/>
      <c r="S4" s="1405"/>
      <c r="T4" s="1405"/>
      <c r="U4" s="29"/>
      <c r="V4" s="29"/>
      <c r="W4" s="29"/>
      <c r="X4" s="29"/>
      <c r="Y4" s="29"/>
      <c r="Z4" s="29"/>
      <c r="AA4" s="29"/>
      <c r="AB4" s="29"/>
      <c r="AC4" s="29"/>
      <c r="AD4" s="29"/>
      <c r="AE4" s="29"/>
      <c r="AF4" s="29"/>
      <c r="AG4" s="29"/>
      <c r="AH4" s="29"/>
      <c r="AI4" s="29"/>
      <c r="AJ4" s="29"/>
      <c r="AK4" s="29"/>
    </row>
    <row r="5" spans="1:37">
      <c r="A5" s="12"/>
      <c r="B5" s="9"/>
      <c r="C5" s="1177" t="s">
        <v>207</v>
      </c>
      <c r="D5" s="1405"/>
      <c r="E5" s="1405"/>
      <c r="F5" s="1405"/>
      <c r="G5" s="1405"/>
      <c r="H5" s="1405"/>
      <c r="I5" s="1405"/>
      <c r="J5" s="1405"/>
      <c r="K5" s="1405"/>
      <c r="L5" s="1405"/>
      <c r="M5" s="1405"/>
      <c r="N5" s="1405"/>
      <c r="O5" s="1405"/>
      <c r="P5" s="1405"/>
      <c r="Q5" s="1405"/>
      <c r="R5" s="1405"/>
      <c r="S5" s="1405"/>
      <c r="T5" s="1405"/>
      <c r="U5" s="29"/>
      <c r="V5" s="29"/>
      <c r="W5" s="29"/>
      <c r="X5" s="29"/>
      <c r="Y5" s="29"/>
      <c r="Z5" s="29"/>
      <c r="AA5" s="29"/>
      <c r="AB5" s="29"/>
      <c r="AC5" s="29"/>
      <c r="AD5" s="29"/>
      <c r="AE5" s="29"/>
      <c r="AF5" s="29"/>
      <c r="AG5" s="29"/>
      <c r="AH5" s="29"/>
      <c r="AI5" s="29"/>
      <c r="AJ5" s="29"/>
      <c r="AK5" s="29"/>
    </row>
    <row r="6" spans="1:37" ht="29.25" customHeight="1">
      <c r="A6" s="850" t="s">
        <v>185</v>
      </c>
      <c r="B6" s="831" t="s">
        <v>186</v>
      </c>
      <c r="C6" s="831" t="s">
        <v>187</v>
      </c>
      <c r="D6" s="831" t="s">
        <v>188</v>
      </c>
      <c r="E6" s="831" t="s">
        <v>189</v>
      </c>
      <c r="F6" s="831" t="s">
        <v>191</v>
      </c>
      <c r="G6" s="831" t="s">
        <v>192</v>
      </c>
      <c r="H6" s="831" t="s">
        <v>193</v>
      </c>
      <c r="I6" s="831" t="s">
        <v>194</v>
      </c>
      <c r="J6" s="831" t="s">
        <v>195</v>
      </c>
      <c r="K6" s="831" t="s">
        <v>196</v>
      </c>
      <c r="L6" s="831" t="s">
        <v>197</v>
      </c>
      <c r="M6" s="831" t="s">
        <v>198</v>
      </c>
      <c r="N6" s="831" t="s">
        <v>199</v>
      </c>
      <c r="O6" s="831" t="s">
        <v>200</v>
      </c>
      <c r="P6" s="831" t="s">
        <v>201</v>
      </c>
      <c r="Q6" s="831" t="s">
        <v>202</v>
      </c>
      <c r="R6" s="697" t="s">
        <v>203</v>
      </c>
      <c r="S6" s="442" t="s">
        <v>609</v>
      </c>
      <c r="T6" s="442" t="s">
        <v>205</v>
      </c>
      <c r="U6" s="29"/>
      <c r="V6" s="29"/>
      <c r="W6" s="29"/>
      <c r="X6" s="831" t="s">
        <v>191</v>
      </c>
      <c r="Y6" s="831" t="s">
        <v>192</v>
      </c>
      <c r="Z6" s="831" t="s">
        <v>193</v>
      </c>
      <c r="AA6" s="831" t="s">
        <v>194</v>
      </c>
      <c r="AB6" s="831" t="s">
        <v>195</v>
      </c>
      <c r="AC6" s="831" t="s">
        <v>196</v>
      </c>
      <c r="AD6" s="29"/>
      <c r="AE6" s="29"/>
      <c r="AF6" s="29"/>
      <c r="AG6" s="29"/>
      <c r="AH6" s="29"/>
      <c r="AI6" s="29"/>
      <c r="AJ6" s="29"/>
      <c r="AK6" s="29"/>
    </row>
    <row r="7" spans="1:37" ht="15" customHeight="1">
      <c r="A7" s="1014" t="s">
        <v>208</v>
      </c>
      <c r="B7" s="1345" t="s">
        <v>3</v>
      </c>
      <c r="C7" s="123">
        <v>1</v>
      </c>
      <c r="D7" s="752" t="s">
        <v>153</v>
      </c>
      <c r="E7" s="201" t="s">
        <v>1146</v>
      </c>
      <c r="F7" s="756">
        <v>5.23</v>
      </c>
      <c r="G7" s="140">
        <v>5.99</v>
      </c>
      <c r="H7" s="140">
        <v>6.32</v>
      </c>
      <c r="I7" s="140">
        <v>5.56</v>
      </c>
      <c r="J7" s="140">
        <v>5.9</v>
      </c>
      <c r="K7" s="140">
        <v>6.2</v>
      </c>
      <c r="L7" s="140">
        <v>6.1</v>
      </c>
      <c r="M7" s="140">
        <v>4.5</v>
      </c>
      <c r="N7" s="140">
        <v>6</v>
      </c>
      <c r="O7" s="140" t="s">
        <v>19</v>
      </c>
      <c r="P7" s="140" t="s">
        <v>19</v>
      </c>
      <c r="Q7" s="1010" t="s">
        <v>19</v>
      </c>
      <c r="R7" s="125" cm="1">
        <f t="array" ref="R7">AVERAGE(IF(LEFT(F7:Q7,1)="&lt;", VALUE(MID(F7:Q7,2,99)), F7:Q7))</f>
        <v>5.7555555555555564</v>
      </c>
      <c r="S7" s="125" t="s">
        <v>212</v>
      </c>
      <c r="T7" s="599">
        <v>6</v>
      </c>
      <c r="U7" s="29"/>
      <c r="V7" s="29"/>
      <c r="W7" s="752" t="s">
        <v>153</v>
      </c>
      <c r="X7" s="756">
        <v>5.23</v>
      </c>
      <c r="Y7" s="140">
        <v>5.99</v>
      </c>
      <c r="Z7" s="140">
        <v>6.32</v>
      </c>
      <c r="AA7" s="140">
        <v>5.56</v>
      </c>
      <c r="AB7" s="140">
        <v>5.9</v>
      </c>
      <c r="AC7" s="140">
        <v>6.2</v>
      </c>
    </row>
    <row r="8" spans="1:37" ht="15" customHeight="1">
      <c r="A8" s="1015"/>
      <c r="B8" s="1346"/>
      <c r="C8" s="128">
        <v>2</v>
      </c>
      <c r="D8" s="870" t="s">
        <v>154</v>
      </c>
      <c r="E8" s="840" t="s">
        <v>1146</v>
      </c>
      <c r="F8" s="871">
        <v>5.15</v>
      </c>
      <c r="G8" s="872">
        <v>5.78</v>
      </c>
      <c r="H8" s="872">
        <v>6.41</v>
      </c>
      <c r="I8" s="872">
        <v>5.48</v>
      </c>
      <c r="J8" s="872">
        <v>6.2</v>
      </c>
      <c r="K8" s="872">
        <v>6.3</v>
      </c>
      <c r="L8" s="872">
        <v>6.3</v>
      </c>
      <c r="M8" s="872">
        <v>6</v>
      </c>
      <c r="N8" s="872">
        <v>6.5</v>
      </c>
      <c r="O8" s="872" t="s">
        <v>19</v>
      </c>
      <c r="P8" s="872" t="s">
        <v>19</v>
      </c>
      <c r="Q8" s="1011" t="s">
        <v>19</v>
      </c>
      <c r="R8" s="125" cm="1">
        <f t="array" ref="R8">AVERAGE(IF(LEFT(F8:Q8,1)="&lt;", VALUE(MID(F8:Q8,2,99)), F8:Q8))</f>
        <v>6.0133333333333328</v>
      </c>
      <c r="S8" s="32" t="s">
        <v>212</v>
      </c>
      <c r="T8" s="615">
        <v>6</v>
      </c>
      <c r="U8" s="29"/>
      <c r="V8" s="29"/>
      <c r="W8" s="870" t="s">
        <v>154</v>
      </c>
      <c r="X8" s="871">
        <v>5.15</v>
      </c>
      <c r="Y8" s="872">
        <v>5.78</v>
      </c>
      <c r="Z8" s="872">
        <v>6.41</v>
      </c>
      <c r="AA8" s="872">
        <v>5.48</v>
      </c>
      <c r="AB8" s="872">
        <v>6.2</v>
      </c>
      <c r="AC8" s="872">
        <v>6.3</v>
      </c>
    </row>
    <row r="9" spans="1:37" ht="15" customHeight="1">
      <c r="A9" s="1015"/>
      <c r="B9" s="1346"/>
      <c r="C9" s="128">
        <v>3</v>
      </c>
      <c r="D9" s="870" t="s">
        <v>155</v>
      </c>
      <c r="E9" s="196" t="s">
        <v>1147</v>
      </c>
      <c r="F9" s="157">
        <v>5.35</v>
      </c>
      <c r="G9" s="142">
        <v>5.46</v>
      </c>
      <c r="H9" s="142">
        <v>6.28</v>
      </c>
      <c r="I9" s="142">
        <v>5.61</v>
      </c>
      <c r="J9" s="142">
        <v>6.1</v>
      </c>
      <c r="K9" s="142">
        <v>6.5</v>
      </c>
      <c r="L9" s="142">
        <v>5.6</v>
      </c>
      <c r="M9" s="142">
        <v>6</v>
      </c>
      <c r="N9" s="142">
        <v>6.9</v>
      </c>
      <c r="O9" s="142" t="s">
        <v>19</v>
      </c>
      <c r="P9" s="142" t="s">
        <v>19</v>
      </c>
      <c r="Q9" s="1011" t="s">
        <v>19</v>
      </c>
      <c r="R9" s="125" cm="1">
        <f t="array" ref="R9">AVERAGE(IF(LEFT(F9:Q9,1)="&lt;", VALUE(MID(F9:Q9,2,99)), F9:Q9))</f>
        <v>5.9777777777777779</v>
      </c>
      <c r="S9" s="32" t="s">
        <v>212</v>
      </c>
      <c r="T9" s="615">
        <v>6</v>
      </c>
      <c r="U9" s="29"/>
      <c r="V9" s="29"/>
      <c r="W9" s="870" t="s">
        <v>155</v>
      </c>
      <c r="X9" s="157">
        <v>5.35</v>
      </c>
      <c r="Y9" s="142">
        <v>5.46</v>
      </c>
      <c r="Z9" s="142">
        <v>6.28</v>
      </c>
      <c r="AA9" s="142">
        <v>5.61</v>
      </c>
      <c r="AB9" s="142">
        <v>6.1</v>
      </c>
      <c r="AC9" s="142">
        <v>6.5</v>
      </c>
    </row>
    <row r="10" spans="1:37" ht="15" customHeight="1">
      <c r="A10" s="1015"/>
      <c r="B10" s="1347"/>
      <c r="C10" s="128">
        <v>4</v>
      </c>
      <c r="D10" s="873" t="s">
        <v>156</v>
      </c>
      <c r="E10" s="874" t="s">
        <v>1147</v>
      </c>
      <c r="F10" s="875">
        <v>5.19</v>
      </c>
      <c r="G10" s="876">
        <v>5.98</v>
      </c>
      <c r="H10" s="876">
        <v>6.29</v>
      </c>
      <c r="I10" s="876">
        <v>5.51</v>
      </c>
      <c r="J10" s="876">
        <v>6.4</v>
      </c>
      <c r="K10" s="876">
        <v>6.6</v>
      </c>
      <c r="L10" s="876">
        <v>6.4</v>
      </c>
      <c r="M10" s="876">
        <v>6</v>
      </c>
      <c r="N10" s="876">
        <v>6.7</v>
      </c>
      <c r="O10" s="876" t="s">
        <v>19</v>
      </c>
      <c r="P10" s="876" t="s">
        <v>19</v>
      </c>
      <c r="Q10" s="1011" t="s">
        <v>19</v>
      </c>
      <c r="R10" s="125" cm="1">
        <f t="array" ref="R10">AVERAGE(IF(LEFT(F10:Q10,1)="&lt;", VALUE(MID(F10:Q10,2,99)), F10:Q10))</f>
        <v>6.1188888888888888</v>
      </c>
      <c r="S10" s="32" t="s">
        <v>211</v>
      </c>
      <c r="T10" s="615">
        <v>6</v>
      </c>
      <c r="U10" s="29"/>
      <c r="V10" s="29"/>
      <c r="W10" s="873" t="s">
        <v>156</v>
      </c>
      <c r="X10" s="875">
        <v>5.19</v>
      </c>
      <c r="Y10" s="876">
        <v>5.98</v>
      </c>
      <c r="Z10" s="876">
        <v>6.29</v>
      </c>
      <c r="AA10" s="876">
        <v>5.51</v>
      </c>
      <c r="AB10" s="876">
        <v>6.4</v>
      </c>
      <c r="AC10" s="876">
        <v>6.6</v>
      </c>
    </row>
    <row r="11" spans="1:37" ht="15" customHeight="1">
      <c r="A11" s="1015"/>
      <c r="B11" s="1345" t="s">
        <v>6</v>
      </c>
      <c r="C11" s="123">
        <v>1</v>
      </c>
      <c r="D11" s="753" t="s">
        <v>153</v>
      </c>
      <c r="E11" s="754" t="s">
        <v>1146</v>
      </c>
      <c r="F11" s="756">
        <v>49</v>
      </c>
      <c r="G11" s="140">
        <v>16</v>
      </c>
      <c r="H11" s="140">
        <v>31</v>
      </c>
      <c r="I11" s="140">
        <v>48</v>
      </c>
      <c r="J11" s="140">
        <v>37</v>
      </c>
      <c r="K11" s="140">
        <v>25</v>
      </c>
      <c r="L11" s="140">
        <v>15</v>
      </c>
      <c r="M11" s="140">
        <v>15</v>
      </c>
      <c r="N11" s="140">
        <v>10</v>
      </c>
      <c r="O11" s="140" t="s">
        <v>19</v>
      </c>
      <c r="P11" s="140" t="s">
        <v>19</v>
      </c>
      <c r="Q11" s="1010" t="s">
        <v>19</v>
      </c>
      <c r="R11" s="125" cm="1">
        <f t="array" ref="R11">AVERAGE(IF(LEFT(F11:Q11,1)="&lt;", VALUE(MID(F11:Q11,2,99)), F11:Q11))</f>
        <v>27.333333333333332</v>
      </c>
      <c r="S11" s="125" t="s">
        <v>211</v>
      </c>
      <c r="T11" s="599">
        <v>50</v>
      </c>
      <c r="U11" s="29"/>
      <c r="V11" s="29"/>
      <c r="W11" t="s">
        <v>205</v>
      </c>
      <c r="X11">
        <v>6</v>
      </c>
      <c r="Y11">
        <v>6</v>
      </c>
      <c r="Z11">
        <v>6</v>
      </c>
      <c r="AA11">
        <v>6</v>
      </c>
      <c r="AB11">
        <v>6</v>
      </c>
      <c r="AC11">
        <v>6</v>
      </c>
    </row>
    <row r="12" spans="1:37" ht="15" customHeight="1">
      <c r="A12" s="1015"/>
      <c r="B12" s="1346"/>
      <c r="C12" s="128">
        <v>2</v>
      </c>
      <c r="D12" s="870" t="s">
        <v>154</v>
      </c>
      <c r="E12" s="840" t="s">
        <v>1146</v>
      </c>
      <c r="F12" s="871">
        <v>32</v>
      </c>
      <c r="G12" s="872">
        <v>22</v>
      </c>
      <c r="H12" s="872">
        <v>23</v>
      </c>
      <c r="I12" s="872">
        <v>30</v>
      </c>
      <c r="J12" s="872">
        <v>19</v>
      </c>
      <c r="K12" s="872">
        <v>16</v>
      </c>
      <c r="L12" s="872">
        <v>11</v>
      </c>
      <c r="M12" s="872">
        <v>17</v>
      </c>
      <c r="N12" s="872">
        <v>7</v>
      </c>
      <c r="O12" s="872" t="s">
        <v>19</v>
      </c>
      <c r="P12" s="872" t="s">
        <v>19</v>
      </c>
      <c r="Q12" s="1011" t="s">
        <v>19</v>
      </c>
      <c r="R12" s="125" cm="1">
        <f t="array" ref="R12">AVERAGE(IF(LEFT(F12:Q12,1)="&lt;", VALUE(MID(F12:Q12,2,99)), F12:Q12))</f>
        <v>19.666666666666668</v>
      </c>
      <c r="S12" s="32" t="s">
        <v>211</v>
      </c>
      <c r="T12" s="615">
        <v>50</v>
      </c>
      <c r="U12" s="29"/>
      <c r="V12" s="29"/>
    </row>
    <row r="13" spans="1:37" ht="15" customHeight="1">
      <c r="A13" s="1015"/>
      <c r="B13" s="1346"/>
      <c r="C13" s="128">
        <v>3</v>
      </c>
      <c r="D13" s="870" t="s">
        <v>155</v>
      </c>
      <c r="E13" s="196" t="s">
        <v>1147</v>
      </c>
      <c r="F13" s="157">
        <v>51</v>
      </c>
      <c r="G13" s="142">
        <v>16</v>
      </c>
      <c r="H13" s="142">
        <v>13</v>
      </c>
      <c r="I13" s="142">
        <v>26</v>
      </c>
      <c r="J13" s="142">
        <v>14</v>
      </c>
      <c r="K13" s="142">
        <v>12</v>
      </c>
      <c r="L13" s="142">
        <v>15</v>
      </c>
      <c r="M13" s="142">
        <v>39</v>
      </c>
      <c r="N13" s="142">
        <v>7</v>
      </c>
      <c r="O13" s="142" t="s">
        <v>19</v>
      </c>
      <c r="P13" s="142" t="s">
        <v>19</v>
      </c>
      <c r="Q13" s="1011" t="s">
        <v>19</v>
      </c>
      <c r="R13" s="125" cm="1">
        <f t="array" ref="R13">AVERAGE(IF(LEFT(F13:Q13,1)="&lt;", VALUE(MID(F13:Q13,2,99)), F13:Q13))</f>
        <v>21.444444444444443</v>
      </c>
      <c r="S13" s="32" t="s">
        <v>211</v>
      </c>
      <c r="T13" s="615">
        <v>50</v>
      </c>
      <c r="U13" s="29"/>
      <c r="V13" s="29"/>
    </row>
    <row r="14" spans="1:37" ht="15" customHeight="1">
      <c r="A14" s="1015"/>
      <c r="B14" s="1347"/>
      <c r="C14" s="128">
        <v>4</v>
      </c>
      <c r="D14" s="877" t="s">
        <v>156</v>
      </c>
      <c r="E14" s="878" t="s">
        <v>1147</v>
      </c>
      <c r="F14" s="157">
        <v>30</v>
      </c>
      <c r="G14" s="142">
        <v>15</v>
      </c>
      <c r="H14" s="142">
        <v>16</v>
      </c>
      <c r="I14" s="142">
        <v>20</v>
      </c>
      <c r="J14" s="142">
        <v>38</v>
      </c>
      <c r="K14" s="142">
        <v>28</v>
      </c>
      <c r="L14" s="142">
        <v>13</v>
      </c>
      <c r="M14" s="142">
        <v>57</v>
      </c>
      <c r="N14" s="142">
        <v>12</v>
      </c>
      <c r="O14" s="142" t="s">
        <v>19</v>
      </c>
      <c r="P14" s="142" t="s">
        <v>19</v>
      </c>
      <c r="Q14" s="1011" t="s">
        <v>19</v>
      </c>
      <c r="R14" s="125" cm="1">
        <f t="array" ref="R14">AVERAGE(IF(LEFT(F14:Q14,1)="&lt;", VALUE(MID(F14:Q14,2,99)), F14:Q14))</f>
        <v>25.444444444444443</v>
      </c>
      <c r="S14" s="32" t="s">
        <v>211</v>
      </c>
      <c r="T14" s="615">
        <v>50</v>
      </c>
      <c r="U14" s="29"/>
      <c r="V14" s="29"/>
    </row>
    <row r="15" spans="1:37" ht="15" customHeight="1">
      <c r="A15" s="1015"/>
      <c r="B15" s="1345" t="s">
        <v>7</v>
      </c>
      <c r="C15" s="123">
        <v>1</v>
      </c>
      <c r="D15" s="752" t="s">
        <v>153</v>
      </c>
      <c r="E15" s="201" t="s">
        <v>1146</v>
      </c>
      <c r="F15" s="756">
        <v>7.01</v>
      </c>
      <c r="G15" s="140">
        <v>8.01</v>
      </c>
      <c r="H15" s="140">
        <v>7.48</v>
      </c>
      <c r="I15" s="140">
        <v>7.18</v>
      </c>
      <c r="J15" s="140">
        <v>7.05</v>
      </c>
      <c r="K15" s="140">
        <v>7.05</v>
      </c>
      <c r="L15" s="140">
        <v>7</v>
      </c>
      <c r="M15" s="140">
        <v>7</v>
      </c>
      <c r="N15" s="140">
        <v>7.11</v>
      </c>
      <c r="O15" s="140" t="s">
        <v>19</v>
      </c>
      <c r="P15" s="140" t="s">
        <v>19</v>
      </c>
      <c r="Q15" s="1010" t="s">
        <v>19</v>
      </c>
      <c r="R15" s="125" cm="1">
        <f t="array" ref="R15">AVERAGE(IF(LEFT(F15:Q15,1)="&lt;", VALUE(MID(F15:Q15,2,99)), F15:Q15))</f>
        <v>7.21</v>
      </c>
      <c r="S15" s="125" t="s">
        <v>211</v>
      </c>
      <c r="T15" s="599" t="s">
        <v>214</v>
      </c>
      <c r="U15" s="29"/>
      <c r="V15" s="29"/>
    </row>
    <row r="16" spans="1:37" ht="15" customHeight="1">
      <c r="A16" s="1015"/>
      <c r="B16" s="1346"/>
      <c r="C16" s="128">
        <v>2</v>
      </c>
      <c r="D16" s="870" t="s">
        <v>154</v>
      </c>
      <c r="E16" s="840" t="s">
        <v>1146</v>
      </c>
      <c r="F16" s="871">
        <v>7.27</v>
      </c>
      <c r="G16" s="872">
        <v>8.1</v>
      </c>
      <c r="H16" s="872">
        <v>7.51</v>
      </c>
      <c r="I16" s="872">
        <v>7.27</v>
      </c>
      <c r="J16" s="872">
        <v>7.15</v>
      </c>
      <c r="K16" s="872">
        <v>7.19</v>
      </c>
      <c r="L16" s="872">
        <v>7.3</v>
      </c>
      <c r="M16" s="872">
        <v>6.95</v>
      </c>
      <c r="N16" s="872">
        <v>7.19</v>
      </c>
      <c r="O16" s="872" t="s">
        <v>19</v>
      </c>
      <c r="P16" s="872" t="s">
        <v>19</v>
      </c>
      <c r="Q16" s="1011" t="s">
        <v>19</v>
      </c>
      <c r="R16" s="125" cm="1">
        <f t="array" ref="R16">AVERAGE(IF(LEFT(F16:Q16,1)="&lt;", VALUE(MID(F16:Q16,2,99)), F16:Q16))</f>
        <v>7.3255555555555549</v>
      </c>
      <c r="S16" s="32" t="s">
        <v>211</v>
      </c>
      <c r="T16" s="615" t="s">
        <v>214</v>
      </c>
      <c r="U16" s="29"/>
      <c r="V16" s="29"/>
    </row>
    <row r="17" spans="1:29" ht="15" customHeight="1">
      <c r="A17" s="1015"/>
      <c r="B17" s="1346"/>
      <c r="C17" s="128">
        <v>3</v>
      </c>
      <c r="D17" s="870" t="s">
        <v>155</v>
      </c>
      <c r="E17" s="196" t="s">
        <v>1147</v>
      </c>
      <c r="F17" s="157">
        <v>7.38</v>
      </c>
      <c r="G17" s="142">
        <v>8.1</v>
      </c>
      <c r="H17" s="142">
        <v>7.38</v>
      </c>
      <c r="I17" s="142">
        <v>7.36</v>
      </c>
      <c r="J17" s="142">
        <v>7.31</v>
      </c>
      <c r="K17" s="142">
        <v>7.67</v>
      </c>
      <c r="L17" s="142">
        <v>7.61</v>
      </c>
      <c r="M17" s="142">
        <v>6.95</v>
      </c>
      <c r="N17" s="142">
        <v>7.21</v>
      </c>
      <c r="O17" s="142" t="s">
        <v>19</v>
      </c>
      <c r="P17" s="142" t="s">
        <v>19</v>
      </c>
      <c r="Q17" s="1011" t="s">
        <v>19</v>
      </c>
      <c r="R17" s="125" cm="1">
        <f t="array" ref="R17">AVERAGE(IF(LEFT(F17:Q17,1)="&lt;", VALUE(MID(F17:Q17,2,99)), F17:Q17))</f>
        <v>7.4411111111111108</v>
      </c>
      <c r="S17" s="32" t="s">
        <v>211</v>
      </c>
      <c r="T17" s="615" t="s">
        <v>214</v>
      </c>
      <c r="U17" s="29"/>
      <c r="V17" s="29"/>
    </row>
    <row r="18" spans="1:29" ht="15" customHeight="1">
      <c r="A18" s="1015"/>
      <c r="B18" s="1347"/>
      <c r="C18" s="128">
        <v>4</v>
      </c>
      <c r="D18" s="877" t="s">
        <v>156</v>
      </c>
      <c r="E18" s="878" t="s">
        <v>1147</v>
      </c>
      <c r="F18" s="157">
        <v>7.35</v>
      </c>
      <c r="G18" s="142">
        <v>8.11</v>
      </c>
      <c r="H18" s="142">
        <v>7.4</v>
      </c>
      <c r="I18" s="142">
        <v>7.45</v>
      </c>
      <c r="J18" s="142">
        <v>7.29</v>
      </c>
      <c r="K18" s="142">
        <v>7.31</v>
      </c>
      <c r="L18" s="142">
        <v>7.05</v>
      </c>
      <c r="M18" s="142">
        <v>6.91</v>
      </c>
      <c r="N18" s="142">
        <v>7.17</v>
      </c>
      <c r="O18" s="142" t="s">
        <v>19</v>
      </c>
      <c r="P18" s="142" t="s">
        <v>19</v>
      </c>
      <c r="Q18" s="1011" t="s">
        <v>19</v>
      </c>
      <c r="R18" s="125" cm="1">
        <f t="array" ref="R18">AVERAGE(IF(LEFT(F18:Q18,1)="&lt;", VALUE(MID(F18:Q18,2,99)), F18:Q18))</f>
        <v>7.3377777777777782</v>
      </c>
      <c r="S18" s="32" t="s">
        <v>211</v>
      </c>
      <c r="T18" s="615" t="s">
        <v>214</v>
      </c>
      <c r="U18" s="29"/>
      <c r="V18" s="29"/>
    </row>
    <row r="19" spans="1:29" ht="15" customHeight="1">
      <c r="A19" s="1015"/>
      <c r="B19" s="1345" t="s">
        <v>630</v>
      </c>
      <c r="C19" s="123">
        <v>1</v>
      </c>
      <c r="D19" s="752" t="s">
        <v>153</v>
      </c>
      <c r="E19" s="201" t="s">
        <v>1146</v>
      </c>
      <c r="F19" s="756">
        <v>28.8</v>
      </c>
      <c r="G19" s="140">
        <v>29.1</v>
      </c>
      <c r="H19" s="140">
        <v>31</v>
      </c>
      <c r="I19" s="140">
        <v>29.1</v>
      </c>
      <c r="J19" s="140">
        <v>31</v>
      </c>
      <c r="K19" s="140">
        <v>32.700000000000003</v>
      </c>
      <c r="L19" s="140">
        <v>31.8</v>
      </c>
      <c r="M19" s="140">
        <v>28.7</v>
      </c>
      <c r="N19" s="140">
        <v>29</v>
      </c>
      <c r="O19" s="140" t="s">
        <v>19</v>
      </c>
      <c r="P19" s="140" t="s">
        <v>19</v>
      </c>
      <c r="Q19" s="1010" t="s">
        <v>19</v>
      </c>
      <c r="R19" s="125" cm="1">
        <f t="array" ref="R19">AVERAGE(IF(LEFT(F19:Q19,1)="&lt;", VALUE(MID(F19:Q19,2,99)), F19:Q19))</f>
        <v>30.133333333333333</v>
      </c>
      <c r="S19" s="125" t="s">
        <v>212</v>
      </c>
      <c r="T19" s="607" t="s">
        <v>215</v>
      </c>
      <c r="U19" s="29"/>
      <c r="V19" s="29"/>
    </row>
    <row r="20" spans="1:29" ht="15" customHeight="1">
      <c r="A20" s="1015"/>
      <c r="B20" s="1346"/>
      <c r="C20" s="128">
        <v>2</v>
      </c>
      <c r="D20" s="870" t="s">
        <v>154</v>
      </c>
      <c r="E20" s="840" t="s">
        <v>1146</v>
      </c>
      <c r="F20" s="871">
        <v>28.1</v>
      </c>
      <c r="G20" s="872">
        <v>28.6</v>
      </c>
      <c r="H20" s="872">
        <v>31.1</v>
      </c>
      <c r="I20" s="872">
        <v>29.5</v>
      </c>
      <c r="J20" s="872">
        <v>32.1</v>
      </c>
      <c r="K20" s="872">
        <v>32.6</v>
      </c>
      <c r="L20" s="872">
        <v>31.5</v>
      </c>
      <c r="M20" s="872">
        <v>28.8</v>
      </c>
      <c r="N20" s="872">
        <v>29.5</v>
      </c>
      <c r="O20" s="872" t="s">
        <v>19</v>
      </c>
      <c r="P20" s="872" t="s">
        <v>19</v>
      </c>
      <c r="Q20" s="1011" t="s">
        <v>19</v>
      </c>
      <c r="R20" s="125" cm="1">
        <f t="array" ref="R20">AVERAGE(IF(LEFT(F20:Q20,1)="&lt;", VALUE(MID(F20:Q20,2,99)), F20:Q20))</f>
        <v>30.200000000000003</v>
      </c>
      <c r="S20" s="32" t="s">
        <v>212</v>
      </c>
      <c r="T20" s="608" t="s">
        <v>215</v>
      </c>
      <c r="U20" s="29"/>
      <c r="V20" s="29"/>
    </row>
    <row r="21" spans="1:29" ht="15" customHeight="1">
      <c r="A21" s="1015"/>
      <c r="B21" s="1346"/>
      <c r="C21" s="128">
        <v>3</v>
      </c>
      <c r="D21" s="870" t="s">
        <v>155</v>
      </c>
      <c r="E21" s="196" t="s">
        <v>1147</v>
      </c>
      <c r="F21" s="157">
        <v>28.6</v>
      </c>
      <c r="G21" s="142">
        <v>28.7</v>
      </c>
      <c r="H21" s="142">
        <v>31.1</v>
      </c>
      <c r="I21" s="142">
        <v>29.5</v>
      </c>
      <c r="J21" s="142">
        <v>33.200000000000003</v>
      </c>
      <c r="K21" s="142">
        <v>32.4</v>
      </c>
      <c r="L21" s="142">
        <v>32.4</v>
      </c>
      <c r="M21" s="142">
        <v>28.9</v>
      </c>
      <c r="N21" s="142">
        <v>30.1</v>
      </c>
      <c r="O21" s="142" t="s">
        <v>19</v>
      </c>
      <c r="P21" s="142" t="s">
        <v>19</v>
      </c>
      <c r="Q21" s="1011" t="s">
        <v>19</v>
      </c>
      <c r="R21" s="125" cm="1">
        <f t="array" ref="R21">AVERAGE(IF(LEFT(F21:Q21,1)="&lt;", VALUE(MID(F21:Q21,2,99)), F21:Q21))</f>
        <v>30.544444444444448</v>
      </c>
      <c r="S21" s="32" t="s">
        <v>212</v>
      </c>
      <c r="T21" s="608" t="s">
        <v>215</v>
      </c>
      <c r="U21" s="29"/>
      <c r="V21" s="29"/>
    </row>
    <row r="22" spans="1:29" ht="15" customHeight="1">
      <c r="A22" s="1015"/>
      <c r="B22" s="1347"/>
      <c r="C22" s="128">
        <v>4</v>
      </c>
      <c r="D22" s="877" t="s">
        <v>156</v>
      </c>
      <c r="E22" s="878" t="s">
        <v>1147</v>
      </c>
      <c r="F22" s="157">
        <v>28.5</v>
      </c>
      <c r="G22" s="142">
        <v>28.2</v>
      </c>
      <c r="H22" s="142">
        <v>31</v>
      </c>
      <c r="I22" s="142">
        <v>29.9</v>
      </c>
      <c r="J22" s="142">
        <v>33.200000000000003</v>
      </c>
      <c r="K22" s="142">
        <v>32.200000000000003</v>
      </c>
      <c r="L22" s="142">
        <v>32.1</v>
      </c>
      <c r="M22" s="142">
        <v>28.4</v>
      </c>
      <c r="N22" s="142">
        <v>30.1</v>
      </c>
      <c r="O22" s="142" t="s">
        <v>19</v>
      </c>
      <c r="P22" s="142" t="s">
        <v>19</v>
      </c>
      <c r="Q22" s="1011" t="s">
        <v>19</v>
      </c>
      <c r="R22" s="125" cm="1">
        <f t="array" ref="R22">AVERAGE(IF(LEFT(F22:Q22,1)="&lt;", VALUE(MID(F22:Q22,2,99)), F22:Q22))</f>
        <v>30.400000000000002</v>
      </c>
      <c r="S22" s="32" t="s">
        <v>212</v>
      </c>
      <c r="T22" s="608" t="s">
        <v>215</v>
      </c>
      <c r="U22" s="29"/>
      <c r="V22" s="29"/>
    </row>
    <row r="23" spans="1:29" ht="15" customHeight="1">
      <c r="A23" s="1015"/>
      <c r="B23" s="1345" t="s">
        <v>9</v>
      </c>
      <c r="C23" s="123">
        <v>1</v>
      </c>
      <c r="D23" s="752" t="s">
        <v>153</v>
      </c>
      <c r="E23" s="201" t="s">
        <v>1146</v>
      </c>
      <c r="F23" s="756">
        <v>5</v>
      </c>
      <c r="G23" s="140">
        <v>5</v>
      </c>
      <c r="H23" s="140" t="s">
        <v>216</v>
      </c>
      <c r="I23" s="140" t="s">
        <v>216</v>
      </c>
      <c r="J23" s="140" t="s">
        <v>216</v>
      </c>
      <c r="K23" s="140" t="s">
        <v>216</v>
      </c>
      <c r="L23" s="140" t="s">
        <v>216</v>
      </c>
      <c r="M23" s="140" t="s">
        <v>216</v>
      </c>
      <c r="N23" s="140">
        <v>5</v>
      </c>
      <c r="O23" s="140" t="s">
        <v>19</v>
      </c>
      <c r="P23" s="140" t="s">
        <v>19</v>
      </c>
      <c r="Q23" s="1010" t="s">
        <v>19</v>
      </c>
      <c r="R23" s="125" cm="1">
        <f t="array" ref="R23">AVERAGE(IF(LEFT(F23:Q23,1)="&lt;", VALUE(MID(F23:Q23,2,99)), F23:Q23))</f>
        <v>5</v>
      </c>
      <c r="S23" s="125" t="s">
        <v>211</v>
      </c>
      <c r="T23" s="763">
        <v>50</v>
      </c>
      <c r="U23" s="29"/>
      <c r="V23" s="29"/>
      <c r="W23" s="29"/>
      <c r="X23" s="831" t="s">
        <v>191</v>
      </c>
      <c r="Y23" s="831" t="s">
        <v>192</v>
      </c>
      <c r="Z23" s="831" t="s">
        <v>193</v>
      </c>
      <c r="AA23" s="831" t="s">
        <v>194</v>
      </c>
      <c r="AB23" s="831" t="s">
        <v>195</v>
      </c>
      <c r="AC23" s="831" t="s">
        <v>196</v>
      </c>
    </row>
    <row r="24" spans="1:29" ht="15" customHeight="1">
      <c r="A24" s="1015"/>
      <c r="B24" s="1346"/>
      <c r="C24" s="128">
        <v>2</v>
      </c>
      <c r="D24" s="870" t="s">
        <v>154</v>
      </c>
      <c r="E24" s="840" t="s">
        <v>1146</v>
      </c>
      <c r="F24" s="871">
        <v>5</v>
      </c>
      <c r="G24" s="872">
        <v>5</v>
      </c>
      <c r="H24" s="872" t="s">
        <v>216</v>
      </c>
      <c r="I24" s="872" t="s">
        <v>216</v>
      </c>
      <c r="J24" s="872" t="s">
        <v>216</v>
      </c>
      <c r="K24" s="872" t="s">
        <v>216</v>
      </c>
      <c r="L24" s="872" t="s">
        <v>216</v>
      </c>
      <c r="M24" s="872" t="s">
        <v>216</v>
      </c>
      <c r="N24" s="872">
        <v>5</v>
      </c>
      <c r="O24" s="872" t="s">
        <v>19</v>
      </c>
      <c r="P24" s="872" t="s">
        <v>19</v>
      </c>
      <c r="Q24" s="1011" t="s">
        <v>19</v>
      </c>
      <c r="R24" s="125" cm="1">
        <f t="array" ref="R24">AVERAGE(IF(LEFT(F24:Q24,1)="&lt;", VALUE(MID(F24:Q24,2,99)), F24:Q24))</f>
        <v>5</v>
      </c>
      <c r="S24" s="32" t="s">
        <v>211</v>
      </c>
      <c r="T24" s="764">
        <v>50</v>
      </c>
      <c r="U24" s="29"/>
      <c r="V24" s="29"/>
      <c r="W24" s="752" t="s">
        <v>153</v>
      </c>
      <c r="X24" s="756">
        <v>540</v>
      </c>
      <c r="Y24" s="140">
        <v>79</v>
      </c>
      <c r="Z24" s="140">
        <v>920</v>
      </c>
      <c r="AA24" s="140">
        <v>540</v>
      </c>
      <c r="AB24" s="140">
        <v>1600</v>
      </c>
      <c r="AC24" s="140">
        <v>2400</v>
      </c>
    </row>
    <row r="25" spans="1:29" ht="15" customHeight="1">
      <c r="A25" s="1015"/>
      <c r="B25" s="1346"/>
      <c r="C25" s="128">
        <v>3</v>
      </c>
      <c r="D25" s="870" t="s">
        <v>155</v>
      </c>
      <c r="E25" s="196" t="s">
        <v>1147</v>
      </c>
      <c r="F25" s="157">
        <v>5</v>
      </c>
      <c r="G25" s="142">
        <v>5</v>
      </c>
      <c r="H25" s="142" t="s">
        <v>216</v>
      </c>
      <c r="I25" s="142" t="s">
        <v>216</v>
      </c>
      <c r="J25" s="142" t="s">
        <v>216</v>
      </c>
      <c r="K25" s="142" t="s">
        <v>216</v>
      </c>
      <c r="L25" s="142" t="s">
        <v>216</v>
      </c>
      <c r="M25" s="142" t="s">
        <v>216</v>
      </c>
      <c r="N25" s="142">
        <v>5</v>
      </c>
      <c r="O25" s="142" t="s">
        <v>19</v>
      </c>
      <c r="P25" s="142" t="s">
        <v>19</v>
      </c>
      <c r="Q25" s="1011" t="s">
        <v>19</v>
      </c>
      <c r="R25" s="125" cm="1">
        <f t="array" ref="R25">AVERAGE(IF(LEFT(F25:Q25,1)="&lt;", VALUE(MID(F25:Q25,2,99)), F25:Q25))</f>
        <v>5</v>
      </c>
      <c r="S25" s="32" t="s">
        <v>211</v>
      </c>
      <c r="T25" s="764">
        <v>50</v>
      </c>
      <c r="U25" s="29"/>
      <c r="V25" s="29"/>
      <c r="W25" s="870" t="s">
        <v>154</v>
      </c>
      <c r="X25" s="871">
        <v>140</v>
      </c>
      <c r="Y25" s="872">
        <v>920</v>
      </c>
      <c r="Z25" s="872">
        <v>2400</v>
      </c>
      <c r="AA25" s="872">
        <v>1600</v>
      </c>
      <c r="AB25" s="872">
        <v>79</v>
      </c>
      <c r="AC25" s="872">
        <v>5400</v>
      </c>
    </row>
    <row r="26" spans="1:29" ht="15" customHeight="1">
      <c r="A26" s="1015"/>
      <c r="B26" s="1347"/>
      <c r="C26" s="128">
        <v>4</v>
      </c>
      <c r="D26" s="877" t="s">
        <v>156</v>
      </c>
      <c r="E26" s="878" t="s">
        <v>1147</v>
      </c>
      <c r="F26" s="157">
        <v>5</v>
      </c>
      <c r="G26" s="142">
        <v>5</v>
      </c>
      <c r="H26" s="142" t="s">
        <v>216</v>
      </c>
      <c r="I26" s="142" t="s">
        <v>216</v>
      </c>
      <c r="J26" s="142" t="s">
        <v>216</v>
      </c>
      <c r="K26" s="142" t="s">
        <v>216</v>
      </c>
      <c r="L26" s="142" t="s">
        <v>216</v>
      </c>
      <c r="M26" s="142" t="s">
        <v>216</v>
      </c>
      <c r="N26" s="142">
        <v>5</v>
      </c>
      <c r="O26" s="142" t="s">
        <v>19</v>
      </c>
      <c r="P26" s="142" t="s">
        <v>19</v>
      </c>
      <c r="Q26" s="1011" t="s">
        <v>19</v>
      </c>
      <c r="R26" s="125" cm="1">
        <f t="array" ref="R26">AVERAGE(IF(LEFT(F26:Q26,1)="&lt;", VALUE(MID(F26:Q26,2,99)), F26:Q26))</f>
        <v>5</v>
      </c>
      <c r="S26" s="32" t="s">
        <v>211</v>
      </c>
      <c r="T26" s="764">
        <v>50</v>
      </c>
      <c r="U26" s="29"/>
      <c r="V26" s="29"/>
      <c r="W26" s="870" t="s">
        <v>155</v>
      </c>
      <c r="X26" s="157">
        <v>540</v>
      </c>
      <c r="Y26" s="142">
        <v>540</v>
      </c>
      <c r="Z26" s="142">
        <v>33</v>
      </c>
      <c r="AA26" s="142">
        <v>79</v>
      </c>
      <c r="AB26" s="142">
        <v>70</v>
      </c>
      <c r="AC26" s="142">
        <v>1600</v>
      </c>
    </row>
    <row r="27" spans="1:29" ht="15" customHeight="1">
      <c r="A27" s="1015"/>
      <c r="B27" s="1345" t="s">
        <v>10</v>
      </c>
      <c r="C27" s="123">
        <v>1</v>
      </c>
      <c r="D27" s="752" t="s">
        <v>153</v>
      </c>
      <c r="E27" s="201" t="s">
        <v>1146</v>
      </c>
      <c r="F27" s="756">
        <v>540</v>
      </c>
      <c r="G27" s="140">
        <v>79</v>
      </c>
      <c r="H27" s="140">
        <v>920</v>
      </c>
      <c r="I27" s="140">
        <v>540</v>
      </c>
      <c r="J27" s="140">
        <v>1600</v>
      </c>
      <c r="K27" s="140">
        <v>2400</v>
      </c>
      <c r="L27" s="140">
        <v>1600</v>
      </c>
      <c r="M27" s="140">
        <v>2400</v>
      </c>
      <c r="N27" s="140">
        <v>920</v>
      </c>
      <c r="O27" s="140" t="s">
        <v>19</v>
      </c>
      <c r="P27" s="140" t="s">
        <v>19</v>
      </c>
      <c r="Q27" s="1010" t="s">
        <v>19</v>
      </c>
      <c r="R27" s="125" cm="1">
        <f t="array" ref="R27">GEOMEAN(IF(LEFT(F27:Q27,1)="&lt;", VALUE(MID(F27:Q27,2,99)), F27:Q27))</f>
        <v>870.66342636516526</v>
      </c>
      <c r="S27" s="125" t="s">
        <v>212</v>
      </c>
      <c r="T27" s="599">
        <v>100</v>
      </c>
      <c r="U27" s="29"/>
      <c r="V27" s="29"/>
      <c r="W27" s="873" t="s">
        <v>156</v>
      </c>
      <c r="X27" s="875">
        <v>220</v>
      </c>
      <c r="Y27" s="142">
        <v>31</v>
      </c>
      <c r="Z27" s="142">
        <v>920</v>
      </c>
      <c r="AA27" s="142">
        <v>350</v>
      </c>
      <c r="AB27" s="142">
        <v>79</v>
      </c>
      <c r="AC27" s="142">
        <v>1600</v>
      </c>
    </row>
    <row r="28" spans="1:29" ht="15" customHeight="1">
      <c r="A28" s="1015"/>
      <c r="B28" s="1346"/>
      <c r="C28" s="128">
        <v>2</v>
      </c>
      <c r="D28" s="870" t="s">
        <v>154</v>
      </c>
      <c r="E28" s="840" t="s">
        <v>1146</v>
      </c>
      <c r="F28" s="871">
        <v>140</v>
      </c>
      <c r="G28" s="872">
        <v>920</v>
      </c>
      <c r="H28" s="872">
        <v>2400</v>
      </c>
      <c r="I28" s="872">
        <v>1600</v>
      </c>
      <c r="J28" s="872">
        <v>79</v>
      </c>
      <c r="K28" s="872">
        <v>5400</v>
      </c>
      <c r="L28" s="872">
        <v>920</v>
      </c>
      <c r="M28" s="872">
        <v>1600</v>
      </c>
      <c r="N28" s="872">
        <v>1600</v>
      </c>
      <c r="O28" s="872" t="s">
        <v>19</v>
      </c>
      <c r="P28" s="872" t="s">
        <v>19</v>
      </c>
      <c r="Q28" s="1011" t="s">
        <v>19</v>
      </c>
      <c r="R28" s="32" cm="1">
        <f t="array" ref="R28">GEOMEAN(IF(LEFT(F28:Q28,1)="&lt;", VALUE(MID(F28:Q28,2,99)), F28:Q28))</f>
        <v>925.24145148389118</v>
      </c>
      <c r="S28" s="32" t="s">
        <v>212</v>
      </c>
      <c r="T28" s="615">
        <v>100</v>
      </c>
      <c r="U28" s="29"/>
      <c r="V28" s="29"/>
      <c r="W28" t="s">
        <v>205</v>
      </c>
      <c r="X28">
        <v>6</v>
      </c>
      <c r="Y28">
        <v>6</v>
      </c>
      <c r="Z28">
        <v>6</v>
      </c>
      <c r="AA28">
        <v>6</v>
      </c>
      <c r="AB28">
        <v>6</v>
      </c>
      <c r="AC28">
        <v>6</v>
      </c>
    </row>
    <row r="29" spans="1:29" ht="15" customHeight="1">
      <c r="A29" s="1015"/>
      <c r="B29" s="1346"/>
      <c r="C29" s="128">
        <v>3</v>
      </c>
      <c r="D29" s="870" t="s">
        <v>155</v>
      </c>
      <c r="E29" s="196" t="s">
        <v>1147</v>
      </c>
      <c r="F29" s="157">
        <v>540</v>
      </c>
      <c r="G29" s="142">
        <v>540</v>
      </c>
      <c r="H29" s="142">
        <v>33</v>
      </c>
      <c r="I29" s="142">
        <v>79</v>
      </c>
      <c r="J29" s="142">
        <v>70</v>
      </c>
      <c r="K29" s="142">
        <v>1600</v>
      </c>
      <c r="L29" s="142">
        <v>540</v>
      </c>
      <c r="M29" s="142">
        <v>92000</v>
      </c>
      <c r="N29" s="142">
        <v>540</v>
      </c>
      <c r="O29" s="142" t="s">
        <v>19</v>
      </c>
      <c r="P29" s="142" t="s">
        <v>19</v>
      </c>
      <c r="Q29" s="1011" t="s">
        <v>19</v>
      </c>
      <c r="R29" s="32" cm="1">
        <f t="array" ref="R29">GEOMEAN(IF(LEFT(F29:Q29,1)="&lt;", VALUE(MID(F29:Q29,2,99)), F29:Q29))</f>
        <v>508.77370534382061</v>
      </c>
      <c r="S29" s="32" t="s">
        <v>212</v>
      </c>
      <c r="T29" s="615">
        <v>100</v>
      </c>
      <c r="U29" s="29"/>
      <c r="V29" s="29"/>
    </row>
    <row r="30" spans="1:29" ht="15" customHeight="1">
      <c r="A30" s="1015"/>
      <c r="B30" s="1347"/>
      <c r="C30" s="128">
        <v>4</v>
      </c>
      <c r="D30" s="877" t="s">
        <v>156</v>
      </c>
      <c r="E30" s="878" t="s">
        <v>1147</v>
      </c>
      <c r="F30" s="875">
        <v>220</v>
      </c>
      <c r="G30" s="142">
        <v>31</v>
      </c>
      <c r="H30" s="142">
        <v>920</v>
      </c>
      <c r="I30" s="142">
        <v>350</v>
      </c>
      <c r="J30" s="142">
        <v>79</v>
      </c>
      <c r="K30" s="142">
        <v>1600</v>
      </c>
      <c r="L30" s="142">
        <v>350</v>
      </c>
      <c r="M30" s="142">
        <v>54000</v>
      </c>
      <c r="N30" s="142">
        <v>1600</v>
      </c>
      <c r="O30" s="142" t="s">
        <v>19</v>
      </c>
      <c r="P30" s="142" t="s">
        <v>19</v>
      </c>
      <c r="Q30" s="1011" t="s">
        <v>19</v>
      </c>
      <c r="R30" s="32" cm="1">
        <f t="array" ref="R30">GEOMEAN(IF(LEFT(F30:Q30,1)="&lt;", VALUE(MID(F30:Q30,2,99)), F30:Q30))</f>
        <v>587.93579346339607</v>
      </c>
      <c r="S30" s="32" t="s">
        <v>212</v>
      </c>
      <c r="T30" s="615">
        <v>100</v>
      </c>
      <c r="U30" s="29"/>
      <c r="V30" s="29"/>
    </row>
    <row r="31" spans="1:29" ht="15" customHeight="1">
      <c r="A31" s="1015"/>
      <c r="B31" s="1348" t="s">
        <v>631</v>
      </c>
      <c r="C31" s="123">
        <v>1</v>
      </c>
      <c r="D31" s="752" t="s">
        <v>153</v>
      </c>
      <c r="E31" s="201" t="s">
        <v>1146</v>
      </c>
      <c r="F31" s="756">
        <v>0.09</v>
      </c>
      <c r="G31" s="140" t="s">
        <v>218</v>
      </c>
      <c r="H31" s="140" t="s">
        <v>218</v>
      </c>
      <c r="I31" s="199" t="s">
        <v>218</v>
      </c>
      <c r="J31" s="199" t="s">
        <v>218</v>
      </c>
      <c r="K31" s="199">
        <v>0.13600000000000001</v>
      </c>
      <c r="L31" s="140" t="s">
        <v>218</v>
      </c>
      <c r="M31" s="199">
        <v>0.28000000000000003</v>
      </c>
      <c r="N31" s="140" t="s">
        <v>218</v>
      </c>
      <c r="O31" s="140" t="s">
        <v>19</v>
      </c>
      <c r="P31" s="140" t="s">
        <v>19</v>
      </c>
      <c r="Q31" s="1012" t="s">
        <v>19</v>
      </c>
      <c r="R31" s="125" cm="1">
        <f t="array" ref="R31">AVERAGE(IF(LEFT(F31:Q31,1)="&lt;", VALUE(MID(F31:Q31,2,99)), F31:Q31))</f>
        <v>0.11622222222222223</v>
      </c>
      <c r="S31" s="125" t="s">
        <v>211</v>
      </c>
      <c r="T31" s="656">
        <v>10</v>
      </c>
      <c r="U31" s="83"/>
      <c r="V31" s="83"/>
    </row>
    <row r="32" spans="1:29" ht="15" customHeight="1">
      <c r="A32" s="1015"/>
      <c r="B32" s="1349"/>
      <c r="C32" s="128">
        <v>2</v>
      </c>
      <c r="D32" s="870" t="s">
        <v>154</v>
      </c>
      <c r="E32" s="840" t="s">
        <v>1146</v>
      </c>
      <c r="F32" s="871">
        <v>0.09</v>
      </c>
      <c r="G32" s="872" t="s">
        <v>218</v>
      </c>
      <c r="H32" s="872" t="s">
        <v>218</v>
      </c>
      <c r="I32" s="907">
        <v>0.128</v>
      </c>
      <c r="J32" s="142" t="s">
        <v>218</v>
      </c>
      <c r="K32" s="872" t="s">
        <v>218</v>
      </c>
      <c r="L32" s="872" t="s">
        <v>218</v>
      </c>
      <c r="M32" s="907">
        <v>0.14099999999999999</v>
      </c>
      <c r="N32" s="872" t="s">
        <v>218</v>
      </c>
      <c r="O32" s="872" t="s">
        <v>19</v>
      </c>
      <c r="P32" s="872" t="s">
        <v>19</v>
      </c>
      <c r="Q32" s="1013" t="s">
        <v>19</v>
      </c>
      <c r="R32" s="125" cm="1">
        <f t="array" ref="R32">AVERAGE(IF(LEFT(F32:Q32,1)="&lt;", VALUE(MID(F32:Q32,2,99)), F32:Q32))</f>
        <v>9.9888888888888874E-2</v>
      </c>
      <c r="S32" s="32" t="s">
        <v>211</v>
      </c>
      <c r="T32" s="657">
        <v>10</v>
      </c>
      <c r="U32" s="83"/>
      <c r="V32" s="83"/>
    </row>
    <row r="33" spans="1:37" ht="15" customHeight="1">
      <c r="A33" s="1015"/>
      <c r="B33" s="1349"/>
      <c r="C33" s="128">
        <v>3</v>
      </c>
      <c r="D33" s="870" t="s">
        <v>155</v>
      </c>
      <c r="E33" s="196" t="s">
        <v>1147</v>
      </c>
      <c r="F33" s="157">
        <v>0.113</v>
      </c>
      <c r="G33" s="142" t="s">
        <v>218</v>
      </c>
      <c r="H33" s="142" t="s">
        <v>218</v>
      </c>
      <c r="I33" s="200" t="s">
        <v>218</v>
      </c>
      <c r="J33" s="1005" t="s">
        <v>218</v>
      </c>
      <c r="K33" s="142" t="s">
        <v>218</v>
      </c>
      <c r="L33" s="142" t="s">
        <v>218</v>
      </c>
      <c r="M33" s="200">
        <v>0.29199999999999998</v>
      </c>
      <c r="N33" s="142" t="s">
        <v>218</v>
      </c>
      <c r="O33" s="142" t="s">
        <v>19</v>
      </c>
      <c r="P33" s="142" t="s">
        <v>19</v>
      </c>
      <c r="Q33" s="1013" t="s">
        <v>19</v>
      </c>
      <c r="R33" s="125" cm="1">
        <f t="array" ref="R33">AVERAGE(IF(LEFT(F33:Q33,1)="&lt;", VALUE(MID(F33:Q33,2,99)), F33:Q33))</f>
        <v>0.11499999999999999</v>
      </c>
      <c r="S33" s="32" t="s">
        <v>211</v>
      </c>
      <c r="T33" s="657">
        <v>10</v>
      </c>
      <c r="U33" s="83"/>
      <c r="V33" s="83"/>
    </row>
    <row r="34" spans="1:37" ht="15" customHeight="1">
      <c r="A34" s="1015"/>
      <c r="B34" s="1350"/>
      <c r="C34" s="128">
        <v>4</v>
      </c>
      <c r="D34" s="877" t="s">
        <v>156</v>
      </c>
      <c r="E34" s="878" t="s">
        <v>1147</v>
      </c>
      <c r="F34" s="157">
        <v>0.09</v>
      </c>
      <c r="G34" s="142" t="s">
        <v>218</v>
      </c>
      <c r="H34" s="142" t="s">
        <v>218</v>
      </c>
      <c r="I34" s="200">
        <v>0.14699999999999999</v>
      </c>
      <c r="J34" s="142" t="s">
        <v>218</v>
      </c>
      <c r="K34" s="142" t="s">
        <v>218</v>
      </c>
      <c r="L34" s="142" t="s">
        <v>218</v>
      </c>
      <c r="M34" s="200" t="s">
        <v>218</v>
      </c>
      <c r="N34" s="142" t="s">
        <v>218</v>
      </c>
      <c r="O34" s="142" t="s">
        <v>19</v>
      </c>
      <c r="P34" s="142" t="s">
        <v>19</v>
      </c>
      <c r="Q34" s="1013" t="s">
        <v>19</v>
      </c>
      <c r="R34" s="125" cm="1">
        <f t="array" ref="R34">AVERAGE(IF(LEFT(F34:Q34,1)="&lt;", VALUE(MID(F34:Q34,2,99)), F34:Q34))</f>
        <v>9.6333333333333326E-2</v>
      </c>
      <c r="S34" s="32" t="s">
        <v>211</v>
      </c>
      <c r="T34" s="657">
        <v>10</v>
      </c>
      <c r="U34" s="83"/>
      <c r="V34" s="83"/>
    </row>
    <row r="35" spans="1:37" ht="15" customHeight="1">
      <c r="A35" s="1015"/>
      <c r="B35" s="1348" t="s">
        <v>632</v>
      </c>
      <c r="C35" s="123">
        <v>1</v>
      </c>
      <c r="D35" s="752" t="s">
        <v>153</v>
      </c>
      <c r="E35" s="201" t="s">
        <v>1146</v>
      </c>
      <c r="F35" s="756">
        <v>1.4E-2</v>
      </c>
      <c r="G35" s="199">
        <v>2.5000000000000001E-2</v>
      </c>
      <c r="H35" s="199">
        <v>2.9000000000000001E-2</v>
      </c>
      <c r="I35" s="974">
        <v>2.1000000000000001E-2</v>
      </c>
      <c r="J35" s="199">
        <v>4.2999999999999997E-2</v>
      </c>
      <c r="K35" s="199">
        <v>4.8000000000000001E-2</v>
      </c>
      <c r="L35" s="199">
        <v>1.9E-2</v>
      </c>
      <c r="M35" s="199">
        <v>5.0999999999999997E-2</v>
      </c>
      <c r="N35" s="199">
        <v>5.1999999999999998E-2</v>
      </c>
      <c r="O35" s="140" t="s">
        <v>19</v>
      </c>
      <c r="P35" s="140" t="s">
        <v>19</v>
      </c>
      <c r="Q35" s="1012" t="s">
        <v>19</v>
      </c>
      <c r="R35" s="125" cm="1">
        <f t="array" ref="R35">AVERAGE(IF(LEFT(F35:Q35,1)="&lt;", VALUE(MID(F35:Q35,2,99)), F35:Q35))</f>
        <v>3.3555555555555554E-2</v>
      </c>
      <c r="S35" s="125" t="s">
        <v>212</v>
      </c>
      <c r="T35" s="656">
        <v>0.2</v>
      </c>
      <c r="U35" s="83"/>
      <c r="V35" s="83"/>
      <c r="W35" s="83"/>
      <c r="X35" s="83"/>
      <c r="Y35" s="83"/>
      <c r="Z35" s="83"/>
      <c r="AA35" s="83"/>
      <c r="AB35" s="83"/>
      <c r="AC35" s="83"/>
      <c r="AD35" s="83"/>
      <c r="AE35" s="83"/>
      <c r="AF35" s="83"/>
      <c r="AG35" s="83"/>
      <c r="AH35" s="83"/>
      <c r="AI35" s="83"/>
      <c r="AJ35" s="83"/>
      <c r="AK35" s="83"/>
    </row>
    <row r="36" spans="1:37" ht="15" customHeight="1">
      <c r="A36" s="1015"/>
      <c r="B36" s="1349"/>
      <c r="C36" s="128">
        <v>2</v>
      </c>
      <c r="D36" s="870" t="s">
        <v>154</v>
      </c>
      <c r="E36" s="840" t="s">
        <v>1146</v>
      </c>
      <c r="F36" s="871">
        <v>1.4E-2</v>
      </c>
      <c r="G36" s="907">
        <v>1.7000000000000001E-2</v>
      </c>
      <c r="H36" s="907">
        <v>2.7E-2</v>
      </c>
      <c r="I36" s="975">
        <v>1.4999999999999999E-2</v>
      </c>
      <c r="J36" s="907" t="s">
        <v>219</v>
      </c>
      <c r="K36" s="907">
        <v>4.3999999999999997E-2</v>
      </c>
      <c r="L36" s="907">
        <v>1.9E-2</v>
      </c>
      <c r="M36" s="907">
        <v>4.2000000000000003E-2</v>
      </c>
      <c r="N36" s="907">
        <v>2.4E-2</v>
      </c>
      <c r="O36" s="872" t="s">
        <v>19</v>
      </c>
      <c r="P36" s="872" t="s">
        <v>19</v>
      </c>
      <c r="Q36" s="1013" t="s">
        <v>19</v>
      </c>
      <c r="R36" s="125" cm="1">
        <f t="array" ref="R36">AVERAGE(IF(LEFT(F36:Q36,1)="&lt;", VALUE(MID(F36:Q36,2,99)), F36:Q36))</f>
        <v>2.4E-2</v>
      </c>
      <c r="S36" s="32" t="s">
        <v>212</v>
      </c>
      <c r="T36" s="657">
        <v>0.2</v>
      </c>
      <c r="U36" s="83"/>
      <c r="V36" s="83"/>
      <c r="W36" s="83"/>
      <c r="X36" s="83"/>
      <c r="Y36" s="83"/>
      <c r="Z36" s="83"/>
      <c r="AA36" s="83"/>
      <c r="AB36" s="83"/>
      <c r="AC36" s="83"/>
      <c r="AD36" s="83"/>
      <c r="AE36" s="83"/>
      <c r="AF36" s="83"/>
      <c r="AG36" s="83"/>
      <c r="AH36" s="83"/>
      <c r="AI36" s="83"/>
      <c r="AJ36" s="83"/>
      <c r="AK36" s="83"/>
    </row>
    <row r="37" spans="1:37" ht="15" customHeight="1">
      <c r="A37" s="1015"/>
      <c r="B37" s="1349"/>
      <c r="C37" s="128">
        <v>3</v>
      </c>
      <c r="D37" s="870" t="s">
        <v>155</v>
      </c>
      <c r="E37" s="196" t="s">
        <v>1147</v>
      </c>
      <c r="F37" s="157">
        <v>1.4E-2</v>
      </c>
      <c r="G37" s="200">
        <v>3.6999999999999998E-2</v>
      </c>
      <c r="H37" s="200">
        <v>0.02</v>
      </c>
      <c r="I37" s="976">
        <v>1.4999999999999999E-2</v>
      </c>
      <c r="J37" s="907" t="s">
        <v>219</v>
      </c>
      <c r="K37" s="200">
        <v>2.5000000000000001E-2</v>
      </c>
      <c r="L37" s="200">
        <v>2.3E-2</v>
      </c>
      <c r="M37" s="200">
        <v>7.9000000000000001E-2</v>
      </c>
      <c r="N37" s="200">
        <v>3.2000000000000001E-2</v>
      </c>
      <c r="O37" s="142" t="s">
        <v>19</v>
      </c>
      <c r="P37" s="142" t="s">
        <v>19</v>
      </c>
      <c r="Q37" s="1013" t="s">
        <v>19</v>
      </c>
      <c r="R37" s="125" cm="1">
        <f t="array" ref="R37">AVERAGE(IF(LEFT(F37:Q37,1)="&lt;", VALUE(MID(F37:Q37,2,99)), F37:Q37))</f>
        <v>2.8777777777777777E-2</v>
      </c>
      <c r="S37" s="32" t="s">
        <v>212</v>
      </c>
      <c r="T37" s="657">
        <v>0.2</v>
      </c>
      <c r="U37" s="83"/>
      <c r="V37" s="83"/>
      <c r="W37" s="83"/>
      <c r="X37" s="83"/>
      <c r="Y37" s="83"/>
      <c r="Z37" s="83"/>
      <c r="AA37" s="83"/>
      <c r="AB37" s="83"/>
      <c r="AC37" s="83"/>
      <c r="AD37" s="83"/>
      <c r="AE37" s="83"/>
      <c r="AF37" s="83"/>
      <c r="AG37" s="83"/>
      <c r="AH37" s="83"/>
      <c r="AI37" s="83"/>
      <c r="AJ37" s="83"/>
      <c r="AK37" s="83"/>
    </row>
    <row r="38" spans="1:37" ht="15" customHeight="1">
      <c r="A38" s="1015"/>
      <c r="B38" s="1350"/>
      <c r="C38" s="128">
        <v>4</v>
      </c>
      <c r="D38" s="877" t="s">
        <v>156</v>
      </c>
      <c r="E38" s="878" t="s">
        <v>1147</v>
      </c>
      <c r="F38" s="157">
        <v>1.4E-2</v>
      </c>
      <c r="G38" s="200">
        <v>2.5000000000000001E-2</v>
      </c>
      <c r="H38" s="200">
        <v>1.4999999999999999E-2</v>
      </c>
      <c r="I38" s="976">
        <v>1.4999999999999999E-2</v>
      </c>
      <c r="J38" s="200">
        <v>1.4999999999999999E-2</v>
      </c>
      <c r="K38" s="200">
        <v>2.7E-2</v>
      </c>
      <c r="L38" s="200">
        <v>3.9E-2</v>
      </c>
      <c r="M38" s="200">
        <v>8.1000000000000003E-2</v>
      </c>
      <c r="N38" s="200">
        <v>4.8000000000000001E-2</v>
      </c>
      <c r="O38" s="142" t="s">
        <v>19</v>
      </c>
      <c r="P38" s="142" t="s">
        <v>19</v>
      </c>
      <c r="Q38" s="1013" t="s">
        <v>19</v>
      </c>
      <c r="R38" s="125" cm="1">
        <f t="array" ref="R38">AVERAGE(IF(LEFT(F38:Q38,1)="&lt;", VALUE(MID(F38:Q38,2,99)), F38:Q38))</f>
        <v>3.0999999999999996E-2</v>
      </c>
      <c r="S38" s="32" t="s">
        <v>211</v>
      </c>
      <c r="T38" s="657">
        <v>0.2</v>
      </c>
      <c r="U38" s="83"/>
      <c r="V38" s="83"/>
      <c r="W38" s="83"/>
      <c r="X38" s="83"/>
      <c r="Y38" s="83"/>
      <c r="Z38" s="83"/>
      <c r="AA38" s="83"/>
      <c r="AB38" s="83"/>
      <c r="AC38" s="83"/>
      <c r="AD38" s="83"/>
      <c r="AE38" s="83"/>
      <c r="AF38" s="83"/>
      <c r="AG38" s="83"/>
      <c r="AH38" s="83"/>
      <c r="AI38" s="83"/>
      <c r="AJ38" s="83"/>
      <c r="AK38" s="83"/>
    </row>
    <row r="39" spans="1:37" ht="48" customHeight="1">
      <c r="A39" s="1015"/>
      <c r="B39" s="1348" t="s">
        <v>303</v>
      </c>
      <c r="C39" s="123">
        <v>1</v>
      </c>
      <c r="D39" s="752" t="s">
        <v>153</v>
      </c>
      <c r="E39" s="195" t="s">
        <v>1146</v>
      </c>
      <c r="F39" s="757" t="s">
        <v>1148</v>
      </c>
      <c r="G39" s="140" t="s">
        <v>1149</v>
      </c>
      <c r="H39" s="140" t="s">
        <v>1150</v>
      </c>
      <c r="I39" s="140" t="s">
        <v>1151</v>
      </c>
      <c r="J39" s="140" t="s">
        <v>1152</v>
      </c>
      <c r="K39" s="140" t="s">
        <v>1153</v>
      </c>
      <c r="L39" s="140" t="s">
        <v>1154</v>
      </c>
      <c r="M39" s="140" t="s">
        <v>1155</v>
      </c>
      <c r="N39" s="140" t="s">
        <v>1156</v>
      </c>
      <c r="O39" s="140" t="s">
        <v>19</v>
      </c>
      <c r="P39" s="140" t="s">
        <v>19</v>
      </c>
      <c r="Q39" s="29"/>
      <c r="R39" s="29"/>
      <c r="S39" s="29"/>
      <c r="T39" s="325"/>
      <c r="U39" s="29"/>
      <c r="V39" s="29"/>
      <c r="W39" s="29"/>
      <c r="X39" s="29"/>
      <c r="Y39" s="29"/>
      <c r="Z39" s="29"/>
      <c r="AA39" s="29"/>
      <c r="AB39" s="29"/>
      <c r="AC39" s="29"/>
      <c r="AD39" s="29"/>
      <c r="AE39" s="29"/>
      <c r="AF39" s="29"/>
      <c r="AG39" s="29"/>
      <c r="AH39" s="29"/>
      <c r="AI39" s="29"/>
      <c r="AJ39" s="29"/>
      <c r="AK39" s="29"/>
    </row>
    <row r="40" spans="1:37" ht="51" customHeight="1">
      <c r="A40" s="1015"/>
      <c r="B40" s="1349"/>
      <c r="C40" s="128">
        <v>2</v>
      </c>
      <c r="D40" s="870" t="s">
        <v>154</v>
      </c>
      <c r="E40" s="196" t="s">
        <v>1146</v>
      </c>
      <c r="F40" s="758" t="s">
        <v>1157</v>
      </c>
      <c r="G40" s="872" t="s">
        <v>1158</v>
      </c>
      <c r="H40" s="872" t="s">
        <v>1159</v>
      </c>
      <c r="I40" s="872" t="s">
        <v>1160</v>
      </c>
      <c r="J40" s="872" t="s">
        <v>1161</v>
      </c>
      <c r="K40" s="872" t="s">
        <v>1162</v>
      </c>
      <c r="L40" s="879" t="s">
        <v>1163</v>
      </c>
      <c r="M40" s="879" t="s">
        <v>1164</v>
      </c>
      <c r="N40" s="879" t="s">
        <v>1165</v>
      </c>
      <c r="O40" s="879" t="s">
        <v>19</v>
      </c>
      <c r="P40" s="129" t="s">
        <v>19</v>
      </c>
      <c r="Q40" s="29"/>
      <c r="R40" s="29"/>
      <c r="S40" s="29"/>
      <c r="T40" s="325"/>
      <c r="U40" s="29"/>
      <c r="V40" s="29"/>
      <c r="W40" s="29"/>
      <c r="X40" s="29"/>
      <c r="Y40" s="29"/>
      <c r="Z40" s="29"/>
      <c r="AA40" s="29"/>
      <c r="AB40" s="29"/>
      <c r="AC40" s="29"/>
      <c r="AD40" s="29"/>
      <c r="AE40" s="29"/>
      <c r="AF40" s="29"/>
      <c r="AG40" s="29"/>
      <c r="AH40" s="29"/>
      <c r="AI40" s="29"/>
      <c r="AJ40" s="29"/>
      <c r="AK40" s="29"/>
    </row>
    <row r="41" spans="1:37" ht="54" customHeight="1">
      <c r="A41" s="1015"/>
      <c r="B41" s="1349"/>
      <c r="C41" s="128">
        <v>3</v>
      </c>
      <c r="D41" s="870" t="s">
        <v>155</v>
      </c>
      <c r="E41" s="196" t="s">
        <v>1147</v>
      </c>
      <c r="F41" s="758" t="s">
        <v>1166</v>
      </c>
      <c r="G41" s="142" t="s">
        <v>1167</v>
      </c>
      <c r="H41" s="142" t="s">
        <v>1168</v>
      </c>
      <c r="I41" s="142" t="s">
        <v>1169</v>
      </c>
      <c r="J41" s="142" t="s">
        <v>1170</v>
      </c>
      <c r="K41" s="142" t="s">
        <v>1171</v>
      </c>
      <c r="L41" s="142" t="s">
        <v>1172</v>
      </c>
      <c r="M41" s="142" t="s">
        <v>1173</v>
      </c>
      <c r="N41" s="142" t="s">
        <v>1174</v>
      </c>
      <c r="O41" s="142" t="s">
        <v>19</v>
      </c>
      <c r="P41" s="142" t="s">
        <v>19</v>
      </c>
      <c r="Q41" s="29"/>
      <c r="R41" s="29"/>
      <c r="S41" s="29"/>
      <c r="T41" s="325"/>
      <c r="U41" s="29"/>
      <c r="V41" s="29"/>
      <c r="W41" s="29"/>
      <c r="X41" s="29"/>
      <c r="Y41" s="29"/>
      <c r="Z41" s="29"/>
      <c r="AA41" s="29"/>
      <c r="AB41" s="29"/>
      <c r="AC41" s="29"/>
      <c r="AD41" s="29"/>
      <c r="AE41" s="29"/>
      <c r="AF41" s="29"/>
      <c r="AG41" s="29"/>
      <c r="AH41" s="29"/>
      <c r="AI41" s="29"/>
      <c r="AJ41" s="29"/>
      <c r="AK41" s="29"/>
    </row>
    <row r="42" spans="1:37" ht="55.5" customHeight="1">
      <c r="A42" s="1016"/>
      <c r="B42" s="1350"/>
      <c r="C42" s="600">
        <v>4</v>
      </c>
      <c r="D42" s="765" t="s">
        <v>156</v>
      </c>
      <c r="E42" s="654" t="s">
        <v>1147</v>
      </c>
      <c r="F42" s="766" t="s">
        <v>1175</v>
      </c>
      <c r="G42" s="586" t="s">
        <v>1176</v>
      </c>
      <c r="H42" s="586" t="s">
        <v>1177</v>
      </c>
      <c r="I42" s="586" t="s">
        <v>1178</v>
      </c>
      <c r="J42" s="586" t="s">
        <v>1179</v>
      </c>
      <c r="K42" s="586" t="s">
        <v>1180</v>
      </c>
      <c r="L42" s="586" t="s">
        <v>1181</v>
      </c>
      <c r="M42" s="586" t="s">
        <v>1182</v>
      </c>
      <c r="N42" s="586" t="s">
        <v>1183</v>
      </c>
      <c r="O42" s="586" t="s">
        <v>19</v>
      </c>
      <c r="P42" s="586" t="s">
        <v>19</v>
      </c>
      <c r="Q42" s="29"/>
      <c r="R42" s="29"/>
      <c r="S42" s="29"/>
      <c r="T42" s="325"/>
      <c r="U42" s="29"/>
      <c r="V42" s="29"/>
      <c r="W42" s="29"/>
      <c r="X42" s="29"/>
      <c r="Y42" s="29"/>
      <c r="Z42" s="29"/>
      <c r="AA42" s="29"/>
      <c r="AB42" s="29"/>
      <c r="AC42" s="29"/>
      <c r="AD42" s="29"/>
      <c r="AE42" s="29"/>
      <c r="AF42" s="29"/>
      <c r="AG42" s="29"/>
      <c r="AH42" s="29"/>
      <c r="AI42" s="29"/>
      <c r="AJ42" s="29"/>
      <c r="AK42" s="29"/>
    </row>
    <row r="43" spans="1:37" ht="30.75" customHeight="1">
      <c r="A43" s="29"/>
      <c r="B43" s="29"/>
      <c r="C43" s="1220" t="s">
        <v>260</v>
      </c>
      <c r="D43" s="1202"/>
      <c r="E43" s="1202"/>
      <c r="F43" s="676">
        <v>46050</v>
      </c>
      <c r="G43" s="956">
        <v>46078</v>
      </c>
      <c r="H43" s="956">
        <v>46107</v>
      </c>
      <c r="I43" s="956">
        <v>46126</v>
      </c>
      <c r="J43" s="956">
        <v>46168</v>
      </c>
      <c r="K43" s="956">
        <v>46188</v>
      </c>
      <c r="L43" s="956">
        <v>46209</v>
      </c>
      <c r="M43" s="956">
        <v>46238</v>
      </c>
      <c r="N43" s="956">
        <v>46280</v>
      </c>
      <c r="O43" s="767"/>
      <c r="P43" s="768"/>
      <c r="Q43" s="29"/>
      <c r="R43" s="29"/>
      <c r="S43" s="29"/>
      <c r="T43" s="325"/>
      <c r="U43" s="29"/>
      <c r="V43" s="29"/>
      <c r="W43" s="29"/>
      <c r="X43" s="29"/>
      <c r="Y43" s="29"/>
      <c r="Z43" s="29"/>
      <c r="AA43" s="29"/>
      <c r="AB43" s="29"/>
      <c r="AC43" s="29"/>
      <c r="AD43" s="29"/>
      <c r="AE43" s="29"/>
      <c r="AF43" s="29"/>
      <c r="AG43" s="29"/>
      <c r="AH43" s="29"/>
      <c r="AI43" s="29"/>
      <c r="AJ43" s="29"/>
      <c r="AK43" s="29"/>
    </row>
    <row r="44" spans="1:37" ht="15.75" customHeight="1">
      <c r="A44" s="29"/>
      <c r="B44" s="29"/>
      <c r="C44" s="29"/>
      <c r="D44" s="29"/>
      <c r="E44" s="750"/>
      <c r="F44" s="338"/>
      <c r="G44" s="29"/>
      <c r="H44" s="29"/>
      <c r="I44" s="29"/>
      <c r="J44" s="29"/>
      <c r="K44" s="29"/>
      <c r="L44" s="29"/>
      <c r="M44" s="29"/>
      <c r="N44" s="29"/>
      <c r="O44" s="29"/>
      <c r="P44" s="29"/>
      <c r="Q44" s="29"/>
      <c r="R44" s="29"/>
      <c r="S44" s="29"/>
      <c r="T44" s="325"/>
      <c r="U44" s="29"/>
      <c r="V44" s="29"/>
      <c r="W44" s="29"/>
      <c r="X44" s="29"/>
      <c r="Y44" s="29"/>
      <c r="Z44" s="29"/>
      <c r="AA44" s="29"/>
      <c r="AB44" s="29"/>
      <c r="AC44" s="29"/>
      <c r="AD44" s="29"/>
      <c r="AE44" s="29"/>
      <c r="AF44" s="29"/>
      <c r="AG44" s="29"/>
      <c r="AH44" s="29"/>
      <c r="AI44" s="29"/>
      <c r="AJ44" s="29"/>
      <c r="AK44" s="29"/>
    </row>
    <row r="45" spans="1:37" ht="15.75" customHeight="1">
      <c r="A45" s="29"/>
      <c r="B45" s="29"/>
      <c r="C45" s="29"/>
      <c r="T45" s="325"/>
      <c r="U45" s="29"/>
      <c r="V45" s="29"/>
      <c r="W45" s="29"/>
      <c r="X45" s="29"/>
      <c r="Y45" s="29"/>
      <c r="Z45" s="29"/>
      <c r="AA45" s="29"/>
      <c r="AB45" s="29"/>
      <c r="AC45" s="29"/>
      <c r="AD45" s="29"/>
      <c r="AE45" s="29"/>
      <c r="AF45" s="29"/>
      <c r="AG45" s="29"/>
      <c r="AH45" s="29"/>
      <c r="AI45" s="29"/>
      <c r="AJ45" s="29"/>
      <c r="AK45" s="29"/>
    </row>
    <row r="46" spans="1:37" ht="15.75" customHeight="1">
      <c r="A46" s="29"/>
      <c r="B46" s="29"/>
      <c r="C46" s="29"/>
      <c r="T46" s="325"/>
      <c r="U46" s="29"/>
      <c r="V46" s="29"/>
      <c r="W46" s="29"/>
      <c r="X46" s="29"/>
      <c r="Y46" s="29"/>
      <c r="Z46" s="29"/>
      <c r="AA46" s="29"/>
      <c r="AB46" s="29"/>
      <c r="AC46" s="29"/>
      <c r="AD46" s="29"/>
      <c r="AE46" s="29"/>
      <c r="AF46" s="29"/>
      <c r="AG46" s="29"/>
      <c r="AH46" s="29"/>
      <c r="AI46" s="29"/>
      <c r="AJ46" s="29"/>
      <c r="AK46" s="29"/>
    </row>
    <row r="47" spans="1:37" ht="15.75" customHeight="1">
      <c r="A47" s="29"/>
      <c r="B47" s="29"/>
      <c r="C47" s="1195" t="s">
        <v>263</v>
      </c>
      <c r="D47" s="1396"/>
      <c r="E47" s="1396"/>
      <c r="F47" s="1396"/>
      <c r="G47" s="1396"/>
      <c r="H47" s="1396"/>
      <c r="I47" s="1396"/>
      <c r="J47" s="1396"/>
      <c r="K47" s="1396"/>
      <c r="L47" s="1396"/>
      <c r="M47" s="1396"/>
      <c r="N47" s="1396"/>
      <c r="O47" s="1396"/>
      <c r="P47" s="1396"/>
      <c r="Q47" s="1397"/>
      <c r="T47" s="325"/>
      <c r="U47" s="29"/>
      <c r="V47" s="29"/>
      <c r="W47" s="29"/>
      <c r="X47" s="29"/>
      <c r="Y47" s="29"/>
      <c r="Z47" s="29"/>
      <c r="AA47" s="29"/>
      <c r="AB47" s="29"/>
      <c r="AC47" s="29"/>
      <c r="AD47" s="29"/>
      <c r="AE47" s="29"/>
      <c r="AF47" s="29"/>
      <c r="AG47" s="29"/>
      <c r="AH47" s="29"/>
      <c r="AI47" s="29"/>
      <c r="AJ47" s="29"/>
      <c r="AK47" s="29"/>
    </row>
    <row r="48" spans="1:37" ht="15.75" customHeight="1">
      <c r="A48" s="29"/>
      <c r="B48" s="29"/>
      <c r="C48" s="1195" t="s">
        <v>264</v>
      </c>
      <c r="D48" s="1396"/>
      <c r="E48" s="1396"/>
      <c r="F48" s="1396"/>
      <c r="G48" s="1396"/>
      <c r="H48" s="1396"/>
      <c r="I48" s="1396"/>
      <c r="J48" s="1396"/>
      <c r="K48" s="1396"/>
      <c r="L48" s="1396"/>
      <c r="M48" s="1396"/>
      <c r="N48" s="1396"/>
      <c r="O48" s="1396"/>
      <c r="P48" s="1396"/>
      <c r="Q48" s="1397"/>
      <c r="T48" s="325"/>
      <c r="U48" s="29"/>
      <c r="V48" s="29"/>
      <c r="W48" s="29"/>
      <c r="X48" s="29"/>
      <c r="Y48" s="29"/>
      <c r="Z48" s="29"/>
      <c r="AA48" s="29"/>
      <c r="AB48" s="29"/>
      <c r="AC48" s="29"/>
      <c r="AD48" s="29"/>
      <c r="AE48" s="29"/>
      <c r="AF48" s="29"/>
      <c r="AG48" s="29"/>
      <c r="AH48" s="29"/>
      <c r="AI48" s="29"/>
      <c r="AJ48" s="29"/>
      <c r="AK48" s="29"/>
    </row>
    <row r="49" spans="1:37" ht="15.75" customHeight="1">
      <c r="A49" s="29"/>
      <c r="B49" s="29"/>
      <c r="C49" s="1412"/>
      <c r="D49" s="1396"/>
      <c r="E49" s="1396"/>
      <c r="F49" s="1396"/>
      <c r="G49" s="1397"/>
      <c r="H49" s="1196" t="s">
        <v>265</v>
      </c>
      <c r="I49" s="1396"/>
      <c r="J49" s="1396"/>
      <c r="K49" s="1396"/>
      <c r="L49" s="1396"/>
      <c r="M49" s="1396"/>
      <c r="N49" s="1396"/>
      <c r="O49" s="1396"/>
      <c r="P49" s="1396"/>
      <c r="Q49" s="1397"/>
      <c r="T49" s="325"/>
      <c r="U49" s="29"/>
      <c r="V49" s="29"/>
      <c r="W49" s="29"/>
      <c r="X49" s="29"/>
      <c r="Y49" s="29"/>
      <c r="Z49" s="29"/>
      <c r="AA49" s="29"/>
      <c r="AB49" s="29"/>
      <c r="AC49" s="29"/>
      <c r="AD49" s="29"/>
      <c r="AE49" s="29"/>
      <c r="AF49" s="29"/>
      <c r="AG49" s="29"/>
      <c r="AH49" s="29"/>
      <c r="AI49" s="29"/>
      <c r="AJ49" s="29"/>
      <c r="AK49" s="29"/>
    </row>
    <row r="50" spans="1:37" ht="15.75" customHeight="1">
      <c r="A50" s="29"/>
      <c r="B50" s="29"/>
      <c r="C50" s="2" t="s">
        <v>266</v>
      </c>
      <c r="D50" s="2" t="s">
        <v>267</v>
      </c>
      <c r="E50" s="2" t="s">
        <v>1</v>
      </c>
      <c r="F50" s="127" t="s">
        <v>268</v>
      </c>
      <c r="G50" s="2" t="s">
        <v>269</v>
      </c>
      <c r="H50" s="2" t="s">
        <v>171</v>
      </c>
      <c r="I50" s="2" t="s">
        <v>172</v>
      </c>
      <c r="J50" s="2" t="s">
        <v>173</v>
      </c>
      <c r="K50" s="2" t="s">
        <v>7</v>
      </c>
      <c r="L50" s="2" t="s">
        <v>174</v>
      </c>
      <c r="M50" s="2" t="s">
        <v>175</v>
      </c>
      <c r="N50" s="2" t="s">
        <v>176</v>
      </c>
      <c r="O50" s="2" t="s">
        <v>177</v>
      </c>
      <c r="P50" s="2" t="s">
        <v>178</v>
      </c>
      <c r="Q50" s="2" t="s">
        <v>179</v>
      </c>
      <c r="T50" s="325"/>
      <c r="U50" s="29"/>
      <c r="V50" s="29"/>
      <c r="W50" s="29"/>
      <c r="X50" s="29"/>
      <c r="Y50" s="29"/>
      <c r="Z50" s="29"/>
      <c r="AA50" s="29"/>
      <c r="AB50" s="29"/>
      <c r="AC50" s="29"/>
      <c r="AD50" s="29"/>
      <c r="AE50" s="29"/>
      <c r="AF50" s="29"/>
      <c r="AG50" s="29"/>
      <c r="AH50" s="29"/>
      <c r="AI50" s="29"/>
      <c r="AJ50" s="29"/>
      <c r="AK50" s="29"/>
    </row>
    <row r="51" spans="1:37" ht="22.5" customHeight="1">
      <c r="A51" s="29"/>
      <c r="B51" s="29"/>
      <c r="C51" s="1191" t="s">
        <v>435</v>
      </c>
      <c r="D51" s="1191" t="s">
        <v>1145</v>
      </c>
      <c r="E51" s="1192" t="s">
        <v>17</v>
      </c>
      <c r="F51" s="127">
        <v>1</v>
      </c>
      <c r="G51" s="31" t="s">
        <v>153</v>
      </c>
      <c r="H51" s="32">
        <f>AVERAGE(F7:K7)</f>
        <v>5.8666666666666671</v>
      </c>
      <c r="I51" s="2" t="s">
        <v>271</v>
      </c>
      <c r="J51" s="32">
        <f>AVERAGE(F11:K11)</f>
        <v>34.333333333333336</v>
      </c>
      <c r="K51" s="32">
        <f>AVERAGE(F15:K15)</f>
        <v>7.296666666666666</v>
      </c>
      <c r="L51" s="32">
        <f>AVERAGE(F19:K19)</f>
        <v>30.283333333333331</v>
      </c>
      <c r="M51" s="32">
        <f>AVERAGE(F23:K23)</f>
        <v>5</v>
      </c>
      <c r="N51" s="32">
        <f>GEOMEAN(F27:K27)</f>
        <v>658.29760810944072</v>
      </c>
      <c r="O51" s="36">
        <f>AVERAGE(F31:K31)</f>
        <v>0.113</v>
      </c>
      <c r="P51" s="36">
        <f>AVERAGE(F35:K35)</f>
        <v>0.03</v>
      </c>
      <c r="Q51" s="2" t="s">
        <v>271</v>
      </c>
      <c r="T51" s="325"/>
      <c r="U51" s="29"/>
      <c r="V51" s="29"/>
      <c r="W51" s="29"/>
      <c r="X51" s="29"/>
      <c r="Y51" s="29"/>
      <c r="Z51" s="29"/>
      <c r="AA51" s="29"/>
      <c r="AB51" s="29"/>
      <c r="AC51" s="29"/>
      <c r="AD51" s="29"/>
      <c r="AE51" s="29"/>
      <c r="AF51" s="29"/>
      <c r="AG51" s="29"/>
      <c r="AH51" s="29"/>
      <c r="AI51" s="29"/>
      <c r="AJ51" s="29"/>
      <c r="AK51" s="29"/>
    </row>
    <row r="52" spans="1:37" ht="22.5" customHeight="1">
      <c r="A52" s="29"/>
      <c r="B52" s="29"/>
      <c r="C52" s="1399"/>
      <c r="D52" s="1399"/>
      <c r="E52" s="1399"/>
      <c r="F52" s="127">
        <v>2</v>
      </c>
      <c r="G52" s="31" t="s">
        <v>154</v>
      </c>
      <c r="H52" s="32">
        <f>AVERAGE(F8:K8)</f>
        <v>5.8866666666666667</v>
      </c>
      <c r="I52" s="2" t="s">
        <v>271</v>
      </c>
      <c r="J52" s="32">
        <f>AVERAGE(F12:K12)</f>
        <v>23.666666666666668</v>
      </c>
      <c r="K52" s="32">
        <f>AVERAGE(F16:K16)</f>
        <v>7.4149999999999991</v>
      </c>
      <c r="L52" s="32">
        <f>AVERAGE(F20:K20)</f>
        <v>30.333333333333332</v>
      </c>
      <c r="M52" s="32">
        <f>AVERAGE(F24:K24)</f>
        <v>5</v>
      </c>
      <c r="N52" s="32">
        <f>GEOMEAN(F28:K28)</f>
        <v>771.57471971769053</v>
      </c>
      <c r="O52" s="36">
        <f>AVERAGE(F32:K32)</f>
        <v>0.109</v>
      </c>
      <c r="P52" s="36">
        <f>AVERAGE(F36:K36)</f>
        <v>2.3399999999999997E-2</v>
      </c>
      <c r="Q52" s="2" t="s">
        <v>271</v>
      </c>
      <c r="T52" s="325"/>
      <c r="U52" s="29"/>
      <c r="V52" s="29"/>
      <c r="W52" s="29"/>
      <c r="X52" s="29"/>
      <c r="Y52" s="29"/>
      <c r="Z52" s="29"/>
      <c r="AA52" s="29"/>
      <c r="AB52" s="29"/>
      <c r="AC52" s="29"/>
      <c r="AD52" s="29"/>
      <c r="AE52" s="29"/>
      <c r="AF52" s="29"/>
      <c r="AG52" s="29"/>
      <c r="AH52" s="29"/>
      <c r="AI52" s="29"/>
      <c r="AJ52" s="29"/>
      <c r="AK52" s="29"/>
    </row>
    <row r="53" spans="1:37" ht="15.75" customHeight="1">
      <c r="A53" s="29"/>
      <c r="B53" s="29"/>
      <c r="C53" s="1399"/>
      <c r="D53" s="1399"/>
      <c r="E53" s="1399"/>
      <c r="F53" s="127">
        <v>3</v>
      </c>
      <c r="G53" s="31" t="s">
        <v>155</v>
      </c>
      <c r="H53" s="32">
        <f>AVERAGE(F9:K9)</f>
        <v>5.8833333333333329</v>
      </c>
      <c r="I53" s="2" t="s">
        <v>271</v>
      </c>
      <c r="J53" s="32">
        <f>AVERAGE(F13:K13)</f>
        <v>22</v>
      </c>
      <c r="K53" s="32">
        <f>AVERAGE(F17:K17)</f>
        <v>7.5333333333333341</v>
      </c>
      <c r="L53" s="32">
        <f>AVERAGE(F21:K21)</f>
        <v>30.583333333333339</v>
      </c>
      <c r="M53" s="32">
        <f>AVERAGE(F25:K25)</f>
        <v>5</v>
      </c>
      <c r="N53" s="32">
        <f>GEOMEAN(F29:K29)</f>
        <v>209.74474831879974</v>
      </c>
      <c r="O53" s="36">
        <f>AVERAGE(F33:K33)</f>
        <v>0.113</v>
      </c>
      <c r="P53" s="36">
        <f>AVERAGE(F37:K37)</f>
        <v>2.2199999999999998E-2</v>
      </c>
      <c r="Q53" s="2" t="s">
        <v>271</v>
      </c>
      <c r="T53" s="325"/>
      <c r="U53" s="29"/>
      <c r="V53" s="29"/>
      <c r="W53" s="29"/>
      <c r="X53" s="29"/>
      <c r="Y53" s="29"/>
      <c r="Z53" s="29"/>
      <c r="AA53" s="29"/>
      <c r="AB53" s="29"/>
      <c r="AC53" s="29"/>
      <c r="AD53" s="29"/>
      <c r="AE53" s="29"/>
      <c r="AF53" s="29"/>
      <c r="AG53" s="29"/>
      <c r="AH53" s="29"/>
      <c r="AI53" s="29"/>
      <c r="AJ53" s="29"/>
      <c r="AK53" s="29"/>
    </row>
    <row r="54" spans="1:37" ht="15.75" customHeight="1">
      <c r="A54" s="29"/>
      <c r="B54" s="29"/>
      <c r="C54" s="1400"/>
      <c r="D54" s="1400"/>
      <c r="E54" s="1400"/>
      <c r="F54" s="127">
        <v>4</v>
      </c>
      <c r="G54" s="31" t="s">
        <v>156</v>
      </c>
      <c r="H54" s="32">
        <f>AVERAGE(F10:K10)</f>
        <v>5.9950000000000001</v>
      </c>
      <c r="I54" s="2" t="s">
        <v>271</v>
      </c>
      <c r="J54" s="32">
        <f>AVERAGE(F14:K14)</f>
        <v>24.5</v>
      </c>
      <c r="K54" s="32">
        <f>AVERAGE(F18:K18)</f>
        <v>7.4850000000000003</v>
      </c>
      <c r="L54" s="32">
        <f>AVERAGE(F22:K22)</f>
        <v>30.5</v>
      </c>
      <c r="M54" s="32">
        <f>AVERAGE(F26:K26)</f>
        <v>5</v>
      </c>
      <c r="N54" s="32">
        <f>GEOMEAN(F30:K30)</f>
        <v>255.40607324874239</v>
      </c>
      <c r="O54" s="36">
        <f>AVERAGE(F34:K34)</f>
        <v>0.11849999999999999</v>
      </c>
      <c r="P54" s="36">
        <f>AVERAGE(F38:K38)</f>
        <v>1.8499999999999999E-2</v>
      </c>
      <c r="Q54" s="2" t="s">
        <v>271</v>
      </c>
      <c r="T54" s="325"/>
      <c r="U54" s="29"/>
      <c r="V54" s="29"/>
      <c r="W54" s="29"/>
      <c r="X54" s="29"/>
      <c r="Y54" s="29"/>
      <c r="Z54" s="29"/>
      <c r="AA54" s="29"/>
      <c r="AB54" s="29"/>
      <c r="AC54" s="29"/>
      <c r="AD54" s="29"/>
      <c r="AE54" s="29"/>
      <c r="AF54" s="29"/>
      <c r="AG54" s="29"/>
      <c r="AH54" s="29"/>
      <c r="AI54" s="29"/>
      <c r="AJ54" s="29"/>
      <c r="AK54" s="29"/>
    </row>
    <row r="55" spans="1:37" ht="15.75" customHeight="1">
      <c r="A55" s="29"/>
      <c r="B55" s="29"/>
      <c r="C55" s="1412"/>
      <c r="D55" s="1396"/>
      <c r="E55" s="1396"/>
      <c r="F55" s="1396"/>
      <c r="G55" s="1396"/>
      <c r="H55" s="1396"/>
      <c r="I55" s="1396"/>
      <c r="J55" s="1396"/>
      <c r="K55" s="1396"/>
      <c r="L55" s="1396"/>
      <c r="M55" s="1396"/>
      <c r="N55" s="1396"/>
      <c r="O55" s="1396"/>
      <c r="P55" s="1396"/>
      <c r="Q55" s="1397"/>
      <c r="T55" s="325"/>
      <c r="U55" s="29"/>
      <c r="V55" s="29"/>
      <c r="W55" s="29"/>
      <c r="X55" s="29"/>
      <c r="Y55" s="29"/>
      <c r="Z55" s="29"/>
      <c r="AA55" s="29"/>
      <c r="AB55" s="29"/>
      <c r="AC55" s="29"/>
      <c r="AD55" s="29"/>
      <c r="AE55" s="29"/>
      <c r="AF55" s="29"/>
      <c r="AG55" s="29"/>
      <c r="AH55" s="29"/>
      <c r="AI55" s="29"/>
      <c r="AJ55" s="29"/>
      <c r="AK55" s="29"/>
    </row>
    <row r="56" spans="1:37" ht="15.75" customHeight="1">
      <c r="A56" s="29"/>
      <c r="B56" s="29"/>
      <c r="C56" s="2" t="s">
        <v>272</v>
      </c>
      <c r="D56" s="1413"/>
      <c r="E56" s="1402"/>
      <c r="F56" s="1402"/>
      <c r="G56" s="1403"/>
      <c r="H56" s="32">
        <f>AVERAGE(H51:H54)</f>
        <v>5.9079166666666669</v>
      </c>
      <c r="I56" s="2" t="s">
        <v>271</v>
      </c>
      <c r="J56" s="32">
        <f t="shared" ref="J56:P56" si="0">AVERAGE(J51:J54)</f>
        <v>26.125</v>
      </c>
      <c r="K56" s="32">
        <f t="shared" si="0"/>
        <v>7.4325000000000001</v>
      </c>
      <c r="L56" s="32">
        <f t="shared" si="0"/>
        <v>30.425000000000001</v>
      </c>
      <c r="M56" s="32">
        <f t="shared" si="0"/>
        <v>5</v>
      </c>
      <c r="N56" s="32">
        <f t="shared" si="0"/>
        <v>473.75578734866838</v>
      </c>
      <c r="O56" s="36">
        <f t="shared" si="0"/>
        <v>0.113375</v>
      </c>
      <c r="P56" s="36">
        <f t="shared" si="0"/>
        <v>2.3525000000000001E-2</v>
      </c>
      <c r="Q56" s="2" t="s">
        <v>271</v>
      </c>
      <c r="T56" s="325"/>
      <c r="U56" s="29"/>
      <c r="V56" s="29"/>
      <c r="W56" s="29"/>
      <c r="X56" s="29"/>
      <c r="Y56" s="29"/>
      <c r="Z56" s="29"/>
      <c r="AA56" s="29"/>
      <c r="AB56" s="29"/>
      <c r="AC56" s="29"/>
      <c r="AD56" s="29"/>
      <c r="AE56" s="29"/>
      <c r="AF56" s="29"/>
      <c r="AG56" s="29"/>
      <c r="AH56" s="29"/>
      <c r="AI56" s="29"/>
      <c r="AJ56" s="29"/>
      <c r="AK56" s="29"/>
    </row>
    <row r="57" spans="1:37" ht="15.75" customHeight="1">
      <c r="A57" s="29"/>
      <c r="B57" s="29"/>
      <c r="C57" s="2" t="s">
        <v>273</v>
      </c>
      <c r="D57" s="1404"/>
      <c r="E57" s="1405"/>
      <c r="F57" s="1405"/>
      <c r="G57" s="1406"/>
      <c r="H57" s="32">
        <f>MIN(H51:H54)</f>
        <v>5.8666666666666671</v>
      </c>
      <c r="I57" s="2" t="s">
        <v>271</v>
      </c>
      <c r="J57" s="32">
        <f t="shared" ref="J57:P57" si="1">MIN(J51:J54)</f>
        <v>22</v>
      </c>
      <c r="K57" s="32">
        <f t="shared" si="1"/>
        <v>7.296666666666666</v>
      </c>
      <c r="L57" s="32">
        <f t="shared" si="1"/>
        <v>30.283333333333331</v>
      </c>
      <c r="M57" s="32">
        <f t="shared" si="1"/>
        <v>5</v>
      </c>
      <c r="N57" s="32">
        <f t="shared" si="1"/>
        <v>209.74474831879974</v>
      </c>
      <c r="O57" s="36">
        <f t="shared" si="1"/>
        <v>0.109</v>
      </c>
      <c r="P57" s="36">
        <f t="shared" si="1"/>
        <v>1.8499999999999999E-2</v>
      </c>
      <c r="Q57" s="2" t="s">
        <v>271</v>
      </c>
      <c r="T57" s="325"/>
      <c r="U57" s="29"/>
      <c r="V57" s="29"/>
      <c r="W57" s="29"/>
      <c r="X57" s="29"/>
      <c r="Y57" s="29"/>
      <c r="Z57" s="29"/>
      <c r="AA57" s="29"/>
      <c r="AB57" s="29"/>
      <c r="AC57" s="29"/>
      <c r="AD57" s="29"/>
      <c r="AE57" s="29"/>
      <c r="AF57" s="29"/>
      <c r="AG57" s="29"/>
      <c r="AH57" s="29"/>
      <c r="AI57" s="29"/>
      <c r="AJ57" s="29"/>
      <c r="AK57" s="29"/>
    </row>
    <row r="58" spans="1:37" ht="15.75" customHeight="1">
      <c r="A58" s="29"/>
      <c r="B58" s="29"/>
      <c r="C58" s="2" t="s">
        <v>274</v>
      </c>
      <c r="D58" s="1404"/>
      <c r="E58" s="1405"/>
      <c r="F58" s="1405"/>
      <c r="G58" s="1406"/>
      <c r="H58" s="32">
        <f>MAX(H51:H54)</f>
        <v>5.9950000000000001</v>
      </c>
      <c r="I58" s="2" t="s">
        <v>271</v>
      </c>
      <c r="J58" s="32">
        <f t="shared" ref="J58:P58" si="2">MAX(J51:J54)</f>
        <v>34.333333333333336</v>
      </c>
      <c r="K58" s="32">
        <f t="shared" si="2"/>
        <v>7.5333333333333341</v>
      </c>
      <c r="L58" s="32">
        <f t="shared" si="2"/>
        <v>30.583333333333339</v>
      </c>
      <c r="M58" s="32">
        <f t="shared" si="2"/>
        <v>5</v>
      </c>
      <c r="N58" s="32">
        <f t="shared" si="2"/>
        <v>771.57471971769053</v>
      </c>
      <c r="O58" s="36">
        <f t="shared" si="2"/>
        <v>0.11849999999999999</v>
      </c>
      <c r="P58" s="36">
        <f t="shared" si="2"/>
        <v>0.03</v>
      </c>
      <c r="Q58" s="2" t="s">
        <v>271</v>
      </c>
      <c r="T58" s="325"/>
      <c r="U58" s="29"/>
      <c r="V58" s="29"/>
      <c r="W58" s="29"/>
      <c r="X58" s="29"/>
      <c r="Y58" s="29"/>
      <c r="Z58" s="29"/>
      <c r="AA58" s="29"/>
      <c r="AB58" s="29"/>
      <c r="AC58" s="29"/>
      <c r="AD58" s="29"/>
      <c r="AE58" s="29"/>
      <c r="AF58" s="29"/>
      <c r="AG58" s="29"/>
      <c r="AH58" s="29"/>
      <c r="AI58" s="29"/>
      <c r="AJ58" s="29"/>
      <c r="AK58" s="29"/>
    </row>
    <row r="59" spans="1:37" ht="15.75" customHeight="1">
      <c r="A59" s="29"/>
      <c r="B59" s="29"/>
      <c r="C59" s="2" t="s">
        <v>275</v>
      </c>
      <c r="D59" s="1407"/>
      <c r="E59" s="1408"/>
      <c r="F59" s="1408"/>
      <c r="G59" s="1409"/>
      <c r="H59" s="153" t="s">
        <v>276</v>
      </c>
      <c r="I59" s="153" t="s">
        <v>271</v>
      </c>
      <c r="J59" s="153" t="s">
        <v>277</v>
      </c>
      <c r="K59" s="153" t="s">
        <v>214</v>
      </c>
      <c r="L59" s="46" t="s">
        <v>278</v>
      </c>
      <c r="M59" s="153" t="s">
        <v>279</v>
      </c>
      <c r="N59" s="153" t="s">
        <v>280</v>
      </c>
      <c r="O59" s="153" t="s">
        <v>281</v>
      </c>
      <c r="P59" s="153" t="s">
        <v>282</v>
      </c>
      <c r="Q59" s="153" t="s">
        <v>271</v>
      </c>
      <c r="T59" s="325"/>
      <c r="U59" s="29"/>
      <c r="V59" s="29"/>
      <c r="W59" s="29"/>
      <c r="X59" s="29"/>
      <c r="Y59" s="29"/>
      <c r="Z59" s="29"/>
      <c r="AA59" s="29"/>
      <c r="AB59" s="29"/>
      <c r="AC59" s="29"/>
      <c r="AD59" s="29"/>
      <c r="AE59" s="29"/>
      <c r="AF59" s="29"/>
      <c r="AG59" s="29"/>
      <c r="AH59" s="29"/>
      <c r="AI59" s="29"/>
      <c r="AJ59" s="29"/>
      <c r="AK59" s="29"/>
    </row>
    <row r="60" spans="1:37" ht="15.75" customHeight="1">
      <c r="A60" s="29"/>
      <c r="B60" s="29"/>
      <c r="C60" s="29"/>
      <c r="D60" s="29"/>
      <c r="E60" s="29"/>
      <c r="F60" s="338"/>
      <c r="G60" s="29"/>
      <c r="H60" s="29"/>
      <c r="I60" s="29"/>
      <c r="J60" s="29"/>
      <c r="K60" s="29"/>
      <c r="L60" s="29"/>
      <c r="M60" s="29"/>
      <c r="N60" s="29"/>
      <c r="O60" s="29"/>
      <c r="P60" s="29"/>
      <c r="Q60" s="29"/>
      <c r="T60" s="325"/>
      <c r="U60" s="29"/>
      <c r="V60" s="29"/>
      <c r="W60" s="29"/>
      <c r="X60" s="29"/>
      <c r="Y60" s="29"/>
      <c r="Z60" s="29"/>
      <c r="AA60" s="29"/>
      <c r="AB60" s="29"/>
      <c r="AC60" s="29"/>
      <c r="AD60" s="29"/>
      <c r="AE60" s="29"/>
      <c r="AF60" s="29"/>
      <c r="AG60" s="29"/>
      <c r="AH60" s="29"/>
      <c r="AI60" s="29"/>
      <c r="AJ60" s="29"/>
      <c r="AK60" s="29"/>
    </row>
    <row r="61" spans="1:37" ht="15.75" customHeight="1">
      <c r="A61" s="29"/>
      <c r="B61" s="29"/>
      <c r="C61" s="29"/>
      <c r="D61" s="29"/>
      <c r="E61" s="29"/>
      <c r="F61" s="338"/>
      <c r="G61" s="29"/>
      <c r="H61" s="29"/>
      <c r="I61" s="29"/>
      <c r="J61" s="29"/>
      <c r="K61" s="29"/>
      <c r="L61" s="29"/>
      <c r="M61" s="29"/>
      <c r="N61" s="29"/>
      <c r="O61" s="29"/>
      <c r="P61" s="29"/>
      <c r="Q61" s="29"/>
      <c r="T61" s="325"/>
      <c r="U61" s="29"/>
      <c r="V61" s="29"/>
      <c r="W61" s="29"/>
      <c r="X61" s="29"/>
      <c r="Y61" s="29"/>
      <c r="Z61" s="29"/>
      <c r="AA61" s="29"/>
      <c r="AB61" s="29"/>
      <c r="AC61" s="29"/>
      <c r="AD61" s="29"/>
      <c r="AE61" s="29"/>
      <c r="AF61" s="29"/>
      <c r="AG61" s="29"/>
      <c r="AH61" s="29"/>
      <c r="AI61" s="29"/>
      <c r="AJ61" s="29"/>
      <c r="AK61" s="29"/>
    </row>
    <row r="62" spans="1:37" ht="15.75" customHeight="1">
      <c r="A62" s="29"/>
      <c r="B62" s="29"/>
      <c r="C62" s="1195" t="s">
        <v>263</v>
      </c>
      <c r="D62" s="1396"/>
      <c r="E62" s="1396"/>
      <c r="F62" s="1396"/>
      <c r="G62" s="1396"/>
      <c r="H62" s="1396"/>
      <c r="I62" s="1396"/>
      <c r="J62" s="1396"/>
      <c r="K62" s="1396"/>
      <c r="L62" s="1396"/>
      <c r="M62" s="1396"/>
      <c r="N62" s="1396"/>
      <c r="O62" s="1396"/>
      <c r="P62" s="1396"/>
      <c r="Q62" s="1397"/>
      <c r="T62" s="325"/>
      <c r="U62" s="29"/>
      <c r="V62" s="29"/>
      <c r="W62" s="29"/>
      <c r="X62" s="29"/>
      <c r="Y62" s="29"/>
      <c r="Z62" s="29"/>
      <c r="AA62" s="29"/>
      <c r="AB62" s="29"/>
      <c r="AC62" s="29"/>
      <c r="AD62" s="29"/>
      <c r="AE62" s="29"/>
      <c r="AF62" s="29"/>
      <c r="AG62" s="29"/>
      <c r="AH62" s="29"/>
      <c r="AI62" s="29"/>
      <c r="AJ62" s="29"/>
      <c r="AK62" s="29"/>
    </row>
    <row r="63" spans="1:37" ht="15.75" customHeight="1">
      <c r="A63" s="29"/>
      <c r="B63" s="29"/>
      <c r="C63" s="1195" t="s">
        <v>283</v>
      </c>
      <c r="D63" s="1396"/>
      <c r="E63" s="1396"/>
      <c r="F63" s="1396"/>
      <c r="G63" s="1396"/>
      <c r="H63" s="1396"/>
      <c r="I63" s="1396"/>
      <c r="J63" s="1396"/>
      <c r="K63" s="1396"/>
      <c r="L63" s="1396"/>
      <c r="M63" s="1396"/>
      <c r="N63" s="1396"/>
      <c r="O63" s="1396"/>
      <c r="P63" s="1396"/>
      <c r="Q63" s="1397"/>
      <c r="T63" s="325"/>
      <c r="U63" s="29"/>
      <c r="V63" s="29"/>
      <c r="W63" s="29"/>
      <c r="X63" s="29"/>
      <c r="Y63" s="29"/>
      <c r="Z63" s="29"/>
      <c r="AA63" s="29"/>
      <c r="AB63" s="29"/>
      <c r="AC63" s="29"/>
      <c r="AD63" s="29"/>
      <c r="AE63" s="29"/>
      <c r="AF63" s="29"/>
      <c r="AG63" s="29"/>
      <c r="AH63" s="29"/>
      <c r="AI63" s="29"/>
      <c r="AJ63" s="29"/>
      <c r="AK63" s="29"/>
    </row>
    <row r="64" spans="1:37" ht="15.75" customHeight="1">
      <c r="A64" s="29"/>
      <c r="B64" s="29"/>
      <c r="C64" s="1412"/>
      <c r="D64" s="1396"/>
      <c r="E64" s="1396"/>
      <c r="F64" s="1396"/>
      <c r="G64" s="1397"/>
      <c r="H64" s="1196" t="s">
        <v>265</v>
      </c>
      <c r="I64" s="1396"/>
      <c r="J64" s="1396"/>
      <c r="K64" s="1396"/>
      <c r="L64" s="1396"/>
      <c r="M64" s="1396"/>
      <c r="N64" s="1396"/>
      <c r="O64" s="1396"/>
      <c r="P64" s="1396"/>
      <c r="Q64" s="1397"/>
      <c r="T64" s="325"/>
      <c r="U64" s="29"/>
      <c r="V64" s="29"/>
      <c r="W64" s="29"/>
      <c r="X64" s="29"/>
      <c r="Y64" s="29"/>
      <c r="Z64" s="29"/>
      <c r="AA64" s="29"/>
      <c r="AB64" s="29"/>
      <c r="AC64" s="29"/>
      <c r="AD64" s="29"/>
      <c r="AE64" s="29"/>
      <c r="AF64" s="29"/>
      <c r="AG64" s="29"/>
      <c r="AH64" s="29"/>
      <c r="AI64" s="29"/>
      <c r="AJ64" s="29"/>
      <c r="AK64" s="29"/>
    </row>
    <row r="65" spans="1:37" ht="15.75" customHeight="1">
      <c r="A65" s="29"/>
      <c r="B65" s="29"/>
      <c r="C65" s="2" t="s">
        <v>266</v>
      </c>
      <c r="D65" s="2" t="s">
        <v>267</v>
      </c>
      <c r="E65" s="2" t="s">
        <v>1</v>
      </c>
      <c r="F65" s="127" t="s">
        <v>268</v>
      </c>
      <c r="G65" s="2" t="s">
        <v>269</v>
      </c>
      <c r="H65" s="2" t="s">
        <v>171</v>
      </c>
      <c r="I65" s="2" t="s">
        <v>172</v>
      </c>
      <c r="J65" s="2" t="s">
        <v>173</v>
      </c>
      <c r="K65" s="2" t="s">
        <v>7</v>
      </c>
      <c r="L65" s="2" t="s">
        <v>174</v>
      </c>
      <c r="M65" s="2" t="s">
        <v>175</v>
      </c>
      <c r="N65" s="2" t="s">
        <v>176</v>
      </c>
      <c r="O65" s="2" t="s">
        <v>177</v>
      </c>
      <c r="P65" s="2" t="s">
        <v>178</v>
      </c>
      <c r="Q65" s="2" t="s">
        <v>179</v>
      </c>
      <c r="T65" s="325"/>
      <c r="U65" s="29"/>
      <c r="V65" s="29"/>
      <c r="W65" s="29"/>
      <c r="X65" s="29"/>
      <c r="Y65" s="29"/>
      <c r="Z65" s="29"/>
      <c r="AA65" s="29"/>
      <c r="AB65" s="29"/>
      <c r="AC65" s="29"/>
      <c r="AD65" s="29"/>
      <c r="AE65" s="29"/>
      <c r="AF65" s="29"/>
      <c r="AG65" s="29"/>
      <c r="AH65" s="29"/>
      <c r="AI65" s="29"/>
      <c r="AJ65" s="29"/>
      <c r="AK65" s="29"/>
    </row>
    <row r="66" spans="1:37" ht="15.75" customHeight="1">
      <c r="A66" s="29"/>
      <c r="B66" s="29"/>
      <c r="C66" s="1191" t="s">
        <v>435</v>
      </c>
      <c r="D66" s="1191" t="s">
        <v>1145</v>
      </c>
      <c r="E66" s="1192" t="s">
        <v>17</v>
      </c>
      <c r="F66" s="127">
        <v>1</v>
      </c>
      <c r="G66" s="31" t="s">
        <v>153</v>
      </c>
      <c r="H66" s="34">
        <f>AVERAGE(R7)</f>
        <v>5.7555555555555564</v>
      </c>
      <c r="I66" s="2" t="s">
        <v>271</v>
      </c>
      <c r="J66" s="34">
        <f>AVERAGE(R11)</f>
        <v>27.333333333333332</v>
      </c>
      <c r="K66" s="34">
        <f>AVERAGE(R15)</f>
        <v>7.21</v>
      </c>
      <c r="L66" s="34">
        <f>AVERAGE(R19)</f>
        <v>30.133333333333333</v>
      </c>
      <c r="M66" s="34">
        <f>AVERAGE(R23)</f>
        <v>5</v>
      </c>
      <c r="N66" s="34">
        <f>GEOMEAN(R27)</f>
        <v>870.66342636516526</v>
      </c>
      <c r="O66" s="48">
        <f>AVERAGE(R31)</f>
        <v>0.11622222222222223</v>
      </c>
      <c r="P66" s="48">
        <f>AVERAGE(R35)</f>
        <v>3.3555555555555554E-2</v>
      </c>
      <c r="Q66" s="2" t="s">
        <v>271</v>
      </c>
      <c r="T66" s="325"/>
      <c r="U66" s="29"/>
      <c r="V66" s="29"/>
      <c r="W66" s="29"/>
      <c r="X66" s="29"/>
      <c r="Y66" s="29"/>
      <c r="Z66" s="29"/>
      <c r="AA66" s="29"/>
      <c r="AB66" s="29"/>
      <c r="AC66" s="29"/>
      <c r="AD66" s="29"/>
      <c r="AE66" s="29"/>
      <c r="AF66" s="29"/>
      <c r="AG66" s="29"/>
      <c r="AH66" s="29"/>
      <c r="AI66" s="29"/>
      <c r="AJ66" s="29"/>
      <c r="AK66" s="29"/>
    </row>
    <row r="67" spans="1:37" ht="23.25" customHeight="1">
      <c r="A67" s="29"/>
      <c r="B67" s="29"/>
      <c r="C67" s="1399"/>
      <c r="D67" s="1399"/>
      <c r="E67" s="1399"/>
      <c r="F67" s="127">
        <v>2</v>
      </c>
      <c r="G67" s="31" t="s">
        <v>154</v>
      </c>
      <c r="H67" s="34">
        <f>AVERAGE(R8)</f>
        <v>6.0133333333333328</v>
      </c>
      <c r="I67" s="2" t="s">
        <v>271</v>
      </c>
      <c r="J67" s="34">
        <f>AVERAGE(R12)</f>
        <v>19.666666666666668</v>
      </c>
      <c r="K67" s="34">
        <f>AVERAGE(R16)</f>
        <v>7.3255555555555549</v>
      </c>
      <c r="L67" s="34">
        <f>AVERAGE(R20)</f>
        <v>30.200000000000003</v>
      </c>
      <c r="M67" s="34">
        <f>AVERAGE(R24)</f>
        <v>5</v>
      </c>
      <c r="N67" s="34">
        <f>GEOMEAN(R28)</f>
        <v>925.24145148389118</v>
      </c>
      <c r="O67" s="48">
        <f>AVERAGE(R32)</f>
        <v>9.9888888888888874E-2</v>
      </c>
      <c r="P67" s="48">
        <f>AVERAGE(R36)</f>
        <v>2.4E-2</v>
      </c>
      <c r="Q67" s="2"/>
      <c r="T67" s="325"/>
      <c r="U67" s="29"/>
      <c r="V67" s="29"/>
      <c r="W67" s="29"/>
      <c r="X67" s="29"/>
      <c r="Y67" s="29"/>
      <c r="Z67" s="29"/>
      <c r="AA67" s="29"/>
      <c r="AB67" s="29"/>
      <c r="AC67" s="29"/>
      <c r="AD67" s="29"/>
      <c r="AE67" s="29"/>
      <c r="AF67" s="29"/>
      <c r="AG67" s="29"/>
      <c r="AH67" s="29"/>
      <c r="AI67" s="29"/>
      <c r="AJ67" s="29"/>
      <c r="AK67" s="29"/>
    </row>
    <row r="68" spans="1:37" ht="15.75" customHeight="1">
      <c r="A68" s="29"/>
      <c r="B68" s="29"/>
      <c r="C68" s="1399"/>
      <c r="D68" s="1399"/>
      <c r="E68" s="1399"/>
      <c r="F68" s="127">
        <v>3</v>
      </c>
      <c r="G68" s="31" t="s">
        <v>155</v>
      </c>
      <c r="H68" s="34">
        <f>AVERAGE(R9)</f>
        <v>5.9777777777777779</v>
      </c>
      <c r="I68" s="2" t="s">
        <v>271</v>
      </c>
      <c r="J68" s="34">
        <f>AVERAGE(R13)</f>
        <v>21.444444444444443</v>
      </c>
      <c r="K68" s="34">
        <f>AVERAGE(R17)</f>
        <v>7.4411111111111108</v>
      </c>
      <c r="L68" s="34">
        <f>AVERAGE(R21)</f>
        <v>30.544444444444448</v>
      </c>
      <c r="M68" s="34">
        <f>AVERAGE(R25)</f>
        <v>5</v>
      </c>
      <c r="N68" s="34">
        <f>GEOMEAN(R29)</f>
        <v>508.77370534382061</v>
      </c>
      <c r="O68" s="48">
        <f>AVERAGE(R33)</f>
        <v>0.11499999999999999</v>
      </c>
      <c r="P68" s="48">
        <f>AVERAGE(R37)</f>
        <v>2.8777777777777777E-2</v>
      </c>
      <c r="Q68" s="2" t="s">
        <v>271</v>
      </c>
      <c r="T68" s="325"/>
      <c r="U68" s="29"/>
      <c r="V68" s="29"/>
      <c r="W68" s="29"/>
      <c r="X68" s="29"/>
      <c r="Y68" s="29"/>
      <c r="Z68" s="29"/>
      <c r="AA68" s="29"/>
      <c r="AB68" s="29"/>
      <c r="AC68" s="29"/>
      <c r="AD68" s="29"/>
      <c r="AE68" s="29"/>
      <c r="AF68" s="29"/>
      <c r="AG68" s="29"/>
      <c r="AH68" s="29"/>
      <c r="AI68" s="29"/>
      <c r="AJ68" s="29"/>
      <c r="AK68" s="29"/>
    </row>
    <row r="69" spans="1:37" ht="15.75" customHeight="1">
      <c r="A69" s="29"/>
      <c r="B69" s="29"/>
      <c r="C69" s="1400"/>
      <c r="D69" s="1400"/>
      <c r="E69" s="1400"/>
      <c r="F69" s="127">
        <v>4</v>
      </c>
      <c r="G69" s="31" t="s">
        <v>156</v>
      </c>
      <c r="H69" s="34">
        <f>AVERAGE(R10)</f>
        <v>6.1188888888888888</v>
      </c>
      <c r="I69" s="2" t="s">
        <v>271</v>
      </c>
      <c r="J69" s="34">
        <f>AVERAGE(R14)</f>
        <v>25.444444444444443</v>
      </c>
      <c r="K69" s="34">
        <f>AVERAGE(R18)</f>
        <v>7.3377777777777782</v>
      </c>
      <c r="L69" s="34">
        <f>AVERAGE(R22)</f>
        <v>30.400000000000002</v>
      </c>
      <c r="M69" s="34">
        <f>AVERAGE(R26)</f>
        <v>5</v>
      </c>
      <c r="N69" s="34">
        <f>GEOMEAN(R30)</f>
        <v>587.93579346339607</v>
      </c>
      <c r="O69" s="48">
        <f>AVERAGE(R34)</f>
        <v>9.6333333333333326E-2</v>
      </c>
      <c r="P69" s="48">
        <f>AVERAGE(R38)</f>
        <v>3.0999999999999996E-2</v>
      </c>
      <c r="Q69" s="2" t="s">
        <v>271</v>
      </c>
      <c r="T69" s="325"/>
      <c r="U69" s="29"/>
      <c r="V69" s="29"/>
      <c r="W69" s="29"/>
      <c r="X69" s="29"/>
      <c r="Y69" s="29"/>
      <c r="Z69" s="29"/>
      <c r="AA69" s="29"/>
      <c r="AB69" s="29"/>
      <c r="AC69" s="29"/>
      <c r="AD69" s="29"/>
      <c r="AE69" s="29"/>
      <c r="AF69" s="29"/>
      <c r="AG69" s="29"/>
      <c r="AH69" s="29"/>
      <c r="AI69" s="29"/>
      <c r="AJ69" s="29"/>
      <c r="AK69" s="29"/>
    </row>
    <row r="70" spans="1:37" ht="15.75" customHeight="1">
      <c r="A70" s="29"/>
      <c r="B70" s="29"/>
      <c r="C70" s="1412"/>
      <c r="D70" s="1396"/>
      <c r="E70" s="1396"/>
      <c r="F70" s="1396"/>
      <c r="G70" s="1396"/>
      <c r="H70" s="1396"/>
      <c r="I70" s="1396"/>
      <c r="J70" s="1396"/>
      <c r="K70" s="1396"/>
      <c r="L70" s="1396"/>
      <c r="M70" s="1396"/>
      <c r="N70" s="1396"/>
      <c r="O70" s="1396"/>
      <c r="P70" s="1396"/>
      <c r="Q70" s="1397"/>
      <c r="T70" s="325"/>
      <c r="U70" s="29"/>
      <c r="V70" s="29"/>
      <c r="W70" s="29"/>
      <c r="X70" s="29"/>
      <c r="Y70" s="29"/>
      <c r="Z70" s="29"/>
      <c r="AA70" s="29"/>
      <c r="AB70" s="29"/>
      <c r="AC70" s="29"/>
      <c r="AD70" s="29"/>
      <c r="AE70" s="29"/>
      <c r="AF70" s="29"/>
      <c r="AG70" s="29"/>
      <c r="AH70" s="29"/>
      <c r="AI70" s="29"/>
      <c r="AJ70" s="29"/>
      <c r="AK70" s="29"/>
    </row>
    <row r="71" spans="1:37" ht="15.75" customHeight="1">
      <c r="A71" s="29"/>
      <c r="B71" s="29"/>
      <c r="C71" s="2" t="s">
        <v>272</v>
      </c>
      <c r="D71" s="1413"/>
      <c r="E71" s="1402"/>
      <c r="F71" s="1402"/>
      <c r="G71" s="1403"/>
      <c r="H71" s="34">
        <f>AVERAGE(H66:H69)</f>
        <v>5.966388888888889</v>
      </c>
      <c r="I71" s="2" t="s">
        <v>271</v>
      </c>
      <c r="J71" s="34">
        <f t="shared" ref="J71:P71" si="3">AVERAGE(J66:J69)</f>
        <v>23.472222222222221</v>
      </c>
      <c r="K71" s="34">
        <f t="shared" si="3"/>
        <v>7.328611111111111</v>
      </c>
      <c r="L71" s="34">
        <f t="shared" si="3"/>
        <v>30.319444444444446</v>
      </c>
      <c r="M71" s="34">
        <f t="shared" si="3"/>
        <v>5</v>
      </c>
      <c r="N71" s="34">
        <f t="shared" si="3"/>
        <v>723.15359416406818</v>
      </c>
      <c r="O71" s="48">
        <f t="shared" si="3"/>
        <v>0.1068611111111111</v>
      </c>
      <c r="P71" s="48">
        <f t="shared" si="3"/>
        <v>2.9333333333333333E-2</v>
      </c>
      <c r="Q71" s="2" t="s">
        <v>271</v>
      </c>
      <c r="T71" s="325"/>
      <c r="U71" s="29"/>
      <c r="V71" s="29"/>
      <c r="W71" s="29"/>
      <c r="X71" s="29"/>
      <c r="Y71" s="29"/>
      <c r="Z71" s="29"/>
      <c r="AA71" s="29"/>
      <c r="AB71" s="29"/>
      <c r="AC71" s="29"/>
      <c r="AD71" s="29"/>
      <c r="AE71" s="29"/>
      <c r="AF71" s="29"/>
      <c r="AG71" s="29"/>
      <c r="AH71" s="29"/>
      <c r="AI71" s="29"/>
      <c r="AJ71" s="29"/>
      <c r="AK71" s="29"/>
    </row>
    <row r="72" spans="1:37" ht="15.75" customHeight="1">
      <c r="A72" s="29"/>
      <c r="B72" s="29"/>
      <c r="C72" s="2" t="s">
        <v>273</v>
      </c>
      <c r="D72" s="1404"/>
      <c r="E72" s="1405"/>
      <c r="F72" s="1405"/>
      <c r="G72" s="1406"/>
      <c r="H72" s="34">
        <f>MIN(H66:H69)</f>
        <v>5.7555555555555564</v>
      </c>
      <c r="I72" s="2" t="s">
        <v>271</v>
      </c>
      <c r="J72" s="34">
        <f t="shared" ref="J72:P72" si="4">MIN(J66:J69)</f>
        <v>19.666666666666668</v>
      </c>
      <c r="K72" s="34">
        <f t="shared" si="4"/>
        <v>7.21</v>
      </c>
      <c r="L72" s="34">
        <f t="shared" si="4"/>
        <v>30.133333333333333</v>
      </c>
      <c r="M72" s="34">
        <f t="shared" si="4"/>
        <v>5</v>
      </c>
      <c r="N72" s="34">
        <f t="shared" si="4"/>
        <v>508.77370534382061</v>
      </c>
      <c r="O72" s="48">
        <f t="shared" si="4"/>
        <v>9.6333333333333326E-2</v>
      </c>
      <c r="P72" s="48">
        <f t="shared" si="4"/>
        <v>2.4E-2</v>
      </c>
      <c r="Q72" s="2" t="s">
        <v>271</v>
      </c>
      <c r="T72" s="325"/>
      <c r="U72" s="29"/>
      <c r="V72" s="29"/>
      <c r="W72" s="29"/>
      <c r="X72" s="29"/>
      <c r="Y72" s="29"/>
      <c r="Z72" s="29"/>
      <c r="AA72" s="29"/>
      <c r="AB72" s="29"/>
      <c r="AC72" s="29"/>
      <c r="AD72" s="29"/>
      <c r="AE72" s="29"/>
      <c r="AF72" s="29"/>
      <c r="AG72" s="29"/>
      <c r="AH72" s="29"/>
      <c r="AI72" s="29"/>
      <c r="AJ72" s="29"/>
      <c r="AK72" s="29"/>
    </row>
    <row r="73" spans="1:37" ht="15.75" customHeight="1">
      <c r="A73" s="29"/>
      <c r="B73" s="29"/>
      <c r="C73" s="2" t="s">
        <v>274</v>
      </c>
      <c r="D73" s="1404"/>
      <c r="E73" s="1405"/>
      <c r="F73" s="1405"/>
      <c r="G73" s="1406"/>
      <c r="H73" s="34">
        <f>MAX(H66:H69)</f>
        <v>6.1188888888888888</v>
      </c>
      <c r="I73" s="2" t="s">
        <v>271</v>
      </c>
      <c r="J73" s="34">
        <f t="shared" ref="J73:P73" si="5">MAX(J66:J69)</f>
        <v>27.333333333333332</v>
      </c>
      <c r="K73" s="34">
        <f t="shared" si="5"/>
        <v>7.4411111111111108</v>
      </c>
      <c r="L73" s="34">
        <f t="shared" si="5"/>
        <v>30.544444444444448</v>
      </c>
      <c r="M73" s="34">
        <f t="shared" si="5"/>
        <v>5</v>
      </c>
      <c r="N73" s="34">
        <f t="shared" si="5"/>
        <v>925.24145148389118</v>
      </c>
      <c r="O73" s="48">
        <f t="shared" si="5"/>
        <v>0.11622222222222223</v>
      </c>
      <c r="P73" s="48">
        <f t="shared" si="5"/>
        <v>3.3555555555555554E-2</v>
      </c>
      <c r="Q73" s="2" t="s">
        <v>271</v>
      </c>
      <c r="R73" s="29"/>
      <c r="S73" s="29"/>
      <c r="T73" s="325"/>
      <c r="U73" s="29"/>
      <c r="V73" s="29"/>
      <c r="W73" s="29"/>
      <c r="X73" s="29"/>
      <c r="Y73" s="29"/>
      <c r="Z73" s="29"/>
      <c r="AA73" s="29"/>
      <c r="AB73" s="29"/>
      <c r="AC73" s="29"/>
      <c r="AD73" s="29"/>
      <c r="AE73" s="29"/>
      <c r="AF73" s="29"/>
      <c r="AG73" s="29"/>
      <c r="AH73" s="29"/>
      <c r="AI73" s="29"/>
      <c r="AJ73" s="29"/>
      <c r="AK73" s="29"/>
    </row>
    <row r="74" spans="1:37" ht="15.75" customHeight="1">
      <c r="A74" s="29"/>
      <c r="B74" s="29"/>
      <c r="C74" s="2" t="s">
        <v>275</v>
      </c>
      <c r="D74" s="1407"/>
      <c r="E74" s="1408"/>
      <c r="F74" s="1408"/>
      <c r="G74" s="1409"/>
      <c r="H74" s="153" t="s">
        <v>276</v>
      </c>
      <c r="I74" s="153" t="s">
        <v>271</v>
      </c>
      <c r="J74" s="153" t="s">
        <v>277</v>
      </c>
      <c r="K74" s="153" t="s">
        <v>214</v>
      </c>
      <c r="L74" s="46" t="s">
        <v>278</v>
      </c>
      <c r="M74" s="153" t="s">
        <v>279</v>
      </c>
      <c r="N74" s="153" t="s">
        <v>280</v>
      </c>
      <c r="O74" s="153" t="s">
        <v>281</v>
      </c>
      <c r="P74" s="153" t="s">
        <v>282</v>
      </c>
      <c r="Q74" s="153" t="s">
        <v>271</v>
      </c>
      <c r="R74" s="29"/>
      <c r="S74" s="29"/>
      <c r="T74" s="325"/>
      <c r="U74" s="29"/>
      <c r="V74" s="29"/>
      <c r="W74" s="29"/>
      <c r="X74" s="29"/>
      <c r="Y74" s="29"/>
      <c r="Z74" s="29"/>
      <c r="AA74" s="29"/>
      <c r="AB74" s="29"/>
      <c r="AC74" s="29"/>
      <c r="AD74" s="29"/>
      <c r="AE74" s="29"/>
      <c r="AF74" s="29"/>
      <c r="AG74" s="29"/>
      <c r="AH74" s="29"/>
      <c r="AI74" s="29"/>
      <c r="AJ74" s="29"/>
      <c r="AK74" s="29"/>
    </row>
    <row r="75" spans="1:37" ht="15.75" customHeight="1">
      <c r="A75" s="29"/>
      <c r="B75" s="29"/>
      <c r="C75" s="29"/>
      <c r="D75" s="29"/>
      <c r="E75" s="750"/>
      <c r="F75" s="338"/>
      <c r="G75" s="29"/>
      <c r="H75" s="29"/>
      <c r="I75" s="29"/>
      <c r="J75" s="29"/>
      <c r="K75" s="29"/>
      <c r="L75" s="29"/>
      <c r="M75" s="29"/>
      <c r="N75" s="29"/>
      <c r="O75" s="29"/>
      <c r="P75" s="29"/>
      <c r="Q75" s="29"/>
      <c r="R75" s="29"/>
      <c r="S75" s="29"/>
      <c r="T75" s="325"/>
      <c r="U75" s="29"/>
      <c r="V75" s="29"/>
      <c r="W75" s="29"/>
      <c r="X75" s="29"/>
      <c r="Y75" s="29"/>
      <c r="Z75" s="29"/>
      <c r="AA75" s="29"/>
      <c r="AB75" s="29"/>
      <c r="AC75" s="29"/>
      <c r="AD75" s="29"/>
      <c r="AE75" s="29"/>
      <c r="AF75" s="29"/>
      <c r="AG75" s="29"/>
      <c r="AH75" s="29"/>
      <c r="AI75" s="29"/>
      <c r="AJ75" s="29"/>
      <c r="AK75" s="29"/>
    </row>
    <row r="76" spans="1:37" ht="15.75" customHeight="1">
      <c r="A76" s="29"/>
      <c r="B76" s="29"/>
      <c r="C76" s="29"/>
      <c r="D76" s="29"/>
      <c r="E76" s="750"/>
      <c r="F76" s="338"/>
      <c r="G76" s="29"/>
      <c r="H76" s="29"/>
      <c r="I76" s="29"/>
      <c r="J76" s="29"/>
      <c r="K76" s="29"/>
      <c r="L76" s="29"/>
      <c r="M76" s="29"/>
      <c r="N76" s="29"/>
      <c r="O76" s="29"/>
      <c r="P76" s="29"/>
      <c r="Q76" s="29"/>
      <c r="R76" s="29"/>
      <c r="S76" s="29"/>
      <c r="T76" s="325"/>
      <c r="U76" s="29"/>
      <c r="V76" s="29"/>
      <c r="W76" s="29"/>
      <c r="X76" s="29"/>
      <c r="Y76" s="29"/>
      <c r="Z76" s="29"/>
      <c r="AA76" s="29"/>
      <c r="AB76" s="29"/>
      <c r="AC76" s="29"/>
      <c r="AD76" s="29"/>
      <c r="AE76" s="29"/>
      <c r="AF76" s="29"/>
      <c r="AG76" s="29"/>
      <c r="AH76" s="29"/>
      <c r="AI76" s="29"/>
      <c r="AJ76" s="29"/>
      <c r="AK76" s="29"/>
    </row>
    <row r="77" spans="1:37" ht="15.75" customHeight="1">
      <c r="A77" s="29"/>
      <c r="B77" s="29"/>
      <c r="C77" s="29"/>
      <c r="D77" s="29"/>
      <c r="E77" s="750"/>
      <c r="F77" s="338"/>
      <c r="G77" s="29"/>
      <c r="H77" s="29"/>
      <c r="I77" s="29"/>
      <c r="J77" s="29"/>
      <c r="K77" s="29"/>
      <c r="L77" s="29"/>
      <c r="M77" s="29"/>
      <c r="N77" s="29"/>
      <c r="O77" s="29"/>
      <c r="P77" s="29"/>
      <c r="Q77" s="29"/>
      <c r="R77" s="29"/>
      <c r="S77" s="29"/>
      <c r="T77" s="325"/>
      <c r="U77" s="29"/>
      <c r="V77" s="29"/>
      <c r="W77" s="29"/>
      <c r="X77" s="29"/>
      <c r="Y77" s="29"/>
      <c r="Z77" s="29"/>
      <c r="AA77" s="29"/>
      <c r="AB77" s="29"/>
      <c r="AC77" s="29"/>
      <c r="AD77" s="29"/>
      <c r="AE77" s="29"/>
      <c r="AF77" s="29"/>
      <c r="AG77" s="29"/>
      <c r="AH77" s="29"/>
      <c r="AI77" s="29"/>
      <c r="AJ77" s="29"/>
      <c r="AK77" s="29"/>
    </row>
    <row r="78" spans="1:37" ht="15.75" customHeight="1">
      <c r="A78" s="29"/>
      <c r="B78" s="29"/>
      <c r="C78" s="29"/>
      <c r="D78" s="29"/>
      <c r="E78" s="750"/>
      <c r="F78" s="338"/>
      <c r="G78" s="29"/>
      <c r="H78" s="29"/>
      <c r="I78" s="29"/>
      <c r="J78" s="29"/>
      <c r="K78" s="29"/>
      <c r="L78" s="29"/>
      <c r="M78" s="29"/>
      <c r="N78" s="29"/>
      <c r="O78" s="29"/>
      <c r="P78" s="29"/>
      <c r="Q78" s="29"/>
      <c r="R78" s="29"/>
      <c r="S78" s="29"/>
      <c r="T78" s="325"/>
      <c r="U78" s="29"/>
      <c r="V78" s="29"/>
      <c r="W78" s="29"/>
      <c r="X78" s="29"/>
      <c r="Y78" s="29"/>
      <c r="Z78" s="29"/>
      <c r="AA78" s="29"/>
      <c r="AB78" s="29"/>
      <c r="AC78" s="29"/>
      <c r="AD78" s="29"/>
      <c r="AE78" s="29"/>
      <c r="AF78" s="29"/>
      <c r="AG78" s="29"/>
      <c r="AH78" s="29"/>
      <c r="AI78" s="29"/>
      <c r="AJ78" s="29"/>
      <c r="AK78" s="29"/>
    </row>
    <row r="79" spans="1:37" ht="15.75" customHeight="1">
      <c r="A79" s="29"/>
      <c r="B79" s="29"/>
      <c r="C79" s="29"/>
      <c r="D79" s="29"/>
      <c r="E79" s="750"/>
      <c r="F79" s="338"/>
      <c r="G79" s="29"/>
      <c r="H79" s="29"/>
      <c r="I79" s="29"/>
      <c r="J79" s="29"/>
      <c r="K79" s="29"/>
      <c r="L79" s="29"/>
      <c r="M79" s="29"/>
      <c r="N79" s="29"/>
      <c r="O79" s="29"/>
      <c r="P79" s="29"/>
      <c r="Q79" s="29"/>
      <c r="R79" s="29"/>
      <c r="S79" s="29"/>
      <c r="T79" s="325"/>
      <c r="U79" s="29"/>
      <c r="V79" s="29"/>
      <c r="W79" s="29"/>
      <c r="X79" s="29"/>
      <c r="Y79" s="29"/>
      <c r="Z79" s="29"/>
      <c r="AA79" s="29"/>
      <c r="AB79" s="29"/>
      <c r="AC79" s="29"/>
      <c r="AD79" s="29"/>
      <c r="AE79" s="29"/>
      <c r="AF79" s="29"/>
      <c r="AG79" s="29"/>
      <c r="AH79" s="29"/>
      <c r="AI79" s="29"/>
      <c r="AJ79" s="29"/>
      <c r="AK79" s="29"/>
    </row>
    <row r="80" spans="1:37" ht="15.75" customHeight="1">
      <c r="A80" s="29"/>
      <c r="B80" s="29"/>
      <c r="C80" s="29"/>
      <c r="D80" s="29"/>
      <c r="E80" s="750"/>
      <c r="F80" s="338"/>
      <c r="G80" s="29"/>
      <c r="H80" s="29"/>
      <c r="I80" s="29"/>
      <c r="J80" s="29"/>
      <c r="K80" s="29"/>
      <c r="L80" s="29"/>
      <c r="M80" s="29"/>
      <c r="N80" s="29"/>
      <c r="O80" s="29"/>
      <c r="P80" s="29"/>
      <c r="Q80" s="29"/>
      <c r="R80" s="29"/>
      <c r="S80" s="29"/>
      <c r="T80" s="325"/>
      <c r="U80" s="29"/>
      <c r="V80" s="29"/>
      <c r="W80" s="29"/>
      <c r="X80" s="29"/>
      <c r="Y80" s="29"/>
      <c r="Z80" s="29"/>
      <c r="AA80" s="29"/>
      <c r="AB80" s="29"/>
      <c r="AC80" s="29"/>
      <c r="AD80" s="29"/>
      <c r="AE80" s="29"/>
      <c r="AF80" s="29"/>
      <c r="AG80" s="29"/>
      <c r="AH80" s="29"/>
      <c r="AI80" s="29"/>
      <c r="AJ80" s="29"/>
      <c r="AK80" s="29"/>
    </row>
    <row r="81" spans="1:37" ht="15.75" customHeight="1">
      <c r="A81" s="29"/>
      <c r="B81" s="29"/>
      <c r="C81" s="29"/>
      <c r="D81" s="29"/>
      <c r="E81" s="750"/>
      <c r="F81" s="338"/>
      <c r="G81" s="29"/>
      <c r="H81" s="29"/>
      <c r="I81" s="29"/>
      <c r="J81" s="29"/>
      <c r="K81" s="29"/>
      <c r="L81" s="29"/>
      <c r="M81" s="29"/>
      <c r="N81" s="29"/>
      <c r="O81" s="29"/>
      <c r="P81" s="29"/>
      <c r="Q81" s="29"/>
      <c r="R81" s="29"/>
      <c r="S81" s="29"/>
      <c r="T81" s="325"/>
      <c r="U81" s="29"/>
      <c r="V81" s="29"/>
      <c r="W81" s="29"/>
      <c r="X81" s="29"/>
      <c r="Y81" s="29"/>
      <c r="Z81" s="29"/>
      <c r="AA81" s="29"/>
      <c r="AB81" s="29"/>
      <c r="AC81" s="29"/>
      <c r="AD81" s="29"/>
      <c r="AE81" s="29"/>
      <c r="AF81" s="29"/>
      <c r="AG81" s="29"/>
      <c r="AH81" s="29"/>
      <c r="AI81" s="29"/>
      <c r="AJ81" s="29"/>
      <c r="AK81" s="29"/>
    </row>
    <row r="82" spans="1:37" ht="15.75" customHeight="1">
      <c r="A82" s="29"/>
      <c r="B82" s="29"/>
      <c r="C82" s="29"/>
      <c r="D82" s="29"/>
      <c r="E82" s="750"/>
      <c r="F82" s="338"/>
      <c r="G82" s="29"/>
      <c r="H82" s="29"/>
      <c r="I82" s="29"/>
      <c r="J82" s="29"/>
      <c r="K82" s="29"/>
      <c r="L82" s="29"/>
      <c r="M82" s="29"/>
      <c r="N82" s="29"/>
      <c r="O82" s="29"/>
      <c r="P82" s="29"/>
      <c r="Q82" s="29"/>
      <c r="R82" s="29"/>
      <c r="S82" s="29"/>
      <c r="T82" s="325"/>
      <c r="U82" s="29"/>
      <c r="V82" s="29"/>
      <c r="W82" s="29"/>
      <c r="X82" s="29"/>
      <c r="Y82" s="29"/>
      <c r="Z82" s="29"/>
      <c r="AA82" s="29"/>
      <c r="AB82" s="29"/>
      <c r="AC82" s="29"/>
      <c r="AD82" s="29"/>
      <c r="AE82" s="29"/>
      <c r="AF82" s="29"/>
      <c r="AG82" s="29"/>
      <c r="AH82" s="29"/>
      <c r="AI82" s="29"/>
      <c r="AJ82" s="29"/>
      <c r="AK82" s="29"/>
    </row>
    <row r="83" spans="1:37" ht="15.75" customHeight="1">
      <c r="A83" s="29"/>
      <c r="B83" s="29"/>
      <c r="C83" s="29"/>
      <c r="D83" s="29"/>
      <c r="E83" s="750"/>
      <c r="F83" s="338"/>
      <c r="G83" s="29"/>
      <c r="H83" s="29"/>
      <c r="I83" s="29"/>
      <c r="J83" s="29"/>
      <c r="K83" s="29"/>
      <c r="L83" s="29"/>
      <c r="M83" s="29"/>
      <c r="N83" s="29"/>
      <c r="O83" s="29"/>
      <c r="P83" s="29"/>
      <c r="Q83" s="29"/>
      <c r="R83" s="29"/>
      <c r="S83" s="29"/>
      <c r="T83" s="325"/>
      <c r="U83" s="29"/>
      <c r="V83" s="29"/>
      <c r="W83" s="29"/>
      <c r="X83" s="29"/>
      <c r="Y83" s="29"/>
      <c r="Z83" s="29"/>
      <c r="AA83" s="29"/>
      <c r="AB83" s="29"/>
      <c r="AC83" s="29"/>
      <c r="AD83" s="29"/>
      <c r="AE83" s="29"/>
      <c r="AF83" s="29"/>
      <c r="AG83" s="29"/>
      <c r="AH83" s="29"/>
      <c r="AI83" s="29"/>
      <c r="AJ83" s="29"/>
      <c r="AK83" s="29"/>
    </row>
    <row r="84" spans="1:37" ht="15.75" customHeight="1">
      <c r="A84" s="29"/>
      <c r="B84" s="29"/>
      <c r="C84" s="29"/>
      <c r="D84" s="29"/>
      <c r="E84" s="750"/>
      <c r="F84" s="338"/>
      <c r="G84" s="29"/>
      <c r="H84" s="29"/>
      <c r="I84" s="29"/>
      <c r="J84" s="29"/>
      <c r="K84" s="29"/>
      <c r="L84" s="29"/>
      <c r="M84" s="29"/>
      <c r="N84" s="29"/>
      <c r="O84" s="29"/>
      <c r="P84" s="29"/>
      <c r="Q84" s="29"/>
      <c r="R84" s="29"/>
      <c r="S84" s="29"/>
      <c r="T84" s="325"/>
      <c r="U84" s="29"/>
      <c r="V84" s="29"/>
      <c r="W84" s="29"/>
      <c r="X84" s="29"/>
      <c r="Y84" s="29"/>
      <c r="Z84" s="29"/>
      <c r="AA84" s="29"/>
      <c r="AB84" s="29"/>
      <c r="AC84" s="29"/>
      <c r="AD84" s="29"/>
      <c r="AE84" s="29"/>
      <c r="AF84" s="29"/>
      <c r="AG84" s="29"/>
      <c r="AH84" s="29"/>
      <c r="AI84" s="29"/>
      <c r="AJ84" s="29"/>
      <c r="AK84" s="29"/>
    </row>
    <row r="85" spans="1:37" ht="15.75" customHeight="1">
      <c r="A85" s="29"/>
      <c r="B85" s="29"/>
      <c r="C85" s="29"/>
      <c r="D85" s="29"/>
      <c r="E85" s="750"/>
      <c r="F85" s="338"/>
      <c r="G85" s="29"/>
      <c r="H85" s="29"/>
      <c r="I85" s="29"/>
      <c r="J85" s="29"/>
      <c r="K85" s="29"/>
      <c r="L85" s="29"/>
      <c r="M85" s="29"/>
      <c r="N85" s="29"/>
      <c r="O85" s="29"/>
      <c r="P85" s="29"/>
      <c r="Q85" s="29"/>
      <c r="R85" s="29"/>
      <c r="S85" s="29"/>
      <c r="T85" s="325"/>
      <c r="U85" s="29"/>
      <c r="V85" s="29"/>
      <c r="W85" s="29"/>
      <c r="X85" s="29"/>
      <c r="Y85" s="29"/>
      <c r="Z85" s="29"/>
      <c r="AA85" s="29"/>
      <c r="AB85" s="29"/>
      <c r="AC85" s="29"/>
      <c r="AD85" s="29"/>
      <c r="AE85" s="29"/>
      <c r="AF85" s="29"/>
      <c r="AG85" s="29"/>
      <c r="AH85" s="29"/>
      <c r="AI85" s="29"/>
      <c r="AJ85" s="29"/>
      <c r="AK85" s="29"/>
    </row>
    <row r="86" spans="1:37" ht="15.75" customHeight="1">
      <c r="A86" s="29"/>
      <c r="B86" s="29"/>
      <c r="C86" s="29"/>
      <c r="D86" s="29"/>
      <c r="E86" s="750"/>
      <c r="F86" s="338"/>
      <c r="G86" s="29"/>
      <c r="H86" s="29"/>
      <c r="I86" s="29"/>
      <c r="J86" s="29"/>
      <c r="K86" s="29"/>
      <c r="L86" s="29"/>
      <c r="M86" s="29"/>
      <c r="N86" s="29"/>
      <c r="O86" s="29"/>
      <c r="P86" s="29"/>
      <c r="Q86" s="29"/>
      <c r="R86" s="29"/>
      <c r="S86" s="29"/>
      <c r="T86" s="325"/>
      <c r="U86" s="29"/>
      <c r="V86" s="29"/>
      <c r="W86" s="29"/>
      <c r="X86" s="29"/>
      <c r="Y86" s="29"/>
      <c r="Z86" s="29"/>
      <c r="AA86" s="29"/>
      <c r="AB86" s="29"/>
      <c r="AC86" s="29"/>
      <c r="AD86" s="29"/>
      <c r="AE86" s="29"/>
      <c r="AF86" s="29"/>
      <c r="AG86" s="29"/>
      <c r="AH86" s="29"/>
      <c r="AI86" s="29"/>
      <c r="AJ86" s="29"/>
      <c r="AK86" s="29"/>
    </row>
    <row r="87" spans="1:37" ht="15.75" customHeight="1">
      <c r="A87" s="29"/>
      <c r="B87" s="29"/>
      <c r="C87" s="29"/>
      <c r="D87" s="29"/>
      <c r="E87" s="750"/>
      <c r="F87" s="338"/>
      <c r="G87" s="29"/>
      <c r="H87" s="29"/>
      <c r="I87" s="29"/>
      <c r="J87" s="29"/>
      <c r="K87" s="29"/>
      <c r="L87" s="29"/>
      <c r="M87" s="29"/>
      <c r="N87" s="29"/>
      <c r="O87" s="29"/>
      <c r="P87" s="29"/>
      <c r="Q87" s="29"/>
      <c r="R87" s="29"/>
      <c r="S87" s="29"/>
      <c r="T87" s="325"/>
      <c r="U87" s="29"/>
      <c r="V87" s="29"/>
      <c r="W87" s="29"/>
      <c r="X87" s="29"/>
      <c r="Y87" s="29"/>
      <c r="Z87" s="29"/>
      <c r="AA87" s="29"/>
      <c r="AB87" s="29"/>
      <c r="AC87" s="29"/>
      <c r="AD87" s="29"/>
      <c r="AE87" s="29"/>
      <c r="AF87" s="29"/>
      <c r="AG87" s="29"/>
      <c r="AH87" s="29"/>
      <c r="AI87" s="29"/>
      <c r="AJ87" s="29"/>
      <c r="AK87" s="29"/>
    </row>
    <row r="88" spans="1:37" ht="15.75" customHeight="1">
      <c r="A88" s="29"/>
      <c r="B88" s="29"/>
      <c r="C88" s="29"/>
      <c r="D88" s="29"/>
      <c r="E88" s="750"/>
      <c r="F88" s="338"/>
      <c r="G88" s="29"/>
      <c r="H88" s="29"/>
      <c r="I88" s="29"/>
      <c r="J88" s="29"/>
      <c r="K88" s="29"/>
      <c r="L88" s="29"/>
      <c r="M88" s="29"/>
      <c r="N88" s="29"/>
      <c r="O88" s="29"/>
      <c r="P88" s="29"/>
      <c r="Q88" s="29"/>
      <c r="R88" s="29"/>
      <c r="S88" s="29"/>
      <c r="T88" s="325"/>
      <c r="U88" s="29"/>
      <c r="V88" s="29"/>
      <c r="W88" s="29"/>
      <c r="X88" s="29"/>
      <c r="Y88" s="29"/>
      <c r="Z88" s="29"/>
      <c r="AA88" s="29"/>
      <c r="AB88" s="29"/>
      <c r="AC88" s="29"/>
      <c r="AD88" s="29"/>
      <c r="AE88" s="29"/>
      <c r="AF88" s="29"/>
      <c r="AG88" s="29"/>
      <c r="AH88" s="29"/>
      <c r="AI88" s="29"/>
      <c r="AJ88" s="29"/>
      <c r="AK88" s="29"/>
    </row>
    <row r="89" spans="1:37" ht="15.75" customHeight="1">
      <c r="A89" s="29"/>
      <c r="B89" s="29"/>
      <c r="C89" s="29"/>
      <c r="D89" s="29"/>
      <c r="E89" s="750"/>
      <c r="F89" s="338"/>
      <c r="G89" s="29"/>
      <c r="H89" s="29"/>
      <c r="I89" s="29"/>
      <c r="J89" s="29"/>
      <c r="K89" s="29"/>
      <c r="L89" s="29"/>
      <c r="M89" s="29"/>
      <c r="N89" s="29"/>
      <c r="O89" s="29"/>
      <c r="P89" s="29"/>
      <c r="Q89" s="29"/>
      <c r="R89" s="29"/>
      <c r="S89" s="29"/>
      <c r="T89" s="325"/>
      <c r="U89" s="29"/>
      <c r="V89" s="29"/>
      <c r="W89" s="29"/>
      <c r="X89" s="29"/>
      <c r="Y89" s="29"/>
      <c r="Z89" s="29"/>
      <c r="AA89" s="29"/>
      <c r="AB89" s="29"/>
      <c r="AC89" s="29"/>
      <c r="AD89" s="29"/>
      <c r="AE89" s="29"/>
      <c r="AF89" s="29"/>
      <c r="AG89" s="29"/>
      <c r="AH89" s="29"/>
      <c r="AI89" s="29"/>
      <c r="AJ89" s="29"/>
      <c r="AK89" s="29"/>
    </row>
    <row r="90" spans="1:37" ht="15.75" customHeight="1">
      <c r="A90" s="29"/>
      <c r="B90" s="29"/>
      <c r="C90" s="29"/>
      <c r="D90" s="29"/>
      <c r="E90" s="750"/>
      <c r="F90" s="338"/>
      <c r="G90" s="29"/>
      <c r="H90" s="29"/>
      <c r="I90" s="29"/>
      <c r="J90" s="29"/>
      <c r="K90" s="29"/>
      <c r="L90" s="29"/>
      <c r="M90" s="29"/>
      <c r="N90" s="29"/>
      <c r="O90" s="29"/>
      <c r="P90" s="29"/>
      <c r="Q90" s="29"/>
      <c r="R90" s="29"/>
      <c r="S90" s="29"/>
      <c r="T90" s="325"/>
      <c r="U90" s="29"/>
      <c r="V90" s="29"/>
      <c r="W90" s="29"/>
      <c r="X90" s="29"/>
      <c r="Y90" s="29"/>
      <c r="Z90" s="29"/>
      <c r="AA90" s="29"/>
      <c r="AB90" s="29"/>
      <c r="AC90" s="29"/>
      <c r="AD90" s="29"/>
      <c r="AE90" s="29"/>
      <c r="AF90" s="29"/>
      <c r="AG90" s="29"/>
      <c r="AH90" s="29"/>
      <c r="AI90" s="29"/>
      <c r="AJ90" s="29"/>
      <c r="AK90" s="29"/>
    </row>
    <row r="91" spans="1:37" ht="15.75" customHeight="1">
      <c r="A91" s="29"/>
      <c r="B91" s="29"/>
      <c r="C91" s="29"/>
      <c r="D91" s="29"/>
      <c r="E91" s="750"/>
      <c r="F91" s="338"/>
      <c r="G91" s="29"/>
      <c r="H91" s="29"/>
      <c r="I91" s="29"/>
      <c r="J91" s="29"/>
      <c r="K91" s="29"/>
      <c r="L91" s="29"/>
      <c r="M91" s="29"/>
      <c r="N91" s="29"/>
      <c r="O91" s="29"/>
      <c r="P91" s="29"/>
      <c r="Q91" s="29"/>
      <c r="R91" s="29"/>
      <c r="S91" s="29"/>
      <c r="T91" s="325"/>
      <c r="U91" s="29"/>
      <c r="V91" s="29"/>
      <c r="W91" s="29"/>
      <c r="X91" s="29"/>
      <c r="Y91" s="29"/>
      <c r="Z91" s="29"/>
      <c r="AA91" s="29"/>
      <c r="AB91" s="29"/>
      <c r="AC91" s="29"/>
      <c r="AD91" s="29"/>
      <c r="AE91" s="29"/>
      <c r="AF91" s="29"/>
      <c r="AG91" s="29"/>
      <c r="AH91" s="29"/>
      <c r="AI91" s="29"/>
      <c r="AJ91" s="29"/>
      <c r="AK91" s="29"/>
    </row>
    <row r="92" spans="1:37" ht="15.75" customHeight="1">
      <c r="A92" s="29"/>
      <c r="B92" s="29"/>
      <c r="C92" s="29"/>
      <c r="D92" s="29"/>
      <c r="E92" s="750"/>
      <c r="F92" s="338"/>
      <c r="G92" s="29"/>
      <c r="H92" s="29"/>
      <c r="I92" s="29"/>
      <c r="J92" s="29"/>
      <c r="K92" s="29"/>
      <c r="L92" s="29"/>
      <c r="M92" s="29"/>
      <c r="N92" s="29"/>
      <c r="O92" s="29"/>
      <c r="P92" s="29"/>
      <c r="Q92" s="29"/>
      <c r="R92" s="29"/>
      <c r="S92" s="29"/>
      <c r="T92" s="325"/>
      <c r="U92" s="29"/>
      <c r="V92" s="29"/>
      <c r="W92" s="29"/>
      <c r="X92" s="29"/>
      <c r="Y92" s="29"/>
      <c r="Z92" s="29"/>
      <c r="AA92" s="29"/>
      <c r="AB92" s="29"/>
      <c r="AC92" s="29"/>
      <c r="AD92" s="29"/>
      <c r="AE92" s="29"/>
      <c r="AF92" s="29"/>
      <c r="AG92" s="29"/>
      <c r="AH92" s="29"/>
      <c r="AI92" s="29"/>
      <c r="AJ92" s="29"/>
      <c r="AK92" s="29"/>
    </row>
    <row r="93" spans="1:37" ht="15.75" customHeight="1">
      <c r="A93" s="29"/>
      <c r="B93" s="29"/>
      <c r="C93" s="29"/>
      <c r="D93" s="29"/>
      <c r="E93" s="750"/>
      <c r="F93" s="338"/>
      <c r="G93" s="29"/>
      <c r="H93" s="29"/>
      <c r="I93" s="29"/>
      <c r="J93" s="29"/>
      <c r="K93" s="29"/>
      <c r="L93" s="29"/>
      <c r="M93" s="29"/>
      <c r="N93" s="29"/>
      <c r="O93" s="29"/>
      <c r="P93" s="29"/>
      <c r="Q93" s="29"/>
      <c r="R93" s="29"/>
      <c r="S93" s="29"/>
      <c r="T93" s="325"/>
      <c r="U93" s="29"/>
      <c r="V93" s="29"/>
      <c r="W93" s="29"/>
      <c r="X93" s="29"/>
      <c r="Y93" s="29"/>
      <c r="Z93" s="29"/>
      <c r="AA93" s="29"/>
      <c r="AB93" s="29"/>
      <c r="AC93" s="29"/>
      <c r="AD93" s="29"/>
      <c r="AE93" s="29"/>
      <c r="AF93" s="29"/>
      <c r="AG93" s="29"/>
      <c r="AH93" s="29"/>
      <c r="AI93" s="29"/>
      <c r="AJ93" s="29"/>
      <c r="AK93" s="29"/>
    </row>
    <row r="94" spans="1:37" ht="15.75" customHeight="1">
      <c r="A94" s="29"/>
      <c r="B94" s="29"/>
      <c r="C94" s="29"/>
      <c r="D94" s="29"/>
      <c r="E94" s="750"/>
      <c r="F94" s="338"/>
      <c r="G94" s="29"/>
      <c r="H94" s="29"/>
      <c r="I94" s="29"/>
      <c r="J94" s="29"/>
      <c r="K94" s="29"/>
      <c r="L94" s="29"/>
      <c r="M94" s="29"/>
      <c r="N94" s="29"/>
      <c r="O94" s="29"/>
      <c r="P94" s="29"/>
      <c r="Q94" s="29"/>
      <c r="R94" s="29"/>
      <c r="S94" s="29"/>
      <c r="T94" s="325"/>
      <c r="U94" s="29"/>
      <c r="V94" s="29"/>
      <c r="W94" s="29"/>
      <c r="X94" s="29"/>
      <c r="Y94" s="29"/>
      <c r="Z94" s="29"/>
      <c r="AA94" s="29"/>
      <c r="AB94" s="29"/>
      <c r="AC94" s="29"/>
      <c r="AD94" s="29"/>
      <c r="AE94" s="29"/>
      <c r="AF94" s="29"/>
      <c r="AG94" s="29"/>
      <c r="AH94" s="29"/>
      <c r="AI94" s="29"/>
      <c r="AJ94" s="29"/>
      <c r="AK94" s="29"/>
    </row>
    <row r="95" spans="1:37" ht="15.75" customHeight="1">
      <c r="A95" s="29"/>
      <c r="B95" s="29"/>
      <c r="C95" s="29"/>
      <c r="D95" s="29"/>
      <c r="E95" s="750"/>
      <c r="F95" s="338"/>
      <c r="G95" s="29"/>
      <c r="H95" s="29"/>
      <c r="I95" s="29"/>
      <c r="J95" s="29"/>
      <c r="K95" s="29"/>
      <c r="L95" s="29"/>
      <c r="M95" s="29"/>
      <c r="N95" s="29"/>
      <c r="O95" s="29"/>
      <c r="P95" s="29"/>
      <c r="Q95" s="29"/>
      <c r="R95" s="29"/>
      <c r="S95" s="29"/>
      <c r="T95" s="325"/>
      <c r="U95" s="29"/>
      <c r="V95" s="29"/>
      <c r="W95" s="29"/>
      <c r="X95" s="29"/>
      <c r="Y95" s="29"/>
      <c r="Z95" s="29"/>
      <c r="AA95" s="29"/>
      <c r="AB95" s="29"/>
      <c r="AC95" s="29"/>
      <c r="AD95" s="29"/>
      <c r="AE95" s="29"/>
      <c r="AF95" s="29"/>
      <c r="AG95" s="29"/>
      <c r="AH95" s="29"/>
      <c r="AI95" s="29"/>
      <c r="AJ95" s="29"/>
      <c r="AK95" s="29"/>
    </row>
    <row r="96" spans="1:37" ht="15.75" customHeight="1">
      <c r="A96" s="29"/>
      <c r="B96" s="29"/>
      <c r="C96" s="29"/>
      <c r="D96" s="29"/>
      <c r="E96" s="750"/>
      <c r="F96" s="338"/>
      <c r="G96" s="29"/>
      <c r="H96" s="29"/>
      <c r="I96" s="29"/>
      <c r="J96" s="29"/>
      <c r="K96" s="29"/>
      <c r="L96" s="29"/>
      <c r="M96" s="29"/>
      <c r="N96" s="29"/>
      <c r="O96" s="29"/>
      <c r="P96" s="29"/>
      <c r="Q96" s="29"/>
      <c r="R96" s="29"/>
      <c r="S96" s="29"/>
      <c r="T96" s="325"/>
      <c r="U96" s="29"/>
      <c r="V96" s="29"/>
      <c r="W96" s="29"/>
      <c r="X96" s="29"/>
      <c r="Y96" s="29"/>
      <c r="Z96" s="29"/>
      <c r="AA96" s="29"/>
      <c r="AB96" s="29"/>
      <c r="AC96" s="29"/>
      <c r="AD96" s="29"/>
      <c r="AE96" s="29"/>
      <c r="AF96" s="29"/>
      <c r="AG96" s="29"/>
      <c r="AH96" s="29"/>
      <c r="AI96" s="29"/>
      <c r="AJ96" s="29"/>
      <c r="AK96" s="29"/>
    </row>
    <row r="97" spans="1:37" ht="15.75" customHeight="1">
      <c r="A97" s="29"/>
      <c r="B97" s="29"/>
      <c r="C97" s="29"/>
      <c r="D97" s="29"/>
      <c r="E97" s="750"/>
      <c r="F97" s="338"/>
      <c r="G97" s="29"/>
      <c r="H97" s="29"/>
      <c r="I97" s="29"/>
      <c r="J97" s="29"/>
      <c r="K97" s="29"/>
      <c r="L97" s="29"/>
      <c r="M97" s="29"/>
      <c r="N97" s="29"/>
      <c r="O97" s="29"/>
      <c r="P97" s="29"/>
      <c r="Q97" s="29"/>
      <c r="R97" s="29"/>
      <c r="S97" s="29"/>
      <c r="T97" s="325"/>
      <c r="U97" s="29"/>
      <c r="V97" s="29"/>
      <c r="W97" s="29"/>
      <c r="X97" s="29"/>
      <c r="Y97" s="29"/>
      <c r="Z97" s="29"/>
      <c r="AA97" s="29"/>
      <c r="AB97" s="29"/>
      <c r="AC97" s="29"/>
      <c r="AD97" s="29"/>
      <c r="AE97" s="29"/>
      <c r="AF97" s="29"/>
      <c r="AG97" s="29"/>
      <c r="AH97" s="29"/>
      <c r="AI97" s="29"/>
      <c r="AJ97" s="29"/>
      <c r="AK97" s="29"/>
    </row>
    <row r="98" spans="1:37" ht="15.75" customHeight="1">
      <c r="A98" s="29"/>
      <c r="B98" s="29"/>
      <c r="C98" s="29"/>
      <c r="D98" s="29"/>
      <c r="E98" s="750"/>
      <c r="F98" s="338"/>
      <c r="G98" s="29"/>
      <c r="H98" s="29"/>
      <c r="I98" s="29"/>
      <c r="J98" s="29"/>
      <c r="K98" s="29"/>
      <c r="L98" s="29"/>
      <c r="M98" s="29"/>
      <c r="N98" s="29"/>
      <c r="O98" s="29"/>
      <c r="P98" s="29"/>
      <c r="Q98" s="29"/>
      <c r="R98" s="29"/>
      <c r="S98" s="29"/>
      <c r="T98" s="325"/>
      <c r="U98" s="29"/>
      <c r="V98" s="29"/>
      <c r="W98" s="29"/>
      <c r="X98" s="29"/>
      <c r="Y98" s="29"/>
      <c r="Z98" s="29"/>
      <c r="AA98" s="29"/>
      <c r="AB98" s="29"/>
      <c r="AC98" s="29"/>
      <c r="AD98" s="29"/>
      <c r="AE98" s="29"/>
      <c r="AF98" s="29"/>
      <c r="AG98" s="29"/>
      <c r="AH98" s="29"/>
      <c r="AI98" s="29"/>
      <c r="AJ98" s="29"/>
      <c r="AK98" s="29"/>
    </row>
    <row r="99" spans="1:37" ht="15.75" customHeight="1">
      <c r="A99" s="29"/>
      <c r="B99" s="29"/>
      <c r="C99" s="29"/>
      <c r="D99" s="29"/>
      <c r="E99" s="750"/>
      <c r="F99" s="338"/>
      <c r="G99" s="29"/>
      <c r="H99" s="29"/>
      <c r="I99" s="29"/>
      <c r="J99" s="29"/>
      <c r="K99" s="29"/>
      <c r="L99" s="29"/>
      <c r="M99" s="29"/>
      <c r="N99" s="29"/>
      <c r="O99" s="29"/>
      <c r="P99" s="29"/>
      <c r="Q99" s="29"/>
      <c r="R99" s="29"/>
      <c r="S99" s="29"/>
      <c r="T99" s="325"/>
      <c r="U99" s="29"/>
      <c r="V99" s="29"/>
      <c r="W99" s="29"/>
      <c r="X99" s="29"/>
      <c r="Y99" s="29"/>
      <c r="Z99" s="29"/>
      <c r="AA99" s="29"/>
      <c r="AB99" s="29"/>
      <c r="AC99" s="29"/>
      <c r="AD99" s="29"/>
      <c r="AE99" s="29"/>
      <c r="AF99" s="29"/>
      <c r="AG99" s="29"/>
      <c r="AH99" s="29"/>
      <c r="AI99" s="29"/>
      <c r="AJ99" s="29"/>
      <c r="AK99" s="29"/>
    </row>
    <row r="100" spans="1:37" ht="15.75" customHeight="1">
      <c r="A100" s="29"/>
      <c r="B100" s="29"/>
      <c r="C100" s="29"/>
      <c r="D100" s="29"/>
      <c r="E100" s="750"/>
      <c r="F100" s="338"/>
      <c r="G100" s="29"/>
      <c r="H100" s="29"/>
      <c r="I100" s="29"/>
      <c r="J100" s="29"/>
      <c r="K100" s="29"/>
      <c r="L100" s="29"/>
      <c r="M100" s="29"/>
      <c r="N100" s="29"/>
      <c r="O100" s="29"/>
      <c r="P100" s="29"/>
      <c r="Q100" s="29"/>
      <c r="R100" s="29"/>
      <c r="S100" s="29"/>
      <c r="T100" s="325"/>
      <c r="U100" s="29"/>
      <c r="V100" s="29"/>
      <c r="W100" s="29"/>
      <c r="X100" s="29"/>
      <c r="Y100" s="29"/>
      <c r="Z100" s="29"/>
      <c r="AA100" s="29"/>
      <c r="AB100" s="29"/>
      <c r="AC100" s="29"/>
      <c r="AD100" s="29"/>
      <c r="AE100" s="29"/>
      <c r="AF100" s="29"/>
      <c r="AG100" s="29"/>
      <c r="AH100" s="29"/>
      <c r="AI100" s="29"/>
      <c r="AJ100" s="29"/>
      <c r="AK100" s="29"/>
    </row>
    <row r="101" spans="1:37" ht="15.75" customHeight="1">
      <c r="A101" s="29"/>
      <c r="B101" s="29"/>
      <c r="C101" s="29"/>
      <c r="D101" s="29"/>
      <c r="E101" s="750"/>
      <c r="F101" s="338"/>
      <c r="G101" s="29"/>
      <c r="H101" s="29"/>
      <c r="I101" s="29"/>
      <c r="J101" s="29"/>
      <c r="K101" s="29"/>
      <c r="L101" s="29"/>
      <c r="M101" s="29"/>
      <c r="N101" s="29"/>
      <c r="O101" s="29"/>
      <c r="P101" s="29"/>
      <c r="Q101" s="29"/>
      <c r="R101" s="29"/>
      <c r="S101" s="29"/>
      <c r="T101" s="325"/>
      <c r="U101" s="29"/>
      <c r="V101" s="29"/>
      <c r="W101" s="29"/>
      <c r="X101" s="29"/>
      <c r="Y101" s="29"/>
      <c r="Z101" s="29"/>
      <c r="AA101" s="29"/>
      <c r="AB101" s="29"/>
      <c r="AC101" s="29"/>
      <c r="AD101" s="29"/>
      <c r="AE101" s="29"/>
      <c r="AF101" s="29"/>
      <c r="AG101" s="29"/>
      <c r="AH101" s="29"/>
      <c r="AI101" s="29"/>
      <c r="AJ101" s="29"/>
      <c r="AK101" s="29"/>
    </row>
    <row r="102" spans="1:37" ht="15.75" customHeight="1">
      <c r="A102" s="29"/>
      <c r="B102" s="29"/>
      <c r="C102" s="29"/>
      <c r="D102" s="29"/>
      <c r="E102" s="750"/>
      <c r="F102" s="338"/>
      <c r="G102" s="29"/>
      <c r="H102" s="29"/>
      <c r="I102" s="29"/>
      <c r="J102" s="29"/>
      <c r="K102" s="29"/>
      <c r="L102" s="29"/>
      <c r="M102" s="29"/>
      <c r="N102" s="29"/>
      <c r="O102" s="29"/>
      <c r="P102" s="29"/>
      <c r="Q102" s="29"/>
      <c r="R102" s="29"/>
      <c r="S102" s="29"/>
      <c r="T102" s="325"/>
      <c r="U102" s="29"/>
      <c r="V102" s="29"/>
      <c r="W102" s="29"/>
      <c r="X102" s="29"/>
      <c r="Y102" s="29"/>
      <c r="Z102" s="29"/>
      <c r="AA102" s="29"/>
      <c r="AB102" s="29"/>
      <c r="AC102" s="29"/>
      <c r="AD102" s="29"/>
      <c r="AE102" s="29"/>
      <c r="AF102" s="29"/>
      <c r="AG102" s="29"/>
      <c r="AH102" s="29"/>
      <c r="AI102" s="29"/>
      <c r="AJ102" s="29"/>
      <c r="AK102" s="29"/>
    </row>
    <row r="103" spans="1:37" ht="15.75" customHeight="1">
      <c r="A103" s="29"/>
      <c r="B103" s="29"/>
      <c r="C103" s="29"/>
      <c r="D103" s="29"/>
      <c r="E103" s="750"/>
      <c r="F103" s="338"/>
      <c r="G103" s="29"/>
      <c r="H103" s="29"/>
      <c r="I103" s="29"/>
      <c r="J103" s="29"/>
      <c r="K103" s="29"/>
      <c r="L103" s="29"/>
      <c r="M103" s="29"/>
      <c r="N103" s="29"/>
      <c r="O103" s="29"/>
      <c r="P103" s="29"/>
      <c r="Q103" s="29"/>
      <c r="R103" s="29"/>
      <c r="S103" s="29"/>
      <c r="T103" s="325"/>
      <c r="U103" s="29"/>
      <c r="V103" s="29"/>
      <c r="W103" s="29"/>
      <c r="X103" s="29"/>
      <c r="Y103" s="29"/>
      <c r="Z103" s="29"/>
      <c r="AA103" s="29"/>
      <c r="AB103" s="29"/>
      <c r="AC103" s="29"/>
      <c r="AD103" s="29"/>
      <c r="AE103" s="29"/>
      <c r="AF103" s="29"/>
      <c r="AG103" s="29"/>
      <c r="AH103" s="29"/>
      <c r="AI103" s="29"/>
      <c r="AJ103" s="29"/>
      <c r="AK103" s="29"/>
    </row>
    <row r="104" spans="1:37" ht="15.75" customHeight="1">
      <c r="A104" s="29"/>
      <c r="B104" s="29"/>
      <c r="C104" s="29"/>
      <c r="D104" s="29"/>
      <c r="E104" s="750"/>
      <c r="F104" s="338"/>
      <c r="G104" s="29"/>
      <c r="H104" s="29"/>
      <c r="I104" s="29"/>
      <c r="J104" s="29"/>
      <c r="K104" s="29"/>
      <c r="L104" s="29"/>
      <c r="M104" s="29"/>
      <c r="N104" s="29"/>
      <c r="O104" s="29"/>
      <c r="P104" s="29"/>
      <c r="Q104" s="29"/>
      <c r="R104" s="29"/>
      <c r="S104" s="29"/>
      <c r="T104" s="325"/>
      <c r="U104" s="29"/>
      <c r="V104" s="29"/>
      <c r="W104" s="29"/>
      <c r="X104" s="29"/>
      <c r="Y104" s="29"/>
      <c r="Z104" s="29"/>
      <c r="AA104" s="29"/>
      <c r="AB104" s="29"/>
      <c r="AC104" s="29"/>
      <c r="AD104" s="29"/>
      <c r="AE104" s="29"/>
      <c r="AF104" s="29"/>
      <c r="AG104" s="29"/>
      <c r="AH104" s="29"/>
      <c r="AI104" s="29"/>
      <c r="AJ104" s="29"/>
      <c r="AK104" s="29"/>
    </row>
    <row r="105" spans="1:37" ht="15.75" customHeight="1">
      <c r="A105" s="29"/>
      <c r="B105" s="29"/>
      <c r="C105" s="29"/>
      <c r="D105" s="29"/>
      <c r="E105" s="750"/>
      <c r="F105" s="338"/>
      <c r="G105" s="29"/>
      <c r="H105" s="29"/>
      <c r="I105" s="29"/>
      <c r="J105" s="29"/>
      <c r="K105" s="29"/>
      <c r="L105" s="29"/>
      <c r="M105" s="29"/>
      <c r="N105" s="29"/>
      <c r="O105" s="29"/>
      <c r="P105" s="29"/>
      <c r="Q105" s="29"/>
      <c r="R105" s="29"/>
      <c r="S105" s="29"/>
      <c r="T105" s="325"/>
      <c r="U105" s="29"/>
      <c r="V105" s="29"/>
      <c r="W105" s="29"/>
      <c r="X105" s="29"/>
      <c r="Y105" s="29"/>
      <c r="Z105" s="29"/>
      <c r="AA105" s="29"/>
      <c r="AB105" s="29"/>
      <c r="AC105" s="29"/>
      <c r="AD105" s="29"/>
      <c r="AE105" s="29"/>
      <c r="AF105" s="29"/>
      <c r="AG105" s="29"/>
      <c r="AH105" s="29"/>
      <c r="AI105" s="29"/>
      <c r="AJ105" s="29"/>
      <c r="AK105" s="29"/>
    </row>
    <row r="106" spans="1:37" ht="15.75" customHeight="1">
      <c r="A106" s="29"/>
      <c r="B106" s="29"/>
      <c r="C106" s="29"/>
      <c r="D106" s="29"/>
      <c r="E106" s="750"/>
      <c r="F106" s="338"/>
      <c r="G106" s="29"/>
      <c r="H106" s="29"/>
      <c r="I106" s="29"/>
      <c r="J106" s="29"/>
      <c r="K106" s="29"/>
      <c r="L106" s="29"/>
      <c r="M106" s="29"/>
      <c r="N106" s="29"/>
      <c r="O106" s="29"/>
      <c r="P106" s="29"/>
      <c r="Q106" s="29"/>
      <c r="R106" s="29"/>
      <c r="S106" s="29"/>
      <c r="T106" s="325"/>
      <c r="U106" s="29"/>
      <c r="V106" s="29"/>
      <c r="W106" s="29"/>
      <c r="X106" s="29"/>
      <c r="Y106" s="29"/>
      <c r="Z106" s="29"/>
      <c r="AA106" s="29"/>
      <c r="AB106" s="29"/>
      <c r="AC106" s="29"/>
      <c r="AD106" s="29"/>
      <c r="AE106" s="29"/>
      <c r="AF106" s="29"/>
      <c r="AG106" s="29"/>
      <c r="AH106" s="29"/>
      <c r="AI106" s="29"/>
      <c r="AJ106" s="29"/>
      <c r="AK106" s="29"/>
    </row>
    <row r="107" spans="1:37" ht="15.75" customHeight="1">
      <c r="A107" s="29"/>
      <c r="B107" s="29"/>
      <c r="C107" s="29"/>
      <c r="D107" s="29"/>
      <c r="E107" s="750"/>
      <c r="F107" s="338"/>
      <c r="G107" s="29"/>
      <c r="H107" s="29"/>
      <c r="I107" s="29"/>
      <c r="J107" s="29"/>
      <c r="K107" s="29"/>
      <c r="L107" s="29"/>
      <c r="M107" s="29"/>
      <c r="N107" s="29"/>
      <c r="O107" s="29"/>
      <c r="P107" s="29"/>
      <c r="Q107" s="29"/>
      <c r="R107" s="29"/>
      <c r="S107" s="29"/>
      <c r="T107" s="325"/>
      <c r="U107" s="29"/>
      <c r="V107" s="29"/>
      <c r="W107" s="29"/>
      <c r="X107" s="29"/>
      <c r="Y107" s="29"/>
      <c r="Z107" s="29"/>
      <c r="AA107" s="29"/>
      <c r="AB107" s="29"/>
      <c r="AC107" s="29"/>
      <c r="AD107" s="29"/>
      <c r="AE107" s="29"/>
      <c r="AF107" s="29"/>
      <c r="AG107" s="29"/>
      <c r="AH107" s="29"/>
      <c r="AI107" s="29"/>
      <c r="AJ107" s="29"/>
      <c r="AK107" s="29"/>
    </row>
    <row r="108" spans="1:37" ht="15.75" customHeight="1">
      <c r="A108" s="29"/>
      <c r="B108" s="29"/>
      <c r="C108" s="29"/>
      <c r="D108" s="29"/>
      <c r="E108" s="750"/>
      <c r="F108" s="338"/>
      <c r="G108" s="29"/>
      <c r="H108" s="29"/>
      <c r="I108" s="29"/>
      <c r="J108" s="29"/>
      <c r="K108" s="29"/>
      <c r="L108" s="29"/>
      <c r="M108" s="29"/>
      <c r="N108" s="29"/>
      <c r="O108" s="29"/>
      <c r="P108" s="29"/>
      <c r="Q108" s="29"/>
      <c r="R108" s="29"/>
      <c r="S108" s="29"/>
      <c r="T108" s="325"/>
      <c r="U108" s="29"/>
      <c r="V108" s="29"/>
      <c r="W108" s="29"/>
      <c r="X108" s="29"/>
      <c r="Y108" s="29"/>
      <c r="Z108" s="29"/>
      <c r="AA108" s="29"/>
      <c r="AB108" s="29"/>
      <c r="AC108" s="29"/>
      <c r="AD108" s="29"/>
      <c r="AE108" s="29"/>
      <c r="AF108" s="29"/>
      <c r="AG108" s="29"/>
      <c r="AH108" s="29"/>
      <c r="AI108" s="29"/>
      <c r="AJ108" s="29"/>
      <c r="AK108" s="29"/>
    </row>
    <row r="109" spans="1:37" ht="15.75" customHeight="1">
      <c r="A109" s="29"/>
      <c r="B109" s="29"/>
      <c r="C109" s="29"/>
      <c r="D109" s="29"/>
      <c r="E109" s="750"/>
      <c r="F109" s="338"/>
      <c r="G109" s="29"/>
      <c r="H109" s="29"/>
      <c r="I109" s="29"/>
      <c r="J109" s="29"/>
      <c r="K109" s="29"/>
      <c r="L109" s="29"/>
      <c r="M109" s="29"/>
      <c r="N109" s="29"/>
      <c r="O109" s="29"/>
      <c r="P109" s="29"/>
      <c r="Q109" s="29"/>
      <c r="R109" s="29"/>
      <c r="S109" s="29"/>
      <c r="T109" s="325"/>
      <c r="U109" s="29"/>
      <c r="V109" s="29"/>
      <c r="W109" s="29"/>
      <c r="X109" s="29"/>
      <c r="Y109" s="29"/>
      <c r="Z109" s="29"/>
      <c r="AA109" s="29"/>
      <c r="AB109" s="29"/>
      <c r="AC109" s="29"/>
      <c r="AD109" s="29"/>
      <c r="AE109" s="29"/>
      <c r="AF109" s="29"/>
      <c r="AG109" s="29"/>
      <c r="AH109" s="29"/>
      <c r="AI109" s="29"/>
      <c r="AJ109" s="29"/>
      <c r="AK109" s="29"/>
    </row>
    <row r="110" spans="1:37" ht="15.75" customHeight="1">
      <c r="A110" s="29"/>
      <c r="B110" s="29"/>
      <c r="C110" s="29"/>
      <c r="D110" s="29"/>
      <c r="E110" s="750"/>
      <c r="F110" s="338"/>
      <c r="G110" s="29"/>
      <c r="H110" s="29"/>
      <c r="I110" s="29"/>
      <c r="J110" s="29"/>
      <c r="K110" s="29"/>
      <c r="L110" s="29"/>
      <c r="M110" s="29"/>
      <c r="N110" s="29"/>
      <c r="O110" s="29"/>
      <c r="P110" s="29"/>
      <c r="Q110" s="29"/>
      <c r="R110" s="29"/>
      <c r="S110" s="29"/>
      <c r="T110" s="325"/>
      <c r="U110" s="29"/>
      <c r="V110" s="29"/>
      <c r="W110" s="29"/>
      <c r="X110" s="29"/>
      <c r="Y110" s="29"/>
      <c r="Z110" s="29"/>
      <c r="AA110" s="29"/>
      <c r="AB110" s="29"/>
      <c r="AC110" s="29"/>
      <c r="AD110" s="29"/>
      <c r="AE110" s="29"/>
      <c r="AF110" s="29"/>
      <c r="AG110" s="29"/>
      <c r="AH110" s="29"/>
      <c r="AI110" s="29"/>
      <c r="AJ110" s="29"/>
      <c r="AK110" s="29"/>
    </row>
    <row r="111" spans="1:37" ht="15.75" customHeight="1">
      <c r="A111" s="29"/>
      <c r="B111" s="29"/>
      <c r="C111" s="29"/>
      <c r="D111" s="29"/>
      <c r="E111" s="750"/>
      <c r="F111" s="338"/>
      <c r="G111" s="29"/>
      <c r="H111" s="29"/>
      <c r="I111" s="29"/>
      <c r="J111" s="29"/>
      <c r="K111" s="29"/>
      <c r="L111" s="29"/>
      <c r="M111" s="29"/>
      <c r="N111" s="29"/>
      <c r="O111" s="29"/>
      <c r="P111" s="29"/>
      <c r="Q111" s="29"/>
      <c r="R111" s="29"/>
      <c r="S111" s="29"/>
      <c r="T111" s="325"/>
      <c r="U111" s="29"/>
      <c r="V111" s="29"/>
      <c r="W111" s="29"/>
      <c r="X111" s="29"/>
      <c r="Y111" s="29"/>
      <c r="Z111" s="29"/>
      <c r="AA111" s="29"/>
      <c r="AB111" s="29"/>
      <c r="AC111" s="29"/>
      <c r="AD111" s="29"/>
      <c r="AE111" s="29"/>
      <c r="AF111" s="29"/>
      <c r="AG111" s="29"/>
      <c r="AH111" s="29"/>
      <c r="AI111" s="29"/>
      <c r="AJ111" s="29"/>
      <c r="AK111" s="29"/>
    </row>
    <row r="112" spans="1:37" ht="15.75" customHeight="1">
      <c r="A112" s="29"/>
      <c r="B112" s="29"/>
      <c r="C112" s="29"/>
      <c r="D112" s="29"/>
      <c r="E112" s="750"/>
      <c r="F112" s="338"/>
      <c r="G112" s="29"/>
      <c r="H112" s="29"/>
      <c r="I112" s="29"/>
      <c r="J112" s="29"/>
      <c r="K112" s="29"/>
      <c r="L112" s="29"/>
      <c r="M112" s="29"/>
      <c r="N112" s="29"/>
      <c r="O112" s="29"/>
      <c r="P112" s="29"/>
      <c r="Q112" s="29"/>
      <c r="R112" s="29"/>
      <c r="S112" s="29"/>
      <c r="T112" s="325"/>
      <c r="U112" s="29"/>
      <c r="V112" s="29"/>
      <c r="W112" s="29"/>
      <c r="X112" s="29"/>
      <c r="Y112" s="29"/>
      <c r="Z112" s="29"/>
      <c r="AA112" s="29"/>
      <c r="AB112" s="29"/>
      <c r="AC112" s="29"/>
      <c r="AD112" s="29"/>
      <c r="AE112" s="29"/>
      <c r="AF112" s="29"/>
      <c r="AG112" s="29"/>
      <c r="AH112" s="29"/>
      <c r="AI112" s="29"/>
      <c r="AJ112" s="29"/>
      <c r="AK112" s="29"/>
    </row>
    <row r="113" spans="1:37" ht="15.75" customHeight="1">
      <c r="A113" s="29"/>
      <c r="B113" s="29"/>
      <c r="C113" s="29"/>
      <c r="D113" s="29"/>
      <c r="E113" s="750"/>
      <c r="F113" s="338"/>
      <c r="G113" s="29"/>
      <c r="H113" s="29"/>
      <c r="I113" s="29"/>
      <c r="J113" s="29"/>
      <c r="K113" s="29"/>
      <c r="L113" s="29"/>
      <c r="M113" s="29"/>
      <c r="N113" s="29"/>
      <c r="O113" s="29"/>
      <c r="P113" s="29"/>
      <c r="Q113" s="29"/>
      <c r="R113" s="29"/>
      <c r="S113" s="29"/>
      <c r="T113" s="325"/>
      <c r="U113" s="29"/>
      <c r="V113" s="29"/>
      <c r="W113" s="29"/>
      <c r="X113" s="29"/>
      <c r="Y113" s="29"/>
      <c r="Z113" s="29"/>
      <c r="AA113" s="29"/>
      <c r="AB113" s="29"/>
      <c r="AC113" s="29"/>
      <c r="AD113" s="29"/>
      <c r="AE113" s="29"/>
      <c r="AF113" s="29"/>
      <c r="AG113" s="29"/>
      <c r="AH113" s="29"/>
      <c r="AI113" s="29"/>
      <c r="AJ113" s="29"/>
      <c r="AK113" s="29"/>
    </row>
    <row r="114" spans="1:37" ht="15.75" customHeight="1">
      <c r="A114" s="29"/>
      <c r="B114" s="29"/>
      <c r="C114" s="29"/>
      <c r="D114" s="29"/>
      <c r="E114" s="750"/>
      <c r="F114" s="338"/>
      <c r="G114" s="29"/>
      <c r="H114" s="29"/>
      <c r="I114" s="29"/>
      <c r="J114" s="29"/>
      <c r="K114" s="29"/>
      <c r="L114" s="29"/>
      <c r="M114" s="29"/>
      <c r="N114" s="29"/>
      <c r="O114" s="29"/>
      <c r="P114" s="29"/>
      <c r="Q114" s="29"/>
      <c r="R114" s="29"/>
      <c r="S114" s="29"/>
      <c r="T114" s="325"/>
      <c r="U114" s="29"/>
      <c r="V114" s="29"/>
      <c r="W114" s="29"/>
      <c r="X114" s="29"/>
      <c r="Y114" s="29"/>
      <c r="Z114" s="29"/>
      <c r="AA114" s="29"/>
      <c r="AB114" s="29"/>
      <c r="AC114" s="29"/>
      <c r="AD114" s="29"/>
      <c r="AE114" s="29"/>
      <c r="AF114" s="29"/>
      <c r="AG114" s="29"/>
      <c r="AH114" s="29"/>
      <c r="AI114" s="29"/>
      <c r="AJ114" s="29"/>
      <c r="AK114" s="29"/>
    </row>
    <row r="115" spans="1:37" ht="15.75" customHeight="1">
      <c r="A115" s="29"/>
      <c r="B115" s="29"/>
      <c r="C115" s="29"/>
      <c r="D115" s="29"/>
      <c r="E115" s="750"/>
      <c r="F115" s="338"/>
      <c r="G115" s="29"/>
      <c r="H115" s="29"/>
      <c r="I115" s="29"/>
      <c r="J115" s="29"/>
      <c r="K115" s="29"/>
      <c r="L115" s="29"/>
      <c r="M115" s="29"/>
      <c r="N115" s="29"/>
      <c r="O115" s="29"/>
      <c r="P115" s="29"/>
      <c r="Q115" s="29"/>
      <c r="R115" s="29"/>
      <c r="S115" s="29"/>
      <c r="T115" s="325"/>
      <c r="U115" s="29"/>
      <c r="V115" s="29"/>
      <c r="W115" s="29"/>
      <c r="X115" s="29"/>
      <c r="Y115" s="29"/>
      <c r="Z115" s="29"/>
      <c r="AA115" s="29"/>
      <c r="AB115" s="29"/>
      <c r="AC115" s="29"/>
      <c r="AD115" s="29"/>
      <c r="AE115" s="29"/>
      <c r="AF115" s="29"/>
      <c r="AG115" s="29"/>
      <c r="AH115" s="29"/>
      <c r="AI115" s="29"/>
      <c r="AJ115" s="29"/>
      <c r="AK115" s="29"/>
    </row>
    <row r="116" spans="1:37" ht="15.75" customHeight="1">
      <c r="A116" s="29"/>
      <c r="B116" s="29"/>
      <c r="C116" s="29"/>
      <c r="D116" s="29"/>
      <c r="E116" s="750"/>
      <c r="F116" s="338"/>
      <c r="G116" s="29"/>
      <c r="H116" s="29"/>
      <c r="I116" s="29"/>
      <c r="J116" s="29"/>
      <c r="K116" s="29"/>
      <c r="L116" s="29"/>
      <c r="M116" s="29"/>
      <c r="N116" s="29"/>
      <c r="O116" s="29"/>
      <c r="P116" s="29"/>
      <c r="Q116" s="29"/>
      <c r="R116" s="29"/>
      <c r="S116" s="29"/>
      <c r="T116" s="325"/>
      <c r="U116" s="29"/>
      <c r="V116" s="29"/>
      <c r="W116" s="29"/>
      <c r="X116" s="29"/>
      <c r="Y116" s="29"/>
      <c r="Z116" s="29"/>
      <c r="AA116" s="29"/>
      <c r="AB116" s="29"/>
      <c r="AC116" s="29"/>
      <c r="AD116" s="29"/>
      <c r="AE116" s="29"/>
      <c r="AF116" s="29"/>
      <c r="AG116" s="29"/>
      <c r="AH116" s="29"/>
      <c r="AI116" s="29"/>
      <c r="AJ116" s="29"/>
      <c r="AK116" s="29"/>
    </row>
    <row r="117" spans="1:37" ht="15.75" customHeight="1">
      <c r="A117" s="29"/>
      <c r="B117" s="29"/>
      <c r="C117" s="29"/>
      <c r="D117" s="29"/>
      <c r="E117" s="750"/>
      <c r="F117" s="338"/>
      <c r="G117" s="29"/>
      <c r="H117" s="29"/>
      <c r="I117" s="29"/>
      <c r="J117" s="29"/>
      <c r="K117" s="29"/>
      <c r="L117" s="29"/>
      <c r="M117" s="29"/>
      <c r="N117" s="29"/>
      <c r="O117" s="29"/>
      <c r="P117" s="29"/>
      <c r="Q117" s="29"/>
      <c r="R117" s="29"/>
      <c r="S117" s="29"/>
      <c r="T117" s="325"/>
      <c r="U117" s="29"/>
      <c r="V117" s="29"/>
      <c r="W117" s="29"/>
      <c r="X117" s="29"/>
      <c r="Y117" s="29"/>
      <c r="Z117" s="29"/>
      <c r="AA117" s="29"/>
      <c r="AB117" s="29"/>
      <c r="AC117" s="29"/>
      <c r="AD117" s="29"/>
      <c r="AE117" s="29"/>
      <c r="AF117" s="29"/>
      <c r="AG117" s="29"/>
      <c r="AH117" s="29"/>
      <c r="AI117" s="29"/>
      <c r="AJ117" s="29"/>
      <c r="AK117" s="29"/>
    </row>
    <row r="118" spans="1:37" ht="15.75" customHeight="1">
      <c r="A118" s="29"/>
      <c r="B118" s="29"/>
      <c r="C118" s="29"/>
      <c r="D118" s="29"/>
      <c r="E118" s="750"/>
      <c r="F118" s="338"/>
      <c r="G118" s="29"/>
      <c r="H118" s="29"/>
      <c r="I118" s="29"/>
      <c r="J118" s="29"/>
      <c r="K118" s="29"/>
      <c r="L118" s="29"/>
      <c r="M118" s="29"/>
      <c r="N118" s="29"/>
      <c r="O118" s="29"/>
      <c r="P118" s="29"/>
      <c r="Q118" s="29"/>
      <c r="R118" s="29"/>
      <c r="S118" s="29"/>
      <c r="T118" s="325"/>
      <c r="U118" s="29"/>
      <c r="V118" s="29"/>
      <c r="W118" s="29"/>
      <c r="X118" s="29"/>
      <c r="Y118" s="29"/>
      <c r="Z118" s="29"/>
      <c r="AA118" s="29"/>
      <c r="AB118" s="29"/>
      <c r="AC118" s="29"/>
      <c r="AD118" s="29"/>
      <c r="AE118" s="29"/>
      <c r="AF118" s="29"/>
      <c r="AG118" s="29"/>
      <c r="AH118" s="29"/>
      <c r="AI118" s="29"/>
      <c r="AJ118" s="29"/>
      <c r="AK118" s="29"/>
    </row>
    <row r="119" spans="1:37" ht="15.75" customHeight="1">
      <c r="A119" s="29"/>
      <c r="B119" s="29"/>
      <c r="C119" s="29"/>
      <c r="D119" s="29"/>
      <c r="E119" s="750"/>
      <c r="F119" s="338"/>
      <c r="G119" s="29"/>
      <c r="H119" s="29"/>
      <c r="I119" s="29"/>
      <c r="J119" s="29"/>
      <c r="K119" s="29"/>
      <c r="L119" s="29"/>
      <c r="M119" s="29"/>
      <c r="N119" s="29"/>
      <c r="O119" s="29"/>
      <c r="P119" s="29"/>
      <c r="Q119" s="29"/>
      <c r="R119" s="29"/>
      <c r="S119" s="29"/>
      <c r="T119" s="325"/>
      <c r="U119" s="29"/>
      <c r="V119" s="29"/>
      <c r="W119" s="29"/>
      <c r="X119" s="29"/>
      <c r="Y119" s="29"/>
      <c r="Z119" s="29"/>
      <c r="AA119" s="29"/>
      <c r="AB119" s="29"/>
      <c r="AC119" s="29"/>
      <c r="AD119" s="29"/>
      <c r="AE119" s="29"/>
      <c r="AF119" s="29"/>
      <c r="AG119" s="29"/>
      <c r="AH119" s="29"/>
      <c r="AI119" s="29"/>
      <c r="AJ119" s="29"/>
      <c r="AK119" s="29"/>
    </row>
    <row r="120" spans="1:37" ht="15.75" customHeight="1">
      <c r="A120" s="29"/>
      <c r="B120" s="29"/>
      <c r="C120" s="29"/>
      <c r="D120" s="29"/>
      <c r="E120" s="750"/>
      <c r="F120" s="338"/>
      <c r="G120" s="29"/>
      <c r="H120" s="29"/>
      <c r="I120" s="29"/>
      <c r="J120" s="29"/>
      <c r="K120" s="29"/>
      <c r="L120" s="29"/>
      <c r="M120" s="29"/>
      <c r="N120" s="29"/>
      <c r="O120" s="29"/>
      <c r="P120" s="29"/>
      <c r="Q120" s="29"/>
      <c r="R120" s="29"/>
      <c r="S120" s="29"/>
      <c r="T120" s="325"/>
      <c r="U120" s="29"/>
      <c r="V120" s="29"/>
      <c r="W120" s="29"/>
      <c r="X120" s="29"/>
      <c r="Y120" s="29"/>
      <c r="Z120" s="29"/>
      <c r="AA120" s="29"/>
      <c r="AB120" s="29"/>
      <c r="AC120" s="29"/>
      <c r="AD120" s="29"/>
      <c r="AE120" s="29"/>
      <c r="AF120" s="29"/>
      <c r="AG120" s="29"/>
      <c r="AH120" s="29"/>
      <c r="AI120" s="29"/>
      <c r="AJ120" s="29"/>
      <c r="AK120" s="29"/>
    </row>
    <row r="121" spans="1:37" ht="15.75" customHeight="1">
      <c r="A121" s="29"/>
      <c r="B121" s="29"/>
      <c r="C121" s="29"/>
      <c r="D121" s="29"/>
      <c r="E121" s="750"/>
      <c r="F121" s="338"/>
      <c r="G121" s="29"/>
      <c r="H121" s="29"/>
      <c r="I121" s="29"/>
      <c r="J121" s="29"/>
      <c r="K121" s="29"/>
      <c r="L121" s="29"/>
      <c r="M121" s="29"/>
      <c r="N121" s="29"/>
      <c r="O121" s="29"/>
      <c r="P121" s="29"/>
      <c r="Q121" s="29"/>
      <c r="R121" s="29"/>
      <c r="S121" s="29"/>
      <c r="T121" s="325"/>
      <c r="U121" s="29"/>
      <c r="V121" s="29"/>
      <c r="W121" s="29"/>
      <c r="X121" s="29"/>
      <c r="Y121" s="29"/>
      <c r="Z121" s="29"/>
      <c r="AA121" s="29"/>
      <c r="AB121" s="29"/>
      <c r="AC121" s="29"/>
      <c r="AD121" s="29"/>
      <c r="AE121" s="29"/>
      <c r="AF121" s="29"/>
      <c r="AG121" s="29"/>
      <c r="AH121" s="29"/>
      <c r="AI121" s="29"/>
      <c r="AJ121" s="29"/>
      <c r="AK121" s="29"/>
    </row>
    <row r="122" spans="1:37" ht="15.75" customHeight="1">
      <c r="A122" s="29"/>
      <c r="B122" s="29"/>
      <c r="C122" s="29"/>
      <c r="D122" s="29"/>
      <c r="E122" s="750"/>
      <c r="F122" s="338"/>
      <c r="G122" s="29"/>
      <c r="H122" s="29"/>
      <c r="I122" s="29"/>
      <c r="J122" s="29"/>
      <c r="K122" s="29"/>
      <c r="L122" s="29"/>
      <c r="M122" s="29"/>
      <c r="N122" s="29"/>
      <c r="O122" s="29"/>
      <c r="P122" s="29"/>
      <c r="Q122" s="29"/>
      <c r="R122" s="29"/>
      <c r="S122" s="29"/>
      <c r="T122" s="325"/>
      <c r="U122" s="29"/>
      <c r="V122" s="29"/>
      <c r="W122" s="29"/>
      <c r="X122" s="29"/>
      <c r="Y122" s="29"/>
      <c r="Z122" s="29"/>
      <c r="AA122" s="29"/>
      <c r="AB122" s="29"/>
      <c r="AC122" s="29"/>
      <c r="AD122" s="29"/>
      <c r="AE122" s="29"/>
      <c r="AF122" s="29"/>
      <c r="AG122" s="29"/>
      <c r="AH122" s="29"/>
      <c r="AI122" s="29"/>
      <c r="AJ122" s="29"/>
      <c r="AK122" s="29"/>
    </row>
    <row r="123" spans="1:37" ht="15.75" customHeight="1">
      <c r="A123" s="29"/>
      <c r="B123" s="29"/>
      <c r="C123" s="29"/>
      <c r="D123" s="29"/>
      <c r="E123" s="750"/>
      <c r="F123" s="338"/>
      <c r="G123" s="29"/>
      <c r="H123" s="29"/>
      <c r="I123" s="29"/>
      <c r="J123" s="29"/>
      <c r="K123" s="29"/>
      <c r="L123" s="29"/>
      <c r="M123" s="29"/>
      <c r="N123" s="29"/>
      <c r="O123" s="29"/>
      <c r="P123" s="29"/>
      <c r="Q123" s="29"/>
      <c r="R123" s="29"/>
      <c r="S123" s="29"/>
      <c r="T123" s="325"/>
      <c r="U123" s="29"/>
      <c r="V123" s="29"/>
      <c r="W123" s="29"/>
      <c r="X123" s="29"/>
      <c r="Y123" s="29"/>
      <c r="Z123" s="29"/>
      <c r="AA123" s="29"/>
      <c r="AB123" s="29"/>
      <c r="AC123" s="29"/>
      <c r="AD123" s="29"/>
      <c r="AE123" s="29"/>
      <c r="AF123" s="29"/>
      <c r="AG123" s="29"/>
      <c r="AH123" s="29"/>
      <c r="AI123" s="29"/>
      <c r="AJ123" s="29"/>
      <c r="AK123" s="29"/>
    </row>
    <row r="124" spans="1:37" ht="15.75" customHeight="1">
      <c r="A124" s="29"/>
      <c r="B124" s="29"/>
      <c r="C124" s="29"/>
      <c r="D124" s="29"/>
      <c r="E124" s="750"/>
      <c r="F124" s="338"/>
      <c r="G124" s="29"/>
      <c r="H124" s="29"/>
      <c r="I124" s="29"/>
      <c r="J124" s="29"/>
      <c r="K124" s="29"/>
      <c r="L124" s="29"/>
      <c r="M124" s="29"/>
      <c r="N124" s="29"/>
      <c r="O124" s="29"/>
      <c r="P124" s="29"/>
      <c r="Q124" s="29"/>
      <c r="R124" s="29"/>
      <c r="S124" s="29"/>
      <c r="T124" s="325"/>
      <c r="U124" s="29"/>
      <c r="V124" s="29"/>
      <c r="W124" s="29"/>
      <c r="X124" s="29"/>
      <c r="Y124" s="29"/>
      <c r="Z124" s="29"/>
      <c r="AA124" s="29"/>
      <c r="AB124" s="29"/>
      <c r="AC124" s="29"/>
      <c r="AD124" s="29"/>
      <c r="AE124" s="29"/>
      <c r="AF124" s="29"/>
      <c r="AG124" s="29"/>
      <c r="AH124" s="29"/>
      <c r="AI124" s="29"/>
      <c r="AJ124" s="29"/>
      <c r="AK124" s="29"/>
    </row>
    <row r="125" spans="1:37" ht="15.75" customHeight="1">
      <c r="A125" s="29"/>
      <c r="B125" s="29"/>
      <c r="C125" s="29"/>
      <c r="D125" s="29"/>
      <c r="E125" s="750"/>
      <c r="F125" s="338"/>
      <c r="G125" s="29"/>
      <c r="H125" s="29"/>
      <c r="I125" s="29"/>
      <c r="J125" s="29"/>
      <c r="K125" s="29"/>
      <c r="L125" s="29"/>
      <c r="M125" s="29"/>
      <c r="N125" s="29"/>
      <c r="O125" s="29"/>
      <c r="P125" s="29"/>
      <c r="Q125" s="29"/>
      <c r="R125" s="29"/>
      <c r="S125" s="29"/>
      <c r="T125" s="325"/>
      <c r="U125" s="29"/>
      <c r="V125" s="29"/>
      <c r="W125" s="29"/>
      <c r="X125" s="29"/>
      <c r="Y125" s="29"/>
      <c r="Z125" s="29"/>
      <c r="AA125" s="29"/>
      <c r="AB125" s="29"/>
      <c r="AC125" s="29"/>
      <c r="AD125" s="29"/>
      <c r="AE125" s="29"/>
      <c r="AF125" s="29"/>
      <c r="AG125" s="29"/>
      <c r="AH125" s="29"/>
      <c r="AI125" s="29"/>
      <c r="AJ125" s="29"/>
      <c r="AK125" s="29"/>
    </row>
    <row r="126" spans="1:37" ht="15.75" customHeight="1">
      <c r="A126" s="29"/>
      <c r="B126" s="29"/>
      <c r="C126" s="29"/>
      <c r="D126" s="29"/>
      <c r="E126" s="750"/>
      <c r="F126" s="338"/>
      <c r="G126" s="29"/>
      <c r="H126" s="29"/>
      <c r="I126" s="29"/>
      <c r="J126" s="29"/>
      <c r="K126" s="29"/>
      <c r="L126" s="29"/>
      <c r="M126" s="29"/>
      <c r="N126" s="29"/>
      <c r="O126" s="29"/>
      <c r="P126" s="29"/>
      <c r="Q126" s="29"/>
      <c r="R126" s="29"/>
      <c r="S126" s="29"/>
      <c r="T126" s="325"/>
      <c r="U126" s="29"/>
      <c r="V126" s="29"/>
      <c r="W126" s="29"/>
      <c r="X126" s="29"/>
      <c r="Y126" s="29"/>
      <c r="Z126" s="29"/>
      <c r="AA126" s="29"/>
      <c r="AB126" s="29"/>
      <c r="AC126" s="29"/>
      <c r="AD126" s="29"/>
      <c r="AE126" s="29"/>
      <c r="AF126" s="29"/>
      <c r="AG126" s="29"/>
      <c r="AH126" s="29"/>
      <c r="AI126" s="29"/>
      <c r="AJ126" s="29"/>
      <c r="AK126" s="29"/>
    </row>
    <row r="127" spans="1:37" ht="15.75" customHeight="1">
      <c r="A127" s="29"/>
      <c r="B127" s="29"/>
      <c r="C127" s="29"/>
      <c r="D127" s="29"/>
      <c r="E127" s="750"/>
      <c r="F127" s="338"/>
      <c r="G127" s="29"/>
      <c r="H127" s="29"/>
      <c r="I127" s="29"/>
      <c r="J127" s="29"/>
      <c r="K127" s="29"/>
      <c r="L127" s="29"/>
      <c r="M127" s="29"/>
      <c r="N127" s="29"/>
      <c r="O127" s="29"/>
      <c r="P127" s="29"/>
      <c r="Q127" s="29"/>
      <c r="R127" s="29"/>
      <c r="S127" s="29"/>
      <c r="T127" s="325"/>
      <c r="U127" s="29"/>
      <c r="V127" s="29"/>
      <c r="W127" s="29"/>
      <c r="X127" s="29"/>
      <c r="Y127" s="29"/>
      <c r="Z127" s="29"/>
      <c r="AA127" s="29"/>
      <c r="AB127" s="29"/>
      <c r="AC127" s="29"/>
      <c r="AD127" s="29"/>
      <c r="AE127" s="29"/>
      <c r="AF127" s="29"/>
      <c r="AG127" s="29"/>
      <c r="AH127" s="29"/>
      <c r="AI127" s="29"/>
      <c r="AJ127" s="29"/>
      <c r="AK127" s="29"/>
    </row>
    <row r="128" spans="1:37" ht="15.75" customHeight="1">
      <c r="A128" s="29"/>
      <c r="B128" s="29"/>
      <c r="C128" s="29"/>
      <c r="D128" s="29"/>
      <c r="E128" s="750"/>
      <c r="F128" s="338"/>
      <c r="G128" s="29"/>
      <c r="H128" s="29"/>
      <c r="I128" s="29"/>
      <c r="J128" s="29"/>
      <c r="K128" s="29"/>
      <c r="L128" s="29"/>
      <c r="M128" s="29"/>
      <c r="N128" s="29"/>
      <c r="O128" s="29"/>
      <c r="P128" s="29"/>
      <c r="Q128" s="29"/>
      <c r="R128" s="29"/>
      <c r="S128" s="29"/>
      <c r="T128" s="325"/>
      <c r="U128" s="29"/>
      <c r="V128" s="29"/>
      <c r="W128" s="29"/>
      <c r="X128" s="29"/>
      <c r="Y128" s="29"/>
      <c r="Z128" s="29"/>
      <c r="AA128" s="29"/>
      <c r="AB128" s="29"/>
      <c r="AC128" s="29"/>
      <c r="AD128" s="29"/>
      <c r="AE128" s="29"/>
      <c r="AF128" s="29"/>
      <c r="AG128" s="29"/>
      <c r="AH128" s="29"/>
      <c r="AI128" s="29"/>
      <c r="AJ128" s="29"/>
      <c r="AK128" s="29"/>
    </row>
    <row r="129" spans="1:37" ht="15.75" customHeight="1">
      <c r="A129" s="29"/>
      <c r="B129" s="29"/>
      <c r="C129" s="29"/>
      <c r="D129" s="29"/>
      <c r="E129" s="750"/>
      <c r="F129" s="338"/>
      <c r="G129" s="29"/>
      <c r="H129" s="29"/>
      <c r="I129" s="29"/>
      <c r="J129" s="29"/>
      <c r="K129" s="29"/>
      <c r="L129" s="29"/>
      <c r="M129" s="29"/>
      <c r="N129" s="29"/>
      <c r="O129" s="29"/>
      <c r="P129" s="29"/>
      <c r="Q129" s="29"/>
      <c r="R129" s="29"/>
      <c r="S129" s="29"/>
      <c r="T129" s="325"/>
      <c r="U129" s="29"/>
      <c r="V129" s="29"/>
      <c r="W129" s="29"/>
      <c r="X129" s="29"/>
      <c r="Y129" s="29"/>
      <c r="Z129" s="29"/>
      <c r="AA129" s="29"/>
      <c r="AB129" s="29"/>
      <c r="AC129" s="29"/>
      <c r="AD129" s="29"/>
      <c r="AE129" s="29"/>
      <c r="AF129" s="29"/>
      <c r="AG129" s="29"/>
      <c r="AH129" s="29"/>
      <c r="AI129" s="29"/>
      <c r="AJ129" s="29"/>
      <c r="AK129" s="29"/>
    </row>
    <row r="130" spans="1:37" ht="15.75" customHeight="1">
      <c r="A130" s="29"/>
      <c r="B130" s="29"/>
      <c r="C130" s="29"/>
      <c r="D130" s="29"/>
      <c r="E130" s="750"/>
      <c r="F130" s="338"/>
      <c r="G130" s="29"/>
      <c r="H130" s="29"/>
      <c r="I130" s="29"/>
      <c r="J130" s="29"/>
      <c r="K130" s="29"/>
      <c r="L130" s="29"/>
      <c r="M130" s="29"/>
      <c r="N130" s="29"/>
      <c r="O130" s="29"/>
      <c r="P130" s="29"/>
      <c r="Q130" s="29"/>
      <c r="R130" s="29"/>
      <c r="S130" s="29"/>
      <c r="T130" s="325"/>
      <c r="U130" s="29"/>
      <c r="V130" s="29"/>
      <c r="W130" s="29"/>
      <c r="X130" s="29"/>
      <c r="Y130" s="29"/>
      <c r="Z130" s="29"/>
      <c r="AA130" s="29"/>
      <c r="AB130" s="29"/>
      <c r="AC130" s="29"/>
      <c r="AD130" s="29"/>
      <c r="AE130" s="29"/>
      <c r="AF130" s="29"/>
      <c r="AG130" s="29"/>
      <c r="AH130" s="29"/>
      <c r="AI130" s="29"/>
      <c r="AJ130" s="29"/>
      <c r="AK130" s="29"/>
    </row>
    <row r="131" spans="1:37" ht="15.75" customHeight="1">
      <c r="A131" s="29"/>
      <c r="B131" s="29"/>
      <c r="C131" s="29"/>
      <c r="D131" s="29"/>
      <c r="E131" s="750"/>
      <c r="F131" s="338"/>
      <c r="G131" s="29"/>
      <c r="H131" s="29"/>
      <c r="I131" s="29"/>
      <c r="J131" s="29"/>
      <c r="K131" s="29"/>
      <c r="L131" s="29"/>
      <c r="M131" s="29"/>
      <c r="N131" s="29"/>
      <c r="O131" s="29"/>
      <c r="P131" s="29"/>
      <c r="Q131" s="29"/>
      <c r="R131" s="29"/>
      <c r="S131" s="29"/>
      <c r="T131" s="325"/>
      <c r="U131" s="29"/>
      <c r="V131" s="29"/>
      <c r="W131" s="29"/>
      <c r="X131" s="29"/>
      <c r="Y131" s="29"/>
      <c r="Z131" s="29"/>
      <c r="AA131" s="29"/>
      <c r="AB131" s="29"/>
      <c r="AC131" s="29"/>
      <c r="AD131" s="29"/>
      <c r="AE131" s="29"/>
      <c r="AF131" s="29"/>
      <c r="AG131" s="29"/>
      <c r="AH131" s="29"/>
      <c r="AI131" s="29"/>
      <c r="AJ131" s="29"/>
      <c r="AK131" s="29"/>
    </row>
    <row r="132" spans="1:37" ht="15.75" customHeight="1">
      <c r="A132" s="29"/>
      <c r="B132" s="29"/>
      <c r="C132" s="29"/>
      <c r="D132" s="29"/>
      <c r="E132" s="750"/>
      <c r="F132" s="338"/>
      <c r="G132" s="29"/>
      <c r="H132" s="29"/>
      <c r="I132" s="29"/>
      <c r="J132" s="29"/>
      <c r="K132" s="29"/>
      <c r="L132" s="29"/>
      <c r="M132" s="29"/>
      <c r="N132" s="29"/>
      <c r="O132" s="29"/>
      <c r="P132" s="29"/>
      <c r="Q132" s="29"/>
      <c r="R132" s="29"/>
      <c r="S132" s="29"/>
      <c r="T132" s="325"/>
      <c r="U132" s="29"/>
      <c r="V132" s="29"/>
      <c r="W132" s="29"/>
      <c r="X132" s="29"/>
      <c r="Y132" s="29"/>
      <c r="Z132" s="29"/>
      <c r="AA132" s="29"/>
      <c r="AB132" s="29"/>
      <c r="AC132" s="29"/>
      <c r="AD132" s="29"/>
      <c r="AE132" s="29"/>
      <c r="AF132" s="29"/>
      <c r="AG132" s="29"/>
      <c r="AH132" s="29"/>
      <c r="AI132" s="29"/>
      <c r="AJ132" s="29"/>
      <c r="AK132" s="29"/>
    </row>
    <row r="133" spans="1:37" ht="15.75" customHeight="1">
      <c r="A133" s="29"/>
      <c r="B133" s="29"/>
      <c r="C133" s="29"/>
      <c r="D133" s="29"/>
      <c r="E133" s="750"/>
      <c r="F133" s="338"/>
      <c r="G133" s="29"/>
      <c r="H133" s="29"/>
      <c r="I133" s="29"/>
      <c r="J133" s="29"/>
      <c r="K133" s="29"/>
      <c r="L133" s="29"/>
      <c r="M133" s="29"/>
      <c r="N133" s="29"/>
      <c r="O133" s="29"/>
      <c r="P133" s="29"/>
      <c r="Q133" s="29"/>
      <c r="R133" s="29"/>
      <c r="S133" s="29"/>
      <c r="T133" s="325"/>
      <c r="U133" s="29"/>
      <c r="V133" s="29"/>
      <c r="W133" s="29"/>
      <c r="X133" s="29"/>
      <c r="Y133" s="29"/>
      <c r="Z133" s="29"/>
      <c r="AA133" s="29"/>
      <c r="AB133" s="29"/>
      <c r="AC133" s="29"/>
      <c r="AD133" s="29"/>
      <c r="AE133" s="29"/>
      <c r="AF133" s="29"/>
      <c r="AG133" s="29"/>
      <c r="AH133" s="29"/>
      <c r="AI133" s="29"/>
      <c r="AJ133" s="29"/>
      <c r="AK133" s="29"/>
    </row>
    <row r="134" spans="1:37" ht="15.75" customHeight="1">
      <c r="A134" s="29"/>
      <c r="B134" s="29"/>
      <c r="C134" s="29"/>
      <c r="D134" s="29"/>
      <c r="E134" s="750"/>
      <c r="F134" s="338"/>
      <c r="G134" s="29"/>
      <c r="H134" s="29"/>
      <c r="I134" s="29"/>
      <c r="J134" s="29"/>
      <c r="K134" s="29"/>
      <c r="L134" s="29"/>
      <c r="M134" s="29"/>
      <c r="N134" s="29"/>
      <c r="O134" s="29"/>
      <c r="P134" s="29"/>
      <c r="Q134" s="29"/>
      <c r="R134" s="29"/>
      <c r="S134" s="29"/>
      <c r="T134" s="325"/>
      <c r="U134" s="29"/>
      <c r="V134" s="29"/>
      <c r="W134" s="29"/>
      <c r="X134" s="29"/>
      <c r="Y134" s="29"/>
      <c r="Z134" s="29"/>
      <c r="AA134" s="29"/>
      <c r="AB134" s="29"/>
      <c r="AC134" s="29"/>
      <c r="AD134" s="29"/>
      <c r="AE134" s="29"/>
      <c r="AF134" s="29"/>
      <c r="AG134" s="29"/>
      <c r="AH134" s="29"/>
      <c r="AI134" s="29"/>
      <c r="AJ134" s="29"/>
      <c r="AK134" s="29"/>
    </row>
    <row r="135" spans="1:37" ht="15.75" customHeight="1">
      <c r="A135" s="29"/>
      <c r="B135" s="29"/>
      <c r="C135" s="29"/>
      <c r="D135" s="29"/>
      <c r="E135" s="750"/>
      <c r="F135" s="338"/>
      <c r="G135" s="29"/>
      <c r="H135" s="29"/>
      <c r="I135" s="29"/>
      <c r="J135" s="29"/>
      <c r="K135" s="29"/>
      <c r="L135" s="29"/>
      <c r="M135" s="29"/>
      <c r="N135" s="29"/>
      <c r="O135" s="29"/>
      <c r="P135" s="29"/>
      <c r="Q135" s="29"/>
      <c r="R135" s="29"/>
      <c r="S135" s="29"/>
      <c r="T135" s="325"/>
      <c r="U135" s="29"/>
      <c r="V135" s="29"/>
      <c r="W135" s="29"/>
      <c r="X135" s="29"/>
      <c r="Y135" s="29"/>
      <c r="Z135" s="29"/>
      <c r="AA135" s="29"/>
      <c r="AB135" s="29"/>
      <c r="AC135" s="29"/>
      <c r="AD135" s="29"/>
      <c r="AE135" s="29"/>
      <c r="AF135" s="29"/>
      <c r="AG135" s="29"/>
      <c r="AH135" s="29"/>
      <c r="AI135" s="29"/>
      <c r="AJ135" s="29"/>
      <c r="AK135" s="29"/>
    </row>
    <row r="136" spans="1:37" ht="15.75" customHeight="1">
      <c r="A136" s="29"/>
      <c r="B136" s="29"/>
      <c r="C136" s="29"/>
      <c r="D136" s="29"/>
      <c r="E136" s="750"/>
      <c r="F136" s="338"/>
      <c r="G136" s="29"/>
      <c r="H136" s="29"/>
      <c r="I136" s="29"/>
      <c r="J136" s="29"/>
      <c r="K136" s="29"/>
      <c r="L136" s="29"/>
      <c r="M136" s="29"/>
      <c r="N136" s="29"/>
      <c r="O136" s="29"/>
      <c r="P136" s="29"/>
      <c r="Q136" s="29"/>
      <c r="R136" s="29"/>
      <c r="S136" s="29"/>
      <c r="T136" s="325"/>
      <c r="U136" s="29"/>
      <c r="V136" s="29"/>
      <c r="W136" s="29"/>
      <c r="X136" s="29"/>
      <c r="Y136" s="29"/>
      <c r="Z136" s="29"/>
      <c r="AA136" s="29"/>
      <c r="AB136" s="29"/>
      <c r="AC136" s="29"/>
      <c r="AD136" s="29"/>
      <c r="AE136" s="29"/>
      <c r="AF136" s="29"/>
      <c r="AG136" s="29"/>
      <c r="AH136" s="29"/>
      <c r="AI136" s="29"/>
      <c r="AJ136" s="29"/>
      <c r="AK136" s="29"/>
    </row>
    <row r="137" spans="1:37" ht="15.75" customHeight="1">
      <c r="A137" s="29"/>
      <c r="B137" s="29"/>
      <c r="C137" s="29"/>
      <c r="D137" s="29"/>
      <c r="E137" s="750"/>
      <c r="F137" s="338"/>
      <c r="G137" s="29"/>
      <c r="H137" s="29"/>
      <c r="I137" s="29"/>
      <c r="J137" s="29"/>
      <c r="K137" s="29"/>
      <c r="L137" s="29"/>
      <c r="M137" s="29"/>
      <c r="N137" s="29"/>
      <c r="O137" s="29"/>
      <c r="P137" s="29"/>
      <c r="Q137" s="29"/>
      <c r="R137" s="29"/>
      <c r="S137" s="29"/>
      <c r="T137" s="325"/>
      <c r="U137" s="29"/>
      <c r="V137" s="29"/>
      <c r="W137" s="29"/>
      <c r="X137" s="29"/>
      <c r="Y137" s="29"/>
      <c r="Z137" s="29"/>
      <c r="AA137" s="29"/>
      <c r="AB137" s="29"/>
      <c r="AC137" s="29"/>
      <c r="AD137" s="29"/>
      <c r="AE137" s="29"/>
      <c r="AF137" s="29"/>
      <c r="AG137" s="29"/>
      <c r="AH137" s="29"/>
      <c r="AI137" s="29"/>
      <c r="AJ137" s="29"/>
      <c r="AK137" s="29"/>
    </row>
    <row r="138" spans="1:37" ht="15.75" customHeight="1">
      <c r="A138" s="29"/>
      <c r="B138" s="29"/>
      <c r="C138" s="29"/>
      <c r="D138" s="29"/>
      <c r="E138" s="750"/>
      <c r="F138" s="338"/>
      <c r="G138" s="29"/>
      <c r="H138" s="29"/>
      <c r="I138" s="29"/>
      <c r="J138" s="29"/>
      <c r="K138" s="29"/>
      <c r="L138" s="29"/>
      <c r="M138" s="29"/>
      <c r="N138" s="29"/>
      <c r="O138" s="29"/>
      <c r="P138" s="29"/>
      <c r="Q138" s="29"/>
      <c r="R138" s="29"/>
      <c r="S138" s="29"/>
      <c r="T138" s="325"/>
      <c r="U138" s="29"/>
      <c r="V138" s="29"/>
      <c r="W138" s="29"/>
      <c r="X138" s="29"/>
      <c r="Y138" s="29"/>
      <c r="Z138" s="29"/>
      <c r="AA138" s="29"/>
      <c r="AB138" s="29"/>
      <c r="AC138" s="29"/>
      <c r="AD138" s="29"/>
      <c r="AE138" s="29"/>
      <c r="AF138" s="29"/>
      <c r="AG138" s="29"/>
      <c r="AH138" s="29"/>
      <c r="AI138" s="29"/>
      <c r="AJ138" s="29"/>
      <c r="AK138" s="29"/>
    </row>
    <row r="139" spans="1:37" ht="15.75" customHeight="1">
      <c r="A139" s="29"/>
      <c r="B139" s="29"/>
      <c r="C139" s="29"/>
      <c r="D139" s="29"/>
      <c r="E139" s="750"/>
      <c r="F139" s="338"/>
      <c r="G139" s="29"/>
      <c r="H139" s="29"/>
      <c r="I139" s="29"/>
      <c r="J139" s="29"/>
      <c r="K139" s="29"/>
      <c r="L139" s="29"/>
      <c r="M139" s="29"/>
      <c r="N139" s="29"/>
      <c r="O139" s="29"/>
      <c r="P139" s="29"/>
      <c r="Q139" s="29"/>
      <c r="R139" s="29"/>
      <c r="S139" s="29"/>
      <c r="T139" s="325"/>
      <c r="U139" s="29"/>
      <c r="V139" s="29"/>
      <c r="W139" s="29"/>
      <c r="X139" s="29"/>
      <c r="Y139" s="29"/>
      <c r="Z139" s="29"/>
      <c r="AA139" s="29"/>
      <c r="AB139" s="29"/>
      <c r="AC139" s="29"/>
      <c r="AD139" s="29"/>
      <c r="AE139" s="29"/>
      <c r="AF139" s="29"/>
      <c r="AG139" s="29"/>
      <c r="AH139" s="29"/>
      <c r="AI139" s="29"/>
      <c r="AJ139" s="29"/>
      <c r="AK139" s="29"/>
    </row>
    <row r="140" spans="1:37" ht="15.75" customHeight="1">
      <c r="A140" s="29"/>
      <c r="B140" s="29"/>
      <c r="C140" s="29"/>
      <c r="D140" s="29"/>
      <c r="E140" s="750"/>
      <c r="F140" s="338"/>
      <c r="G140" s="29"/>
      <c r="H140" s="29"/>
      <c r="I140" s="29"/>
      <c r="J140" s="29"/>
      <c r="K140" s="29"/>
      <c r="L140" s="29"/>
      <c r="M140" s="29"/>
      <c r="N140" s="29"/>
      <c r="O140" s="29"/>
      <c r="P140" s="29"/>
      <c r="Q140" s="29"/>
      <c r="R140" s="29"/>
      <c r="S140" s="29"/>
      <c r="T140" s="325"/>
      <c r="U140" s="29"/>
      <c r="V140" s="29"/>
      <c r="W140" s="29"/>
      <c r="X140" s="29"/>
      <c r="Y140" s="29"/>
      <c r="Z140" s="29"/>
      <c r="AA140" s="29"/>
      <c r="AB140" s="29"/>
      <c r="AC140" s="29"/>
      <c r="AD140" s="29"/>
      <c r="AE140" s="29"/>
      <c r="AF140" s="29"/>
      <c r="AG140" s="29"/>
      <c r="AH140" s="29"/>
      <c r="AI140" s="29"/>
      <c r="AJ140" s="29"/>
      <c r="AK140" s="29"/>
    </row>
    <row r="141" spans="1:37" ht="15.75" customHeight="1">
      <c r="A141" s="29"/>
      <c r="B141" s="29"/>
      <c r="C141" s="29"/>
      <c r="D141" s="29"/>
      <c r="E141" s="750"/>
      <c r="F141" s="338"/>
      <c r="G141" s="29"/>
      <c r="H141" s="29"/>
      <c r="I141" s="29"/>
      <c r="J141" s="29"/>
      <c r="K141" s="29"/>
      <c r="L141" s="29"/>
      <c r="M141" s="29"/>
      <c r="N141" s="29"/>
      <c r="O141" s="29"/>
      <c r="P141" s="29"/>
      <c r="Q141" s="29"/>
      <c r="R141" s="29"/>
      <c r="S141" s="29"/>
      <c r="T141" s="325"/>
      <c r="U141" s="29"/>
      <c r="V141" s="29"/>
      <c r="W141" s="29"/>
      <c r="X141" s="29"/>
      <c r="Y141" s="29"/>
      <c r="Z141" s="29"/>
      <c r="AA141" s="29"/>
      <c r="AB141" s="29"/>
      <c r="AC141" s="29"/>
      <c r="AD141" s="29"/>
      <c r="AE141" s="29"/>
      <c r="AF141" s="29"/>
      <c r="AG141" s="29"/>
      <c r="AH141" s="29"/>
      <c r="AI141" s="29"/>
      <c r="AJ141" s="29"/>
      <c r="AK141" s="29"/>
    </row>
    <row r="142" spans="1:37" ht="15.75" customHeight="1">
      <c r="A142" s="29"/>
      <c r="B142" s="29"/>
      <c r="C142" s="29"/>
      <c r="D142" s="29"/>
      <c r="E142" s="750"/>
      <c r="F142" s="338"/>
      <c r="G142" s="29"/>
      <c r="H142" s="29"/>
      <c r="I142" s="29"/>
      <c r="J142" s="29"/>
      <c r="K142" s="29"/>
      <c r="L142" s="29"/>
      <c r="M142" s="29"/>
      <c r="N142" s="29"/>
      <c r="O142" s="29"/>
      <c r="P142" s="29"/>
      <c r="Q142" s="29"/>
      <c r="R142" s="29"/>
      <c r="S142" s="29"/>
      <c r="T142" s="325"/>
      <c r="U142" s="29"/>
      <c r="V142" s="29"/>
      <c r="W142" s="29"/>
      <c r="X142" s="29"/>
      <c r="Y142" s="29"/>
      <c r="Z142" s="29"/>
      <c r="AA142" s="29"/>
      <c r="AB142" s="29"/>
      <c r="AC142" s="29"/>
      <c r="AD142" s="29"/>
      <c r="AE142" s="29"/>
      <c r="AF142" s="29"/>
      <c r="AG142" s="29"/>
      <c r="AH142" s="29"/>
      <c r="AI142" s="29"/>
      <c r="AJ142" s="29"/>
      <c r="AK142" s="29"/>
    </row>
    <row r="143" spans="1:37" ht="15.75" customHeight="1">
      <c r="A143" s="29"/>
      <c r="B143" s="29"/>
      <c r="C143" s="29"/>
      <c r="D143" s="29"/>
      <c r="E143" s="750"/>
      <c r="F143" s="338"/>
      <c r="G143" s="29"/>
      <c r="H143" s="29"/>
      <c r="I143" s="29"/>
      <c r="J143" s="29"/>
      <c r="K143" s="29"/>
      <c r="L143" s="29"/>
      <c r="M143" s="29"/>
      <c r="N143" s="29"/>
      <c r="O143" s="29"/>
      <c r="P143" s="29"/>
      <c r="Q143" s="29"/>
      <c r="R143" s="29"/>
      <c r="S143" s="29"/>
      <c r="T143" s="325"/>
      <c r="U143" s="29"/>
      <c r="V143" s="29"/>
      <c r="W143" s="29"/>
      <c r="X143" s="29"/>
      <c r="Y143" s="29"/>
      <c r="Z143" s="29"/>
      <c r="AA143" s="29"/>
      <c r="AB143" s="29"/>
      <c r="AC143" s="29"/>
      <c r="AD143" s="29"/>
      <c r="AE143" s="29"/>
      <c r="AF143" s="29"/>
      <c r="AG143" s="29"/>
      <c r="AH143" s="29"/>
      <c r="AI143" s="29"/>
      <c r="AJ143" s="29"/>
      <c r="AK143" s="29"/>
    </row>
    <row r="144" spans="1:37" ht="15.75" customHeight="1">
      <c r="A144" s="29"/>
      <c r="B144" s="29"/>
      <c r="C144" s="29"/>
      <c r="D144" s="29"/>
      <c r="E144" s="750"/>
      <c r="F144" s="338"/>
      <c r="G144" s="29"/>
      <c r="H144" s="29"/>
      <c r="I144" s="29"/>
      <c r="J144" s="29"/>
      <c r="K144" s="29"/>
      <c r="L144" s="29"/>
      <c r="M144" s="29"/>
      <c r="N144" s="29"/>
      <c r="O144" s="29"/>
      <c r="P144" s="29"/>
      <c r="Q144" s="29"/>
      <c r="R144" s="29"/>
      <c r="S144" s="29"/>
      <c r="T144" s="325"/>
      <c r="U144" s="29"/>
      <c r="V144" s="29"/>
      <c r="W144" s="29"/>
      <c r="X144" s="29"/>
      <c r="Y144" s="29"/>
      <c r="Z144" s="29"/>
      <c r="AA144" s="29"/>
      <c r="AB144" s="29"/>
      <c r="AC144" s="29"/>
      <c r="AD144" s="29"/>
      <c r="AE144" s="29"/>
      <c r="AF144" s="29"/>
      <c r="AG144" s="29"/>
      <c r="AH144" s="29"/>
      <c r="AI144" s="29"/>
      <c r="AJ144" s="29"/>
      <c r="AK144" s="29"/>
    </row>
    <row r="145" spans="1:37" ht="15.75" customHeight="1">
      <c r="A145" s="29"/>
      <c r="B145" s="29"/>
      <c r="C145" s="29"/>
      <c r="D145" s="29"/>
      <c r="E145" s="750"/>
      <c r="F145" s="338"/>
      <c r="G145" s="29"/>
      <c r="H145" s="29"/>
      <c r="I145" s="29"/>
      <c r="J145" s="29"/>
      <c r="K145" s="29"/>
      <c r="L145" s="29"/>
      <c r="M145" s="29"/>
      <c r="N145" s="29"/>
      <c r="O145" s="29"/>
      <c r="P145" s="29"/>
      <c r="Q145" s="29"/>
      <c r="R145" s="29"/>
      <c r="S145" s="29"/>
      <c r="T145" s="325"/>
      <c r="U145" s="29"/>
      <c r="V145" s="29"/>
      <c r="W145" s="29"/>
      <c r="X145" s="29"/>
      <c r="Y145" s="29"/>
      <c r="Z145" s="29"/>
      <c r="AA145" s="29"/>
      <c r="AB145" s="29"/>
      <c r="AC145" s="29"/>
      <c r="AD145" s="29"/>
      <c r="AE145" s="29"/>
      <c r="AF145" s="29"/>
      <c r="AG145" s="29"/>
      <c r="AH145" s="29"/>
      <c r="AI145" s="29"/>
      <c r="AJ145" s="29"/>
      <c r="AK145" s="29"/>
    </row>
    <row r="146" spans="1:37" ht="15.75" customHeight="1">
      <c r="A146" s="29"/>
      <c r="B146" s="29"/>
      <c r="C146" s="29"/>
      <c r="D146" s="29"/>
      <c r="E146" s="750"/>
      <c r="F146" s="338"/>
      <c r="G146" s="29"/>
      <c r="H146" s="29"/>
      <c r="I146" s="29"/>
      <c r="J146" s="29"/>
      <c r="K146" s="29"/>
      <c r="L146" s="29"/>
      <c r="M146" s="29"/>
      <c r="N146" s="29"/>
      <c r="O146" s="29"/>
      <c r="P146" s="29"/>
      <c r="Q146" s="29"/>
      <c r="R146" s="29"/>
      <c r="S146" s="29"/>
      <c r="T146" s="325"/>
      <c r="U146" s="29"/>
      <c r="V146" s="29"/>
      <c r="W146" s="29"/>
      <c r="X146" s="29"/>
      <c r="Y146" s="29"/>
      <c r="Z146" s="29"/>
      <c r="AA146" s="29"/>
      <c r="AB146" s="29"/>
      <c r="AC146" s="29"/>
      <c r="AD146" s="29"/>
      <c r="AE146" s="29"/>
      <c r="AF146" s="29"/>
      <c r="AG146" s="29"/>
      <c r="AH146" s="29"/>
      <c r="AI146" s="29"/>
      <c r="AJ146" s="29"/>
      <c r="AK146" s="29"/>
    </row>
    <row r="147" spans="1:37" ht="15.75" customHeight="1">
      <c r="A147" s="29"/>
      <c r="B147" s="29"/>
      <c r="C147" s="29"/>
      <c r="D147" s="29"/>
      <c r="E147" s="750"/>
      <c r="F147" s="338"/>
      <c r="G147" s="29"/>
      <c r="H147" s="29"/>
      <c r="I147" s="29"/>
      <c r="J147" s="29"/>
      <c r="K147" s="29"/>
      <c r="L147" s="29"/>
      <c r="M147" s="29"/>
      <c r="N147" s="29"/>
      <c r="O147" s="29"/>
      <c r="P147" s="29"/>
      <c r="Q147" s="29"/>
      <c r="R147" s="29"/>
      <c r="S147" s="29"/>
      <c r="T147" s="325"/>
      <c r="U147" s="29"/>
      <c r="V147" s="29"/>
      <c r="W147" s="29"/>
      <c r="X147" s="29"/>
      <c r="Y147" s="29"/>
      <c r="Z147" s="29"/>
      <c r="AA147" s="29"/>
      <c r="AB147" s="29"/>
      <c r="AC147" s="29"/>
      <c r="AD147" s="29"/>
      <c r="AE147" s="29"/>
      <c r="AF147" s="29"/>
      <c r="AG147" s="29"/>
      <c r="AH147" s="29"/>
      <c r="AI147" s="29"/>
      <c r="AJ147" s="29"/>
      <c r="AK147" s="29"/>
    </row>
    <row r="148" spans="1:37" ht="15.75" customHeight="1">
      <c r="A148" s="29"/>
      <c r="B148" s="29"/>
      <c r="C148" s="29"/>
      <c r="D148" s="29"/>
      <c r="E148" s="750"/>
      <c r="F148" s="338"/>
      <c r="G148" s="29"/>
      <c r="H148" s="29"/>
      <c r="I148" s="29"/>
      <c r="J148" s="29"/>
      <c r="K148" s="29"/>
      <c r="L148" s="29"/>
      <c r="M148" s="29"/>
      <c r="N148" s="29"/>
      <c r="O148" s="29"/>
      <c r="P148" s="29"/>
      <c r="Q148" s="29"/>
      <c r="R148" s="29"/>
      <c r="S148" s="29"/>
      <c r="T148" s="325"/>
      <c r="U148" s="29"/>
      <c r="V148" s="29"/>
      <c r="W148" s="29"/>
      <c r="X148" s="29"/>
      <c r="Y148" s="29"/>
      <c r="Z148" s="29"/>
      <c r="AA148" s="29"/>
      <c r="AB148" s="29"/>
      <c r="AC148" s="29"/>
      <c r="AD148" s="29"/>
      <c r="AE148" s="29"/>
      <c r="AF148" s="29"/>
      <c r="AG148" s="29"/>
      <c r="AH148" s="29"/>
      <c r="AI148" s="29"/>
      <c r="AJ148" s="29"/>
      <c r="AK148" s="29"/>
    </row>
    <row r="149" spans="1:37" ht="15.75" customHeight="1">
      <c r="A149" s="29"/>
      <c r="B149" s="29"/>
      <c r="C149" s="29"/>
      <c r="D149" s="29"/>
      <c r="E149" s="750"/>
      <c r="F149" s="338"/>
      <c r="G149" s="29"/>
      <c r="H149" s="29"/>
      <c r="I149" s="29"/>
      <c r="J149" s="29"/>
      <c r="K149" s="29"/>
      <c r="L149" s="29"/>
      <c r="M149" s="29"/>
      <c r="N149" s="29"/>
      <c r="O149" s="29"/>
      <c r="P149" s="29"/>
      <c r="Q149" s="29"/>
      <c r="R149" s="29"/>
      <c r="S149" s="29"/>
      <c r="T149" s="325"/>
      <c r="U149" s="29"/>
      <c r="V149" s="29"/>
      <c r="W149" s="29"/>
      <c r="X149" s="29"/>
      <c r="Y149" s="29"/>
      <c r="Z149" s="29"/>
      <c r="AA149" s="29"/>
      <c r="AB149" s="29"/>
      <c r="AC149" s="29"/>
      <c r="AD149" s="29"/>
      <c r="AE149" s="29"/>
      <c r="AF149" s="29"/>
      <c r="AG149" s="29"/>
      <c r="AH149" s="29"/>
      <c r="AI149" s="29"/>
      <c r="AJ149" s="29"/>
      <c r="AK149" s="29"/>
    </row>
    <row r="150" spans="1:37" ht="15.75" customHeight="1">
      <c r="A150" s="29"/>
      <c r="B150" s="29"/>
      <c r="C150" s="29"/>
      <c r="D150" s="29"/>
      <c r="E150" s="750"/>
      <c r="F150" s="338"/>
      <c r="G150" s="29"/>
      <c r="H150" s="29"/>
      <c r="I150" s="29"/>
      <c r="J150" s="29"/>
      <c r="K150" s="29"/>
      <c r="L150" s="29"/>
      <c r="M150" s="29"/>
      <c r="N150" s="29"/>
      <c r="O150" s="29"/>
      <c r="P150" s="29"/>
      <c r="Q150" s="29"/>
      <c r="R150" s="29"/>
      <c r="S150" s="29"/>
      <c r="T150" s="325"/>
      <c r="U150" s="29"/>
      <c r="V150" s="29"/>
      <c r="W150" s="29"/>
      <c r="X150" s="29"/>
      <c r="Y150" s="29"/>
      <c r="Z150" s="29"/>
      <c r="AA150" s="29"/>
      <c r="AB150" s="29"/>
      <c r="AC150" s="29"/>
      <c r="AD150" s="29"/>
      <c r="AE150" s="29"/>
      <c r="AF150" s="29"/>
      <c r="AG150" s="29"/>
      <c r="AH150" s="29"/>
      <c r="AI150" s="29"/>
      <c r="AJ150" s="29"/>
      <c r="AK150" s="29"/>
    </row>
    <row r="151" spans="1:37" ht="15.75" customHeight="1">
      <c r="A151" s="29"/>
      <c r="B151" s="29"/>
      <c r="C151" s="29"/>
      <c r="D151" s="29"/>
      <c r="E151" s="750"/>
      <c r="F151" s="338"/>
      <c r="G151" s="29"/>
      <c r="H151" s="29"/>
      <c r="I151" s="29"/>
      <c r="J151" s="29"/>
      <c r="K151" s="29"/>
      <c r="L151" s="29"/>
      <c r="M151" s="29"/>
      <c r="N151" s="29"/>
      <c r="O151" s="29"/>
      <c r="P151" s="29"/>
      <c r="Q151" s="29"/>
      <c r="R151" s="29"/>
      <c r="S151" s="29"/>
      <c r="T151" s="325"/>
      <c r="U151" s="29"/>
      <c r="V151" s="29"/>
      <c r="W151" s="29"/>
      <c r="X151" s="29"/>
      <c r="Y151" s="29"/>
      <c r="Z151" s="29"/>
      <c r="AA151" s="29"/>
      <c r="AB151" s="29"/>
      <c r="AC151" s="29"/>
      <c r="AD151" s="29"/>
      <c r="AE151" s="29"/>
      <c r="AF151" s="29"/>
      <c r="AG151" s="29"/>
      <c r="AH151" s="29"/>
      <c r="AI151" s="29"/>
      <c r="AJ151" s="29"/>
      <c r="AK151" s="29"/>
    </row>
    <row r="152" spans="1:37" ht="15.75" customHeight="1">
      <c r="A152" s="29"/>
      <c r="B152" s="29"/>
      <c r="C152" s="29"/>
      <c r="D152" s="29"/>
      <c r="E152" s="750"/>
      <c r="F152" s="338"/>
      <c r="G152" s="29"/>
      <c r="H152" s="29"/>
      <c r="I152" s="29"/>
      <c r="J152" s="29"/>
      <c r="K152" s="29"/>
      <c r="L152" s="29"/>
      <c r="M152" s="29"/>
      <c r="N152" s="29"/>
      <c r="O152" s="29"/>
      <c r="P152" s="29"/>
      <c r="Q152" s="29"/>
      <c r="R152" s="29"/>
      <c r="S152" s="29"/>
      <c r="T152" s="325"/>
      <c r="U152" s="29"/>
      <c r="V152" s="29"/>
      <c r="W152" s="29"/>
      <c r="X152" s="29"/>
      <c r="Y152" s="29"/>
      <c r="Z152" s="29"/>
      <c r="AA152" s="29"/>
      <c r="AB152" s="29"/>
      <c r="AC152" s="29"/>
      <c r="AD152" s="29"/>
      <c r="AE152" s="29"/>
      <c r="AF152" s="29"/>
      <c r="AG152" s="29"/>
      <c r="AH152" s="29"/>
      <c r="AI152" s="29"/>
      <c r="AJ152" s="29"/>
      <c r="AK152" s="29"/>
    </row>
    <row r="153" spans="1:37" ht="15.75" customHeight="1">
      <c r="A153" s="29"/>
      <c r="B153" s="29"/>
      <c r="C153" s="29"/>
      <c r="D153" s="29"/>
      <c r="E153" s="750"/>
      <c r="F153" s="338"/>
      <c r="G153" s="29"/>
      <c r="H153" s="29"/>
      <c r="I153" s="29"/>
      <c r="J153" s="29"/>
      <c r="K153" s="29"/>
      <c r="L153" s="29"/>
      <c r="M153" s="29"/>
      <c r="N153" s="29"/>
      <c r="O153" s="29"/>
      <c r="P153" s="29"/>
      <c r="Q153" s="29"/>
      <c r="R153" s="29"/>
      <c r="S153" s="29"/>
      <c r="T153" s="325"/>
      <c r="U153" s="29"/>
      <c r="V153" s="29"/>
      <c r="W153" s="29"/>
      <c r="X153" s="29"/>
      <c r="Y153" s="29"/>
      <c r="Z153" s="29"/>
      <c r="AA153" s="29"/>
      <c r="AB153" s="29"/>
      <c r="AC153" s="29"/>
      <c r="AD153" s="29"/>
      <c r="AE153" s="29"/>
      <c r="AF153" s="29"/>
      <c r="AG153" s="29"/>
      <c r="AH153" s="29"/>
      <c r="AI153" s="29"/>
      <c r="AJ153" s="29"/>
      <c r="AK153" s="29"/>
    </row>
    <row r="154" spans="1:37" ht="15.75" customHeight="1">
      <c r="A154" s="29"/>
      <c r="B154" s="29"/>
      <c r="C154" s="29"/>
      <c r="D154" s="29"/>
      <c r="E154" s="750"/>
      <c r="F154" s="338"/>
      <c r="G154" s="29"/>
      <c r="H154" s="29"/>
      <c r="I154" s="29"/>
      <c r="J154" s="29"/>
      <c r="K154" s="29"/>
      <c r="L154" s="29"/>
      <c r="M154" s="29"/>
      <c r="N154" s="29"/>
      <c r="O154" s="29"/>
      <c r="P154" s="29"/>
      <c r="Q154" s="29"/>
      <c r="R154" s="29"/>
      <c r="S154" s="29"/>
      <c r="T154" s="325"/>
      <c r="U154" s="29"/>
      <c r="V154" s="29"/>
      <c r="W154" s="29"/>
      <c r="X154" s="29"/>
      <c r="Y154" s="29"/>
      <c r="Z154" s="29"/>
      <c r="AA154" s="29"/>
      <c r="AB154" s="29"/>
      <c r="AC154" s="29"/>
      <c r="AD154" s="29"/>
      <c r="AE154" s="29"/>
      <c r="AF154" s="29"/>
      <c r="AG154" s="29"/>
      <c r="AH154" s="29"/>
      <c r="AI154" s="29"/>
      <c r="AJ154" s="29"/>
      <c r="AK154" s="29"/>
    </row>
    <row r="155" spans="1:37" ht="15.75" customHeight="1">
      <c r="A155" s="29"/>
      <c r="B155" s="29"/>
      <c r="C155" s="29"/>
      <c r="D155" s="29"/>
      <c r="E155" s="750"/>
      <c r="F155" s="338"/>
      <c r="G155" s="29"/>
      <c r="H155" s="29"/>
      <c r="I155" s="29"/>
      <c r="J155" s="29"/>
      <c r="K155" s="29"/>
      <c r="L155" s="29"/>
      <c r="M155" s="29"/>
      <c r="N155" s="29"/>
      <c r="O155" s="29"/>
      <c r="P155" s="29"/>
      <c r="Q155" s="29"/>
      <c r="R155" s="29"/>
      <c r="S155" s="29"/>
      <c r="T155" s="325"/>
      <c r="U155" s="29"/>
      <c r="V155" s="29"/>
      <c r="W155" s="29"/>
      <c r="X155" s="29"/>
      <c r="Y155" s="29"/>
      <c r="Z155" s="29"/>
      <c r="AA155" s="29"/>
      <c r="AB155" s="29"/>
      <c r="AC155" s="29"/>
      <c r="AD155" s="29"/>
      <c r="AE155" s="29"/>
      <c r="AF155" s="29"/>
      <c r="AG155" s="29"/>
      <c r="AH155" s="29"/>
      <c r="AI155" s="29"/>
      <c r="AJ155" s="29"/>
      <c r="AK155" s="29"/>
    </row>
    <row r="156" spans="1:37" ht="15.75" customHeight="1">
      <c r="A156" s="29"/>
      <c r="B156" s="29"/>
      <c r="C156" s="29"/>
      <c r="D156" s="29"/>
      <c r="E156" s="750"/>
      <c r="F156" s="338"/>
      <c r="G156" s="29"/>
      <c r="H156" s="29"/>
      <c r="I156" s="29"/>
      <c r="J156" s="29"/>
      <c r="K156" s="29"/>
      <c r="L156" s="29"/>
      <c r="M156" s="29"/>
      <c r="N156" s="29"/>
      <c r="O156" s="29"/>
      <c r="P156" s="29"/>
      <c r="Q156" s="29"/>
      <c r="R156" s="29"/>
      <c r="S156" s="29"/>
      <c r="T156" s="325"/>
      <c r="U156" s="29"/>
      <c r="V156" s="29"/>
      <c r="W156" s="29"/>
      <c r="X156" s="29"/>
      <c r="Y156" s="29"/>
      <c r="Z156" s="29"/>
      <c r="AA156" s="29"/>
      <c r="AB156" s="29"/>
      <c r="AC156" s="29"/>
      <c r="AD156" s="29"/>
      <c r="AE156" s="29"/>
      <c r="AF156" s="29"/>
      <c r="AG156" s="29"/>
      <c r="AH156" s="29"/>
      <c r="AI156" s="29"/>
      <c r="AJ156" s="29"/>
      <c r="AK156" s="29"/>
    </row>
    <row r="157" spans="1:37" ht="15.75" customHeight="1">
      <c r="A157" s="29"/>
      <c r="B157" s="29"/>
      <c r="C157" s="29"/>
      <c r="D157" s="29"/>
      <c r="E157" s="750"/>
      <c r="F157" s="338"/>
      <c r="G157" s="29"/>
      <c r="H157" s="29"/>
      <c r="I157" s="29"/>
      <c r="J157" s="29"/>
      <c r="K157" s="29"/>
      <c r="L157" s="29"/>
      <c r="M157" s="29"/>
      <c r="N157" s="29"/>
      <c r="O157" s="29"/>
      <c r="P157" s="29"/>
      <c r="Q157" s="29"/>
      <c r="R157" s="29"/>
      <c r="S157" s="29"/>
      <c r="T157" s="325"/>
      <c r="U157" s="29"/>
      <c r="V157" s="29"/>
      <c r="W157" s="29"/>
      <c r="X157" s="29"/>
      <c r="Y157" s="29"/>
      <c r="Z157" s="29"/>
      <c r="AA157" s="29"/>
      <c r="AB157" s="29"/>
      <c r="AC157" s="29"/>
      <c r="AD157" s="29"/>
      <c r="AE157" s="29"/>
      <c r="AF157" s="29"/>
      <c r="AG157" s="29"/>
      <c r="AH157" s="29"/>
      <c r="AI157" s="29"/>
      <c r="AJ157" s="29"/>
      <c r="AK157" s="29"/>
    </row>
    <row r="158" spans="1:37" ht="15.75" customHeight="1">
      <c r="A158" s="29"/>
      <c r="B158" s="29"/>
      <c r="C158" s="29"/>
      <c r="D158" s="29"/>
      <c r="E158" s="750"/>
      <c r="F158" s="338"/>
      <c r="G158" s="29"/>
      <c r="H158" s="29"/>
      <c r="I158" s="29"/>
      <c r="J158" s="29"/>
      <c r="K158" s="29"/>
      <c r="L158" s="29"/>
      <c r="M158" s="29"/>
      <c r="N158" s="29"/>
      <c r="O158" s="29"/>
      <c r="P158" s="29"/>
      <c r="Q158" s="29"/>
      <c r="R158" s="29"/>
      <c r="S158" s="29"/>
      <c r="T158" s="325"/>
      <c r="U158" s="29"/>
      <c r="V158" s="29"/>
      <c r="W158" s="29"/>
      <c r="X158" s="29"/>
      <c r="Y158" s="29"/>
      <c r="Z158" s="29"/>
      <c r="AA158" s="29"/>
      <c r="AB158" s="29"/>
      <c r="AC158" s="29"/>
      <c r="AD158" s="29"/>
      <c r="AE158" s="29"/>
      <c r="AF158" s="29"/>
      <c r="AG158" s="29"/>
      <c r="AH158" s="29"/>
      <c r="AI158" s="29"/>
      <c r="AJ158" s="29"/>
      <c r="AK158" s="29"/>
    </row>
    <row r="159" spans="1:37" ht="15.75" customHeight="1">
      <c r="A159" s="29"/>
      <c r="B159" s="29"/>
      <c r="C159" s="29"/>
      <c r="D159" s="29"/>
      <c r="E159" s="750"/>
      <c r="F159" s="338"/>
      <c r="G159" s="29"/>
      <c r="H159" s="29"/>
      <c r="I159" s="29"/>
      <c r="J159" s="29"/>
      <c r="K159" s="29"/>
      <c r="L159" s="29"/>
      <c r="M159" s="29"/>
      <c r="N159" s="29"/>
      <c r="O159" s="29"/>
      <c r="P159" s="29"/>
      <c r="Q159" s="29"/>
      <c r="R159" s="29"/>
      <c r="S159" s="29"/>
      <c r="T159" s="325"/>
      <c r="U159" s="29"/>
      <c r="V159" s="29"/>
      <c r="W159" s="29"/>
      <c r="X159" s="29"/>
      <c r="Y159" s="29"/>
      <c r="Z159" s="29"/>
      <c r="AA159" s="29"/>
      <c r="AB159" s="29"/>
      <c r="AC159" s="29"/>
      <c r="AD159" s="29"/>
      <c r="AE159" s="29"/>
      <c r="AF159" s="29"/>
      <c r="AG159" s="29"/>
      <c r="AH159" s="29"/>
      <c r="AI159" s="29"/>
      <c r="AJ159" s="29"/>
      <c r="AK159" s="29"/>
    </row>
    <row r="160" spans="1:37" ht="15.75" customHeight="1">
      <c r="A160" s="29"/>
      <c r="B160" s="29"/>
      <c r="C160" s="29"/>
      <c r="D160" s="29"/>
      <c r="E160" s="750"/>
      <c r="F160" s="338"/>
      <c r="G160" s="29"/>
      <c r="H160" s="29"/>
      <c r="I160" s="29"/>
      <c r="J160" s="29"/>
      <c r="K160" s="29"/>
      <c r="L160" s="29"/>
      <c r="M160" s="29"/>
      <c r="N160" s="29"/>
      <c r="O160" s="29"/>
      <c r="P160" s="29"/>
      <c r="Q160" s="29"/>
      <c r="R160" s="29"/>
      <c r="S160" s="29"/>
      <c r="T160" s="325"/>
      <c r="U160" s="29"/>
      <c r="V160" s="29"/>
      <c r="W160" s="29"/>
      <c r="X160" s="29"/>
      <c r="Y160" s="29"/>
      <c r="Z160" s="29"/>
      <c r="AA160" s="29"/>
      <c r="AB160" s="29"/>
      <c r="AC160" s="29"/>
      <c r="AD160" s="29"/>
      <c r="AE160" s="29"/>
      <c r="AF160" s="29"/>
      <c r="AG160" s="29"/>
      <c r="AH160" s="29"/>
      <c r="AI160" s="29"/>
      <c r="AJ160" s="29"/>
      <c r="AK160" s="29"/>
    </row>
    <row r="161" spans="1:37" ht="15.75" customHeight="1">
      <c r="A161" s="29"/>
      <c r="B161" s="29"/>
      <c r="C161" s="29"/>
      <c r="D161" s="29"/>
      <c r="E161" s="750"/>
      <c r="F161" s="338"/>
      <c r="G161" s="29"/>
      <c r="H161" s="29"/>
      <c r="I161" s="29"/>
      <c r="J161" s="29"/>
      <c r="K161" s="29"/>
      <c r="L161" s="29"/>
      <c r="M161" s="29"/>
      <c r="N161" s="29"/>
      <c r="O161" s="29"/>
      <c r="P161" s="29"/>
      <c r="Q161" s="29"/>
      <c r="R161" s="29"/>
      <c r="S161" s="29"/>
      <c r="T161" s="325"/>
      <c r="U161" s="29"/>
      <c r="V161" s="29"/>
      <c r="W161" s="29"/>
      <c r="X161" s="29"/>
      <c r="Y161" s="29"/>
      <c r="Z161" s="29"/>
      <c r="AA161" s="29"/>
      <c r="AB161" s="29"/>
      <c r="AC161" s="29"/>
      <c r="AD161" s="29"/>
      <c r="AE161" s="29"/>
      <c r="AF161" s="29"/>
      <c r="AG161" s="29"/>
      <c r="AH161" s="29"/>
      <c r="AI161" s="29"/>
      <c r="AJ161" s="29"/>
      <c r="AK161" s="29"/>
    </row>
    <row r="162" spans="1:37" ht="15.75" customHeight="1">
      <c r="A162" s="29"/>
      <c r="B162" s="29"/>
      <c r="C162" s="29"/>
      <c r="D162" s="29"/>
      <c r="E162" s="750"/>
      <c r="F162" s="338"/>
      <c r="G162" s="29"/>
      <c r="H162" s="29"/>
      <c r="I162" s="29"/>
      <c r="J162" s="29"/>
      <c r="K162" s="29"/>
      <c r="L162" s="29"/>
      <c r="M162" s="29"/>
      <c r="N162" s="29"/>
      <c r="O162" s="29"/>
      <c r="P162" s="29"/>
      <c r="Q162" s="29"/>
      <c r="R162" s="29"/>
      <c r="S162" s="29"/>
      <c r="T162" s="325"/>
      <c r="U162" s="29"/>
      <c r="V162" s="29"/>
      <c r="W162" s="29"/>
      <c r="X162" s="29"/>
      <c r="Y162" s="29"/>
      <c r="Z162" s="29"/>
      <c r="AA162" s="29"/>
      <c r="AB162" s="29"/>
      <c r="AC162" s="29"/>
      <c r="AD162" s="29"/>
      <c r="AE162" s="29"/>
      <c r="AF162" s="29"/>
      <c r="AG162" s="29"/>
      <c r="AH162" s="29"/>
      <c r="AI162" s="29"/>
      <c r="AJ162" s="29"/>
      <c r="AK162" s="29"/>
    </row>
    <row r="163" spans="1:37" ht="15.75" customHeight="1">
      <c r="A163" s="29"/>
      <c r="B163" s="29"/>
      <c r="C163" s="29"/>
      <c r="D163" s="29"/>
      <c r="E163" s="750"/>
      <c r="F163" s="338"/>
      <c r="G163" s="29"/>
      <c r="H163" s="29"/>
      <c r="I163" s="29"/>
      <c r="J163" s="29"/>
      <c r="K163" s="29"/>
      <c r="L163" s="29"/>
      <c r="M163" s="29"/>
      <c r="N163" s="29"/>
      <c r="O163" s="29"/>
      <c r="P163" s="29"/>
      <c r="Q163" s="29"/>
      <c r="R163" s="29"/>
      <c r="S163" s="29"/>
      <c r="T163" s="325"/>
      <c r="U163" s="29"/>
      <c r="V163" s="29"/>
      <c r="W163" s="29"/>
      <c r="X163" s="29"/>
      <c r="Y163" s="29"/>
      <c r="Z163" s="29"/>
      <c r="AA163" s="29"/>
      <c r="AB163" s="29"/>
      <c r="AC163" s="29"/>
      <c r="AD163" s="29"/>
      <c r="AE163" s="29"/>
      <c r="AF163" s="29"/>
      <c r="AG163" s="29"/>
      <c r="AH163" s="29"/>
      <c r="AI163" s="29"/>
      <c r="AJ163" s="29"/>
      <c r="AK163" s="29"/>
    </row>
    <row r="164" spans="1:37" ht="15.75" customHeight="1">
      <c r="A164" s="29"/>
      <c r="B164" s="29"/>
      <c r="C164" s="29"/>
      <c r="D164" s="29"/>
      <c r="E164" s="750"/>
      <c r="F164" s="338"/>
      <c r="G164" s="29"/>
      <c r="H164" s="29"/>
      <c r="I164" s="29"/>
      <c r="J164" s="29"/>
      <c r="K164" s="29"/>
      <c r="L164" s="29"/>
      <c r="M164" s="29"/>
      <c r="N164" s="29"/>
      <c r="O164" s="29"/>
      <c r="P164" s="29"/>
      <c r="Q164" s="29"/>
      <c r="R164" s="29"/>
      <c r="S164" s="29"/>
      <c r="T164" s="325"/>
      <c r="U164" s="29"/>
      <c r="V164" s="29"/>
      <c r="W164" s="29"/>
      <c r="X164" s="29"/>
      <c r="Y164" s="29"/>
      <c r="Z164" s="29"/>
      <c r="AA164" s="29"/>
      <c r="AB164" s="29"/>
      <c r="AC164" s="29"/>
      <c r="AD164" s="29"/>
      <c r="AE164" s="29"/>
      <c r="AF164" s="29"/>
      <c r="AG164" s="29"/>
      <c r="AH164" s="29"/>
      <c r="AI164" s="29"/>
      <c r="AJ164" s="29"/>
      <c r="AK164" s="29"/>
    </row>
    <row r="165" spans="1:37" ht="15.75" customHeight="1">
      <c r="A165" s="29"/>
      <c r="B165" s="29"/>
      <c r="C165" s="29"/>
      <c r="D165" s="29"/>
      <c r="E165" s="750"/>
      <c r="F165" s="338"/>
      <c r="G165" s="29"/>
      <c r="H165" s="29"/>
      <c r="I165" s="29"/>
      <c r="J165" s="29"/>
      <c r="K165" s="29"/>
      <c r="L165" s="29"/>
      <c r="M165" s="29"/>
      <c r="N165" s="29"/>
      <c r="O165" s="29"/>
      <c r="P165" s="29"/>
      <c r="Q165" s="29"/>
      <c r="R165" s="29"/>
      <c r="S165" s="29"/>
      <c r="T165" s="325"/>
      <c r="U165" s="29"/>
      <c r="V165" s="29"/>
      <c r="W165" s="29"/>
      <c r="X165" s="29"/>
      <c r="Y165" s="29"/>
      <c r="Z165" s="29"/>
      <c r="AA165" s="29"/>
      <c r="AB165" s="29"/>
      <c r="AC165" s="29"/>
      <c r="AD165" s="29"/>
      <c r="AE165" s="29"/>
      <c r="AF165" s="29"/>
      <c r="AG165" s="29"/>
      <c r="AH165" s="29"/>
      <c r="AI165" s="29"/>
      <c r="AJ165" s="29"/>
      <c r="AK165" s="29"/>
    </row>
    <row r="166" spans="1:37" ht="15.75" customHeight="1">
      <c r="A166" s="29"/>
      <c r="B166" s="29"/>
      <c r="C166" s="29"/>
      <c r="D166" s="29"/>
      <c r="E166" s="750"/>
      <c r="F166" s="338"/>
      <c r="G166" s="29"/>
      <c r="H166" s="29"/>
      <c r="I166" s="29"/>
      <c r="J166" s="29"/>
      <c r="K166" s="29"/>
      <c r="L166" s="29"/>
      <c r="M166" s="29"/>
      <c r="N166" s="29"/>
      <c r="O166" s="29"/>
      <c r="P166" s="29"/>
      <c r="Q166" s="29"/>
      <c r="R166" s="29"/>
      <c r="S166" s="29"/>
      <c r="T166" s="325"/>
      <c r="U166" s="29"/>
      <c r="V166" s="29"/>
      <c r="W166" s="29"/>
      <c r="X166" s="29"/>
      <c r="Y166" s="29"/>
      <c r="Z166" s="29"/>
      <c r="AA166" s="29"/>
      <c r="AB166" s="29"/>
      <c r="AC166" s="29"/>
      <c r="AD166" s="29"/>
      <c r="AE166" s="29"/>
      <c r="AF166" s="29"/>
      <c r="AG166" s="29"/>
      <c r="AH166" s="29"/>
      <c r="AI166" s="29"/>
      <c r="AJ166" s="29"/>
      <c r="AK166" s="29"/>
    </row>
    <row r="167" spans="1:37" ht="15.75" customHeight="1">
      <c r="A167" s="29"/>
      <c r="B167" s="29"/>
      <c r="C167" s="29"/>
      <c r="D167" s="29"/>
      <c r="E167" s="750"/>
      <c r="F167" s="338"/>
      <c r="G167" s="29"/>
      <c r="H167" s="29"/>
      <c r="I167" s="29"/>
      <c r="J167" s="29"/>
      <c r="K167" s="29"/>
      <c r="L167" s="29"/>
      <c r="M167" s="29"/>
      <c r="N167" s="29"/>
      <c r="O167" s="29"/>
      <c r="P167" s="29"/>
      <c r="Q167" s="29"/>
      <c r="R167" s="29"/>
      <c r="S167" s="29"/>
      <c r="T167" s="325"/>
      <c r="U167" s="29"/>
      <c r="V167" s="29"/>
      <c r="W167" s="29"/>
      <c r="X167" s="29"/>
      <c r="Y167" s="29"/>
      <c r="Z167" s="29"/>
      <c r="AA167" s="29"/>
      <c r="AB167" s="29"/>
      <c r="AC167" s="29"/>
      <c r="AD167" s="29"/>
      <c r="AE167" s="29"/>
      <c r="AF167" s="29"/>
      <c r="AG167" s="29"/>
      <c r="AH167" s="29"/>
      <c r="AI167" s="29"/>
      <c r="AJ167" s="29"/>
      <c r="AK167" s="29"/>
    </row>
    <row r="168" spans="1:37" ht="15.75" customHeight="1">
      <c r="A168" s="29"/>
      <c r="B168" s="29"/>
      <c r="C168" s="29"/>
      <c r="D168" s="29"/>
      <c r="E168" s="750"/>
      <c r="F168" s="338"/>
      <c r="G168" s="29"/>
      <c r="H168" s="29"/>
      <c r="I168" s="29"/>
      <c r="J168" s="29"/>
      <c r="K168" s="29"/>
      <c r="L168" s="29"/>
      <c r="M168" s="29"/>
      <c r="N168" s="29"/>
      <c r="O168" s="29"/>
      <c r="P168" s="29"/>
      <c r="Q168" s="29"/>
      <c r="R168" s="29"/>
      <c r="S168" s="29"/>
      <c r="T168" s="325"/>
      <c r="U168" s="29"/>
      <c r="V168" s="29"/>
      <c r="W168" s="29"/>
      <c r="X168" s="29"/>
      <c r="Y168" s="29"/>
      <c r="Z168" s="29"/>
      <c r="AA168" s="29"/>
      <c r="AB168" s="29"/>
      <c r="AC168" s="29"/>
      <c r="AD168" s="29"/>
      <c r="AE168" s="29"/>
      <c r="AF168" s="29"/>
      <c r="AG168" s="29"/>
      <c r="AH168" s="29"/>
      <c r="AI168" s="29"/>
      <c r="AJ168" s="29"/>
      <c r="AK168" s="29"/>
    </row>
    <row r="169" spans="1:37" ht="15.75" customHeight="1">
      <c r="A169" s="29"/>
      <c r="B169" s="29"/>
      <c r="C169" s="29"/>
      <c r="D169" s="29"/>
      <c r="E169" s="750"/>
      <c r="F169" s="338"/>
      <c r="G169" s="29"/>
      <c r="H169" s="29"/>
      <c r="I169" s="29"/>
      <c r="J169" s="29"/>
      <c r="K169" s="29"/>
      <c r="L169" s="29"/>
      <c r="M169" s="29"/>
      <c r="N169" s="29"/>
      <c r="O169" s="29"/>
      <c r="P169" s="29"/>
      <c r="Q169" s="29"/>
      <c r="R169" s="29"/>
      <c r="S169" s="29"/>
      <c r="T169" s="325"/>
      <c r="U169" s="29"/>
      <c r="V169" s="29"/>
      <c r="W169" s="29"/>
      <c r="X169" s="29"/>
      <c r="Y169" s="29"/>
      <c r="Z169" s="29"/>
      <c r="AA169" s="29"/>
      <c r="AB169" s="29"/>
      <c r="AC169" s="29"/>
      <c r="AD169" s="29"/>
      <c r="AE169" s="29"/>
      <c r="AF169" s="29"/>
      <c r="AG169" s="29"/>
      <c r="AH169" s="29"/>
      <c r="AI169" s="29"/>
      <c r="AJ169" s="29"/>
      <c r="AK169" s="29"/>
    </row>
    <row r="170" spans="1:37" ht="15.75" customHeight="1">
      <c r="A170" s="29"/>
      <c r="B170" s="29"/>
      <c r="C170" s="29"/>
      <c r="D170" s="29"/>
      <c r="E170" s="750"/>
      <c r="F170" s="338"/>
      <c r="G170" s="29"/>
      <c r="H170" s="29"/>
      <c r="I170" s="29"/>
      <c r="J170" s="29"/>
      <c r="K170" s="29"/>
      <c r="L170" s="29"/>
      <c r="M170" s="29"/>
      <c r="N170" s="29"/>
      <c r="O170" s="29"/>
      <c r="P170" s="29"/>
      <c r="Q170" s="29"/>
      <c r="R170" s="29"/>
      <c r="S170" s="29"/>
      <c r="T170" s="325"/>
      <c r="U170" s="29"/>
      <c r="V170" s="29"/>
      <c r="W170" s="29"/>
      <c r="X170" s="29"/>
      <c r="Y170" s="29"/>
      <c r="Z170" s="29"/>
      <c r="AA170" s="29"/>
      <c r="AB170" s="29"/>
      <c r="AC170" s="29"/>
      <c r="AD170" s="29"/>
      <c r="AE170" s="29"/>
      <c r="AF170" s="29"/>
      <c r="AG170" s="29"/>
      <c r="AH170" s="29"/>
      <c r="AI170" s="29"/>
      <c r="AJ170" s="29"/>
      <c r="AK170" s="29"/>
    </row>
    <row r="171" spans="1:37" ht="15.75" customHeight="1">
      <c r="A171" s="29"/>
      <c r="B171" s="29"/>
      <c r="C171" s="29"/>
      <c r="D171" s="29"/>
      <c r="E171" s="750"/>
      <c r="F171" s="338"/>
      <c r="G171" s="29"/>
      <c r="H171" s="29"/>
      <c r="I171" s="29"/>
      <c r="J171" s="29"/>
      <c r="K171" s="29"/>
      <c r="L171" s="29"/>
      <c r="M171" s="29"/>
      <c r="N171" s="29"/>
      <c r="O171" s="29"/>
      <c r="P171" s="29"/>
      <c r="Q171" s="29"/>
      <c r="R171" s="29"/>
      <c r="S171" s="29"/>
      <c r="T171" s="325"/>
      <c r="U171" s="29"/>
      <c r="V171" s="29"/>
      <c r="W171" s="29"/>
      <c r="X171" s="29"/>
      <c r="Y171" s="29"/>
      <c r="Z171" s="29"/>
      <c r="AA171" s="29"/>
      <c r="AB171" s="29"/>
      <c r="AC171" s="29"/>
      <c r="AD171" s="29"/>
      <c r="AE171" s="29"/>
      <c r="AF171" s="29"/>
      <c r="AG171" s="29"/>
      <c r="AH171" s="29"/>
      <c r="AI171" s="29"/>
      <c r="AJ171" s="29"/>
      <c r="AK171" s="29"/>
    </row>
    <row r="172" spans="1:37" ht="15.75" customHeight="1">
      <c r="A172" s="29"/>
      <c r="B172" s="29"/>
      <c r="C172" s="29"/>
      <c r="D172" s="29"/>
      <c r="E172" s="750"/>
      <c r="F172" s="338"/>
      <c r="G172" s="29"/>
      <c r="H172" s="29"/>
      <c r="I172" s="29"/>
      <c r="J172" s="29"/>
      <c r="K172" s="29"/>
      <c r="L172" s="29"/>
      <c r="M172" s="29"/>
      <c r="N172" s="29"/>
      <c r="O172" s="29"/>
      <c r="P172" s="29"/>
      <c r="Q172" s="29"/>
      <c r="R172" s="29"/>
      <c r="S172" s="29"/>
      <c r="T172" s="325"/>
      <c r="U172" s="29"/>
      <c r="V172" s="29"/>
      <c r="W172" s="29"/>
      <c r="X172" s="29"/>
      <c r="Y172" s="29"/>
      <c r="Z172" s="29"/>
      <c r="AA172" s="29"/>
      <c r="AB172" s="29"/>
      <c r="AC172" s="29"/>
      <c r="AD172" s="29"/>
      <c r="AE172" s="29"/>
      <c r="AF172" s="29"/>
      <c r="AG172" s="29"/>
      <c r="AH172" s="29"/>
      <c r="AI172" s="29"/>
      <c r="AJ172" s="29"/>
      <c r="AK172" s="29"/>
    </row>
    <row r="173" spans="1:37" ht="15.75" customHeight="1">
      <c r="A173" s="29"/>
      <c r="B173" s="29"/>
      <c r="C173" s="29"/>
      <c r="D173" s="29"/>
      <c r="E173" s="750"/>
      <c r="F173" s="338"/>
      <c r="G173" s="29"/>
      <c r="H173" s="29"/>
      <c r="I173" s="29"/>
      <c r="J173" s="29"/>
      <c r="K173" s="29"/>
      <c r="L173" s="29"/>
      <c r="M173" s="29"/>
      <c r="N173" s="29"/>
      <c r="O173" s="29"/>
      <c r="P173" s="29"/>
      <c r="Q173" s="29"/>
      <c r="R173" s="29"/>
      <c r="S173" s="29"/>
      <c r="T173" s="325"/>
      <c r="U173" s="29"/>
      <c r="V173" s="29"/>
      <c r="W173" s="29"/>
      <c r="X173" s="29"/>
      <c r="Y173" s="29"/>
      <c r="Z173" s="29"/>
      <c r="AA173" s="29"/>
      <c r="AB173" s="29"/>
      <c r="AC173" s="29"/>
      <c r="AD173" s="29"/>
      <c r="AE173" s="29"/>
      <c r="AF173" s="29"/>
      <c r="AG173" s="29"/>
      <c r="AH173" s="29"/>
      <c r="AI173" s="29"/>
      <c r="AJ173" s="29"/>
      <c r="AK173" s="29"/>
    </row>
    <row r="174" spans="1:37" ht="15.75" customHeight="1">
      <c r="A174" s="29"/>
      <c r="B174" s="29"/>
      <c r="C174" s="29"/>
      <c r="D174" s="29"/>
      <c r="E174" s="750"/>
      <c r="F174" s="338"/>
      <c r="G174" s="29"/>
      <c r="H174" s="29"/>
      <c r="I174" s="29"/>
      <c r="J174" s="29"/>
      <c r="K174" s="29"/>
      <c r="L174" s="29"/>
      <c r="M174" s="29"/>
      <c r="N174" s="29"/>
      <c r="O174" s="29"/>
      <c r="P174" s="29"/>
      <c r="Q174" s="29"/>
      <c r="R174" s="29"/>
      <c r="S174" s="29"/>
      <c r="T174" s="325"/>
      <c r="U174" s="29"/>
      <c r="V174" s="29"/>
      <c r="W174" s="29"/>
      <c r="X174" s="29"/>
      <c r="Y174" s="29"/>
      <c r="Z174" s="29"/>
      <c r="AA174" s="29"/>
      <c r="AB174" s="29"/>
      <c r="AC174" s="29"/>
      <c r="AD174" s="29"/>
      <c r="AE174" s="29"/>
      <c r="AF174" s="29"/>
      <c r="AG174" s="29"/>
      <c r="AH174" s="29"/>
      <c r="AI174" s="29"/>
      <c r="AJ174" s="29"/>
      <c r="AK174" s="29"/>
    </row>
    <row r="175" spans="1:37" ht="15.75" customHeight="1">
      <c r="A175" s="29"/>
      <c r="B175" s="29"/>
      <c r="C175" s="29"/>
      <c r="D175" s="29"/>
      <c r="E175" s="750"/>
      <c r="F175" s="338"/>
      <c r="G175" s="29"/>
      <c r="H175" s="29"/>
      <c r="I175" s="29"/>
      <c r="J175" s="29"/>
      <c r="K175" s="29"/>
      <c r="L175" s="29"/>
      <c r="M175" s="29"/>
      <c r="N175" s="29"/>
      <c r="O175" s="29"/>
      <c r="P175" s="29"/>
      <c r="Q175" s="29"/>
      <c r="R175" s="29"/>
      <c r="S175" s="29"/>
      <c r="T175" s="325"/>
      <c r="U175" s="29"/>
      <c r="V175" s="29"/>
      <c r="W175" s="29"/>
      <c r="X175" s="29"/>
      <c r="Y175" s="29"/>
      <c r="Z175" s="29"/>
      <c r="AA175" s="29"/>
      <c r="AB175" s="29"/>
      <c r="AC175" s="29"/>
      <c r="AD175" s="29"/>
      <c r="AE175" s="29"/>
      <c r="AF175" s="29"/>
      <c r="AG175" s="29"/>
      <c r="AH175" s="29"/>
      <c r="AI175" s="29"/>
      <c r="AJ175" s="29"/>
      <c r="AK175" s="29"/>
    </row>
    <row r="176" spans="1:37" ht="15.75" customHeight="1">
      <c r="A176" s="29"/>
      <c r="B176" s="29"/>
      <c r="C176" s="29"/>
      <c r="D176" s="29"/>
      <c r="E176" s="750"/>
      <c r="F176" s="338"/>
      <c r="G176" s="29"/>
      <c r="H176" s="29"/>
      <c r="I176" s="29"/>
      <c r="J176" s="29"/>
      <c r="K176" s="29"/>
      <c r="L176" s="29"/>
      <c r="M176" s="29"/>
      <c r="N176" s="29"/>
      <c r="O176" s="29"/>
      <c r="P176" s="29"/>
      <c r="Q176" s="29"/>
      <c r="R176" s="29"/>
      <c r="S176" s="29"/>
      <c r="T176" s="325"/>
      <c r="U176" s="29"/>
      <c r="V176" s="29"/>
      <c r="W176" s="29"/>
      <c r="X176" s="29"/>
      <c r="Y176" s="29"/>
      <c r="Z176" s="29"/>
      <c r="AA176" s="29"/>
      <c r="AB176" s="29"/>
      <c r="AC176" s="29"/>
      <c r="AD176" s="29"/>
      <c r="AE176" s="29"/>
      <c r="AF176" s="29"/>
      <c r="AG176" s="29"/>
      <c r="AH176" s="29"/>
      <c r="AI176" s="29"/>
      <c r="AJ176" s="29"/>
      <c r="AK176" s="29"/>
    </row>
    <row r="177" spans="1:37" ht="15.75" customHeight="1">
      <c r="A177" s="29"/>
      <c r="B177" s="29"/>
      <c r="C177" s="29"/>
      <c r="D177" s="29"/>
      <c r="E177" s="750"/>
      <c r="F177" s="338"/>
      <c r="G177" s="29"/>
      <c r="H177" s="29"/>
      <c r="I177" s="29"/>
      <c r="J177" s="29"/>
      <c r="K177" s="29"/>
      <c r="L177" s="29"/>
      <c r="M177" s="29"/>
      <c r="N177" s="29"/>
      <c r="O177" s="29"/>
      <c r="P177" s="29"/>
      <c r="Q177" s="29"/>
      <c r="R177" s="29"/>
      <c r="S177" s="29"/>
      <c r="T177" s="325"/>
      <c r="U177" s="29"/>
      <c r="V177" s="29"/>
      <c r="W177" s="29"/>
      <c r="X177" s="29"/>
      <c r="Y177" s="29"/>
      <c r="Z177" s="29"/>
      <c r="AA177" s="29"/>
      <c r="AB177" s="29"/>
      <c r="AC177" s="29"/>
      <c r="AD177" s="29"/>
      <c r="AE177" s="29"/>
      <c r="AF177" s="29"/>
      <c r="AG177" s="29"/>
      <c r="AH177" s="29"/>
      <c r="AI177" s="29"/>
      <c r="AJ177" s="29"/>
      <c r="AK177" s="29"/>
    </row>
    <row r="178" spans="1:37" ht="15.75" customHeight="1">
      <c r="A178" s="29"/>
      <c r="B178" s="29"/>
      <c r="C178" s="29"/>
      <c r="D178" s="29"/>
      <c r="E178" s="750"/>
      <c r="F178" s="338"/>
      <c r="G178" s="29"/>
      <c r="H178" s="29"/>
      <c r="I178" s="29"/>
      <c r="J178" s="29"/>
      <c r="K178" s="29"/>
      <c r="L178" s="29"/>
      <c r="M178" s="29"/>
      <c r="N178" s="29"/>
      <c r="O178" s="29"/>
      <c r="P178" s="29"/>
      <c r="Q178" s="29"/>
      <c r="R178" s="29"/>
      <c r="S178" s="29"/>
      <c r="T178" s="325"/>
      <c r="U178" s="29"/>
      <c r="V178" s="29"/>
      <c r="W178" s="29"/>
      <c r="X178" s="29"/>
      <c r="Y178" s="29"/>
      <c r="Z178" s="29"/>
      <c r="AA178" s="29"/>
      <c r="AB178" s="29"/>
      <c r="AC178" s="29"/>
      <c r="AD178" s="29"/>
      <c r="AE178" s="29"/>
      <c r="AF178" s="29"/>
      <c r="AG178" s="29"/>
      <c r="AH178" s="29"/>
      <c r="AI178" s="29"/>
      <c r="AJ178" s="29"/>
      <c r="AK178" s="29"/>
    </row>
    <row r="179" spans="1:37" ht="15.75" customHeight="1">
      <c r="A179" s="29"/>
      <c r="B179" s="29"/>
      <c r="C179" s="29"/>
      <c r="D179" s="29"/>
      <c r="E179" s="750"/>
      <c r="F179" s="338"/>
      <c r="G179" s="29"/>
      <c r="H179" s="29"/>
      <c r="I179" s="29"/>
      <c r="J179" s="29"/>
      <c r="K179" s="29"/>
      <c r="L179" s="29"/>
      <c r="M179" s="29"/>
      <c r="N179" s="29"/>
      <c r="O179" s="29"/>
      <c r="P179" s="29"/>
      <c r="Q179" s="29"/>
      <c r="R179" s="29"/>
      <c r="S179" s="29"/>
      <c r="T179" s="325"/>
      <c r="U179" s="29"/>
      <c r="V179" s="29"/>
      <c r="W179" s="29"/>
      <c r="X179" s="29"/>
      <c r="Y179" s="29"/>
      <c r="Z179" s="29"/>
      <c r="AA179" s="29"/>
      <c r="AB179" s="29"/>
      <c r="AC179" s="29"/>
      <c r="AD179" s="29"/>
      <c r="AE179" s="29"/>
      <c r="AF179" s="29"/>
      <c r="AG179" s="29"/>
      <c r="AH179" s="29"/>
      <c r="AI179" s="29"/>
      <c r="AJ179" s="29"/>
      <c r="AK179" s="29"/>
    </row>
    <row r="180" spans="1:37" ht="15.75" customHeight="1">
      <c r="A180" s="29"/>
      <c r="B180" s="29"/>
      <c r="C180" s="29"/>
      <c r="D180" s="29"/>
      <c r="E180" s="750"/>
      <c r="F180" s="338"/>
      <c r="G180" s="29"/>
      <c r="H180" s="29"/>
      <c r="I180" s="29"/>
      <c r="J180" s="29"/>
      <c r="K180" s="29"/>
      <c r="L180" s="29"/>
      <c r="M180" s="29"/>
      <c r="N180" s="29"/>
      <c r="O180" s="29"/>
      <c r="P180" s="29"/>
      <c r="Q180" s="29"/>
      <c r="R180" s="29"/>
      <c r="S180" s="29"/>
      <c r="T180" s="325"/>
      <c r="U180" s="29"/>
      <c r="V180" s="29"/>
      <c r="W180" s="29"/>
      <c r="X180" s="29"/>
      <c r="Y180" s="29"/>
      <c r="Z180" s="29"/>
      <c r="AA180" s="29"/>
      <c r="AB180" s="29"/>
      <c r="AC180" s="29"/>
      <c r="AD180" s="29"/>
      <c r="AE180" s="29"/>
      <c r="AF180" s="29"/>
      <c r="AG180" s="29"/>
      <c r="AH180" s="29"/>
      <c r="AI180" s="29"/>
      <c r="AJ180" s="29"/>
      <c r="AK180" s="29"/>
    </row>
    <row r="181" spans="1:37" ht="15.75" customHeight="1">
      <c r="A181" s="29"/>
      <c r="B181" s="29"/>
      <c r="C181" s="29"/>
      <c r="D181" s="29"/>
      <c r="E181" s="750"/>
      <c r="F181" s="338"/>
      <c r="G181" s="29"/>
      <c r="H181" s="29"/>
      <c r="I181" s="29"/>
      <c r="J181" s="29"/>
      <c r="K181" s="29"/>
      <c r="L181" s="29"/>
      <c r="M181" s="29"/>
      <c r="N181" s="29"/>
      <c r="O181" s="29"/>
      <c r="P181" s="29"/>
      <c r="Q181" s="29"/>
      <c r="R181" s="29"/>
      <c r="S181" s="29"/>
      <c r="T181" s="325"/>
      <c r="U181" s="29"/>
      <c r="V181" s="29"/>
      <c r="W181" s="29"/>
      <c r="X181" s="29"/>
      <c r="Y181" s="29"/>
      <c r="Z181" s="29"/>
      <c r="AA181" s="29"/>
      <c r="AB181" s="29"/>
      <c r="AC181" s="29"/>
      <c r="AD181" s="29"/>
      <c r="AE181" s="29"/>
      <c r="AF181" s="29"/>
      <c r="AG181" s="29"/>
      <c r="AH181" s="29"/>
      <c r="AI181" s="29"/>
      <c r="AJ181" s="29"/>
      <c r="AK181" s="29"/>
    </row>
    <row r="182" spans="1:37" ht="15.75" customHeight="1">
      <c r="A182" s="29"/>
      <c r="B182" s="29"/>
      <c r="C182" s="29"/>
      <c r="D182" s="29"/>
      <c r="E182" s="750"/>
      <c r="F182" s="338"/>
      <c r="G182" s="29"/>
      <c r="H182" s="29"/>
      <c r="I182" s="29"/>
      <c r="J182" s="29"/>
      <c r="K182" s="29"/>
      <c r="L182" s="29"/>
      <c r="M182" s="29"/>
      <c r="N182" s="29"/>
      <c r="O182" s="29"/>
      <c r="P182" s="29"/>
      <c r="Q182" s="29"/>
      <c r="R182" s="29"/>
      <c r="S182" s="29"/>
      <c r="T182" s="325"/>
      <c r="U182" s="29"/>
      <c r="V182" s="29"/>
      <c r="W182" s="29"/>
      <c r="X182" s="29"/>
      <c r="Y182" s="29"/>
      <c r="Z182" s="29"/>
      <c r="AA182" s="29"/>
      <c r="AB182" s="29"/>
      <c r="AC182" s="29"/>
      <c r="AD182" s="29"/>
      <c r="AE182" s="29"/>
      <c r="AF182" s="29"/>
      <c r="AG182" s="29"/>
      <c r="AH182" s="29"/>
      <c r="AI182" s="29"/>
      <c r="AJ182" s="29"/>
      <c r="AK182" s="29"/>
    </row>
    <row r="183" spans="1:37" ht="15.75" customHeight="1">
      <c r="A183" s="29"/>
      <c r="B183" s="29"/>
      <c r="C183" s="29"/>
      <c r="D183" s="29"/>
      <c r="E183" s="750"/>
      <c r="F183" s="338"/>
      <c r="G183" s="29"/>
      <c r="H183" s="29"/>
      <c r="I183" s="29"/>
      <c r="J183" s="29"/>
      <c r="K183" s="29"/>
      <c r="L183" s="29"/>
      <c r="M183" s="29"/>
      <c r="N183" s="29"/>
      <c r="O183" s="29"/>
      <c r="P183" s="29"/>
      <c r="Q183" s="29"/>
      <c r="R183" s="29"/>
      <c r="S183" s="29"/>
      <c r="T183" s="325"/>
      <c r="U183" s="29"/>
      <c r="V183" s="29"/>
      <c r="W183" s="29"/>
      <c r="X183" s="29"/>
      <c r="Y183" s="29"/>
      <c r="Z183" s="29"/>
      <c r="AA183" s="29"/>
      <c r="AB183" s="29"/>
      <c r="AC183" s="29"/>
      <c r="AD183" s="29"/>
      <c r="AE183" s="29"/>
      <c r="AF183" s="29"/>
      <c r="AG183" s="29"/>
      <c r="AH183" s="29"/>
      <c r="AI183" s="29"/>
      <c r="AJ183" s="29"/>
      <c r="AK183" s="29"/>
    </row>
    <row r="184" spans="1:37" ht="15.75" customHeight="1">
      <c r="A184" s="29"/>
      <c r="B184" s="29"/>
      <c r="C184" s="29"/>
      <c r="D184" s="29"/>
      <c r="E184" s="750"/>
      <c r="F184" s="338"/>
      <c r="G184" s="29"/>
      <c r="H184" s="29"/>
      <c r="I184" s="29"/>
      <c r="J184" s="29"/>
      <c r="K184" s="29"/>
      <c r="L184" s="29"/>
      <c r="M184" s="29"/>
      <c r="N184" s="29"/>
      <c r="O184" s="29"/>
      <c r="P184" s="29"/>
      <c r="Q184" s="29"/>
      <c r="R184" s="29"/>
      <c r="S184" s="29"/>
      <c r="T184" s="325"/>
      <c r="U184" s="29"/>
      <c r="V184" s="29"/>
      <c r="W184" s="29"/>
      <c r="X184" s="29"/>
      <c r="Y184" s="29"/>
      <c r="Z184" s="29"/>
      <c r="AA184" s="29"/>
      <c r="AB184" s="29"/>
      <c r="AC184" s="29"/>
      <c r="AD184" s="29"/>
      <c r="AE184" s="29"/>
      <c r="AF184" s="29"/>
      <c r="AG184" s="29"/>
      <c r="AH184" s="29"/>
      <c r="AI184" s="29"/>
      <c r="AJ184" s="29"/>
      <c r="AK184" s="29"/>
    </row>
    <row r="185" spans="1:37" ht="15.75" customHeight="1">
      <c r="A185" s="29"/>
      <c r="B185" s="29"/>
      <c r="C185" s="29"/>
      <c r="D185" s="29"/>
      <c r="E185" s="750"/>
      <c r="F185" s="338"/>
      <c r="G185" s="29"/>
      <c r="H185" s="29"/>
      <c r="I185" s="29"/>
      <c r="J185" s="29"/>
      <c r="K185" s="29"/>
      <c r="L185" s="29"/>
      <c r="M185" s="29"/>
      <c r="N185" s="29"/>
      <c r="O185" s="29"/>
      <c r="P185" s="29"/>
      <c r="Q185" s="29"/>
      <c r="R185" s="29"/>
      <c r="S185" s="29"/>
      <c r="T185" s="325"/>
      <c r="U185" s="29"/>
      <c r="V185" s="29"/>
      <c r="W185" s="29"/>
      <c r="X185" s="29"/>
      <c r="Y185" s="29"/>
      <c r="Z185" s="29"/>
      <c r="AA185" s="29"/>
      <c r="AB185" s="29"/>
      <c r="AC185" s="29"/>
      <c r="AD185" s="29"/>
      <c r="AE185" s="29"/>
      <c r="AF185" s="29"/>
      <c r="AG185" s="29"/>
      <c r="AH185" s="29"/>
      <c r="AI185" s="29"/>
      <c r="AJ185" s="29"/>
      <c r="AK185" s="29"/>
    </row>
    <row r="186" spans="1:37" ht="15.75" customHeight="1">
      <c r="A186" s="29"/>
      <c r="B186" s="29"/>
      <c r="C186" s="29"/>
      <c r="D186" s="29"/>
      <c r="E186" s="750"/>
      <c r="F186" s="338"/>
      <c r="G186" s="29"/>
      <c r="H186" s="29"/>
      <c r="I186" s="29"/>
      <c r="J186" s="29"/>
      <c r="K186" s="29"/>
      <c r="L186" s="29"/>
      <c r="M186" s="29"/>
      <c r="N186" s="29"/>
      <c r="O186" s="29"/>
      <c r="P186" s="29"/>
      <c r="Q186" s="29"/>
      <c r="R186" s="29"/>
      <c r="S186" s="29"/>
      <c r="T186" s="325"/>
      <c r="U186" s="29"/>
      <c r="V186" s="29"/>
      <c r="W186" s="29"/>
      <c r="X186" s="29"/>
      <c r="Y186" s="29"/>
      <c r="Z186" s="29"/>
      <c r="AA186" s="29"/>
      <c r="AB186" s="29"/>
      <c r="AC186" s="29"/>
      <c r="AD186" s="29"/>
      <c r="AE186" s="29"/>
      <c r="AF186" s="29"/>
      <c r="AG186" s="29"/>
      <c r="AH186" s="29"/>
      <c r="AI186" s="29"/>
      <c r="AJ186" s="29"/>
      <c r="AK186" s="29"/>
    </row>
    <row r="187" spans="1:37" ht="15.75" customHeight="1">
      <c r="A187" s="29"/>
      <c r="B187" s="29"/>
      <c r="C187" s="29"/>
      <c r="D187" s="29"/>
      <c r="E187" s="750"/>
      <c r="F187" s="338"/>
      <c r="G187" s="29"/>
      <c r="H187" s="29"/>
      <c r="I187" s="29"/>
      <c r="J187" s="29"/>
      <c r="K187" s="29"/>
      <c r="L187" s="29"/>
      <c r="M187" s="29"/>
      <c r="N187" s="29"/>
      <c r="O187" s="29"/>
      <c r="P187" s="29"/>
      <c r="Q187" s="29"/>
      <c r="R187" s="29"/>
      <c r="S187" s="29"/>
      <c r="T187" s="325"/>
      <c r="U187" s="29"/>
      <c r="V187" s="29"/>
      <c r="W187" s="29"/>
      <c r="X187" s="29"/>
      <c r="Y187" s="29"/>
      <c r="Z187" s="29"/>
      <c r="AA187" s="29"/>
      <c r="AB187" s="29"/>
      <c r="AC187" s="29"/>
      <c r="AD187" s="29"/>
      <c r="AE187" s="29"/>
      <c r="AF187" s="29"/>
      <c r="AG187" s="29"/>
      <c r="AH187" s="29"/>
      <c r="AI187" s="29"/>
      <c r="AJ187" s="29"/>
      <c r="AK187" s="29"/>
    </row>
    <row r="188" spans="1:37" ht="15.75" customHeight="1">
      <c r="A188" s="29"/>
      <c r="B188" s="29"/>
      <c r="C188" s="29"/>
      <c r="D188" s="29"/>
      <c r="E188" s="750"/>
      <c r="F188" s="338"/>
      <c r="G188" s="29"/>
      <c r="H188" s="29"/>
      <c r="I188" s="29"/>
      <c r="J188" s="29"/>
      <c r="K188" s="29"/>
      <c r="L188" s="29"/>
      <c r="M188" s="29"/>
      <c r="N188" s="29"/>
      <c r="O188" s="29"/>
      <c r="P188" s="29"/>
      <c r="Q188" s="29"/>
      <c r="R188" s="29"/>
      <c r="S188" s="29"/>
      <c r="T188" s="325"/>
      <c r="U188" s="29"/>
      <c r="V188" s="29"/>
      <c r="W188" s="29"/>
      <c r="X188" s="29"/>
      <c r="Y188" s="29"/>
      <c r="Z188" s="29"/>
      <c r="AA188" s="29"/>
      <c r="AB188" s="29"/>
      <c r="AC188" s="29"/>
      <c r="AD188" s="29"/>
      <c r="AE188" s="29"/>
      <c r="AF188" s="29"/>
      <c r="AG188" s="29"/>
      <c r="AH188" s="29"/>
      <c r="AI188" s="29"/>
      <c r="AJ188" s="29"/>
      <c r="AK188" s="29"/>
    </row>
    <row r="189" spans="1:37" ht="15.75" customHeight="1">
      <c r="A189" s="29"/>
      <c r="B189" s="29"/>
      <c r="C189" s="29"/>
      <c r="D189" s="29"/>
      <c r="E189" s="750"/>
      <c r="F189" s="338"/>
      <c r="G189" s="29"/>
      <c r="H189" s="29"/>
      <c r="I189" s="29"/>
      <c r="J189" s="29"/>
      <c r="K189" s="29"/>
      <c r="L189" s="29"/>
      <c r="M189" s="29"/>
      <c r="N189" s="29"/>
      <c r="O189" s="29"/>
      <c r="P189" s="29"/>
      <c r="Q189" s="29"/>
      <c r="R189" s="29"/>
      <c r="S189" s="29"/>
      <c r="T189" s="325"/>
      <c r="U189" s="29"/>
      <c r="V189" s="29"/>
      <c r="W189" s="29"/>
      <c r="X189" s="29"/>
      <c r="Y189" s="29"/>
      <c r="Z189" s="29"/>
      <c r="AA189" s="29"/>
      <c r="AB189" s="29"/>
      <c r="AC189" s="29"/>
      <c r="AD189" s="29"/>
      <c r="AE189" s="29"/>
      <c r="AF189" s="29"/>
      <c r="AG189" s="29"/>
      <c r="AH189" s="29"/>
      <c r="AI189" s="29"/>
      <c r="AJ189" s="29"/>
      <c r="AK189" s="29"/>
    </row>
    <row r="190" spans="1:37" ht="15.75" customHeight="1">
      <c r="A190" s="29"/>
      <c r="B190" s="29"/>
      <c r="C190" s="29"/>
      <c r="D190" s="29"/>
      <c r="E190" s="750"/>
      <c r="F190" s="338"/>
      <c r="G190" s="29"/>
      <c r="H190" s="29"/>
      <c r="I190" s="29"/>
      <c r="J190" s="29"/>
      <c r="K190" s="29"/>
      <c r="L190" s="29"/>
      <c r="M190" s="29"/>
      <c r="N190" s="29"/>
      <c r="O190" s="29"/>
      <c r="P190" s="29"/>
      <c r="Q190" s="29"/>
      <c r="R190" s="29"/>
      <c r="S190" s="29"/>
      <c r="T190" s="325"/>
      <c r="U190" s="29"/>
      <c r="V190" s="29"/>
      <c r="W190" s="29"/>
      <c r="X190" s="29"/>
      <c r="Y190" s="29"/>
      <c r="Z190" s="29"/>
      <c r="AA190" s="29"/>
      <c r="AB190" s="29"/>
      <c r="AC190" s="29"/>
      <c r="AD190" s="29"/>
      <c r="AE190" s="29"/>
      <c r="AF190" s="29"/>
      <c r="AG190" s="29"/>
      <c r="AH190" s="29"/>
      <c r="AI190" s="29"/>
      <c r="AJ190" s="29"/>
      <c r="AK190" s="29"/>
    </row>
    <row r="191" spans="1:37" ht="15.75" customHeight="1">
      <c r="A191" s="29"/>
      <c r="B191" s="29"/>
      <c r="C191" s="29"/>
      <c r="D191" s="29"/>
      <c r="E191" s="750"/>
      <c r="F191" s="338"/>
      <c r="G191" s="29"/>
      <c r="H191" s="29"/>
      <c r="I191" s="29"/>
      <c r="J191" s="29"/>
      <c r="K191" s="29"/>
      <c r="L191" s="29"/>
      <c r="M191" s="29"/>
      <c r="N191" s="29"/>
      <c r="O191" s="29"/>
      <c r="P191" s="29"/>
      <c r="Q191" s="29"/>
      <c r="R191" s="29"/>
      <c r="S191" s="29"/>
      <c r="T191" s="325"/>
      <c r="U191" s="29"/>
      <c r="V191" s="29"/>
      <c r="W191" s="29"/>
      <c r="X191" s="29"/>
      <c r="Y191" s="29"/>
      <c r="Z191" s="29"/>
      <c r="AA191" s="29"/>
      <c r="AB191" s="29"/>
      <c r="AC191" s="29"/>
      <c r="AD191" s="29"/>
      <c r="AE191" s="29"/>
      <c r="AF191" s="29"/>
      <c r="AG191" s="29"/>
      <c r="AH191" s="29"/>
      <c r="AI191" s="29"/>
      <c r="AJ191" s="29"/>
      <c r="AK191" s="29"/>
    </row>
    <row r="192" spans="1:37" ht="15.75" customHeight="1">
      <c r="A192" s="29"/>
      <c r="B192" s="29"/>
      <c r="C192" s="29"/>
      <c r="D192" s="29"/>
      <c r="E192" s="750"/>
      <c r="F192" s="338"/>
      <c r="G192" s="29"/>
      <c r="H192" s="29"/>
      <c r="I192" s="29"/>
      <c r="J192" s="29"/>
      <c r="K192" s="29"/>
      <c r="L192" s="29"/>
      <c r="M192" s="29"/>
      <c r="N192" s="29"/>
      <c r="O192" s="29"/>
      <c r="P192" s="29"/>
      <c r="Q192" s="29"/>
      <c r="R192" s="29"/>
      <c r="S192" s="29"/>
      <c r="T192" s="325"/>
      <c r="U192" s="29"/>
      <c r="V192" s="29"/>
      <c r="W192" s="29"/>
      <c r="X192" s="29"/>
      <c r="Y192" s="29"/>
      <c r="Z192" s="29"/>
      <c r="AA192" s="29"/>
      <c r="AB192" s="29"/>
      <c r="AC192" s="29"/>
      <c r="AD192" s="29"/>
      <c r="AE192" s="29"/>
      <c r="AF192" s="29"/>
      <c r="AG192" s="29"/>
      <c r="AH192" s="29"/>
      <c r="AI192" s="29"/>
      <c r="AJ192" s="29"/>
      <c r="AK192" s="29"/>
    </row>
    <row r="193" spans="1:37" ht="15.75" customHeight="1">
      <c r="A193" s="29"/>
      <c r="B193" s="29"/>
      <c r="C193" s="29"/>
      <c r="D193" s="29"/>
      <c r="E193" s="750"/>
      <c r="F193" s="338"/>
      <c r="G193" s="29"/>
      <c r="H193" s="29"/>
      <c r="I193" s="29"/>
      <c r="J193" s="29"/>
      <c r="K193" s="29"/>
      <c r="L193" s="29"/>
      <c r="M193" s="29"/>
      <c r="N193" s="29"/>
      <c r="O193" s="29"/>
      <c r="P193" s="29"/>
      <c r="Q193" s="29"/>
      <c r="R193" s="29"/>
      <c r="S193" s="29"/>
      <c r="T193" s="325"/>
      <c r="U193" s="29"/>
      <c r="V193" s="29"/>
      <c r="W193" s="29"/>
      <c r="X193" s="29"/>
      <c r="Y193" s="29"/>
      <c r="Z193" s="29"/>
      <c r="AA193" s="29"/>
      <c r="AB193" s="29"/>
      <c r="AC193" s="29"/>
      <c r="AD193" s="29"/>
      <c r="AE193" s="29"/>
      <c r="AF193" s="29"/>
      <c r="AG193" s="29"/>
      <c r="AH193" s="29"/>
      <c r="AI193" s="29"/>
      <c r="AJ193" s="29"/>
      <c r="AK193" s="29"/>
    </row>
    <row r="194" spans="1:37" ht="15.75" customHeight="1">
      <c r="A194" s="29"/>
      <c r="B194" s="29"/>
      <c r="C194" s="29"/>
      <c r="D194" s="29"/>
      <c r="E194" s="750"/>
      <c r="F194" s="338"/>
      <c r="G194" s="29"/>
      <c r="H194" s="29"/>
      <c r="I194" s="29"/>
      <c r="J194" s="29"/>
      <c r="K194" s="29"/>
      <c r="L194" s="29"/>
      <c r="M194" s="29"/>
      <c r="N194" s="29"/>
      <c r="O194" s="29"/>
      <c r="P194" s="29"/>
      <c r="Q194" s="29"/>
      <c r="R194" s="29"/>
      <c r="S194" s="29"/>
      <c r="T194" s="325"/>
      <c r="U194" s="29"/>
      <c r="V194" s="29"/>
      <c r="W194" s="29"/>
      <c r="X194" s="29"/>
      <c r="Y194" s="29"/>
      <c r="Z194" s="29"/>
      <c r="AA194" s="29"/>
      <c r="AB194" s="29"/>
      <c r="AC194" s="29"/>
      <c r="AD194" s="29"/>
      <c r="AE194" s="29"/>
      <c r="AF194" s="29"/>
      <c r="AG194" s="29"/>
      <c r="AH194" s="29"/>
      <c r="AI194" s="29"/>
      <c r="AJ194" s="29"/>
      <c r="AK194" s="29"/>
    </row>
    <row r="195" spans="1:37" ht="15.75" customHeight="1">
      <c r="A195" s="29"/>
      <c r="B195" s="29"/>
      <c r="C195" s="29"/>
      <c r="D195" s="29"/>
      <c r="E195" s="750"/>
      <c r="F195" s="338"/>
      <c r="G195" s="29"/>
      <c r="H195" s="29"/>
      <c r="I195" s="29"/>
      <c r="J195" s="29"/>
      <c r="K195" s="29"/>
      <c r="L195" s="29"/>
      <c r="M195" s="29"/>
      <c r="N195" s="29"/>
      <c r="O195" s="29"/>
      <c r="P195" s="29"/>
      <c r="Q195" s="29"/>
      <c r="R195" s="29"/>
      <c r="S195" s="29"/>
      <c r="T195" s="325"/>
      <c r="U195" s="29"/>
      <c r="V195" s="29"/>
      <c r="W195" s="29"/>
      <c r="X195" s="29"/>
      <c r="Y195" s="29"/>
      <c r="Z195" s="29"/>
      <c r="AA195" s="29"/>
      <c r="AB195" s="29"/>
      <c r="AC195" s="29"/>
      <c r="AD195" s="29"/>
      <c r="AE195" s="29"/>
      <c r="AF195" s="29"/>
      <c r="AG195" s="29"/>
      <c r="AH195" s="29"/>
      <c r="AI195" s="29"/>
      <c r="AJ195" s="29"/>
      <c r="AK195" s="29"/>
    </row>
    <row r="196" spans="1:37" ht="15.75" customHeight="1">
      <c r="A196" s="29"/>
      <c r="B196" s="29"/>
      <c r="C196" s="29"/>
      <c r="D196" s="29"/>
      <c r="E196" s="750"/>
      <c r="F196" s="338"/>
      <c r="G196" s="29"/>
      <c r="H196" s="29"/>
      <c r="I196" s="29"/>
      <c r="J196" s="29"/>
      <c r="K196" s="29"/>
      <c r="L196" s="29"/>
      <c r="M196" s="29"/>
      <c r="N196" s="29"/>
      <c r="O196" s="29"/>
      <c r="P196" s="29"/>
      <c r="Q196" s="29"/>
      <c r="R196" s="29"/>
      <c r="S196" s="29"/>
      <c r="T196" s="325"/>
      <c r="U196" s="29"/>
      <c r="V196" s="29"/>
      <c r="W196" s="29"/>
      <c r="X196" s="29"/>
      <c r="Y196" s="29"/>
      <c r="Z196" s="29"/>
      <c r="AA196" s="29"/>
      <c r="AB196" s="29"/>
      <c r="AC196" s="29"/>
      <c r="AD196" s="29"/>
      <c r="AE196" s="29"/>
      <c r="AF196" s="29"/>
      <c r="AG196" s="29"/>
      <c r="AH196" s="29"/>
      <c r="AI196" s="29"/>
      <c r="AJ196" s="29"/>
      <c r="AK196" s="29"/>
    </row>
    <row r="197" spans="1:37" ht="15.75" customHeight="1">
      <c r="A197" s="29"/>
      <c r="B197" s="29"/>
      <c r="C197" s="29"/>
      <c r="D197" s="29"/>
      <c r="E197" s="750"/>
      <c r="F197" s="338"/>
      <c r="G197" s="29"/>
      <c r="H197" s="29"/>
      <c r="I197" s="29"/>
      <c r="J197" s="29"/>
      <c r="K197" s="29"/>
      <c r="L197" s="29"/>
      <c r="M197" s="29"/>
      <c r="N197" s="29"/>
      <c r="O197" s="29"/>
      <c r="P197" s="29"/>
      <c r="Q197" s="29"/>
      <c r="R197" s="29"/>
      <c r="S197" s="29"/>
      <c r="T197" s="325"/>
      <c r="U197" s="29"/>
      <c r="V197" s="29"/>
      <c r="W197" s="29"/>
      <c r="X197" s="29"/>
      <c r="Y197" s="29"/>
      <c r="Z197" s="29"/>
      <c r="AA197" s="29"/>
      <c r="AB197" s="29"/>
      <c r="AC197" s="29"/>
      <c r="AD197" s="29"/>
      <c r="AE197" s="29"/>
      <c r="AF197" s="29"/>
      <c r="AG197" s="29"/>
      <c r="AH197" s="29"/>
      <c r="AI197" s="29"/>
      <c r="AJ197" s="29"/>
      <c r="AK197" s="29"/>
    </row>
    <row r="198" spans="1:37" ht="15.75" customHeight="1">
      <c r="A198" s="29"/>
      <c r="B198" s="29"/>
      <c r="C198" s="29"/>
      <c r="D198" s="29"/>
      <c r="E198" s="750"/>
      <c r="F198" s="338"/>
      <c r="G198" s="29"/>
      <c r="H198" s="29"/>
      <c r="I198" s="29"/>
      <c r="J198" s="29"/>
      <c r="K198" s="29"/>
      <c r="L198" s="29"/>
      <c r="M198" s="29"/>
      <c r="N198" s="29"/>
      <c r="O198" s="29"/>
      <c r="P198" s="29"/>
      <c r="Q198" s="29"/>
      <c r="R198" s="29"/>
      <c r="S198" s="29"/>
      <c r="T198" s="325"/>
      <c r="U198" s="29"/>
      <c r="V198" s="29"/>
      <c r="W198" s="29"/>
      <c r="X198" s="29"/>
      <c r="Y198" s="29"/>
      <c r="Z198" s="29"/>
      <c r="AA198" s="29"/>
      <c r="AB198" s="29"/>
      <c r="AC198" s="29"/>
      <c r="AD198" s="29"/>
      <c r="AE198" s="29"/>
      <c r="AF198" s="29"/>
      <c r="AG198" s="29"/>
      <c r="AH198" s="29"/>
      <c r="AI198" s="29"/>
      <c r="AJ198" s="29"/>
      <c r="AK198" s="29"/>
    </row>
    <row r="199" spans="1:37" ht="15.75" customHeight="1">
      <c r="A199" s="29"/>
      <c r="B199" s="29"/>
      <c r="C199" s="29"/>
      <c r="D199" s="29"/>
      <c r="E199" s="750"/>
      <c r="F199" s="338"/>
      <c r="G199" s="29"/>
      <c r="H199" s="29"/>
      <c r="I199" s="29"/>
      <c r="J199" s="29"/>
      <c r="K199" s="29"/>
      <c r="L199" s="29"/>
      <c r="M199" s="29"/>
      <c r="N199" s="29"/>
      <c r="O199" s="29"/>
      <c r="P199" s="29"/>
      <c r="Q199" s="29"/>
      <c r="R199" s="29"/>
      <c r="S199" s="29"/>
      <c r="T199" s="325"/>
      <c r="U199" s="29"/>
      <c r="V199" s="29"/>
      <c r="W199" s="29"/>
      <c r="X199" s="29"/>
      <c r="Y199" s="29"/>
      <c r="Z199" s="29"/>
      <c r="AA199" s="29"/>
      <c r="AB199" s="29"/>
      <c r="AC199" s="29"/>
      <c r="AD199" s="29"/>
      <c r="AE199" s="29"/>
      <c r="AF199" s="29"/>
      <c r="AG199" s="29"/>
      <c r="AH199" s="29"/>
      <c r="AI199" s="29"/>
      <c r="AJ199" s="29"/>
      <c r="AK199" s="29"/>
    </row>
    <row r="200" spans="1:37" ht="15.75" customHeight="1">
      <c r="A200" s="29"/>
      <c r="B200" s="29"/>
      <c r="C200" s="29"/>
      <c r="D200" s="29"/>
      <c r="E200" s="750"/>
      <c r="F200" s="338"/>
      <c r="G200" s="29"/>
      <c r="H200" s="29"/>
      <c r="I200" s="29"/>
      <c r="J200" s="29"/>
      <c r="K200" s="29"/>
      <c r="L200" s="29"/>
      <c r="M200" s="29"/>
      <c r="N200" s="29"/>
      <c r="O200" s="29"/>
      <c r="P200" s="29"/>
      <c r="Q200" s="29"/>
      <c r="R200" s="29"/>
      <c r="S200" s="29"/>
      <c r="T200" s="325"/>
      <c r="U200" s="29"/>
      <c r="V200" s="29"/>
      <c r="W200" s="29"/>
      <c r="X200" s="29"/>
      <c r="Y200" s="29"/>
      <c r="Z200" s="29"/>
      <c r="AA200" s="29"/>
      <c r="AB200" s="29"/>
      <c r="AC200" s="29"/>
      <c r="AD200" s="29"/>
      <c r="AE200" s="29"/>
      <c r="AF200" s="29"/>
      <c r="AG200" s="29"/>
      <c r="AH200" s="29"/>
      <c r="AI200" s="29"/>
      <c r="AJ200" s="29"/>
      <c r="AK200" s="29"/>
    </row>
    <row r="201" spans="1:37" ht="15.75" customHeight="1">
      <c r="A201" s="29"/>
      <c r="B201" s="29"/>
      <c r="C201" s="29"/>
      <c r="D201" s="29"/>
      <c r="E201" s="750"/>
      <c r="F201" s="338"/>
      <c r="G201" s="29"/>
      <c r="H201" s="29"/>
      <c r="I201" s="29"/>
      <c r="J201" s="29"/>
      <c r="K201" s="29"/>
      <c r="L201" s="29"/>
      <c r="M201" s="29"/>
      <c r="N201" s="29"/>
      <c r="O201" s="29"/>
      <c r="P201" s="29"/>
      <c r="Q201" s="29"/>
      <c r="R201" s="29"/>
      <c r="S201" s="29"/>
      <c r="T201" s="325"/>
      <c r="U201" s="29"/>
      <c r="V201" s="29"/>
      <c r="W201" s="29"/>
      <c r="X201" s="29"/>
      <c r="Y201" s="29"/>
      <c r="Z201" s="29"/>
      <c r="AA201" s="29"/>
      <c r="AB201" s="29"/>
      <c r="AC201" s="29"/>
      <c r="AD201" s="29"/>
      <c r="AE201" s="29"/>
      <c r="AF201" s="29"/>
      <c r="AG201" s="29"/>
      <c r="AH201" s="29"/>
      <c r="AI201" s="29"/>
      <c r="AJ201" s="29"/>
      <c r="AK201" s="29"/>
    </row>
    <row r="202" spans="1:37" ht="15.75" customHeight="1">
      <c r="A202" s="29"/>
      <c r="B202" s="29"/>
      <c r="C202" s="29"/>
      <c r="D202" s="29"/>
      <c r="E202" s="750"/>
      <c r="F202" s="338"/>
      <c r="G202" s="29"/>
      <c r="H202" s="29"/>
      <c r="I202" s="29"/>
      <c r="J202" s="29"/>
      <c r="K202" s="29"/>
      <c r="L202" s="29"/>
      <c r="M202" s="29"/>
      <c r="N202" s="29"/>
      <c r="O202" s="29"/>
      <c r="P202" s="29"/>
      <c r="Q202" s="29"/>
      <c r="R202" s="29"/>
      <c r="S202" s="29"/>
      <c r="T202" s="325"/>
      <c r="U202" s="29"/>
      <c r="V202" s="29"/>
      <c r="W202" s="29"/>
      <c r="X202" s="29"/>
      <c r="Y202" s="29"/>
      <c r="Z202" s="29"/>
      <c r="AA202" s="29"/>
      <c r="AB202" s="29"/>
      <c r="AC202" s="29"/>
      <c r="AD202" s="29"/>
      <c r="AE202" s="29"/>
      <c r="AF202" s="29"/>
      <c r="AG202" s="29"/>
      <c r="AH202" s="29"/>
      <c r="AI202" s="29"/>
      <c r="AJ202" s="29"/>
      <c r="AK202" s="29"/>
    </row>
    <row r="203" spans="1:37" ht="15.75" customHeight="1">
      <c r="A203" s="29"/>
      <c r="B203" s="29"/>
      <c r="C203" s="29"/>
      <c r="D203" s="29"/>
      <c r="E203" s="750"/>
      <c r="F203" s="338"/>
      <c r="G203" s="29"/>
      <c r="H203" s="29"/>
      <c r="I203" s="29"/>
      <c r="J203" s="29"/>
      <c r="K203" s="29"/>
      <c r="L203" s="29"/>
      <c r="M203" s="29"/>
      <c r="N203" s="29"/>
      <c r="O203" s="29"/>
      <c r="P203" s="29"/>
      <c r="Q203" s="29"/>
      <c r="R203" s="29"/>
      <c r="S203" s="29"/>
      <c r="T203" s="325"/>
      <c r="U203" s="29"/>
      <c r="V203" s="29"/>
      <c r="W203" s="29"/>
      <c r="X203" s="29"/>
      <c r="Y203" s="29"/>
      <c r="Z203" s="29"/>
      <c r="AA203" s="29"/>
      <c r="AB203" s="29"/>
      <c r="AC203" s="29"/>
      <c r="AD203" s="29"/>
      <c r="AE203" s="29"/>
      <c r="AF203" s="29"/>
      <c r="AG203" s="29"/>
      <c r="AH203" s="29"/>
      <c r="AI203" s="29"/>
      <c r="AJ203" s="29"/>
      <c r="AK203" s="29"/>
    </row>
    <row r="204" spans="1:37" ht="15.75" customHeight="1">
      <c r="A204" s="29"/>
      <c r="B204" s="29"/>
      <c r="C204" s="29"/>
      <c r="D204" s="29"/>
      <c r="E204" s="750"/>
      <c r="F204" s="338"/>
      <c r="G204" s="29"/>
      <c r="H204" s="29"/>
      <c r="I204" s="29"/>
      <c r="J204" s="29"/>
      <c r="K204" s="29"/>
      <c r="L204" s="29"/>
      <c r="M204" s="29"/>
      <c r="N204" s="29"/>
      <c r="O204" s="29"/>
      <c r="P204" s="29"/>
      <c r="Q204" s="29"/>
      <c r="R204" s="29"/>
      <c r="S204" s="29"/>
      <c r="T204" s="325"/>
      <c r="U204" s="29"/>
      <c r="V204" s="29"/>
      <c r="W204" s="29"/>
      <c r="X204" s="29"/>
      <c r="Y204" s="29"/>
      <c r="Z204" s="29"/>
      <c r="AA204" s="29"/>
      <c r="AB204" s="29"/>
      <c r="AC204" s="29"/>
      <c r="AD204" s="29"/>
      <c r="AE204" s="29"/>
      <c r="AF204" s="29"/>
      <c r="AG204" s="29"/>
      <c r="AH204" s="29"/>
      <c r="AI204" s="29"/>
      <c r="AJ204" s="29"/>
      <c r="AK204" s="29"/>
    </row>
    <row r="205" spans="1:37" ht="15.75" customHeight="1">
      <c r="A205" s="29"/>
      <c r="B205" s="29"/>
      <c r="C205" s="29"/>
      <c r="D205" s="29"/>
      <c r="E205" s="750"/>
      <c r="F205" s="338"/>
      <c r="G205" s="29"/>
      <c r="H205" s="29"/>
      <c r="I205" s="29"/>
      <c r="J205" s="29"/>
      <c r="K205" s="29"/>
      <c r="L205" s="29"/>
      <c r="M205" s="29"/>
      <c r="N205" s="29"/>
      <c r="O205" s="29"/>
      <c r="P205" s="29"/>
      <c r="Q205" s="29"/>
      <c r="R205" s="29"/>
      <c r="S205" s="29"/>
      <c r="T205" s="325"/>
      <c r="U205" s="29"/>
      <c r="V205" s="29"/>
      <c r="W205" s="29"/>
      <c r="X205" s="29"/>
      <c r="Y205" s="29"/>
      <c r="Z205" s="29"/>
      <c r="AA205" s="29"/>
      <c r="AB205" s="29"/>
      <c r="AC205" s="29"/>
      <c r="AD205" s="29"/>
      <c r="AE205" s="29"/>
      <c r="AF205" s="29"/>
      <c r="AG205" s="29"/>
      <c r="AH205" s="29"/>
      <c r="AI205" s="29"/>
      <c r="AJ205" s="29"/>
      <c r="AK205" s="29"/>
    </row>
    <row r="206" spans="1:37" ht="15.75" customHeight="1">
      <c r="A206" s="29"/>
      <c r="B206" s="29"/>
      <c r="C206" s="29"/>
      <c r="D206" s="29"/>
      <c r="E206" s="750"/>
      <c r="F206" s="338"/>
      <c r="G206" s="29"/>
      <c r="H206" s="29"/>
      <c r="I206" s="29"/>
      <c r="J206" s="29"/>
      <c r="K206" s="29"/>
      <c r="L206" s="29"/>
      <c r="M206" s="29"/>
      <c r="N206" s="29"/>
      <c r="O206" s="29"/>
      <c r="P206" s="29"/>
      <c r="Q206" s="29"/>
      <c r="R206" s="29"/>
      <c r="S206" s="29"/>
      <c r="T206" s="325"/>
      <c r="U206" s="29"/>
      <c r="V206" s="29"/>
      <c r="W206" s="29"/>
      <c r="X206" s="29"/>
      <c r="Y206" s="29"/>
      <c r="Z206" s="29"/>
      <c r="AA206" s="29"/>
      <c r="AB206" s="29"/>
      <c r="AC206" s="29"/>
      <c r="AD206" s="29"/>
      <c r="AE206" s="29"/>
      <c r="AF206" s="29"/>
      <c r="AG206" s="29"/>
      <c r="AH206" s="29"/>
      <c r="AI206" s="29"/>
      <c r="AJ206" s="29"/>
      <c r="AK206" s="29"/>
    </row>
    <row r="207" spans="1:37" ht="15.75" customHeight="1">
      <c r="A207" s="29"/>
      <c r="B207" s="29"/>
      <c r="C207" s="29"/>
      <c r="D207" s="29"/>
      <c r="E207" s="750"/>
      <c r="F207" s="338"/>
      <c r="G207" s="29"/>
      <c r="H207" s="29"/>
      <c r="I207" s="29"/>
      <c r="J207" s="29"/>
      <c r="K207" s="29"/>
      <c r="L207" s="29"/>
      <c r="M207" s="29"/>
      <c r="N207" s="29"/>
      <c r="O207" s="29"/>
      <c r="P207" s="29"/>
      <c r="Q207" s="29"/>
      <c r="R207" s="29"/>
      <c r="S207" s="29"/>
      <c r="T207" s="325"/>
      <c r="U207" s="29"/>
      <c r="V207" s="29"/>
      <c r="W207" s="29"/>
      <c r="X207" s="29"/>
      <c r="Y207" s="29"/>
      <c r="Z207" s="29"/>
      <c r="AA207" s="29"/>
      <c r="AB207" s="29"/>
      <c r="AC207" s="29"/>
      <c r="AD207" s="29"/>
      <c r="AE207" s="29"/>
      <c r="AF207" s="29"/>
      <c r="AG207" s="29"/>
      <c r="AH207" s="29"/>
      <c r="AI207" s="29"/>
      <c r="AJ207" s="29"/>
      <c r="AK207" s="29"/>
    </row>
    <row r="208" spans="1:37" ht="15.75" customHeight="1">
      <c r="A208" s="29"/>
      <c r="B208" s="29"/>
      <c r="C208" s="29"/>
      <c r="D208" s="29"/>
      <c r="E208" s="750"/>
      <c r="F208" s="338"/>
      <c r="G208" s="29"/>
      <c r="H208" s="29"/>
      <c r="I208" s="29"/>
      <c r="J208" s="29"/>
      <c r="K208" s="29"/>
      <c r="L208" s="29"/>
      <c r="M208" s="29"/>
      <c r="N208" s="29"/>
      <c r="O208" s="29"/>
      <c r="P208" s="29"/>
      <c r="Q208" s="29"/>
      <c r="R208" s="29"/>
      <c r="S208" s="29"/>
      <c r="T208" s="325"/>
      <c r="U208" s="29"/>
      <c r="V208" s="29"/>
      <c r="W208" s="29"/>
      <c r="X208" s="29"/>
      <c r="Y208" s="29"/>
      <c r="Z208" s="29"/>
      <c r="AA208" s="29"/>
      <c r="AB208" s="29"/>
      <c r="AC208" s="29"/>
      <c r="AD208" s="29"/>
      <c r="AE208" s="29"/>
      <c r="AF208" s="29"/>
      <c r="AG208" s="29"/>
      <c r="AH208" s="29"/>
      <c r="AI208" s="29"/>
      <c r="AJ208" s="29"/>
      <c r="AK208" s="29"/>
    </row>
    <row r="209" spans="1:37" ht="15.75" customHeight="1">
      <c r="A209" s="29"/>
      <c r="B209" s="29"/>
      <c r="C209" s="29"/>
      <c r="D209" s="29"/>
      <c r="E209" s="750"/>
      <c r="F209" s="338"/>
      <c r="G209" s="29"/>
      <c r="H209" s="29"/>
      <c r="I209" s="29"/>
      <c r="J209" s="29"/>
      <c r="K209" s="29"/>
      <c r="L209" s="29"/>
      <c r="M209" s="29"/>
      <c r="N209" s="29"/>
      <c r="O209" s="29"/>
      <c r="P209" s="29"/>
      <c r="Q209" s="29"/>
      <c r="R209" s="29"/>
      <c r="S209" s="29"/>
      <c r="T209" s="325"/>
      <c r="U209" s="29"/>
      <c r="V209" s="29"/>
      <c r="W209" s="29"/>
      <c r="X209" s="29"/>
      <c r="Y209" s="29"/>
      <c r="Z209" s="29"/>
      <c r="AA209" s="29"/>
      <c r="AB209" s="29"/>
      <c r="AC209" s="29"/>
      <c r="AD209" s="29"/>
      <c r="AE209" s="29"/>
      <c r="AF209" s="29"/>
      <c r="AG209" s="29"/>
      <c r="AH209" s="29"/>
      <c r="AI209" s="29"/>
      <c r="AJ209" s="29"/>
      <c r="AK209" s="29"/>
    </row>
    <row r="210" spans="1:37" ht="15.75" customHeight="1">
      <c r="A210" s="29"/>
      <c r="B210" s="29"/>
      <c r="C210" s="29"/>
      <c r="D210" s="29"/>
      <c r="E210" s="750"/>
      <c r="F210" s="338"/>
      <c r="G210" s="29"/>
      <c r="H210" s="29"/>
      <c r="I210" s="29"/>
      <c r="J210" s="29"/>
      <c r="K210" s="29"/>
      <c r="L210" s="29"/>
      <c r="M210" s="29"/>
      <c r="N210" s="29"/>
      <c r="O210" s="29"/>
      <c r="P210" s="29"/>
      <c r="Q210" s="29"/>
      <c r="R210" s="29"/>
      <c r="S210" s="29"/>
      <c r="T210" s="325"/>
      <c r="U210" s="29"/>
      <c r="V210" s="29"/>
      <c r="W210" s="29"/>
      <c r="X210" s="29"/>
      <c r="Y210" s="29"/>
      <c r="Z210" s="29"/>
      <c r="AA210" s="29"/>
      <c r="AB210" s="29"/>
      <c r="AC210" s="29"/>
      <c r="AD210" s="29"/>
      <c r="AE210" s="29"/>
      <c r="AF210" s="29"/>
      <c r="AG210" s="29"/>
      <c r="AH210" s="29"/>
      <c r="AI210" s="29"/>
      <c r="AJ210" s="29"/>
      <c r="AK210" s="29"/>
    </row>
    <row r="211" spans="1:37" ht="15.75" customHeight="1">
      <c r="A211" s="29"/>
      <c r="B211" s="29"/>
      <c r="C211" s="29"/>
      <c r="D211" s="29"/>
      <c r="E211" s="750"/>
      <c r="F211" s="338"/>
      <c r="G211" s="29"/>
      <c r="H211" s="29"/>
      <c r="I211" s="29"/>
      <c r="J211" s="29"/>
      <c r="K211" s="29"/>
      <c r="L211" s="29"/>
      <c r="M211" s="29"/>
      <c r="N211" s="29"/>
      <c r="O211" s="29"/>
      <c r="P211" s="29"/>
      <c r="Q211" s="29"/>
      <c r="R211" s="29"/>
      <c r="S211" s="29"/>
      <c r="T211" s="325"/>
      <c r="U211" s="29"/>
      <c r="V211" s="29"/>
      <c r="W211" s="29"/>
      <c r="X211" s="29"/>
      <c r="Y211" s="29"/>
      <c r="Z211" s="29"/>
      <c r="AA211" s="29"/>
      <c r="AB211" s="29"/>
      <c r="AC211" s="29"/>
      <c r="AD211" s="29"/>
      <c r="AE211" s="29"/>
      <c r="AF211" s="29"/>
      <c r="AG211" s="29"/>
      <c r="AH211" s="29"/>
      <c r="AI211" s="29"/>
      <c r="AJ211" s="29"/>
      <c r="AK211" s="29"/>
    </row>
    <row r="212" spans="1:37" ht="15.75" customHeight="1">
      <c r="A212" s="29"/>
      <c r="B212" s="29"/>
      <c r="C212" s="29"/>
      <c r="D212" s="29"/>
      <c r="E212" s="750"/>
      <c r="F212" s="338"/>
      <c r="G212" s="29"/>
      <c r="H212" s="29"/>
      <c r="I212" s="29"/>
      <c r="J212" s="29"/>
      <c r="K212" s="29"/>
      <c r="L212" s="29"/>
      <c r="M212" s="29"/>
      <c r="N212" s="29"/>
      <c r="O212" s="29"/>
      <c r="P212" s="29"/>
      <c r="Q212" s="29"/>
      <c r="R212" s="29"/>
      <c r="S212" s="29"/>
      <c r="T212" s="325"/>
      <c r="U212" s="29"/>
      <c r="V212" s="29"/>
      <c r="W212" s="29"/>
      <c r="X212" s="29"/>
      <c r="Y212" s="29"/>
      <c r="Z212" s="29"/>
      <c r="AA212" s="29"/>
      <c r="AB212" s="29"/>
      <c r="AC212" s="29"/>
      <c r="AD212" s="29"/>
      <c r="AE212" s="29"/>
      <c r="AF212" s="29"/>
      <c r="AG212" s="29"/>
      <c r="AH212" s="29"/>
      <c r="AI212" s="29"/>
      <c r="AJ212" s="29"/>
      <c r="AK212" s="29"/>
    </row>
    <row r="213" spans="1:37" ht="15.75" customHeight="1">
      <c r="A213" s="29"/>
      <c r="B213" s="29"/>
      <c r="C213" s="29"/>
      <c r="D213" s="29"/>
      <c r="E213" s="750"/>
      <c r="F213" s="338"/>
      <c r="G213" s="29"/>
      <c r="H213" s="29"/>
      <c r="I213" s="29"/>
      <c r="J213" s="29"/>
      <c r="K213" s="29"/>
      <c r="L213" s="29"/>
      <c r="M213" s="29"/>
      <c r="N213" s="29"/>
      <c r="O213" s="29"/>
      <c r="P213" s="29"/>
      <c r="Q213" s="29"/>
      <c r="R213" s="29"/>
      <c r="S213" s="29"/>
      <c r="T213" s="325"/>
      <c r="U213" s="29"/>
      <c r="V213" s="29"/>
      <c r="W213" s="29"/>
      <c r="X213" s="29"/>
      <c r="Y213" s="29"/>
      <c r="Z213" s="29"/>
      <c r="AA213" s="29"/>
      <c r="AB213" s="29"/>
      <c r="AC213" s="29"/>
      <c r="AD213" s="29"/>
      <c r="AE213" s="29"/>
      <c r="AF213" s="29"/>
      <c r="AG213" s="29"/>
      <c r="AH213" s="29"/>
      <c r="AI213" s="29"/>
      <c r="AJ213" s="29"/>
      <c r="AK213" s="29"/>
    </row>
    <row r="214" spans="1:37" ht="15.75" customHeight="1">
      <c r="A214" s="29"/>
      <c r="B214" s="29"/>
      <c r="C214" s="29"/>
      <c r="D214" s="29"/>
      <c r="E214" s="750"/>
      <c r="F214" s="338"/>
      <c r="G214" s="29"/>
      <c r="H214" s="29"/>
      <c r="I214" s="29"/>
      <c r="J214" s="29"/>
      <c r="K214" s="29"/>
      <c r="L214" s="29"/>
      <c r="M214" s="29"/>
      <c r="N214" s="29"/>
      <c r="O214" s="29"/>
      <c r="P214" s="29"/>
      <c r="Q214" s="29"/>
      <c r="R214" s="29"/>
      <c r="S214" s="29"/>
      <c r="T214" s="325"/>
      <c r="U214" s="29"/>
      <c r="V214" s="29"/>
      <c r="W214" s="29"/>
      <c r="X214" s="29"/>
      <c r="Y214" s="29"/>
      <c r="Z214" s="29"/>
      <c r="AA214" s="29"/>
      <c r="AB214" s="29"/>
      <c r="AC214" s="29"/>
      <c r="AD214" s="29"/>
      <c r="AE214" s="29"/>
      <c r="AF214" s="29"/>
      <c r="AG214" s="29"/>
      <c r="AH214" s="29"/>
      <c r="AI214" s="29"/>
      <c r="AJ214" s="29"/>
      <c r="AK214" s="29"/>
    </row>
    <row r="215" spans="1:37" ht="15.75" customHeight="1">
      <c r="A215" s="29"/>
      <c r="B215" s="29"/>
      <c r="C215" s="29"/>
      <c r="D215" s="29"/>
      <c r="E215" s="750"/>
      <c r="F215" s="338"/>
      <c r="G215" s="29"/>
      <c r="H215" s="29"/>
      <c r="I215" s="29"/>
      <c r="J215" s="29"/>
      <c r="K215" s="29"/>
      <c r="L215" s="29"/>
      <c r="M215" s="29"/>
      <c r="N215" s="29"/>
      <c r="O215" s="29"/>
      <c r="P215" s="29"/>
      <c r="Q215" s="29"/>
      <c r="R215" s="29"/>
      <c r="S215" s="29"/>
      <c r="T215" s="325"/>
      <c r="U215" s="29"/>
      <c r="V215" s="29"/>
      <c r="W215" s="29"/>
      <c r="X215" s="29"/>
      <c r="Y215" s="29"/>
      <c r="Z215" s="29"/>
      <c r="AA215" s="29"/>
      <c r="AB215" s="29"/>
      <c r="AC215" s="29"/>
      <c r="AD215" s="29"/>
      <c r="AE215" s="29"/>
      <c r="AF215" s="29"/>
      <c r="AG215" s="29"/>
      <c r="AH215" s="29"/>
      <c r="AI215" s="29"/>
      <c r="AJ215" s="29"/>
      <c r="AK215" s="29"/>
    </row>
    <row r="216" spans="1:37" ht="15.75" customHeight="1">
      <c r="A216" s="29"/>
      <c r="B216" s="29"/>
      <c r="C216" s="29"/>
      <c r="D216" s="29"/>
      <c r="E216" s="750"/>
      <c r="F216" s="338"/>
      <c r="G216" s="29"/>
      <c r="H216" s="29"/>
      <c r="I216" s="29"/>
      <c r="J216" s="29"/>
      <c r="K216" s="29"/>
      <c r="L216" s="29"/>
      <c r="M216" s="29"/>
      <c r="N216" s="29"/>
      <c r="O216" s="29"/>
      <c r="P216" s="29"/>
      <c r="Q216" s="29"/>
      <c r="R216" s="29"/>
      <c r="S216" s="29"/>
      <c r="T216" s="325"/>
      <c r="U216" s="29"/>
      <c r="V216" s="29"/>
      <c r="W216" s="29"/>
      <c r="X216" s="29"/>
      <c r="Y216" s="29"/>
      <c r="Z216" s="29"/>
      <c r="AA216" s="29"/>
      <c r="AB216" s="29"/>
      <c r="AC216" s="29"/>
      <c r="AD216" s="29"/>
      <c r="AE216" s="29"/>
      <c r="AF216" s="29"/>
      <c r="AG216" s="29"/>
      <c r="AH216" s="29"/>
      <c r="AI216" s="29"/>
      <c r="AJ216" s="29"/>
      <c r="AK216" s="29"/>
    </row>
    <row r="217" spans="1:37" ht="15.75" customHeight="1">
      <c r="A217" s="29"/>
      <c r="B217" s="29"/>
      <c r="C217" s="29"/>
      <c r="D217" s="29"/>
      <c r="E217" s="750"/>
      <c r="F217" s="338"/>
      <c r="G217" s="29"/>
      <c r="H217" s="29"/>
      <c r="I217" s="29"/>
      <c r="J217" s="29"/>
      <c r="K217" s="29"/>
      <c r="L217" s="29"/>
      <c r="M217" s="29"/>
      <c r="N217" s="29"/>
      <c r="O217" s="29"/>
      <c r="P217" s="29"/>
      <c r="Q217" s="29"/>
      <c r="R217" s="29"/>
      <c r="S217" s="29"/>
      <c r="T217" s="325"/>
      <c r="U217" s="29"/>
      <c r="V217" s="29"/>
      <c r="W217" s="29"/>
      <c r="X217" s="29"/>
      <c r="Y217" s="29"/>
      <c r="Z217" s="29"/>
      <c r="AA217" s="29"/>
      <c r="AB217" s="29"/>
      <c r="AC217" s="29"/>
      <c r="AD217" s="29"/>
      <c r="AE217" s="29"/>
      <c r="AF217" s="29"/>
      <c r="AG217" s="29"/>
      <c r="AH217" s="29"/>
      <c r="AI217" s="29"/>
      <c r="AJ217" s="29"/>
      <c r="AK217" s="29"/>
    </row>
    <row r="218" spans="1:37" ht="15.75" customHeight="1">
      <c r="A218" s="29"/>
      <c r="B218" s="29"/>
      <c r="C218" s="29"/>
      <c r="D218" s="29"/>
      <c r="E218" s="750"/>
      <c r="F218" s="338"/>
      <c r="G218" s="29"/>
      <c r="H218" s="29"/>
      <c r="I218" s="29"/>
      <c r="J218" s="29"/>
      <c r="K218" s="29"/>
      <c r="L218" s="29"/>
      <c r="M218" s="29"/>
      <c r="N218" s="29"/>
      <c r="O218" s="29"/>
      <c r="P218" s="29"/>
      <c r="Q218" s="29"/>
      <c r="R218" s="29"/>
      <c r="S218" s="29"/>
      <c r="T218" s="325"/>
      <c r="U218" s="29"/>
      <c r="V218" s="29"/>
      <c r="W218" s="29"/>
      <c r="X218" s="29"/>
      <c r="Y218" s="29"/>
      <c r="Z218" s="29"/>
      <c r="AA218" s="29"/>
      <c r="AB218" s="29"/>
      <c r="AC218" s="29"/>
      <c r="AD218" s="29"/>
      <c r="AE218" s="29"/>
      <c r="AF218" s="29"/>
      <c r="AG218" s="29"/>
      <c r="AH218" s="29"/>
      <c r="AI218" s="29"/>
      <c r="AJ218" s="29"/>
      <c r="AK218" s="29"/>
    </row>
    <row r="219" spans="1:37" ht="15.75" customHeight="1">
      <c r="A219" s="29"/>
      <c r="B219" s="29"/>
      <c r="C219" s="29"/>
      <c r="D219" s="29"/>
      <c r="E219" s="750"/>
      <c r="F219" s="338"/>
      <c r="G219" s="29"/>
      <c r="H219" s="29"/>
      <c r="I219" s="29"/>
      <c r="J219" s="29"/>
      <c r="K219" s="29"/>
      <c r="L219" s="29"/>
      <c r="M219" s="29"/>
      <c r="N219" s="29"/>
      <c r="O219" s="29"/>
      <c r="P219" s="29"/>
      <c r="Q219" s="29"/>
      <c r="R219" s="29"/>
      <c r="S219" s="29"/>
      <c r="T219" s="325"/>
      <c r="U219" s="29"/>
      <c r="V219" s="29"/>
      <c r="W219" s="29"/>
      <c r="X219" s="29"/>
      <c r="Y219" s="29"/>
      <c r="Z219" s="29"/>
      <c r="AA219" s="29"/>
      <c r="AB219" s="29"/>
      <c r="AC219" s="29"/>
      <c r="AD219" s="29"/>
      <c r="AE219" s="29"/>
      <c r="AF219" s="29"/>
      <c r="AG219" s="29"/>
      <c r="AH219" s="29"/>
      <c r="AI219" s="29"/>
      <c r="AJ219" s="29"/>
      <c r="AK219" s="29"/>
    </row>
    <row r="220" spans="1:37" ht="15.75" customHeight="1">
      <c r="A220" s="29"/>
      <c r="B220" s="29"/>
      <c r="C220" s="29"/>
      <c r="D220" s="29"/>
      <c r="E220" s="750"/>
      <c r="F220" s="338"/>
      <c r="G220" s="29"/>
      <c r="H220" s="29"/>
      <c r="I220" s="29"/>
      <c r="J220" s="29"/>
      <c r="K220" s="29"/>
      <c r="L220" s="29"/>
      <c r="M220" s="29"/>
      <c r="N220" s="29"/>
      <c r="O220" s="29"/>
      <c r="P220" s="29"/>
      <c r="Q220" s="29"/>
      <c r="R220" s="29"/>
      <c r="S220" s="29"/>
      <c r="T220" s="325"/>
      <c r="U220" s="29"/>
      <c r="V220" s="29"/>
      <c r="W220" s="29"/>
      <c r="X220" s="29"/>
      <c r="Y220" s="29"/>
      <c r="Z220" s="29"/>
      <c r="AA220" s="29"/>
      <c r="AB220" s="29"/>
      <c r="AC220" s="29"/>
      <c r="AD220" s="29"/>
      <c r="AE220" s="29"/>
      <c r="AF220" s="29"/>
      <c r="AG220" s="29"/>
      <c r="AH220" s="29"/>
      <c r="AI220" s="29"/>
      <c r="AJ220" s="29"/>
      <c r="AK220" s="29"/>
    </row>
    <row r="221" spans="1:37" ht="15.75" customHeight="1">
      <c r="A221" s="29"/>
      <c r="B221" s="29"/>
      <c r="C221" s="29"/>
      <c r="D221" s="29"/>
      <c r="E221" s="750"/>
      <c r="F221" s="338"/>
      <c r="G221" s="29"/>
      <c r="H221" s="29"/>
      <c r="I221" s="29"/>
      <c r="J221" s="29"/>
      <c r="K221" s="29"/>
      <c r="L221" s="29"/>
      <c r="M221" s="29"/>
      <c r="N221" s="29"/>
      <c r="O221" s="29"/>
      <c r="P221" s="29"/>
      <c r="Q221" s="29"/>
      <c r="R221" s="29"/>
      <c r="S221" s="29"/>
      <c r="T221" s="325"/>
      <c r="U221" s="29"/>
      <c r="V221" s="29"/>
      <c r="W221" s="29"/>
      <c r="X221" s="29"/>
      <c r="Y221" s="29"/>
      <c r="Z221" s="29"/>
      <c r="AA221" s="29"/>
      <c r="AB221" s="29"/>
      <c r="AC221" s="29"/>
      <c r="AD221" s="29"/>
      <c r="AE221" s="29"/>
      <c r="AF221" s="29"/>
      <c r="AG221" s="29"/>
      <c r="AH221" s="29"/>
      <c r="AI221" s="29"/>
      <c r="AJ221" s="29"/>
      <c r="AK221" s="29"/>
    </row>
    <row r="222" spans="1:37" ht="15.75" customHeight="1">
      <c r="A222" s="29"/>
      <c r="B222" s="29"/>
      <c r="C222" s="29"/>
      <c r="D222" s="29"/>
      <c r="E222" s="750"/>
      <c r="F222" s="338"/>
      <c r="G222" s="29"/>
      <c r="H222" s="29"/>
      <c r="I222" s="29"/>
      <c r="J222" s="29"/>
      <c r="K222" s="29"/>
      <c r="L222" s="29"/>
      <c r="M222" s="29"/>
      <c r="N222" s="29"/>
      <c r="O222" s="29"/>
      <c r="P222" s="29"/>
      <c r="Q222" s="29"/>
      <c r="R222" s="29"/>
      <c r="S222" s="29"/>
      <c r="T222" s="325"/>
      <c r="U222" s="29"/>
      <c r="V222" s="29"/>
      <c r="W222" s="29"/>
      <c r="X222" s="29"/>
      <c r="Y222" s="29"/>
      <c r="Z222" s="29"/>
      <c r="AA222" s="29"/>
      <c r="AB222" s="29"/>
      <c r="AC222" s="29"/>
      <c r="AD222" s="29"/>
      <c r="AE222" s="29"/>
      <c r="AF222" s="29"/>
      <c r="AG222" s="29"/>
      <c r="AH222" s="29"/>
      <c r="AI222" s="29"/>
      <c r="AJ222" s="29"/>
      <c r="AK222" s="29"/>
    </row>
    <row r="223" spans="1:37" ht="15.75" customHeight="1">
      <c r="A223" s="29"/>
      <c r="B223" s="29"/>
      <c r="C223" s="29"/>
      <c r="D223" s="29"/>
      <c r="E223" s="750"/>
      <c r="F223" s="338"/>
      <c r="G223" s="29"/>
      <c r="H223" s="29"/>
      <c r="I223" s="29"/>
      <c r="J223" s="29"/>
      <c r="K223" s="29"/>
      <c r="L223" s="29"/>
      <c r="M223" s="29"/>
      <c r="N223" s="29"/>
      <c r="O223" s="29"/>
      <c r="P223" s="29"/>
      <c r="Q223" s="29"/>
      <c r="R223" s="29"/>
      <c r="S223" s="29"/>
      <c r="T223" s="325"/>
      <c r="U223" s="29"/>
      <c r="V223" s="29"/>
      <c r="W223" s="29"/>
      <c r="X223" s="29"/>
      <c r="Y223" s="29"/>
      <c r="Z223" s="29"/>
      <c r="AA223" s="29"/>
      <c r="AB223" s="29"/>
      <c r="AC223" s="29"/>
      <c r="AD223" s="29"/>
      <c r="AE223" s="29"/>
      <c r="AF223" s="29"/>
      <c r="AG223" s="29"/>
      <c r="AH223" s="29"/>
      <c r="AI223" s="29"/>
      <c r="AJ223" s="29"/>
      <c r="AK223" s="29"/>
    </row>
    <row r="224" spans="1:37" ht="15.75" customHeight="1">
      <c r="A224" s="29"/>
      <c r="B224" s="29"/>
      <c r="C224" s="29"/>
      <c r="D224" s="29"/>
      <c r="E224" s="750"/>
      <c r="F224" s="338"/>
      <c r="G224" s="29"/>
      <c r="H224" s="29"/>
      <c r="I224" s="29"/>
      <c r="J224" s="29"/>
      <c r="K224" s="29"/>
      <c r="L224" s="29"/>
      <c r="M224" s="29"/>
      <c r="N224" s="29"/>
      <c r="O224" s="29"/>
      <c r="P224" s="29"/>
      <c r="Q224" s="29"/>
      <c r="R224" s="29"/>
      <c r="S224" s="29"/>
      <c r="T224" s="325"/>
      <c r="U224" s="29"/>
      <c r="V224" s="29"/>
      <c r="W224" s="29"/>
      <c r="X224" s="29"/>
      <c r="Y224" s="29"/>
      <c r="Z224" s="29"/>
      <c r="AA224" s="29"/>
      <c r="AB224" s="29"/>
      <c r="AC224" s="29"/>
      <c r="AD224" s="29"/>
      <c r="AE224" s="29"/>
      <c r="AF224" s="29"/>
      <c r="AG224" s="29"/>
      <c r="AH224" s="29"/>
      <c r="AI224" s="29"/>
      <c r="AJ224" s="29"/>
      <c r="AK224" s="29"/>
    </row>
    <row r="225" spans="1:37" ht="15.75" customHeight="1">
      <c r="A225" s="29"/>
      <c r="B225" s="29"/>
      <c r="C225" s="29"/>
      <c r="D225" s="29"/>
      <c r="E225" s="750"/>
      <c r="F225" s="338"/>
      <c r="G225" s="29"/>
      <c r="H225" s="29"/>
      <c r="I225" s="29"/>
      <c r="J225" s="29"/>
      <c r="K225" s="29"/>
      <c r="L225" s="29"/>
      <c r="M225" s="29"/>
      <c r="N225" s="29"/>
      <c r="O225" s="29"/>
      <c r="P225" s="29"/>
      <c r="Q225" s="29"/>
      <c r="R225" s="29"/>
      <c r="S225" s="29"/>
      <c r="T225" s="325"/>
      <c r="U225" s="29"/>
      <c r="V225" s="29"/>
      <c r="W225" s="29"/>
      <c r="X225" s="29"/>
      <c r="Y225" s="29"/>
      <c r="Z225" s="29"/>
      <c r="AA225" s="29"/>
      <c r="AB225" s="29"/>
      <c r="AC225" s="29"/>
      <c r="AD225" s="29"/>
      <c r="AE225" s="29"/>
      <c r="AF225" s="29"/>
      <c r="AG225" s="29"/>
      <c r="AH225" s="29"/>
      <c r="AI225" s="29"/>
      <c r="AJ225" s="29"/>
      <c r="AK225" s="29"/>
    </row>
    <row r="226" spans="1:37" ht="15.75" customHeight="1">
      <c r="A226" s="29"/>
      <c r="B226" s="29"/>
      <c r="C226" s="29"/>
      <c r="D226" s="29"/>
      <c r="E226" s="750"/>
      <c r="F226" s="338"/>
      <c r="G226" s="29"/>
      <c r="H226" s="29"/>
      <c r="I226" s="29"/>
      <c r="J226" s="29"/>
      <c r="K226" s="29"/>
      <c r="L226" s="29"/>
      <c r="M226" s="29"/>
      <c r="N226" s="29"/>
      <c r="O226" s="29"/>
      <c r="P226" s="29"/>
      <c r="Q226" s="29"/>
      <c r="R226" s="29"/>
      <c r="S226" s="29"/>
      <c r="T226" s="325"/>
      <c r="U226" s="29"/>
      <c r="V226" s="29"/>
      <c r="W226" s="29"/>
      <c r="X226" s="29"/>
      <c r="Y226" s="29"/>
      <c r="Z226" s="29"/>
      <c r="AA226" s="29"/>
      <c r="AB226" s="29"/>
      <c r="AC226" s="29"/>
      <c r="AD226" s="29"/>
      <c r="AE226" s="29"/>
      <c r="AF226" s="29"/>
      <c r="AG226" s="29"/>
      <c r="AH226" s="29"/>
      <c r="AI226" s="29"/>
      <c r="AJ226" s="29"/>
      <c r="AK226" s="29"/>
    </row>
    <row r="227" spans="1:37" ht="15.75" customHeight="1">
      <c r="A227" s="29"/>
      <c r="B227" s="29"/>
      <c r="C227" s="29"/>
      <c r="D227" s="29"/>
      <c r="E227" s="750"/>
      <c r="F227" s="338"/>
      <c r="G227" s="29"/>
      <c r="H227" s="29"/>
      <c r="I227" s="29"/>
      <c r="J227" s="29"/>
      <c r="K227" s="29"/>
      <c r="L227" s="29"/>
      <c r="M227" s="29"/>
      <c r="N227" s="29"/>
      <c r="O227" s="29"/>
      <c r="P227" s="29"/>
      <c r="Q227" s="29"/>
      <c r="R227" s="29"/>
      <c r="S227" s="29"/>
      <c r="T227" s="325"/>
      <c r="U227" s="29"/>
      <c r="V227" s="29"/>
      <c r="W227" s="29"/>
      <c r="X227" s="29"/>
      <c r="Y227" s="29"/>
      <c r="Z227" s="29"/>
      <c r="AA227" s="29"/>
      <c r="AB227" s="29"/>
      <c r="AC227" s="29"/>
      <c r="AD227" s="29"/>
      <c r="AE227" s="29"/>
      <c r="AF227" s="29"/>
      <c r="AG227" s="29"/>
      <c r="AH227" s="29"/>
      <c r="AI227" s="29"/>
      <c r="AJ227" s="29"/>
      <c r="AK227" s="29"/>
    </row>
    <row r="228" spans="1:37" ht="15.75" customHeight="1">
      <c r="A228" s="29"/>
      <c r="B228" s="29"/>
      <c r="C228" s="29"/>
      <c r="D228" s="29"/>
      <c r="E228" s="750"/>
      <c r="F228" s="338"/>
      <c r="G228" s="29"/>
      <c r="H228" s="29"/>
      <c r="I228" s="29"/>
      <c r="J228" s="29"/>
      <c r="K228" s="29"/>
      <c r="L228" s="29"/>
      <c r="M228" s="29"/>
      <c r="N228" s="29"/>
      <c r="O228" s="29"/>
      <c r="P228" s="29"/>
      <c r="Q228" s="29"/>
      <c r="R228" s="29"/>
      <c r="S228" s="29"/>
      <c r="T228" s="325"/>
      <c r="U228" s="29"/>
      <c r="V228" s="29"/>
      <c r="W228" s="29"/>
      <c r="X228" s="29"/>
      <c r="Y228" s="29"/>
      <c r="Z228" s="29"/>
      <c r="AA228" s="29"/>
      <c r="AB228" s="29"/>
      <c r="AC228" s="29"/>
      <c r="AD228" s="29"/>
      <c r="AE228" s="29"/>
      <c r="AF228" s="29"/>
      <c r="AG228" s="29"/>
      <c r="AH228" s="29"/>
      <c r="AI228" s="29"/>
      <c r="AJ228" s="29"/>
      <c r="AK228" s="29"/>
    </row>
    <row r="229" spans="1:37" ht="15.75" customHeight="1">
      <c r="A229" s="29"/>
      <c r="B229" s="29"/>
      <c r="C229" s="29"/>
      <c r="D229" s="29"/>
      <c r="E229" s="750"/>
      <c r="F229" s="338"/>
      <c r="G229" s="29"/>
      <c r="H229" s="29"/>
      <c r="I229" s="29"/>
      <c r="J229" s="29"/>
      <c r="K229" s="29"/>
      <c r="L229" s="29"/>
      <c r="M229" s="29"/>
      <c r="N229" s="29"/>
      <c r="O229" s="29"/>
      <c r="P229" s="29"/>
      <c r="Q229" s="29"/>
      <c r="R229" s="29"/>
      <c r="S229" s="29"/>
      <c r="T229" s="325"/>
      <c r="U229" s="29"/>
      <c r="V229" s="29"/>
      <c r="W229" s="29"/>
      <c r="X229" s="29"/>
      <c r="Y229" s="29"/>
      <c r="Z229" s="29"/>
      <c r="AA229" s="29"/>
      <c r="AB229" s="29"/>
      <c r="AC229" s="29"/>
      <c r="AD229" s="29"/>
      <c r="AE229" s="29"/>
      <c r="AF229" s="29"/>
      <c r="AG229" s="29"/>
      <c r="AH229" s="29"/>
      <c r="AI229" s="29"/>
      <c r="AJ229" s="29"/>
      <c r="AK229" s="29"/>
    </row>
    <row r="230" spans="1:37" ht="15.75" customHeight="1">
      <c r="A230" s="29"/>
      <c r="B230" s="29"/>
      <c r="C230" s="29"/>
      <c r="D230" s="29"/>
      <c r="E230" s="750"/>
      <c r="F230" s="338"/>
      <c r="G230" s="29"/>
      <c r="H230" s="29"/>
      <c r="I230" s="29"/>
      <c r="J230" s="29"/>
      <c r="K230" s="29"/>
      <c r="L230" s="29"/>
      <c r="M230" s="29"/>
      <c r="N230" s="29"/>
      <c r="O230" s="29"/>
      <c r="P230" s="29"/>
      <c r="Q230" s="29"/>
      <c r="R230" s="29"/>
      <c r="S230" s="29"/>
      <c r="T230" s="325"/>
      <c r="U230" s="29"/>
      <c r="V230" s="29"/>
      <c r="W230" s="29"/>
      <c r="X230" s="29"/>
      <c r="Y230" s="29"/>
      <c r="Z230" s="29"/>
      <c r="AA230" s="29"/>
      <c r="AB230" s="29"/>
      <c r="AC230" s="29"/>
      <c r="AD230" s="29"/>
      <c r="AE230" s="29"/>
      <c r="AF230" s="29"/>
      <c r="AG230" s="29"/>
      <c r="AH230" s="29"/>
      <c r="AI230" s="29"/>
      <c r="AJ230" s="29"/>
      <c r="AK230" s="29"/>
    </row>
    <row r="231" spans="1:37" ht="15.75" customHeight="1">
      <c r="A231" s="29"/>
      <c r="B231" s="29"/>
      <c r="C231" s="29"/>
      <c r="D231" s="29"/>
      <c r="E231" s="750"/>
      <c r="F231" s="338"/>
      <c r="G231" s="29"/>
      <c r="H231" s="29"/>
      <c r="I231" s="29"/>
      <c r="J231" s="29"/>
      <c r="K231" s="29"/>
      <c r="L231" s="29"/>
      <c r="M231" s="29"/>
      <c r="N231" s="29"/>
      <c r="O231" s="29"/>
      <c r="P231" s="29"/>
      <c r="Q231" s="29"/>
      <c r="R231" s="29"/>
      <c r="S231" s="29"/>
      <c r="T231" s="325"/>
      <c r="U231" s="29"/>
      <c r="V231" s="29"/>
      <c r="W231" s="29"/>
      <c r="X231" s="29"/>
      <c r="Y231" s="29"/>
      <c r="Z231" s="29"/>
      <c r="AA231" s="29"/>
      <c r="AB231" s="29"/>
      <c r="AC231" s="29"/>
      <c r="AD231" s="29"/>
      <c r="AE231" s="29"/>
      <c r="AF231" s="29"/>
      <c r="AG231" s="29"/>
      <c r="AH231" s="29"/>
      <c r="AI231" s="29"/>
      <c r="AJ231" s="29"/>
      <c r="AK231" s="29"/>
    </row>
    <row r="232" spans="1:37" ht="15.75" customHeight="1">
      <c r="A232" s="29"/>
      <c r="B232" s="29"/>
      <c r="C232" s="29"/>
      <c r="D232" s="29"/>
      <c r="E232" s="750"/>
      <c r="F232" s="338"/>
      <c r="G232" s="29"/>
      <c r="H232" s="29"/>
      <c r="I232" s="29"/>
      <c r="J232" s="29"/>
      <c r="K232" s="29"/>
      <c r="L232" s="29"/>
      <c r="M232" s="29"/>
      <c r="N232" s="29"/>
      <c r="O232" s="29"/>
      <c r="P232" s="29"/>
      <c r="Q232" s="29"/>
      <c r="R232" s="29"/>
      <c r="S232" s="29"/>
      <c r="T232" s="325"/>
      <c r="U232" s="29"/>
      <c r="V232" s="29"/>
      <c r="W232" s="29"/>
      <c r="X232" s="29"/>
      <c r="Y232" s="29"/>
      <c r="Z232" s="29"/>
      <c r="AA232" s="29"/>
      <c r="AB232" s="29"/>
      <c r="AC232" s="29"/>
      <c r="AD232" s="29"/>
      <c r="AE232" s="29"/>
      <c r="AF232" s="29"/>
      <c r="AG232" s="29"/>
      <c r="AH232" s="29"/>
      <c r="AI232" s="29"/>
      <c r="AJ232" s="29"/>
      <c r="AK232" s="29"/>
    </row>
    <row r="233" spans="1:37" ht="15.75" customHeight="1">
      <c r="A233" s="29"/>
      <c r="B233" s="29"/>
      <c r="C233" s="29"/>
      <c r="D233" s="29"/>
      <c r="E233" s="750"/>
      <c r="F233" s="338"/>
      <c r="G233" s="29"/>
      <c r="H233" s="29"/>
      <c r="I233" s="29"/>
      <c r="J233" s="29"/>
      <c r="K233" s="29"/>
      <c r="L233" s="29"/>
      <c r="M233" s="29"/>
      <c r="N233" s="29"/>
      <c r="O233" s="29"/>
      <c r="P233" s="29"/>
      <c r="Q233" s="29"/>
      <c r="R233" s="29"/>
      <c r="S233" s="29"/>
      <c r="T233" s="325"/>
      <c r="U233" s="29"/>
      <c r="V233" s="29"/>
      <c r="W233" s="29"/>
      <c r="X233" s="29"/>
      <c r="Y233" s="29"/>
      <c r="Z233" s="29"/>
      <c r="AA233" s="29"/>
      <c r="AB233" s="29"/>
      <c r="AC233" s="29"/>
      <c r="AD233" s="29"/>
      <c r="AE233" s="29"/>
      <c r="AF233" s="29"/>
      <c r="AG233" s="29"/>
      <c r="AH233" s="29"/>
      <c r="AI233" s="29"/>
      <c r="AJ233" s="29"/>
      <c r="AK233" s="29"/>
    </row>
    <row r="234" spans="1:37" ht="15.75" customHeight="1">
      <c r="A234" s="29"/>
      <c r="B234" s="29"/>
      <c r="C234" s="29"/>
      <c r="D234" s="29"/>
      <c r="E234" s="750"/>
      <c r="F234" s="338"/>
      <c r="G234" s="29"/>
      <c r="H234" s="29"/>
      <c r="I234" s="29"/>
      <c r="J234" s="29"/>
      <c r="K234" s="29"/>
      <c r="L234" s="29"/>
      <c r="M234" s="29"/>
      <c r="N234" s="29"/>
      <c r="O234" s="29"/>
      <c r="P234" s="29"/>
      <c r="Q234" s="29"/>
      <c r="R234" s="29"/>
      <c r="S234" s="29"/>
      <c r="T234" s="325"/>
      <c r="U234" s="29"/>
      <c r="V234" s="29"/>
      <c r="W234" s="29"/>
      <c r="X234" s="29"/>
      <c r="Y234" s="29"/>
      <c r="Z234" s="29"/>
      <c r="AA234" s="29"/>
      <c r="AB234" s="29"/>
      <c r="AC234" s="29"/>
      <c r="AD234" s="29"/>
      <c r="AE234" s="29"/>
      <c r="AF234" s="29"/>
      <c r="AG234" s="29"/>
      <c r="AH234" s="29"/>
      <c r="AI234" s="29"/>
      <c r="AJ234" s="29"/>
      <c r="AK234" s="29"/>
    </row>
    <row r="235" spans="1:37" ht="15.75" customHeight="1">
      <c r="A235" s="29"/>
      <c r="B235" s="29"/>
      <c r="C235" s="29"/>
      <c r="D235" s="29"/>
      <c r="E235" s="750"/>
      <c r="F235" s="338"/>
      <c r="G235" s="29"/>
      <c r="H235" s="29"/>
      <c r="I235" s="29"/>
      <c r="J235" s="29"/>
      <c r="K235" s="29"/>
      <c r="L235" s="29"/>
      <c r="M235" s="29"/>
      <c r="N235" s="29"/>
      <c r="O235" s="29"/>
      <c r="P235" s="29"/>
      <c r="Q235" s="29"/>
      <c r="R235" s="29"/>
      <c r="S235" s="29"/>
      <c r="T235" s="325"/>
      <c r="U235" s="29"/>
      <c r="V235" s="29"/>
      <c r="W235" s="29"/>
      <c r="X235" s="29"/>
      <c r="Y235" s="29"/>
      <c r="Z235" s="29"/>
      <c r="AA235" s="29"/>
      <c r="AB235" s="29"/>
      <c r="AC235" s="29"/>
      <c r="AD235" s="29"/>
      <c r="AE235" s="29"/>
      <c r="AF235" s="29"/>
      <c r="AG235" s="29"/>
      <c r="AH235" s="29"/>
      <c r="AI235" s="29"/>
      <c r="AJ235" s="29"/>
      <c r="AK235" s="29"/>
    </row>
    <row r="236" spans="1:37" ht="15.75" customHeight="1">
      <c r="A236" s="29"/>
      <c r="B236" s="29"/>
      <c r="C236" s="29"/>
      <c r="D236" s="29"/>
      <c r="E236" s="750"/>
      <c r="F236" s="338"/>
      <c r="G236" s="29"/>
      <c r="H236" s="29"/>
      <c r="I236" s="29"/>
      <c r="J236" s="29"/>
      <c r="K236" s="29"/>
      <c r="L236" s="29"/>
      <c r="M236" s="29"/>
      <c r="N236" s="29"/>
      <c r="O236" s="29"/>
      <c r="P236" s="29"/>
      <c r="Q236" s="29"/>
      <c r="R236" s="29"/>
      <c r="S236" s="29"/>
      <c r="T236" s="325"/>
      <c r="U236" s="29"/>
      <c r="V236" s="29"/>
      <c r="W236" s="29"/>
      <c r="X236" s="29"/>
      <c r="Y236" s="29"/>
      <c r="Z236" s="29"/>
      <c r="AA236" s="29"/>
      <c r="AB236" s="29"/>
      <c r="AC236" s="29"/>
      <c r="AD236" s="29"/>
      <c r="AE236" s="29"/>
      <c r="AF236" s="29"/>
      <c r="AG236" s="29"/>
      <c r="AH236" s="29"/>
      <c r="AI236" s="29"/>
      <c r="AJ236" s="29"/>
      <c r="AK236" s="29"/>
    </row>
    <row r="237" spans="1:37" ht="15.75" customHeight="1">
      <c r="A237" s="29"/>
      <c r="B237" s="29"/>
      <c r="C237" s="29"/>
      <c r="D237" s="29"/>
      <c r="E237" s="750"/>
      <c r="F237" s="338"/>
      <c r="G237" s="29"/>
      <c r="H237" s="29"/>
      <c r="I237" s="29"/>
      <c r="J237" s="29"/>
      <c r="K237" s="29"/>
      <c r="L237" s="29"/>
      <c r="M237" s="29"/>
      <c r="N237" s="29"/>
      <c r="O237" s="29"/>
      <c r="P237" s="29"/>
      <c r="Q237" s="29"/>
      <c r="R237" s="29"/>
      <c r="S237" s="29"/>
      <c r="T237" s="325"/>
      <c r="U237" s="29"/>
      <c r="V237" s="29"/>
      <c r="W237" s="29"/>
      <c r="X237" s="29"/>
      <c r="Y237" s="29"/>
      <c r="Z237" s="29"/>
      <c r="AA237" s="29"/>
      <c r="AB237" s="29"/>
      <c r="AC237" s="29"/>
      <c r="AD237" s="29"/>
      <c r="AE237" s="29"/>
      <c r="AF237" s="29"/>
      <c r="AG237" s="29"/>
      <c r="AH237" s="29"/>
      <c r="AI237" s="29"/>
      <c r="AJ237" s="29"/>
      <c r="AK237" s="29"/>
    </row>
    <row r="238" spans="1:37" ht="15.75" customHeight="1">
      <c r="A238" s="29"/>
      <c r="B238" s="29"/>
      <c r="C238" s="29"/>
      <c r="D238" s="29"/>
      <c r="E238" s="750"/>
      <c r="F238" s="338"/>
      <c r="G238" s="29"/>
      <c r="H238" s="29"/>
      <c r="I238" s="29"/>
      <c r="J238" s="29"/>
      <c r="K238" s="29"/>
      <c r="L238" s="29"/>
      <c r="M238" s="29"/>
      <c r="N238" s="29"/>
      <c r="O238" s="29"/>
      <c r="P238" s="29"/>
      <c r="Q238" s="29"/>
      <c r="R238" s="29"/>
      <c r="S238" s="29"/>
      <c r="T238" s="325"/>
      <c r="U238" s="29"/>
      <c r="V238" s="29"/>
      <c r="W238" s="29"/>
      <c r="X238" s="29"/>
      <c r="Y238" s="29"/>
      <c r="Z238" s="29"/>
      <c r="AA238" s="29"/>
      <c r="AB238" s="29"/>
      <c r="AC238" s="29"/>
      <c r="AD238" s="29"/>
      <c r="AE238" s="29"/>
      <c r="AF238" s="29"/>
      <c r="AG238" s="29"/>
      <c r="AH238" s="29"/>
      <c r="AI238" s="29"/>
      <c r="AJ238" s="29"/>
      <c r="AK238" s="29"/>
    </row>
    <row r="239" spans="1:37" ht="15.75" customHeight="1">
      <c r="A239" s="29"/>
      <c r="B239" s="29"/>
      <c r="C239" s="29"/>
      <c r="D239" s="29"/>
      <c r="E239" s="750"/>
      <c r="F239" s="338"/>
      <c r="G239" s="29"/>
      <c r="H239" s="29"/>
      <c r="I239" s="29"/>
      <c r="J239" s="29"/>
      <c r="K239" s="29"/>
      <c r="L239" s="29"/>
      <c r="M239" s="29"/>
      <c r="N239" s="29"/>
      <c r="O239" s="29"/>
      <c r="P239" s="29"/>
      <c r="Q239" s="29"/>
      <c r="R239" s="29"/>
      <c r="S239" s="29"/>
      <c r="T239" s="325"/>
      <c r="U239" s="29"/>
      <c r="V239" s="29"/>
      <c r="W239" s="29"/>
      <c r="X239" s="29"/>
      <c r="Y239" s="29"/>
      <c r="Z239" s="29"/>
      <c r="AA239" s="29"/>
      <c r="AB239" s="29"/>
      <c r="AC239" s="29"/>
      <c r="AD239" s="29"/>
      <c r="AE239" s="29"/>
      <c r="AF239" s="29"/>
      <c r="AG239" s="29"/>
      <c r="AH239" s="29"/>
      <c r="AI239" s="29"/>
      <c r="AJ239" s="29"/>
      <c r="AK239" s="29"/>
    </row>
    <row r="240" spans="1:37" ht="15.75" customHeight="1">
      <c r="A240" s="29"/>
      <c r="B240" s="29"/>
      <c r="C240" s="29"/>
      <c r="D240" s="29"/>
      <c r="E240" s="750"/>
      <c r="F240" s="338"/>
      <c r="G240" s="29"/>
      <c r="H240" s="29"/>
      <c r="I240" s="29"/>
      <c r="J240" s="29"/>
      <c r="K240" s="29"/>
      <c r="L240" s="29"/>
      <c r="M240" s="29"/>
      <c r="N240" s="29"/>
      <c r="O240" s="29"/>
      <c r="P240" s="29"/>
      <c r="Q240" s="29"/>
      <c r="R240" s="29"/>
      <c r="S240" s="29"/>
      <c r="T240" s="325"/>
      <c r="U240" s="29"/>
      <c r="V240" s="29"/>
      <c r="W240" s="29"/>
      <c r="X240" s="29"/>
      <c r="Y240" s="29"/>
      <c r="Z240" s="29"/>
      <c r="AA240" s="29"/>
      <c r="AB240" s="29"/>
      <c r="AC240" s="29"/>
      <c r="AD240" s="29"/>
      <c r="AE240" s="29"/>
      <c r="AF240" s="29"/>
      <c r="AG240" s="29"/>
      <c r="AH240" s="29"/>
      <c r="AI240" s="29"/>
      <c r="AJ240" s="29"/>
      <c r="AK240" s="29"/>
    </row>
    <row r="241" spans="1:37" ht="15.75" customHeight="1">
      <c r="A241" s="29"/>
      <c r="B241" s="29"/>
      <c r="C241" s="29"/>
      <c r="D241" s="29"/>
      <c r="E241" s="750"/>
      <c r="F241" s="338"/>
      <c r="G241" s="29"/>
      <c r="H241" s="29"/>
      <c r="I241" s="29"/>
      <c r="J241" s="29"/>
      <c r="K241" s="29"/>
      <c r="L241" s="29"/>
      <c r="M241" s="29"/>
      <c r="N241" s="29"/>
      <c r="O241" s="29"/>
      <c r="P241" s="29"/>
      <c r="Q241" s="29"/>
      <c r="R241" s="29"/>
      <c r="S241" s="29"/>
      <c r="T241" s="325"/>
      <c r="U241" s="29"/>
      <c r="V241" s="29"/>
      <c r="W241" s="29"/>
      <c r="X241" s="29"/>
      <c r="Y241" s="29"/>
      <c r="Z241" s="29"/>
      <c r="AA241" s="29"/>
      <c r="AB241" s="29"/>
      <c r="AC241" s="29"/>
      <c r="AD241" s="29"/>
      <c r="AE241" s="29"/>
      <c r="AF241" s="29"/>
      <c r="AG241" s="29"/>
      <c r="AH241" s="29"/>
      <c r="AI241" s="29"/>
      <c r="AJ241" s="29"/>
      <c r="AK241" s="29"/>
    </row>
    <row r="242" spans="1:37" ht="15.75" customHeight="1">
      <c r="A242" s="29"/>
      <c r="B242" s="29"/>
      <c r="C242" s="29"/>
      <c r="D242" s="29"/>
      <c r="E242" s="750"/>
      <c r="F242" s="338"/>
      <c r="G242" s="29"/>
      <c r="H242" s="29"/>
      <c r="I242" s="29"/>
      <c r="J242" s="29"/>
      <c r="K242" s="29"/>
      <c r="L242" s="29"/>
      <c r="M242" s="29"/>
      <c r="N242" s="29"/>
      <c r="O242" s="29"/>
      <c r="P242" s="29"/>
      <c r="Q242" s="29"/>
      <c r="R242" s="29"/>
      <c r="S242" s="29"/>
      <c r="T242" s="325"/>
      <c r="U242" s="29"/>
      <c r="V242" s="29"/>
      <c r="W242" s="29"/>
      <c r="X242" s="29"/>
      <c r="Y242" s="29"/>
      <c r="Z242" s="29"/>
      <c r="AA242" s="29"/>
      <c r="AB242" s="29"/>
      <c r="AC242" s="29"/>
      <c r="AD242" s="29"/>
      <c r="AE242" s="29"/>
      <c r="AF242" s="29"/>
      <c r="AG242" s="29"/>
      <c r="AH242" s="29"/>
      <c r="AI242" s="29"/>
      <c r="AJ242" s="29"/>
      <c r="AK242" s="29"/>
    </row>
    <row r="243" spans="1:37" ht="15.75" customHeight="1">
      <c r="A243" s="29"/>
      <c r="B243" s="29"/>
      <c r="C243" s="29"/>
      <c r="D243" s="29"/>
      <c r="E243" s="750"/>
      <c r="F243" s="338"/>
      <c r="G243" s="29"/>
      <c r="H243" s="29"/>
      <c r="I243" s="29"/>
      <c r="J243" s="29"/>
      <c r="K243" s="29"/>
      <c r="L243" s="29"/>
      <c r="M243" s="29"/>
      <c r="N243" s="29"/>
      <c r="O243" s="29"/>
      <c r="P243" s="29"/>
      <c r="Q243" s="29"/>
      <c r="R243" s="29"/>
      <c r="S243" s="29"/>
      <c r="T243" s="325"/>
      <c r="U243" s="29"/>
      <c r="V243" s="29"/>
      <c r="W243" s="29"/>
      <c r="X243" s="29"/>
      <c r="Y243" s="29"/>
      <c r="Z243" s="29"/>
      <c r="AA243" s="29"/>
      <c r="AB243" s="29"/>
      <c r="AC243" s="29"/>
      <c r="AD243" s="29"/>
      <c r="AE243" s="29"/>
      <c r="AF243" s="29"/>
      <c r="AG243" s="29"/>
      <c r="AH243" s="29"/>
      <c r="AI243" s="29"/>
      <c r="AJ243" s="29"/>
      <c r="AK243" s="29"/>
    </row>
    <row r="244" spans="1:37" ht="15.75" customHeight="1">
      <c r="A244" s="29"/>
      <c r="B244" s="29"/>
      <c r="C244" s="29"/>
      <c r="D244" s="29"/>
      <c r="E244" s="750"/>
      <c r="F244" s="338"/>
      <c r="G244" s="29"/>
      <c r="H244" s="29"/>
      <c r="I244" s="29"/>
      <c r="J244" s="29"/>
      <c r="K244" s="29"/>
      <c r="L244" s="29"/>
      <c r="M244" s="29"/>
      <c r="N244" s="29"/>
      <c r="O244" s="29"/>
      <c r="P244" s="29"/>
      <c r="Q244" s="29"/>
      <c r="R244" s="29"/>
      <c r="S244" s="29"/>
      <c r="T244" s="325"/>
      <c r="U244" s="29"/>
      <c r="V244" s="29"/>
      <c r="W244" s="29"/>
      <c r="X244" s="29"/>
      <c r="Y244" s="29"/>
      <c r="Z244" s="29"/>
      <c r="AA244" s="29"/>
      <c r="AB244" s="29"/>
      <c r="AC244" s="29"/>
      <c r="AD244" s="29"/>
      <c r="AE244" s="29"/>
      <c r="AF244" s="29"/>
      <c r="AG244" s="29"/>
      <c r="AH244" s="29"/>
      <c r="AI244" s="29"/>
      <c r="AJ244" s="29"/>
      <c r="AK244" s="29"/>
    </row>
    <row r="245" spans="1:37" ht="15.75" customHeight="1">
      <c r="A245" s="29"/>
      <c r="B245" s="29"/>
      <c r="C245" s="29"/>
      <c r="D245" s="29"/>
      <c r="E245" s="750"/>
      <c r="F245" s="338"/>
      <c r="G245" s="29"/>
      <c r="H245" s="29"/>
      <c r="I245" s="29"/>
      <c r="J245" s="29"/>
      <c r="K245" s="29"/>
      <c r="L245" s="29"/>
      <c r="M245" s="29"/>
      <c r="N245" s="29"/>
      <c r="O245" s="29"/>
      <c r="P245" s="29"/>
      <c r="Q245" s="29"/>
      <c r="R245" s="29"/>
      <c r="S245" s="29"/>
      <c r="T245" s="325"/>
      <c r="U245" s="29"/>
      <c r="V245" s="29"/>
      <c r="W245" s="29"/>
      <c r="X245" s="29"/>
      <c r="Y245" s="29"/>
      <c r="Z245" s="29"/>
      <c r="AA245" s="29"/>
      <c r="AB245" s="29"/>
      <c r="AC245" s="29"/>
      <c r="AD245" s="29"/>
      <c r="AE245" s="29"/>
      <c r="AF245" s="29"/>
      <c r="AG245" s="29"/>
      <c r="AH245" s="29"/>
      <c r="AI245" s="29"/>
      <c r="AJ245" s="29"/>
      <c r="AK245" s="29"/>
    </row>
    <row r="246" spans="1:37" ht="15.75" customHeight="1">
      <c r="A246" s="29"/>
      <c r="B246" s="29"/>
      <c r="C246" s="29"/>
      <c r="D246" s="29"/>
      <c r="E246" s="750"/>
      <c r="F246" s="338"/>
      <c r="G246" s="29"/>
      <c r="H246" s="29"/>
      <c r="I246" s="29"/>
      <c r="J246" s="29"/>
      <c r="K246" s="29"/>
      <c r="L246" s="29"/>
      <c r="M246" s="29"/>
      <c r="N246" s="29"/>
      <c r="O246" s="29"/>
      <c r="P246" s="29"/>
      <c r="Q246" s="29"/>
      <c r="R246" s="29"/>
      <c r="S246" s="29"/>
      <c r="T246" s="325"/>
      <c r="U246" s="29"/>
      <c r="V246" s="29"/>
      <c r="W246" s="29"/>
      <c r="X246" s="29"/>
      <c r="Y246" s="29"/>
      <c r="Z246" s="29"/>
      <c r="AA246" s="29"/>
      <c r="AB246" s="29"/>
      <c r="AC246" s="29"/>
      <c r="AD246" s="29"/>
      <c r="AE246" s="29"/>
      <c r="AF246" s="29"/>
      <c r="AG246" s="29"/>
      <c r="AH246" s="29"/>
      <c r="AI246" s="29"/>
      <c r="AJ246" s="29"/>
      <c r="AK246" s="29"/>
    </row>
    <row r="247" spans="1:37" ht="15.75" customHeight="1">
      <c r="A247" s="29"/>
      <c r="B247" s="29"/>
      <c r="C247" s="29"/>
      <c r="D247" s="29"/>
      <c r="E247" s="750"/>
      <c r="F247" s="338"/>
      <c r="G247" s="29"/>
      <c r="H247" s="29"/>
      <c r="I247" s="29"/>
      <c r="J247" s="29"/>
      <c r="K247" s="29"/>
      <c r="L247" s="29"/>
      <c r="M247" s="29"/>
      <c r="N247" s="29"/>
      <c r="O247" s="29"/>
      <c r="P247" s="29"/>
      <c r="Q247" s="29"/>
      <c r="R247" s="29"/>
      <c r="S247" s="29"/>
      <c r="T247" s="325"/>
      <c r="U247" s="29"/>
      <c r="V247" s="29"/>
      <c r="W247" s="29"/>
      <c r="X247" s="29"/>
      <c r="Y247" s="29"/>
      <c r="Z247" s="29"/>
      <c r="AA247" s="29"/>
      <c r="AB247" s="29"/>
      <c r="AC247" s="29"/>
      <c r="AD247" s="29"/>
      <c r="AE247" s="29"/>
      <c r="AF247" s="29"/>
      <c r="AG247" s="29"/>
      <c r="AH247" s="29"/>
      <c r="AI247" s="29"/>
      <c r="AJ247" s="29"/>
      <c r="AK247" s="29"/>
    </row>
    <row r="248" spans="1:37" ht="15.75" customHeight="1">
      <c r="A248" s="29"/>
      <c r="B248" s="29"/>
      <c r="C248" s="29"/>
      <c r="D248" s="29"/>
      <c r="E248" s="750"/>
      <c r="F248" s="338"/>
      <c r="G248" s="29"/>
      <c r="H248" s="29"/>
      <c r="I248" s="29"/>
      <c r="J248" s="29"/>
      <c r="K248" s="29"/>
      <c r="L248" s="29"/>
      <c r="M248" s="29"/>
      <c r="N248" s="29"/>
      <c r="O248" s="29"/>
      <c r="P248" s="29"/>
      <c r="Q248" s="29"/>
      <c r="R248" s="29"/>
      <c r="S248" s="29"/>
      <c r="T248" s="325"/>
      <c r="U248" s="29"/>
      <c r="V248" s="29"/>
      <c r="W248" s="29"/>
      <c r="X248" s="29"/>
      <c r="Y248" s="29"/>
      <c r="Z248" s="29"/>
      <c r="AA248" s="29"/>
      <c r="AB248" s="29"/>
      <c r="AC248" s="29"/>
      <c r="AD248" s="29"/>
      <c r="AE248" s="29"/>
      <c r="AF248" s="29"/>
      <c r="AG248" s="29"/>
      <c r="AH248" s="29"/>
      <c r="AI248" s="29"/>
      <c r="AJ248" s="29"/>
      <c r="AK248" s="29"/>
    </row>
    <row r="249" spans="1:37" ht="15.75" customHeight="1">
      <c r="A249" s="29"/>
      <c r="B249" s="29"/>
      <c r="C249" s="29"/>
      <c r="D249" s="29"/>
      <c r="E249" s="750"/>
      <c r="F249" s="338"/>
      <c r="G249" s="29"/>
      <c r="H249" s="29"/>
      <c r="I249" s="29"/>
      <c r="J249" s="29"/>
      <c r="K249" s="29"/>
      <c r="L249" s="29"/>
      <c r="M249" s="29"/>
      <c r="N249" s="29"/>
      <c r="O249" s="29"/>
      <c r="P249" s="29"/>
      <c r="Q249" s="29"/>
      <c r="R249" s="29"/>
      <c r="S249" s="29"/>
      <c r="T249" s="325"/>
      <c r="U249" s="29"/>
      <c r="V249" s="29"/>
      <c r="W249" s="29"/>
      <c r="X249" s="29"/>
      <c r="Y249" s="29"/>
      <c r="Z249" s="29"/>
      <c r="AA249" s="29"/>
      <c r="AB249" s="29"/>
      <c r="AC249" s="29"/>
      <c r="AD249" s="29"/>
      <c r="AE249" s="29"/>
      <c r="AF249" s="29"/>
      <c r="AG249" s="29"/>
      <c r="AH249" s="29"/>
      <c r="AI249" s="29"/>
      <c r="AJ249" s="29"/>
      <c r="AK249" s="29"/>
    </row>
    <row r="250" spans="1:37" ht="15.75" customHeight="1">
      <c r="A250" s="29"/>
      <c r="B250" s="29"/>
      <c r="C250" s="29"/>
      <c r="D250" s="29"/>
      <c r="E250" s="750"/>
      <c r="F250" s="338"/>
      <c r="G250" s="29"/>
      <c r="H250" s="29"/>
      <c r="I250" s="29"/>
      <c r="J250" s="29"/>
      <c r="K250" s="29"/>
      <c r="L250" s="29"/>
      <c r="M250" s="29"/>
      <c r="N250" s="29"/>
      <c r="O250" s="29"/>
      <c r="P250" s="29"/>
      <c r="Q250" s="29"/>
      <c r="R250" s="29"/>
      <c r="S250" s="29"/>
      <c r="T250" s="325"/>
      <c r="U250" s="29"/>
      <c r="V250" s="29"/>
      <c r="W250" s="29"/>
      <c r="X250" s="29"/>
      <c r="Y250" s="29"/>
      <c r="Z250" s="29"/>
      <c r="AA250" s="29"/>
      <c r="AB250" s="29"/>
      <c r="AC250" s="29"/>
      <c r="AD250" s="29"/>
      <c r="AE250" s="29"/>
      <c r="AF250" s="29"/>
      <c r="AG250" s="29"/>
      <c r="AH250" s="29"/>
      <c r="AI250" s="29"/>
      <c r="AJ250" s="29"/>
      <c r="AK250" s="29"/>
    </row>
    <row r="251" spans="1:37" ht="15.75" customHeight="1">
      <c r="A251" s="29"/>
      <c r="B251" s="29"/>
      <c r="C251" s="29"/>
      <c r="D251" s="29"/>
      <c r="E251" s="750"/>
      <c r="F251" s="338"/>
      <c r="G251" s="29"/>
      <c r="H251" s="29"/>
      <c r="I251" s="29"/>
      <c r="J251" s="29"/>
      <c r="K251" s="29"/>
      <c r="L251" s="29"/>
      <c r="M251" s="29"/>
      <c r="N251" s="29"/>
      <c r="O251" s="29"/>
      <c r="P251" s="29"/>
      <c r="Q251" s="29"/>
      <c r="R251" s="29"/>
      <c r="S251" s="29"/>
      <c r="T251" s="325"/>
      <c r="U251" s="29"/>
      <c r="V251" s="29"/>
      <c r="W251" s="29"/>
      <c r="X251" s="29"/>
      <c r="Y251" s="29"/>
      <c r="Z251" s="29"/>
      <c r="AA251" s="29"/>
      <c r="AB251" s="29"/>
      <c r="AC251" s="29"/>
      <c r="AD251" s="29"/>
      <c r="AE251" s="29"/>
      <c r="AF251" s="29"/>
      <c r="AG251" s="29"/>
      <c r="AH251" s="29"/>
      <c r="AI251" s="29"/>
      <c r="AJ251" s="29"/>
      <c r="AK251" s="29"/>
    </row>
    <row r="252" spans="1:37" ht="15.75" customHeight="1">
      <c r="A252" s="29"/>
      <c r="B252" s="29"/>
      <c r="C252" s="29"/>
      <c r="D252" s="29"/>
      <c r="E252" s="750"/>
      <c r="F252" s="338"/>
      <c r="G252" s="29"/>
      <c r="H252" s="29"/>
      <c r="I252" s="29"/>
      <c r="J252" s="29"/>
      <c r="K252" s="29"/>
      <c r="L252" s="29"/>
      <c r="M252" s="29"/>
      <c r="N252" s="29"/>
      <c r="O252" s="29"/>
      <c r="P252" s="29"/>
      <c r="Q252" s="29"/>
      <c r="R252" s="29"/>
      <c r="S252" s="29"/>
      <c r="T252" s="325"/>
      <c r="U252" s="29"/>
      <c r="V252" s="29"/>
      <c r="W252" s="29"/>
      <c r="X252" s="29"/>
      <c r="Y252" s="29"/>
      <c r="Z252" s="29"/>
      <c r="AA252" s="29"/>
      <c r="AB252" s="29"/>
      <c r="AC252" s="29"/>
      <c r="AD252" s="29"/>
      <c r="AE252" s="29"/>
      <c r="AF252" s="29"/>
      <c r="AG252" s="29"/>
      <c r="AH252" s="29"/>
      <c r="AI252" s="29"/>
      <c r="AJ252" s="29"/>
      <c r="AK252" s="29"/>
    </row>
    <row r="253" spans="1:37" ht="15.75" customHeight="1">
      <c r="A253" s="29"/>
      <c r="B253" s="29"/>
      <c r="C253" s="29"/>
      <c r="D253" s="29"/>
      <c r="E253" s="750"/>
      <c r="F253" s="338"/>
      <c r="G253" s="29"/>
      <c r="H253" s="29"/>
      <c r="I253" s="29"/>
      <c r="J253" s="29"/>
      <c r="K253" s="29"/>
      <c r="L253" s="29"/>
      <c r="M253" s="29"/>
      <c r="N253" s="29"/>
      <c r="O253" s="29"/>
      <c r="P253" s="29"/>
      <c r="Q253" s="29"/>
      <c r="R253" s="29"/>
      <c r="S253" s="29"/>
      <c r="T253" s="325"/>
      <c r="U253" s="29"/>
      <c r="V253" s="29"/>
      <c r="W253" s="29"/>
      <c r="X253" s="29"/>
      <c r="Y253" s="29"/>
      <c r="Z253" s="29"/>
      <c r="AA253" s="29"/>
      <c r="AB253" s="29"/>
      <c r="AC253" s="29"/>
      <c r="AD253" s="29"/>
      <c r="AE253" s="29"/>
      <c r="AF253" s="29"/>
      <c r="AG253" s="29"/>
      <c r="AH253" s="29"/>
      <c r="AI253" s="29"/>
      <c r="AJ253" s="29"/>
      <c r="AK253" s="29"/>
    </row>
    <row r="254" spans="1:37" ht="15.75" customHeight="1">
      <c r="A254" s="29"/>
      <c r="B254" s="29"/>
      <c r="C254" s="29"/>
      <c r="D254" s="29"/>
      <c r="E254" s="750"/>
      <c r="F254" s="338"/>
      <c r="G254" s="29"/>
      <c r="H254" s="29"/>
      <c r="I254" s="29"/>
      <c r="J254" s="29"/>
      <c r="K254" s="29"/>
      <c r="L254" s="29"/>
      <c r="M254" s="29"/>
      <c r="N254" s="29"/>
      <c r="O254" s="29"/>
      <c r="P254" s="29"/>
      <c r="Q254" s="29"/>
      <c r="R254" s="29"/>
      <c r="S254" s="29"/>
      <c r="T254" s="325"/>
      <c r="U254" s="29"/>
      <c r="V254" s="29"/>
      <c r="W254" s="29"/>
      <c r="X254" s="29"/>
      <c r="Y254" s="29"/>
      <c r="Z254" s="29"/>
      <c r="AA254" s="29"/>
      <c r="AB254" s="29"/>
      <c r="AC254" s="29"/>
      <c r="AD254" s="29"/>
      <c r="AE254" s="29"/>
      <c r="AF254" s="29"/>
      <c r="AG254" s="29"/>
      <c r="AH254" s="29"/>
      <c r="AI254" s="29"/>
      <c r="AJ254" s="29"/>
      <c r="AK254" s="29"/>
    </row>
    <row r="255" spans="1:37" ht="15.75" customHeight="1">
      <c r="A255" s="29"/>
      <c r="B255" s="29"/>
      <c r="C255" s="29"/>
      <c r="D255" s="29"/>
      <c r="E255" s="750"/>
      <c r="F255" s="338"/>
      <c r="G255" s="29"/>
      <c r="H255" s="29"/>
      <c r="I255" s="29"/>
      <c r="J255" s="29"/>
      <c r="K255" s="29"/>
      <c r="L255" s="29"/>
      <c r="M255" s="29"/>
      <c r="N255" s="29"/>
      <c r="O255" s="29"/>
      <c r="P255" s="29"/>
      <c r="Q255" s="29"/>
      <c r="R255" s="29"/>
      <c r="S255" s="29"/>
      <c r="T255" s="325"/>
      <c r="U255" s="29"/>
      <c r="V255" s="29"/>
      <c r="W255" s="29"/>
      <c r="X255" s="29"/>
      <c r="Y255" s="29"/>
      <c r="Z255" s="29"/>
      <c r="AA255" s="29"/>
      <c r="AB255" s="29"/>
      <c r="AC255" s="29"/>
      <c r="AD255" s="29"/>
      <c r="AE255" s="29"/>
      <c r="AF255" s="29"/>
      <c r="AG255" s="29"/>
      <c r="AH255" s="29"/>
      <c r="AI255" s="29"/>
      <c r="AJ255" s="29"/>
      <c r="AK255" s="29"/>
    </row>
    <row r="256" spans="1:37" ht="15.75" customHeight="1">
      <c r="A256" s="29"/>
      <c r="B256" s="29"/>
      <c r="C256" s="29"/>
      <c r="D256" s="29"/>
      <c r="E256" s="750"/>
      <c r="F256" s="338"/>
      <c r="G256" s="29"/>
      <c r="H256" s="29"/>
      <c r="I256" s="29"/>
      <c r="J256" s="29"/>
      <c r="K256" s="29"/>
      <c r="L256" s="29"/>
      <c r="M256" s="29"/>
      <c r="N256" s="29"/>
      <c r="O256" s="29"/>
      <c r="P256" s="29"/>
      <c r="Q256" s="29"/>
      <c r="R256" s="29"/>
      <c r="S256" s="29"/>
      <c r="T256" s="325"/>
      <c r="U256" s="29"/>
      <c r="V256" s="29"/>
      <c r="W256" s="29"/>
      <c r="X256" s="29"/>
      <c r="Y256" s="29"/>
      <c r="Z256" s="29"/>
      <c r="AA256" s="29"/>
      <c r="AB256" s="29"/>
      <c r="AC256" s="29"/>
      <c r="AD256" s="29"/>
      <c r="AE256" s="29"/>
      <c r="AF256" s="29"/>
      <c r="AG256" s="29"/>
      <c r="AH256" s="29"/>
      <c r="AI256" s="29"/>
      <c r="AJ256" s="29"/>
      <c r="AK256" s="29"/>
    </row>
    <row r="257" spans="1:37" ht="15.75" customHeight="1">
      <c r="A257" s="29"/>
      <c r="B257" s="29"/>
      <c r="C257" s="29"/>
      <c r="D257" s="29"/>
      <c r="E257" s="750"/>
      <c r="F257" s="338"/>
      <c r="G257" s="29"/>
      <c r="H257" s="29"/>
      <c r="I257" s="29"/>
      <c r="J257" s="29"/>
      <c r="K257" s="29"/>
      <c r="L257" s="29"/>
      <c r="M257" s="29"/>
      <c r="N257" s="29"/>
      <c r="O257" s="29"/>
      <c r="P257" s="29"/>
      <c r="Q257" s="29"/>
      <c r="R257" s="29"/>
      <c r="S257" s="29"/>
      <c r="T257" s="325"/>
      <c r="U257" s="29"/>
      <c r="V257" s="29"/>
      <c r="W257" s="29"/>
      <c r="X257" s="29"/>
      <c r="Y257" s="29"/>
      <c r="Z257" s="29"/>
      <c r="AA257" s="29"/>
      <c r="AB257" s="29"/>
      <c r="AC257" s="29"/>
      <c r="AD257" s="29"/>
      <c r="AE257" s="29"/>
      <c r="AF257" s="29"/>
      <c r="AG257" s="29"/>
      <c r="AH257" s="29"/>
      <c r="AI257" s="29"/>
      <c r="AJ257" s="29"/>
      <c r="AK257" s="29"/>
    </row>
    <row r="258" spans="1:37" ht="15.75" customHeight="1">
      <c r="A258" s="29"/>
      <c r="B258" s="29"/>
      <c r="C258" s="29"/>
      <c r="D258" s="29"/>
      <c r="E258" s="750"/>
      <c r="F258" s="338"/>
      <c r="G258" s="29"/>
      <c r="H258" s="29"/>
      <c r="I258" s="29"/>
      <c r="J258" s="29"/>
      <c r="K258" s="29"/>
      <c r="L258" s="29"/>
      <c r="M258" s="29"/>
      <c r="N258" s="29"/>
      <c r="O258" s="29"/>
      <c r="P258" s="29"/>
      <c r="Q258" s="29"/>
      <c r="R258" s="29"/>
      <c r="S258" s="29"/>
      <c r="T258" s="325"/>
      <c r="U258" s="29"/>
      <c r="V258" s="29"/>
      <c r="W258" s="29"/>
      <c r="X258" s="29"/>
      <c r="Y258" s="29"/>
      <c r="Z258" s="29"/>
      <c r="AA258" s="29"/>
      <c r="AB258" s="29"/>
      <c r="AC258" s="29"/>
      <c r="AD258" s="29"/>
      <c r="AE258" s="29"/>
      <c r="AF258" s="29"/>
      <c r="AG258" s="29"/>
      <c r="AH258" s="29"/>
      <c r="AI258" s="29"/>
      <c r="AJ258" s="29"/>
      <c r="AK258" s="29"/>
    </row>
    <row r="259" spans="1:37" ht="15.75" customHeight="1">
      <c r="A259" s="29"/>
      <c r="B259" s="29"/>
      <c r="C259" s="29"/>
      <c r="D259" s="29"/>
      <c r="E259" s="750"/>
      <c r="F259" s="338"/>
      <c r="G259" s="29"/>
      <c r="H259" s="29"/>
      <c r="I259" s="29"/>
      <c r="J259" s="29"/>
      <c r="K259" s="29"/>
      <c r="L259" s="29"/>
      <c r="M259" s="29"/>
      <c r="N259" s="29"/>
      <c r="O259" s="29"/>
      <c r="P259" s="29"/>
      <c r="Q259" s="29"/>
      <c r="R259" s="29"/>
      <c r="S259" s="29"/>
      <c r="T259" s="325"/>
      <c r="U259" s="29"/>
      <c r="V259" s="29"/>
      <c r="W259" s="29"/>
      <c r="X259" s="29"/>
      <c r="Y259" s="29"/>
      <c r="Z259" s="29"/>
      <c r="AA259" s="29"/>
      <c r="AB259" s="29"/>
      <c r="AC259" s="29"/>
      <c r="AD259" s="29"/>
      <c r="AE259" s="29"/>
      <c r="AF259" s="29"/>
      <c r="AG259" s="29"/>
      <c r="AH259" s="29"/>
      <c r="AI259" s="29"/>
      <c r="AJ259" s="29"/>
      <c r="AK259" s="29"/>
    </row>
    <row r="260" spans="1:37" ht="15.75" customHeight="1">
      <c r="A260" s="29"/>
      <c r="B260" s="29"/>
      <c r="C260" s="29"/>
      <c r="D260" s="29"/>
      <c r="E260" s="750"/>
      <c r="F260" s="338"/>
      <c r="G260" s="29"/>
      <c r="H260" s="29"/>
      <c r="I260" s="29"/>
      <c r="J260" s="29"/>
      <c r="K260" s="29"/>
      <c r="L260" s="29"/>
      <c r="M260" s="29"/>
      <c r="N260" s="29"/>
      <c r="O260" s="29"/>
      <c r="P260" s="29"/>
      <c r="Q260" s="29"/>
      <c r="R260" s="29"/>
      <c r="S260" s="29"/>
      <c r="T260" s="325"/>
      <c r="U260" s="29"/>
      <c r="V260" s="29"/>
      <c r="W260" s="29"/>
      <c r="X260" s="29"/>
      <c r="Y260" s="29"/>
      <c r="Z260" s="29"/>
      <c r="AA260" s="29"/>
      <c r="AB260" s="29"/>
      <c r="AC260" s="29"/>
      <c r="AD260" s="29"/>
      <c r="AE260" s="29"/>
      <c r="AF260" s="29"/>
      <c r="AG260" s="29"/>
      <c r="AH260" s="29"/>
      <c r="AI260" s="29"/>
      <c r="AJ260" s="29"/>
      <c r="AK260" s="29"/>
    </row>
    <row r="261" spans="1:37" ht="15.75" customHeight="1">
      <c r="A261" s="29"/>
      <c r="B261" s="29"/>
      <c r="C261" s="29"/>
      <c r="D261" s="29"/>
      <c r="E261" s="750"/>
      <c r="F261" s="338"/>
      <c r="G261" s="29"/>
      <c r="H261" s="29"/>
      <c r="I261" s="29"/>
      <c r="J261" s="29"/>
      <c r="K261" s="29"/>
      <c r="L261" s="29"/>
      <c r="M261" s="29"/>
      <c r="N261" s="29"/>
      <c r="O261" s="29"/>
      <c r="P261" s="29"/>
      <c r="Q261" s="29"/>
      <c r="R261" s="29"/>
      <c r="S261" s="29"/>
      <c r="T261" s="325"/>
      <c r="U261" s="29"/>
      <c r="V261" s="29"/>
      <c r="W261" s="29"/>
      <c r="X261" s="29"/>
      <c r="Y261" s="29"/>
      <c r="Z261" s="29"/>
      <c r="AA261" s="29"/>
      <c r="AB261" s="29"/>
      <c r="AC261" s="29"/>
      <c r="AD261" s="29"/>
      <c r="AE261" s="29"/>
      <c r="AF261" s="29"/>
      <c r="AG261" s="29"/>
      <c r="AH261" s="29"/>
      <c r="AI261" s="29"/>
      <c r="AJ261" s="29"/>
      <c r="AK261" s="29"/>
    </row>
    <row r="262" spans="1:37" ht="15.75" customHeight="1">
      <c r="A262" s="29"/>
      <c r="B262" s="29"/>
      <c r="C262" s="29"/>
      <c r="D262" s="29"/>
      <c r="E262" s="750"/>
      <c r="F262" s="338"/>
      <c r="G262" s="29"/>
      <c r="H262" s="29"/>
      <c r="I262" s="29"/>
      <c r="J262" s="29"/>
      <c r="K262" s="29"/>
      <c r="L262" s="29"/>
      <c r="M262" s="29"/>
      <c r="N262" s="29"/>
      <c r="O262" s="29"/>
      <c r="P262" s="29"/>
      <c r="Q262" s="29"/>
      <c r="R262" s="29"/>
      <c r="S262" s="29"/>
      <c r="T262" s="325"/>
      <c r="U262" s="29"/>
      <c r="V262" s="29"/>
      <c r="W262" s="29"/>
      <c r="X262" s="29"/>
      <c r="Y262" s="29"/>
      <c r="Z262" s="29"/>
      <c r="AA262" s="29"/>
      <c r="AB262" s="29"/>
      <c r="AC262" s="29"/>
      <c r="AD262" s="29"/>
      <c r="AE262" s="29"/>
      <c r="AF262" s="29"/>
      <c r="AG262" s="29"/>
      <c r="AH262" s="29"/>
      <c r="AI262" s="29"/>
      <c r="AJ262" s="29"/>
      <c r="AK262" s="29"/>
    </row>
    <row r="263" spans="1:37" ht="15.75" customHeight="1">
      <c r="A263" s="29"/>
      <c r="B263" s="29"/>
      <c r="C263" s="29"/>
      <c r="D263" s="29"/>
      <c r="E263" s="750"/>
      <c r="F263" s="338"/>
      <c r="G263" s="29"/>
      <c r="H263" s="29"/>
      <c r="I263" s="29"/>
      <c r="J263" s="29"/>
      <c r="K263" s="29"/>
      <c r="L263" s="29"/>
      <c r="M263" s="29"/>
      <c r="N263" s="29"/>
      <c r="O263" s="29"/>
      <c r="P263" s="29"/>
      <c r="Q263" s="29"/>
      <c r="R263" s="29"/>
      <c r="S263" s="29"/>
      <c r="T263" s="325"/>
      <c r="U263" s="29"/>
      <c r="V263" s="29"/>
      <c r="W263" s="29"/>
      <c r="X263" s="29"/>
      <c r="Y263" s="29"/>
      <c r="Z263" s="29"/>
      <c r="AA263" s="29"/>
      <c r="AB263" s="29"/>
      <c r="AC263" s="29"/>
      <c r="AD263" s="29"/>
      <c r="AE263" s="29"/>
      <c r="AF263" s="29"/>
      <c r="AG263" s="29"/>
      <c r="AH263" s="29"/>
      <c r="AI263" s="29"/>
      <c r="AJ263" s="29"/>
      <c r="AK263" s="29"/>
    </row>
    <row r="264" spans="1:37" ht="15.75" customHeight="1">
      <c r="A264" s="29"/>
      <c r="B264" s="29"/>
      <c r="C264" s="29"/>
      <c r="D264" s="29"/>
      <c r="E264" s="750"/>
      <c r="F264" s="338"/>
      <c r="G264" s="29"/>
      <c r="H264" s="29"/>
      <c r="I264" s="29"/>
      <c r="J264" s="29"/>
      <c r="K264" s="29"/>
      <c r="L264" s="29"/>
      <c r="M264" s="29"/>
      <c r="N264" s="29"/>
      <c r="O264" s="29"/>
      <c r="P264" s="29"/>
      <c r="Q264" s="29"/>
      <c r="R264" s="29"/>
      <c r="S264" s="29"/>
      <c r="T264" s="325"/>
      <c r="U264" s="29"/>
      <c r="V264" s="29"/>
      <c r="W264" s="29"/>
      <c r="X264" s="29"/>
      <c r="Y264" s="29"/>
      <c r="Z264" s="29"/>
      <c r="AA264" s="29"/>
      <c r="AB264" s="29"/>
      <c r="AC264" s="29"/>
      <c r="AD264" s="29"/>
      <c r="AE264" s="29"/>
      <c r="AF264" s="29"/>
      <c r="AG264" s="29"/>
      <c r="AH264" s="29"/>
      <c r="AI264" s="29"/>
      <c r="AJ264" s="29"/>
      <c r="AK264" s="29"/>
    </row>
    <row r="265" spans="1:37" ht="15.75" customHeight="1">
      <c r="A265" s="29"/>
      <c r="B265" s="29"/>
      <c r="C265" s="29"/>
      <c r="D265" s="29"/>
      <c r="E265" s="750"/>
      <c r="F265" s="338"/>
      <c r="G265" s="29"/>
      <c r="H265" s="29"/>
      <c r="I265" s="29"/>
      <c r="J265" s="29"/>
      <c r="K265" s="29"/>
      <c r="L265" s="29"/>
      <c r="M265" s="29"/>
      <c r="N265" s="29"/>
      <c r="O265" s="29"/>
      <c r="P265" s="29"/>
      <c r="Q265" s="29"/>
      <c r="R265" s="29"/>
      <c r="S265" s="29"/>
      <c r="T265" s="325"/>
      <c r="U265" s="29"/>
      <c r="V265" s="29"/>
      <c r="W265" s="29"/>
      <c r="X265" s="29"/>
      <c r="Y265" s="29"/>
      <c r="Z265" s="29"/>
      <c r="AA265" s="29"/>
      <c r="AB265" s="29"/>
      <c r="AC265" s="29"/>
      <c r="AD265" s="29"/>
      <c r="AE265" s="29"/>
      <c r="AF265" s="29"/>
      <c r="AG265" s="29"/>
      <c r="AH265" s="29"/>
      <c r="AI265" s="29"/>
      <c r="AJ265" s="29"/>
      <c r="AK265" s="29"/>
    </row>
    <row r="266" spans="1:37" ht="15.75" customHeight="1">
      <c r="A266" s="29"/>
      <c r="B266" s="29"/>
      <c r="C266" s="29"/>
      <c r="D266" s="29"/>
      <c r="E266" s="750"/>
      <c r="F266" s="338"/>
      <c r="G266" s="29"/>
      <c r="H266" s="29"/>
      <c r="I266" s="29"/>
      <c r="J266" s="29"/>
      <c r="K266" s="29"/>
      <c r="L266" s="29"/>
      <c r="M266" s="29"/>
      <c r="N266" s="29"/>
      <c r="O266" s="29"/>
      <c r="P266" s="29"/>
      <c r="Q266" s="29"/>
      <c r="R266" s="29"/>
      <c r="S266" s="29"/>
      <c r="T266" s="325"/>
      <c r="U266" s="29"/>
      <c r="V266" s="29"/>
      <c r="W266" s="29"/>
      <c r="X266" s="29"/>
      <c r="Y266" s="29"/>
      <c r="Z266" s="29"/>
      <c r="AA266" s="29"/>
      <c r="AB266" s="29"/>
      <c r="AC266" s="29"/>
      <c r="AD266" s="29"/>
      <c r="AE266" s="29"/>
      <c r="AF266" s="29"/>
      <c r="AG266" s="29"/>
      <c r="AH266" s="29"/>
      <c r="AI266" s="29"/>
      <c r="AJ266" s="29"/>
      <c r="AK266" s="29"/>
    </row>
    <row r="267" spans="1:37" ht="15.75" customHeight="1">
      <c r="A267" s="29"/>
      <c r="B267" s="29"/>
      <c r="C267" s="29"/>
      <c r="D267" s="29"/>
      <c r="E267" s="750"/>
      <c r="F267" s="338"/>
      <c r="G267" s="29"/>
      <c r="H267" s="29"/>
      <c r="I267" s="29"/>
      <c r="J267" s="29"/>
      <c r="K267" s="29"/>
      <c r="L267" s="29"/>
      <c r="M267" s="29"/>
      <c r="N267" s="29"/>
      <c r="O267" s="29"/>
      <c r="P267" s="29"/>
      <c r="Q267" s="29"/>
      <c r="R267" s="29"/>
      <c r="S267" s="29"/>
      <c r="T267" s="325"/>
      <c r="U267" s="29"/>
      <c r="V267" s="29"/>
      <c r="W267" s="29"/>
      <c r="X267" s="29"/>
      <c r="Y267" s="29"/>
      <c r="Z267" s="29"/>
      <c r="AA267" s="29"/>
      <c r="AB267" s="29"/>
      <c r="AC267" s="29"/>
      <c r="AD267" s="29"/>
      <c r="AE267" s="29"/>
      <c r="AF267" s="29"/>
      <c r="AG267" s="29"/>
      <c r="AH267" s="29"/>
      <c r="AI267" s="29"/>
      <c r="AJ267" s="29"/>
      <c r="AK267" s="29"/>
    </row>
    <row r="268" spans="1:37" ht="15.75" customHeight="1">
      <c r="A268" s="29"/>
      <c r="B268" s="29"/>
      <c r="C268" s="29"/>
      <c r="D268" s="29"/>
      <c r="E268" s="750"/>
      <c r="F268" s="338"/>
      <c r="G268" s="29"/>
      <c r="H268" s="29"/>
      <c r="I268" s="29"/>
      <c r="J268" s="29"/>
      <c r="K268" s="29"/>
      <c r="L268" s="29"/>
      <c r="M268" s="29"/>
      <c r="N268" s="29"/>
      <c r="O268" s="29"/>
      <c r="P268" s="29"/>
      <c r="Q268" s="29"/>
      <c r="R268" s="29"/>
      <c r="S268" s="29"/>
      <c r="T268" s="325"/>
      <c r="U268" s="29"/>
      <c r="V268" s="29"/>
      <c r="W268" s="29"/>
      <c r="X268" s="29"/>
      <c r="Y268" s="29"/>
      <c r="Z268" s="29"/>
      <c r="AA268" s="29"/>
      <c r="AB268" s="29"/>
      <c r="AC268" s="29"/>
      <c r="AD268" s="29"/>
      <c r="AE268" s="29"/>
      <c r="AF268" s="29"/>
      <c r="AG268" s="29"/>
      <c r="AH268" s="29"/>
      <c r="AI268" s="29"/>
      <c r="AJ268" s="29"/>
      <c r="AK268" s="29"/>
    </row>
    <row r="269" spans="1:37" ht="15.75" customHeight="1">
      <c r="A269" s="29"/>
      <c r="B269" s="29"/>
      <c r="C269" s="29"/>
      <c r="D269" s="29"/>
      <c r="E269" s="750"/>
      <c r="F269" s="338"/>
      <c r="G269" s="29"/>
      <c r="H269" s="29"/>
      <c r="I269" s="29"/>
      <c r="J269" s="29"/>
      <c r="K269" s="29"/>
      <c r="L269" s="29"/>
      <c r="M269" s="29"/>
      <c r="N269" s="29"/>
      <c r="O269" s="29"/>
      <c r="P269" s="29"/>
      <c r="Q269" s="29"/>
      <c r="R269" s="29"/>
      <c r="S269" s="29"/>
      <c r="T269" s="325"/>
      <c r="U269" s="29"/>
      <c r="V269" s="29"/>
      <c r="W269" s="29"/>
      <c r="X269" s="29"/>
      <c r="Y269" s="29"/>
      <c r="Z269" s="29"/>
      <c r="AA269" s="29"/>
      <c r="AB269" s="29"/>
      <c r="AC269" s="29"/>
      <c r="AD269" s="29"/>
      <c r="AE269" s="29"/>
      <c r="AF269" s="29"/>
      <c r="AG269" s="29"/>
      <c r="AH269" s="29"/>
      <c r="AI269" s="29"/>
      <c r="AJ269" s="29"/>
      <c r="AK269" s="29"/>
    </row>
    <row r="270" spans="1:37" ht="15.75" customHeight="1">
      <c r="A270" s="29"/>
      <c r="B270" s="29"/>
      <c r="C270" s="29"/>
      <c r="D270" s="29"/>
      <c r="E270" s="750"/>
      <c r="F270" s="338"/>
      <c r="G270" s="29"/>
      <c r="H270" s="29"/>
      <c r="I270" s="29"/>
      <c r="J270" s="29"/>
      <c r="K270" s="29"/>
      <c r="L270" s="29"/>
      <c r="M270" s="29"/>
      <c r="N270" s="29"/>
      <c r="O270" s="29"/>
      <c r="P270" s="29"/>
      <c r="Q270" s="29"/>
      <c r="R270" s="29"/>
      <c r="S270" s="29"/>
      <c r="T270" s="325"/>
      <c r="U270" s="29"/>
      <c r="V270" s="29"/>
      <c r="W270" s="29"/>
      <c r="X270" s="29"/>
      <c r="Y270" s="29"/>
      <c r="Z270" s="29"/>
      <c r="AA270" s="29"/>
      <c r="AB270" s="29"/>
      <c r="AC270" s="29"/>
      <c r="AD270" s="29"/>
      <c r="AE270" s="29"/>
      <c r="AF270" s="29"/>
      <c r="AG270" s="29"/>
      <c r="AH270" s="29"/>
      <c r="AI270" s="29"/>
      <c r="AJ270" s="29"/>
      <c r="AK270" s="29"/>
    </row>
    <row r="271" spans="1:37" ht="15.75" customHeight="1">
      <c r="A271" s="29"/>
      <c r="B271" s="29"/>
      <c r="C271" s="29"/>
      <c r="D271" s="29"/>
      <c r="E271" s="750"/>
      <c r="F271" s="338"/>
      <c r="G271" s="29"/>
      <c r="H271" s="29"/>
      <c r="I271" s="29"/>
      <c r="J271" s="29"/>
      <c r="K271" s="29"/>
      <c r="L271" s="29"/>
      <c r="M271" s="29"/>
      <c r="N271" s="29"/>
      <c r="O271" s="29"/>
      <c r="P271" s="29"/>
      <c r="Q271" s="29"/>
      <c r="R271" s="29"/>
      <c r="S271" s="29"/>
      <c r="T271" s="325"/>
      <c r="U271" s="29"/>
      <c r="V271" s="29"/>
      <c r="W271" s="29"/>
      <c r="X271" s="29"/>
      <c r="Y271" s="29"/>
      <c r="Z271" s="29"/>
      <c r="AA271" s="29"/>
      <c r="AB271" s="29"/>
      <c r="AC271" s="29"/>
      <c r="AD271" s="29"/>
      <c r="AE271" s="29"/>
      <c r="AF271" s="29"/>
      <c r="AG271" s="29"/>
      <c r="AH271" s="29"/>
      <c r="AI271" s="29"/>
      <c r="AJ271" s="29"/>
      <c r="AK271" s="29"/>
    </row>
    <row r="272" spans="1:37" ht="15.75" customHeight="1">
      <c r="A272" s="29"/>
      <c r="B272" s="29"/>
      <c r="C272" s="29"/>
      <c r="D272" s="29"/>
      <c r="E272" s="750"/>
      <c r="F272" s="338"/>
      <c r="G272" s="29"/>
      <c r="H272" s="29"/>
      <c r="I272" s="29"/>
      <c r="J272" s="29"/>
      <c r="K272" s="29"/>
      <c r="L272" s="29"/>
      <c r="M272" s="29"/>
      <c r="N272" s="29"/>
      <c r="O272" s="29"/>
      <c r="P272" s="29"/>
      <c r="Q272" s="29"/>
      <c r="R272" s="29"/>
      <c r="S272" s="29"/>
      <c r="T272" s="325"/>
      <c r="U272" s="29"/>
      <c r="V272" s="29"/>
      <c r="W272" s="29"/>
      <c r="X272" s="29"/>
      <c r="Y272" s="29"/>
      <c r="Z272" s="29"/>
      <c r="AA272" s="29"/>
      <c r="AB272" s="29"/>
      <c r="AC272" s="29"/>
      <c r="AD272" s="29"/>
      <c r="AE272" s="29"/>
      <c r="AF272" s="29"/>
      <c r="AG272" s="29"/>
      <c r="AH272" s="29"/>
      <c r="AI272" s="29"/>
      <c r="AJ272" s="29"/>
      <c r="AK272" s="29"/>
    </row>
    <row r="273" spans="1:37" ht="15.75" customHeight="1">
      <c r="A273" s="29"/>
      <c r="B273" s="29"/>
      <c r="C273" s="29"/>
      <c r="D273" s="29"/>
      <c r="E273" s="750"/>
      <c r="F273" s="338"/>
      <c r="G273" s="29"/>
      <c r="H273" s="29"/>
      <c r="I273" s="29"/>
      <c r="J273" s="29"/>
      <c r="K273" s="29"/>
      <c r="L273" s="29"/>
      <c r="M273" s="29"/>
      <c r="N273" s="29"/>
      <c r="O273" s="29"/>
      <c r="P273" s="29"/>
      <c r="Q273" s="29"/>
      <c r="R273" s="29"/>
      <c r="S273" s="29"/>
      <c r="T273" s="325"/>
      <c r="U273" s="29"/>
      <c r="V273" s="29"/>
      <c r="W273" s="29"/>
      <c r="X273" s="29"/>
      <c r="Y273" s="29"/>
      <c r="Z273" s="29"/>
      <c r="AA273" s="29"/>
      <c r="AB273" s="29"/>
      <c r="AC273" s="29"/>
      <c r="AD273" s="29"/>
      <c r="AE273" s="29"/>
      <c r="AF273" s="29"/>
      <c r="AG273" s="29"/>
      <c r="AH273" s="29"/>
      <c r="AI273" s="29"/>
      <c r="AJ273" s="29"/>
      <c r="AK273" s="29"/>
    </row>
    <row r="274" spans="1:37" ht="15.75" customHeight="1">
      <c r="A274" s="29"/>
      <c r="B274" s="29"/>
      <c r="C274" s="29"/>
      <c r="D274" s="29"/>
      <c r="E274" s="750"/>
      <c r="F274" s="338"/>
      <c r="G274" s="29"/>
      <c r="H274" s="29"/>
      <c r="I274" s="29"/>
      <c r="J274" s="29"/>
      <c r="K274" s="29"/>
      <c r="L274" s="29"/>
      <c r="M274" s="29"/>
      <c r="N274" s="29"/>
      <c r="O274" s="29"/>
      <c r="P274" s="29"/>
      <c r="Q274" s="29"/>
      <c r="R274" s="29"/>
      <c r="S274" s="29"/>
      <c r="T274" s="325"/>
      <c r="U274" s="29"/>
      <c r="V274" s="29"/>
      <c r="W274" s="29"/>
      <c r="X274" s="29"/>
      <c r="Y274" s="29"/>
      <c r="Z274" s="29"/>
      <c r="AA274" s="29"/>
      <c r="AB274" s="29"/>
      <c r="AC274" s="29"/>
      <c r="AD274" s="29"/>
      <c r="AE274" s="29"/>
      <c r="AF274" s="29"/>
      <c r="AG274" s="29"/>
      <c r="AH274" s="29"/>
      <c r="AI274" s="29"/>
      <c r="AJ274" s="29"/>
      <c r="AK274" s="29"/>
    </row>
    <row r="275" spans="1:37" ht="15.75" customHeight="1">
      <c r="A275" s="29"/>
      <c r="B275" s="29"/>
      <c r="C275" s="29"/>
      <c r="D275" s="29"/>
      <c r="E275" s="750"/>
      <c r="F275" s="338"/>
      <c r="G275" s="29"/>
      <c r="H275" s="29"/>
      <c r="I275" s="29"/>
      <c r="J275" s="29"/>
      <c r="K275" s="29"/>
      <c r="L275" s="29"/>
      <c r="M275" s="29"/>
      <c r="N275" s="29"/>
      <c r="O275" s="29"/>
      <c r="P275" s="29"/>
      <c r="Q275" s="29"/>
      <c r="R275" s="29"/>
      <c r="S275" s="29"/>
      <c r="T275" s="325"/>
      <c r="U275" s="29"/>
      <c r="V275" s="29"/>
      <c r="W275" s="29"/>
      <c r="X275" s="29"/>
      <c r="Y275" s="29"/>
      <c r="Z275" s="29"/>
      <c r="AA275" s="29"/>
      <c r="AB275" s="29"/>
      <c r="AC275" s="29"/>
      <c r="AD275" s="29"/>
      <c r="AE275" s="29"/>
      <c r="AF275" s="29"/>
      <c r="AG275" s="29"/>
      <c r="AH275" s="29"/>
      <c r="AI275" s="29"/>
      <c r="AJ275" s="29"/>
      <c r="AK275" s="29"/>
    </row>
    <row r="276" spans="1:37" ht="15.75" customHeight="1">
      <c r="A276" s="29"/>
      <c r="B276" s="29"/>
      <c r="C276" s="29"/>
      <c r="D276" s="29"/>
      <c r="E276" s="750"/>
      <c r="F276" s="338"/>
      <c r="G276" s="29"/>
      <c r="H276" s="29"/>
      <c r="I276" s="29"/>
      <c r="J276" s="29"/>
      <c r="K276" s="29"/>
      <c r="L276" s="29"/>
      <c r="M276" s="29"/>
      <c r="N276" s="29"/>
      <c r="O276" s="29"/>
      <c r="P276" s="29"/>
      <c r="Q276" s="29"/>
      <c r="R276" s="29"/>
      <c r="S276" s="29"/>
      <c r="T276" s="325"/>
      <c r="U276" s="29"/>
      <c r="V276" s="29"/>
      <c r="W276" s="29"/>
      <c r="X276" s="29"/>
      <c r="Y276" s="29"/>
      <c r="Z276" s="29"/>
      <c r="AA276" s="29"/>
      <c r="AB276" s="29"/>
      <c r="AC276" s="29"/>
      <c r="AD276" s="29"/>
      <c r="AE276" s="29"/>
      <c r="AF276" s="29"/>
      <c r="AG276" s="29"/>
      <c r="AH276" s="29"/>
      <c r="AI276" s="29"/>
      <c r="AJ276" s="29"/>
      <c r="AK276" s="29"/>
    </row>
    <row r="277" spans="1:37" ht="15.75" customHeight="1">
      <c r="A277" s="29"/>
      <c r="B277" s="29"/>
      <c r="C277" s="29"/>
      <c r="D277" s="29"/>
      <c r="E277" s="750"/>
      <c r="F277" s="338"/>
      <c r="G277" s="29"/>
      <c r="H277" s="29"/>
      <c r="I277" s="29"/>
      <c r="J277" s="29"/>
      <c r="K277" s="29"/>
      <c r="L277" s="29"/>
      <c r="M277" s="29"/>
      <c r="N277" s="29"/>
      <c r="O277" s="29"/>
      <c r="P277" s="29"/>
      <c r="Q277" s="29"/>
      <c r="R277" s="29"/>
      <c r="S277" s="29"/>
      <c r="T277" s="325"/>
      <c r="U277" s="29"/>
      <c r="V277" s="29"/>
      <c r="W277" s="29"/>
      <c r="X277" s="29"/>
      <c r="Y277" s="29"/>
      <c r="Z277" s="29"/>
      <c r="AA277" s="29"/>
      <c r="AB277" s="29"/>
      <c r="AC277" s="29"/>
      <c r="AD277" s="29"/>
      <c r="AE277" s="29"/>
      <c r="AF277" s="29"/>
      <c r="AG277" s="29"/>
      <c r="AH277" s="29"/>
      <c r="AI277" s="29"/>
      <c r="AJ277" s="29"/>
      <c r="AK277" s="29"/>
    </row>
    <row r="278" spans="1:37" ht="15.75" customHeight="1">
      <c r="A278" s="29"/>
      <c r="B278" s="29"/>
      <c r="C278" s="29"/>
      <c r="D278" s="29"/>
      <c r="E278" s="750"/>
      <c r="F278" s="338"/>
      <c r="G278" s="29"/>
      <c r="H278" s="29"/>
      <c r="I278" s="29"/>
      <c r="J278" s="29"/>
      <c r="K278" s="29"/>
      <c r="L278" s="29"/>
      <c r="M278" s="29"/>
      <c r="N278" s="29"/>
      <c r="O278" s="29"/>
      <c r="P278" s="29"/>
      <c r="Q278" s="29"/>
      <c r="R278" s="29"/>
      <c r="S278" s="29"/>
      <c r="T278" s="325"/>
      <c r="U278" s="29"/>
      <c r="V278" s="29"/>
      <c r="W278" s="29"/>
      <c r="X278" s="29"/>
      <c r="Y278" s="29"/>
      <c r="Z278" s="29"/>
      <c r="AA278" s="29"/>
      <c r="AB278" s="29"/>
      <c r="AC278" s="29"/>
      <c r="AD278" s="29"/>
      <c r="AE278" s="29"/>
      <c r="AF278" s="29"/>
      <c r="AG278" s="29"/>
      <c r="AH278" s="29"/>
      <c r="AI278" s="29"/>
      <c r="AJ278" s="29"/>
      <c r="AK278" s="29"/>
    </row>
    <row r="279" spans="1:37" ht="15.75" customHeight="1">
      <c r="A279" s="29"/>
      <c r="B279" s="29"/>
      <c r="C279" s="29"/>
      <c r="D279" s="29"/>
      <c r="E279" s="750"/>
      <c r="F279" s="338"/>
      <c r="G279" s="29"/>
      <c r="H279" s="29"/>
      <c r="I279" s="29"/>
      <c r="J279" s="29"/>
      <c r="K279" s="29"/>
      <c r="L279" s="29"/>
      <c r="M279" s="29"/>
      <c r="N279" s="29"/>
      <c r="O279" s="29"/>
      <c r="P279" s="29"/>
      <c r="Q279" s="29"/>
      <c r="R279" s="29"/>
      <c r="S279" s="29"/>
      <c r="T279" s="325"/>
      <c r="U279" s="29"/>
      <c r="V279" s="29"/>
      <c r="W279" s="29"/>
      <c r="X279" s="29"/>
      <c r="Y279" s="29"/>
      <c r="Z279" s="29"/>
      <c r="AA279" s="29"/>
      <c r="AB279" s="29"/>
      <c r="AC279" s="29"/>
      <c r="AD279" s="29"/>
      <c r="AE279" s="29"/>
      <c r="AF279" s="29"/>
      <c r="AG279" s="29"/>
      <c r="AH279" s="29"/>
      <c r="AI279" s="29"/>
      <c r="AJ279" s="29"/>
      <c r="AK279" s="29"/>
    </row>
    <row r="280" spans="1:37" ht="15.75" customHeight="1">
      <c r="A280" s="29"/>
      <c r="B280" s="29"/>
      <c r="C280" s="29"/>
      <c r="D280" s="29"/>
      <c r="E280" s="750"/>
      <c r="F280" s="338"/>
      <c r="G280" s="29"/>
      <c r="H280" s="29"/>
      <c r="I280" s="29"/>
      <c r="J280" s="29"/>
      <c r="K280" s="29"/>
      <c r="L280" s="29"/>
      <c r="M280" s="29"/>
      <c r="N280" s="29"/>
      <c r="O280" s="29"/>
      <c r="P280" s="29"/>
      <c r="Q280" s="29"/>
      <c r="R280" s="29"/>
      <c r="S280" s="29"/>
      <c r="T280" s="325"/>
      <c r="U280" s="29"/>
      <c r="V280" s="29"/>
      <c r="W280" s="29"/>
      <c r="X280" s="29"/>
      <c r="Y280" s="29"/>
      <c r="Z280" s="29"/>
      <c r="AA280" s="29"/>
      <c r="AB280" s="29"/>
      <c r="AC280" s="29"/>
      <c r="AD280" s="29"/>
      <c r="AE280" s="29"/>
      <c r="AF280" s="29"/>
      <c r="AG280" s="29"/>
      <c r="AH280" s="29"/>
      <c r="AI280" s="29"/>
      <c r="AJ280" s="29"/>
      <c r="AK280" s="29"/>
    </row>
    <row r="281" spans="1:37" ht="15.75" customHeight="1">
      <c r="A281" s="29"/>
      <c r="B281" s="29"/>
      <c r="C281" s="29"/>
      <c r="D281" s="29"/>
      <c r="E281" s="750"/>
      <c r="F281" s="338"/>
      <c r="G281" s="29"/>
      <c r="H281" s="29"/>
      <c r="I281" s="29"/>
      <c r="J281" s="29"/>
      <c r="K281" s="29"/>
      <c r="L281" s="29"/>
      <c r="M281" s="29"/>
      <c r="N281" s="29"/>
      <c r="O281" s="29"/>
      <c r="P281" s="29"/>
      <c r="Q281" s="29"/>
      <c r="R281" s="29"/>
      <c r="S281" s="29"/>
      <c r="T281" s="325"/>
      <c r="U281" s="29"/>
      <c r="V281" s="29"/>
      <c r="W281" s="29"/>
      <c r="X281" s="29"/>
      <c r="Y281" s="29"/>
      <c r="Z281" s="29"/>
      <c r="AA281" s="29"/>
      <c r="AB281" s="29"/>
      <c r="AC281" s="29"/>
      <c r="AD281" s="29"/>
      <c r="AE281" s="29"/>
      <c r="AF281" s="29"/>
      <c r="AG281" s="29"/>
      <c r="AH281" s="29"/>
      <c r="AI281" s="29"/>
      <c r="AJ281" s="29"/>
      <c r="AK281" s="29"/>
    </row>
    <row r="282" spans="1:37" ht="15.75" customHeight="1">
      <c r="A282" s="29"/>
      <c r="B282" s="29"/>
      <c r="C282" s="29"/>
      <c r="D282" s="29"/>
      <c r="E282" s="750"/>
      <c r="F282" s="338"/>
      <c r="G282" s="29"/>
      <c r="H282" s="29"/>
      <c r="I282" s="29"/>
      <c r="J282" s="29"/>
      <c r="K282" s="29"/>
      <c r="L282" s="29"/>
      <c r="M282" s="29"/>
      <c r="N282" s="29"/>
      <c r="O282" s="29"/>
      <c r="P282" s="29"/>
      <c r="Q282" s="29"/>
      <c r="R282" s="29"/>
      <c r="S282" s="29"/>
      <c r="T282" s="325"/>
      <c r="U282" s="29"/>
      <c r="V282" s="29"/>
      <c r="W282" s="29"/>
      <c r="X282" s="29"/>
      <c r="Y282" s="29"/>
      <c r="Z282" s="29"/>
      <c r="AA282" s="29"/>
      <c r="AB282" s="29"/>
      <c r="AC282" s="29"/>
      <c r="AD282" s="29"/>
      <c r="AE282" s="29"/>
      <c r="AF282" s="29"/>
      <c r="AG282" s="29"/>
      <c r="AH282" s="29"/>
      <c r="AI282" s="29"/>
      <c r="AJ282" s="29"/>
      <c r="AK282" s="29"/>
    </row>
    <row r="283" spans="1:37" ht="15.75" customHeight="1">
      <c r="A283" s="29"/>
      <c r="B283" s="29"/>
      <c r="C283" s="29"/>
      <c r="D283" s="29"/>
      <c r="E283" s="750"/>
      <c r="F283" s="338"/>
      <c r="G283" s="29"/>
      <c r="H283" s="29"/>
      <c r="I283" s="29"/>
      <c r="J283" s="29"/>
      <c r="K283" s="29"/>
      <c r="L283" s="29"/>
      <c r="M283" s="29"/>
      <c r="N283" s="29"/>
      <c r="O283" s="29"/>
      <c r="P283" s="29"/>
      <c r="Q283" s="29"/>
      <c r="R283" s="29"/>
      <c r="S283" s="29"/>
      <c r="T283" s="325"/>
      <c r="U283" s="29"/>
      <c r="V283" s="29"/>
      <c r="W283" s="29"/>
      <c r="X283" s="29"/>
      <c r="Y283" s="29"/>
      <c r="Z283" s="29"/>
      <c r="AA283" s="29"/>
      <c r="AB283" s="29"/>
      <c r="AC283" s="29"/>
      <c r="AD283" s="29"/>
      <c r="AE283" s="29"/>
      <c r="AF283" s="29"/>
      <c r="AG283" s="29"/>
      <c r="AH283" s="29"/>
      <c r="AI283" s="29"/>
      <c r="AJ283" s="29"/>
      <c r="AK283" s="29"/>
    </row>
    <row r="284" spans="1:37" ht="15.75" customHeight="1">
      <c r="A284" s="29"/>
      <c r="B284" s="29"/>
      <c r="C284" s="29"/>
      <c r="D284" s="29"/>
      <c r="E284" s="750"/>
      <c r="F284" s="338"/>
      <c r="G284" s="29"/>
      <c r="H284" s="29"/>
      <c r="I284" s="29"/>
      <c r="J284" s="29"/>
      <c r="K284" s="29"/>
      <c r="L284" s="29"/>
      <c r="M284" s="29"/>
      <c r="N284" s="29"/>
      <c r="O284" s="29"/>
      <c r="P284" s="29"/>
      <c r="Q284" s="29"/>
      <c r="R284" s="29"/>
      <c r="S284" s="29"/>
      <c r="T284" s="325"/>
      <c r="U284" s="29"/>
      <c r="V284" s="29"/>
      <c r="W284" s="29"/>
      <c r="X284" s="29"/>
      <c r="Y284" s="29"/>
      <c r="Z284" s="29"/>
      <c r="AA284" s="29"/>
      <c r="AB284" s="29"/>
      <c r="AC284" s="29"/>
      <c r="AD284" s="29"/>
      <c r="AE284" s="29"/>
      <c r="AF284" s="29"/>
      <c r="AG284" s="29"/>
      <c r="AH284" s="29"/>
      <c r="AI284" s="29"/>
      <c r="AJ284" s="29"/>
      <c r="AK284" s="29"/>
    </row>
    <row r="285" spans="1:37" ht="15.75" customHeight="1">
      <c r="A285" s="29"/>
      <c r="B285" s="29"/>
      <c r="C285" s="29"/>
      <c r="D285" s="29"/>
      <c r="E285" s="750"/>
      <c r="F285" s="338"/>
      <c r="G285" s="29"/>
      <c r="H285" s="29"/>
      <c r="I285" s="29"/>
      <c r="J285" s="29"/>
      <c r="K285" s="29"/>
      <c r="L285" s="29"/>
      <c r="M285" s="29"/>
      <c r="N285" s="29"/>
      <c r="O285" s="29"/>
      <c r="P285" s="29"/>
      <c r="Q285" s="29"/>
      <c r="R285" s="29"/>
      <c r="S285" s="29"/>
      <c r="T285" s="325"/>
      <c r="U285" s="29"/>
      <c r="V285" s="29"/>
      <c r="W285" s="29"/>
      <c r="X285" s="29"/>
      <c r="Y285" s="29"/>
      <c r="Z285" s="29"/>
      <c r="AA285" s="29"/>
      <c r="AB285" s="29"/>
      <c r="AC285" s="29"/>
      <c r="AD285" s="29"/>
      <c r="AE285" s="29"/>
      <c r="AF285" s="29"/>
      <c r="AG285" s="29"/>
      <c r="AH285" s="29"/>
      <c r="AI285" s="29"/>
      <c r="AJ285" s="29"/>
      <c r="AK285" s="29"/>
    </row>
    <row r="286" spans="1:37" ht="15.75" customHeight="1">
      <c r="A286" s="29"/>
      <c r="B286" s="29"/>
      <c r="C286" s="29"/>
      <c r="D286" s="29"/>
      <c r="E286" s="750"/>
      <c r="F286" s="338"/>
      <c r="G286" s="29"/>
      <c r="H286" s="29"/>
      <c r="I286" s="29"/>
      <c r="J286" s="29"/>
      <c r="K286" s="29"/>
      <c r="L286" s="29"/>
      <c r="M286" s="29"/>
      <c r="N286" s="29"/>
      <c r="O286" s="29"/>
      <c r="P286" s="29"/>
      <c r="Q286" s="29"/>
      <c r="R286" s="29"/>
      <c r="S286" s="29"/>
      <c r="T286" s="325"/>
      <c r="U286" s="29"/>
      <c r="V286" s="29"/>
      <c r="W286" s="29"/>
      <c r="X286" s="29"/>
      <c r="Y286" s="29"/>
      <c r="Z286" s="29"/>
      <c r="AA286" s="29"/>
      <c r="AB286" s="29"/>
      <c r="AC286" s="29"/>
      <c r="AD286" s="29"/>
      <c r="AE286" s="29"/>
      <c r="AF286" s="29"/>
      <c r="AG286" s="29"/>
      <c r="AH286" s="29"/>
      <c r="AI286" s="29"/>
      <c r="AJ286" s="29"/>
      <c r="AK286" s="29"/>
    </row>
    <row r="287" spans="1:37" ht="15.75" customHeight="1">
      <c r="A287" s="29"/>
      <c r="B287" s="29"/>
      <c r="C287" s="29"/>
      <c r="D287" s="29"/>
      <c r="E287" s="750"/>
      <c r="F287" s="338"/>
      <c r="G287" s="29"/>
      <c r="H287" s="29"/>
      <c r="I287" s="29"/>
      <c r="J287" s="29"/>
      <c r="K287" s="29"/>
      <c r="L287" s="29"/>
      <c r="M287" s="29"/>
      <c r="N287" s="29"/>
      <c r="O287" s="29"/>
      <c r="P287" s="29"/>
      <c r="Q287" s="29"/>
      <c r="R287" s="29"/>
      <c r="S287" s="29"/>
      <c r="T287" s="325"/>
      <c r="U287" s="29"/>
      <c r="V287" s="29"/>
      <c r="W287" s="29"/>
      <c r="X287" s="29"/>
      <c r="Y287" s="29"/>
      <c r="Z287" s="29"/>
      <c r="AA287" s="29"/>
      <c r="AB287" s="29"/>
      <c r="AC287" s="29"/>
      <c r="AD287" s="29"/>
      <c r="AE287" s="29"/>
      <c r="AF287" s="29"/>
      <c r="AG287" s="29"/>
      <c r="AH287" s="29"/>
      <c r="AI287" s="29"/>
      <c r="AJ287" s="29"/>
      <c r="AK287" s="29"/>
    </row>
    <row r="288" spans="1:37" ht="15.75" customHeight="1">
      <c r="A288" s="29"/>
      <c r="B288" s="29"/>
      <c r="C288" s="29"/>
      <c r="D288" s="29"/>
      <c r="E288" s="750"/>
      <c r="F288" s="338"/>
      <c r="G288" s="29"/>
      <c r="H288" s="29"/>
      <c r="I288" s="29"/>
      <c r="J288" s="29"/>
      <c r="K288" s="29"/>
      <c r="L288" s="29"/>
      <c r="M288" s="29"/>
      <c r="N288" s="29"/>
      <c r="O288" s="29"/>
      <c r="P288" s="29"/>
      <c r="Q288" s="29"/>
      <c r="R288" s="29"/>
      <c r="S288" s="29"/>
      <c r="T288" s="325"/>
      <c r="U288" s="29"/>
      <c r="V288" s="29"/>
      <c r="W288" s="29"/>
      <c r="X288" s="29"/>
      <c r="Y288" s="29"/>
      <c r="Z288" s="29"/>
      <c r="AA288" s="29"/>
      <c r="AB288" s="29"/>
      <c r="AC288" s="29"/>
      <c r="AD288" s="29"/>
      <c r="AE288" s="29"/>
      <c r="AF288" s="29"/>
      <c r="AG288" s="29"/>
      <c r="AH288" s="29"/>
      <c r="AI288" s="29"/>
      <c r="AJ288" s="29"/>
      <c r="AK288" s="29"/>
    </row>
    <row r="289" spans="1:37" ht="15.75" customHeight="1">
      <c r="A289" s="29"/>
      <c r="B289" s="29"/>
      <c r="C289" s="29"/>
      <c r="D289" s="29"/>
      <c r="E289" s="750"/>
      <c r="F289" s="338"/>
      <c r="G289" s="29"/>
      <c r="H289" s="29"/>
      <c r="I289" s="29"/>
      <c r="J289" s="29"/>
      <c r="K289" s="29"/>
      <c r="L289" s="29"/>
      <c r="M289" s="29"/>
      <c r="N289" s="29"/>
      <c r="O289" s="29"/>
      <c r="P289" s="29"/>
      <c r="Q289" s="29"/>
      <c r="R289" s="29"/>
      <c r="S289" s="29"/>
      <c r="T289" s="325"/>
      <c r="U289" s="29"/>
      <c r="V289" s="29"/>
      <c r="W289" s="29"/>
      <c r="X289" s="29"/>
      <c r="Y289" s="29"/>
      <c r="Z289" s="29"/>
      <c r="AA289" s="29"/>
      <c r="AB289" s="29"/>
      <c r="AC289" s="29"/>
      <c r="AD289" s="29"/>
      <c r="AE289" s="29"/>
      <c r="AF289" s="29"/>
      <c r="AG289" s="29"/>
      <c r="AH289" s="29"/>
      <c r="AI289" s="29"/>
      <c r="AJ289" s="29"/>
      <c r="AK289" s="29"/>
    </row>
    <row r="290" spans="1:37" ht="15.75" customHeight="1">
      <c r="A290" s="29"/>
      <c r="B290" s="29"/>
      <c r="C290" s="29"/>
      <c r="D290" s="29"/>
      <c r="E290" s="750"/>
      <c r="F290" s="338"/>
      <c r="G290" s="29"/>
      <c r="H290" s="29"/>
      <c r="I290" s="29"/>
      <c r="J290" s="29"/>
      <c r="K290" s="29"/>
      <c r="L290" s="29"/>
      <c r="M290" s="29"/>
      <c r="N290" s="29"/>
      <c r="O290" s="29"/>
      <c r="P290" s="29"/>
      <c r="Q290" s="29"/>
      <c r="R290" s="29"/>
      <c r="S290" s="29"/>
      <c r="T290" s="325"/>
      <c r="U290" s="29"/>
      <c r="V290" s="29"/>
      <c r="W290" s="29"/>
      <c r="X290" s="29"/>
      <c r="Y290" s="29"/>
      <c r="Z290" s="29"/>
      <c r="AA290" s="29"/>
      <c r="AB290" s="29"/>
      <c r="AC290" s="29"/>
      <c r="AD290" s="29"/>
      <c r="AE290" s="29"/>
      <c r="AF290" s="29"/>
      <c r="AG290" s="29"/>
      <c r="AH290" s="29"/>
      <c r="AI290" s="29"/>
      <c r="AJ290" s="29"/>
      <c r="AK290" s="29"/>
    </row>
    <row r="291" spans="1:37" ht="15.75" customHeight="1">
      <c r="A291" s="29"/>
      <c r="B291" s="29"/>
      <c r="C291" s="29"/>
      <c r="D291" s="29"/>
      <c r="E291" s="750"/>
      <c r="F291" s="338"/>
      <c r="G291" s="29"/>
      <c r="H291" s="29"/>
      <c r="I291" s="29"/>
      <c r="J291" s="29"/>
      <c r="K291" s="29"/>
      <c r="L291" s="29"/>
      <c r="M291" s="29"/>
      <c r="N291" s="29"/>
      <c r="O291" s="29"/>
      <c r="P291" s="29"/>
      <c r="Q291" s="29"/>
      <c r="R291" s="29"/>
      <c r="S291" s="29"/>
      <c r="T291" s="325"/>
      <c r="U291" s="29"/>
      <c r="V291" s="29"/>
      <c r="W291" s="29"/>
      <c r="X291" s="29"/>
      <c r="Y291" s="29"/>
      <c r="Z291" s="29"/>
      <c r="AA291" s="29"/>
      <c r="AB291" s="29"/>
      <c r="AC291" s="29"/>
      <c r="AD291" s="29"/>
      <c r="AE291" s="29"/>
      <c r="AF291" s="29"/>
      <c r="AG291" s="29"/>
      <c r="AH291" s="29"/>
      <c r="AI291" s="29"/>
      <c r="AJ291" s="29"/>
      <c r="AK291" s="29"/>
    </row>
    <row r="292" spans="1:37" ht="15.75" customHeight="1">
      <c r="A292" s="29"/>
      <c r="B292" s="29"/>
      <c r="C292" s="29"/>
      <c r="D292" s="29"/>
      <c r="E292" s="750"/>
      <c r="F292" s="338"/>
      <c r="G292" s="29"/>
      <c r="H292" s="29"/>
      <c r="I292" s="29"/>
      <c r="J292" s="29"/>
      <c r="K292" s="29"/>
      <c r="L292" s="29"/>
      <c r="M292" s="29"/>
      <c r="N292" s="29"/>
      <c r="O292" s="29"/>
      <c r="P292" s="29"/>
      <c r="Q292" s="29"/>
      <c r="R292" s="29"/>
      <c r="S292" s="29"/>
      <c r="T292" s="325"/>
      <c r="U292" s="29"/>
      <c r="V292" s="29"/>
      <c r="W292" s="29"/>
      <c r="X292" s="29"/>
      <c r="Y292" s="29"/>
      <c r="Z292" s="29"/>
      <c r="AA292" s="29"/>
      <c r="AB292" s="29"/>
      <c r="AC292" s="29"/>
      <c r="AD292" s="29"/>
      <c r="AE292" s="29"/>
      <c r="AF292" s="29"/>
      <c r="AG292" s="29"/>
      <c r="AH292" s="29"/>
      <c r="AI292" s="29"/>
      <c r="AJ292" s="29"/>
      <c r="AK292" s="29"/>
    </row>
    <row r="293" spans="1:37" ht="15.75" customHeight="1">
      <c r="A293" s="29"/>
      <c r="B293" s="29"/>
      <c r="C293" s="29"/>
      <c r="D293" s="29"/>
      <c r="E293" s="750"/>
      <c r="F293" s="338"/>
      <c r="G293" s="29"/>
      <c r="H293" s="29"/>
      <c r="I293" s="29"/>
      <c r="J293" s="29"/>
      <c r="K293" s="29"/>
      <c r="L293" s="29"/>
      <c r="M293" s="29"/>
      <c r="N293" s="29"/>
      <c r="O293" s="29"/>
      <c r="P293" s="29"/>
      <c r="Q293" s="29"/>
      <c r="R293" s="29"/>
      <c r="S293" s="29"/>
      <c r="T293" s="325"/>
      <c r="U293" s="29"/>
      <c r="V293" s="29"/>
      <c r="W293" s="29"/>
      <c r="X293" s="29"/>
      <c r="Y293" s="29"/>
      <c r="Z293" s="29"/>
      <c r="AA293" s="29"/>
      <c r="AB293" s="29"/>
      <c r="AC293" s="29"/>
      <c r="AD293" s="29"/>
      <c r="AE293" s="29"/>
      <c r="AF293" s="29"/>
      <c r="AG293" s="29"/>
      <c r="AH293" s="29"/>
      <c r="AI293" s="29"/>
      <c r="AJ293" s="29"/>
      <c r="AK293" s="29"/>
    </row>
    <row r="294" spans="1:37" ht="15.75" customHeight="1">
      <c r="A294" s="29"/>
      <c r="B294" s="29"/>
      <c r="C294" s="29"/>
      <c r="D294" s="29"/>
      <c r="E294" s="750"/>
      <c r="F294" s="338"/>
      <c r="G294" s="29"/>
      <c r="H294" s="29"/>
      <c r="I294" s="29"/>
      <c r="J294" s="29"/>
      <c r="K294" s="29"/>
      <c r="L294" s="29"/>
      <c r="M294" s="29"/>
      <c r="N294" s="29"/>
      <c r="O294" s="29"/>
      <c r="P294" s="29"/>
      <c r="Q294" s="29"/>
      <c r="R294" s="29"/>
      <c r="S294" s="29"/>
      <c r="T294" s="325"/>
      <c r="U294" s="29"/>
      <c r="V294" s="29"/>
      <c r="W294" s="29"/>
      <c r="X294" s="29"/>
      <c r="Y294" s="29"/>
      <c r="Z294" s="29"/>
      <c r="AA294" s="29"/>
      <c r="AB294" s="29"/>
      <c r="AC294" s="29"/>
      <c r="AD294" s="29"/>
      <c r="AE294" s="29"/>
      <c r="AF294" s="29"/>
      <c r="AG294" s="29"/>
      <c r="AH294" s="29"/>
      <c r="AI294" s="29"/>
      <c r="AJ294" s="29"/>
      <c r="AK294" s="29"/>
    </row>
    <row r="295" spans="1:37" ht="15.75" customHeight="1">
      <c r="A295" s="29"/>
      <c r="B295" s="29"/>
      <c r="C295" s="29"/>
      <c r="D295" s="29"/>
      <c r="E295" s="750"/>
      <c r="F295" s="338"/>
      <c r="G295" s="29"/>
      <c r="H295" s="29"/>
      <c r="I295" s="29"/>
      <c r="J295" s="29"/>
      <c r="K295" s="29"/>
      <c r="L295" s="29"/>
      <c r="M295" s="29"/>
      <c r="N295" s="29"/>
      <c r="O295" s="29"/>
      <c r="P295" s="29"/>
      <c r="Q295" s="29"/>
      <c r="R295" s="29"/>
      <c r="S295" s="29"/>
      <c r="T295" s="325"/>
      <c r="U295" s="29"/>
      <c r="V295" s="29"/>
      <c r="W295" s="29"/>
      <c r="X295" s="29"/>
      <c r="Y295" s="29"/>
      <c r="Z295" s="29"/>
      <c r="AA295" s="29"/>
      <c r="AB295" s="29"/>
      <c r="AC295" s="29"/>
      <c r="AD295" s="29"/>
      <c r="AE295" s="29"/>
      <c r="AF295" s="29"/>
      <c r="AG295" s="29"/>
      <c r="AH295" s="29"/>
      <c r="AI295" s="29"/>
      <c r="AJ295" s="29"/>
      <c r="AK295" s="29"/>
    </row>
    <row r="296" spans="1:37" ht="15.75" customHeight="1">
      <c r="A296" s="29"/>
      <c r="B296" s="29"/>
      <c r="C296" s="29"/>
      <c r="D296" s="29"/>
      <c r="E296" s="750"/>
      <c r="F296" s="338"/>
      <c r="G296" s="29"/>
      <c r="H296" s="29"/>
      <c r="I296" s="29"/>
      <c r="J296" s="29"/>
      <c r="K296" s="29"/>
      <c r="L296" s="29"/>
      <c r="M296" s="29"/>
      <c r="N296" s="29"/>
      <c r="O296" s="29"/>
      <c r="P296" s="29"/>
      <c r="Q296" s="29"/>
      <c r="R296" s="29"/>
      <c r="S296" s="29"/>
      <c r="T296" s="325"/>
      <c r="U296" s="29"/>
      <c r="V296" s="29"/>
      <c r="W296" s="29"/>
      <c r="X296" s="29"/>
      <c r="Y296" s="29"/>
      <c r="Z296" s="29"/>
      <c r="AA296" s="29"/>
      <c r="AB296" s="29"/>
      <c r="AC296" s="29"/>
      <c r="AD296" s="29"/>
      <c r="AE296" s="29"/>
      <c r="AF296" s="29"/>
      <c r="AG296" s="29"/>
      <c r="AH296" s="29"/>
      <c r="AI296" s="29"/>
      <c r="AJ296" s="29"/>
      <c r="AK296" s="29"/>
    </row>
    <row r="297" spans="1:37" ht="15.75" customHeight="1">
      <c r="A297" s="29"/>
      <c r="B297" s="29"/>
      <c r="C297" s="29"/>
      <c r="D297" s="29"/>
      <c r="E297" s="750"/>
      <c r="F297" s="338"/>
      <c r="G297" s="29"/>
      <c r="H297" s="29"/>
      <c r="I297" s="29"/>
      <c r="J297" s="29"/>
      <c r="K297" s="29"/>
      <c r="L297" s="29"/>
      <c r="M297" s="29"/>
      <c r="N297" s="29"/>
      <c r="O297" s="29"/>
      <c r="P297" s="29"/>
      <c r="Q297" s="29"/>
      <c r="R297" s="29"/>
      <c r="S297" s="29"/>
      <c r="T297" s="325"/>
      <c r="U297" s="29"/>
      <c r="V297" s="29"/>
      <c r="W297" s="29"/>
      <c r="X297" s="29"/>
      <c r="Y297" s="29"/>
      <c r="Z297" s="29"/>
      <c r="AA297" s="29"/>
      <c r="AB297" s="29"/>
      <c r="AC297" s="29"/>
      <c r="AD297" s="29"/>
      <c r="AE297" s="29"/>
      <c r="AF297" s="29"/>
      <c r="AG297" s="29"/>
      <c r="AH297" s="29"/>
      <c r="AI297" s="29"/>
      <c r="AJ297" s="29"/>
      <c r="AK297" s="29"/>
    </row>
    <row r="298" spans="1:37" ht="15.75" customHeight="1">
      <c r="A298" s="29"/>
      <c r="B298" s="29"/>
      <c r="C298" s="29"/>
      <c r="D298" s="29"/>
      <c r="E298" s="750"/>
      <c r="F298" s="338"/>
      <c r="G298" s="29"/>
      <c r="H298" s="29"/>
      <c r="I298" s="29"/>
      <c r="J298" s="29"/>
      <c r="K298" s="29"/>
      <c r="L298" s="29"/>
      <c r="M298" s="29"/>
      <c r="N298" s="29"/>
      <c r="O298" s="29"/>
      <c r="P298" s="29"/>
      <c r="Q298" s="29"/>
      <c r="R298" s="29"/>
      <c r="S298" s="29"/>
      <c r="T298" s="325"/>
      <c r="U298" s="29"/>
      <c r="V298" s="29"/>
      <c r="W298" s="29"/>
      <c r="X298" s="29"/>
      <c r="Y298" s="29"/>
      <c r="Z298" s="29"/>
      <c r="AA298" s="29"/>
      <c r="AB298" s="29"/>
      <c r="AC298" s="29"/>
      <c r="AD298" s="29"/>
      <c r="AE298" s="29"/>
      <c r="AF298" s="29"/>
      <c r="AG298" s="29"/>
      <c r="AH298" s="29"/>
      <c r="AI298" s="29"/>
      <c r="AJ298" s="29"/>
      <c r="AK298" s="29"/>
    </row>
    <row r="299" spans="1:37" ht="15.75" customHeight="1">
      <c r="A299" s="29"/>
      <c r="B299" s="29"/>
      <c r="C299" s="29"/>
      <c r="D299" s="29"/>
      <c r="E299" s="750"/>
      <c r="F299" s="338"/>
      <c r="G299" s="29"/>
      <c r="H299" s="29"/>
      <c r="I299" s="29"/>
      <c r="J299" s="29"/>
      <c r="K299" s="29"/>
      <c r="L299" s="29"/>
      <c r="M299" s="29"/>
      <c r="N299" s="29"/>
      <c r="O299" s="29"/>
      <c r="P299" s="29"/>
      <c r="Q299" s="29"/>
      <c r="R299" s="29"/>
      <c r="S299" s="29"/>
      <c r="T299" s="325"/>
      <c r="U299" s="29"/>
      <c r="V299" s="29"/>
      <c r="W299" s="29"/>
      <c r="X299" s="29"/>
      <c r="Y299" s="29"/>
      <c r="Z299" s="29"/>
      <c r="AA299" s="29"/>
      <c r="AB299" s="29"/>
      <c r="AC299" s="29"/>
      <c r="AD299" s="29"/>
      <c r="AE299" s="29"/>
      <c r="AF299" s="29"/>
      <c r="AG299" s="29"/>
      <c r="AH299" s="29"/>
      <c r="AI299" s="29"/>
      <c r="AJ299" s="29"/>
      <c r="AK299" s="29"/>
    </row>
    <row r="300" spans="1:37" ht="15.75" customHeight="1">
      <c r="A300" s="29"/>
      <c r="B300" s="29"/>
      <c r="C300" s="29"/>
      <c r="D300" s="29"/>
      <c r="E300" s="750"/>
      <c r="F300" s="338"/>
      <c r="G300" s="29"/>
      <c r="H300" s="29"/>
      <c r="I300" s="29"/>
      <c r="J300" s="29"/>
      <c r="K300" s="29"/>
      <c r="L300" s="29"/>
      <c r="M300" s="29"/>
      <c r="N300" s="29"/>
      <c r="O300" s="29"/>
      <c r="P300" s="29"/>
      <c r="Q300" s="29"/>
      <c r="R300" s="29"/>
      <c r="S300" s="29"/>
      <c r="T300" s="325"/>
      <c r="U300" s="29"/>
      <c r="V300" s="29"/>
      <c r="W300" s="29"/>
      <c r="X300" s="29"/>
      <c r="Y300" s="29"/>
      <c r="Z300" s="29"/>
      <c r="AA300" s="29"/>
      <c r="AB300" s="29"/>
      <c r="AC300" s="29"/>
      <c r="AD300" s="29"/>
      <c r="AE300" s="29"/>
      <c r="AF300" s="29"/>
      <c r="AG300" s="29"/>
      <c r="AH300" s="29"/>
      <c r="AI300" s="29"/>
      <c r="AJ300" s="29"/>
      <c r="AK300" s="29"/>
    </row>
    <row r="301" spans="1:37" ht="15.75" customHeight="1">
      <c r="A301" s="29"/>
      <c r="B301" s="29"/>
      <c r="C301" s="29"/>
      <c r="D301" s="29"/>
      <c r="E301" s="750"/>
      <c r="F301" s="338"/>
      <c r="G301" s="29"/>
      <c r="H301" s="29"/>
      <c r="I301" s="29"/>
      <c r="J301" s="29"/>
      <c r="K301" s="29"/>
      <c r="L301" s="29"/>
      <c r="M301" s="29"/>
      <c r="N301" s="29"/>
      <c r="O301" s="29"/>
      <c r="P301" s="29"/>
      <c r="Q301" s="29"/>
      <c r="R301" s="29"/>
      <c r="S301" s="29"/>
      <c r="T301" s="325"/>
      <c r="U301" s="29"/>
      <c r="V301" s="29"/>
      <c r="W301" s="29"/>
      <c r="X301" s="29"/>
      <c r="Y301" s="29"/>
      <c r="Z301" s="29"/>
      <c r="AA301" s="29"/>
      <c r="AB301" s="29"/>
      <c r="AC301" s="29"/>
      <c r="AD301" s="29"/>
      <c r="AE301" s="29"/>
      <c r="AF301" s="29"/>
      <c r="AG301" s="29"/>
      <c r="AH301" s="29"/>
      <c r="AI301" s="29"/>
      <c r="AJ301" s="29"/>
      <c r="AK301" s="29"/>
    </row>
    <row r="302" spans="1:37" ht="15.75" customHeight="1">
      <c r="A302" s="29"/>
      <c r="B302" s="29"/>
      <c r="C302" s="29"/>
      <c r="D302" s="29"/>
      <c r="E302" s="750"/>
      <c r="F302" s="338"/>
      <c r="G302" s="29"/>
      <c r="H302" s="29"/>
      <c r="I302" s="29"/>
      <c r="J302" s="29"/>
      <c r="K302" s="29"/>
      <c r="L302" s="29"/>
      <c r="M302" s="29"/>
      <c r="N302" s="29"/>
      <c r="O302" s="29"/>
      <c r="P302" s="29"/>
      <c r="Q302" s="29"/>
      <c r="R302" s="29"/>
      <c r="S302" s="29"/>
      <c r="T302" s="325"/>
      <c r="U302" s="29"/>
      <c r="V302" s="29"/>
      <c r="W302" s="29"/>
      <c r="X302" s="29"/>
      <c r="Y302" s="29"/>
      <c r="Z302" s="29"/>
      <c r="AA302" s="29"/>
      <c r="AB302" s="29"/>
      <c r="AC302" s="29"/>
      <c r="AD302" s="29"/>
      <c r="AE302" s="29"/>
      <c r="AF302" s="29"/>
      <c r="AG302" s="29"/>
      <c r="AH302" s="29"/>
      <c r="AI302" s="29"/>
      <c r="AJ302" s="29"/>
      <c r="AK302" s="29"/>
    </row>
    <row r="303" spans="1:37" ht="15.75" customHeight="1">
      <c r="A303" s="29"/>
      <c r="B303" s="29"/>
      <c r="C303" s="29"/>
      <c r="D303" s="29"/>
      <c r="E303" s="750"/>
      <c r="F303" s="338"/>
      <c r="G303" s="29"/>
      <c r="H303" s="29"/>
      <c r="I303" s="29"/>
      <c r="J303" s="29"/>
      <c r="K303" s="29"/>
      <c r="L303" s="29"/>
      <c r="M303" s="29"/>
      <c r="N303" s="29"/>
      <c r="O303" s="29"/>
      <c r="P303" s="29"/>
      <c r="Q303" s="29"/>
      <c r="R303" s="29"/>
      <c r="S303" s="29"/>
      <c r="T303" s="325"/>
      <c r="U303" s="29"/>
      <c r="V303" s="29"/>
      <c r="W303" s="29"/>
      <c r="X303" s="29"/>
      <c r="Y303" s="29"/>
      <c r="Z303" s="29"/>
      <c r="AA303" s="29"/>
      <c r="AB303" s="29"/>
      <c r="AC303" s="29"/>
      <c r="AD303" s="29"/>
      <c r="AE303" s="29"/>
      <c r="AF303" s="29"/>
      <c r="AG303" s="29"/>
      <c r="AH303" s="29"/>
      <c r="AI303" s="29"/>
      <c r="AJ303" s="29"/>
      <c r="AK303" s="29"/>
    </row>
    <row r="304" spans="1:37" ht="15.75" customHeight="1">
      <c r="A304" s="29"/>
      <c r="B304" s="29"/>
      <c r="C304" s="29"/>
      <c r="D304" s="29"/>
      <c r="E304" s="750"/>
      <c r="F304" s="338"/>
      <c r="G304" s="29"/>
      <c r="H304" s="29"/>
      <c r="I304" s="29"/>
      <c r="J304" s="29"/>
      <c r="K304" s="29"/>
      <c r="L304" s="29"/>
      <c r="M304" s="29"/>
      <c r="N304" s="29"/>
      <c r="O304" s="29"/>
      <c r="P304" s="29"/>
      <c r="Q304" s="29"/>
      <c r="R304" s="29"/>
      <c r="S304" s="29"/>
      <c r="T304" s="325"/>
      <c r="U304" s="29"/>
      <c r="V304" s="29"/>
      <c r="W304" s="29"/>
      <c r="X304" s="29"/>
      <c r="Y304" s="29"/>
      <c r="Z304" s="29"/>
      <c r="AA304" s="29"/>
      <c r="AB304" s="29"/>
      <c r="AC304" s="29"/>
      <c r="AD304" s="29"/>
      <c r="AE304" s="29"/>
      <c r="AF304" s="29"/>
      <c r="AG304" s="29"/>
      <c r="AH304" s="29"/>
      <c r="AI304" s="29"/>
      <c r="AJ304" s="29"/>
      <c r="AK304" s="29"/>
    </row>
    <row r="305" spans="1:37" ht="15.75" customHeight="1">
      <c r="A305" s="29"/>
      <c r="B305" s="29"/>
      <c r="C305" s="29"/>
      <c r="D305" s="29"/>
      <c r="E305" s="750"/>
      <c r="F305" s="338"/>
      <c r="G305" s="29"/>
      <c r="H305" s="29"/>
      <c r="I305" s="29"/>
      <c r="J305" s="29"/>
      <c r="K305" s="29"/>
      <c r="L305" s="29"/>
      <c r="M305" s="29"/>
      <c r="N305" s="29"/>
      <c r="O305" s="29"/>
      <c r="P305" s="29"/>
      <c r="Q305" s="29"/>
      <c r="R305" s="29"/>
      <c r="S305" s="29"/>
      <c r="T305" s="325"/>
      <c r="U305" s="29"/>
      <c r="V305" s="29"/>
      <c r="W305" s="29"/>
      <c r="X305" s="29"/>
      <c r="Y305" s="29"/>
      <c r="Z305" s="29"/>
      <c r="AA305" s="29"/>
      <c r="AB305" s="29"/>
      <c r="AC305" s="29"/>
      <c r="AD305" s="29"/>
      <c r="AE305" s="29"/>
      <c r="AF305" s="29"/>
      <c r="AG305" s="29"/>
      <c r="AH305" s="29"/>
      <c r="AI305" s="29"/>
      <c r="AJ305" s="29"/>
      <c r="AK305" s="29"/>
    </row>
    <row r="306" spans="1:37" ht="15.75" customHeight="1">
      <c r="A306" s="29"/>
      <c r="B306" s="29"/>
      <c r="C306" s="29"/>
      <c r="D306" s="29"/>
      <c r="E306" s="750"/>
      <c r="F306" s="338"/>
      <c r="G306" s="29"/>
      <c r="H306" s="29"/>
      <c r="I306" s="29"/>
      <c r="J306" s="29"/>
      <c r="K306" s="29"/>
      <c r="L306" s="29"/>
      <c r="M306" s="29"/>
      <c r="N306" s="29"/>
      <c r="O306" s="29"/>
      <c r="P306" s="29"/>
      <c r="Q306" s="29"/>
      <c r="R306" s="29"/>
      <c r="S306" s="29"/>
      <c r="T306" s="325"/>
      <c r="U306" s="29"/>
      <c r="V306" s="29"/>
      <c r="W306" s="29"/>
      <c r="X306" s="29"/>
      <c r="Y306" s="29"/>
      <c r="Z306" s="29"/>
      <c r="AA306" s="29"/>
      <c r="AB306" s="29"/>
      <c r="AC306" s="29"/>
      <c r="AD306" s="29"/>
      <c r="AE306" s="29"/>
      <c r="AF306" s="29"/>
      <c r="AG306" s="29"/>
      <c r="AH306" s="29"/>
      <c r="AI306" s="29"/>
      <c r="AJ306" s="29"/>
      <c r="AK306" s="29"/>
    </row>
    <row r="307" spans="1:37" ht="15.75" customHeight="1">
      <c r="A307" s="29"/>
      <c r="B307" s="29"/>
      <c r="C307" s="29"/>
      <c r="D307" s="29"/>
      <c r="E307" s="750"/>
      <c r="F307" s="338"/>
      <c r="G307" s="29"/>
      <c r="H307" s="29"/>
      <c r="I307" s="29"/>
      <c r="J307" s="29"/>
      <c r="K307" s="29"/>
      <c r="L307" s="29"/>
      <c r="M307" s="29"/>
      <c r="N307" s="29"/>
      <c r="O307" s="29"/>
      <c r="P307" s="29"/>
      <c r="Q307" s="29"/>
      <c r="R307" s="29"/>
      <c r="S307" s="29"/>
      <c r="T307" s="325"/>
      <c r="U307" s="29"/>
      <c r="V307" s="29"/>
      <c r="W307" s="29"/>
      <c r="X307" s="29"/>
      <c r="Y307" s="29"/>
      <c r="Z307" s="29"/>
      <c r="AA307" s="29"/>
      <c r="AB307" s="29"/>
      <c r="AC307" s="29"/>
      <c r="AD307" s="29"/>
      <c r="AE307" s="29"/>
      <c r="AF307" s="29"/>
      <c r="AG307" s="29"/>
      <c r="AH307" s="29"/>
      <c r="AI307" s="29"/>
      <c r="AJ307" s="29"/>
      <c r="AK307" s="29"/>
    </row>
    <row r="308" spans="1:37" ht="15.75" customHeight="1">
      <c r="A308" s="29"/>
      <c r="B308" s="29"/>
      <c r="C308" s="29"/>
      <c r="D308" s="29"/>
      <c r="E308" s="750"/>
      <c r="F308" s="338"/>
      <c r="G308" s="29"/>
      <c r="H308" s="29"/>
      <c r="I308" s="29"/>
      <c r="J308" s="29"/>
      <c r="K308" s="29"/>
      <c r="L308" s="29"/>
      <c r="M308" s="29"/>
      <c r="N308" s="29"/>
      <c r="O308" s="29"/>
      <c r="P308" s="29"/>
      <c r="Q308" s="29"/>
      <c r="R308" s="29"/>
      <c r="S308" s="29"/>
      <c r="T308" s="325"/>
      <c r="U308" s="29"/>
      <c r="V308" s="29"/>
      <c r="W308" s="29"/>
      <c r="X308" s="29"/>
      <c r="Y308" s="29"/>
      <c r="Z308" s="29"/>
      <c r="AA308" s="29"/>
      <c r="AB308" s="29"/>
      <c r="AC308" s="29"/>
      <c r="AD308" s="29"/>
      <c r="AE308" s="29"/>
      <c r="AF308" s="29"/>
      <c r="AG308" s="29"/>
      <c r="AH308" s="29"/>
      <c r="AI308" s="29"/>
      <c r="AJ308" s="29"/>
      <c r="AK308" s="29"/>
    </row>
    <row r="309" spans="1:37" ht="15.75" customHeight="1">
      <c r="A309" s="29"/>
      <c r="B309" s="29"/>
      <c r="C309" s="29"/>
      <c r="D309" s="29"/>
      <c r="E309" s="750"/>
      <c r="F309" s="338"/>
      <c r="G309" s="29"/>
      <c r="H309" s="29"/>
      <c r="I309" s="29"/>
      <c r="J309" s="29"/>
      <c r="K309" s="29"/>
      <c r="L309" s="29"/>
      <c r="M309" s="29"/>
      <c r="N309" s="29"/>
      <c r="O309" s="29"/>
      <c r="P309" s="29"/>
      <c r="Q309" s="29"/>
      <c r="R309" s="29"/>
      <c r="S309" s="29"/>
      <c r="T309" s="325"/>
      <c r="U309" s="29"/>
      <c r="V309" s="29"/>
      <c r="W309" s="29"/>
      <c r="X309" s="29"/>
      <c r="Y309" s="29"/>
      <c r="Z309" s="29"/>
      <c r="AA309" s="29"/>
      <c r="AB309" s="29"/>
      <c r="AC309" s="29"/>
      <c r="AD309" s="29"/>
      <c r="AE309" s="29"/>
      <c r="AF309" s="29"/>
      <c r="AG309" s="29"/>
      <c r="AH309" s="29"/>
      <c r="AI309" s="29"/>
      <c r="AJ309" s="29"/>
      <c r="AK309" s="29"/>
    </row>
    <row r="310" spans="1:37" ht="15.75" customHeight="1">
      <c r="A310" s="29"/>
      <c r="B310" s="29"/>
      <c r="C310" s="29"/>
      <c r="D310" s="29"/>
      <c r="E310" s="750"/>
      <c r="F310" s="338"/>
      <c r="G310" s="29"/>
      <c r="H310" s="29"/>
      <c r="I310" s="29"/>
      <c r="J310" s="29"/>
      <c r="K310" s="29"/>
      <c r="L310" s="29"/>
      <c r="M310" s="29"/>
      <c r="N310" s="29"/>
      <c r="O310" s="29"/>
      <c r="P310" s="29"/>
      <c r="Q310" s="29"/>
      <c r="R310" s="29"/>
      <c r="S310" s="29"/>
      <c r="T310" s="325"/>
      <c r="U310" s="29"/>
      <c r="V310" s="29"/>
      <c r="W310" s="29"/>
      <c r="X310" s="29"/>
      <c r="Y310" s="29"/>
      <c r="Z310" s="29"/>
      <c r="AA310" s="29"/>
      <c r="AB310" s="29"/>
      <c r="AC310" s="29"/>
      <c r="AD310" s="29"/>
      <c r="AE310" s="29"/>
      <c r="AF310" s="29"/>
      <c r="AG310" s="29"/>
      <c r="AH310" s="29"/>
      <c r="AI310" s="29"/>
      <c r="AJ310" s="29"/>
      <c r="AK310" s="29"/>
    </row>
    <row r="311" spans="1:37" ht="15.75" customHeight="1">
      <c r="A311" s="29"/>
      <c r="B311" s="29"/>
      <c r="C311" s="29"/>
      <c r="D311" s="29"/>
      <c r="E311" s="750"/>
      <c r="F311" s="338"/>
      <c r="G311" s="29"/>
      <c r="H311" s="29"/>
      <c r="I311" s="29"/>
      <c r="J311" s="29"/>
      <c r="K311" s="29"/>
      <c r="L311" s="29"/>
      <c r="M311" s="29"/>
      <c r="N311" s="29"/>
      <c r="O311" s="29"/>
      <c r="P311" s="29"/>
      <c r="Q311" s="29"/>
      <c r="R311" s="29"/>
      <c r="S311" s="29"/>
      <c r="T311" s="325"/>
      <c r="U311" s="29"/>
      <c r="V311" s="29"/>
      <c r="W311" s="29"/>
      <c r="X311" s="29"/>
      <c r="Y311" s="29"/>
      <c r="Z311" s="29"/>
      <c r="AA311" s="29"/>
      <c r="AB311" s="29"/>
      <c r="AC311" s="29"/>
      <c r="AD311" s="29"/>
      <c r="AE311" s="29"/>
      <c r="AF311" s="29"/>
      <c r="AG311" s="29"/>
      <c r="AH311" s="29"/>
      <c r="AI311" s="29"/>
      <c r="AJ311" s="29"/>
      <c r="AK311" s="29"/>
    </row>
    <row r="312" spans="1:37" ht="15.75" customHeight="1">
      <c r="A312" s="29"/>
      <c r="B312" s="29"/>
      <c r="C312" s="29"/>
      <c r="D312" s="29"/>
      <c r="E312" s="750"/>
      <c r="F312" s="338"/>
      <c r="G312" s="29"/>
      <c r="H312" s="29"/>
      <c r="I312" s="29"/>
      <c r="J312" s="29"/>
      <c r="K312" s="29"/>
      <c r="L312" s="29"/>
      <c r="M312" s="29"/>
      <c r="N312" s="29"/>
      <c r="O312" s="29"/>
      <c r="P312" s="29"/>
      <c r="Q312" s="29"/>
      <c r="R312" s="29"/>
      <c r="S312" s="29"/>
      <c r="T312" s="325"/>
      <c r="U312" s="29"/>
      <c r="V312" s="29"/>
      <c r="W312" s="29"/>
      <c r="X312" s="29"/>
      <c r="Y312" s="29"/>
      <c r="Z312" s="29"/>
      <c r="AA312" s="29"/>
      <c r="AB312" s="29"/>
      <c r="AC312" s="29"/>
      <c r="AD312" s="29"/>
      <c r="AE312" s="29"/>
      <c r="AF312" s="29"/>
      <c r="AG312" s="29"/>
      <c r="AH312" s="29"/>
      <c r="AI312" s="29"/>
      <c r="AJ312" s="29"/>
      <c r="AK312" s="29"/>
    </row>
    <row r="313" spans="1:37" ht="15.75" customHeight="1">
      <c r="A313" s="29"/>
      <c r="B313" s="29"/>
      <c r="C313" s="29"/>
      <c r="D313" s="29"/>
      <c r="E313" s="750"/>
      <c r="F313" s="338"/>
      <c r="G313" s="29"/>
      <c r="H313" s="29"/>
      <c r="I313" s="29"/>
      <c r="J313" s="29"/>
      <c r="K313" s="29"/>
      <c r="L313" s="29"/>
      <c r="M313" s="29"/>
      <c r="N313" s="29"/>
      <c r="O313" s="29"/>
      <c r="P313" s="29"/>
      <c r="Q313" s="29"/>
      <c r="R313" s="29"/>
      <c r="S313" s="29"/>
      <c r="T313" s="325"/>
      <c r="U313" s="29"/>
      <c r="V313" s="29"/>
      <c r="W313" s="29"/>
      <c r="X313" s="29"/>
      <c r="Y313" s="29"/>
      <c r="Z313" s="29"/>
      <c r="AA313" s="29"/>
      <c r="AB313" s="29"/>
      <c r="AC313" s="29"/>
      <c r="AD313" s="29"/>
      <c r="AE313" s="29"/>
      <c r="AF313" s="29"/>
      <c r="AG313" s="29"/>
      <c r="AH313" s="29"/>
      <c r="AI313" s="29"/>
      <c r="AJ313" s="29"/>
      <c r="AK313" s="29"/>
    </row>
    <row r="314" spans="1:37" ht="15.75" customHeight="1">
      <c r="A314" s="29"/>
      <c r="B314" s="29"/>
      <c r="C314" s="29"/>
      <c r="D314" s="29"/>
      <c r="E314" s="750"/>
      <c r="F314" s="338"/>
      <c r="G314" s="29"/>
      <c r="H314" s="29"/>
      <c r="I314" s="29"/>
      <c r="J314" s="29"/>
      <c r="K314" s="29"/>
      <c r="L314" s="29"/>
      <c r="M314" s="29"/>
      <c r="N314" s="29"/>
      <c r="O314" s="29"/>
      <c r="P314" s="29"/>
      <c r="Q314" s="29"/>
      <c r="R314" s="29"/>
      <c r="S314" s="29"/>
      <c r="T314" s="325"/>
      <c r="U314" s="29"/>
      <c r="V314" s="29"/>
      <c r="W314" s="29"/>
      <c r="X314" s="29"/>
      <c r="Y314" s="29"/>
      <c r="Z314" s="29"/>
      <c r="AA314" s="29"/>
      <c r="AB314" s="29"/>
      <c r="AC314" s="29"/>
      <c r="AD314" s="29"/>
      <c r="AE314" s="29"/>
      <c r="AF314" s="29"/>
      <c r="AG314" s="29"/>
      <c r="AH314" s="29"/>
      <c r="AI314" s="29"/>
      <c r="AJ314" s="29"/>
      <c r="AK314" s="29"/>
    </row>
    <row r="315" spans="1:37" ht="15.75" customHeight="1">
      <c r="A315" s="29"/>
      <c r="B315" s="29"/>
      <c r="C315" s="29"/>
      <c r="D315" s="29"/>
      <c r="E315" s="750"/>
      <c r="F315" s="338"/>
      <c r="G315" s="29"/>
      <c r="H315" s="29"/>
      <c r="I315" s="29"/>
      <c r="J315" s="29"/>
      <c r="K315" s="29"/>
      <c r="L315" s="29"/>
      <c r="M315" s="29"/>
      <c r="N315" s="29"/>
      <c r="O315" s="29"/>
      <c r="P315" s="29"/>
      <c r="Q315" s="29"/>
      <c r="R315" s="29"/>
      <c r="S315" s="29"/>
      <c r="T315" s="325"/>
      <c r="U315" s="29"/>
      <c r="V315" s="29"/>
      <c r="W315" s="29"/>
      <c r="X315" s="29"/>
      <c r="Y315" s="29"/>
      <c r="Z315" s="29"/>
      <c r="AA315" s="29"/>
      <c r="AB315" s="29"/>
      <c r="AC315" s="29"/>
      <c r="AD315" s="29"/>
      <c r="AE315" s="29"/>
      <c r="AF315" s="29"/>
      <c r="AG315" s="29"/>
      <c r="AH315" s="29"/>
      <c r="AI315" s="29"/>
      <c r="AJ315" s="29"/>
      <c r="AK315" s="29"/>
    </row>
    <row r="316" spans="1:37" ht="15.75" customHeight="1">
      <c r="A316" s="29"/>
      <c r="B316" s="29"/>
      <c r="C316" s="29"/>
      <c r="D316" s="29"/>
      <c r="E316" s="750"/>
      <c r="F316" s="338"/>
      <c r="G316" s="29"/>
      <c r="H316" s="29"/>
      <c r="I316" s="29"/>
      <c r="J316" s="29"/>
      <c r="K316" s="29"/>
      <c r="L316" s="29"/>
      <c r="M316" s="29"/>
      <c r="N316" s="29"/>
      <c r="O316" s="29"/>
      <c r="P316" s="29"/>
      <c r="Q316" s="29"/>
      <c r="R316" s="29"/>
      <c r="S316" s="29"/>
      <c r="T316" s="325"/>
      <c r="U316" s="29"/>
      <c r="V316" s="29"/>
      <c r="W316" s="29"/>
      <c r="X316" s="29"/>
      <c r="Y316" s="29"/>
      <c r="Z316" s="29"/>
      <c r="AA316" s="29"/>
      <c r="AB316" s="29"/>
      <c r="AC316" s="29"/>
      <c r="AD316" s="29"/>
      <c r="AE316" s="29"/>
      <c r="AF316" s="29"/>
      <c r="AG316" s="29"/>
      <c r="AH316" s="29"/>
      <c r="AI316" s="29"/>
      <c r="AJ316" s="29"/>
      <c r="AK316" s="29"/>
    </row>
    <row r="317" spans="1:37" ht="15.75" customHeight="1">
      <c r="A317" s="29"/>
      <c r="B317" s="29"/>
      <c r="C317" s="29"/>
      <c r="D317" s="29"/>
      <c r="E317" s="750"/>
      <c r="F317" s="338"/>
      <c r="G317" s="29"/>
      <c r="H317" s="29"/>
      <c r="I317" s="29"/>
      <c r="J317" s="29"/>
      <c r="K317" s="29"/>
      <c r="L317" s="29"/>
      <c r="M317" s="29"/>
      <c r="N317" s="29"/>
      <c r="O317" s="29"/>
      <c r="P317" s="29"/>
      <c r="Q317" s="29"/>
      <c r="R317" s="29"/>
      <c r="S317" s="29"/>
      <c r="T317" s="325"/>
      <c r="U317" s="29"/>
      <c r="V317" s="29"/>
      <c r="W317" s="29"/>
      <c r="X317" s="29"/>
      <c r="Y317" s="29"/>
      <c r="Z317" s="29"/>
      <c r="AA317" s="29"/>
      <c r="AB317" s="29"/>
      <c r="AC317" s="29"/>
      <c r="AD317" s="29"/>
      <c r="AE317" s="29"/>
      <c r="AF317" s="29"/>
      <c r="AG317" s="29"/>
      <c r="AH317" s="29"/>
      <c r="AI317" s="29"/>
      <c r="AJ317" s="29"/>
      <c r="AK317" s="29"/>
    </row>
    <row r="318" spans="1:37" ht="15.75" customHeight="1">
      <c r="A318" s="29"/>
      <c r="B318" s="29"/>
      <c r="C318" s="29"/>
      <c r="D318" s="29"/>
      <c r="E318" s="750"/>
      <c r="F318" s="338"/>
      <c r="G318" s="29"/>
      <c r="H318" s="29"/>
      <c r="I318" s="29"/>
      <c r="J318" s="29"/>
      <c r="K318" s="29"/>
      <c r="L318" s="29"/>
      <c r="M318" s="29"/>
      <c r="N318" s="29"/>
      <c r="O318" s="29"/>
      <c r="P318" s="29"/>
      <c r="Q318" s="29"/>
      <c r="R318" s="29"/>
      <c r="S318" s="29"/>
      <c r="T318" s="325"/>
      <c r="U318" s="29"/>
      <c r="V318" s="29"/>
      <c r="W318" s="29"/>
      <c r="X318" s="29"/>
      <c r="Y318" s="29"/>
      <c r="Z318" s="29"/>
      <c r="AA318" s="29"/>
      <c r="AB318" s="29"/>
      <c r="AC318" s="29"/>
      <c r="AD318" s="29"/>
      <c r="AE318" s="29"/>
      <c r="AF318" s="29"/>
      <c r="AG318" s="29"/>
      <c r="AH318" s="29"/>
      <c r="AI318" s="29"/>
      <c r="AJ318" s="29"/>
      <c r="AK318" s="29"/>
    </row>
    <row r="319" spans="1:37" ht="15.75" customHeight="1">
      <c r="A319" s="29"/>
      <c r="B319" s="29"/>
      <c r="C319" s="29"/>
      <c r="D319" s="29"/>
      <c r="E319" s="750"/>
      <c r="F319" s="338"/>
      <c r="G319" s="29"/>
      <c r="H319" s="29"/>
      <c r="I319" s="29"/>
      <c r="J319" s="29"/>
      <c r="K319" s="29"/>
      <c r="L319" s="29"/>
      <c r="M319" s="29"/>
      <c r="N319" s="29"/>
      <c r="O319" s="29"/>
      <c r="P319" s="29"/>
      <c r="Q319" s="29"/>
      <c r="R319" s="29"/>
      <c r="S319" s="29"/>
      <c r="T319" s="325"/>
      <c r="U319" s="29"/>
      <c r="V319" s="29"/>
      <c r="W319" s="29"/>
      <c r="X319" s="29"/>
      <c r="Y319" s="29"/>
      <c r="Z319" s="29"/>
      <c r="AA319" s="29"/>
      <c r="AB319" s="29"/>
      <c r="AC319" s="29"/>
      <c r="AD319" s="29"/>
      <c r="AE319" s="29"/>
      <c r="AF319" s="29"/>
      <c r="AG319" s="29"/>
      <c r="AH319" s="29"/>
      <c r="AI319" s="29"/>
      <c r="AJ319" s="29"/>
      <c r="AK319" s="29"/>
    </row>
    <row r="320" spans="1:37" ht="15.75" customHeight="1">
      <c r="A320" s="29"/>
      <c r="B320" s="29"/>
      <c r="C320" s="29"/>
      <c r="D320" s="29"/>
      <c r="E320" s="750"/>
      <c r="F320" s="338"/>
      <c r="G320" s="29"/>
      <c r="H320" s="29"/>
      <c r="I320" s="29"/>
      <c r="J320" s="29"/>
      <c r="K320" s="29"/>
      <c r="L320" s="29"/>
      <c r="M320" s="29"/>
      <c r="N320" s="29"/>
      <c r="O320" s="29"/>
      <c r="P320" s="29"/>
      <c r="Q320" s="29"/>
      <c r="R320" s="29"/>
      <c r="S320" s="29"/>
      <c r="T320" s="325"/>
      <c r="U320" s="29"/>
      <c r="V320" s="29"/>
      <c r="W320" s="29"/>
      <c r="X320" s="29"/>
      <c r="Y320" s="29"/>
      <c r="Z320" s="29"/>
      <c r="AA320" s="29"/>
      <c r="AB320" s="29"/>
      <c r="AC320" s="29"/>
      <c r="AD320" s="29"/>
      <c r="AE320" s="29"/>
      <c r="AF320" s="29"/>
      <c r="AG320" s="29"/>
      <c r="AH320" s="29"/>
      <c r="AI320" s="29"/>
      <c r="AJ320" s="29"/>
      <c r="AK320" s="29"/>
    </row>
    <row r="321" spans="1:37" ht="15.75" customHeight="1">
      <c r="A321" s="29"/>
      <c r="B321" s="29"/>
      <c r="C321" s="29"/>
      <c r="D321" s="29"/>
      <c r="E321" s="750"/>
      <c r="F321" s="338"/>
      <c r="G321" s="29"/>
      <c r="H321" s="29"/>
      <c r="I321" s="29"/>
      <c r="J321" s="29"/>
      <c r="K321" s="29"/>
      <c r="L321" s="29"/>
      <c r="M321" s="29"/>
      <c r="N321" s="29"/>
      <c r="O321" s="29"/>
      <c r="P321" s="29"/>
      <c r="Q321" s="29"/>
      <c r="R321" s="29"/>
      <c r="S321" s="29"/>
      <c r="T321" s="325"/>
      <c r="U321" s="29"/>
      <c r="V321" s="29"/>
      <c r="W321" s="29"/>
      <c r="X321" s="29"/>
      <c r="Y321" s="29"/>
      <c r="Z321" s="29"/>
      <c r="AA321" s="29"/>
      <c r="AB321" s="29"/>
      <c r="AC321" s="29"/>
      <c r="AD321" s="29"/>
      <c r="AE321" s="29"/>
      <c r="AF321" s="29"/>
      <c r="AG321" s="29"/>
      <c r="AH321" s="29"/>
      <c r="AI321" s="29"/>
      <c r="AJ321" s="29"/>
      <c r="AK321" s="29"/>
    </row>
    <row r="322" spans="1:37" ht="15.75" customHeight="1">
      <c r="A322" s="29"/>
      <c r="B322" s="29"/>
      <c r="C322" s="29"/>
      <c r="D322" s="29"/>
      <c r="E322" s="750"/>
      <c r="F322" s="338"/>
      <c r="G322" s="29"/>
      <c r="H322" s="29"/>
      <c r="I322" s="29"/>
      <c r="J322" s="29"/>
      <c r="K322" s="29"/>
      <c r="L322" s="29"/>
      <c r="M322" s="29"/>
      <c r="N322" s="29"/>
      <c r="O322" s="29"/>
      <c r="P322" s="29"/>
      <c r="Q322" s="29"/>
      <c r="R322" s="29"/>
      <c r="S322" s="29"/>
      <c r="T322" s="325"/>
      <c r="U322" s="29"/>
      <c r="V322" s="29"/>
      <c r="W322" s="29"/>
      <c r="X322" s="29"/>
      <c r="Y322" s="29"/>
      <c r="Z322" s="29"/>
      <c r="AA322" s="29"/>
      <c r="AB322" s="29"/>
      <c r="AC322" s="29"/>
      <c r="AD322" s="29"/>
      <c r="AE322" s="29"/>
      <c r="AF322" s="29"/>
      <c r="AG322" s="29"/>
      <c r="AH322" s="29"/>
      <c r="AI322" s="29"/>
      <c r="AJ322" s="29"/>
      <c r="AK322" s="29"/>
    </row>
    <row r="323" spans="1:37" ht="15.75" customHeight="1">
      <c r="A323" s="29"/>
      <c r="B323" s="29"/>
      <c r="C323" s="29"/>
      <c r="D323" s="29"/>
      <c r="E323" s="750"/>
      <c r="F323" s="338"/>
      <c r="G323" s="29"/>
      <c r="H323" s="29"/>
      <c r="I323" s="29"/>
      <c r="J323" s="29"/>
      <c r="K323" s="29"/>
      <c r="L323" s="29"/>
      <c r="M323" s="29"/>
      <c r="N323" s="29"/>
      <c r="O323" s="29"/>
      <c r="P323" s="29"/>
      <c r="Q323" s="29"/>
      <c r="R323" s="29"/>
      <c r="S323" s="29"/>
      <c r="T323" s="325"/>
      <c r="U323" s="29"/>
      <c r="V323" s="29"/>
      <c r="W323" s="29"/>
      <c r="X323" s="29"/>
      <c r="Y323" s="29"/>
      <c r="Z323" s="29"/>
      <c r="AA323" s="29"/>
      <c r="AB323" s="29"/>
      <c r="AC323" s="29"/>
      <c r="AD323" s="29"/>
      <c r="AE323" s="29"/>
      <c r="AF323" s="29"/>
      <c r="AG323" s="29"/>
      <c r="AH323" s="29"/>
      <c r="AI323" s="29"/>
      <c r="AJ323" s="29"/>
      <c r="AK323" s="29"/>
    </row>
    <row r="324" spans="1:37" ht="15.75" customHeight="1">
      <c r="A324" s="29"/>
      <c r="B324" s="29"/>
      <c r="C324" s="29"/>
      <c r="D324" s="29"/>
      <c r="E324" s="750"/>
      <c r="F324" s="338"/>
      <c r="G324" s="29"/>
      <c r="H324" s="29"/>
      <c r="I324" s="29"/>
      <c r="J324" s="29"/>
      <c r="K324" s="29"/>
      <c r="L324" s="29"/>
      <c r="M324" s="29"/>
      <c r="N324" s="29"/>
      <c r="O324" s="29"/>
      <c r="P324" s="29"/>
      <c r="Q324" s="29"/>
      <c r="R324" s="29"/>
      <c r="S324" s="29"/>
      <c r="T324" s="325"/>
      <c r="U324" s="29"/>
      <c r="V324" s="29"/>
      <c r="W324" s="29"/>
      <c r="X324" s="29"/>
      <c r="Y324" s="29"/>
      <c r="Z324" s="29"/>
      <c r="AA324" s="29"/>
      <c r="AB324" s="29"/>
      <c r="AC324" s="29"/>
      <c r="AD324" s="29"/>
      <c r="AE324" s="29"/>
      <c r="AF324" s="29"/>
      <c r="AG324" s="29"/>
      <c r="AH324" s="29"/>
      <c r="AI324" s="29"/>
      <c r="AJ324" s="29"/>
      <c r="AK324" s="29"/>
    </row>
    <row r="325" spans="1:37" ht="15.75" customHeight="1">
      <c r="A325" s="29"/>
      <c r="B325" s="29"/>
      <c r="C325" s="29"/>
      <c r="D325" s="29"/>
      <c r="E325" s="750"/>
      <c r="F325" s="338"/>
      <c r="G325" s="29"/>
      <c r="H325" s="29"/>
      <c r="I325" s="29"/>
      <c r="J325" s="29"/>
      <c r="K325" s="29"/>
      <c r="L325" s="29"/>
      <c r="M325" s="29"/>
      <c r="N325" s="29"/>
      <c r="O325" s="29"/>
      <c r="P325" s="29"/>
      <c r="Q325" s="29"/>
      <c r="R325" s="29"/>
      <c r="S325" s="29"/>
      <c r="T325" s="325"/>
      <c r="U325" s="29"/>
      <c r="V325" s="29"/>
      <c r="W325" s="29"/>
      <c r="X325" s="29"/>
      <c r="Y325" s="29"/>
      <c r="Z325" s="29"/>
      <c r="AA325" s="29"/>
      <c r="AB325" s="29"/>
      <c r="AC325" s="29"/>
      <c r="AD325" s="29"/>
      <c r="AE325" s="29"/>
      <c r="AF325" s="29"/>
      <c r="AG325" s="29"/>
      <c r="AH325" s="29"/>
      <c r="AI325" s="29"/>
      <c r="AJ325" s="29"/>
      <c r="AK325" s="29"/>
    </row>
    <row r="326" spans="1:37" ht="15.75" customHeight="1">
      <c r="A326" s="29"/>
      <c r="B326" s="29"/>
      <c r="C326" s="29"/>
      <c r="D326" s="29"/>
      <c r="E326" s="750"/>
      <c r="F326" s="338"/>
      <c r="G326" s="29"/>
      <c r="H326" s="29"/>
      <c r="I326" s="29"/>
      <c r="J326" s="29"/>
      <c r="K326" s="29"/>
      <c r="L326" s="29"/>
      <c r="M326" s="29"/>
      <c r="N326" s="29"/>
      <c r="O326" s="29"/>
      <c r="P326" s="29"/>
      <c r="Q326" s="29"/>
      <c r="R326" s="29"/>
      <c r="S326" s="29"/>
      <c r="T326" s="325"/>
      <c r="U326" s="29"/>
      <c r="V326" s="29"/>
      <c r="W326" s="29"/>
      <c r="X326" s="29"/>
      <c r="Y326" s="29"/>
      <c r="Z326" s="29"/>
      <c r="AA326" s="29"/>
      <c r="AB326" s="29"/>
      <c r="AC326" s="29"/>
      <c r="AD326" s="29"/>
      <c r="AE326" s="29"/>
      <c r="AF326" s="29"/>
      <c r="AG326" s="29"/>
      <c r="AH326" s="29"/>
      <c r="AI326" s="29"/>
      <c r="AJ326" s="29"/>
      <c r="AK326" s="29"/>
    </row>
    <row r="327" spans="1:37" ht="15.75" customHeight="1">
      <c r="A327" s="29"/>
      <c r="B327" s="29"/>
      <c r="C327" s="29"/>
      <c r="D327" s="29"/>
      <c r="E327" s="750"/>
      <c r="F327" s="338"/>
      <c r="G327" s="29"/>
      <c r="H327" s="29"/>
      <c r="I327" s="29"/>
      <c r="J327" s="29"/>
      <c r="K327" s="29"/>
      <c r="L327" s="29"/>
      <c r="M327" s="29"/>
      <c r="N327" s="29"/>
      <c r="O327" s="29"/>
      <c r="P327" s="29"/>
      <c r="Q327" s="29"/>
      <c r="R327" s="29"/>
      <c r="S327" s="29"/>
      <c r="T327" s="325"/>
      <c r="U327" s="29"/>
      <c r="V327" s="29"/>
      <c r="W327" s="29"/>
      <c r="X327" s="29"/>
      <c r="Y327" s="29"/>
      <c r="Z327" s="29"/>
      <c r="AA327" s="29"/>
      <c r="AB327" s="29"/>
      <c r="AC327" s="29"/>
      <c r="AD327" s="29"/>
      <c r="AE327" s="29"/>
      <c r="AF327" s="29"/>
      <c r="AG327" s="29"/>
      <c r="AH327" s="29"/>
      <c r="AI327" s="29"/>
      <c r="AJ327" s="29"/>
      <c r="AK327" s="29"/>
    </row>
    <row r="328" spans="1:37" ht="15.75" customHeight="1">
      <c r="A328" s="29"/>
      <c r="B328" s="29"/>
      <c r="C328" s="29"/>
      <c r="D328" s="29"/>
      <c r="E328" s="750"/>
      <c r="F328" s="338"/>
      <c r="G328" s="29"/>
      <c r="H328" s="29"/>
      <c r="I328" s="29"/>
      <c r="J328" s="29"/>
      <c r="K328" s="29"/>
      <c r="L328" s="29"/>
      <c r="M328" s="29"/>
      <c r="N328" s="29"/>
      <c r="O328" s="29"/>
      <c r="P328" s="29"/>
      <c r="Q328" s="29"/>
      <c r="R328" s="29"/>
      <c r="S328" s="29"/>
      <c r="T328" s="325"/>
      <c r="U328" s="29"/>
      <c r="V328" s="29"/>
      <c r="W328" s="29"/>
      <c r="X328" s="29"/>
      <c r="Y328" s="29"/>
      <c r="Z328" s="29"/>
      <c r="AA328" s="29"/>
      <c r="AB328" s="29"/>
      <c r="AC328" s="29"/>
      <c r="AD328" s="29"/>
      <c r="AE328" s="29"/>
      <c r="AF328" s="29"/>
      <c r="AG328" s="29"/>
      <c r="AH328" s="29"/>
      <c r="AI328" s="29"/>
      <c r="AJ328" s="29"/>
      <c r="AK328" s="29"/>
    </row>
    <row r="329" spans="1:37" ht="15.75" customHeight="1">
      <c r="A329" s="29"/>
      <c r="B329" s="29"/>
      <c r="C329" s="29"/>
      <c r="D329" s="29"/>
      <c r="E329" s="750"/>
      <c r="F329" s="338"/>
      <c r="G329" s="29"/>
      <c r="H329" s="29"/>
      <c r="I329" s="29"/>
      <c r="J329" s="29"/>
      <c r="K329" s="29"/>
      <c r="L329" s="29"/>
      <c r="M329" s="29"/>
      <c r="N329" s="29"/>
      <c r="O329" s="29"/>
      <c r="P329" s="29"/>
      <c r="Q329" s="29"/>
      <c r="R329" s="29"/>
      <c r="S329" s="29"/>
      <c r="T329" s="325"/>
      <c r="U329" s="29"/>
      <c r="V329" s="29"/>
      <c r="W329" s="29"/>
      <c r="X329" s="29"/>
      <c r="Y329" s="29"/>
      <c r="Z329" s="29"/>
      <c r="AA329" s="29"/>
      <c r="AB329" s="29"/>
      <c r="AC329" s="29"/>
      <c r="AD329" s="29"/>
      <c r="AE329" s="29"/>
      <c r="AF329" s="29"/>
      <c r="AG329" s="29"/>
      <c r="AH329" s="29"/>
      <c r="AI329" s="29"/>
      <c r="AJ329" s="29"/>
      <c r="AK329" s="29"/>
    </row>
    <row r="330" spans="1:37" ht="15.75" customHeight="1">
      <c r="A330" s="29"/>
      <c r="B330" s="29"/>
      <c r="C330" s="29"/>
      <c r="D330" s="29"/>
      <c r="E330" s="750"/>
      <c r="F330" s="338"/>
      <c r="G330" s="29"/>
      <c r="H330" s="29"/>
      <c r="I330" s="29"/>
      <c r="J330" s="29"/>
      <c r="K330" s="29"/>
      <c r="L330" s="29"/>
      <c r="M330" s="29"/>
      <c r="N330" s="29"/>
      <c r="O330" s="29"/>
      <c r="P330" s="29"/>
      <c r="Q330" s="29"/>
      <c r="R330" s="29"/>
      <c r="S330" s="29"/>
      <c r="T330" s="325"/>
      <c r="U330" s="29"/>
      <c r="V330" s="29"/>
      <c r="W330" s="29"/>
      <c r="X330" s="29"/>
      <c r="Y330" s="29"/>
      <c r="Z330" s="29"/>
      <c r="AA330" s="29"/>
      <c r="AB330" s="29"/>
      <c r="AC330" s="29"/>
      <c r="AD330" s="29"/>
      <c r="AE330" s="29"/>
      <c r="AF330" s="29"/>
      <c r="AG330" s="29"/>
      <c r="AH330" s="29"/>
      <c r="AI330" s="29"/>
      <c r="AJ330" s="29"/>
      <c r="AK330" s="29"/>
    </row>
    <row r="331" spans="1:37" ht="15.75" customHeight="1">
      <c r="A331" s="29"/>
      <c r="B331" s="29"/>
      <c r="C331" s="29"/>
      <c r="D331" s="29"/>
      <c r="E331" s="750"/>
      <c r="F331" s="338"/>
      <c r="G331" s="29"/>
      <c r="H331" s="29"/>
      <c r="I331" s="29"/>
      <c r="J331" s="29"/>
      <c r="K331" s="29"/>
      <c r="L331" s="29"/>
      <c r="M331" s="29"/>
      <c r="N331" s="29"/>
      <c r="O331" s="29"/>
      <c r="P331" s="29"/>
      <c r="Q331" s="29"/>
      <c r="R331" s="29"/>
      <c r="S331" s="29"/>
      <c r="T331" s="325"/>
      <c r="U331" s="29"/>
      <c r="V331" s="29"/>
      <c r="W331" s="29"/>
      <c r="X331" s="29"/>
      <c r="Y331" s="29"/>
      <c r="Z331" s="29"/>
      <c r="AA331" s="29"/>
      <c r="AB331" s="29"/>
      <c r="AC331" s="29"/>
      <c r="AD331" s="29"/>
      <c r="AE331" s="29"/>
      <c r="AF331" s="29"/>
      <c r="AG331" s="29"/>
      <c r="AH331" s="29"/>
      <c r="AI331" s="29"/>
      <c r="AJ331" s="29"/>
      <c r="AK331" s="29"/>
    </row>
    <row r="332" spans="1:37" ht="15.75" customHeight="1">
      <c r="A332" s="29"/>
      <c r="B332" s="29"/>
      <c r="C332" s="29"/>
      <c r="D332" s="29"/>
      <c r="E332" s="750"/>
      <c r="F332" s="338"/>
      <c r="G332" s="29"/>
      <c r="H332" s="29"/>
      <c r="I332" s="29"/>
      <c r="J332" s="29"/>
      <c r="K332" s="29"/>
      <c r="L332" s="29"/>
      <c r="M332" s="29"/>
      <c r="N332" s="29"/>
      <c r="O332" s="29"/>
      <c r="P332" s="29"/>
      <c r="Q332" s="29"/>
      <c r="R332" s="29"/>
      <c r="S332" s="29"/>
      <c r="T332" s="325"/>
      <c r="U332" s="29"/>
      <c r="V332" s="29"/>
      <c r="W332" s="29"/>
      <c r="X332" s="29"/>
      <c r="Y332" s="29"/>
      <c r="Z332" s="29"/>
      <c r="AA332" s="29"/>
      <c r="AB332" s="29"/>
      <c r="AC332" s="29"/>
      <c r="AD332" s="29"/>
      <c r="AE332" s="29"/>
      <c r="AF332" s="29"/>
      <c r="AG332" s="29"/>
      <c r="AH332" s="29"/>
      <c r="AI332" s="29"/>
      <c r="AJ332" s="29"/>
      <c r="AK332" s="29"/>
    </row>
    <row r="333" spans="1:37" ht="15.75" customHeight="1">
      <c r="A333" s="29"/>
      <c r="B333" s="29"/>
      <c r="C333" s="29"/>
      <c r="D333" s="29"/>
      <c r="E333" s="750"/>
      <c r="F333" s="338"/>
      <c r="G333" s="29"/>
      <c r="H333" s="29"/>
      <c r="I333" s="29"/>
      <c r="J333" s="29"/>
      <c r="K333" s="29"/>
      <c r="L333" s="29"/>
      <c r="M333" s="29"/>
      <c r="N333" s="29"/>
      <c r="O333" s="29"/>
      <c r="P333" s="29"/>
      <c r="Q333" s="29"/>
      <c r="R333" s="29"/>
      <c r="S333" s="29"/>
      <c r="T333" s="325"/>
      <c r="U333" s="29"/>
      <c r="V333" s="29"/>
      <c r="W333" s="29"/>
      <c r="X333" s="29"/>
      <c r="Y333" s="29"/>
      <c r="Z333" s="29"/>
      <c r="AA333" s="29"/>
      <c r="AB333" s="29"/>
      <c r="AC333" s="29"/>
      <c r="AD333" s="29"/>
      <c r="AE333" s="29"/>
      <c r="AF333" s="29"/>
      <c r="AG333" s="29"/>
      <c r="AH333" s="29"/>
      <c r="AI333" s="29"/>
      <c r="AJ333" s="29"/>
      <c r="AK333" s="29"/>
    </row>
    <row r="334" spans="1:37" ht="15.75" customHeight="1">
      <c r="A334" s="29"/>
      <c r="B334" s="29"/>
      <c r="C334" s="29"/>
      <c r="D334" s="29"/>
      <c r="E334" s="750"/>
      <c r="F334" s="338"/>
      <c r="G334" s="29"/>
      <c r="H334" s="29"/>
      <c r="I334" s="29"/>
      <c r="J334" s="29"/>
      <c r="K334" s="29"/>
      <c r="L334" s="29"/>
      <c r="M334" s="29"/>
      <c r="N334" s="29"/>
      <c r="O334" s="29"/>
      <c r="P334" s="29"/>
      <c r="Q334" s="29"/>
      <c r="R334" s="29"/>
      <c r="S334" s="29"/>
      <c r="T334" s="325"/>
      <c r="U334" s="29"/>
      <c r="V334" s="29"/>
      <c r="W334" s="29"/>
      <c r="X334" s="29"/>
      <c r="Y334" s="29"/>
      <c r="Z334" s="29"/>
      <c r="AA334" s="29"/>
      <c r="AB334" s="29"/>
      <c r="AC334" s="29"/>
      <c r="AD334" s="29"/>
      <c r="AE334" s="29"/>
      <c r="AF334" s="29"/>
      <c r="AG334" s="29"/>
      <c r="AH334" s="29"/>
      <c r="AI334" s="29"/>
      <c r="AJ334" s="29"/>
      <c r="AK334" s="29"/>
    </row>
    <row r="335" spans="1:37" ht="15.75" customHeight="1">
      <c r="A335" s="29"/>
      <c r="B335" s="29"/>
      <c r="C335" s="29"/>
      <c r="D335" s="29"/>
      <c r="E335" s="750"/>
      <c r="F335" s="338"/>
      <c r="G335" s="29"/>
      <c r="H335" s="29"/>
      <c r="I335" s="29"/>
      <c r="J335" s="29"/>
      <c r="K335" s="29"/>
      <c r="L335" s="29"/>
      <c r="M335" s="29"/>
      <c r="N335" s="29"/>
      <c r="O335" s="29"/>
      <c r="P335" s="29"/>
      <c r="Q335" s="29"/>
      <c r="R335" s="29"/>
      <c r="S335" s="29"/>
      <c r="T335" s="325"/>
      <c r="U335" s="29"/>
      <c r="V335" s="29"/>
      <c r="W335" s="29"/>
      <c r="X335" s="29"/>
      <c r="Y335" s="29"/>
      <c r="Z335" s="29"/>
      <c r="AA335" s="29"/>
      <c r="AB335" s="29"/>
      <c r="AC335" s="29"/>
      <c r="AD335" s="29"/>
      <c r="AE335" s="29"/>
      <c r="AF335" s="29"/>
      <c r="AG335" s="29"/>
      <c r="AH335" s="29"/>
      <c r="AI335" s="29"/>
      <c r="AJ335" s="29"/>
      <c r="AK335" s="29"/>
    </row>
    <row r="336" spans="1:37" ht="15.75" customHeight="1">
      <c r="A336" s="29"/>
      <c r="B336" s="29"/>
      <c r="C336" s="29"/>
      <c r="D336" s="29"/>
      <c r="E336" s="750"/>
      <c r="F336" s="338"/>
      <c r="G336" s="29"/>
      <c r="H336" s="29"/>
      <c r="I336" s="29"/>
      <c r="J336" s="29"/>
      <c r="K336" s="29"/>
      <c r="L336" s="29"/>
      <c r="M336" s="29"/>
      <c r="N336" s="29"/>
      <c r="O336" s="29"/>
      <c r="P336" s="29"/>
      <c r="Q336" s="29"/>
      <c r="R336" s="29"/>
      <c r="S336" s="29"/>
      <c r="T336" s="325"/>
      <c r="U336" s="29"/>
      <c r="V336" s="29"/>
      <c r="W336" s="29"/>
      <c r="X336" s="29"/>
      <c r="Y336" s="29"/>
      <c r="Z336" s="29"/>
      <c r="AA336" s="29"/>
      <c r="AB336" s="29"/>
      <c r="AC336" s="29"/>
      <c r="AD336" s="29"/>
      <c r="AE336" s="29"/>
      <c r="AF336" s="29"/>
      <c r="AG336" s="29"/>
      <c r="AH336" s="29"/>
      <c r="AI336" s="29"/>
      <c r="AJ336" s="29"/>
      <c r="AK336" s="29"/>
    </row>
    <row r="337" spans="1:37" ht="15.75" customHeight="1">
      <c r="A337" s="29"/>
      <c r="B337" s="29"/>
      <c r="C337" s="29"/>
      <c r="D337" s="29"/>
      <c r="E337" s="750"/>
      <c r="F337" s="338"/>
      <c r="G337" s="29"/>
      <c r="H337" s="29"/>
      <c r="I337" s="29"/>
      <c r="J337" s="29"/>
      <c r="K337" s="29"/>
      <c r="L337" s="29"/>
      <c r="M337" s="29"/>
      <c r="N337" s="29"/>
      <c r="O337" s="29"/>
      <c r="P337" s="29"/>
      <c r="Q337" s="29"/>
      <c r="R337" s="29"/>
      <c r="S337" s="29"/>
      <c r="T337" s="325"/>
      <c r="U337" s="29"/>
      <c r="V337" s="29"/>
      <c r="W337" s="29"/>
      <c r="X337" s="29"/>
      <c r="Y337" s="29"/>
      <c r="Z337" s="29"/>
      <c r="AA337" s="29"/>
      <c r="AB337" s="29"/>
      <c r="AC337" s="29"/>
      <c r="AD337" s="29"/>
      <c r="AE337" s="29"/>
      <c r="AF337" s="29"/>
      <c r="AG337" s="29"/>
      <c r="AH337" s="29"/>
      <c r="AI337" s="29"/>
      <c r="AJ337" s="29"/>
      <c r="AK337" s="29"/>
    </row>
    <row r="338" spans="1:37" ht="15.75" customHeight="1">
      <c r="A338" s="29"/>
      <c r="B338" s="29"/>
      <c r="C338" s="29"/>
      <c r="D338" s="29"/>
      <c r="E338" s="750"/>
      <c r="F338" s="338"/>
      <c r="G338" s="29"/>
      <c r="H338" s="29"/>
      <c r="I338" s="29"/>
      <c r="J338" s="29"/>
      <c r="K338" s="29"/>
      <c r="L338" s="29"/>
      <c r="M338" s="29"/>
      <c r="N338" s="29"/>
      <c r="O338" s="29"/>
      <c r="P338" s="29"/>
      <c r="Q338" s="29"/>
      <c r="R338" s="29"/>
      <c r="S338" s="29"/>
      <c r="T338" s="325"/>
      <c r="U338" s="29"/>
      <c r="V338" s="29"/>
      <c r="W338" s="29"/>
      <c r="X338" s="29"/>
      <c r="Y338" s="29"/>
      <c r="Z338" s="29"/>
      <c r="AA338" s="29"/>
      <c r="AB338" s="29"/>
      <c r="AC338" s="29"/>
      <c r="AD338" s="29"/>
      <c r="AE338" s="29"/>
      <c r="AF338" s="29"/>
      <c r="AG338" s="29"/>
      <c r="AH338" s="29"/>
      <c r="AI338" s="29"/>
      <c r="AJ338" s="29"/>
      <c r="AK338" s="29"/>
    </row>
    <row r="339" spans="1:37" ht="15.75" customHeight="1">
      <c r="A339" s="29"/>
      <c r="B339" s="29"/>
      <c r="C339" s="29"/>
      <c r="D339" s="29"/>
      <c r="E339" s="750"/>
      <c r="F339" s="338"/>
      <c r="G339" s="29"/>
      <c r="H339" s="29"/>
      <c r="I339" s="29"/>
      <c r="J339" s="29"/>
      <c r="K339" s="29"/>
      <c r="L339" s="29"/>
      <c r="M339" s="29"/>
      <c r="N339" s="29"/>
      <c r="O339" s="29"/>
      <c r="P339" s="29"/>
      <c r="Q339" s="29"/>
      <c r="R339" s="29"/>
      <c r="S339" s="29"/>
      <c r="T339" s="325"/>
      <c r="U339" s="29"/>
      <c r="V339" s="29"/>
      <c r="W339" s="29"/>
      <c r="X339" s="29"/>
      <c r="Y339" s="29"/>
      <c r="Z339" s="29"/>
      <c r="AA339" s="29"/>
      <c r="AB339" s="29"/>
      <c r="AC339" s="29"/>
      <c r="AD339" s="29"/>
      <c r="AE339" s="29"/>
      <c r="AF339" s="29"/>
      <c r="AG339" s="29"/>
      <c r="AH339" s="29"/>
      <c r="AI339" s="29"/>
      <c r="AJ339" s="29"/>
      <c r="AK339" s="29"/>
    </row>
    <row r="340" spans="1:37" ht="15.75" customHeight="1">
      <c r="A340" s="29"/>
      <c r="B340" s="29"/>
      <c r="C340" s="29"/>
      <c r="D340" s="29"/>
      <c r="E340" s="750"/>
      <c r="F340" s="338"/>
      <c r="G340" s="29"/>
      <c r="H340" s="29"/>
      <c r="I340" s="29"/>
      <c r="J340" s="29"/>
      <c r="K340" s="29"/>
      <c r="L340" s="29"/>
      <c r="M340" s="29"/>
      <c r="N340" s="29"/>
      <c r="O340" s="29"/>
      <c r="P340" s="29"/>
      <c r="Q340" s="29"/>
      <c r="R340" s="29"/>
      <c r="S340" s="29"/>
      <c r="T340" s="325"/>
      <c r="U340" s="29"/>
      <c r="V340" s="29"/>
      <c r="W340" s="29"/>
      <c r="X340" s="29"/>
      <c r="Y340" s="29"/>
      <c r="Z340" s="29"/>
      <c r="AA340" s="29"/>
      <c r="AB340" s="29"/>
      <c r="AC340" s="29"/>
      <c r="AD340" s="29"/>
      <c r="AE340" s="29"/>
      <c r="AF340" s="29"/>
      <c r="AG340" s="29"/>
      <c r="AH340" s="29"/>
      <c r="AI340" s="29"/>
      <c r="AJ340" s="29"/>
      <c r="AK340" s="29"/>
    </row>
    <row r="341" spans="1:37" ht="15.75" customHeight="1">
      <c r="A341" s="29"/>
      <c r="B341" s="29"/>
      <c r="C341" s="29"/>
      <c r="D341" s="29"/>
      <c r="E341" s="750"/>
      <c r="F341" s="338"/>
      <c r="G341" s="29"/>
      <c r="H341" s="29"/>
      <c r="I341" s="29"/>
      <c r="J341" s="29"/>
      <c r="K341" s="29"/>
      <c r="L341" s="29"/>
      <c r="M341" s="29"/>
      <c r="N341" s="29"/>
      <c r="O341" s="29"/>
      <c r="P341" s="29"/>
      <c r="Q341" s="29"/>
      <c r="R341" s="29"/>
      <c r="S341" s="29"/>
      <c r="T341" s="325"/>
      <c r="U341" s="29"/>
      <c r="V341" s="29"/>
      <c r="W341" s="29"/>
      <c r="X341" s="29"/>
      <c r="Y341" s="29"/>
      <c r="Z341" s="29"/>
      <c r="AA341" s="29"/>
      <c r="AB341" s="29"/>
      <c r="AC341" s="29"/>
      <c r="AD341" s="29"/>
      <c r="AE341" s="29"/>
      <c r="AF341" s="29"/>
      <c r="AG341" s="29"/>
      <c r="AH341" s="29"/>
      <c r="AI341" s="29"/>
      <c r="AJ341" s="29"/>
      <c r="AK341" s="29"/>
    </row>
    <row r="342" spans="1:37" ht="15.75" customHeight="1">
      <c r="A342" s="29"/>
      <c r="B342" s="29"/>
      <c r="C342" s="29"/>
      <c r="D342" s="29"/>
      <c r="E342" s="750"/>
      <c r="F342" s="338"/>
      <c r="G342" s="29"/>
      <c r="H342" s="29"/>
      <c r="I342" s="29"/>
      <c r="J342" s="29"/>
      <c r="K342" s="29"/>
      <c r="L342" s="29"/>
      <c r="M342" s="29"/>
      <c r="N342" s="29"/>
      <c r="O342" s="29"/>
      <c r="P342" s="29"/>
      <c r="Q342" s="29"/>
      <c r="R342" s="29"/>
      <c r="S342" s="29"/>
      <c r="T342" s="325"/>
      <c r="U342" s="29"/>
      <c r="V342" s="29"/>
      <c r="W342" s="29"/>
      <c r="X342" s="29"/>
      <c r="Y342" s="29"/>
      <c r="Z342" s="29"/>
      <c r="AA342" s="29"/>
      <c r="AB342" s="29"/>
      <c r="AC342" s="29"/>
      <c r="AD342" s="29"/>
      <c r="AE342" s="29"/>
      <c r="AF342" s="29"/>
      <c r="AG342" s="29"/>
      <c r="AH342" s="29"/>
      <c r="AI342" s="29"/>
      <c r="AJ342" s="29"/>
      <c r="AK342" s="29"/>
    </row>
    <row r="343" spans="1:37" ht="15.75" customHeight="1">
      <c r="A343" s="29"/>
      <c r="B343" s="29"/>
      <c r="C343" s="29"/>
      <c r="D343" s="29"/>
      <c r="E343" s="750"/>
      <c r="F343" s="338"/>
      <c r="G343" s="29"/>
      <c r="H343" s="29"/>
      <c r="I343" s="29"/>
      <c r="J343" s="29"/>
      <c r="K343" s="29"/>
      <c r="L343" s="29"/>
      <c r="M343" s="29"/>
      <c r="N343" s="29"/>
      <c r="O343" s="29"/>
      <c r="P343" s="29"/>
      <c r="Q343" s="29"/>
      <c r="R343" s="29"/>
      <c r="S343" s="29"/>
      <c r="T343" s="325"/>
      <c r="U343" s="29"/>
      <c r="V343" s="29"/>
      <c r="W343" s="29"/>
      <c r="X343" s="29"/>
      <c r="Y343" s="29"/>
      <c r="Z343" s="29"/>
      <c r="AA343" s="29"/>
      <c r="AB343" s="29"/>
      <c r="AC343" s="29"/>
      <c r="AD343" s="29"/>
      <c r="AE343" s="29"/>
      <c r="AF343" s="29"/>
      <c r="AG343" s="29"/>
      <c r="AH343" s="29"/>
      <c r="AI343" s="29"/>
      <c r="AJ343" s="29"/>
      <c r="AK343" s="29"/>
    </row>
    <row r="344" spans="1:37" ht="15.75" customHeight="1">
      <c r="A344" s="29"/>
      <c r="B344" s="29"/>
      <c r="C344" s="29"/>
      <c r="D344" s="29"/>
      <c r="E344" s="750"/>
      <c r="F344" s="338"/>
      <c r="G344" s="29"/>
      <c r="H344" s="29"/>
      <c r="I344" s="29"/>
      <c r="J344" s="29"/>
      <c r="K344" s="29"/>
      <c r="L344" s="29"/>
      <c r="M344" s="29"/>
      <c r="N344" s="29"/>
      <c r="O344" s="29"/>
      <c r="P344" s="29"/>
      <c r="Q344" s="29"/>
      <c r="R344" s="29"/>
      <c r="S344" s="29"/>
      <c r="T344" s="325"/>
      <c r="U344" s="29"/>
      <c r="V344" s="29"/>
      <c r="W344" s="29"/>
      <c r="X344" s="29"/>
      <c r="Y344" s="29"/>
      <c r="Z344" s="29"/>
      <c r="AA344" s="29"/>
      <c r="AB344" s="29"/>
      <c r="AC344" s="29"/>
      <c r="AD344" s="29"/>
      <c r="AE344" s="29"/>
      <c r="AF344" s="29"/>
      <c r="AG344" s="29"/>
      <c r="AH344" s="29"/>
      <c r="AI344" s="29"/>
      <c r="AJ344" s="29"/>
      <c r="AK344" s="29"/>
    </row>
    <row r="345" spans="1:37" ht="15.75" customHeight="1">
      <c r="A345" s="29"/>
      <c r="B345" s="29"/>
      <c r="C345" s="29"/>
      <c r="D345" s="29"/>
      <c r="E345" s="750"/>
      <c r="F345" s="338"/>
      <c r="G345" s="29"/>
      <c r="H345" s="29"/>
      <c r="I345" s="29"/>
      <c r="J345" s="29"/>
      <c r="K345" s="29"/>
      <c r="L345" s="29"/>
      <c r="M345" s="29"/>
      <c r="N345" s="29"/>
      <c r="O345" s="29"/>
      <c r="P345" s="29"/>
      <c r="Q345" s="29"/>
      <c r="R345" s="29"/>
      <c r="S345" s="29"/>
      <c r="T345" s="325"/>
      <c r="U345" s="29"/>
      <c r="V345" s="29"/>
      <c r="W345" s="29"/>
      <c r="X345" s="29"/>
      <c r="Y345" s="29"/>
      <c r="Z345" s="29"/>
      <c r="AA345" s="29"/>
      <c r="AB345" s="29"/>
      <c r="AC345" s="29"/>
      <c r="AD345" s="29"/>
      <c r="AE345" s="29"/>
      <c r="AF345" s="29"/>
      <c r="AG345" s="29"/>
      <c r="AH345" s="29"/>
      <c r="AI345" s="29"/>
      <c r="AJ345" s="29"/>
      <c r="AK345" s="29"/>
    </row>
    <row r="346" spans="1:37" ht="15.75" customHeight="1">
      <c r="A346" s="29"/>
      <c r="B346" s="29"/>
      <c r="C346" s="29"/>
      <c r="D346" s="29"/>
      <c r="E346" s="750"/>
      <c r="F346" s="338"/>
      <c r="G346" s="29"/>
      <c r="H346" s="29"/>
      <c r="I346" s="29"/>
      <c r="J346" s="29"/>
      <c r="K346" s="29"/>
      <c r="L346" s="29"/>
      <c r="M346" s="29"/>
      <c r="N346" s="29"/>
      <c r="O346" s="29"/>
      <c r="P346" s="29"/>
      <c r="Q346" s="29"/>
      <c r="R346" s="29"/>
      <c r="S346" s="29"/>
      <c r="T346" s="325"/>
      <c r="U346" s="29"/>
      <c r="V346" s="29"/>
      <c r="W346" s="29"/>
      <c r="X346" s="29"/>
      <c r="Y346" s="29"/>
      <c r="Z346" s="29"/>
      <c r="AA346" s="29"/>
      <c r="AB346" s="29"/>
      <c r="AC346" s="29"/>
      <c r="AD346" s="29"/>
      <c r="AE346" s="29"/>
      <c r="AF346" s="29"/>
      <c r="AG346" s="29"/>
      <c r="AH346" s="29"/>
      <c r="AI346" s="29"/>
      <c r="AJ346" s="29"/>
      <c r="AK346" s="29"/>
    </row>
    <row r="347" spans="1:37" ht="15.75" customHeight="1">
      <c r="A347" s="29"/>
      <c r="B347" s="29"/>
      <c r="C347" s="29"/>
      <c r="D347" s="29"/>
      <c r="E347" s="750"/>
      <c r="F347" s="338"/>
      <c r="G347" s="29"/>
      <c r="H347" s="29"/>
      <c r="I347" s="29"/>
      <c r="J347" s="29"/>
      <c r="K347" s="29"/>
      <c r="L347" s="29"/>
      <c r="M347" s="29"/>
      <c r="N347" s="29"/>
      <c r="O347" s="29"/>
      <c r="P347" s="29"/>
      <c r="Q347" s="29"/>
      <c r="R347" s="29"/>
      <c r="S347" s="29"/>
      <c r="T347" s="325"/>
      <c r="U347" s="29"/>
      <c r="V347" s="29"/>
      <c r="W347" s="29"/>
      <c r="X347" s="29"/>
      <c r="Y347" s="29"/>
      <c r="Z347" s="29"/>
      <c r="AA347" s="29"/>
      <c r="AB347" s="29"/>
      <c r="AC347" s="29"/>
      <c r="AD347" s="29"/>
      <c r="AE347" s="29"/>
      <c r="AF347" s="29"/>
      <c r="AG347" s="29"/>
      <c r="AH347" s="29"/>
      <c r="AI347" s="29"/>
      <c r="AJ347" s="29"/>
      <c r="AK347" s="29"/>
    </row>
    <row r="348" spans="1:37" ht="15.75" customHeight="1">
      <c r="A348" s="29"/>
      <c r="B348" s="29"/>
      <c r="C348" s="29"/>
      <c r="D348" s="29"/>
      <c r="E348" s="750"/>
      <c r="F348" s="338"/>
      <c r="G348" s="29"/>
      <c r="H348" s="29"/>
      <c r="I348" s="29"/>
      <c r="J348" s="29"/>
      <c r="K348" s="29"/>
      <c r="L348" s="29"/>
      <c r="M348" s="29"/>
      <c r="N348" s="29"/>
      <c r="O348" s="29"/>
      <c r="P348" s="29"/>
      <c r="Q348" s="29"/>
      <c r="R348" s="29"/>
      <c r="S348" s="29"/>
      <c r="T348" s="325"/>
      <c r="U348" s="29"/>
      <c r="V348" s="29"/>
      <c r="W348" s="29"/>
      <c r="X348" s="29"/>
      <c r="Y348" s="29"/>
      <c r="Z348" s="29"/>
      <c r="AA348" s="29"/>
      <c r="AB348" s="29"/>
      <c r="AC348" s="29"/>
      <c r="AD348" s="29"/>
      <c r="AE348" s="29"/>
      <c r="AF348" s="29"/>
      <c r="AG348" s="29"/>
      <c r="AH348" s="29"/>
      <c r="AI348" s="29"/>
      <c r="AJ348" s="29"/>
      <c r="AK348" s="29"/>
    </row>
    <row r="349" spans="1:37" ht="15.75" customHeight="1">
      <c r="A349" s="29"/>
      <c r="B349" s="29"/>
      <c r="C349" s="29"/>
      <c r="D349" s="29"/>
      <c r="E349" s="750"/>
      <c r="F349" s="338"/>
      <c r="G349" s="29"/>
      <c r="H349" s="29"/>
      <c r="I349" s="29"/>
      <c r="J349" s="29"/>
      <c r="K349" s="29"/>
      <c r="L349" s="29"/>
      <c r="M349" s="29"/>
      <c r="N349" s="29"/>
      <c r="O349" s="29"/>
      <c r="P349" s="29"/>
      <c r="Q349" s="29"/>
      <c r="R349" s="29"/>
      <c r="S349" s="29"/>
      <c r="T349" s="325"/>
      <c r="U349" s="29"/>
      <c r="V349" s="29"/>
      <c r="W349" s="29"/>
      <c r="X349" s="29"/>
      <c r="Y349" s="29"/>
      <c r="Z349" s="29"/>
      <c r="AA349" s="29"/>
      <c r="AB349" s="29"/>
      <c r="AC349" s="29"/>
      <c r="AD349" s="29"/>
      <c r="AE349" s="29"/>
      <c r="AF349" s="29"/>
      <c r="AG349" s="29"/>
      <c r="AH349" s="29"/>
      <c r="AI349" s="29"/>
      <c r="AJ349" s="29"/>
      <c r="AK349" s="29"/>
    </row>
    <row r="350" spans="1:37" ht="15.75" customHeight="1">
      <c r="A350" s="29"/>
      <c r="B350" s="29"/>
      <c r="C350" s="29"/>
      <c r="D350" s="29"/>
      <c r="E350" s="750"/>
      <c r="F350" s="338"/>
      <c r="G350" s="29"/>
      <c r="H350" s="29"/>
      <c r="I350" s="29"/>
      <c r="J350" s="29"/>
      <c r="K350" s="29"/>
      <c r="L350" s="29"/>
      <c r="M350" s="29"/>
      <c r="N350" s="29"/>
      <c r="O350" s="29"/>
      <c r="P350" s="29"/>
      <c r="Q350" s="29"/>
      <c r="R350" s="29"/>
      <c r="S350" s="29"/>
      <c r="T350" s="325"/>
      <c r="U350" s="29"/>
      <c r="V350" s="29"/>
      <c r="W350" s="29"/>
      <c r="X350" s="29"/>
      <c r="Y350" s="29"/>
      <c r="Z350" s="29"/>
      <c r="AA350" s="29"/>
      <c r="AB350" s="29"/>
      <c r="AC350" s="29"/>
      <c r="AD350" s="29"/>
      <c r="AE350" s="29"/>
      <c r="AF350" s="29"/>
      <c r="AG350" s="29"/>
      <c r="AH350" s="29"/>
      <c r="AI350" s="29"/>
      <c r="AJ350" s="29"/>
      <c r="AK350" s="29"/>
    </row>
    <row r="351" spans="1:37" ht="15.75" customHeight="1">
      <c r="A351" s="29"/>
      <c r="B351" s="29"/>
      <c r="C351" s="29"/>
      <c r="D351" s="29"/>
      <c r="E351" s="750"/>
      <c r="F351" s="338"/>
      <c r="G351" s="29"/>
      <c r="H351" s="29"/>
      <c r="I351" s="29"/>
      <c r="J351" s="29"/>
      <c r="K351" s="29"/>
      <c r="L351" s="29"/>
      <c r="M351" s="29"/>
      <c r="N351" s="29"/>
      <c r="O351" s="29"/>
      <c r="P351" s="29"/>
      <c r="Q351" s="29"/>
      <c r="R351" s="29"/>
      <c r="S351" s="29"/>
      <c r="T351" s="325"/>
      <c r="U351" s="29"/>
      <c r="V351" s="29"/>
      <c r="W351" s="29"/>
      <c r="X351" s="29"/>
      <c r="Y351" s="29"/>
      <c r="Z351" s="29"/>
      <c r="AA351" s="29"/>
      <c r="AB351" s="29"/>
      <c r="AC351" s="29"/>
      <c r="AD351" s="29"/>
      <c r="AE351" s="29"/>
      <c r="AF351" s="29"/>
      <c r="AG351" s="29"/>
      <c r="AH351" s="29"/>
      <c r="AI351" s="29"/>
      <c r="AJ351" s="29"/>
      <c r="AK351" s="29"/>
    </row>
    <row r="352" spans="1:37" ht="15.75" customHeight="1">
      <c r="A352" s="29"/>
      <c r="B352" s="29"/>
      <c r="C352" s="29"/>
      <c r="D352" s="29"/>
      <c r="E352" s="750"/>
      <c r="F352" s="338"/>
      <c r="G352" s="29"/>
      <c r="H352" s="29"/>
      <c r="I352" s="29"/>
      <c r="J352" s="29"/>
      <c r="K352" s="29"/>
      <c r="L352" s="29"/>
      <c r="M352" s="29"/>
      <c r="N352" s="29"/>
      <c r="O352" s="29"/>
      <c r="P352" s="29"/>
      <c r="Q352" s="29"/>
      <c r="R352" s="29"/>
      <c r="S352" s="29"/>
      <c r="T352" s="325"/>
      <c r="U352" s="29"/>
      <c r="V352" s="29"/>
      <c r="W352" s="29"/>
      <c r="X352" s="29"/>
      <c r="Y352" s="29"/>
      <c r="Z352" s="29"/>
      <c r="AA352" s="29"/>
      <c r="AB352" s="29"/>
      <c r="AC352" s="29"/>
      <c r="AD352" s="29"/>
      <c r="AE352" s="29"/>
      <c r="AF352" s="29"/>
      <c r="AG352" s="29"/>
      <c r="AH352" s="29"/>
      <c r="AI352" s="29"/>
      <c r="AJ352" s="29"/>
      <c r="AK352" s="29"/>
    </row>
    <row r="353" spans="1:37" ht="15.75" customHeight="1">
      <c r="A353" s="29"/>
      <c r="B353" s="29"/>
      <c r="C353" s="29"/>
      <c r="D353" s="29"/>
      <c r="E353" s="750"/>
      <c r="F353" s="338"/>
      <c r="G353" s="29"/>
      <c r="H353" s="29"/>
      <c r="I353" s="29"/>
      <c r="J353" s="29"/>
      <c r="K353" s="29"/>
      <c r="L353" s="29"/>
      <c r="M353" s="29"/>
      <c r="N353" s="29"/>
      <c r="O353" s="29"/>
      <c r="P353" s="29"/>
      <c r="Q353" s="29"/>
      <c r="R353" s="29"/>
      <c r="S353" s="29"/>
      <c r="T353" s="325"/>
      <c r="U353" s="29"/>
      <c r="V353" s="29"/>
      <c r="W353" s="29"/>
      <c r="X353" s="29"/>
      <c r="Y353" s="29"/>
      <c r="Z353" s="29"/>
      <c r="AA353" s="29"/>
      <c r="AB353" s="29"/>
      <c r="AC353" s="29"/>
      <c r="AD353" s="29"/>
      <c r="AE353" s="29"/>
      <c r="AF353" s="29"/>
      <c r="AG353" s="29"/>
      <c r="AH353" s="29"/>
      <c r="AI353" s="29"/>
      <c r="AJ353" s="29"/>
      <c r="AK353" s="29"/>
    </row>
    <row r="354" spans="1:37" ht="15.75" customHeight="1">
      <c r="A354" s="29"/>
      <c r="B354" s="29"/>
      <c r="C354" s="29"/>
      <c r="D354" s="29"/>
      <c r="E354" s="750"/>
      <c r="F354" s="338"/>
      <c r="G354" s="29"/>
      <c r="H354" s="29"/>
      <c r="I354" s="29"/>
      <c r="J354" s="29"/>
      <c r="K354" s="29"/>
      <c r="L354" s="29"/>
      <c r="M354" s="29"/>
      <c r="N354" s="29"/>
      <c r="O354" s="29"/>
      <c r="P354" s="29"/>
      <c r="Q354" s="29"/>
      <c r="R354" s="29"/>
      <c r="S354" s="29"/>
      <c r="T354" s="325"/>
      <c r="U354" s="29"/>
      <c r="V354" s="29"/>
      <c r="W354" s="29"/>
      <c r="X354" s="29"/>
      <c r="Y354" s="29"/>
      <c r="Z354" s="29"/>
      <c r="AA354" s="29"/>
      <c r="AB354" s="29"/>
      <c r="AC354" s="29"/>
      <c r="AD354" s="29"/>
      <c r="AE354" s="29"/>
      <c r="AF354" s="29"/>
      <c r="AG354" s="29"/>
      <c r="AH354" s="29"/>
      <c r="AI354" s="29"/>
      <c r="AJ354" s="29"/>
      <c r="AK354" s="29"/>
    </row>
    <row r="355" spans="1:37" ht="15.75" customHeight="1">
      <c r="A355" s="29"/>
      <c r="B355" s="29"/>
      <c r="C355" s="29"/>
      <c r="D355" s="29"/>
      <c r="E355" s="750"/>
      <c r="F355" s="338"/>
      <c r="G355" s="29"/>
      <c r="H355" s="29"/>
      <c r="I355" s="29"/>
      <c r="J355" s="29"/>
      <c r="K355" s="29"/>
      <c r="L355" s="29"/>
      <c r="M355" s="29"/>
      <c r="N355" s="29"/>
      <c r="O355" s="29"/>
      <c r="P355" s="29"/>
      <c r="Q355" s="29"/>
      <c r="R355" s="29"/>
      <c r="S355" s="29"/>
      <c r="T355" s="325"/>
      <c r="U355" s="29"/>
      <c r="V355" s="29"/>
      <c r="W355" s="29"/>
      <c r="X355" s="29"/>
      <c r="Y355" s="29"/>
      <c r="Z355" s="29"/>
      <c r="AA355" s="29"/>
      <c r="AB355" s="29"/>
      <c r="AC355" s="29"/>
      <c r="AD355" s="29"/>
      <c r="AE355" s="29"/>
      <c r="AF355" s="29"/>
      <c r="AG355" s="29"/>
      <c r="AH355" s="29"/>
      <c r="AI355" s="29"/>
      <c r="AJ355" s="29"/>
      <c r="AK355" s="29"/>
    </row>
    <row r="356" spans="1:37" ht="15.75" customHeight="1">
      <c r="A356" s="29"/>
      <c r="B356" s="29"/>
      <c r="C356" s="29"/>
      <c r="D356" s="29"/>
      <c r="E356" s="750"/>
      <c r="F356" s="338"/>
      <c r="G356" s="29"/>
      <c r="H356" s="29"/>
      <c r="I356" s="29"/>
      <c r="J356" s="29"/>
      <c r="K356" s="29"/>
      <c r="L356" s="29"/>
      <c r="M356" s="29"/>
      <c r="N356" s="29"/>
      <c r="O356" s="29"/>
      <c r="P356" s="29"/>
      <c r="Q356" s="29"/>
      <c r="R356" s="29"/>
      <c r="S356" s="29"/>
      <c r="T356" s="325"/>
      <c r="U356" s="29"/>
      <c r="V356" s="29"/>
      <c r="W356" s="29"/>
      <c r="X356" s="29"/>
      <c r="Y356" s="29"/>
      <c r="Z356" s="29"/>
      <c r="AA356" s="29"/>
      <c r="AB356" s="29"/>
      <c r="AC356" s="29"/>
      <c r="AD356" s="29"/>
      <c r="AE356" s="29"/>
      <c r="AF356" s="29"/>
      <c r="AG356" s="29"/>
      <c r="AH356" s="29"/>
      <c r="AI356" s="29"/>
      <c r="AJ356" s="29"/>
      <c r="AK356" s="29"/>
    </row>
    <row r="357" spans="1:37" ht="15.75" customHeight="1">
      <c r="A357" s="29"/>
      <c r="B357" s="29"/>
      <c r="C357" s="29"/>
      <c r="D357" s="29"/>
      <c r="E357" s="750"/>
      <c r="F357" s="338"/>
      <c r="G357" s="29"/>
      <c r="H357" s="29"/>
      <c r="I357" s="29"/>
      <c r="J357" s="29"/>
      <c r="K357" s="29"/>
      <c r="L357" s="29"/>
      <c r="M357" s="29"/>
      <c r="N357" s="29"/>
      <c r="O357" s="29"/>
      <c r="P357" s="29"/>
      <c r="Q357" s="29"/>
      <c r="R357" s="29"/>
      <c r="S357" s="29"/>
      <c r="T357" s="325"/>
      <c r="U357" s="29"/>
      <c r="V357" s="29"/>
      <c r="W357" s="29"/>
      <c r="X357" s="29"/>
      <c r="Y357" s="29"/>
      <c r="Z357" s="29"/>
      <c r="AA357" s="29"/>
      <c r="AB357" s="29"/>
      <c r="AC357" s="29"/>
      <c r="AD357" s="29"/>
      <c r="AE357" s="29"/>
      <c r="AF357" s="29"/>
      <c r="AG357" s="29"/>
      <c r="AH357" s="29"/>
      <c r="AI357" s="29"/>
      <c r="AJ357" s="29"/>
      <c r="AK357" s="29"/>
    </row>
    <row r="358" spans="1:37" ht="15.75" customHeight="1">
      <c r="A358" s="29"/>
      <c r="B358" s="29"/>
      <c r="C358" s="29"/>
      <c r="D358" s="29"/>
      <c r="E358" s="750"/>
      <c r="F358" s="338"/>
      <c r="G358" s="29"/>
      <c r="H358" s="29"/>
      <c r="I358" s="29"/>
      <c r="J358" s="29"/>
      <c r="K358" s="29"/>
      <c r="L358" s="29"/>
      <c r="M358" s="29"/>
      <c r="N358" s="29"/>
      <c r="O358" s="29"/>
      <c r="P358" s="29"/>
      <c r="Q358" s="29"/>
      <c r="R358" s="29"/>
      <c r="S358" s="29"/>
      <c r="T358" s="325"/>
      <c r="U358" s="29"/>
      <c r="V358" s="29"/>
      <c r="W358" s="29"/>
      <c r="X358" s="29"/>
      <c r="Y358" s="29"/>
      <c r="Z358" s="29"/>
      <c r="AA358" s="29"/>
      <c r="AB358" s="29"/>
      <c r="AC358" s="29"/>
      <c r="AD358" s="29"/>
      <c r="AE358" s="29"/>
      <c r="AF358" s="29"/>
      <c r="AG358" s="29"/>
      <c r="AH358" s="29"/>
      <c r="AI358" s="29"/>
      <c r="AJ358" s="29"/>
      <c r="AK358" s="29"/>
    </row>
    <row r="359" spans="1:37" ht="15.75" customHeight="1">
      <c r="A359" s="29"/>
      <c r="B359" s="29"/>
      <c r="C359" s="29"/>
      <c r="D359" s="29"/>
      <c r="E359" s="750"/>
      <c r="F359" s="338"/>
      <c r="G359" s="29"/>
      <c r="H359" s="29"/>
      <c r="I359" s="29"/>
      <c r="J359" s="29"/>
      <c r="K359" s="29"/>
      <c r="L359" s="29"/>
      <c r="M359" s="29"/>
      <c r="N359" s="29"/>
      <c r="O359" s="29"/>
      <c r="P359" s="29"/>
      <c r="Q359" s="29"/>
      <c r="R359" s="29"/>
      <c r="S359" s="29"/>
      <c r="T359" s="325"/>
      <c r="U359" s="29"/>
      <c r="V359" s="29"/>
      <c r="W359" s="29"/>
      <c r="X359" s="29"/>
      <c r="Y359" s="29"/>
      <c r="Z359" s="29"/>
      <c r="AA359" s="29"/>
      <c r="AB359" s="29"/>
      <c r="AC359" s="29"/>
      <c r="AD359" s="29"/>
      <c r="AE359" s="29"/>
      <c r="AF359" s="29"/>
      <c r="AG359" s="29"/>
      <c r="AH359" s="29"/>
      <c r="AI359" s="29"/>
      <c r="AJ359" s="29"/>
      <c r="AK359" s="29"/>
    </row>
    <row r="360" spans="1:37" ht="15.75" customHeight="1">
      <c r="A360" s="29"/>
      <c r="B360" s="29"/>
      <c r="C360" s="29"/>
      <c r="D360" s="29"/>
      <c r="E360" s="750"/>
      <c r="F360" s="338"/>
      <c r="G360" s="29"/>
      <c r="H360" s="29"/>
      <c r="I360" s="29"/>
      <c r="J360" s="29"/>
      <c r="K360" s="29"/>
      <c r="L360" s="29"/>
      <c r="M360" s="29"/>
      <c r="N360" s="29"/>
      <c r="O360" s="29"/>
      <c r="P360" s="29"/>
      <c r="Q360" s="29"/>
      <c r="R360" s="29"/>
      <c r="S360" s="29"/>
      <c r="T360" s="325"/>
      <c r="U360" s="29"/>
      <c r="V360" s="29"/>
      <c r="W360" s="29"/>
      <c r="X360" s="29"/>
      <c r="Y360" s="29"/>
      <c r="Z360" s="29"/>
      <c r="AA360" s="29"/>
      <c r="AB360" s="29"/>
      <c r="AC360" s="29"/>
      <c r="AD360" s="29"/>
      <c r="AE360" s="29"/>
      <c r="AF360" s="29"/>
      <c r="AG360" s="29"/>
      <c r="AH360" s="29"/>
      <c r="AI360" s="29"/>
      <c r="AJ360" s="29"/>
      <c r="AK360" s="29"/>
    </row>
    <row r="361" spans="1:37" ht="15.75" customHeight="1">
      <c r="A361" s="29"/>
      <c r="B361" s="29"/>
      <c r="C361" s="29"/>
      <c r="D361" s="29"/>
      <c r="E361" s="750"/>
      <c r="F361" s="338"/>
      <c r="G361" s="29"/>
      <c r="H361" s="29"/>
      <c r="I361" s="29"/>
      <c r="J361" s="29"/>
      <c r="K361" s="29"/>
      <c r="L361" s="29"/>
      <c r="M361" s="29"/>
      <c r="N361" s="29"/>
      <c r="O361" s="29"/>
      <c r="P361" s="29"/>
      <c r="Q361" s="29"/>
      <c r="R361" s="29"/>
      <c r="S361" s="29"/>
      <c r="T361" s="325"/>
      <c r="U361" s="29"/>
      <c r="V361" s="29"/>
      <c r="W361" s="29"/>
      <c r="X361" s="29"/>
      <c r="Y361" s="29"/>
      <c r="Z361" s="29"/>
      <c r="AA361" s="29"/>
      <c r="AB361" s="29"/>
      <c r="AC361" s="29"/>
      <c r="AD361" s="29"/>
      <c r="AE361" s="29"/>
      <c r="AF361" s="29"/>
      <c r="AG361" s="29"/>
      <c r="AH361" s="29"/>
      <c r="AI361" s="29"/>
      <c r="AJ361" s="29"/>
      <c r="AK361" s="29"/>
    </row>
    <row r="362" spans="1:37" ht="15.75" customHeight="1">
      <c r="A362" s="29"/>
      <c r="B362" s="29"/>
      <c r="C362" s="29"/>
      <c r="D362" s="29"/>
      <c r="E362" s="750"/>
      <c r="F362" s="338"/>
      <c r="G362" s="29"/>
      <c r="H362" s="29"/>
      <c r="I362" s="29"/>
      <c r="J362" s="29"/>
      <c r="K362" s="29"/>
      <c r="L362" s="29"/>
      <c r="M362" s="29"/>
      <c r="N362" s="29"/>
      <c r="O362" s="29"/>
      <c r="P362" s="29"/>
      <c r="Q362" s="29"/>
      <c r="R362" s="29"/>
      <c r="S362" s="29"/>
      <c r="T362" s="325"/>
      <c r="U362" s="29"/>
      <c r="V362" s="29"/>
      <c r="W362" s="29"/>
      <c r="X362" s="29"/>
      <c r="Y362" s="29"/>
      <c r="Z362" s="29"/>
      <c r="AA362" s="29"/>
      <c r="AB362" s="29"/>
      <c r="AC362" s="29"/>
      <c r="AD362" s="29"/>
      <c r="AE362" s="29"/>
      <c r="AF362" s="29"/>
      <c r="AG362" s="29"/>
      <c r="AH362" s="29"/>
      <c r="AI362" s="29"/>
      <c r="AJ362" s="29"/>
      <c r="AK362" s="29"/>
    </row>
    <row r="363" spans="1:37" ht="15.75" customHeight="1">
      <c r="A363" s="29"/>
      <c r="B363" s="29"/>
      <c r="C363" s="29"/>
      <c r="D363" s="29"/>
      <c r="E363" s="750"/>
      <c r="F363" s="338"/>
      <c r="G363" s="29"/>
      <c r="H363" s="29"/>
      <c r="I363" s="29"/>
      <c r="J363" s="29"/>
      <c r="K363" s="29"/>
      <c r="L363" s="29"/>
      <c r="M363" s="29"/>
      <c r="N363" s="29"/>
      <c r="O363" s="29"/>
      <c r="P363" s="29"/>
      <c r="Q363" s="29"/>
      <c r="R363" s="29"/>
      <c r="S363" s="29"/>
      <c r="T363" s="325"/>
      <c r="U363" s="29"/>
      <c r="V363" s="29"/>
      <c r="W363" s="29"/>
      <c r="X363" s="29"/>
      <c r="Y363" s="29"/>
      <c r="Z363" s="29"/>
      <c r="AA363" s="29"/>
      <c r="AB363" s="29"/>
      <c r="AC363" s="29"/>
      <c r="AD363" s="29"/>
      <c r="AE363" s="29"/>
      <c r="AF363" s="29"/>
      <c r="AG363" s="29"/>
      <c r="AH363" s="29"/>
      <c r="AI363" s="29"/>
      <c r="AJ363" s="29"/>
      <c r="AK363" s="29"/>
    </row>
    <row r="364" spans="1:37" ht="15.75" customHeight="1">
      <c r="A364" s="29"/>
      <c r="B364" s="29"/>
      <c r="C364" s="29"/>
      <c r="D364" s="29"/>
      <c r="E364" s="750"/>
      <c r="F364" s="338"/>
      <c r="G364" s="29"/>
      <c r="H364" s="29"/>
      <c r="I364" s="29"/>
      <c r="J364" s="29"/>
      <c r="K364" s="29"/>
      <c r="L364" s="29"/>
      <c r="M364" s="29"/>
      <c r="N364" s="29"/>
      <c r="O364" s="29"/>
      <c r="P364" s="29"/>
      <c r="Q364" s="29"/>
      <c r="R364" s="29"/>
      <c r="S364" s="29"/>
      <c r="T364" s="325"/>
      <c r="U364" s="29"/>
      <c r="V364" s="29"/>
      <c r="W364" s="29"/>
      <c r="X364" s="29"/>
      <c r="Y364" s="29"/>
      <c r="Z364" s="29"/>
      <c r="AA364" s="29"/>
      <c r="AB364" s="29"/>
      <c r="AC364" s="29"/>
      <c r="AD364" s="29"/>
      <c r="AE364" s="29"/>
      <c r="AF364" s="29"/>
      <c r="AG364" s="29"/>
      <c r="AH364" s="29"/>
      <c r="AI364" s="29"/>
      <c r="AJ364" s="29"/>
      <c r="AK364" s="29"/>
    </row>
    <row r="365" spans="1:37" ht="15.75" customHeight="1">
      <c r="A365" s="29"/>
      <c r="B365" s="29"/>
      <c r="C365" s="29"/>
      <c r="D365" s="29"/>
      <c r="E365" s="750"/>
      <c r="F365" s="338"/>
      <c r="G365" s="29"/>
      <c r="H365" s="29"/>
      <c r="I365" s="29"/>
      <c r="J365" s="29"/>
      <c r="K365" s="29"/>
      <c r="L365" s="29"/>
      <c r="M365" s="29"/>
      <c r="N365" s="29"/>
      <c r="O365" s="29"/>
      <c r="P365" s="29"/>
      <c r="Q365" s="29"/>
      <c r="R365" s="29"/>
      <c r="S365" s="29"/>
      <c r="T365" s="325"/>
      <c r="U365" s="29"/>
      <c r="V365" s="29"/>
      <c r="W365" s="29"/>
      <c r="X365" s="29"/>
      <c r="Y365" s="29"/>
      <c r="Z365" s="29"/>
      <c r="AA365" s="29"/>
      <c r="AB365" s="29"/>
      <c r="AC365" s="29"/>
      <c r="AD365" s="29"/>
      <c r="AE365" s="29"/>
      <c r="AF365" s="29"/>
      <c r="AG365" s="29"/>
      <c r="AH365" s="29"/>
      <c r="AI365" s="29"/>
      <c r="AJ365" s="29"/>
      <c r="AK365" s="29"/>
    </row>
    <row r="366" spans="1:37" ht="15.75" customHeight="1">
      <c r="A366" s="29"/>
      <c r="B366" s="29"/>
      <c r="C366" s="29"/>
      <c r="D366" s="29"/>
      <c r="E366" s="750"/>
      <c r="F366" s="338"/>
      <c r="G366" s="29"/>
      <c r="H366" s="29"/>
      <c r="I366" s="29"/>
      <c r="J366" s="29"/>
      <c r="K366" s="29"/>
      <c r="L366" s="29"/>
      <c r="M366" s="29"/>
      <c r="N366" s="29"/>
      <c r="O366" s="29"/>
      <c r="P366" s="29"/>
      <c r="Q366" s="29"/>
      <c r="R366" s="29"/>
      <c r="S366" s="29"/>
      <c r="T366" s="325"/>
      <c r="U366" s="29"/>
      <c r="V366" s="29"/>
      <c r="W366" s="29"/>
      <c r="X366" s="29"/>
      <c r="Y366" s="29"/>
      <c r="Z366" s="29"/>
      <c r="AA366" s="29"/>
      <c r="AB366" s="29"/>
      <c r="AC366" s="29"/>
      <c r="AD366" s="29"/>
      <c r="AE366" s="29"/>
      <c r="AF366" s="29"/>
      <c r="AG366" s="29"/>
      <c r="AH366" s="29"/>
      <c r="AI366" s="29"/>
      <c r="AJ366" s="29"/>
      <c r="AK366" s="29"/>
    </row>
    <row r="367" spans="1:37" ht="15.75" customHeight="1">
      <c r="A367" s="29"/>
      <c r="B367" s="29"/>
      <c r="C367" s="29"/>
      <c r="D367" s="29"/>
      <c r="E367" s="750"/>
      <c r="F367" s="338"/>
      <c r="G367" s="29"/>
      <c r="H367" s="29"/>
      <c r="I367" s="29"/>
      <c r="J367" s="29"/>
      <c r="K367" s="29"/>
      <c r="L367" s="29"/>
      <c r="M367" s="29"/>
      <c r="N367" s="29"/>
      <c r="O367" s="29"/>
      <c r="P367" s="29"/>
      <c r="Q367" s="29"/>
      <c r="R367" s="29"/>
      <c r="S367" s="29"/>
      <c r="T367" s="325"/>
      <c r="U367" s="29"/>
      <c r="V367" s="29"/>
      <c r="W367" s="29"/>
      <c r="X367" s="29"/>
      <c r="Y367" s="29"/>
      <c r="Z367" s="29"/>
      <c r="AA367" s="29"/>
      <c r="AB367" s="29"/>
      <c r="AC367" s="29"/>
      <c r="AD367" s="29"/>
      <c r="AE367" s="29"/>
      <c r="AF367" s="29"/>
      <c r="AG367" s="29"/>
      <c r="AH367" s="29"/>
      <c r="AI367" s="29"/>
      <c r="AJ367" s="29"/>
      <c r="AK367" s="29"/>
    </row>
    <row r="368" spans="1:37" ht="15.75" customHeight="1">
      <c r="A368" s="29"/>
      <c r="B368" s="29"/>
      <c r="C368" s="29"/>
      <c r="D368" s="29"/>
      <c r="E368" s="750"/>
      <c r="F368" s="338"/>
      <c r="G368" s="29"/>
      <c r="H368" s="29"/>
      <c r="I368" s="29"/>
      <c r="J368" s="29"/>
      <c r="K368" s="29"/>
      <c r="L368" s="29"/>
      <c r="M368" s="29"/>
      <c r="N368" s="29"/>
      <c r="O368" s="29"/>
      <c r="P368" s="29"/>
      <c r="Q368" s="29"/>
      <c r="R368" s="29"/>
      <c r="S368" s="29"/>
      <c r="T368" s="325"/>
      <c r="U368" s="29"/>
      <c r="V368" s="29"/>
      <c r="W368" s="29"/>
      <c r="X368" s="29"/>
      <c r="Y368" s="29"/>
      <c r="Z368" s="29"/>
      <c r="AA368" s="29"/>
      <c r="AB368" s="29"/>
      <c r="AC368" s="29"/>
      <c r="AD368" s="29"/>
      <c r="AE368" s="29"/>
      <c r="AF368" s="29"/>
      <c r="AG368" s="29"/>
      <c r="AH368" s="29"/>
      <c r="AI368" s="29"/>
      <c r="AJ368" s="29"/>
      <c r="AK368" s="29"/>
    </row>
    <row r="369" spans="1:37" ht="15.75" customHeight="1">
      <c r="A369" s="29"/>
      <c r="B369" s="29"/>
      <c r="C369" s="29"/>
      <c r="D369" s="29"/>
      <c r="E369" s="750"/>
      <c r="F369" s="338"/>
      <c r="G369" s="29"/>
      <c r="H369" s="29"/>
      <c r="I369" s="29"/>
      <c r="J369" s="29"/>
      <c r="K369" s="29"/>
      <c r="L369" s="29"/>
      <c r="M369" s="29"/>
      <c r="N369" s="29"/>
      <c r="O369" s="29"/>
      <c r="P369" s="29"/>
      <c r="Q369" s="29"/>
      <c r="R369" s="29"/>
      <c r="S369" s="29"/>
      <c r="T369" s="325"/>
      <c r="U369" s="29"/>
      <c r="V369" s="29"/>
      <c r="W369" s="29"/>
      <c r="X369" s="29"/>
      <c r="Y369" s="29"/>
      <c r="Z369" s="29"/>
      <c r="AA369" s="29"/>
      <c r="AB369" s="29"/>
      <c r="AC369" s="29"/>
      <c r="AD369" s="29"/>
      <c r="AE369" s="29"/>
      <c r="AF369" s="29"/>
      <c r="AG369" s="29"/>
      <c r="AH369" s="29"/>
      <c r="AI369" s="29"/>
      <c r="AJ369" s="29"/>
      <c r="AK369" s="29"/>
    </row>
    <row r="370" spans="1:37" ht="15.75" customHeight="1">
      <c r="A370" s="29"/>
      <c r="B370" s="29"/>
      <c r="C370" s="29"/>
      <c r="D370" s="29"/>
      <c r="E370" s="750"/>
      <c r="F370" s="338"/>
      <c r="G370" s="29"/>
      <c r="H370" s="29"/>
      <c r="I370" s="29"/>
      <c r="J370" s="29"/>
      <c r="K370" s="29"/>
      <c r="L370" s="29"/>
      <c r="M370" s="29"/>
      <c r="N370" s="29"/>
      <c r="O370" s="29"/>
      <c r="P370" s="29"/>
      <c r="Q370" s="29"/>
      <c r="R370" s="29"/>
      <c r="S370" s="29"/>
      <c r="T370" s="325"/>
      <c r="U370" s="29"/>
      <c r="V370" s="29"/>
      <c r="W370" s="29"/>
      <c r="X370" s="29"/>
      <c r="Y370" s="29"/>
      <c r="Z370" s="29"/>
      <c r="AA370" s="29"/>
      <c r="AB370" s="29"/>
      <c r="AC370" s="29"/>
      <c r="AD370" s="29"/>
      <c r="AE370" s="29"/>
      <c r="AF370" s="29"/>
      <c r="AG370" s="29"/>
      <c r="AH370" s="29"/>
      <c r="AI370" s="29"/>
      <c r="AJ370" s="29"/>
      <c r="AK370" s="29"/>
    </row>
    <row r="371" spans="1:37" ht="15.75" customHeight="1">
      <c r="A371" s="29"/>
      <c r="B371" s="29"/>
      <c r="C371" s="29"/>
      <c r="D371" s="29"/>
      <c r="E371" s="750"/>
      <c r="F371" s="338"/>
      <c r="G371" s="29"/>
      <c r="H371" s="29"/>
      <c r="I371" s="29"/>
      <c r="J371" s="29"/>
      <c r="K371" s="29"/>
      <c r="L371" s="29"/>
      <c r="M371" s="29"/>
      <c r="N371" s="29"/>
      <c r="O371" s="29"/>
      <c r="P371" s="29"/>
      <c r="Q371" s="29"/>
      <c r="R371" s="29"/>
      <c r="S371" s="29"/>
      <c r="T371" s="325"/>
      <c r="U371" s="29"/>
      <c r="V371" s="29"/>
      <c r="W371" s="29"/>
      <c r="X371" s="29"/>
      <c r="Y371" s="29"/>
      <c r="Z371" s="29"/>
      <c r="AA371" s="29"/>
      <c r="AB371" s="29"/>
      <c r="AC371" s="29"/>
      <c r="AD371" s="29"/>
      <c r="AE371" s="29"/>
      <c r="AF371" s="29"/>
      <c r="AG371" s="29"/>
      <c r="AH371" s="29"/>
      <c r="AI371" s="29"/>
      <c r="AJ371" s="29"/>
      <c r="AK371" s="29"/>
    </row>
    <row r="372" spans="1:37" ht="15.75" customHeight="1">
      <c r="A372" s="29"/>
      <c r="B372" s="29"/>
      <c r="C372" s="29"/>
      <c r="D372" s="29"/>
      <c r="E372" s="750"/>
      <c r="F372" s="338"/>
      <c r="G372" s="29"/>
      <c r="H372" s="29"/>
      <c r="I372" s="29"/>
      <c r="J372" s="29"/>
      <c r="K372" s="29"/>
      <c r="L372" s="29"/>
      <c r="M372" s="29"/>
      <c r="N372" s="29"/>
      <c r="O372" s="29"/>
      <c r="P372" s="29"/>
      <c r="Q372" s="29"/>
      <c r="R372" s="29"/>
      <c r="S372" s="29"/>
      <c r="T372" s="325"/>
      <c r="U372" s="29"/>
      <c r="V372" s="29"/>
      <c r="W372" s="29"/>
      <c r="X372" s="29"/>
      <c r="Y372" s="29"/>
      <c r="Z372" s="29"/>
      <c r="AA372" s="29"/>
      <c r="AB372" s="29"/>
      <c r="AC372" s="29"/>
      <c r="AD372" s="29"/>
      <c r="AE372" s="29"/>
      <c r="AF372" s="29"/>
      <c r="AG372" s="29"/>
      <c r="AH372" s="29"/>
      <c r="AI372" s="29"/>
      <c r="AJ372" s="29"/>
      <c r="AK372" s="29"/>
    </row>
    <row r="373" spans="1:37" ht="15.75" customHeight="1">
      <c r="A373" s="29"/>
      <c r="B373" s="29"/>
      <c r="C373" s="29"/>
      <c r="D373" s="29"/>
      <c r="E373" s="750"/>
      <c r="F373" s="338"/>
      <c r="G373" s="29"/>
      <c r="H373" s="29"/>
      <c r="I373" s="29"/>
      <c r="J373" s="29"/>
      <c r="K373" s="29"/>
      <c r="L373" s="29"/>
      <c r="M373" s="29"/>
      <c r="N373" s="29"/>
      <c r="O373" s="29"/>
      <c r="P373" s="29"/>
      <c r="Q373" s="29"/>
      <c r="R373" s="29"/>
      <c r="S373" s="29"/>
      <c r="T373" s="325"/>
      <c r="U373" s="29"/>
      <c r="V373" s="29"/>
      <c r="W373" s="29"/>
      <c r="X373" s="29"/>
      <c r="Y373" s="29"/>
      <c r="Z373" s="29"/>
      <c r="AA373" s="29"/>
      <c r="AB373" s="29"/>
      <c r="AC373" s="29"/>
      <c r="AD373" s="29"/>
      <c r="AE373" s="29"/>
      <c r="AF373" s="29"/>
      <c r="AG373" s="29"/>
      <c r="AH373" s="29"/>
      <c r="AI373" s="29"/>
      <c r="AJ373" s="29"/>
      <c r="AK373" s="29"/>
    </row>
    <row r="374" spans="1:37" ht="15.75" customHeight="1">
      <c r="A374" s="29"/>
      <c r="B374" s="29"/>
      <c r="C374" s="29"/>
      <c r="D374" s="29"/>
      <c r="E374" s="750"/>
      <c r="F374" s="338"/>
      <c r="G374" s="29"/>
      <c r="H374" s="29"/>
      <c r="I374" s="29"/>
      <c r="J374" s="29"/>
      <c r="K374" s="29"/>
      <c r="L374" s="29"/>
      <c r="M374" s="29"/>
      <c r="N374" s="29"/>
      <c r="O374" s="29"/>
      <c r="P374" s="29"/>
      <c r="Q374" s="29"/>
      <c r="R374" s="29"/>
      <c r="S374" s="29"/>
      <c r="T374" s="325"/>
      <c r="U374" s="29"/>
      <c r="V374" s="29"/>
      <c r="W374" s="29"/>
      <c r="X374" s="29"/>
      <c r="Y374" s="29"/>
      <c r="Z374" s="29"/>
      <c r="AA374" s="29"/>
      <c r="AB374" s="29"/>
      <c r="AC374" s="29"/>
      <c r="AD374" s="29"/>
      <c r="AE374" s="29"/>
      <c r="AF374" s="29"/>
      <c r="AG374" s="29"/>
      <c r="AH374" s="29"/>
      <c r="AI374" s="29"/>
      <c r="AJ374" s="29"/>
      <c r="AK374" s="29"/>
    </row>
    <row r="375" spans="1:37" ht="15.75" customHeight="1">
      <c r="A375" s="29"/>
      <c r="B375" s="29"/>
      <c r="C375" s="29"/>
      <c r="D375" s="29"/>
      <c r="E375" s="750"/>
      <c r="F375" s="338"/>
      <c r="G375" s="29"/>
      <c r="H375" s="29"/>
      <c r="I375" s="29"/>
      <c r="J375" s="29"/>
      <c r="K375" s="29"/>
      <c r="L375" s="29"/>
      <c r="M375" s="29"/>
      <c r="N375" s="29"/>
      <c r="O375" s="29"/>
      <c r="P375" s="29"/>
      <c r="Q375" s="29"/>
      <c r="R375" s="29"/>
      <c r="S375" s="29"/>
      <c r="T375" s="325"/>
      <c r="U375" s="29"/>
      <c r="V375" s="29"/>
      <c r="W375" s="29"/>
      <c r="X375" s="29"/>
      <c r="Y375" s="29"/>
      <c r="Z375" s="29"/>
      <c r="AA375" s="29"/>
      <c r="AB375" s="29"/>
      <c r="AC375" s="29"/>
      <c r="AD375" s="29"/>
      <c r="AE375" s="29"/>
      <c r="AF375" s="29"/>
      <c r="AG375" s="29"/>
      <c r="AH375" s="29"/>
      <c r="AI375" s="29"/>
      <c r="AJ375" s="29"/>
      <c r="AK375" s="29"/>
    </row>
    <row r="376" spans="1:37" ht="15.75" customHeight="1">
      <c r="A376" s="29"/>
      <c r="B376" s="29"/>
      <c r="C376" s="29"/>
      <c r="D376" s="29"/>
      <c r="E376" s="750"/>
      <c r="F376" s="338"/>
      <c r="G376" s="29"/>
      <c r="H376" s="29"/>
      <c r="I376" s="29"/>
      <c r="J376" s="29"/>
      <c r="K376" s="29"/>
      <c r="L376" s="29"/>
      <c r="M376" s="29"/>
      <c r="N376" s="29"/>
      <c r="O376" s="29"/>
      <c r="P376" s="29"/>
      <c r="Q376" s="29"/>
      <c r="R376" s="29"/>
      <c r="S376" s="29"/>
      <c r="T376" s="325"/>
      <c r="U376" s="29"/>
      <c r="V376" s="29"/>
      <c r="W376" s="29"/>
      <c r="X376" s="29"/>
      <c r="Y376" s="29"/>
      <c r="Z376" s="29"/>
      <c r="AA376" s="29"/>
      <c r="AB376" s="29"/>
      <c r="AC376" s="29"/>
      <c r="AD376" s="29"/>
      <c r="AE376" s="29"/>
      <c r="AF376" s="29"/>
      <c r="AG376" s="29"/>
      <c r="AH376" s="29"/>
      <c r="AI376" s="29"/>
      <c r="AJ376" s="29"/>
      <c r="AK376" s="29"/>
    </row>
    <row r="377" spans="1:37" ht="15.75" customHeight="1">
      <c r="A377" s="29"/>
      <c r="B377" s="29"/>
      <c r="C377" s="29"/>
      <c r="D377" s="29"/>
      <c r="E377" s="750"/>
      <c r="F377" s="338"/>
      <c r="G377" s="29"/>
      <c r="H377" s="29"/>
      <c r="I377" s="29"/>
      <c r="J377" s="29"/>
      <c r="K377" s="29"/>
      <c r="L377" s="29"/>
      <c r="M377" s="29"/>
      <c r="N377" s="29"/>
      <c r="O377" s="29"/>
      <c r="P377" s="29"/>
      <c r="Q377" s="29"/>
      <c r="R377" s="29"/>
      <c r="S377" s="29"/>
      <c r="T377" s="325"/>
      <c r="U377" s="29"/>
      <c r="V377" s="29"/>
      <c r="W377" s="29"/>
      <c r="X377" s="29"/>
      <c r="Y377" s="29"/>
      <c r="Z377" s="29"/>
      <c r="AA377" s="29"/>
      <c r="AB377" s="29"/>
      <c r="AC377" s="29"/>
      <c r="AD377" s="29"/>
      <c r="AE377" s="29"/>
      <c r="AF377" s="29"/>
      <c r="AG377" s="29"/>
      <c r="AH377" s="29"/>
      <c r="AI377" s="29"/>
      <c r="AJ377" s="29"/>
      <c r="AK377" s="29"/>
    </row>
    <row r="378" spans="1:37" ht="15.75" customHeight="1">
      <c r="A378" s="29"/>
      <c r="B378" s="29"/>
      <c r="C378" s="29"/>
      <c r="D378" s="29"/>
      <c r="E378" s="750"/>
      <c r="F378" s="338"/>
      <c r="G378" s="29"/>
      <c r="H378" s="29"/>
      <c r="I378" s="29"/>
      <c r="J378" s="29"/>
      <c r="K378" s="29"/>
      <c r="L378" s="29"/>
      <c r="M378" s="29"/>
      <c r="N378" s="29"/>
      <c r="O378" s="29"/>
      <c r="P378" s="29"/>
      <c r="Q378" s="29"/>
      <c r="R378" s="29"/>
      <c r="S378" s="29"/>
      <c r="T378" s="325"/>
      <c r="U378" s="29"/>
      <c r="V378" s="29"/>
      <c r="W378" s="29"/>
      <c r="X378" s="29"/>
      <c r="Y378" s="29"/>
      <c r="Z378" s="29"/>
      <c r="AA378" s="29"/>
      <c r="AB378" s="29"/>
      <c r="AC378" s="29"/>
      <c r="AD378" s="29"/>
      <c r="AE378" s="29"/>
      <c r="AF378" s="29"/>
      <c r="AG378" s="29"/>
      <c r="AH378" s="29"/>
      <c r="AI378" s="29"/>
      <c r="AJ378" s="29"/>
      <c r="AK378" s="29"/>
    </row>
    <row r="379" spans="1:37" ht="15.75" customHeight="1">
      <c r="A379" s="29"/>
      <c r="B379" s="29"/>
      <c r="C379" s="29"/>
      <c r="D379" s="29"/>
      <c r="E379" s="750"/>
      <c r="F379" s="338"/>
      <c r="G379" s="29"/>
      <c r="H379" s="29"/>
      <c r="I379" s="29"/>
      <c r="J379" s="29"/>
      <c r="K379" s="29"/>
      <c r="L379" s="29"/>
      <c r="M379" s="29"/>
      <c r="N379" s="29"/>
      <c r="O379" s="29"/>
      <c r="P379" s="29"/>
      <c r="Q379" s="29"/>
      <c r="R379" s="29"/>
      <c r="S379" s="29"/>
      <c r="T379" s="325"/>
      <c r="U379" s="29"/>
      <c r="V379" s="29"/>
      <c r="W379" s="29"/>
      <c r="X379" s="29"/>
      <c r="Y379" s="29"/>
      <c r="Z379" s="29"/>
      <c r="AA379" s="29"/>
      <c r="AB379" s="29"/>
      <c r="AC379" s="29"/>
      <c r="AD379" s="29"/>
      <c r="AE379" s="29"/>
      <c r="AF379" s="29"/>
      <c r="AG379" s="29"/>
      <c r="AH379" s="29"/>
      <c r="AI379" s="29"/>
      <c r="AJ379" s="29"/>
      <c r="AK379" s="29"/>
    </row>
    <row r="380" spans="1:37" ht="15.75" customHeight="1">
      <c r="A380" s="29"/>
      <c r="B380" s="29"/>
      <c r="C380" s="29"/>
      <c r="D380" s="29"/>
      <c r="E380" s="750"/>
      <c r="F380" s="338"/>
      <c r="G380" s="29"/>
      <c r="H380" s="29"/>
      <c r="I380" s="29"/>
      <c r="J380" s="29"/>
      <c r="K380" s="29"/>
      <c r="L380" s="29"/>
      <c r="M380" s="29"/>
      <c r="N380" s="29"/>
      <c r="O380" s="29"/>
      <c r="P380" s="29"/>
      <c r="Q380" s="29"/>
      <c r="R380" s="29"/>
      <c r="S380" s="29"/>
      <c r="T380" s="325"/>
      <c r="U380" s="29"/>
      <c r="V380" s="29"/>
      <c r="W380" s="29"/>
      <c r="X380" s="29"/>
      <c r="Y380" s="29"/>
      <c r="Z380" s="29"/>
      <c r="AA380" s="29"/>
      <c r="AB380" s="29"/>
      <c r="AC380" s="29"/>
      <c r="AD380" s="29"/>
      <c r="AE380" s="29"/>
      <c r="AF380" s="29"/>
      <c r="AG380" s="29"/>
      <c r="AH380" s="29"/>
      <c r="AI380" s="29"/>
      <c r="AJ380" s="29"/>
      <c r="AK380" s="29"/>
    </row>
    <row r="381" spans="1:37" ht="15.75" customHeight="1">
      <c r="A381" s="29"/>
      <c r="B381" s="29"/>
      <c r="C381" s="29"/>
      <c r="D381" s="29"/>
      <c r="E381" s="750"/>
      <c r="F381" s="338"/>
      <c r="G381" s="29"/>
      <c r="H381" s="29"/>
      <c r="I381" s="29"/>
      <c r="J381" s="29"/>
      <c r="K381" s="29"/>
      <c r="L381" s="29"/>
      <c r="M381" s="29"/>
      <c r="N381" s="29"/>
      <c r="O381" s="29"/>
      <c r="P381" s="29"/>
      <c r="Q381" s="29"/>
      <c r="R381" s="29"/>
      <c r="S381" s="29"/>
      <c r="T381" s="325"/>
      <c r="U381" s="29"/>
      <c r="V381" s="29"/>
      <c r="W381" s="29"/>
      <c r="X381" s="29"/>
      <c r="Y381" s="29"/>
      <c r="Z381" s="29"/>
      <c r="AA381" s="29"/>
      <c r="AB381" s="29"/>
      <c r="AC381" s="29"/>
      <c r="AD381" s="29"/>
      <c r="AE381" s="29"/>
      <c r="AF381" s="29"/>
      <c r="AG381" s="29"/>
      <c r="AH381" s="29"/>
      <c r="AI381" s="29"/>
      <c r="AJ381" s="29"/>
      <c r="AK381" s="29"/>
    </row>
    <row r="382" spans="1:37" ht="15.75" customHeight="1">
      <c r="A382" s="29"/>
      <c r="B382" s="29"/>
      <c r="C382" s="29"/>
      <c r="D382" s="29"/>
      <c r="E382" s="750"/>
      <c r="F382" s="338"/>
      <c r="G382" s="29"/>
      <c r="H382" s="29"/>
      <c r="I382" s="29"/>
      <c r="J382" s="29"/>
      <c r="K382" s="29"/>
      <c r="L382" s="29"/>
      <c r="M382" s="29"/>
      <c r="N382" s="29"/>
      <c r="O382" s="29"/>
      <c r="P382" s="29"/>
      <c r="Q382" s="29"/>
      <c r="R382" s="29"/>
      <c r="S382" s="29"/>
      <c r="T382" s="325"/>
      <c r="U382" s="29"/>
      <c r="V382" s="29"/>
      <c r="W382" s="29"/>
      <c r="X382" s="29"/>
      <c r="Y382" s="29"/>
      <c r="Z382" s="29"/>
      <c r="AA382" s="29"/>
      <c r="AB382" s="29"/>
      <c r="AC382" s="29"/>
      <c r="AD382" s="29"/>
      <c r="AE382" s="29"/>
      <c r="AF382" s="29"/>
      <c r="AG382" s="29"/>
      <c r="AH382" s="29"/>
      <c r="AI382" s="29"/>
      <c r="AJ382" s="29"/>
      <c r="AK382" s="29"/>
    </row>
    <row r="383" spans="1:37" ht="15.75" customHeight="1">
      <c r="A383" s="29"/>
      <c r="B383" s="29"/>
      <c r="C383" s="29"/>
      <c r="D383" s="29"/>
      <c r="E383" s="750"/>
      <c r="F383" s="338"/>
      <c r="G383" s="29"/>
      <c r="H383" s="29"/>
      <c r="I383" s="29"/>
      <c r="J383" s="29"/>
      <c r="K383" s="29"/>
      <c r="L383" s="29"/>
      <c r="M383" s="29"/>
      <c r="N383" s="29"/>
      <c r="O383" s="29"/>
      <c r="P383" s="29"/>
      <c r="Q383" s="29"/>
      <c r="R383" s="29"/>
      <c r="S383" s="29"/>
      <c r="T383" s="325"/>
      <c r="U383" s="29"/>
      <c r="V383" s="29"/>
      <c r="W383" s="29"/>
      <c r="X383" s="29"/>
      <c r="Y383" s="29"/>
      <c r="Z383" s="29"/>
      <c r="AA383" s="29"/>
      <c r="AB383" s="29"/>
      <c r="AC383" s="29"/>
      <c r="AD383" s="29"/>
      <c r="AE383" s="29"/>
      <c r="AF383" s="29"/>
      <c r="AG383" s="29"/>
      <c r="AH383" s="29"/>
      <c r="AI383" s="29"/>
      <c r="AJ383" s="29"/>
      <c r="AK383" s="29"/>
    </row>
    <row r="384" spans="1:37" ht="15.75" customHeight="1">
      <c r="A384" s="29"/>
      <c r="B384" s="29"/>
      <c r="C384" s="29"/>
      <c r="D384" s="29"/>
      <c r="E384" s="750"/>
      <c r="F384" s="338"/>
      <c r="G384" s="29"/>
      <c r="H384" s="29"/>
      <c r="I384" s="29"/>
      <c r="J384" s="29"/>
      <c r="K384" s="29"/>
      <c r="L384" s="29"/>
      <c r="M384" s="29"/>
      <c r="N384" s="29"/>
      <c r="O384" s="29"/>
      <c r="P384" s="29"/>
      <c r="Q384" s="29"/>
      <c r="R384" s="29"/>
      <c r="S384" s="29"/>
      <c r="T384" s="325"/>
      <c r="U384" s="29"/>
      <c r="V384" s="29"/>
      <c r="W384" s="29"/>
      <c r="X384" s="29"/>
      <c r="Y384" s="29"/>
      <c r="Z384" s="29"/>
      <c r="AA384" s="29"/>
      <c r="AB384" s="29"/>
      <c r="AC384" s="29"/>
      <c r="AD384" s="29"/>
      <c r="AE384" s="29"/>
      <c r="AF384" s="29"/>
      <c r="AG384" s="29"/>
      <c r="AH384" s="29"/>
      <c r="AI384" s="29"/>
      <c r="AJ384" s="29"/>
      <c r="AK384" s="29"/>
    </row>
    <row r="385" spans="1:37" ht="15.75" customHeight="1">
      <c r="A385" s="29"/>
      <c r="B385" s="29"/>
      <c r="C385" s="29"/>
      <c r="D385" s="29"/>
      <c r="E385" s="750"/>
      <c r="F385" s="338"/>
      <c r="G385" s="29"/>
      <c r="H385" s="29"/>
      <c r="I385" s="29"/>
      <c r="J385" s="29"/>
      <c r="K385" s="29"/>
      <c r="L385" s="29"/>
      <c r="M385" s="29"/>
      <c r="N385" s="29"/>
      <c r="O385" s="29"/>
      <c r="P385" s="29"/>
      <c r="Q385" s="29"/>
      <c r="R385" s="29"/>
      <c r="S385" s="29"/>
      <c r="T385" s="325"/>
      <c r="U385" s="29"/>
      <c r="V385" s="29"/>
      <c r="W385" s="29"/>
      <c r="X385" s="29"/>
      <c r="Y385" s="29"/>
      <c r="Z385" s="29"/>
      <c r="AA385" s="29"/>
      <c r="AB385" s="29"/>
      <c r="AC385" s="29"/>
      <c r="AD385" s="29"/>
      <c r="AE385" s="29"/>
      <c r="AF385" s="29"/>
      <c r="AG385" s="29"/>
      <c r="AH385" s="29"/>
      <c r="AI385" s="29"/>
      <c r="AJ385" s="29"/>
      <c r="AK385" s="29"/>
    </row>
    <row r="386" spans="1:37" ht="15.75" customHeight="1">
      <c r="A386" s="29"/>
      <c r="B386" s="29"/>
      <c r="C386" s="29"/>
      <c r="D386" s="29"/>
      <c r="E386" s="750"/>
      <c r="F386" s="338"/>
      <c r="G386" s="29"/>
      <c r="H386" s="29"/>
      <c r="I386" s="29"/>
      <c r="J386" s="29"/>
      <c r="K386" s="29"/>
      <c r="L386" s="29"/>
      <c r="M386" s="29"/>
      <c r="N386" s="29"/>
      <c r="O386" s="29"/>
      <c r="P386" s="29"/>
      <c r="Q386" s="29"/>
      <c r="R386" s="29"/>
      <c r="S386" s="29"/>
      <c r="T386" s="325"/>
      <c r="U386" s="29"/>
      <c r="V386" s="29"/>
      <c r="W386" s="29"/>
      <c r="X386" s="29"/>
      <c r="Y386" s="29"/>
      <c r="Z386" s="29"/>
      <c r="AA386" s="29"/>
      <c r="AB386" s="29"/>
      <c r="AC386" s="29"/>
      <c r="AD386" s="29"/>
      <c r="AE386" s="29"/>
      <c r="AF386" s="29"/>
      <c r="AG386" s="29"/>
      <c r="AH386" s="29"/>
      <c r="AI386" s="29"/>
      <c r="AJ386" s="29"/>
      <c r="AK386" s="29"/>
    </row>
    <row r="387" spans="1:37" ht="15.75" customHeight="1">
      <c r="A387" s="29"/>
      <c r="B387" s="29"/>
      <c r="C387" s="29"/>
      <c r="D387" s="29"/>
      <c r="E387" s="750"/>
      <c r="F387" s="338"/>
      <c r="G387" s="29"/>
      <c r="H387" s="29"/>
      <c r="I387" s="29"/>
      <c r="J387" s="29"/>
      <c r="K387" s="29"/>
      <c r="L387" s="29"/>
      <c r="M387" s="29"/>
      <c r="N387" s="29"/>
      <c r="O387" s="29"/>
      <c r="P387" s="29"/>
      <c r="Q387" s="29"/>
      <c r="R387" s="29"/>
      <c r="S387" s="29"/>
      <c r="T387" s="325"/>
      <c r="U387" s="29"/>
      <c r="V387" s="29"/>
      <c r="W387" s="29"/>
      <c r="X387" s="29"/>
      <c r="Y387" s="29"/>
      <c r="Z387" s="29"/>
      <c r="AA387" s="29"/>
      <c r="AB387" s="29"/>
      <c r="AC387" s="29"/>
      <c r="AD387" s="29"/>
      <c r="AE387" s="29"/>
      <c r="AF387" s="29"/>
      <c r="AG387" s="29"/>
      <c r="AH387" s="29"/>
      <c r="AI387" s="29"/>
      <c r="AJ387" s="29"/>
      <c r="AK387" s="29"/>
    </row>
    <row r="388" spans="1:37" ht="15.75" customHeight="1">
      <c r="A388" s="29"/>
      <c r="B388" s="29"/>
      <c r="C388" s="29"/>
      <c r="D388" s="29"/>
      <c r="E388" s="750"/>
      <c r="F388" s="338"/>
      <c r="G388" s="29"/>
      <c r="H388" s="29"/>
      <c r="I388" s="29"/>
      <c r="J388" s="29"/>
      <c r="K388" s="29"/>
      <c r="L388" s="29"/>
      <c r="M388" s="29"/>
      <c r="N388" s="29"/>
      <c r="O388" s="29"/>
      <c r="P388" s="29"/>
      <c r="Q388" s="29"/>
      <c r="R388" s="29"/>
      <c r="S388" s="29"/>
      <c r="T388" s="325"/>
      <c r="U388" s="29"/>
      <c r="V388" s="29"/>
      <c r="W388" s="29"/>
      <c r="X388" s="29"/>
      <c r="Y388" s="29"/>
      <c r="Z388" s="29"/>
      <c r="AA388" s="29"/>
      <c r="AB388" s="29"/>
      <c r="AC388" s="29"/>
      <c r="AD388" s="29"/>
      <c r="AE388" s="29"/>
      <c r="AF388" s="29"/>
      <c r="AG388" s="29"/>
      <c r="AH388" s="29"/>
      <c r="AI388" s="29"/>
      <c r="AJ388" s="29"/>
      <c r="AK388" s="29"/>
    </row>
    <row r="389" spans="1:37" ht="15.75" customHeight="1">
      <c r="A389" s="29"/>
      <c r="B389" s="29"/>
      <c r="C389" s="29"/>
      <c r="D389" s="29"/>
      <c r="E389" s="750"/>
      <c r="F389" s="338"/>
      <c r="G389" s="29"/>
      <c r="H389" s="29"/>
      <c r="I389" s="29"/>
      <c r="J389" s="29"/>
      <c r="K389" s="29"/>
      <c r="L389" s="29"/>
      <c r="M389" s="29"/>
      <c r="N389" s="29"/>
      <c r="O389" s="29"/>
      <c r="P389" s="29"/>
      <c r="Q389" s="29"/>
      <c r="R389" s="29"/>
      <c r="S389" s="29"/>
      <c r="T389" s="325"/>
      <c r="U389" s="29"/>
      <c r="V389" s="29"/>
      <c r="W389" s="29"/>
      <c r="X389" s="29"/>
      <c r="Y389" s="29"/>
      <c r="Z389" s="29"/>
      <c r="AA389" s="29"/>
      <c r="AB389" s="29"/>
      <c r="AC389" s="29"/>
      <c r="AD389" s="29"/>
      <c r="AE389" s="29"/>
      <c r="AF389" s="29"/>
      <c r="AG389" s="29"/>
      <c r="AH389" s="29"/>
      <c r="AI389" s="29"/>
      <c r="AJ389" s="29"/>
      <c r="AK389" s="29"/>
    </row>
    <row r="390" spans="1:37" ht="15.75" customHeight="1">
      <c r="A390" s="29"/>
      <c r="B390" s="29"/>
      <c r="C390" s="29"/>
      <c r="D390" s="29"/>
      <c r="E390" s="750"/>
      <c r="F390" s="338"/>
      <c r="G390" s="29"/>
      <c r="H390" s="29"/>
      <c r="I390" s="29"/>
      <c r="J390" s="29"/>
      <c r="K390" s="29"/>
      <c r="L390" s="29"/>
      <c r="M390" s="29"/>
      <c r="N390" s="29"/>
      <c r="O390" s="29"/>
      <c r="P390" s="29"/>
      <c r="Q390" s="29"/>
      <c r="R390" s="29"/>
      <c r="S390" s="29"/>
      <c r="T390" s="325"/>
      <c r="U390" s="29"/>
      <c r="V390" s="29"/>
      <c r="W390" s="29"/>
      <c r="X390" s="29"/>
      <c r="Y390" s="29"/>
      <c r="Z390" s="29"/>
      <c r="AA390" s="29"/>
      <c r="AB390" s="29"/>
      <c r="AC390" s="29"/>
      <c r="AD390" s="29"/>
      <c r="AE390" s="29"/>
      <c r="AF390" s="29"/>
      <c r="AG390" s="29"/>
      <c r="AH390" s="29"/>
      <c r="AI390" s="29"/>
      <c r="AJ390" s="29"/>
      <c r="AK390" s="29"/>
    </row>
    <row r="391" spans="1:37" ht="15.75" customHeight="1">
      <c r="A391" s="29"/>
      <c r="B391" s="29"/>
      <c r="C391" s="29"/>
      <c r="D391" s="29"/>
      <c r="E391" s="750"/>
      <c r="F391" s="338"/>
      <c r="G391" s="29"/>
      <c r="H391" s="29"/>
      <c r="I391" s="29"/>
      <c r="J391" s="29"/>
      <c r="K391" s="29"/>
      <c r="L391" s="29"/>
      <c r="M391" s="29"/>
      <c r="N391" s="29"/>
      <c r="O391" s="29"/>
      <c r="P391" s="29"/>
      <c r="Q391" s="29"/>
      <c r="R391" s="29"/>
      <c r="S391" s="29"/>
      <c r="T391" s="325"/>
      <c r="U391" s="29"/>
      <c r="V391" s="29"/>
      <c r="W391" s="29"/>
      <c r="X391" s="29"/>
      <c r="Y391" s="29"/>
      <c r="Z391" s="29"/>
      <c r="AA391" s="29"/>
      <c r="AB391" s="29"/>
      <c r="AC391" s="29"/>
      <c r="AD391" s="29"/>
      <c r="AE391" s="29"/>
      <c r="AF391" s="29"/>
      <c r="AG391" s="29"/>
      <c r="AH391" s="29"/>
      <c r="AI391" s="29"/>
      <c r="AJ391" s="29"/>
      <c r="AK391" s="29"/>
    </row>
    <row r="392" spans="1:37" ht="15.75" customHeight="1">
      <c r="A392" s="29"/>
      <c r="B392" s="29"/>
      <c r="C392" s="29"/>
      <c r="D392" s="29"/>
      <c r="E392" s="750"/>
      <c r="F392" s="338"/>
      <c r="G392" s="29"/>
      <c r="H392" s="29"/>
      <c r="I392" s="29"/>
      <c r="J392" s="29"/>
      <c r="K392" s="29"/>
      <c r="L392" s="29"/>
      <c r="M392" s="29"/>
      <c r="N392" s="29"/>
      <c r="O392" s="29"/>
      <c r="P392" s="29"/>
      <c r="Q392" s="29"/>
      <c r="R392" s="29"/>
      <c r="S392" s="29"/>
      <c r="T392" s="325"/>
      <c r="U392" s="29"/>
      <c r="V392" s="29"/>
      <c r="W392" s="29"/>
      <c r="X392" s="29"/>
      <c r="Y392" s="29"/>
      <c r="Z392" s="29"/>
      <c r="AA392" s="29"/>
      <c r="AB392" s="29"/>
      <c r="AC392" s="29"/>
      <c r="AD392" s="29"/>
      <c r="AE392" s="29"/>
      <c r="AF392" s="29"/>
      <c r="AG392" s="29"/>
      <c r="AH392" s="29"/>
      <c r="AI392" s="29"/>
      <c r="AJ392" s="29"/>
      <c r="AK392" s="29"/>
    </row>
    <row r="393" spans="1:37" ht="15.75" customHeight="1">
      <c r="A393" s="29"/>
      <c r="B393" s="29"/>
      <c r="C393" s="29"/>
      <c r="D393" s="29"/>
      <c r="E393" s="750"/>
      <c r="F393" s="338"/>
      <c r="G393" s="29"/>
      <c r="H393" s="29"/>
      <c r="I393" s="29"/>
      <c r="J393" s="29"/>
      <c r="K393" s="29"/>
      <c r="L393" s="29"/>
      <c r="M393" s="29"/>
      <c r="N393" s="29"/>
      <c r="O393" s="29"/>
      <c r="P393" s="29"/>
      <c r="Q393" s="29"/>
      <c r="R393" s="29"/>
      <c r="S393" s="29"/>
      <c r="T393" s="325"/>
      <c r="U393" s="29"/>
      <c r="V393" s="29"/>
      <c r="W393" s="29"/>
      <c r="X393" s="29"/>
      <c r="Y393" s="29"/>
      <c r="Z393" s="29"/>
      <c r="AA393" s="29"/>
      <c r="AB393" s="29"/>
      <c r="AC393" s="29"/>
      <c r="AD393" s="29"/>
      <c r="AE393" s="29"/>
      <c r="AF393" s="29"/>
      <c r="AG393" s="29"/>
      <c r="AH393" s="29"/>
      <c r="AI393" s="29"/>
      <c r="AJ393" s="29"/>
      <c r="AK393" s="29"/>
    </row>
    <row r="394" spans="1:37" ht="15.75" customHeight="1">
      <c r="A394" s="29"/>
      <c r="B394" s="29"/>
      <c r="C394" s="29"/>
      <c r="D394" s="29"/>
      <c r="E394" s="750"/>
      <c r="F394" s="338"/>
      <c r="G394" s="29"/>
      <c r="H394" s="29"/>
      <c r="I394" s="29"/>
      <c r="J394" s="29"/>
      <c r="K394" s="29"/>
      <c r="L394" s="29"/>
      <c r="M394" s="29"/>
      <c r="N394" s="29"/>
      <c r="O394" s="29"/>
      <c r="P394" s="29"/>
      <c r="Q394" s="29"/>
      <c r="R394" s="29"/>
      <c r="S394" s="29"/>
      <c r="T394" s="325"/>
      <c r="U394" s="29"/>
      <c r="V394" s="29"/>
      <c r="W394" s="29"/>
      <c r="X394" s="29"/>
      <c r="Y394" s="29"/>
      <c r="Z394" s="29"/>
      <c r="AA394" s="29"/>
      <c r="AB394" s="29"/>
      <c r="AC394" s="29"/>
      <c r="AD394" s="29"/>
      <c r="AE394" s="29"/>
      <c r="AF394" s="29"/>
      <c r="AG394" s="29"/>
      <c r="AH394" s="29"/>
      <c r="AI394" s="29"/>
      <c r="AJ394" s="29"/>
      <c r="AK394" s="29"/>
    </row>
    <row r="395" spans="1:37" ht="15.75" customHeight="1">
      <c r="A395" s="29"/>
      <c r="B395" s="29"/>
      <c r="C395" s="29"/>
      <c r="D395" s="29"/>
      <c r="E395" s="750"/>
      <c r="F395" s="338"/>
      <c r="G395" s="29"/>
      <c r="H395" s="29"/>
      <c r="I395" s="29"/>
      <c r="J395" s="29"/>
      <c r="K395" s="29"/>
      <c r="L395" s="29"/>
      <c r="M395" s="29"/>
      <c r="N395" s="29"/>
      <c r="O395" s="29"/>
      <c r="P395" s="29"/>
      <c r="Q395" s="29"/>
      <c r="R395" s="29"/>
      <c r="S395" s="29"/>
      <c r="T395" s="325"/>
      <c r="U395" s="29"/>
      <c r="V395" s="29"/>
      <c r="W395" s="29"/>
      <c r="X395" s="29"/>
      <c r="Y395" s="29"/>
      <c r="Z395" s="29"/>
      <c r="AA395" s="29"/>
      <c r="AB395" s="29"/>
      <c r="AC395" s="29"/>
      <c r="AD395" s="29"/>
      <c r="AE395" s="29"/>
      <c r="AF395" s="29"/>
      <c r="AG395" s="29"/>
      <c r="AH395" s="29"/>
      <c r="AI395" s="29"/>
      <c r="AJ395" s="29"/>
      <c r="AK395" s="29"/>
    </row>
    <row r="396" spans="1:37" ht="15.75" customHeight="1">
      <c r="A396" s="29"/>
      <c r="B396" s="29"/>
      <c r="C396" s="29"/>
      <c r="D396" s="29"/>
      <c r="E396" s="750"/>
      <c r="F396" s="338"/>
      <c r="G396" s="29"/>
      <c r="H396" s="29"/>
      <c r="I396" s="29"/>
      <c r="J396" s="29"/>
      <c r="K396" s="29"/>
      <c r="L396" s="29"/>
      <c r="M396" s="29"/>
      <c r="N396" s="29"/>
      <c r="O396" s="29"/>
      <c r="P396" s="29"/>
      <c r="Q396" s="29"/>
      <c r="R396" s="29"/>
      <c r="S396" s="29"/>
      <c r="T396" s="325"/>
      <c r="U396" s="29"/>
      <c r="V396" s="29"/>
      <c r="W396" s="29"/>
      <c r="X396" s="29"/>
      <c r="Y396" s="29"/>
      <c r="Z396" s="29"/>
      <c r="AA396" s="29"/>
      <c r="AB396" s="29"/>
      <c r="AC396" s="29"/>
      <c r="AD396" s="29"/>
      <c r="AE396" s="29"/>
      <c r="AF396" s="29"/>
      <c r="AG396" s="29"/>
      <c r="AH396" s="29"/>
      <c r="AI396" s="29"/>
      <c r="AJ396" s="29"/>
      <c r="AK396" s="29"/>
    </row>
    <row r="397" spans="1:37" ht="15.75" customHeight="1">
      <c r="A397" s="29"/>
      <c r="B397" s="29"/>
      <c r="C397" s="29"/>
      <c r="D397" s="29"/>
      <c r="E397" s="750"/>
      <c r="F397" s="338"/>
      <c r="G397" s="29"/>
      <c r="H397" s="29"/>
      <c r="I397" s="29"/>
      <c r="J397" s="29"/>
      <c r="K397" s="29"/>
      <c r="L397" s="29"/>
      <c r="M397" s="29"/>
      <c r="N397" s="29"/>
      <c r="O397" s="29"/>
      <c r="P397" s="29"/>
      <c r="Q397" s="29"/>
      <c r="R397" s="29"/>
      <c r="S397" s="29"/>
      <c r="T397" s="325"/>
      <c r="U397" s="29"/>
      <c r="V397" s="29"/>
      <c r="W397" s="29"/>
      <c r="X397" s="29"/>
      <c r="Y397" s="29"/>
      <c r="Z397" s="29"/>
      <c r="AA397" s="29"/>
      <c r="AB397" s="29"/>
      <c r="AC397" s="29"/>
      <c r="AD397" s="29"/>
      <c r="AE397" s="29"/>
      <c r="AF397" s="29"/>
      <c r="AG397" s="29"/>
      <c r="AH397" s="29"/>
      <c r="AI397" s="29"/>
      <c r="AJ397" s="29"/>
      <c r="AK397" s="29"/>
    </row>
    <row r="398" spans="1:37" ht="15.75" customHeight="1">
      <c r="A398" s="29"/>
      <c r="B398" s="29"/>
      <c r="C398" s="29"/>
      <c r="D398" s="29"/>
      <c r="E398" s="750"/>
      <c r="F398" s="338"/>
      <c r="G398" s="29"/>
      <c r="H398" s="29"/>
      <c r="I398" s="29"/>
      <c r="J398" s="29"/>
      <c r="K398" s="29"/>
      <c r="L398" s="29"/>
      <c r="M398" s="29"/>
      <c r="N398" s="29"/>
      <c r="O398" s="29"/>
      <c r="P398" s="29"/>
      <c r="Q398" s="29"/>
      <c r="R398" s="29"/>
      <c r="S398" s="29"/>
      <c r="T398" s="325"/>
      <c r="U398" s="29"/>
      <c r="V398" s="29"/>
      <c r="W398" s="29"/>
      <c r="X398" s="29"/>
      <c r="Y398" s="29"/>
      <c r="Z398" s="29"/>
      <c r="AA398" s="29"/>
      <c r="AB398" s="29"/>
      <c r="AC398" s="29"/>
      <c r="AD398" s="29"/>
      <c r="AE398" s="29"/>
      <c r="AF398" s="29"/>
      <c r="AG398" s="29"/>
      <c r="AH398" s="29"/>
      <c r="AI398" s="29"/>
      <c r="AJ398" s="29"/>
      <c r="AK398" s="29"/>
    </row>
    <row r="399" spans="1:37" ht="15.75" customHeight="1">
      <c r="A399" s="29"/>
      <c r="B399" s="29"/>
      <c r="C399" s="29"/>
      <c r="D399" s="29"/>
      <c r="E399" s="750"/>
      <c r="F399" s="338"/>
      <c r="G399" s="29"/>
      <c r="H399" s="29"/>
      <c r="I399" s="29"/>
      <c r="J399" s="29"/>
      <c r="K399" s="29"/>
      <c r="L399" s="29"/>
      <c r="M399" s="29"/>
      <c r="N399" s="29"/>
      <c r="O399" s="29"/>
      <c r="P399" s="29"/>
      <c r="Q399" s="29"/>
      <c r="R399" s="29"/>
      <c r="S399" s="29"/>
      <c r="T399" s="325"/>
      <c r="U399" s="29"/>
      <c r="V399" s="29"/>
      <c r="W399" s="29"/>
      <c r="X399" s="29"/>
      <c r="Y399" s="29"/>
      <c r="Z399" s="29"/>
      <c r="AA399" s="29"/>
      <c r="AB399" s="29"/>
      <c r="AC399" s="29"/>
      <c r="AD399" s="29"/>
      <c r="AE399" s="29"/>
      <c r="AF399" s="29"/>
      <c r="AG399" s="29"/>
      <c r="AH399" s="29"/>
      <c r="AI399" s="29"/>
      <c r="AJ399" s="29"/>
      <c r="AK399" s="29"/>
    </row>
    <row r="400" spans="1:37" ht="15.75" customHeight="1">
      <c r="A400" s="29"/>
      <c r="B400" s="29"/>
      <c r="C400" s="29"/>
      <c r="D400" s="29"/>
      <c r="E400" s="750"/>
      <c r="F400" s="338"/>
      <c r="G400" s="29"/>
      <c r="H400" s="29"/>
      <c r="I400" s="29"/>
      <c r="J400" s="29"/>
      <c r="K400" s="29"/>
      <c r="L400" s="29"/>
      <c r="M400" s="29"/>
      <c r="N400" s="29"/>
      <c r="O400" s="29"/>
      <c r="P400" s="29"/>
      <c r="Q400" s="29"/>
      <c r="R400" s="29"/>
      <c r="S400" s="29"/>
      <c r="T400" s="325"/>
      <c r="U400" s="29"/>
      <c r="V400" s="29"/>
      <c r="W400" s="29"/>
      <c r="X400" s="29"/>
      <c r="Y400" s="29"/>
      <c r="Z400" s="29"/>
      <c r="AA400" s="29"/>
      <c r="AB400" s="29"/>
      <c r="AC400" s="29"/>
      <c r="AD400" s="29"/>
      <c r="AE400" s="29"/>
      <c r="AF400" s="29"/>
      <c r="AG400" s="29"/>
      <c r="AH400" s="29"/>
      <c r="AI400" s="29"/>
      <c r="AJ400" s="29"/>
      <c r="AK400" s="29"/>
    </row>
    <row r="401" spans="1:37" ht="15.75" customHeight="1">
      <c r="A401" s="29"/>
      <c r="B401" s="29"/>
      <c r="C401" s="29"/>
      <c r="D401" s="29"/>
      <c r="E401" s="750"/>
      <c r="F401" s="338"/>
      <c r="G401" s="29"/>
      <c r="H401" s="29"/>
      <c r="I401" s="29"/>
      <c r="J401" s="29"/>
      <c r="K401" s="29"/>
      <c r="L401" s="29"/>
      <c r="M401" s="29"/>
      <c r="N401" s="29"/>
      <c r="O401" s="29"/>
      <c r="P401" s="29"/>
      <c r="Q401" s="29"/>
      <c r="R401" s="29"/>
      <c r="S401" s="29"/>
      <c r="T401" s="325"/>
      <c r="U401" s="29"/>
      <c r="V401" s="29"/>
      <c r="W401" s="29"/>
      <c r="X401" s="29"/>
      <c r="Y401" s="29"/>
      <c r="Z401" s="29"/>
      <c r="AA401" s="29"/>
      <c r="AB401" s="29"/>
      <c r="AC401" s="29"/>
      <c r="AD401" s="29"/>
      <c r="AE401" s="29"/>
      <c r="AF401" s="29"/>
      <c r="AG401" s="29"/>
      <c r="AH401" s="29"/>
      <c r="AI401" s="29"/>
      <c r="AJ401" s="29"/>
      <c r="AK401" s="29"/>
    </row>
    <row r="402" spans="1:37" ht="15.75" customHeight="1">
      <c r="A402" s="29"/>
      <c r="B402" s="29"/>
      <c r="C402" s="29"/>
      <c r="D402" s="29"/>
      <c r="E402" s="750"/>
      <c r="F402" s="338"/>
      <c r="G402" s="29"/>
      <c r="H402" s="29"/>
      <c r="I402" s="29"/>
      <c r="J402" s="29"/>
      <c r="K402" s="29"/>
      <c r="L402" s="29"/>
      <c r="M402" s="29"/>
      <c r="N402" s="29"/>
      <c r="O402" s="29"/>
      <c r="P402" s="29"/>
      <c r="Q402" s="29"/>
      <c r="R402" s="29"/>
      <c r="S402" s="29"/>
      <c r="T402" s="325"/>
      <c r="U402" s="29"/>
      <c r="V402" s="29"/>
      <c r="W402" s="29"/>
      <c r="X402" s="29"/>
      <c r="Y402" s="29"/>
      <c r="Z402" s="29"/>
      <c r="AA402" s="29"/>
      <c r="AB402" s="29"/>
      <c r="AC402" s="29"/>
      <c r="AD402" s="29"/>
      <c r="AE402" s="29"/>
      <c r="AF402" s="29"/>
      <c r="AG402" s="29"/>
      <c r="AH402" s="29"/>
      <c r="AI402" s="29"/>
      <c r="AJ402" s="29"/>
      <c r="AK402" s="29"/>
    </row>
    <row r="403" spans="1:37" ht="15.75" customHeight="1">
      <c r="A403" s="29"/>
      <c r="B403" s="29"/>
      <c r="C403" s="29"/>
      <c r="D403" s="29"/>
      <c r="E403" s="750"/>
      <c r="F403" s="338"/>
      <c r="G403" s="29"/>
      <c r="H403" s="29"/>
      <c r="I403" s="29"/>
      <c r="J403" s="29"/>
      <c r="K403" s="29"/>
      <c r="L403" s="29"/>
      <c r="M403" s="29"/>
      <c r="N403" s="29"/>
      <c r="O403" s="29"/>
      <c r="P403" s="29"/>
      <c r="Q403" s="29"/>
      <c r="R403" s="29"/>
      <c r="S403" s="29"/>
      <c r="T403" s="325"/>
      <c r="U403" s="29"/>
      <c r="V403" s="29"/>
      <c r="W403" s="29"/>
      <c r="X403" s="29"/>
      <c r="Y403" s="29"/>
      <c r="Z403" s="29"/>
      <c r="AA403" s="29"/>
      <c r="AB403" s="29"/>
      <c r="AC403" s="29"/>
      <c r="AD403" s="29"/>
      <c r="AE403" s="29"/>
      <c r="AF403" s="29"/>
      <c r="AG403" s="29"/>
      <c r="AH403" s="29"/>
      <c r="AI403" s="29"/>
      <c r="AJ403" s="29"/>
      <c r="AK403" s="29"/>
    </row>
    <row r="404" spans="1:37" ht="15.75" customHeight="1">
      <c r="A404" s="29"/>
      <c r="B404" s="29"/>
      <c r="C404" s="29"/>
      <c r="D404" s="29"/>
      <c r="E404" s="750"/>
      <c r="F404" s="338"/>
      <c r="G404" s="29"/>
      <c r="H404" s="29"/>
      <c r="I404" s="29"/>
      <c r="J404" s="29"/>
      <c r="K404" s="29"/>
      <c r="L404" s="29"/>
      <c r="M404" s="29"/>
      <c r="N404" s="29"/>
      <c r="O404" s="29"/>
      <c r="P404" s="29"/>
      <c r="Q404" s="29"/>
      <c r="R404" s="29"/>
      <c r="S404" s="29"/>
      <c r="T404" s="325"/>
      <c r="U404" s="29"/>
      <c r="V404" s="29"/>
      <c r="W404" s="29"/>
      <c r="X404" s="29"/>
      <c r="Y404" s="29"/>
      <c r="Z404" s="29"/>
      <c r="AA404" s="29"/>
      <c r="AB404" s="29"/>
      <c r="AC404" s="29"/>
      <c r="AD404" s="29"/>
      <c r="AE404" s="29"/>
      <c r="AF404" s="29"/>
      <c r="AG404" s="29"/>
      <c r="AH404" s="29"/>
      <c r="AI404" s="29"/>
      <c r="AJ404" s="29"/>
      <c r="AK404" s="29"/>
    </row>
    <row r="405" spans="1:37" ht="15.75" customHeight="1">
      <c r="A405" s="29"/>
      <c r="B405" s="29"/>
      <c r="C405" s="29"/>
      <c r="D405" s="29"/>
      <c r="E405" s="750"/>
      <c r="F405" s="338"/>
      <c r="G405" s="29"/>
      <c r="H405" s="29"/>
      <c r="I405" s="29"/>
      <c r="J405" s="29"/>
      <c r="K405" s="29"/>
      <c r="L405" s="29"/>
      <c r="M405" s="29"/>
      <c r="N405" s="29"/>
      <c r="O405" s="29"/>
      <c r="P405" s="29"/>
      <c r="Q405" s="29"/>
      <c r="R405" s="29"/>
      <c r="S405" s="29"/>
      <c r="T405" s="325"/>
      <c r="U405" s="29"/>
      <c r="V405" s="29"/>
      <c r="W405" s="29"/>
      <c r="X405" s="29"/>
      <c r="Y405" s="29"/>
      <c r="Z405" s="29"/>
      <c r="AA405" s="29"/>
      <c r="AB405" s="29"/>
      <c r="AC405" s="29"/>
      <c r="AD405" s="29"/>
      <c r="AE405" s="29"/>
      <c r="AF405" s="29"/>
      <c r="AG405" s="29"/>
      <c r="AH405" s="29"/>
      <c r="AI405" s="29"/>
      <c r="AJ405" s="29"/>
      <c r="AK405" s="29"/>
    </row>
    <row r="406" spans="1:37" ht="15.75" customHeight="1">
      <c r="A406" s="29"/>
      <c r="B406" s="29"/>
      <c r="C406" s="29"/>
      <c r="D406" s="29"/>
      <c r="E406" s="750"/>
      <c r="F406" s="338"/>
      <c r="G406" s="29"/>
      <c r="H406" s="29"/>
      <c r="I406" s="29"/>
      <c r="J406" s="29"/>
      <c r="K406" s="29"/>
      <c r="L406" s="29"/>
      <c r="M406" s="29"/>
      <c r="N406" s="29"/>
      <c r="O406" s="29"/>
      <c r="P406" s="29"/>
      <c r="Q406" s="29"/>
      <c r="R406" s="29"/>
      <c r="S406" s="29"/>
      <c r="T406" s="325"/>
      <c r="U406" s="29"/>
      <c r="V406" s="29"/>
      <c r="W406" s="29"/>
      <c r="X406" s="29"/>
      <c r="Y406" s="29"/>
      <c r="Z406" s="29"/>
      <c r="AA406" s="29"/>
      <c r="AB406" s="29"/>
      <c r="AC406" s="29"/>
      <c r="AD406" s="29"/>
      <c r="AE406" s="29"/>
      <c r="AF406" s="29"/>
      <c r="AG406" s="29"/>
      <c r="AH406" s="29"/>
      <c r="AI406" s="29"/>
      <c r="AJ406" s="29"/>
      <c r="AK406" s="29"/>
    </row>
    <row r="407" spans="1:37" ht="15.75" customHeight="1">
      <c r="A407" s="29"/>
      <c r="B407" s="29"/>
      <c r="C407" s="29"/>
      <c r="D407" s="29"/>
      <c r="E407" s="750"/>
      <c r="F407" s="338"/>
      <c r="G407" s="29"/>
      <c r="H407" s="29"/>
      <c r="I407" s="29"/>
      <c r="J407" s="29"/>
      <c r="K407" s="29"/>
      <c r="L407" s="29"/>
      <c r="M407" s="29"/>
      <c r="N407" s="29"/>
      <c r="O407" s="29"/>
      <c r="P407" s="29"/>
      <c r="Q407" s="29"/>
      <c r="R407" s="29"/>
      <c r="S407" s="29"/>
      <c r="T407" s="325"/>
      <c r="U407" s="29"/>
      <c r="V407" s="29"/>
      <c r="W407" s="29"/>
      <c r="X407" s="29"/>
      <c r="Y407" s="29"/>
      <c r="Z407" s="29"/>
      <c r="AA407" s="29"/>
      <c r="AB407" s="29"/>
      <c r="AC407" s="29"/>
      <c r="AD407" s="29"/>
      <c r="AE407" s="29"/>
      <c r="AF407" s="29"/>
      <c r="AG407" s="29"/>
      <c r="AH407" s="29"/>
      <c r="AI407" s="29"/>
      <c r="AJ407" s="29"/>
      <c r="AK407" s="29"/>
    </row>
    <row r="408" spans="1:37" ht="15.75" customHeight="1">
      <c r="A408" s="29"/>
      <c r="B408" s="29"/>
      <c r="C408" s="29"/>
      <c r="D408" s="29"/>
      <c r="E408" s="750"/>
      <c r="F408" s="338"/>
      <c r="G408" s="29"/>
      <c r="H408" s="29"/>
      <c r="I408" s="29"/>
      <c r="J408" s="29"/>
      <c r="K408" s="29"/>
      <c r="L408" s="29"/>
      <c r="M408" s="29"/>
      <c r="N408" s="29"/>
      <c r="O408" s="29"/>
      <c r="P408" s="29"/>
      <c r="Q408" s="29"/>
      <c r="R408" s="29"/>
      <c r="S408" s="29"/>
      <c r="T408" s="325"/>
      <c r="U408" s="29"/>
      <c r="V408" s="29"/>
      <c r="W408" s="29"/>
      <c r="X408" s="29"/>
      <c r="Y408" s="29"/>
      <c r="Z408" s="29"/>
      <c r="AA408" s="29"/>
      <c r="AB408" s="29"/>
      <c r="AC408" s="29"/>
      <c r="AD408" s="29"/>
      <c r="AE408" s="29"/>
      <c r="AF408" s="29"/>
      <c r="AG408" s="29"/>
      <c r="AH408" s="29"/>
      <c r="AI408" s="29"/>
      <c r="AJ408" s="29"/>
      <c r="AK408" s="29"/>
    </row>
    <row r="409" spans="1:37" ht="15.75" customHeight="1">
      <c r="A409" s="29"/>
      <c r="B409" s="29"/>
      <c r="C409" s="29"/>
      <c r="D409" s="29"/>
      <c r="E409" s="750"/>
      <c r="F409" s="338"/>
      <c r="G409" s="29"/>
      <c r="H409" s="29"/>
      <c r="I409" s="29"/>
      <c r="J409" s="29"/>
      <c r="K409" s="29"/>
      <c r="L409" s="29"/>
      <c r="M409" s="29"/>
      <c r="N409" s="29"/>
      <c r="O409" s="29"/>
      <c r="P409" s="29"/>
      <c r="Q409" s="29"/>
      <c r="R409" s="29"/>
      <c r="S409" s="29"/>
      <c r="T409" s="325"/>
      <c r="U409" s="29"/>
      <c r="V409" s="29"/>
      <c r="W409" s="29"/>
      <c r="X409" s="29"/>
      <c r="Y409" s="29"/>
      <c r="Z409" s="29"/>
      <c r="AA409" s="29"/>
      <c r="AB409" s="29"/>
      <c r="AC409" s="29"/>
      <c r="AD409" s="29"/>
      <c r="AE409" s="29"/>
      <c r="AF409" s="29"/>
      <c r="AG409" s="29"/>
      <c r="AH409" s="29"/>
      <c r="AI409" s="29"/>
      <c r="AJ409" s="29"/>
      <c r="AK409" s="29"/>
    </row>
    <row r="410" spans="1:37" ht="15.75" customHeight="1">
      <c r="A410" s="29"/>
      <c r="B410" s="29"/>
      <c r="C410" s="29"/>
      <c r="D410" s="29"/>
      <c r="E410" s="750"/>
      <c r="F410" s="338"/>
      <c r="G410" s="29"/>
      <c r="H410" s="29"/>
      <c r="I410" s="29"/>
      <c r="J410" s="29"/>
      <c r="K410" s="29"/>
      <c r="L410" s="29"/>
      <c r="M410" s="29"/>
      <c r="N410" s="29"/>
      <c r="O410" s="29"/>
      <c r="P410" s="29"/>
      <c r="Q410" s="29"/>
      <c r="R410" s="29"/>
      <c r="S410" s="29"/>
      <c r="T410" s="325"/>
      <c r="U410" s="29"/>
      <c r="V410" s="29"/>
      <c r="W410" s="29"/>
      <c r="X410" s="29"/>
      <c r="Y410" s="29"/>
      <c r="Z410" s="29"/>
      <c r="AA410" s="29"/>
      <c r="AB410" s="29"/>
      <c r="AC410" s="29"/>
      <c r="AD410" s="29"/>
      <c r="AE410" s="29"/>
      <c r="AF410" s="29"/>
      <c r="AG410" s="29"/>
      <c r="AH410" s="29"/>
      <c r="AI410" s="29"/>
      <c r="AJ410" s="29"/>
      <c r="AK410" s="29"/>
    </row>
    <row r="411" spans="1:37" ht="15.75" customHeight="1">
      <c r="A411" s="29"/>
      <c r="B411" s="29"/>
      <c r="C411" s="29"/>
      <c r="D411" s="29"/>
      <c r="E411" s="750"/>
      <c r="F411" s="338"/>
      <c r="G411" s="29"/>
      <c r="H411" s="29"/>
      <c r="I411" s="29"/>
      <c r="J411" s="29"/>
      <c r="K411" s="29"/>
      <c r="L411" s="29"/>
      <c r="M411" s="29"/>
      <c r="N411" s="29"/>
      <c r="O411" s="29"/>
      <c r="P411" s="29"/>
      <c r="Q411" s="29"/>
      <c r="R411" s="29"/>
      <c r="S411" s="29"/>
      <c r="T411" s="325"/>
      <c r="U411" s="29"/>
      <c r="V411" s="29"/>
      <c r="W411" s="29"/>
      <c r="X411" s="29"/>
      <c r="Y411" s="29"/>
      <c r="Z411" s="29"/>
      <c r="AA411" s="29"/>
      <c r="AB411" s="29"/>
      <c r="AC411" s="29"/>
      <c r="AD411" s="29"/>
      <c r="AE411" s="29"/>
      <c r="AF411" s="29"/>
      <c r="AG411" s="29"/>
      <c r="AH411" s="29"/>
      <c r="AI411" s="29"/>
      <c r="AJ411" s="29"/>
      <c r="AK411" s="29"/>
    </row>
    <row r="412" spans="1:37" ht="15.75" customHeight="1">
      <c r="A412" s="29"/>
      <c r="B412" s="29"/>
      <c r="C412" s="29"/>
      <c r="D412" s="29"/>
      <c r="E412" s="750"/>
      <c r="F412" s="338"/>
      <c r="G412" s="29"/>
      <c r="H412" s="29"/>
      <c r="I412" s="29"/>
      <c r="J412" s="29"/>
      <c r="K412" s="29"/>
      <c r="L412" s="29"/>
      <c r="M412" s="29"/>
      <c r="N412" s="29"/>
      <c r="O412" s="29"/>
      <c r="P412" s="29"/>
      <c r="Q412" s="29"/>
      <c r="R412" s="29"/>
      <c r="S412" s="29"/>
      <c r="T412" s="325"/>
      <c r="U412" s="29"/>
      <c r="V412" s="29"/>
      <c r="W412" s="29"/>
      <c r="X412" s="29"/>
      <c r="Y412" s="29"/>
      <c r="Z412" s="29"/>
      <c r="AA412" s="29"/>
      <c r="AB412" s="29"/>
      <c r="AC412" s="29"/>
      <c r="AD412" s="29"/>
      <c r="AE412" s="29"/>
      <c r="AF412" s="29"/>
      <c r="AG412" s="29"/>
      <c r="AH412" s="29"/>
      <c r="AI412" s="29"/>
      <c r="AJ412" s="29"/>
      <c r="AK412" s="29"/>
    </row>
    <row r="413" spans="1:37" ht="15.75" customHeight="1">
      <c r="A413" s="29"/>
      <c r="B413" s="29"/>
      <c r="C413" s="29"/>
      <c r="D413" s="29"/>
      <c r="E413" s="750"/>
      <c r="F413" s="338"/>
      <c r="G413" s="29"/>
      <c r="H413" s="29"/>
      <c r="I413" s="29"/>
      <c r="J413" s="29"/>
      <c r="K413" s="29"/>
      <c r="L413" s="29"/>
      <c r="M413" s="29"/>
      <c r="N413" s="29"/>
      <c r="O413" s="29"/>
      <c r="P413" s="29"/>
      <c r="Q413" s="29"/>
      <c r="R413" s="29"/>
      <c r="S413" s="29"/>
      <c r="T413" s="325"/>
      <c r="U413" s="29"/>
      <c r="V413" s="29"/>
      <c r="W413" s="29"/>
      <c r="X413" s="29"/>
      <c r="Y413" s="29"/>
      <c r="Z413" s="29"/>
      <c r="AA413" s="29"/>
      <c r="AB413" s="29"/>
      <c r="AC413" s="29"/>
      <c r="AD413" s="29"/>
      <c r="AE413" s="29"/>
      <c r="AF413" s="29"/>
      <c r="AG413" s="29"/>
      <c r="AH413" s="29"/>
      <c r="AI413" s="29"/>
      <c r="AJ413" s="29"/>
      <c r="AK413" s="29"/>
    </row>
    <row r="414" spans="1:37" ht="15.75" customHeight="1">
      <c r="A414" s="29"/>
      <c r="B414" s="29"/>
      <c r="C414" s="29"/>
      <c r="D414" s="29"/>
      <c r="E414" s="750"/>
      <c r="F414" s="338"/>
      <c r="G414" s="29"/>
      <c r="H414" s="29"/>
      <c r="I414" s="29"/>
      <c r="J414" s="29"/>
      <c r="K414" s="29"/>
      <c r="L414" s="29"/>
      <c r="M414" s="29"/>
      <c r="N414" s="29"/>
      <c r="O414" s="29"/>
      <c r="P414" s="29"/>
      <c r="Q414" s="29"/>
      <c r="R414" s="29"/>
      <c r="S414" s="29"/>
      <c r="T414" s="325"/>
      <c r="U414" s="29"/>
      <c r="V414" s="29"/>
      <c r="W414" s="29"/>
      <c r="X414" s="29"/>
      <c r="Y414" s="29"/>
      <c r="Z414" s="29"/>
      <c r="AA414" s="29"/>
      <c r="AB414" s="29"/>
      <c r="AC414" s="29"/>
      <c r="AD414" s="29"/>
      <c r="AE414" s="29"/>
      <c r="AF414" s="29"/>
      <c r="AG414" s="29"/>
      <c r="AH414" s="29"/>
      <c r="AI414" s="29"/>
      <c r="AJ414" s="29"/>
      <c r="AK414" s="29"/>
    </row>
    <row r="415" spans="1:37" ht="15.75" customHeight="1">
      <c r="A415" s="29"/>
      <c r="B415" s="29"/>
      <c r="C415" s="29"/>
      <c r="D415" s="29"/>
      <c r="E415" s="750"/>
      <c r="F415" s="338"/>
      <c r="G415" s="29"/>
      <c r="H415" s="29"/>
      <c r="I415" s="29"/>
      <c r="J415" s="29"/>
      <c r="K415" s="29"/>
      <c r="L415" s="29"/>
      <c r="M415" s="29"/>
      <c r="N415" s="29"/>
      <c r="O415" s="29"/>
      <c r="P415" s="29"/>
      <c r="Q415" s="29"/>
      <c r="R415" s="29"/>
      <c r="S415" s="29"/>
      <c r="T415" s="325"/>
      <c r="U415" s="29"/>
      <c r="V415" s="29"/>
      <c r="W415" s="29"/>
      <c r="X415" s="29"/>
      <c r="Y415" s="29"/>
      <c r="Z415" s="29"/>
      <c r="AA415" s="29"/>
      <c r="AB415" s="29"/>
      <c r="AC415" s="29"/>
      <c r="AD415" s="29"/>
      <c r="AE415" s="29"/>
      <c r="AF415" s="29"/>
      <c r="AG415" s="29"/>
      <c r="AH415" s="29"/>
      <c r="AI415" s="29"/>
      <c r="AJ415" s="29"/>
      <c r="AK415" s="29"/>
    </row>
    <row r="416" spans="1:37" ht="15.75" customHeight="1">
      <c r="A416" s="29"/>
      <c r="B416" s="29"/>
      <c r="C416" s="29"/>
      <c r="D416" s="29"/>
      <c r="E416" s="750"/>
      <c r="F416" s="338"/>
      <c r="G416" s="29"/>
      <c r="H416" s="29"/>
      <c r="I416" s="29"/>
      <c r="J416" s="29"/>
      <c r="K416" s="29"/>
      <c r="L416" s="29"/>
      <c r="M416" s="29"/>
      <c r="N416" s="29"/>
      <c r="O416" s="29"/>
      <c r="P416" s="29"/>
      <c r="Q416" s="29"/>
      <c r="R416" s="29"/>
      <c r="S416" s="29"/>
      <c r="T416" s="325"/>
      <c r="U416" s="29"/>
      <c r="V416" s="29"/>
      <c r="W416" s="29"/>
      <c r="X416" s="29"/>
      <c r="Y416" s="29"/>
      <c r="Z416" s="29"/>
      <c r="AA416" s="29"/>
      <c r="AB416" s="29"/>
      <c r="AC416" s="29"/>
      <c r="AD416" s="29"/>
      <c r="AE416" s="29"/>
      <c r="AF416" s="29"/>
      <c r="AG416" s="29"/>
      <c r="AH416" s="29"/>
      <c r="AI416" s="29"/>
      <c r="AJ416" s="29"/>
      <c r="AK416" s="29"/>
    </row>
    <row r="417" spans="1:37" ht="15.75" customHeight="1">
      <c r="A417" s="29"/>
      <c r="B417" s="29"/>
      <c r="C417" s="29"/>
      <c r="D417" s="29"/>
      <c r="E417" s="750"/>
      <c r="F417" s="338"/>
      <c r="G417" s="29"/>
      <c r="H417" s="29"/>
      <c r="I417" s="29"/>
      <c r="J417" s="29"/>
      <c r="K417" s="29"/>
      <c r="L417" s="29"/>
      <c r="M417" s="29"/>
      <c r="N417" s="29"/>
      <c r="O417" s="29"/>
      <c r="P417" s="29"/>
      <c r="Q417" s="29"/>
      <c r="R417" s="29"/>
      <c r="S417" s="29"/>
      <c r="T417" s="325"/>
      <c r="U417" s="29"/>
      <c r="V417" s="29"/>
      <c r="W417" s="29"/>
      <c r="X417" s="29"/>
      <c r="Y417" s="29"/>
      <c r="Z417" s="29"/>
      <c r="AA417" s="29"/>
      <c r="AB417" s="29"/>
      <c r="AC417" s="29"/>
      <c r="AD417" s="29"/>
      <c r="AE417" s="29"/>
      <c r="AF417" s="29"/>
      <c r="AG417" s="29"/>
      <c r="AH417" s="29"/>
      <c r="AI417" s="29"/>
      <c r="AJ417" s="29"/>
      <c r="AK417" s="29"/>
    </row>
    <row r="418" spans="1:37" ht="15.75" customHeight="1">
      <c r="A418" s="29"/>
      <c r="B418" s="29"/>
      <c r="C418" s="29"/>
      <c r="D418" s="29"/>
      <c r="E418" s="750"/>
      <c r="F418" s="338"/>
      <c r="G418" s="29"/>
      <c r="H418" s="29"/>
      <c r="I418" s="29"/>
      <c r="J418" s="29"/>
      <c r="K418" s="29"/>
      <c r="L418" s="29"/>
      <c r="M418" s="29"/>
      <c r="N418" s="29"/>
      <c r="O418" s="29"/>
      <c r="P418" s="29"/>
      <c r="Q418" s="29"/>
      <c r="R418" s="29"/>
      <c r="S418" s="29"/>
      <c r="T418" s="325"/>
      <c r="U418" s="29"/>
      <c r="V418" s="29"/>
      <c r="W418" s="29"/>
      <c r="X418" s="29"/>
      <c r="Y418" s="29"/>
      <c r="Z418" s="29"/>
      <c r="AA418" s="29"/>
      <c r="AB418" s="29"/>
      <c r="AC418" s="29"/>
      <c r="AD418" s="29"/>
      <c r="AE418" s="29"/>
      <c r="AF418" s="29"/>
      <c r="AG418" s="29"/>
      <c r="AH418" s="29"/>
      <c r="AI418" s="29"/>
      <c r="AJ418" s="29"/>
      <c r="AK418" s="29"/>
    </row>
    <row r="419" spans="1:37" ht="15.75" customHeight="1">
      <c r="A419" s="29"/>
      <c r="B419" s="29"/>
      <c r="C419" s="29"/>
      <c r="D419" s="29"/>
      <c r="E419" s="750"/>
      <c r="F419" s="338"/>
      <c r="G419" s="29"/>
      <c r="H419" s="29"/>
      <c r="I419" s="29"/>
      <c r="J419" s="29"/>
      <c r="K419" s="29"/>
      <c r="L419" s="29"/>
      <c r="M419" s="29"/>
      <c r="N419" s="29"/>
      <c r="O419" s="29"/>
      <c r="P419" s="29"/>
      <c r="Q419" s="29"/>
      <c r="R419" s="29"/>
      <c r="S419" s="29"/>
      <c r="T419" s="325"/>
      <c r="U419" s="29"/>
      <c r="V419" s="29"/>
      <c r="W419" s="29"/>
      <c r="X419" s="29"/>
      <c r="Y419" s="29"/>
      <c r="Z419" s="29"/>
      <c r="AA419" s="29"/>
      <c r="AB419" s="29"/>
      <c r="AC419" s="29"/>
      <c r="AD419" s="29"/>
      <c r="AE419" s="29"/>
      <c r="AF419" s="29"/>
      <c r="AG419" s="29"/>
      <c r="AH419" s="29"/>
      <c r="AI419" s="29"/>
      <c r="AJ419" s="29"/>
      <c r="AK419" s="29"/>
    </row>
    <row r="420" spans="1:37" ht="15.75" customHeight="1">
      <c r="A420" s="29"/>
      <c r="B420" s="29"/>
      <c r="C420" s="29"/>
      <c r="D420" s="29"/>
      <c r="E420" s="750"/>
      <c r="F420" s="338"/>
      <c r="G420" s="29"/>
      <c r="H420" s="29"/>
      <c r="I420" s="29"/>
      <c r="J420" s="29"/>
      <c r="K420" s="29"/>
      <c r="L420" s="29"/>
      <c r="M420" s="29"/>
      <c r="N420" s="29"/>
      <c r="O420" s="29"/>
      <c r="P420" s="29"/>
      <c r="Q420" s="29"/>
      <c r="R420" s="29"/>
      <c r="S420" s="29"/>
      <c r="T420" s="325"/>
      <c r="U420" s="29"/>
      <c r="V420" s="29"/>
      <c r="W420" s="29"/>
      <c r="X420" s="29"/>
      <c r="Y420" s="29"/>
      <c r="Z420" s="29"/>
      <c r="AA420" s="29"/>
      <c r="AB420" s="29"/>
      <c r="AC420" s="29"/>
      <c r="AD420" s="29"/>
      <c r="AE420" s="29"/>
      <c r="AF420" s="29"/>
      <c r="AG420" s="29"/>
      <c r="AH420" s="29"/>
      <c r="AI420" s="29"/>
      <c r="AJ420" s="29"/>
      <c r="AK420" s="29"/>
    </row>
    <row r="421" spans="1:37" ht="15.75" customHeight="1">
      <c r="A421" s="29"/>
      <c r="B421" s="29"/>
      <c r="C421" s="29"/>
      <c r="D421" s="29"/>
      <c r="E421" s="750"/>
      <c r="F421" s="338"/>
      <c r="G421" s="29"/>
      <c r="H421" s="29"/>
      <c r="I421" s="29"/>
      <c r="J421" s="29"/>
      <c r="K421" s="29"/>
      <c r="L421" s="29"/>
      <c r="M421" s="29"/>
      <c r="N421" s="29"/>
      <c r="O421" s="29"/>
      <c r="P421" s="29"/>
      <c r="Q421" s="29"/>
      <c r="R421" s="29"/>
      <c r="S421" s="29"/>
      <c r="T421" s="325"/>
      <c r="U421" s="29"/>
      <c r="V421" s="29"/>
      <c r="W421" s="29"/>
      <c r="X421" s="29"/>
      <c r="Y421" s="29"/>
      <c r="Z421" s="29"/>
      <c r="AA421" s="29"/>
      <c r="AB421" s="29"/>
      <c r="AC421" s="29"/>
      <c r="AD421" s="29"/>
      <c r="AE421" s="29"/>
      <c r="AF421" s="29"/>
      <c r="AG421" s="29"/>
      <c r="AH421" s="29"/>
      <c r="AI421" s="29"/>
      <c r="AJ421" s="29"/>
      <c r="AK421" s="29"/>
    </row>
    <row r="422" spans="1:37" ht="15.75" customHeight="1">
      <c r="A422" s="29"/>
      <c r="B422" s="29"/>
      <c r="C422" s="29"/>
      <c r="D422" s="29"/>
      <c r="E422" s="750"/>
      <c r="F422" s="338"/>
      <c r="G422" s="29"/>
      <c r="H422" s="29"/>
      <c r="I422" s="29"/>
      <c r="J422" s="29"/>
      <c r="K422" s="29"/>
      <c r="L422" s="29"/>
      <c r="M422" s="29"/>
      <c r="N422" s="29"/>
      <c r="O422" s="29"/>
      <c r="P422" s="29"/>
      <c r="Q422" s="29"/>
      <c r="R422" s="29"/>
      <c r="S422" s="29"/>
      <c r="T422" s="325"/>
      <c r="U422" s="29"/>
      <c r="V422" s="29"/>
      <c r="W422" s="29"/>
      <c r="X422" s="29"/>
      <c r="Y422" s="29"/>
      <c r="Z422" s="29"/>
      <c r="AA422" s="29"/>
      <c r="AB422" s="29"/>
      <c r="AC422" s="29"/>
      <c r="AD422" s="29"/>
      <c r="AE422" s="29"/>
      <c r="AF422" s="29"/>
      <c r="AG422" s="29"/>
      <c r="AH422" s="29"/>
      <c r="AI422" s="29"/>
      <c r="AJ422" s="29"/>
      <c r="AK422" s="29"/>
    </row>
    <row r="423" spans="1:37" ht="15.75" customHeight="1">
      <c r="A423" s="29"/>
      <c r="B423" s="29"/>
      <c r="C423" s="29"/>
      <c r="D423" s="29"/>
      <c r="E423" s="750"/>
      <c r="F423" s="338"/>
      <c r="G423" s="29"/>
      <c r="H423" s="29"/>
      <c r="I423" s="29"/>
      <c r="J423" s="29"/>
      <c r="K423" s="29"/>
      <c r="L423" s="29"/>
      <c r="M423" s="29"/>
      <c r="N423" s="29"/>
      <c r="O423" s="29"/>
      <c r="P423" s="29"/>
      <c r="Q423" s="29"/>
      <c r="R423" s="29"/>
      <c r="S423" s="29"/>
      <c r="T423" s="325"/>
      <c r="U423" s="29"/>
      <c r="V423" s="29"/>
      <c r="W423" s="29"/>
      <c r="X423" s="29"/>
      <c r="Y423" s="29"/>
      <c r="Z423" s="29"/>
      <c r="AA423" s="29"/>
      <c r="AB423" s="29"/>
      <c r="AC423" s="29"/>
      <c r="AD423" s="29"/>
      <c r="AE423" s="29"/>
      <c r="AF423" s="29"/>
      <c r="AG423" s="29"/>
      <c r="AH423" s="29"/>
      <c r="AI423" s="29"/>
      <c r="AJ423" s="29"/>
      <c r="AK423" s="29"/>
    </row>
    <row r="424" spans="1:37" ht="15.75" customHeight="1">
      <c r="A424" s="29"/>
      <c r="B424" s="29"/>
      <c r="C424" s="29"/>
      <c r="D424" s="29"/>
      <c r="E424" s="750"/>
      <c r="F424" s="338"/>
      <c r="G424" s="29"/>
      <c r="H424" s="29"/>
      <c r="I424" s="29"/>
      <c r="J424" s="29"/>
      <c r="K424" s="29"/>
      <c r="L424" s="29"/>
      <c r="M424" s="29"/>
      <c r="N424" s="29"/>
      <c r="O424" s="29"/>
      <c r="P424" s="29"/>
      <c r="Q424" s="29"/>
      <c r="R424" s="29"/>
      <c r="S424" s="29"/>
      <c r="T424" s="325"/>
      <c r="U424" s="29"/>
      <c r="V424" s="29"/>
      <c r="W424" s="29"/>
      <c r="X424" s="29"/>
      <c r="Y424" s="29"/>
      <c r="Z424" s="29"/>
      <c r="AA424" s="29"/>
      <c r="AB424" s="29"/>
      <c r="AC424" s="29"/>
      <c r="AD424" s="29"/>
      <c r="AE424" s="29"/>
      <c r="AF424" s="29"/>
      <c r="AG424" s="29"/>
      <c r="AH424" s="29"/>
      <c r="AI424" s="29"/>
      <c r="AJ424" s="29"/>
      <c r="AK424" s="29"/>
    </row>
    <row r="425" spans="1:37" ht="15.75" customHeight="1">
      <c r="A425" s="29"/>
      <c r="B425" s="29"/>
      <c r="C425" s="29"/>
      <c r="D425" s="29"/>
      <c r="E425" s="750"/>
      <c r="F425" s="338"/>
      <c r="G425" s="29"/>
      <c r="H425" s="29"/>
      <c r="I425" s="29"/>
      <c r="J425" s="29"/>
      <c r="K425" s="29"/>
      <c r="L425" s="29"/>
      <c r="M425" s="29"/>
      <c r="N425" s="29"/>
      <c r="O425" s="29"/>
      <c r="P425" s="29"/>
      <c r="Q425" s="29"/>
      <c r="R425" s="29"/>
      <c r="S425" s="29"/>
      <c r="T425" s="325"/>
      <c r="U425" s="29"/>
      <c r="V425" s="29"/>
      <c r="W425" s="29"/>
      <c r="X425" s="29"/>
      <c r="Y425" s="29"/>
      <c r="Z425" s="29"/>
      <c r="AA425" s="29"/>
      <c r="AB425" s="29"/>
      <c r="AC425" s="29"/>
      <c r="AD425" s="29"/>
      <c r="AE425" s="29"/>
      <c r="AF425" s="29"/>
      <c r="AG425" s="29"/>
      <c r="AH425" s="29"/>
      <c r="AI425" s="29"/>
      <c r="AJ425" s="29"/>
      <c r="AK425" s="29"/>
    </row>
    <row r="426" spans="1:37" ht="15.75" customHeight="1">
      <c r="A426" s="29"/>
      <c r="B426" s="29"/>
      <c r="C426" s="29"/>
      <c r="D426" s="29"/>
      <c r="E426" s="750"/>
      <c r="F426" s="338"/>
      <c r="G426" s="29"/>
      <c r="H426" s="29"/>
      <c r="I426" s="29"/>
      <c r="J426" s="29"/>
      <c r="K426" s="29"/>
      <c r="L426" s="29"/>
      <c r="M426" s="29"/>
      <c r="N426" s="29"/>
      <c r="O426" s="29"/>
      <c r="P426" s="29"/>
      <c r="Q426" s="29"/>
      <c r="R426" s="29"/>
      <c r="S426" s="29"/>
      <c r="T426" s="325"/>
      <c r="U426" s="29"/>
      <c r="V426" s="29"/>
      <c r="W426" s="29"/>
      <c r="X426" s="29"/>
      <c r="Y426" s="29"/>
      <c r="Z426" s="29"/>
      <c r="AA426" s="29"/>
      <c r="AB426" s="29"/>
      <c r="AC426" s="29"/>
      <c r="AD426" s="29"/>
      <c r="AE426" s="29"/>
      <c r="AF426" s="29"/>
      <c r="AG426" s="29"/>
      <c r="AH426" s="29"/>
      <c r="AI426" s="29"/>
      <c r="AJ426" s="29"/>
      <c r="AK426" s="29"/>
    </row>
    <row r="427" spans="1:37" ht="15.75" customHeight="1">
      <c r="A427" s="29"/>
      <c r="B427" s="29"/>
      <c r="C427" s="29"/>
      <c r="D427" s="29"/>
      <c r="E427" s="750"/>
      <c r="F427" s="338"/>
      <c r="G427" s="29"/>
      <c r="H427" s="29"/>
      <c r="I427" s="29"/>
      <c r="J427" s="29"/>
      <c r="K427" s="29"/>
      <c r="L427" s="29"/>
      <c r="M427" s="29"/>
      <c r="N427" s="29"/>
      <c r="O427" s="29"/>
      <c r="P427" s="29"/>
      <c r="Q427" s="29"/>
      <c r="R427" s="29"/>
      <c r="S427" s="29"/>
      <c r="T427" s="325"/>
      <c r="U427" s="29"/>
      <c r="V427" s="29"/>
      <c r="W427" s="29"/>
      <c r="X427" s="29"/>
      <c r="Y427" s="29"/>
      <c r="Z427" s="29"/>
      <c r="AA427" s="29"/>
      <c r="AB427" s="29"/>
      <c r="AC427" s="29"/>
      <c r="AD427" s="29"/>
      <c r="AE427" s="29"/>
      <c r="AF427" s="29"/>
      <c r="AG427" s="29"/>
      <c r="AH427" s="29"/>
      <c r="AI427" s="29"/>
      <c r="AJ427" s="29"/>
      <c r="AK427" s="29"/>
    </row>
    <row r="428" spans="1:37" ht="15.75" customHeight="1">
      <c r="A428" s="29"/>
      <c r="B428" s="29"/>
      <c r="C428" s="29"/>
      <c r="D428" s="29"/>
      <c r="E428" s="750"/>
      <c r="F428" s="338"/>
      <c r="G428" s="29"/>
      <c r="H428" s="29"/>
      <c r="I428" s="29"/>
      <c r="J428" s="29"/>
      <c r="K428" s="29"/>
      <c r="L428" s="29"/>
      <c r="M428" s="29"/>
      <c r="N428" s="29"/>
      <c r="O428" s="29"/>
      <c r="P428" s="29"/>
      <c r="Q428" s="29"/>
      <c r="R428" s="29"/>
      <c r="S428" s="29"/>
      <c r="T428" s="325"/>
      <c r="U428" s="29"/>
      <c r="V428" s="29"/>
      <c r="W428" s="29"/>
      <c r="X428" s="29"/>
      <c r="Y428" s="29"/>
      <c r="Z428" s="29"/>
      <c r="AA428" s="29"/>
      <c r="AB428" s="29"/>
      <c r="AC428" s="29"/>
      <c r="AD428" s="29"/>
      <c r="AE428" s="29"/>
      <c r="AF428" s="29"/>
      <c r="AG428" s="29"/>
      <c r="AH428" s="29"/>
      <c r="AI428" s="29"/>
      <c r="AJ428" s="29"/>
      <c r="AK428" s="29"/>
    </row>
    <row r="429" spans="1:37" ht="15.75" customHeight="1">
      <c r="A429" s="29"/>
      <c r="B429" s="29"/>
      <c r="C429" s="29"/>
      <c r="D429" s="29"/>
      <c r="E429" s="750"/>
      <c r="F429" s="338"/>
      <c r="G429" s="29"/>
      <c r="H429" s="29"/>
      <c r="I429" s="29"/>
      <c r="J429" s="29"/>
      <c r="K429" s="29"/>
      <c r="L429" s="29"/>
      <c r="M429" s="29"/>
      <c r="N429" s="29"/>
      <c r="O429" s="29"/>
      <c r="P429" s="29"/>
      <c r="Q429" s="29"/>
      <c r="R429" s="29"/>
      <c r="S429" s="29"/>
      <c r="T429" s="325"/>
      <c r="U429" s="29"/>
      <c r="V429" s="29"/>
      <c r="W429" s="29"/>
      <c r="X429" s="29"/>
      <c r="Y429" s="29"/>
      <c r="Z429" s="29"/>
      <c r="AA429" s="29"/>
      <c r="AB429" s="29"/>
      <c r="AC429" s="29"/>
      <c r="AD429" s="29"/>
      <c r="AE429" s="29"/>
      <c r="AF429" s="29"/>
      <c r="AG429" s="29"/>
      <c r="AH429" s="29"/>
      <c r="AI429" s="29"/>
      <c r="AJ429" s="29"/>
      <c r="AK429" s="29"/>
    </row>
    <row r="430" spans="1:37" ht="15.75" customHeight="1">
      <c r="A430" s="29"/>
      <c r="B430" s="29"/>
      <c r="C430" s="29"/>
      <c r="D430" s="29"/>
      <c r="E430" s="750"/>
      <c r="F430" s="338"/>
      <c r="G430" s="29"/>
      <c r="H430" s="29"/>
      <c r="I430" s="29"/>
      <c r="J430" s="29"/>
      <c r="K430" s="29"/>
      <c r="L430" s="29"/>
      <c r="M430" s="29"/>
      <c r="N430" s="29"/>
      <c r="O430" s="29"/>
      <c r="P430" s="29"/>
      <c r="Q430" s="29"/>
      <c r="R430" s="29"/>
      <c r="S430" s="29"/>
      <c r="T430" s="325"/>
      <c r="U430" s="29"/>
      <c r="V430" s="29"/>
      <c r="W430" s="29"/>
      <c r="X430" s="29"/>
      <c r="Y430" s="29"/>
      <c r="Z430" s="29"/>
      <c r="AA430" s="29"/>
      <c r="AB430" s="29"/>
      <c r="AC430" s="29"/>
      <c r="AD430" s="29"/>
      <c r="AE430" s="29"/>
      <c r="AF430" s="29"/>
      <c r="AG430" s="29"/>
      <c r="AH430" s="29"/>
      <c r="AI430" s="29"/>
      <c r="AJ430" s="29"/>
      <c r="AK430" s="29"/>
    </row>
    <row r="431" spans="1:37" ht="15.75" customHeight="1">
      <c r="A431" s="29"/>
      <c r="B431" s="29"/>
      <c r="C431" s="29"/>
      <c r="D431" s="29"/>
      <c r="E431" s="750"/>
      <c r="F431" s="338"/>
      <c r="G431" s="29"/>
      <c r="H431" s="29"/>
      <c r="I431" s="29"/>
      <c r="J431" s="29"/>
      <c r="K431" s="29"/>
      <c r="L431" s="29"/>
      <c r="M431" s="29"/>
      <c r="N431" s="29"/>
      <c r="O431" s="29"/>
      <c r="P431" s="29"/>
      <c r="Q431" s="29"/>
      <c r="R431" s="29"/>
      <c r="S431" s="29"/>
      <c r="T431" s="325"/>
      <c r="U431" s="29"/>
      <c r="V431" s="29"/>
      <c r="W431" s="29"/>
      <c r="X431" s="29"/>
      <c r="Y431" s="29"/>
      <c r="Z431" s="29"/>
      <c r="AA431" s="29"/>
      <c r="AB431" s="29"/>
      <c r="AC431" s="29"/>
      <c r="AD431" s="29"/>
      <c r="AE431" s="29"/>
      <c r="AF431" s="29"/>
      <c r="AG431" s="29"/>
      <c r="AH431" s="29"/>
      <c r="AI431" s="29"/>
      <c r="AJ431" s="29"/>
      <c r="AK431" s="29"/>
    </row>
    <row r="432" spans="1:37" ht="15.75" customHeight="1">
      <c r="A432" s="29"/>
      <c r="B432" s="29"/>
      <c r="C432" s="29"/>
      <c r="D432" s="29"/>
      <c r="E432" s="750"/>
      <c r="F432" s="338"/>
      <c r="G432" s="29"/>
      <c r="H432" s="29"/>
      <c r="I432" s="29"/>
      <c r="J432" s="29"/>
      <c r="K432" s="29"/>
      <c r="L432" s="29"/>
      <c r="M432" s="29"/>
      <c r="N432" s="29"/>
      <c r="O432" s="29"/>
      <c r="P432" s="29"/>
      <c r="Q432" s="29"/>
      <c r="R432" s="29"/>
      <c r="S432" s="29"/>
      <c r="T432" s="325"/>
      <c r="U432" s="29"/>
      <c r="V432" s="29"/>
      <c r="W432" s="29"/>
      <c r="X432" s="29"/>
      <c r="Y432" s="29"/>
      <c r="Z432" s="29"/>
      <c r="AA432" s="29"/>
      <c r="AB432" s="29"/>
      <c r="AC432" s="29"/>
      <c r="AD432" s="29"/>
      <c r="AE432" s="29"/>
      <c r="AF432" s="29"/>
      <c r="AG432" s="29"/>
      <c r="AH432" s="29"/>
      <c r="AI432" s="29"/>
      <c r="AJ432" s="29"/>
      <c r="AK432" s="29"/>
    </row>
    <row r="433" spans="1:37" ht="15.75" customHeight="1">
      <c r="A433" s="29"/>
      <c r="B433" s="29"/>
      <c r="C433" s="29"/>
      <c r="D433" s="29"/>
      <c r="E433" s="750"/>
      <c r="F433" s="338"/>
      <c r="G433" s="29"/>
      <c r="H433" s="29"/>
      <c r="I433" s="29"/>
      <c r="J433" s="29"/>
      <c r="K433" s="29"/>
      <c r="L433" s="29"/>
      <c r="M433" s="29"/>
      <c r="N433" s="29"/>
      <c r="O433" s="29"/>
      <c r="P433" s="29"/>
      <c r="Q433" s="29"/>
      <c r="R433" s="29"/>
      <c r="S433" s="29"/>
      <c r="T433" s="325"/>
      <c r="U433" s="29"/>
      <c r="V433" s="29"/>
      <c r="W433" s="29"/>
      <c r="X433" s="29"/>
      <c r="Y433" s="29"/>
      <c r="Z433" s="29"/>
      <c r="AA433" s="29"/>
      <c r="AB433" s="29"/>
      <c r="AC433" s="29"/>
      <c r="AD433" s="29"/>
      <c r="AE433" s="29"/>
      <c r="AF433" s="29"/>
      <c r="AG433" s="29"/>
      <c r="AH433" s="29"/>
      <c r="AI433" s="29"/>
      <c r="AJ433" s="29"/>
      <c r="AK433" s="29"/>
    </row>
    <row r="434" spans="1:37" ht="15.75" customHeight="1">
      <c r="A434" s="29"/>
      <c r="B434" s="29"/>
      <c r="C434" s="29"/>
      <c r="D434" s="29"/>
      <c r="E434" s="750"/>
      <c r="F434" s="338"/>
      <c r="G434" s="29"/>
      <c r="H434" s="29"/>
      <c r="I434" s="29"/>
      <c r="J434" s="29"/>
      <c r="K434" s="29"/>
      <c r="L434" s="29"/>
      <c r="M434" s="29"/>
      <c r="N434" s="29"/>
      <c r="O434" s="29"/>
      <c r="P434" s="29"/>
      <c r="Q434" s="29"/>
      <c r="R434" s="29"/>
      <c r="S434" s="29"/>
      <c r="T434" s="325"/>
      <c r="U434" s="29"/>
      <c r="V434" s="29"/>
      <c r="W434" s="29"/>
      <c r="X434" s="29"/>
      <c r="Y434" s="29"/>
      <c r="Z434" s="29"/>
      <c r="AA434" s="29"/>
      <c r="AB434" s="29"/>
      <c r="AC434" s="29"/>
      <c r="AD434" s="29"/>
      <c r="AE434" s="29"/>
      <c r="AF434" s="29"/>
      <c r="AG434" s="29"/>
      <c r="AH434" s="29"/>
      <c r="AI434" s="29"/>
      <c r="AJ434" s="29"/>
      <c r="AK434" s="29"/>
    </row>
    <row r="435" spans="1:37" ht="15.75" customHeight="1">
      <c r="A435" s="29"/>
      <c r="B435" s="29"/>
      <c r="C435" s="29"/>
      <c r="D435" s="29"/>
      <c r="E435" s="750"/>
      <c r="F435" s="338"/>
      <c r="G435" s="29"/>
      <c r="H435" s="29"/>
      <c r="I435" s="29"/>
      <c r="J435" s="29"/>
      <c r="K435" s="29"/>
      <c r="L435" s="29"/>
      <c r="M435" s="29"/>
      <c r="N435" s="29"/>
      <c r="O435" s="29"/>
      <c r="P435" s="29"/>
      <c r="Q435" s="29"/>
      <c r="R435" s="29"/>
      <c r="S435" s="29"/>
      <c r="T435" s="325"/>
      <c r="U435" s="29"/>
      <c r="V435" s="29"/>
      <c r="W435" s="29"/>
      <c r="X435" s="29"/>
      <c r="Y435" s="29"/>
      <c r="Z435" s="29"/>
      <c r="AA435" s="29"/>
      <c r="AB435" s="29"/>
      <c r="AC435" s="29"/>
      <c r="AD435" s="29"/>
      <c r="AE435" s="29"/>
      <c r="AF435" s="29"/>
      <c r="AG435" s="29"/>
      <c r="AH435" s="29"/>
      <c r="AI435" s="29"/>
      <c r="AJ435" s="29"/>
      <c r="AK435" s="29"/>
    </row>
    <row r="436" spans="1:37" ht="15.75" customHeight="1">
      <c r="A436" s="29"/>
      <c r="B436" s="29"/>
      <c r="C436" s="29"/>
      <c r="D436" s="29"/>
      <c r="E436" s="750"/>
      <c r="F436" s="338"/>
      <c r="G436" s="29"/>
      <c r="H436" s="29"/>
      <c r="I436" s="29"/>
      <c r="J436" s="29"/>
      <c r="K436" s="29"/>
      <c r="L436" s="29"/>
      <c r="M436" s="29"/>
      <c r="N436" s="29"/>
      <c r="O436" s="29"/>
      <c r="P436" s="29"/>
      <c r="Q436" s="29"/>
      <c r="R436" s="29"/>
      <c r="S436" s="29"/>
      <c r="T436" s="325"/>
      <c r="U436" s="29"/>
      <c r="V436" s="29"/>
      <c r="W436" s="29"/>
      <c r="X436" s="29"/>
      <c r="Y436" s="29"/>
      <c r="Z436" s="29"/>
      <c r="AA436" s="29"/>
      <c r="AB436" s="29"/>
      <c r="AC436" s="29"/>
      <c r="AD436" s="29"/>
      <c r="AE436" s="29"/>
      <c r="AF436" s="29"/>
      <c r="AG436" s="29"/>
      <c r="AH436" s="29"/>
      <c r="AI436" s="29"/>
      <c r="AJ436" s="29"/>
      <c r="AK436" s="29"/>
    </row>
    <row r="437" spans="1:37" ht="15.75" customHeight="1">
      <c r="A437" s="29"/>
      <c r="B437" s="29"/>
      <c r="C437" s="29"/>
      <c r="D437" s="29"/>
      <c r="E437" s="750"/>
      <c r="F437" s="338"/>
      <c r="G437" s="29"/>
      <c r="H437" s="29"/>
      <c r="I437" s="29"/>
      <c r="J437" s="29"/>
      <c r="K437" s="29"/>
      <c r="L437" s="29"/>
      <c r="M437" s="29"/>
      <c r="N437" s="29"/>
      <c r="O437" s="29"/>
      <c r="P437" s="29"/>
      <c r="Q437" s="29"/>
      <c r="R437" s="29"/>
      <c r="S437" s="29"/>
      <c r="T437" s="325"/>
      <c r="U437" s="29"/>
      <c r="V437" s="29"/>
      <c r="W437" s="29"/>
      <c r="X437" s="29"/>
      <c r="Y437" s="29"/>
      <c r="Z437" s="29"/>
      <c r="AA437" s="29"/>
      <c r="AB437" s="29"/>
      <c r="AC437" s="29"/>
      <c r="AD437" s="29"/>
      <c r="AE437" s="29"/>
      <c r="AF437" s="29"/>
      <c r="AG437" s="29"/>
      <c r="AH437" s="29"/>
      <c r="AI437" s="29"/>
      <c r="AJ437" s="29"/>
      <c r="AK437" s="29"/>
    </row>
    <row r="438" spans="1:37" ht="15.75" customHeight="1">
      <c r="A438" s="29"/>
      <c r="B438" s="29"/>
      <c r="C438" s="29"/>
      <c r="D438" s="29"/>
      <c r="E438" s="750"/>
      <c r="F438" s="338"/>
      <c r="G438" s="29"/>
      <c r="H438" s="29"/>
      <c r="I438" s="29"/>
      <c r="J438" s="29"/>
      <c r="K438" s="29"/>
      <c r="L438" s="29"/>
      <c r="M438" s="29"/>
      <c r="N438" s="29"/>
      <c r="O438" s="29"/>
      <c r="P438" s="29"/>
      <c r="Q438" s="29"/>
      <c r="R438" s="29"/>
      <c r="S438" s="29"/>
      <c r="T438" s="325"/>
      <c r="U438" s="29"/>
      <c r="V438" s="29"/>
      <c r="W438" s="29"/>
      <c r="X438" s="29"/>
      <c r="Y438" s="29"/>
      <c r="Z438" s="29"/>
      <c r="AA438" s="29"/>
      <c r="AB438" s="29"/>
      <c r="AC438" s="29"/>
      <c r="AD438" s="29"/>
      <c r="AE438" s="29"/>
      <c r="AF438" s="29"/>
      <c r="AG438" s="29"/>
      <c r="AH438" s="29"/>
      <c r="AI438" s="29"/>
      <c r="AJ438" s="29"/>
      <c r="AK438" s="29"/>
    </row>
    <row r="439" spans="1:37" ht="15.75" customHeight="1">
      <c r="A439" s="29"/>
      <c r="B439" s="29"/>
      <c r="C439" s="29"/>
      <c r="D439" s="29"/>
      <c r="E439" s="750"/>
      <c r="F439" s="338"/>
      <c r="G439" s="29"/>
      <c r="H439" s="29"/>
      <c r="I439" s="29"/>
      <c r="J439" s="29"/>
      <c r="K439" s="29"/>
      <c r="L439" s="29"/>
      <c r="M439" s="29"/>
      <c r="N439" s="29"/>
      <c r="O439" s="29"/>
      <c r="P439" s="29"/>
      <c r="Q439" s="29"/>
      <c r="R439" s="29"/>
      <c r="S439" s="29"/>
      <c r="T439" s="325"/>
      <c r="U439" s="29"/>
      <c r="V439" s="29"/>
      <c r="W439" s="29"/>
      <c r="X439" s="29"/>
      <c r="Y439" s="29"/>
      <c r="Z439" s="29"/>
      <c r="AA439" s="29"/>
      <c r="AB439" s="29"/>
      <c r="AC439" s="29"/>
      <c r="AD439" s="29"/>
      <c r="AE439" s="29"/>
      <c r="AF439" s="29"/>
      <c r="AG439" s="29"/>
      <c r="AH439" s="29"/>
      <c r="AI439" s="29"/>
      <c r="AJ439" s="29"/>
      <c r="AK439" s="29"/>
    </row>
    <row r="440" spans="1:37" ht="15.75" customHeight="1">
      <c r="A440" s="29"/>
      <c r="B440" s="29"/>
      <c r="C440" s="29"/>
      <c r="D440" s="29"/>
      <c r="E440" s="750"/>
      <c r="F440" s="338"/>
      <c r="G440" s="29"/>
      <c r="H440" s="29"/>
      <c r="I440" s="29"/>
      <c r="J440" s="29"/>
      <c r="K440" s="29"/>
      <c r="L440" s="29"/>
      <c r="M440" s="29"/>
      <c r="N440" s="29"/>
      <c r="O440" s="29"/>
      <c r="P440" s="29"/>
      <c r="Q440" s="29"/>
      <c r="R440" s="29"/>
      <c r="S440" s="29"/>
      <c r="T440" s="325"/>
      <c r="U440" s="29"/>
      <c r="V440" s="29"/>
      <c r="W440" s="29"/>
      <c r="X440" s="29"/>
      <c r="Y440" s="29"/>
      <c r="Z440" s="29"/>
      <c r="AA440" s="29"/>
      <c r="AB440" s="29"/>
      <c r="AC440" s="29"/>
      <c r="AD440" s="29"/>
      <c r="AE440" s="29"/>
      <c r="AF440" s="29"/>
      <c r="AG440" s="29"/>
      <c r="AH440" s="29"/>
      <c r="AI440" s="29"/>
      <c r="AJ440" s="29"/>
      <c r="AK440" s="29"/>
    </row>
    <row r="441" spans="1:37" ht="15.75" customHeight="1">
      <c r="A441" s="29"/>
      <c r="B441" s="29"/>
      <c r="C441" s="29"/>
      <c r="D441" s="29"/>
      <c r="E441" s="750"/>
      <c r="F441" s="338"/>
      <c r="G441" s="29"/>
      <c r="H441" s="29"/>
      <c r="I441" s="29"/>
      <c r="J441" s="29"/>
      <c r="K441" s="29"/>
      <c r="L441" s="29"/>
      <c r="M441" s="29"/>
      <c r="N441" s="29"/>
      <c r="O441" s="29"/>
      <c r="P441" s="29"/>
      <c r="Q441" s="29"/>
      <c r="R441" s="29"/>
      <c r="S441" s="29"/>
      <c r="T441" s="325"/>
      <c r="U441" s="29"/>
      <c r="V441" s="29"/>
      <c r="W441" s="29"/>
      <c r="X441" s="29"/>
      <c r="Y441" s="29"/>
      <c r="Z441" s="29"/>
      <c r="AA441" s="29"/>
      <c r="AB441" s="29"/>
      <c r="AC441" s="29"/>
      <c r="AD441" s="29"/>
      <c r="AE441" s="29"/>
      <c r="AF441" s="29"/>
      <c r="AG441" s="29"/>
      <c r="AH441" s="29"/>
      <c r="AI441" s="29"/>
      <c r="AJ441" s="29"/>
      <c r="AK441" s="29"/>
    </row>
    <row r="442" spans="1:37" ht="15.75" customHeight="1">
      <c r="A442" s="29"/>
      <c r="B442" s="29"/>
      <c r="C442" s="29"/>
      <c r="D442" s="29"/>
      <c r="E442" s="750"/>
      <c r="F442" s="338"/>
      <c r="G442" s="29"/>
      <c r="H442" s="29"/>
      <c r="I442" s="29"/>
      <c r="J442" s="29"/>
      <c r="K442" s="29"/>
      <c r="L442" s="29"/>
      <c r="M442" s="29"/>
      <c r="N442" s="29"/>
      <c r="O442" s="29"/>
      <c r="P442" s="29"/>
      <c r="Q442" s="29"/>
      <c r="R442" s="29"/>
      <c r="S442" s="29"/>
      <c r="T442" s="325"/>
      <c r="U442" s="29"/>
      <c r="V442" s="29"/>
      <c r="W442" s="29"/>
      <c r="X442" s="29"/>
      <c r="Y442" s="29"/>
      <c r="Z442" s="29"/>
      <c r="AA442" s="29"/>
      <c r="AB442" s="29"/>
      <c r="AC442" s="29"/>
      <c r="AD442" s="29"/>
      <c r="AE442" s="29"/>
      <c r="AF442" s="29"/>
      <c r="AG442" s="29"/>
      <c r="AH442" s="29"/>
      <c r="AI442" s="29"/>
      <c r="AJ442" s="29"/>
      <c r="AK442" s="29"/>
    </row>
    <row r="443" spans="1:37" ht="15.75" customHeight="1">
      <c r="A443" s="29"/>
      <c r="B443" s="29"/>
      <c r="C443" s="29"/>
      <c r="D443" s="29"/>
      <c r="E443" s="750"/>
      <c r="F443" s="338"/>
      <c r="G443" s="29"/>
      <c r="H443" s="29"/>
      <c r="I443" s="29"/>
      <c r="J443" s="29"/>
      <c r="K443" s="29"/>
      <c r="L443" s="29"/>
      <c r="M443" s="29"/>
      <c r="N443" s="29"/>
      <c r="O443" s="29"/>
      <c r="P443" s="29"/>
      <c r="Q443" s="29"/>
      <c r="R443" s="29"/>
      <c r="S443" s="29"/>
      <c r="T443" s="325"/>
      <c r="U443" s="29"/>
      <c r="V443" s="29"/>
      <c r="W443" s="29"/>
      <c r="X443" s="29"/>
      <c r="Y443" s="29"/>
      <c r="Z443" s="29"/>
      <c r="AA443" s="29"/>
      <c r="AB443" s="29"/>
      <c r="AC443" s="29"/>
      <c r="AD443" s="29"/>
      <c r="AE443" s="29"/>
      <c r="AF443" s="29"/>
      <c r="AG443" s="29"/>
      <c r="AH443" s="29"/>
      <c r="AI443" s="29"/>
      <c r="AJ443" s="29"/>
      <c r="AK443" s="29"/>
    </row>
    <row r="444" spans="1:37" ht="15.75" customHeight="1">
      <c r="A444" s="29"/>
      <c r="B444" s="29"/>
      <c r="C444" s="29"/>
      <c r="D444" s="29"/>
      <c r="E444" s="750"/>
      <c r="F444" s="338"/>
      <c r="G444" s="29"/>
      <c r="H444" s="29"/>
      <c r="I444" s="29"/>
      <c r="J444" s="29"/>
      <c r="K444" s="29"/>
      <c r="L444" s="29"/>
      <c r="M444" s="29"/>
      <c r="N444" s="29"/>
      <c r="O444" s="29"/>
      <c r="P444" s="29"/>
      <c r="Q444" s="29"/>
      <c r="R444" s="29"/>
      <c r="S444" s="29"/>
      <c r="T444" s="325"/>
      <c r="U444" s="29"/>
      <c r="V444" s="29"/>
      <c r="W444" s="29"/>
      <c r="X444" s="29"/>
      <c r="Y444" s="29"/>
      <c r="Z444" s="29"/>
      <c r="AA444" s="29"/>
      <c r="AB444" s="29"/>
      <c r="AC444" s="29"/>
      <c r="AD444" s="29"/>
      <c r="AE444" s="29"/>
      <c r="AF444" s="29"/>
      <c r="AG444" s="29"/>
      <c r="AH444" s="29"/>
      <c r="AI444" s="29"/>
      <c r="AJ444" s="29"/>
      <c r="AK444" s="29"/>
    </row>
    <row r="445" spans="1:37" ht="15.75" customHeight="1">
      <c r="A445" s="29"/>
      <c r="B445" s="29"/>
      <c r="C445" s="29"/>
      <c r="D445" s="29"/>
      <c r="E445" s="750"/>
      <c r="F445" s="338"/>
      <c r="G445" s="29"/>
      <c r="H445" s="29"/>
      <c r="I445" s="29"/>
      <c r="J445" s="29"/>
      <c r="K445" s="29"/>
      <c r="L445" s="29"/>
      <c r="M445" s="29"/>
      <c r="N445" s="29"/>
      <c r="O445" s="29"/>
      <c r="P445" s="29"/>
      <c r="Q445" s="29"/>
      <c r="R445" s="29"/>
      <c r="S445" s="29"/>
      <c r="T445" s="325"/>
      <c r="U445" s="29"/>
      <c r="V445" s="29"/>
      <c r="W445" s="29"/>
      <c r="X445" s="29"/>
      <c r="Y445" s="29"/>
      <c r="Z445" s="29"/>
      <c r="AA445" s="29"/>
      <c r="AB445" s="29"/>
      <c r="AC445" s="29"/>
      <c r="AD445" s="29"/>
      <c r="AE445" s="29"/>
      <c r="AF445" s="29"/>
      <c r="AG445" s="29"/>
      <c r="AH445" s="29"/>
      <c r="AI445" s="29"/>
      <c r="AJ445" s="29"/>
      <c r="AK445" s="29"/>
    </row>
    <row r="446" spans="1:37" ht="15.75" customHeight="1">
      <c r="A446" s="29"/>
      <c r="B446" s="29"/>
      <c r="C446" s="29"/>
      <c r="D446" s="29"/>
      <c r="E446" s="750"/>
      <c r="F446" s="338"/>
      <c r="G446" s="29"/>
      <c r="H446" s="29"/>
      <c r="I446" s="29"/>
      <c r="J446" s="29"/>
      <c r="K446" s="29"/>
      <c r="L446" s="29"/>
      <c r="M446" s="29"/>
      <c r="N446" s="29"/>
      <c r="O446" s="29"/>
      <c r="P446" s="29"/>
      <c r="Q446" s="29"/>
      <c r="R446" s="29"/>
      <c r="S446" s="29"/>
      <c r="T446" s="325"/>
      <c r="U446" s="29"/>
      <c r="V446" s="29"/>
      <c r="W446" s="29"/>
      <c r="X446" s="29"/>
      <c r="Y446" s="29"/>
      <c r="Z446" s="29"/>
      <c r="AA446" s="29"/>
      <c r="AB446" s="29"/>
      <c r="AC446" s="29"/>
      <c r="AD446" s="29"/>
      <c r="AE446" s="29"/>
      <c r="AF446" s="29"/>
      <c r="AG446" s="29"/>
      <c r="AH446" s="29"/>
      <c r="AI446" s="29"/>
      <c r="AJ446" s="29"/>
      <c r="AK446" s="29"/>
    </row>
    <row r="447" spans="1:37" ht="15.75" customHeight="1">
      <c r="A447" s="29"/>
      <c r="B447" s="29"/>
      <c r="C447" s="29"/>
      <c r="D447" s="29"/>
      <c r="E447" s="750"/>
      <c r="F447" s="338"/>
      <c r="G447" s="29"/>
      <c r="H447" s="29"/>
      <c r="I447" s="29"/>
      <c r="J447" s="29"/>
      <c r="K447" s="29"/>
      <c r="L447" s="29"/>
      <c r="M447" s="29"/>
      <c r="N447" s="29"/>
      <c r="O447" s="29"/>
      <c r="P447" s="29"/>
      <c r="Q447" s="29"/>
      <c r="R447" s="29"/>
      <c r="S447" s="29"/>
      <c r="T447" s="325"/>
      <c r="U447" s="29"/>
      <c r="V447" s="29"/>
      <c r="W447" s="29"/>
      <c r="X447" s="29"/>
      <c r="Y447" s="29"/>
      <c r="Z447" s="29"/>
      <c r="AA447" s="29"/>
      <c r="AB447" s="29"/>
      <c r="AC447" s="29"/>
      <c r="AD447" s="29"/>
      <c r="AE447" s="29"/>
      <c r="AF447" s="29"/>
      <c r="AG447" s="29"/>
      <c r="AH447" s="29"/>
      <c r="AI447" s="29"/>
      <c r="AJ447" s="29"/>
      <c r="AK447" s="29"/>
    </row>
    <row r="448" spans="1:37" ht="15.75" customHeight="1">
      <c r="A448" s="29"/>
      <c r="B448" s="29"/>
      <c r="C448" s="29"/>
      <c r="D448" s="29"/>
      <c r="E448" s="750"/>
      <c r="F448" s="338"/>
      <c r="G448" s="29"/>
      <c r="H448" s="29"/>
      <c r="I448" s="29"/>
      <c r="J448" s="29"/>
      <c r="K448" s="29"/>
      <c r="L448" s="29"/>
      <c r="M448" s="29"/>
      <c r="N448" s="29"/>
      <c r="O448" s="29"/>
      <c r="P448" s="29"/>
      <c r="Q448" s="29"/>
      <c r="R448" s="29"/>
      <c r="S448" s="29"/>
      <c r="T448" s="325"/>
      <c r="U448" s="29"/>
      <c r="V448" s="29"/>
      <c r="W448" s="29"/>
      <c r="X448" s="29"/>
      <c r="Y448" s="29"/>
      <c r="Z448" s="29"/>
      <c r="AA448" s="29"/>
      <c r="AB448" s="29"/>
      <c r="AC448" s="29"/>
      <c r="AD448" s="29"/>
      <c r="AE448" s="29"/>
      <c r="AF448" s="29"/>
      <c r="AG448" s="29"/>
      <c r="AH448" s="29"/>
      <c r="AI448" s="29"/>
      <c r="AJ448" s="29"/>
      <c r="AK448" s="29"/>
    </row>
    <row r="449" spans="1:37" ht="15.75" customHeight="1">
      <c r="A449" s="29"/>
      <c r="B449" s="29"/>
      <c r="C449" s="29"/>
      <c r="D449" s="29"/>
      <c r="E449" s="750"/>
      <c r="F449" s="338"/>
      <c r="G449" s="29"/>
      <c r="H449" s="29"/>
      <c r="I449" s="29"/>
      <c r="J449" s="29"/>
      <c r="K449" s="29"/>
      <c r="L449" s="29"/>
      <c r="M449" s="29"/>
      <c r="N449" s="29"/>
      <c r="O449" s="29"/>
      <c r="P449" s="29"/>
      <c r="Q449" s="29"/>
      <c r="R449" s="29"/>
      <c r="S449" s="29"/>
      <c r="T449" s="325"/>
      <c r="U449" s="29"/>
      <c r="V449" s="29"/>
      <c r="W449" s="29"/>
      <c r="X449" s="29"/>
      <c r="Y449" s="29"/>
      <c r="Z449" s="29"/>
      <c r="AA449" s="29"/>
      <c r="AB449" s="29"/>
      <c r="AC449" s="29"/>
      <c r="AD449" s="29"/>
      <c r="AE449" s="29"/>
      <c r="AF449" s="29"/>
      <c r="AG449" s="29"/>
      <c r="AH449" s="29"/>
      <c r="AI449" s="29"/>
      <c r="AJ449" s="29"/>
      <c r="AK449" s="29"/>
    </row>
    <row r="450" spans="1:37" ht="15.75" customHeight="1">
      <c r="A450" s="29"/>
      <c r="B450" s="29"/>
      <c r="C450" s="29"/>
      <c r="D450" s="29"/>
      <c r="E450" s="750"/>
      <c r="F450" s="338"/>
      <c r="G450" s="29"/>
      <c r="H450" s="29"/>
      <c r="I450" s="29"/>
      <c r="J450" s="29"/>
      <c r="K450" s="29"/>
      <c r="L450" s="29"/>
      <c r="M450" s="29"/>
      <c r="N450" s="29"/>
      <c r="O450" s="29"/>
      <c r="P450" s="29"/>
      <c r="Q450" s="29"/>
      <c r="R450" s="29"/>
      <c r="S450" s="29"/>
      <c r="T450" s="325"/>
      <c r="U450" s="29"/>
      <c r="V450" s="29"/>
      <c r="W450" s="29"/>
      <c r="X450" s="29"/>
      <c r="Y450" s="29"/>
      <c r="Z450" s="29"/>
      <c r="AA450" s="29"/>
      <c r="AB450" s="29"/>
      <c r="AC450" s="29"/>
      <c r="AD450" s="29"/>
      <c r="AE450" s="29"/>
      <c r="AF450" s="29"/>
      <c r="AG450" s="29"/>
      <c r="AH450" s="29"/>
      <c r="AI450" s="29"/>
      <c r="AJ450" s="29"/>
      <c r="AK450" s="29"/>
    </row>
    <row r="451" spans="1:37" ht="15.75" customHeight="1">
      <c r="A451" s="29"/>
      <c r="B451" s="29"/>
      <c r="C451" s="29"/>
      <c r="D451" s="29"/>
      <c r="E451" s="750"/>
      <c r="F451" s="338"/>
      <c r="G451" s="29"/>
      <c r="H451" s="29"/>
      <c r="I451" s="29"/>
      <c r="J451" s="29"/>
      <c r="K451" s="29"/>
      <c r="L451" s="29"/>
      <c r="M451" s="29"/>
      <c r="N451" s="29"/>
      <c r="O451" s="29"/>
      <c r="P451" s="29"/>
      <c r="Q451" s="29"/>
      <c r="R451" s="29"/>
      <c r="S451" s="29"/>
      <c r="T451" s="325"/>
      <c r="U451" s="29"/>
      <c r="V451" s="29"/>
      <c r="W451" s="29"/>
      <c r="X451" s="29"/>
      <c r="Y451" s="29"/>
      <c r="Z451" s="29"/>
      <c r="AA451" s="29"/>
      <c r="AB451" s="29"/>
      <c r="AC451" s="29"/>
      <c r="AD451" s="29"/>
      <c r="AE451" s="29"/>
      <c r="AF451" s="29"/>
      <c r="AG451" s="29"/>
      <c r="AH451" s="29"/>
      <c r="AI451" s="29"/>
      <c r="AJ451" s="29"/>
      <c r="AK451" s="29"/>
    </row>
    <row r="452" spans="1:37" ht="15.75" customHeight="1">
      <c r="A452" s="29"/>
      <c r="B452" s="29"/>
      <c r="C452" s="29"/>
      <c r="D452" s="29"/>
      <c r="E452" s="750"/>
      <c r="F452" s="338"/>
      <c r="G452" s="29"/>
      <c r="H452" s="29"/>
      <c r="I452" s="29"/>
      <c r="J452" s="29"/>
      <c r="K452" s="29"/>
      <c r="L452" s="29"/>
      <c r="M452" s="29"/>
      <c r="N452" s="29"/>
      <c r="O452" s="29"/>
      <c r="P452" s="29"/>
      <c r="Q452" s="29"/>
      <c r="R452" s="29"/>
      <c r="S452" s="29"/>
      <c r="T452" s="325"/>
      <c r="U452" s="29"/>
      <c r="V452" s="29"/>
      <c r="W452" s="29"/>
      <c r="X452" s="29"/>
      <c r="Y452" s="29"/>
      <c r="Z452" s="29"/>
      <c r="AA452" s="29"/>
      <c r="AB452" s="29"/>
      <c r="AC452" s="29"/>
      <c r="AD452" s="29"/>
      <c r="AE452" s="29"/>
      <c r="AF452" s="29"/>
      <c r="AG452" s="29"/>
      <c r="AH452" s="29"/>
      <c r="AI452" s="29"/>
      <c r="AJ452" s="29"/>
      <c r="AK452" s="29"/>
    </row>
    <row r="453" spans="1:37" ht="15.75" customHeight="1">
      <c r="A453" s="29"/>
      <c r="B453" s="29"/>
      <c r="C453" s="29"/>
      <c r="D453" s="29"/>
      <c r="E453" s="750"/>
      <c r="F453" s="338"/>
      <c r="G453" s="29"/>
      <c r="H453" s="29"/>
      <c r="I453" s="29"/>
      <c r="J453" s="29"/>
      <c r="K453" s="29"/>
      <c r="L453" s="29"/>
      <c r="M453" s="29"/>
      <c r="N453" s="29"/>
      <c r="O453" s="29"/>
      <c r="P453" s="29"/>
      <c r="Q453" s="29"/>
      <c r="R453" s="29"/>
      <c r="S453" s="29"/>
      <c r="T453" s="325"/>
      <c r="U453" s="29"/>
      <c r="V453" s="29"/>
      <c r="W453" s="29"/>
      <c r="X453" s="29"/>
      <c r="Y453" s="29"/>
      <c r="Z453" s="29"/>
      <c r="AA453" s="29"/>
      <c r="AB453" s="29"/>
      <c r="AC453" s="29"/>
      <c r="AD453" s="29"/>
      <c r="AE453" s="29"/>
      <c r="AF453" s="29"/>
      <c r="AG453" s="29"/>
      <c r="AH453" s="29"/>
      <c r="AI453" s="29"/>
      <c r="AJ453" s="29"/>
      <c r="AK453" s="29"/>
    </row>
    <row r="454" spans="1:37" ht="15.75" customHeight="1">
      <c r="A454" s="29"/>
      <c r="B454" s="29"/>
      <c r="C454" s="29"/>
      <c r="D454" s="29"/>
      <c r="E454" s="750"/>
      <c r="F454" s="338"/>
      <c r="G454" s="29"/>
      <c r="H454" s="29"/>
      <c r="I454" s="29"/>
      <c r="J454" s="29"/>
      <c r="K454" s="29"/>
      <c r="L454" s="29"/>
      <c r="M454" s="29"/>
      <c r="N454" s="29"/>
      <c r="O454" s="29"/>
      <c r="P454" s="29"/>
      <c r="Q454" s="29"/>
      <c r="R454" s="29"/>
      <c r="S454" s="29"/>
      <c r="T454" s="325"/>
      <c r="U454" s="29"/>
      <c r="V454" s="29"/>
      <c r="W454" s="29"/>
      <c r="X454" s="29"/>
      <c r="Y454" s="29"/>
      <c r="Z454" s="29"/>
      <c r="AA454" s="29"/>
      <c r="AB454" s="29"/>
      <c r="AC454" s="29"/>
      <c r="AD454" s="29"/>
      <c r="AE454" s="29"/>
      <c r="AF454" s="29"/>
      <c r="AG454" s="29"/>
      <c r="AH454" s="29"/>
      <c r="AI454" s="29"/>
      <c r="AJ454" s="29"/>
      <c r="AK454" s="29"/>
    </row>
    <row r="455" spans="1:37" ht="15.75" customHeight="1">
      <c r="A455" s="29"/>
      <c r="B455" s="29"/>
      <c r="C455" s="29"/>
      <c r="D455" s="29"/>
      <c r="E455" s="750"/>
      <c r="F455" s="338"/>
      <c r="G455" s="29"/>
      <c r="H455" s="29"/>
      <c r="I455" s="29"/>
      <c r="J455" s="29"/>
      <c r="K455" s="29"/>
      <c r="L455" s="29"/>
      <c r="M455" s="29"/>
      <c r="N455" s="29"/>
      <c r="O455" s="29"/>
      <c r="P455" s="29"/>
      <c r="Q455" s="29"/>
      <c r="R455" s="29"/>
      <c r="S455" s="29"/>
      <c r="T455" s="325"/>
      <c r="U455" s="29"/>
      <c r="V455" s="29"/>
      <c r="W455" s="29"/>
      <c r="X455" s="29"/>
      <c r="Y455" s="29"/>
      <c r="Z455" s="29"/>
      <c r="AA455" s="29"/>
      <c r="AB455" s="29"/>
      <c r="AC455" s="29"/>
      <c r="AD455" s="29"/>
      <c r="AE455" s="29"/>
      <c r="AF455" s="29"/>
      <c r="AG455" s="29"/>
      <c r="AH455" s="29"/>
      <c r="AI455" s="29"/>
      <c r="AJ455" s="29"/>
      <c r="AK455" s="29"/>
    </row>
    <row r="456" spans="1:37" ht="15.75" customHeight="1">
      <c r="A456" s="29"/>
      <c r="B456" s="29"/>
      <c r="C456" s="29"/>
      <c r="D456" s="29"/>
      <c r="E456" s="750"/>
      <c r="F456" s="338"/>
      <c r="G456" s="29"/>
      <c r="H456" s="29"/>
      <c r="I456" s="29"/>
      <c r="J456" s="29"/>
      <c r="K456" s="29"/>
      <c r="L456" s="29"/>
      <c r="M456" s="29"/>
      <c r="N456" s="29"/>
      <c r="O456" s="29"/>
      <c r="P456" s="29"/>
      <c r="Q456" s="29"/>
      <c r="R456" s="29"/>
      <c r="S456" s="29"/>
      <c r="T456" s="325"/>
      <c r="U456" s="29"/>
      <c r="V456" s="29"/>
      <c r="W456" s="29"/>
      <c r="X456" s="29"/>
      <c r="Y456" s="29"/>
      <c r="Z456" s="29"/>
      <c r="AA456" s="29"/>
      <c r="AB456" s="29"/>
      <c r="AC456" s="29"/>
      <c r="AD456" s="29"/>
      <c r="AE456" s="29"/>
      <c r="AF456" s="29"/>
      <c r="AG456" s="29"/>
      <c r="AH456" s="29"/>
      <c r="AI456" s="29"/>
      <c r="AJ456" s="29"/>
      <c r="AK456" s="29"/>
    </row>
    <row r="457" spans="1:37" ht="15.75" customHeight="1">
      <c r="A457" s="29"/>
      <c r="B457" s="29"/>
      <c r="C457" s="29"/>
      <c r="D457" s="29"/>
      <c r="E457" s="750"/>
      <c r="F457" s="338"/>
      <c r="G457" s="29"/>
      <c r="H457" s="29"/>
      <c r="I457" s="29"/>
      <c r="J457" s="29"/>
      <c r="K457" s="29"/>
      <c r="L457" s="29"/>
      <c r="M457" s="29"/>
      <c r="N457" s="29"/>
      <c r="O457" s="29"/>
      <c r="P457" s="29"/>
      <c r="Q457" s="29"/>
      <c r="R457" s="29"/>
      <c r="S457" s="29"/>
      <c r="T457" s="325"/>
      <c r="U457" s="29"/>
      <c r="V457" s="29"/>
      <c r="W457" s="29"/>
      <c r="X457" s="29"/>
      <c r="Y457" s="29"/>
      <c r="Z457" s="29"/>
      <c r="AA457" s="29"/>
      <c r="AB457" s="29"/>
      <c r="AC457" s="29"/>
      <c r="AD457" s="29"/>
      <c r="AE457" s="29"/>
      <c r="AF457" s="29"/>
      <c r="AG457" s="29"/>
      <c r="AH457" s="29"/>
      <c r="AI457" s="29"/>
      <c r="AJ457" s="29"/>
      <c r="AK457" s="29"/>
    </row>
    <row r="458" spans="1:37" ht="15.75" customHeight="1">
      <c r="A458" s="29"/>
      <c r="B458" s="29"/>
      <c r="C458" s="29"/>
      <c r="D458" s="29"/>
      <c r="E458" s="750"/>
      <c r="F458" s="338"/>
      <c r="G458" s="29"/>
      <c r="H458" s="29"/>
      <c r="I458" s="29"/>
      <c r="J458" s="29"/>
      <c r="K458" s="29"/>
      <c r="L458" s="29"/>
      <c r="M458" s="29"/>
      <c r="N458" s="29"/>
      <c r="O458" s="29"/>
      <c r="P458" s="29"/>
      <c r="Q458" s="29"/>
      <c r="R458" s="29"/>
      <c r="S458" s="29"/>
      <c r="T458" s="325"/>
      <c r="U458" s="29"/>
      <c r="V458" s="29"/>
      <c r="W458" s="29"/>
      <c r="X458" s="29"/>
      <c r="Y458" s="29"/>
      <c r="Z458" s="29"/>
      <c r="AA458" s="29"/>
      <c r="AB458" s="29"/>
      <c r="AC458" s="29"/>
      <c r="AD458" s="29"/>
      <c r="AE458" s="29"/>
      <c r="AF458" s="29"/>
      <c r="AG458" s="29"/>
      <c r="AH458" s="29"/>
      <c r="AI458" s="29"/>
      <c r="AJ458" s="29"/>
      <c r="AK458" s="29"/>
    </row>
    <row r="459" spans="1:37" ht="15.75" customHeight="1">
      <c r="A459" s="29"/>
      <c r="B459" s="29"/>
      <c r="C459" s="29"/>
      <c r="D459" s="29"/>
      <c r="E459" s="750"/>
      <c r="F459" s="338"/>
      <c r="G459" s="29"/>
      <c r="H459" s="29"/>
      <c r="I459" s="29"/>
      <c r="J459" s="29"/>
      <c r="K459" s="29"/>
      <c r="L459" s="29"/>
      <c r="M459" s="29"/>
      <c r="N459" s="29"/>
      <c r="O459" s="29"/>
      <c r="P459" s="29"/>
      <c r="Q459" s="29"/>
      <c r="R459" s="29"/>
      <c r="S459" s="29"/>
      <c r="T459" s="325"/>
      <c r="U459" s="29"/>
      <c r="V459" s="29"/>
      <c r="W459" s="29"/>
      <c r="X459" s="29"/>
      <c r="Y459" s="29"/>
      <c r="Z459" s="29"/>
      <c r="AA459" s="29"/>
      <c r="AB459" s="29"/>
      <c r="AC459" s="29"/>
      <c r="AD459" s="29"/>
      <c r="AE459" s="29"/>
      <c r="AF459" s="29"/>
      <c r="AG459" s="29"/>
      <c r="AH459" s="29"/>
      <c r="AI459" s="29"/>
      <c r="AJ459" s="29"/>
      <c r="AK459" s="29"/>
    </row>
    <row r="460" spans="1:37" ht="15.75" customHeight="1">
      <c r="A460" s="29"/>
      <c r="B460" s="29"/>
      <c r="C460" s="29"/>
      <c r="D460" s="29"/>
      <c r="E460" s="750"/>
      <c r="F460" s="338"/>
      <c r="G460" s="29"/>
      <c r="H460" s="29"/>
      <c r="I460" s="29"/>
      <c r="J460" s="29"/>
      <c r="K460" s="29"/>
      <c r="L460" s="29"/>
      <c r="M460" s="29"/>
      <c r="N460" s="29"/>
      <c r="O460" s="29"/>
      <c r="P460" s="29"/>
      <c r="Q460" s="29"/>
      <c r="R460" s="29"/>
      <c r="S460" s="29"/>
      <c r="T460" s="325"/>
      <c r="U460" s="29"/>
      <c r="V460" s="29"/>
      <c r="W460" s="29"/>
      <c r="X460" s="29"/>
      <c r="Y460" s="29"/>
      <c r="Z460" s="29"/>
      <c r="AA460" s="29"/>
      <c r="AB460" s="29"/>
      <c r="AC460" s="29"/>
      <c r="AD460" s="29"/>
      <c r="AE460" s="29"/>
      <c r="AF460" s="29"/>
      <c r="AG460" s="29"/>
      <c r="AH460" s="29"/>
      <c r="AI460" s="29"/>
      <c r="AJ460" s="29"/>
      <c r="AK460" s="29"/>
    </row>
    <row r="461" spans="1:37" ht="15.75" customHeight="1">
      <c r="A461" s="29"/>
      <c r="B461" s="29"/>
      <c r="C461" s="29"/>
      <c r="D461" s="29"/>
      <c r="E461" s="750"/>
      <c r="F461" s="338"/>
      <c r="G461" s="29"/>
      <c r="H461" s="29"/>
      <c r="I461" s="29"/>
      <c r="J461" s="29"/>
      <c r="K461" s="29"/>
      <c r="L461" s="29"/>
      <c r="M461" s="29"/>
      <c r="N461" s="29"/>
      <c r="O461" s="29"/>
      <c r="P461" s="29"/>
      <c r="Q461" s="29"/>
      <c r="R461" s="29"/>
      <c r="S461" s="29"/>
      <c r="T461" s="325"/>
      <c r="U461" s="29"/>
      <c r="V461" s="29"/>
      <c r="W461" s="29"/>
      <c r="X461" s="29"/>
      <c r="Y461" s="29"/>
      <c r="Z461" s="29"/>
      <c r="AA461" s="29"/>
      <c r="AB461" s="29"/>
      <c r="AC461" s="29"/>
      <c r="AD461" s="29"/>
      <c r="AE461" s="29"/>
      <c r="AF461" s="29"/>
      <c r="AG461" s="29"/>
      <c r="AH461" s="29"/>
      <c r="AI461" s="29"/>
      <c r="AJ461" s="29"/>
      <c r="AK461" s="29"/>
    </row>
    <row r="462" spans="1:37" ht="15.75" customHeight="1">
      <c r="A462" s="29"/>
      <c r="B462" s="29"/>
      <c r="C462" s="29"/>
      <c r="D462" s="29"/>
      <c r="E462" s="750"/>
      <c r="F462" s="338"/>
      <c r="G462" s="29"/>
      <c r="H462" s="29"/>
      <c r="I462" s="29"/>
      <c r="J462" s="29"/>
      <c r="K462" s="29"/>
      <c r="L462" s="29"/>
      <c r="M462" s="29"/>
      <c r="N462" s="29"/>
      <c r="O462" s="29"/>
      <c r="P462" s="29"/>
      <c r="Q462" s="29"/>
      <c r="R462" s="29"/>
      <c r="S462" s="29"/>
      <c r="T462" s="325"/>
      <c r="U462" s="29"/>
      <c r="V462" s="29"/>
      <c r="W462" s="29"/>
      <c r="X462" s="29"/>
      <c r="Y462" s="29"/>
      <c r="Z462" s="29"/>
      <c r="AA462" s="29"/>
      <c r="AB462" s="29"/>
      <c r="AC462" s="29"/>
      <c r="AD462" s="29"/>
      <c r="AE462" s="29"/>
      <c r="AF462" s="29"/>
      <c r="AG462" s="29"/>
      <c r="AH462" s="29"/>
      <c r="AI462" s="29"/>
      <c r="AJ462" s="29"/>
      <c r="AK462" s="29"/>
    </row>
    <row r="463" spans="1:37" ht="15.75" customHeight="1">
      <c r="A463" s="29"/>
      <c r="B463" s="29"/>
      <c r="C463" s="29"/>
      <c r="D463" s="29"/>
      <c r="E463" s="750"/>
      <c r="F463" s="338"/>
      <c r="G463" s="29"/>
      <c r="H463" s="29"/>
      <c r="I463" s="29"/>
      <c r="J463" s="29"/>
      <c r="K463" s="29"/>
      <c r="L463" s="29"/>
      <c r="M463" s="29"/>
      <c r="N463" s="29"/>
      <c r="O463" s="29"/>
      <c r="P463" s="29"/>
      <c r="Q463" s="29"/>
      <c r="R463" s="29"/>
      <c r="S463" s="29"/>
      <c r="T463" s="325"/>
      <c r="U463" s="29"/>
      <c r="V463" s="29"/>
      <c r="W463" s="29"/>
      <c r="X463" s="29"/>
      <c r="Y463" s="29"/>
      <c r="Z463" s="29"/>
      <c r="AA463" s="29"/>
      <c r="AB463" s="29"/>
      <c r="AC463" s="29"/>
      <c r="AD463" s="29"/>
      <c r="AE463" s="29"/>
      <c r="AF463" s="29"/>
      <c r="AG463" s="29"/>
      <c r="AH463" s="29"/>
      <c r="AI463" s="29"/>
      <c r="AJ463" s="29"/>
      <c r="AK463" s="29"/>
    </row>
    <row r="464" spans="1:37" ht="15.75" customHeight="1">
      <c r="A464" s="29"/>
      <c r="B464" s="29"/>
      <c r="C464" s="29"/>
      <c r="D464" s="29"/>
      <c r="E464" s="750"/>
      <c r="F464" s="338"/>
      <c r="G464" s="29"/>
      <c r="H464" s="29"/>
      <c r="I464" s="29"/>
      <c r="J464" s="29"/>
      <c r="K464" s="29"/>
      <c r="L464" s="29"/>
      <c r="M464" s="29"/>
      <c r="N464" s="29"/>
      <c r="O464" s="29"/>
      <c r="P464" s="29"/>
      <c r="Q464" s="29"/>
      <c r="R464" s="29"/>
      <c r="S464" s="29"/>
      <c r="T464" s="325"/>
      <c r="U464" s="29"/>
      <c r="V464" s="29"/>
      <c r="W464" s="29"/>
      <c r="X464" s="29"/>
      <c r="Y464" s="29"/>
      <c r="Z464" s="29"/>
      <c r="AA464" s="29"/>
      <c r="AB464" s="29"/>
      <c r="AC464" s="29"/>
      <c r="AD464" s="29"/>
      <c r="AE464" s="29"/>
      <c r="AF464" s="29"/>
      <c r="AG464" s="29"/>
      <c r="AH464" s="29"/>
      <c r="AI464" s="29"/>
      <c r="AJ464" s="29"/>
      <c r="AK464" s="29"/>
    </row>
    <row r="465" spans="1:37" ht="15.75" customHeight="1">
      <c r="A465" s="29"/>
      <c r="B465" s="29"/>
      <c r="C465" s="29"/>
      <c r="D465" s="29"/>
      <c r="E465" s="750"/>
      <c r="F465" s="338"/>
      <c r="G465" s="29"/>
      <c r="H465" s="29"/>
      <c r="I465" s="29"/>
      <c r="J465" s="29"/>
      <c r="K465" s="29"/>
      <c r="L465" s="29"/>
      <c r="M465" s="29"/>
      <c r="N465" s="29"/>
      <c r="O465" s="29"/>
      <c r="P465" s="29"/>
      <c r="Q465" s="29"/>
      <c r="R465" s="29"/>
      <c r="S465" s="29"/>
      <c r="T465" s="325"/>
      <c r="U465" s="29"/>
      <c r="V465" s="29"/>
      <c r="W465" s="29"/>
      <c r="X465" s="29"/>
      <c r="Y465" s="29"/>
      <c r="Z465" s="29"/>
      <c r="AA465" s="29"/>
      <c r="AB465" s="29"/>
      <c r="AC465" s="29"/>
      <c r="AD465" s="29"/>
      <c r="AE465" s="29"/>
      <c r="AF465" s="29"/>
      <c r="AG465" s="29"/>
      <c r="AH465" s="29"/>
      <c r="AI465" s="29"/>
      <c r="AJ465" s="29"/>
      <c r="AK465" s="29"/>
    </row>
    <row r="466" spans="1:37" ht="15.75" customHeight="1">
      <c r="A466" s="29"/>
      <c r="B466" s="29"/>
      <c r="C466" s="29"/>
      <c r="D466" s="29"/>
      <c r="E466" s="750"/>
      <c r="F466" s="338"/>
      <c r="G466" s="29"/>
      <c r="H466" s="29"/>
      <c r="I466" s="29"/>
      <c r="J466" s="29"/>
      <c r="K466" s="29"/>
      <c r="L466" s="29"/>
      <c r="M466" s="29"/>
      <c r="N466" s="29"/>
      <c r="O466" s="29"/>
      <c r="P466" s="29"/>
      <c r="Q466" s="29"/>
      <c r="R466" s="29"/>
      <c r="S466" s="29"/>
      <c r="T466" s="325"/>
      <c r="U466" s="29"/>
      <c r="V466" s="29"/>
      <c r="W466" s="29"/>
      <c r="X466" s="29"/>
      <c r="Y466" s="29"/>
      <c r="Z466" s="29"/>
      <c r="AA466" s="29"/>
      <c r="AB466" s="29"/>
      <c r="AC466" s="29"/>
      <c r="AD466" s="29"/>
      <c r="AE466" s="29"/>
      <c r="AF466" s="29"/>
      <c r="AG466" s="29"/>
      <c r="AH466" s="29"/>
      <c r="AI466" s="29"/>
      <c r="AJ466" s="29"/>
      <c r="AK466" s="29"/>
    </row>
    <row r="467" spans="1:37" ht="15.75" customHeight="1">
      <c r="A467" s="29"/>
      <c r="B467" s="29"/>
      <c r="C467" s="29"/>
      <c r="D467" s="29"/>
      <c r="E467" s="750"/>
      <c r="F467" s="338"/>
      <c r="G467" s="29"/>
      <c r="H467" s="29"/>
      <c r="I467" s="29"/>
      <c r="J467" s="29"/>
      <c r="K467" s="29"/>
      <c r="L467" s="29"/>
      <c r="M467" s="29"/>
      <c r="N467" s="29"/>
      <c r="O467" s="29"/>
      <c r="P467" s="29"/>
      <c r="Q467" s="29"/>
      <c r="R467" s="29"/>
      <c r="S467" s="29"/>
      <c r="T467" s="325"/>
      <c r="U467" s="29"/>
      <c r="V467" s="29"/>
      <c r="W467" s="29"/>
      <c r="X467" s="29"/>
      <c r="Y467" s="29"/>
      <c r="Z467" s="29"/>
      <c r="AA467" s="29"/>
      <c r="AB467" s="29"/>
      <c r="AC467" s="29"/>
      <c r="AD467" s="29"/>
      <c r="AE467" s="29"/>
      <c r="AF467" s="29"/>
      <c r="AG467" s="29"/>
      <c r="AH467" s="29"/>
      <c r="AI467" s="29"/>
      <c r="AJ467" s="29"/>
      <c r="AK467" s="29"/>
    </row>
    <row r="468" spans="1:37" ht="15.75" customHeight="1">
      <c r="A468" s="29"/>
      <c r="B468" s="29"/>
      <c r="C468" s="29"/>
      <c r="D468" s="29"/>
      <c r="E468" s="750"/>
      <c r="F468" s="338"/>
      <c r="G468" s="29"/>
      <c r="H468" s="29"/>
      <c r="I468" s="29"/>
      <c r="J468" s="29"/>
      <c r="K468" s="29"/>
      <c r="L468" s="29"/>
      <c r="M468" s="29"/>
      <c r="N468" s="29"/>
      <c r="O468" s="29"/>
      <c r="P468" s="29"/>
      <c r="Q468" s="29"/>
      <c r="R468" s="29"/>
      <c r="S468" s="29"/>
      <c r="T468" s="325"/>
      <c r="U468" s="29"/>
      <c r="V468" s="29"/>
      <c r="W468" s="29"/>
      <c r="X468" s="29"/>
      <c r="Y468" s="29"/>
      <c r="Z468" s="29"/>
      <c r="AA468" s="29"/>
      <c r="AB468" s="29"/>
      <c r="AC468" s="29"/>
      <c r="AD468" s="29"/>
      <c r="AE468" s="29"/>
      <c r="AF468" s="29"/>
      <c r="AG468" s="29"/>
      <c r="AH468" s="29"/>
      <c r="AI468" s="29"/>
      <c r="AJ468" s="29"/>
      <c r="AK468" s="29"/>
    </row>
    <row r="469" spans="1:37" ht="15.75" customHeight="1">
      <c r="A469" s="29"/>
      <c r="B469" s="29"/>
      <c r="C469" s="29"/>
      <c r="D469" s="29"/>
      <c r="E469" s="750"/>
      <c r="F469" s="338"/>
      <c r="G469" s="29"/>
      <c r="H469" s="29"/>
      <c r="I469" s="29"/>
      <c r="J469" s="29"/>
      <c r="K469" s="29"/>
      <c r="L469" s="29"/>
      <c r="M469" s="29"/>
      <c r="N469" s="29"/>
      <c r="O469" s="29"/>
      <c r="P469" s="29"/>
      <c r="Q469" s="29"/>
      <c r="R469" s="29"/>
      <c r="S469" s="29"/>
      <c r="T469" s="325"/>
      <c r="U469" s="29"/>
      <c r="V469" s="29"/>
      <c r="W469" s="29"/>
      <c r="X469" s="29"/>
      <c r="Y469" s="29"/>
      <c r="Z469" s="29"/>
      <c r="AA469" s="29"/>
      <c r="AB469" s="29"/>
      <c r="AC469" s="29"/>
      <c r="AD469" s="29"/>
      <c r="AE469" s="29"/>
      <c r="AF469" s="29"/>
      <c r="AG469" s="29"/>
      <c r="AH469" s="29"/>
      <c r="AI469" s="29"/>
      <c r="AJ469" s="29"/>
      <c r="AK469" s="29"/>
    </row>
    <row r="470" spans="1:37" ht="15.75" customHeight="1">
      <c r="A470" s="29"/>
      <c r="B470" s="29"/>
      <c r="C470" s="29"/>
      <c r="D470" s="29"/>
      <c r="E470" s="750"/>
      <c r="F470" s="338"/>
      <c r="G470" s="29"/>
      <c r="H470" s="29"/>
      <c r="I470" s="29"/>
      <c r="J470" s="29"/>
      <c r="K470" s="29"/>
      <c r="L470" s="29"/>
      <c r="M470" s="29"/>
      <c r="N470" s="29"/>
      <c r="O470" s="29"/>
      <c r="P470" s="29"/>
      <c r="Q470" s="29"/>
      <c r="R470" s="29"/>
      <c r="S470" s="29"/>
      <c r="T470" s="325"/>
      <c r="U470" s="29"/>
      <c r="V470" s="29"/>
      <c r="W470" s="29"/>
      <c r="X470" s="29"/>
      <c r="Y470" s="29"/>
      <c r="Z470" s="29"/>
      <c r="AA470" s="29"/>
      <c r="AB470" s="29"/>
      <c r="AC470" s="29"/>
      <c r="AD470" s="29"/>
      <c r="AE470" s="29"/>
      <c r="AF470" s="29"/>
      <c r="AG470" s="29"/>
      <c r="AH470" s="29"/>
      <c r="AI470" s="29"/>
      <c r="AJ470" s="29"/>
      <c r="AK470" s="29"/>
    </row>
    <row r="471" spans="1:37" ht="15.75" customHeight="1">
      <c r="A471" s="29"/>
      <c r="B471" s="29"/>
      <c r="C471" s="29"/>
      <c r="D471" s="29"/>
      <c r="E471" s="750"/>
      <c r="F471" s="338"/>
      <c r="G471" s="29"/>
      <c r="H471" s="29"/>
      <c r="I471" s="29"/>
      <c r="J471" s="29"/>
      <c r="K471" s="29"/>
      <c r="L471" s="29"/>
      <c r="M471" s="29"/>
      <c r="N471" s="29"/>
      <c r="O471" s="29"/>
      <c r="P471" s="29"/>
      <c r="Q471" s="29"/>
      <c r="R471" s="29"/>
      <c r="S471" s="29"/>
      <c r="T471" s="325"/>
      <c r="U471" s="29"/>
      <c r="V471" s="29"/>
      <c r="W471" s="29"/>
      <c r="X471" s="29"/>
      <c r="Y471" s="29"/>
      <c r="Z471" s="29"/>
      <c r="AA471" s="29"/>
      <c r="AB471" s="29"/>
      <c r="AC471" s="29"/>
      <c r="AD471" s="29"/>
      <c r="AE471" s="29"/>
      <c r="AF471" s="29"/>
      <c r="AG471" s="29"/>
      <c r="AH471" s="29"/>
      <c r="AI471" s="29"/>
      <c r="AJ471" s="29"/>
      <c r="AK471" s="29"/>
    </row>
    <row r="472" spans="1:37" ht="15.75" customHeight="1">
      <c r="A472" s="29"/>
      <c r="B472" s="29"/>
      <c r="C472" s="29"/>
      <c r="D472" s="29"/>
      <c r="E472" s="750"/>
      <c r="F472" s="338"/>
      <c r="G472" s="29"/>
      <c r="H472" s="29"/>
      <c r="I472" s="29"/>
      <c r="J472" s="29"/>
      <c r="K472" s="29"/>
      <c r="L472" s="29"/>
      <c r="M472" s="29"/>
      <c r="N472" s="29"/>
      <c r="O472" s="29"/>
      <c r="P472" s="29"/>
      <c r="Q472" s="29"/>
      <c r="R472" s="29"/>
      <c r="S472" s="29"/>
      <c r="T472" s="325"/>
      <c r="U472" s="29"/>
      <c r="V472" s="29"/>
      <c r="W472" s="29"/>
      <c r="X472" s="29"/>
      <c r="Y472" s="29"/>
      <c r="Z472" s="29"/>
      <c r="AA472" s="29"/>
      <c r="AB472" s="29"/>
      <c r="AC472" s="29"/>
      <c r="AD472" s="29"/>
      <c r="AE472" s="29"/>
      <c r="AF472" s="29"/>
      <c r="AG472" s="29"/>
      <c r="AH472" s="29"/>
      <c r="AI472" s="29"/>
      <c r="AJ472" s="29"/>
      <c r="AK472" s="29"/>
    </row>
    <row r="473" spans="1:37" ht="15.75" customHeight="1">
      <c r="A473" s="29"/>
      <c r="B473" s="29"/>
      <c r="C473" s="29"/>
      <c r="D473" s="29"/>
      <c r="E473" s="750"/>
      <c r="F473" s="338"/>
      <c r="G473" s="29"/>
      <c r="H473" s="29"/>
      <c r="I473" s="29"/>
      <c r="J473" s="29"/>
      <c r="K473" s="29"/>
      <c r="L473" s="29"/>
      <c r="M473" s="29"/>
      <c r="N473" s="29"/>
      <c r="O473" s="29"/>
      <c r="P473" s="29"/>
      <c r="Q473" s="29"/>
      <c r="R473" s="29"/>
      <c r="S473" s="29"/>
      <c r="T473" s="325"/>
      <c r="U473" s="29"/>
      <c r="V473" s="29"/>
      <c r="W473" s="29"/>
      <c r="X473" s="29"/>
      <c r="Y473" s="29"/>
      <c r="Z473" s="29"/>
      <c r="AA473" s="29"/>
      <c r="AB473" s="29"/>
      <c r="AC473" s="29"/>
      <c r="AD473" s="29"/>
      <c r="AE473" s="29"/>
      <c r="AF473" s="29"/>
      <c r="AG473" s="29"/>
      <c r="AH473" s="29"/>
      <c r="AI473" s="29"/>
      <c r="AJ473" s="29"/>
      <c r="AK473" s="29"/>
    </row>
    <row r="474" spans="1:37" ht="15.75" customHeight="1">
      <c r="A474" s="29"/>
      <c r="B474" s="29"/>
      <c r="C474" s="29"/>
      <c r="D474" s="29"/>
      <c r="E474" s="750"/>
      <c r="F474" s="338"/>
      <c r="G474" s="29"/>
      <c r="H474" s="29"/>
      <c r="I474" s="29"/>
      <c r="J474" s="29"/>
      <c r="K474" s="29"/>
      <c r="L474" s="29"/>
      <c r="M474" s="29"/>
      <c r="N474" s="29"/>
      <c r="O474" s="29"/>
      <c r="P474" s="29"/>
      <c r="Q474" s="29"/>
      <c r="R474" s="29"/>
      <c r="S474" s="29"/>
      <c r="T474" s="325"/>
      <c r="U474" s="29"/>
      <c r="V474" s="29"/>
      <c r="W474" s="29"/>
      <c r="X474" s="29"/>
      <c r="Y474" s="29"/>
      <c r="Z474" s="29"/>
      <c r="AA474" s="29"/>
      <c r="AB474" s="29"/>
      <c r="AC474" s="29"/>
      <c r="AD474" s="29"/>
      <c r="AE474" s="29"/>
      <c r="AF474" s="29"/>
      <c r="AG474" s="29"/>
      <c r="AH474" s="29"/>
      <c r="AI474" s="29"/>
      <c r="AJ474" s="29"/>
      <c r="AK474" s="29"/>
    </row>
    <row r="475" spans="1:37" ht="15.75" customHeight="1">
      <c r="A475" s="29"/>
      <c r="B475" s="29"/>
      <c r="C475" s="29"/>
      <c r="D475" s="29"/>
      <c r="E475" s="750"/>
      <c r="F475" s="338"/>
      <c r="G475" s="29"/>
      <c r="H475" s="29"/>
      <c r="I475" s="29"/>
      <c r="J475" s="29"/>
      <c r="K475" s="29"/>
      <c r="L475" s="29"/>
      <c r="M475" s="29"/>
      <c r="N475" s="29"/>
      <c r="O475" s="29"/>
      <c r="P475" s="29"/>
      <c r="Q475" s="29"/>
      <c r="R475" s="29"/>
      <c r="S475" s="29"/>
      <c r="T475" s="325"/>
      <c r="U475" s="29"/>
      <c r="V475" s="29"/>
      <c r="W475" s="29"/>
      <c r="X475" s="29"/>
      <c r="Y475" s="29"/>
      <c r="Z475" s="29"/>
      <c r="AA475" s="29"/>
      <c r="AB475" s="29"/>
      <c r="AC475" s="29"/>
      <c r="AD475" s="29"/>
      <c r="AE475" s="29"/>
      <c r="AF475" s="29"/>
      <c r="AG475" s="29"/>
      <c r="AH475" s="29"/>
      <c r="AI475" s="29"/>
      <c r="AJ475" s="29"/>
      <c r="AK475" s="29"/>
    </row>
    <row r="476" spans="1:37" ht="15.75" customHeight="1">
      <c r="A476" s="29"/>
      <c r="B476" s="29"/>
      <c r="C476" s="29"/>
      <c r="D476" s="29"/>
      <c r="E476" s="750"/>
      <c r="F476" s="338"/>
      <c r="G476" s="29"/>
      <c r="H476" s="29"/>
      <c r="I476" s="29"/>
      <c r="J476" s="29"/>
      <c r="K476" s="29"/>
      <c r="L476" s="29"/>
      <c r="M476" s="29"/>
      <c r="N476" s="29"/>
      <c r="O476" s="29"/>
      <c r="P476" s="29"/>
      <c r="Q476" s="29"/>
      <c r="R476" s="29"/>
      <c r="S476" s="29"/>
      <c r="T476" s="325"/>
      <c r="U476" s="29"/>
      <c r="V476" s="29"/>
      <c r="W476" s="29"/>
      <c r="X476" s="29"/>
      <c r="Y476" s="29"/>
      <c r="Z476" s="29"/>
      <c r="AA476" s="29"/>
      <c r="AB476" s="29"/>
      <c r="AC476" s="29"/>
      <c r="AD476" s="29"/>
      <c r="AE476" s="29"/>
      <c r="AF476" s="29"/>
      <c r="AG476" s="29"/>
      <c r="AH476" s="29"/>
      <c r="AI476" s="29"/>
      <c r="AJ476" s="29"/>
      <c r="AK476" s="29"/>
    </row>
    <row r="477" spans="1:37" ht="15.75" customHeight="1">
      <c r="A477" s="29"/>
      <c r="B477" s="29"/>
      <c r="C477" s="29"/>
      <c r="D477" s="29"/>
      <c r="E477" s="750"/>
      <c r="F477" s="338"/>
      <c r="G477" s="29"/>
      <c r="H477" s="29"/>
      <c r="I477" s="29"/>
      <c r="J477" s="29"/>
      <c r="K477" s="29"/>
      <c r="L477" s="29"/>
      <c r="M477" s="29"/>
      <c r="N477" s="29"/>
      <c r="O477" s="29"/>
      <c r="P477" s="29"/>
      <c r="Q477" s="29"/>
      <c r="R477" s="29"/>
      <c r="S477" s="29"/>
      <c r="T477" s="325"/>
      <c r="U477" s="29"/>
      <c r="V477" s="29"/>
      <c r="W477" s="29"/>
      <c r="X477" s="29"/>
      <c r="Y477" s="29"/>
      <c r="Z477" s="29"/>
      <c r="AA477" s="29"/>
      <c r="AB477" s="29"/>
      <c r="AC477" s="29"/>
      <c r="AD477" s="29"/>
      <c r="AE477" s="29"/>
      <c r="AF477" s="29"/>
      <c r="AG477" s="29"/>
      <c r="AH477" s="29"/>
      <c r="AI477" s="29"/>
      <c r="AJ477" s="29"/>
      <c r="AK477" s="29"/>
    </row>
    <row r="478" spans="1:37" ht="15.75" customHeight="1">
      <c r="A478" s="29"/>
      <c r="B478" s="29"/>
      <c r="C478" s="29"/>
      <c r="D478" s="29"/>
      <c r="E478" s="750"/>
      <c r="F478" s="338"/>
      <c r="G478" s="29"/>
      <c r="H478" s="29"/>
      <c r="I478" s="29"/>
      <c r="J478" s="29"/>
      <c r="K478" s="29"/>
      <c r="L478" s="29"/>
      <c r="M478" s="29"/>
      <c r="N478" s="29"/>
      <c r="O478" s="29"/>
      <c r="P478" s="29"/>
      <c r="Q478" s="29"/>
      <c r="R478" s="29"/>
      <c r="S478" s="29"/>
      <c r="T478" s="325"/>
      <c r="U478" s="29"/>
      <c r="V478" s="29"/>
      <c r="W478" s="29"/>
      <c r="X478" s="29"/>
      <c r="Y478" s="29"/>
      <c r="Z478" s="29"/>
      <c r="AA478" s="29"/>
      <c r="AB478" s="29"/>
      <c r="AC478" s="29"/>
      <c r="AD478" s="29"/>
      <c r="AE478" s="29"/>
      <c r="AF478" s="29"/>
      <c r="AG478" s="29"/>
      <c r="AH478" s="29"/>
      <c r="AI478" s="29"/>
      <c r="AJ478" s="29"/>
      <c r="AK478" s="29"/>
    </row>
    <row r="479" spans="1:37" ht="15.75" customHeight="1">
      <c r="A479" s="29"/>
      <c r="B479" s="29"/>
      <c r="C479" s="29"/>
      <c r="D479" s="29"/>
      <c r="E479" s="750"/>
      <c r="F479" s="338"/>
      <c r="G479" s="29"/>
      <c r="H479" s="29"/>
      <c r="I479" s="29"/>
      <c r="J479" s="29"/>
      <c r="K479" s="29"/>
      <c r="L479" s="29"/>
      <c r="M479" s="29"/>
      <c r="N479" s="29"/>
      <c r="O479" s="29"/>
      <c r="P479" s="29"/>
      <c r="Q479" s="29"/>
      <c r="R479" s="29"/>
      <c r="S479" s="29"/>
      <c r="T479" s="325"/>
      <c r="U479" s="29"/>
      <c r="V479" s="29"/>
      <c r="W479" s="29"/>
      <c r="X479" s="29"/>
      <c r="Y479" s="29"/>
      <c r="Z479" s="29"/>
      <c r="AA479" s="29"/>
      <c r="AB479" s="29"/>
      <c r="AC479" s="29"/>
      <c r="AD479" s="29"/>
      <c r="AE479" s="29"/>
      <c r="AF479" s="29"/>
      <c r="AG479" s="29"/>
      <c r="AH479" s="29"/>
      <c r="AI479" s="29"/>
      <c r="AJ479" s="29"/>
      <c r="AK479" s="29"/>
    </row>
    <row r="480" spans="1:37" ht="15.75" customHeight="1">
      <c r="A480" s="29"/>
      <c r="B480" s="29"/>
      <c r="C480" s="29"/>
      <c r="D480" s="29"/>
      <c r="E480" s="750"/>
      <c r="F480" s="338"/>
      <c r="G480" s="29"/>
      <c r="H480" s="29"/>
      <c r="I480" s="29"/>
      <c r="J480" s="29"/>
      <c r="K480" s="29"/>
      <c r="L480" s="29"/>
      <c r="M480" s="29"/>
      <c r="N480" s="29"/>
      <c r="O480" s="29"/>
      <c r="P480" s="29"/>
      <c r="Q480" s="29"/>
      <c r="R480" s="29"/>
      <c r="S480" s="29"/>
      <c r="T480" s="325"/>
      <c r="U480" s="29"/>
      <c r="V480" s="29"/>
      <c r="W480" s="29"/>
      <c r="X480" s="29"/>
      <c r="Y480" s="29"/>
      <c r="Z480" s="29"/>
      <c r="AA480" s="29"/>
      <c r="AB480" s="29"/>
      <c r="AC480" s="29"/>
      <c r="AD480" s="29"/>
      <c r="AE480" s="29"/>
      <c r="AF480" s="29"/>
      <c r="AG480" s="29"/>
      <c r="AH480" s="29"/>
      <c r="AI480" s="29"/>
      <c r="AJ480" s="29"/>
      <c r="AK480" s="29"/>
    </row>
    <row r="481" spans="1:37" ht="15.75" customHeight="1">
      <c r="A481" s="29"/>
      <c r="B481" s="29"/>
      <c r="C481" s="29"/>
      <c r="D481" s="29"/>
      <c r="E481" s="750"/>
      <c r="F481" s="338"/>
      <c r="G481" s="29"/>
      <c r="H481" s="29"/>
      <c r="I481" s="29"/>
      <c r="J481" s="29"/>
      <c r="K481" s="29"/>
      <c r="L481" s="29"/>
      <c r="M481" s="29"/>
      <c r="N481" s="29"/>
      <c r="O481" s="29"/>
      <c r="P481" s="29"/>
      <c r="Q481" s="29"/>
      <c r="R481" s="29"/>
      <c r="S481" s="29"/>
      <c r="T481" s="325"/>
      <c r="U481" s="29"/>
      <c r="V481" s="29"/>
      <c r="W481" s="29"/>
      <c r="X481" s="29"/>
      <c r="Y481" s="29"/>
      <c r="Z481" s="29"/>
      <c r="AA481" s="29"/>
      <c r="AB481" s="29"/>
      <c r="AC481" s="29"/>
      <c r="AD481" s="29"/>
      <c r="AE481" s="29"/>
      <c r="AF481" s="29"/>
      <c r="AG481" s="29"/>
      <c r="AH481" s="29"/>
      <c r="AI481" s="29"/>
      <c r="AJ481" s="29"/>
      <c r="AK481" s="29"/>
    </row>
    <row r="482" spans="1:37" ht="15.75" customHeight="1">
      <c r="A482" s="29"/>
      <c r="B482" s="29"/>
      <c r="C482" s="29"/>
      <c r="D482" s="29"/>
      <c r="E482" s="750"/>
      <c r="F482" s="338"/>
      <c r="G482" s="29"/>
      <c r="H482" s="29"/>
      <c r="I482" s="29"/>
      <c r="J482" s="29"/>
      <c r="K482" s="29"/>
      <c r="L482" s="29"/>
      <c r="M482" s="29"/>
      <c r="N482" s="29"/>
      <c r="O482" s="29"/>
      <c r="P482" s="29"/>
      <c r="Q482" s="29"/>
      <c r="R482" s="29"/>
      <c r="S482" s="29"/>
      <c r="T482" s="325"/>
      <c r="U482" s="29"/>
      <c r="V482" s="29"/>
      <c r="W482" s="29"/>
      <c r="X482" s="29"/>
      <c r="Y482" s="29"/>
      <c r="Z482" s="29"/>
      <c r="AA482" s="29"/>
      <c r="AB482" s="29"/>
      <c r="AC482" s="29"/>
      <c r="AD482" s="29"/>
      <c r="AE482" s="29"/>
      <c r="AF482" s="29"/>
      <c r="AG482" s="29"/>
      <c r="AH482" s="29"/>
      <c r="AI482" s="29"/>
      <c r="AJ482" s="29"/>
      <c r="AK482" s="29"/>
    </row>
    <row r="483" spans="1:37" ht="15.75" customHeight="1">
      <c r="A483" s="29"/>
      <c r="B483" s="29"/>
      <c r="C483" s="29"/>
      <c r="D483" s="29"/>
      <c r="E483" s="750"/>
      <c r="F483" s="338"/>
      <c r="G483" s="29"/>
      <c r="H483" s="29"/>
      <c r="I483" s="29"/>
      <c r="J483" s="29"/>
      <c r="K483" s="29"/>
      <c r="L483" s="29"/>
      <c r="M483" s="29"/>
      <c r="N483" s="29"/>
      <c r="O483" s="29"/>
      <c r="P483" s="29"/>
      <c r="Q483" s="29"/>
      <c r="R483" s="29"/>
      <c r="S483" s="29"/>
      <c r="T483" s="325"/>
      <c r="U483" s="29"/>
      <c r="V483" s="29"/>
      <c r="W483" s="29"/>
      <c r="X483" s="29"/>
      <c r="Y483" s="29"/>
      <c r="Z483" s="29"/>
      <c r="AA483" s="29"/>
      <c r="AB483" s="29"/>
      <c r="AC483" s="29"/>
      <c r="AD483" s="29"/>
      <c r="AE483" s="29"/>
      <c r="AF483" s="29"/>
      <c r="AG483" s="29"/>
      <c r="AH483" s="29"/>
      <c r="AI483" s="29"/>
      <c r="AJ483" s="29"/>
      <c r="AK483" s="29"/>
    </row>
    <row r="484" spans="1:37" ht="15.75" customHeight="1">
      <c r="A484" s="29"/>
      <c r="B484" s="29"/>
      <c r="C484" s="29"/>
      <c r="D484" s="29"/>
      <c r="E484" s="750"/>
      <c r="F484" s="338"/>
      <c r="G484" s="29"/>
      <c r="H484" s="29"/>
      <c r="I484" s="29"/>
      <c r="J484" s="29"/>
      <c r="K484" s="29"/>
      <c r="L484" s="29"/>
      <c r="M484" s="29"/>
      <c r="N484" s="29"/>
      <c r="O484" s="29"/>
      <c r="P484" s="29"/>
      <c r="Q484" s="29"/>
      <c r="R484" s="29"/>
      <c r="S484" s="29"/>
      <c r="T484" s="325"/>
      <c r="U484" s="29"/>
      <c r="V484" s="29"/>
      <c r="W484" s="29"/>
      <c r="X484" s="29"/>
      <c r="Y484" s="29"/>
      <c r="Z484" s="29"/>
      <c r="AA484" s="29"/>
      <c r="AB484" s="29"/>
      <c r="AC484" s="29"/>
      <c r="AD484" s="29"/>
      <c r="AE484" s="29"/>
      <c r="AF484" s="29"/>
      <c r="AG484" s="29"/>
      <c r="AH484" s="29"/>
      <c r="AI484" s="29"/>
      <c r="AJ484" s="29"/>
      <c r="AK484" s="29"/>
    </row>
    <row r="485" spans="1:37" ht="15.75" customHeight="1">
      <c r="A485" s="29"/>
      <c r="B485" s="29"/>
      <c r="C485" s="29"/>
      <c r="D485" s="29"/>
      <c r="E485" s="750"/>
      <c r="F485" s="338"/>
      <c r="G485" s="29"/>
      <c r="H485" s="29"/>
      <c r="I485" s="29"/>
      <c r="J485" s="29"/>
      <c r="K485" s="29"/>
      <c r="L485" s="29"/>
      <c r="M485" s="29"/>
      <c r="N485" s="29"/>
      <c r="O485" s="29"/>
      <c r="P485" s="29"/>
      <c r="Q485" s="29"/>
      <c r="R485" s="29"/>
      <c r="S485" s="29"/>
      <c r="T485" s="325"/>
      <c r="U485" s="29"/>
      <c r="V485" s="29"/>
      <c r="W485" s="29"/>
      <c r="X485" s="29"/>
      <c r="Y485" s="29"/>
      <c r="Z485" s="29"/>
      <c r="AA485" s="29"/>
      <c r="AB485" s="29"/>
      <c r="AC485" s="29"/>
      <c r="AD485" s="29"/>
      <c r="AE485" s="29"/>
      <c r="AF485" s="29"/>
      <c r="AG485" s="29"/>
      <c r="AH485" s="29"/>
      <c r="AI485" s="29"/>
      <c r="AJ485" s="29"/>
      <c r="AK485" s="29"/>
    </row>
    <row r="486" spans="1:37" ht="15.75" customHeight="1">
      <c r="A486" s="29"/>
      <c r="B486" s="29"/>
      <c r="C486" s="29"/>
      <c r="D486" s="29"/>
      <c r="E486" s="750"/>
      <c r="F486" s="338"/>
      <c r="G486" s="29"/>
      <c r="H486" s="29"/>
      <c r="I486" s="29"/>
      <c r="J486" s="29"/>
      <c r="K486" s="29"/>
      <c r="L486" s="29"/>
      <c r="M486" s="29"/>
      <c r="N486" s="29"/>
      <c r="O486" s="29"/>
      <c r="P486" s="29"/>
      <c r="Q486" s="29"/>
      <c r="R486" s="29"/>
      <c r="S486" s="29"/>
      <c r="T486" s="325"/>
      <c r="U486" s="29"/>
      <c r="V486" s="29"/>
      <c r="W486" s="29"/>
      <c r="X486" s="29"/>
      <c r="Y486" s="29"/>
      <c r="Z486" s="29"/>
      <c r="AA486" s="29"/>
      <c r="AB486" s="29"/>
      <c r="AC486" s="29"/>
      <c r="AD486" s="29"/>
      <c r="AE486" s="29"/>
      <c r="AF486" s="29"/>
      <c r="AG486" s="29"/>
      <c r="AH486" s="29"/>
      <c r="AI486" s="29"/>
      <c r="AJ486" s="29"/>
      <c r="AK486" s="29"/>
    </row>
    <row r="487" spans="1:37" ht="15.75" customHeight="1">
      <c r="A487" s="29"/>
      <c r="B487" s="29"/>
      <c r="C487" s="29"/>
      <c r="D487" s="29"/>
      <c r="E487" s="750"/>
      <c r="F487" s="338"/>
      <c r="G487" s="29"/>
      <c r="H487" s="29"/>
      <c r="I487" s="29"/>
      <c r="J487" s="29"/>
      <c r="K487" s="29"/>
      <c r="L487" s="29"/>
      <c r="M487" s="29"/>
      <c r="N487" s="29"/>
      <c r="O487" s="29"/>
      <c r="P487" s="29"/>
      <c r="Q487" s="29"/>
      <c r="R487" s="29"/>
      <c r="S487" s="29"/>
      <c r="T487" s="325"/>
      <c r="U487" s="29"/>
      <c r="V487" s="29"/>
      <c r="W487" s="29"/>
      <c r="X487" s="29"/>
      <c r="Y487" s="29"/>
      <c r="Z487" s="29"/>
      <c r="AA487" s="29"/>
      <c r="AB487" s="29"/>
      <c r="AC487" s="29"/>
      <c r="AD487" s="29"/>
      <c r="AE487" s="29"/>
      <c r="AF487" s="29"/>
      <c r="AG487" s="29"/>
      <c r="AH487" s="29"/>
      <c r="AI487" s="29"/>
      <c r="AJ487" s="29"/>
      <c r="AK487" s="29"/>
    </row>
    <row r="488" spans="1:37" ht="15.75" customHeight="1">
      <c r="A488" s="29"/>
      <c r="B488" s="29"/>
      <c r="C488" s="29"/>
      <c r="D488" s="29"/>
      <c r="E488" s="750"/>
      <c r="F488" s="338"/>
      <c r="G488" s="29"/>
      <c r="H488" s="29"/>
      <c r="I488" s="29"/>
      <c r="J488" s="29"/>
      <c r="K488" s="29"/>
      <c r="L488" s="29"/>
      <c r="M488" s="29"/>
      <c r="N488" s="29"/>
      <c r="O488" s="29"/>
      <c r="P488" s="29"/>
      <c r="Q488" s="29"/>
      <c r="R488" s="29"/>
      <c r="S488" s="29"/>
      <c r="T488" s="325"/>
      <c r="U488" s="29"/>
      <c r="V488" s="29"/>
      <c r="W488" s="29"/>
      <c r="X488" s="29"/>
      <c r="Y488" s="29"/>
      <c r="Z488" s="29"/>
      <c r="AA488" s="29"/>
      <c r="AB488" s="29"/>
      <c r="AC488" s="29"/>
      <c r="AD488" s="29"/>
      <c r="AE488" s="29"/>
      <c r="AF488" s="29"/>
      <c r="AG488" s="29"/>
      <c r="AH488" s="29"/>
      <c r="AI488" s="29"/>
      <c r="AJ488" s="29"/>
      <c r="AK488" s="29"/>
    </row>
    <row r="489" spans="1:37" ht="15.75" customHeight="1">
      <c r="A489" s="29"/>
      <c r="B489" s="29"/>
      <c r="C489" s="29"/>
      <c r="D489" s="29"/>
      <c r="E489" s="750"/>
      <c r="F489" s="338"/>
      <c r="G489" s="29"/>
      <c r="H489" s="29"/>
      <c r="I489" s="29"/>
      <c r="J489" s="29"/>
      <c r="K489" s="29"/>
      <c r="L489" s="29"/>
      <c r="M489" s="29"/>
      <c r="N489" s="29"/>
      <c r="O489" s="29"/>
      <c r="P489" s="29"/>
      <c r="Q489" s="29"/>
      <c r="R489" s="29"/>
      <c r="S489" s="29"/>
      <c r="T489" s="325"/>
      <c r="U489" s="29"/>
      <c r="V489" s="29"/>
      <c r="W489" s="29"/>
      <c r="X489" s="29"/>
      <c r="Y489" s="29"/>
      <c r="Z489" s="29"/>
      <c r="AA489" s="29"/>
      <c r="AB489" s="29"/>
      <c r="AC489" s="29"/>
      <c r="AD489" s="29"/>
      <c r="AE489" s="29"/>
      <c r="AF489" s="29"/>
      <c r="AG489" s="29"/>
      <c r="AH489" s="29"/>
      <c r="AI489" s="29"/>
      <c r="AJ489" s="29"/>
      <c r="AK489" s="29"/>
    </row>
    <row r="490" spans="1:37" ht="15.75" customHeight="1">
      <c r="A490" s="29"/>
      <c r="B490" s="29"/>
      <c r="C490" s="29"/>
      <c r="D490" s="29"/>
      <c r="E490" s="750"/>
      <c r="F490" s="338"/>
      <c r="G490" s="29"/>
      <c r="H490" s="29"/>
      <c r="I490" s="29"/>
      <c r="J490" s="29"/>
      <c r="K490" s="29"/>
      <c r="L490" s="29"/>
      <c r="M490" s="29"/>
      <c r="N490" s="29"/>
      <c r="O490" s="29"/>
      <c r="P490" s="29"/>
      <c r="Q490" s="29"/>
      <c r="R490" s="29"/>
      <c r="S490" s="29"/>
      <c r="T490" s="325"/>
      <c r="U490" s="29"/>
      <c r="V490" s="29"/>
      <c r="W490" s="29"/>
      <c r="X490" s="29"/>
      <c r="Y490" s="29"/>
      <c r="Z490" s="29"/>
      <c r="AA490" s="29"/>
      <c r="AB490" s="29"/>
      <c r="AC490" s="29"/>
      <c r="AD490" s="29"/>
      <c r="AE490" s="29"/>
      <c r="AF490" s="29"/>
      <c r="AG490" s="29"/>
      <c r="AH490" s="29"/>
      <c r="AI490" s="29"/>
      <c r="AJ490" s="29"/>
      <c r="AK490" s="29"/>
    </row>
    <row r="491" spans="1:37" ht="15.75" customHeight="1">
      <c r="A491" s="29"/>
      <c r="B491" s="29"/>
      <c r="C491" s="29"/>
      <c r="D491" s="29"/>
      <c r="E491" s="750"/>
      <c r="F491" s="338"/>
      <c r="G491" s="29"/>
      <c r="H491" s="29"/>
      <c r="I491" s="29"/>
      <c r="J491" s="29"/>
      <c r="K491" s="29"/>
      <c r="L491" s="29"/>
      <c r="M491" s="29"/>
      <c r="N491" s="29"/>
      <c r="O491" s="29"/>
      <c r="P491" s="29"/>
      <c r="Q491" s="29"/>
      <c r="R491" s="29"/>
      <c r="S491" s="29"/>
      <c r="T491" s="325"/>
      <c r="U491" s="29"/>
      <c r="V491" s="29"/>
      <c r="W491" s="29"/>
      <c r="X491" s="29"/>
      <c r="Y491" s="29"/>
      <c r="Z491" s="29"/>
      <c r="AA491" s="29"/>
      <c r="AB491" s="29"/>
      <c r="AC491" s="29"/>
      <c r="AD491" s="29"/>
      <c r="AE491" s="29"/>
      <c r="AF491" s="29"/>
      <c r="AG491" s="29"/>
      <c r="AH491" s="29"/>
      <c r="AI491" s="29"/>
      <c r="AJ491" s="29"/>
      <c r="AK491" s="29"/>
    </row>
    <row r="492" spans="1:37" ht="15.75" customHeight="1">
      <c r="A492" s="29"/>
      <c r="B492" s="29"/>
      <c r="C492" s="29"/>
      <c r="D492" s="29"/>
      <c r="E492" s="750"/>
      <c r="F492" s="338"/>
      <c r="G492" s="29"/>
      <c r="H492" s="29"/>
      <c r="I492" s="29"/>
      <c r="J492" s="29"/>
      <c r="K492" s="29"/>
      <c r="L492" s="29"/>
      <c r="M492" s="29"/>
      <c r="N492" s="29"/>
      <c r="O492" s="29"/>
      <c r="P492" s="29"/>
      <c r="Q492" s="29"/>
      <c r="R492" s="29"/>
      <c r="S492" s="29"/>
      <c r="T492" s="325"/>
      <c r="U492" s="29"/>
      <c r="V492" s="29"/>
      <c r="W492" s="29"/>
      <c r="X492" s="29"/>
      <c r="Y492" s="29"/>
      <c r="Z492" s="29"/>
      <c r="AA492" s="29"/>
      <c r="AB492" s="29"/>
      <c r="AC492" s="29"/>
      <c r="AD492" s="29"/>
      <c r="AE492" s="29"/>
      <c r="AF492" s="29"/>
      <c r="AG492" s="29"/>
      <c r="AH492" s="29"/>
      <c r="AI492" s="29"/>
      <c r="AJ492" s="29"/>
      <c r="AK492" s="29"/>
    </row>
    <row r="493" spans="1:37" ht="15.75" customHeight="1">
      <c r="A493" s="29"/>
      <c r="B493" s="29"/>
      <c r="C493" s="29"/>
      <c r="D493" s="29"/>
      <c r="E493" s="750"/>
      <c r="F493" s="338"/>
      <c r="G493" s="29"/>
      <c r="H493" s="29"/>
      <c r="I493" s="29"/>
      <c r="J493" s="29"/>
      <c r="K493" s="29"/>
      <c r="L493" s="29"/>
      <c r="M493" s="29"/>
      <c r="N493" s="29"/>
      <c r="O493" s="29"/>
      <c r="P493" s="29"/>
      <c r="Q493" s="29"/>
      <c r="R493" s="29"/>
      <c r="S493" s="29"/>
      <c r="T493" s="325"/>
      <c r="U493" s="29"/>
      <c r="V493" s="29"/>
      <c r="W493" s="29"/>
      <c r="X493" s="29"/>
      <c r="Y493" s="29"/>
      <c r="Z493" s="29"/>
      <c r="AA493" s="29"/>
      <c r="AB493" s="29"/>
      <c r="AC493" s="29"/>
      <c r="AD493" s="29"/>
      <c r="AE493" s="29"/>
      <c r="AF493" s="29"/>
      <c r="AG493" s="29"/>
      <c r="AH493" s="29"/>
      <c r="AI493" s="29"/>
      <c r="AJ493" s="29"/>
      <c r="AK493" s="29"/>
    </row>
    <row r="494" spans="1:37" ht="15.75" customHeight="1">
      <c r="A494" s="29"/>
      <c r="B494" s="29"/>
      <c r="C494" s="29"/>
      <c r="D494" s="29"/>
      <c r="E494" s="750"/>
      <c r="F494" s="338"/>
      <c r="G494" s="29"/>
      <c r="H494" s="29"/>
      <c r="I494" s="29"/>
      <c r="J494" s="29"/>
      <c r="K494" s="29"/>
      <c r="L494" s="29"/>
      <c r="M494" s="29"/>
      <c r="N494" s="29"/>
      <c r="O494" s="29"/>
      <c r="P494" s="29"/>
      <c r="Q494" s="29"/>
      <c r="R494" s="29"/>
      <c r="S494" s="29"/>
      <c r="T494" s="325"/>
      <c r="U494" s="29"/>
      <c r="V494" s="29"/>
      <c r="W494" s="29"/>
      <c r="X494" s="29"/>
      <c r="Y494" s="29"/>
      <c r="Z494" s="29"/>
      <c r="AA494" s="29"/>
      <c r="AB494" s="29"/>
      <c r="AC494" s="29"/>
      <c r="AD494" s="29"/>
      <c r="AE494" s="29"/>
      <c r="AF494" s="29"/>
      <c r="AG494" s="29"/>
      <c r="AH494" s="29"/>
      <c r="AI494" s="29"/>
      <c r="AJ494" s="29"/>
      <c r="AK494" s="29"/>
    </row>
    <row r="495" spans="1:37" ht="15.75" customHeight="1">
      <c r="A495" s="29"/>
      <c r="B495" s="29"/>
      <c r="C495" s="29"/>
      <c r="D495" s="29"/>
      <c r="E495" s="750"/>
      <c r="F495" s="338"/>
      <c r="G495" s="29"/>
      <c r="H495" s="29"/>
      <c r="I495" s="29"/>
      <c r="J495" s="29"/>
      <c r="K495" s="29"/>
      <c r="L495" s="29"/>
      <c r="M495" s="29"/>
      <c r="N495" s="29"/>
      <c r="O495" s="29"/>
      <c r="P495" s="29"/>
      <c r="Q495" s="29"/>
      <c r="R495" s="29"/>
      <c r="S495" s="29"/>
      <c r="T495" s="325"/>
      <c r="U495" s="29"/>
      <c r="V495" s="29"/>
      <c r="W495" s="29"/>
      <c r="X495" s="29"/>
      <c r="Y495" s="29"/>
      <c r="Z495" s="29"/>
      <c r="AA495" s="29"/>
      <c r="AB495" s="29"/>
      <c r="AC495" s="29"/>
      <c r="AD495" s="29"/>
      <c r="AE495" s="29"/>
      <c r="AF495" s="29"/>
      <c r="AG495" s="29"/>
      <c r="AH495" s="29"/>
      <c r="AI495" s="29"/>
      <c r="AJ495" s="29"/>
      <c r="AK495" s="29"/>
    </row>
    <row r="496" spans="1:37" ht="15.75" customHeight="1">
      <c r="A496" s="29"/>
      <c r="B496" s="29"/>
      <c r="C496" s="29"/>
      <c r="D496" s="29"/>
      <c r="E496" s="750"/>
      <c r="F496" s="338"/>
      <c r="G496" s="29"/>
      <c r="H496" s="29"/>
      <c r="I496" s="29"/>
      <c r="J496" s="29"/>
      <c r="K496" s="29"/>
      <c r="L496" s="29"/>
      <c r="M496" s="29"/>
      <c r="N496" s="29"/>
      <c r="O496" s="29"/>
      <c r="P496" s="29"/>
      <c r="Q496" s="29"/>
      <c r="R496" s="29"/>
      <c r="S496" s="29"/>
      <c r="T496" s="325"/>
      <c r="U496" s="29"/>
      <c r="V496" s="29"/>
      <c r="W496" s="29"/>
      <c r="X496" s="29"/>
      <c r="Y496" s="29"/>
      <c r="Z496" s="29"/>
      <c r="AA496" s="29"/>
      <c r="AB496" s="29"/>
      <c r="AC496" s="29"/>
      <c r="AD496" s="29"/>
      <c r="AE496" s="29"/>
      <c r="AF496" s="29"/>
      <c r="AG496" s="29"/>
      <c r="AH496" s="29"/>
      <c r="AI496" s="29"/>
      <c r="AJ496" s="29"/>
      <c r="AK496" s="29"/>
    </row>
    <row r="497" spans="1:37" ht="15.75" customHeight="1">
      <c r="A497" s="29"/>
      <c r="B497" s="29"/>
      <c r="C497" s="29"/>
      <c r="D497" s="29"/>
      <c r="E497" s="750"/>
      <c r="F497" s="338"/>
      <c r="G497" s="29"/>
      <c r="H497" s="29"/>
      <c r="I497" s="29"/>
      <c r="J497" s="29"/>
      <c r="K497" s="29"/>
      <c r="L497" s="29"/>
      <c r="M497" s="29"/>
      <c r="N497" s="29"/>
      <c r="O497" s="29"/>
      <c r="P497" s="29"/>
      <c r="Q497" s="29"/>
      <c r="R497" s="29"/>
      <c r="S497" s="29"/>
      <c r="T497" s="325"/>
      <c r="U497" s="29"/>
      <c r="V497" s="29"/>
      <c r="W497" s="29"/>
      <c r="X497" s="29"/>
      <c r="Y497" s="29"/>
      <c r="Z497" s="29"/>
      <c r="AA497" s="29"/>
      <c r="AB497" s="29"/>
      <c r="AC497" s="29"/>
      <c r="AD497" s="29"/>
      <c r="AE497" s="29"/>
      <c r="AF497" s="29"/>
      <c r="AG497" s="29"/>
      <c r="AH497" s="29"/>
      <c r="AI497" s="29"/>
      <c r="AJ497" s="29"/>
      <c r="AK497" s="29"/>
    </row>
    <row r="498" spans="1:37" ht="15.75" customHeight="1">
      <c r="A498" s="29"/>
      <c r="B498" s="29"/>
      <c r="C498" s="29"/>
      <c r="D498" s="29"/>
      <c r="E498" s="750"/>
      <c r="F498" s="338"/>
      <c r="G498" s="29"/>
      <c r="H498" s="29"/>
      <c r="I498" s="29"/>
      <c r="J498" s="29"/>
      <c r="K498" s="29"/>
      <c r="L498" s="29"/>
      <c r="M498" s="29"/>
      <c r="N498" s="29"/>
      <c r="O498" s="29"/>
      <c r="P498" s="29"/>
      <c r="Q498" s="29"/>
      <c r="R498" s="29"/>
      <c r="S498" s="29"/>
      <c r="T498" s="325"/>
      <c r="U498" s="29"/>
      <c r="V498" s="29"/>
      <c r="W498" s="29"/>
      <c r="X498" s="29"/>
      <c r="Y498" s="29"/>
      <c r="Z498" s="29"/>
      <c r="AA498" s="29"/>
      <c r="AB498" s="29"/>
      <c r="AC498" s="29"/>
      <c r="AD498" s="29"/>
      <c r="AE498" s="29"/>
      <c r="AF498" s="29"/>
      <c r="AG498" s="29"/>
      <c r="AH498" s="29"/>
      <c r="AI498" s="29"/>
      <c r="AJ498" s="29"/>
      <c r="AK498" s="29"/>
    </row>
    <row r="499" spans="1:37" ht="15.75" customHeight="1">
      <c r="A499" s="29"/>
      <c r="B499" s="29"/>
      <c r="C499" s="29"/>
      <c r="D499" s="29"/>
      <c r="E499" s="750"/>
      <c r="F499" s="338"/>
      <c r="G499" s="29"/>
      <c r="H499" s="29"/>
      <c r="I499" s="29"/>
      <c r="J499" s="29"/>
      <c r="K499" s="29"/>
      <c r="L499" s="29"/>
      <c r="M499" s="29"/>
      <c r="N499" s="29"/>
      <c r="O499" s="29"/>
      <c r="P499" s="29"/>
      <c r="Q499" s="29"/>
      <c r="R499" s="29"/>
      <c r="S499" s="29"/>
      <c r="T499" s="325"/>
      <c r="U499" s="29"/>
      <c r="V499" s="29"/>
      <c r="W499" s="29"/>
      <c r="X499" s="29"/>
      <c r="Y499" s="29"/>
      <c r="Z499" s="29"/>
      <c r="AA499" s="29"/>
      <c r="AB499" s="29"/>
      <c r="AC499" s="29"/>
      <c r="AD499" s="29"/>
      <c r="AE499" s="29"/>
      <c r="AF499" s="29"/>
      <c r="AG499" s="29"/>
      <c r="AH499" s="29"/>
      <c r="AI499" s="29"/>
      <c r="AJ499" s="29"/>
      <c r="AK499" s="29"/>
    </row>
    <row r="500" spans="1:37" ht="15.75" customHeight="1">
      <c r="A500" s="29"/>
      <c r="B500" s="29"/>
      <c r="C500" s="29"/>
      <c r="D500" s="29"/>
      <c r="E500" s="750"/>
      <c r="F500" s="338"/>
      <c r="G500" s="29"/>
      <c r="H500" s="29"/>
      <c r="I500" s="29"/>
      <c r="J500" s="29"/>
      <c r="K500" s="29"/>
      <c r="L500" s="29"/>
      <c r="M500" s="29"/>
      <c r="N500" s="29"/>
      <c r="O500" s="29"/>
      <c r="P500" s="29"/>
      <c r="Q500" s="29"/>
      <c r="R500" s="29"/>
      <c r="S500" s="29"/>
      <c r="T500" s="325"/>
      <c r="U500" s="29"/>
      <c r="V500" s="29"/>
      <c r="W500" s="29"/>
      <c r="X500" s="29"/>
      <c r="Y500" s="29"/>
      <c r="Z500" s="29"/>
      <c r="AA500" s="29"/>
      <c r="AB500" s="29"/>
      <c r="AC500" s="29"/>
      <c r="AD500" s="29"/>
      <c r="AE500" s="29"/>
      <c r="AF500" s="29"/>
      <c r="AG500" s="29"/>
      <c r="AH500" s="29"/>
      <c r="AI500" s="29"/>
      <c r="AJ500" s="29"/>
      <c r="AK500" s="29"/>
    </row>
    <row r="501" spans="1:37" ht="15.75" customHeight="1">
      <c r="A501" s="29"/>
      <c r="B501" s="29"/>
      <c r="C501" s="29"/>
      <c r="D501" s="29"/>
      <c r="E501" s="750"/>
      <c r="F501" s="338"/>
      <c r="G501" s="29"/>
      <c r="H501" s="29"/>
      <c r="I501" s="29"/>
      <c r="J501" s="29"/>
      <c r="K501" s="29"/>
      <c r="L501" s="29"/>
      <c r="M501" s="29"/>
      <c r="N501" s="29"/>
      <c r="O501" s="29"/>
      <c r="P501" s="29"/>
      <c r="Q501" s="29"/>
      <c r="R501" s="29"/>
      <c r="S501" s="29"/>
      <c r="T501" s="325"/>
      <c r="U501" s="29"/>
      <c r="V501" s="29"/>
      <c r="W501" s="29"/>
      <c r="X501" s="29"/>
      <c r="Y501" s="29"/>
      <c r="Z501" s="29"/>
      <c r="AA501" s="29"/>
      <c r="AB501" s="29"/>
      <c r="AC501" s="29"/>
      <c r="AD501" s="29"/>
      <c r="AE501" s="29"/>
      <c r="AF501" s="29"/>
      <c r="AG501" s="29"/>
      <c r="AH501" s="29"/>
      <c r="AI501" s="29"/>
      <c r="AJ501" s="29"/>
      <c r="AK501" s="29"/>
    </row>
    <row r="502" spans="1:37" ht="15.75" customHeight="1">
      <c r="A502" s="29"/>
      <c r="B502" s="29"/>
      <c r="C502" s="29"/>
      <c r="D502" s="29"/>
      <c r="E502" s="750"/>
      <c r="F502" s="338"/>
      <c r="G502" s="29"/>
      <c r="H502" s="29"/>
      <c r="I502" s="29"/>
      <c r="J502" s="29"/>
      <c r="K502" s="29"/>
      <c r="L502" s="29"/>
      <c r="M502" s="29"/>
      <c r="N502" s="29"/>
      <c r="O502" s="29"/>
      <c r="P502" s="29"/>
      <c r="Q502" s="29"/>
      <c r="R502" s="29"/>
      <c r="S502" s="29"/>
      <c r="T502" s="325"/>
      <c r="U502" s="29"/>
      <c r="V502" s="29"/>
      <c r="W502" s="29"/>
      <c r="X502" s="29"/>
      <c r="Y502" s="29"/>
      <c r="Z502" s="29"/>
      <c r="AA502" s="29"/>
      <c r="AB502" s="29"/>
      <c r="AC502" s="29"/>
      <c r="AD502" s="29"/>
      <c r="AE502" s="29"/>
      <c r="AF502" s="29"/>
      <c r="AG502" s="29"/>
      <c r="AH502" s="29"/>
      <c r="AI502" s="29"/>
      <c r="AJ502" s="29"/>
      <c r="AK502" s="29"/>
    </row>
    <row r="503" spans="1:37" ht="15.75" customHeight="1">
      <c r="A503" s="29"/>
      <c r="B503" s="29"/>
      <c r="C503" s="29"/>
      <c r="D503" s="29"/>
      <c r="E503" s="750"/>
      <c r="F503" s="338"/>
      <c r="G503" s="29"/>
      <c r="H503" s="29"/>
      <c r="I503" s="29"/>
      <c r="J503" s="29"/>
      <c r="K503" s="29"/>
      <c r="L503" s="29"/>
      <c r="M503" s="29"/>
      <c r="N503" s="29"/>
      <c r="O503" s="29"/>
      <c r="P503" s="29"/>
      <c r="Q503" s="29"/>
      <c r="R503" s="29"/>
      <c r="S503" s="29"/>
      <c r="T503" s="325"/>
      <c r="U503" s="29"/>
      <c r="V503" s="29"/>
      <c r="W503" s="29"/>
      <c r="X503" s="29"/>
      <c r="Y503" s="29"/>
      <c r="Z503" s="29"/>
      <c r="AA503" s="29"/>
      <c r="AB503" s="29"/>
      <c r="AC503" s="29"/>
      <c r="AD503" s="29"/>
      <c r="AE503" s="29"/>
      <c r="AF503" s="29"/>
      <c r="AG503" s="29"/>
      <c r="AH503" s="29"/>
      <c r="AI503" s="29"/>
      <c r="AJ503" s="29"/>
      <c r="AK503" s="29"/>
    </row>
    <row r="504" spans="1:37" ht="15.75" customHeight="1">
      <c r="A504" s="29"/>
      <c r="B504" s="29"/>
      <c r="C504" s="29"/>
      <c r="D504" s="29"/>
      <c r="E504" s="750"/>
      <c r="F504" s="338"/>
      <c r="G504" s="29"/>
      <c r="H504" s="29"/>
      <c r="I504" s="29"/>
      <c r="J504" s="29"/>
      <c r="K504" s="29"/>
      <c r="L504" s="29"/>
      <c r="M504" s="29"/>
      <c r="N504" s="29"/>
      <c r="O504" s="29"/>
      <c r="P504" s="29"/>
      <c r="Q504" s="29"/>
      <c r="R504" s="29"/>
      <c r="S504" s="29"/>
      <c r="T504" s="325"/>
      <c r="U504" s="29"/>
      <c r="V504" s="29"/>
      <c r="W504" s="29"/>
      <c r="X504" s="29"/>
      <c r="Y504" s="29"/>
      <c r="Z504" s="29"/>
      <c r="AA504" s="29"/>
      <c r="AB504" s="29"/>
      <c r="AC504" s="29"/>
      <c r="AD504" s="29"/>
      <c r="AE504" s="29"/>
      <c r="AF504" s="29"/>
      <c r="AG504" s="29"/>
      <c r="AH504" s="29"/>
      <c r="AI504" s="29"/>
      <c r="AJ504" s="29"/>
      <c r="AK504" s="29"/>
    </row>
    <row r="505" spans="1:37" ht="15.75" customHeight="1">
      <c r="A505" s="29"/>
      <c r="B505" s="29"/>
      <c r="C505" s="29"/>
      <c r="D505" s="29"/>
      <c r="E505" s="750"/>
      <c r="F505" s="338"/>
      <c r="G505" s="29"/>
      <c r="H505" s="29"/>
      <c r="I505" s="29"/>
      <c r="J505" s="29"/>
      <c r="K505" s="29"/>
      <c r="L505" s="29"/>
      <c r="M505" s="29"/>
      <c r="N505" s="29"/>
      <c r="O505" s="29"/>
      <c r="P505" s="29"/>
      <c r="Q505" s="29"/>
      <c r="R505" s="29"/>
      <c r="S505" s="29"/>
      <c r="T505" s="325"/>
      <c r="U505" s="29"/>
      <c r="V505" s="29"/>
      <c r="W505" s="29"/>
      <c r="X505" s="29"/>
      <c r="Y505" s="29"/>
      <c r="Z505" s="29"/>
      <c r="AA505" s="29"/>
      <c r="AB505" s="29"/>
      <c r="AC505" s="29"/>
      <c r="AD505" s="29"/>
      <c r="AE505" s="29"/>
      <c r="AF505" s="29"/>
      <c r="AG505" s="29"/>
      <c r="AH505" s="29"/>
      <c r="AI505" s="29"/>
      <c r="AJ505" s="29"/>
      <c r="AK505" s="29"/>
    </row>
    <row r="506" spans="1:37" ht="15.75" customHeight="1">
      <c r="A506" s="29"/>
      <c r="B506" s="29"/>
      <c r="C506" s="29"/>
      <c r="D506" s="29"/>
      <c r="E506" s="750"/>
      <c r="F506" s="338"/>
      <c r="G506" s="29"/>
      <c r="H506" s="29"/>
      <c r="I506" s="29"/>
      <c r="J506" s="29"/>
      <c r="K506" s="29"/>
      <c r="L506" s="29"/>
      <c r="M506" s="29"/>
      <c r="N506" s="29"/>
      <c r="O506" s="29"/>
      <c r="P506" s="29"/>
      <c r="Q506" s="29"/>
      <c r="R506" s="29"/>
      <c r="S506" s="29"/>
      <c r="T506" s="325"/>
      <c r="U506" s="29"/>
      <c r="V506" s="29"/>
      <c r="W506" s="29"/>
      <c r="X506" s="29"/>
      <c r="Y506" s="29"/>
      <c r="Z506" s="29"/>
      <c r="AA506" s="29"/>
      <c r="AB506" s="29"/>
      <c r="AC506" s="29"/>
      <c r="AD506" s="29"/>
      <c r="AE506" s="29"/>
      <c r="AF506" s="29"/>
      <c r="AG506" s="29"/>
      <c r="AH506" s="29"/>
      <c r="AI506" s="29"/>
      <c r="AJ506" s="29"/>
      <c r="AK506" s="29"/>
    </row>
    <row r="507" spans="1:37" ht="15.75" customHeight="1">
      <c r="A507" s="29"/>
      <c r="B507" s="29"/>
      <c r="C507" s="29"/>
      <c r="D507" s="29"/>
      <c r="E507" s="750"/>
      <c r="F507" s="338"/>
      <c r="G507" s="29"/>
      <c r="H507" s="29"/>
      <c r="I507" s="29"/>
      <c r="J507" s="29"/>
      <c r="K507" s="29"/>
      <c r="L507" s="29"/>
      <c r="M507" s="29"/>
      <c r="N507" s="29"/>
      <c r="O507" s="29"/>
      <c r="P507" s="29"/>
      <c r="Q507" s="29"/>
      <c r="R507" s="29"/>
      <c r="S507" s="29"/>
      <c r="T507" s="325"/>
      <c r="U507" s="29"/>
      <c r="V507" s="29"/>
      <c r="W507" s="29"/>
      <c r="X507" s="29"/>
      <c r="Y507" s="29"/>
      <c r="Z507" s="29"/>
      <c r="AA507" s="29"/>
      <c r="AB507" s="29"/>
      <c r="AC507" s="29"/>
      <c r="AD507" s="29"/>
      <c r="AE507" s="29"/>
      <c r="AF507" s="29"/>
      <c r="AG507" s="29"/>
      <c r="AH507" s="29"/>
      <c r="AI507" s="29"/>
      <c r="AJ507" s="29"/>
      <c r="AK507" s="29"/>
    </row>
    <row r="508" spans="1:37" ht="15.75" customHeight="1">
      <c r="A508" s="29"/>
      <c r="B508" s="29"/>
      <c r="C508" s="29"/>
      <c r="D508" s="29"/>
      <c r="E508" s="750"/>
      <c r="F508" s="338"/>
      <c r="G508" s="29"/>
      <c r="H508" s="29"/>
      <c r="I508" s="29"/>
      <c r="J508" s="29"/>
      <c r="K508" s="29"/>
      <c r="L508" s="29"/>
      <c r="M508" s="29"/>
      <c r="N508" s="29"/>
      <c r="O508" s="29"/>
      <c r="P508" s="29"/>
      <c r="Q508" s="29"/>
      <c r="R508" s="29"/>
      <c r="S508" s="29"/>
      <c r="T508" s="325"/>
      <c r="U508" s="29"/>
      <c r="V508" s="29"/>
      <c r="W508" s="29"/>
      <c r="X508" s="29"/>
      <c r="Y508" s="29"/>
      <c r="Z508" s="29"/>
      <c r="AA508" s="29"/>
      <c r="AB508" s="29"/>
      <c r="AC508" s="29"/>
      <c r="AD508" s="29"/>
      <c r="AE508" s="29"/>
      <c r="AF508" s="29"/>
      <c r="AG508" s="29"/>
      <c r="AH508" s="29"/>
      <c r="AI508" s="29"/>
      <c r="AJ508" s="29"/>
      <c r="AK508" s="29"/>
    </row>
    <row r="509" spans="1:37" ht="15.75" customHeight="1">
      <c r="A509" s="29"/>
      <c r="B509" s="29"/>
      <c r="C509" s="29"/>
      <c r="D509" s="29"/>
      <c r="E509" s="750"/>
      <c r="F509" s="338"/>
      <c r="G509" s="29"/>
      <c r="H509" s="29"/>
      <c r="I509" s="29"/>
      <c r="J509" s="29"/>
      <c r="K509" s="29"/>
      <c r="L509" s="29"/>
      <c r="M509" s="29"/>
      <c r="N509" s="29"/>
      <c r="O509" s="29"/>
      <c r="P509" s="29"/>
      <c r="Q509" s="29"/>
      <c r="R509" s="29"/>
      <c r="S509" s="29"/>
      <c r="T509" s="325"/>
      <c r="U509" s="29"/>
      <c r="V509" s="29"/>
      <c r="W509" s="29"/>
      <c r="X509" s="29"/>
      <c r="Y509" s="29"/>
      <c r="Z509" s="29"/>
      <c r="AA509" s="29"/>
      <c r="AB509" s="29"/>
      <c r="AC509" s="29"/>
      <c r="AD509" s="29"/>
      <c r="AE509" s="29"/>
      <c r="AF509" s="29"/>
      <c r="AG509" s="29"/>
      <c r="AH509" s="29"/>
      <c r="AI509" s="29"/>
      <c r="AJ509" s="29"/>
      <c r="AK509" s="29"/>
    </row>
    <row r="510" spans="1:37" ht="15.75" customHeight="1">
      <c r="A510" s="29"/>
      <c r="B510" s="29"/>
      <c r="C510" s="29"/>
      <c r="D510" s="29"/>
      <c r="E510" s="750"/>
      <c r="F510" s="338"/>
      <c r="G510" s="29"/>
      <c r="H510" s="29"/>
      <c r="I510" s="29"/>
      <c r="J510" s="29"/>
      <c r="K510" s="29"/>
      <c r="L510" s="29"/>
      <c r="M510" s="29"/>
      <c r="N510" s="29"/>
      <c r="O510" s="29"/>
      <c r="P510" s="29"/>
      <c r="Q510" s="29"/>
      <c r="R510" s="29"/>
      <c r="S510" s="29"/>
      <c r="T510" s="325"/>
      <c r="U510" s="29"/>
      <c r="V510" s="29"/>
      <c r="W510" s="29"/>
      <c r="X510" s="29"/>
      <c r="Y510" s="29"/>
      <c r="Z510" s="29"/>
      <c r="AA510" s="29"/>
      <c r="AB510" s="29"/>
      <c r="AC510" s="29"/>
      <c r="AD510" s="29"/>
      <c r="AE510" s="29"/>
      <c r="AF510" s="29"/>
      <c r="AG510" s="29"/>
      <c r="AH510" s="29"/>
      <c r="AI510" s="29"/>
      <c r="AJ510" s="29"/>
      <c r="AK510" s="29"/>
    </row>
    <row r="511" spans="1:37" ht="15.75" customHeight="1">
      <c r="A511" s="29"/>
      <c r="B511" s="29"/>
      <c r="C511" s="29"/>
      <c r="D511" s="29"/>
      <c r="E511" s="750"/>
      <c r="F511" s="338"/>
      <c r="G511" s="29"/>
      <c r="H511" s="29"/>
      <c r="I511" s="29"/>
      <c r="J511" s="29"/>
      <c r="K511" s="29"/>
      <c r="L511" s="29"/>
      <c r="M511" s="29"/>
      <c r="N511" s="29"/>
      <c r="O511" s="29"/>
      <c r="P511" s="29"/>
      <c r="Q511" s="29"/>
      <c r="R511" s="29"/>
      <c r="S511" s="29"/>
      <c r="T511" s="325"/>
      <c r="U511" s="29"/>
      <c r="V511" s="29"/>
      <c r="W511" s="29"/>
      <c r="X511" s="29"/>
      <c r="Y511" s="29"/>
      <c r="Z511" s="29"/>
      <c r="AA511" s="29"/>
      <c r="AB511" s="29"/>
      <c r="AC511" s="29"/>
      <c r="AD511" s="29"/>
      <c r="AE511" s="29"/>
      <c r="AF511" s="29"/>
      <c r="AG511" s="29"/>
      <c r="AH511" s="29"/>
      <c r="AI511" s="29"/>
      <c r="AJ511" s="29"/>
      <c r="AK511" s="29"/>
    </row>
    <row r="512" spans="1:37" ht="15.75" customHeight="1">
      <c r="A512" s="29"/>
      <c r="B512" s="29"/>
      <c r="C512" s="29"/>
      <c r="D512" s="29"/>
      <c r="E512" s="750"/>
      <c r="F512" s="338"/>
      <c r="G512" s="29"/>
      <c r="H512" s="29"/>
      <c r="I512" s="29"/>
      <c r="J512" s="29"/>
      <c r="K512" s="29"/>
      <c r="L512" s="29"/>
      <c r="M512" s="29"/>
      <c r="N512" s="29"/>
      <c r="O512" s="29"/>
      <c r="P512" s="29"/>
      <c r="Q512" s="29"/>
      <c r="R512" s="29"/>
      <c r="S512" s="29"/>
      <c r="T512" s="325"/>
      <c r="U512" s="29"/>
      <c r="V512" s="29"/>
      <c r="W512" s="29"/>
      <c r="X512" s="29"/>
      <c r="Y512" s="29"/>
      <c r="Z512" s="29"/>
      <c r="AA512" s="29"/>
      <c r="AB512" s="29"/>
      <c r="AC512" s="29"/>
      <c r="AD512" s="29"/>
      <c r="AE512" s="29"/>
      <c r="AF512" s="29"/>
      <c r="AG512" s="29"/>
      <c r="AH512" s="29"/>
      <c r="AI512" s="29"/>
      <c r="AJ512" s="29"/>
      <c r="AK512" s="29"/>
    </row>
    <row r="513" spans="1:37" ht="15.75" customHeight="1">
      <c r="A513" s="29"/>
      <c r="B513" s="29"/>
      <c r="C513" s="29"/>
      <c r="D513" s="29"/>
      <c r="E513" s="750"/>
      <c r="F513" s="338"/>
      <c r="G513" s="29"/>
      <c r="H513" s="29"/>
      <c r="I513" s="29"/>
      <c r="J513" s="29"/>
      <c r="K513" s="29"/>
      <c r="L513" s="29"/>
      <c r="M513" s="29"/>
      <c r="N513" s="29"/>
      <c r="O513" s="29"/>
      <c r="P513" s="29"/>
      <c r="Q513" s="29"/>
      <c r="R513" s="29"/>
      <c r="S513" s="29"/>
      <c r="T513" s="325"/>
      <c r="U513" s="29"/>
      <c r="V513" s="29"/>
      <c r="W513" s="29"/>
      <c r="X513" s="29"/>
      <c r="Y513" s="29"/>
      <c r="Z513" s="29"/>
      <c r="AA513" s="29"/>
      <c r="AB513" s="29"/>
      <c r="AC513" s="29"/>
      <c r="AD513" s="29"/>
      <c r="AE513" s="29"/>
      <c r="AF513" s="29"/>
      <c r="AG513" s="29"/>
      <c r="AH513" s="29"/>
      <c r="AI513" s="29"/>
      <c r="AJ513" s="29"/>
      <c r="AK513" s="29"/>
    </row>
    <row r="514" spans="1:37" ht="15.75" customHeight="1">
      <c r="A514" s="29"/>
      <c r="B514" s="29"/>
      <c r="C514" s="29"/>
      <c r="D514" s="29"/>
      <c r="E514" s="750"/>
      <c r="F514" s="338"/>
      <c r="G514" s="29"/>
      <c r="H514" s="29"/>
      <c r="I514" s="29"/>
      <c r="J514" s="29"/>
      <c r="K514" s="29"/>
      <c r="L514" s="29"/>
      <c r="M514" s="29"/>
      <c r="N514" s="29"/>
      <c r="O514" s="29"/>
      <c r="P514" s="29"/>
      <c r="Q514" s="29"/>
      <c r="R514" s="29"/>
      <c r="S514" s="29"/>
      <c r="T514" s="325"/>
      <c r="U514" s="29"/>
      <c r="V514" s="29"/>
      <c r="W514" s="29"/>
      <c r="X514" s="29"/>
      <c r="Y514" s="29"/>
      <c r="Z514" s="29"/>
      <c r="AA514" s="29"/>
      <c r="AB514" s="29"/>
      <c r="AC514" s="29"/>
      <c r="AD514" s="29"/>
      <c r="AE514" s="29"/>
      <c r="AF514" s="29"/>
      <c r="AG514" s="29"/>
      <c r="AH514" s="29"/>
      <c r="AI514" s="29"/>
      <c r="AJ514" s="29"/>
      <c r="AK514" s="29"/>
    </row>
    <row r="515" spans="1:37" ht="15.75" customHeight="1">
      <c r="A515" s="29"/>
      <c r="B515" s="29"/>
      <c r="C515" s="29"/>
      <c r="D515" s="29"/>
      <c r="E515" s="750"/>
      <c r="F515" s="338"/>
      <c r="G515" s="29"/>
      <c r="H515" s="29"/>
      <c r="I515" s="29"/>
      <c r="J515" s="29"/>
      <c r="K515" s="29"/>
      <c r="L515" s="29"/>
      <c r="M515" s="29"/>
      <c r="N515" s="29"/>
      <c r="O515" s="29"/>
      <c r="P515" s="29"/>
      <c r="Q515" s="29"/>
      <c r="R515" s="29"/>
      <c r="S515" s="29"/>
      <c r="T515" s="325"/>
      <c r="U515" s="29"/>
      <c r="V515" s="29"/>
      <c r="W515" s="29"/>
      <c r="X515" s="29"/>
      <c r="Y515" s="29"/>
      <c r="Z515" s="29"/>
      <c r="AA515" s="29"/>
      <c r="AB515" s="29"/>
      <c r="AC515" s="29"/>
      <c r="AD515" s="29"/>
      <c r="AE515" s="29"/>
      <c r="AF515" s="29"/>
      <c r="AG515" s="29"/>
      <c r="AH515" s="29"/>
      <c r="AI515" s="29"/>
      <c r="AJ515" s="29"/>
      <c r="AK515" s="29"/>
    </row>
    <row r="516" spans="1:37" ht="15.75" customHeight="1">
      <c r="A516" s="29"/>
      <c r="B516" s="29"/>
      <c r="C516" s="29"/>
      <c r="D516" s="29"/>
      <c r="E516" s="750"/>
      <c r="F516" s="338"/>
      <c r="G516" s="29"/>
      <c r="H516" s="29"/>
      <c r="I516" s="29"/>
      <c r="J516" s="29"/>
      <c r="K516" s="29"/>
      <c r="L516" s="29"/>
      <c r="M516" s="29"/>
      <c r="N516" s="29"/>
      <c r="O516" s="29"/>
      <c r="P516" s="29"/>
      <c r="Q516" s="29"/>
      <c r="R516" s="29"/>
      <c r="S516" s="29"/>
      <c r="T516" s="325"/>
      <c r="U516" s="29"/>
      <c r="V516" s="29"/>
      <c r="W516" s="29"/>
      <c r="X516" s="29"/>
      <c r="Y516" s="29"/>
      <c r="Z516" s="29"/>
      <c r="AA516" s="29"/>
      <c r="AB516" s="29"/>
      <c r="AC516" s="29"/>
      <c r="AD516" s="29"/>
      <c r="AE516" s="29"/>
      <c r="AF516" s="29"/>
      <c r="AG516" s="29"/>
      <c r="AH516" s="29"/>
      <c r="AI516" s="29"/>
      <c r="AJ516" s="29"/>
      <c r="AK516" s="29"/>
    </row>
    <row r="517" spans="1:37" ht="15.75" customHeight="1">
      <c r="A517" s="29"/>
      <c r="B517" s="29"/>
      <c r="C517" s="29"/>
      <c r="D517" s="29"/>
      <c r="E517" s="750"/>
      <c r="F517" s="338"/>
      <c r="G517" s="29"/>
      <c r="H517" s="29"/>
      <c r="I517" s="29"/>
      <c r="J517" s="29"/>
      <c r="K517" s="29"/>
      <c r="L517" s="29"/>
      <c r="M517" s="29"/>
      <c r="N517" s="29"/>
      <c r="O517" s="29"/>
      <c r="P517" s="29"/>
      <c r="Q517" s="29"/>
      <c r="R517" s="29"/>
      <c r="S517" s="29"/>
      <c r="T517" s="325"/>
      <c r="U517" s="29"/>
      <c r="V517" s="29"/>
      <c r="W517" s="29"/>
      <c r="X517" s="29"/>
      <c r="Y517" s="29"/>
      <c r="Z517" s="29"/>
      <c r="AA517" s="29"/>
      <c r="AB517" s="29"/>
      <c r="AC517" s="29"/>
      <c r="AD517" s="29"/>
      <c r="AE517" s="29"/>
      <c r="AF517" s="29"/>
      <c r="AG517" s="29"/>
      <c r="AH517" s="29"/>
      <c r="AI517" s="29"/>
      <c r="AJ517" s="29"/>
      <c r="AK517" s="29"/>
    </row>
    <row r="518" spans="1:37" ht="15.75" customHeight="1">
      <c r="A518" s="29"/>
      <c r="B518" s="29"/>
      <c r="C518" s="29"/>
      <c r="D518" s="29"/>
      <c r="E518" s="750"/>
      <c r="F518" s="338"/>
      <c r="G518" s="29"/>
      <c r="H518" s="29"/>
      <c r="I518" s="29"/>
      <c r="J518" s="29"/>
      <c r="K518" s="29"/>
      <c r="L518" s="29"/>
      <c r="M518" s="29"/>
      <c r="N518" s="29"/>
      <c r="O518" s="29"/>
      <c r="P518" s="29"/>
      <c r="Q518" s="29"/>
      <c r="R518" s="29"/>
      <c r="S518" s="29"/>
      <c r="T518" s="325"/>
      <c r="U518" s="29"/>
      <c r="V518" s="29"/>
      <c r="W518" s="29"/>
      <c r="X518" s="29"/>
      <c r="Y518" s="29"/>
      <c r="Z518" s="29"/>
      <c r="AA518" s="29"/>
      <c r="AB518" s="29"/>
      <c r="AC518" s="29"/>
      <c r="AD518" s="29"/>
      <c r="AE518" s="29"/>
      <c r="AF518" s="29"/>
      <c r="AG518" s="29"/>
      <c r="AH518" s="29"/>
      <c r="AI518" s="29"/>
      <c r="AJ518" s="29"/>
      <c r="AK518" s="29"/>
    </row>
    <row r="519" spans="1:37" ht="15.75" customHeight="1">
      <c r="A519" s="29"/>
      <c r="B519" s="29"/>
      <c r="C519" s="29"/>
      <c r="D519" s="29"/>
      <c r="E519" s="750"/>
      <c r="F519" s="338"/>
      <c r="G519" s="29"/>
      <c r="H519" s="29"/>
      <c r="I519" s="29"/>
      <c r="J519" s="29"/>
      <c r="K519" s="29"/>
      <c r="L519" s="29"/>
      <c r="M519" s="29"/>
      <c r="N519" s="29"/>
      <c r="O519" s="29"/>
      <c r="P519" s="29"/>
      <c r="Q519" s="29"/>
      <c r="R519" s="29"/>
      <c r="S519" s="29"/>
      <c r="T519" s="325"/>
      <c r="U519" s="29"/>
      <c r="V519" s="29"/>
      <c r="W519" s="29"/>
      <c r="X519" s="29"/>
      <c r="Y519" s="29"/>
      <c r="Z519" s="29"/>
      <c r="AA519" s="29"/>
      <c r="AB519" s="29"/>
      <c r="AC519" s="29"/>
      <c r="AD519" s="29"/>
      <c r="AE519" s="29"/>
      <c r="AF519" s="29"/>
      <c r="AG519" s="29"/>
      <c r="AH519" s="29"/>
      <c r="AI519" s="29"/>
      <c r="AJ519" s="29"/>
      <c r="AK519" s="29"/>
    </row>
    <row r="520" spans="1:37" ht="15.75" customHeight="1">
      <c r="A520" s="29"/>
      <c r="B520" s="29"/>
      <c r="C520" s="29"/>
      <c r="D520" s="29"/>
      <c r="E520" s="750"/>
      <c r="F520" s="338"/>
      <c r="G520" s="29"/>
      <c r="H520" s="29"/>
      <c r="I520" s="29"/>
      <c r="J520" s="29"/>
      <c r="K520" s="29"/>
      <c r="L520" s="29"/>
      <c r="M520" s="29"/>
      <c r="N520" s="29"/>
      <c r="O520" s="29"/>
      <c r="P520" s="29"/>
      <c r="Q520" s="29"/>
      <c r="R520" s="29"/>
      <c r="S520" s="29"/>
      <c r="T520" s="325"/>
      <c r="U520" s="29"/>
      <c r="V520" s="29"/>
      <c r="W520" s="29"/>
      <c r="X520" s="29"/>
      <c r="Y520" s="29"/>
      <c r="Z520" s="29"/>
      <c r="AA520" s="29"/>
      <c r="AB520" s="29"/>
      <c r="AC520" s="29"/>
      <c r="AD520" s="29"/>
      <c r="AE520" s="29"/>
      <c r="AF520" s="29"/>
      <c r="AG520" s="29"/>
      <c r="AH520" s="29"/>
      <c r="AI520" s="29"/>
      <c r="AJ520" s="29"/>
      <c r="AK520" s="29"/>
    </row>
    <row r="521" spans="1:37" ht="15.75" customHeight="1">
      <c r="A521" s="29"/>
      <c r="B521" s="29"/>
      <c r="C521" s="29"/>
      <c r="D521" s="29"/>
      <c r="E521" s="750"/>
      <c r="F521" s="338"/>
      <c r="G521" s="29"/>
      <c r="H521" s="29"/>
      <c r="I521" s="29"/>
      <c r="J521" s="29"/>
      <c r="K521" s="29"/>
      <c r="L521" s="29"/>
      <c r="M521" s="29"/>
      <c r="N521" s="29"/>
      <c r="O521" s="29"/>
      <c r="P521" s="29"/>
      <c r="Q521" s="29"/>
      <c r="R521" s="29"/>
      <c r="S521" s="29"/>
      <c r="T521" s="325"/>
      <c r="U521" s="29"/>
      <c r="V521" s="29"/>
      <c r="W521" s="29"/>
      <c r="X521" s="29"/>
      <c r="Y521" s="29"/>
      <c r="Z521" s="29"/>
      <c r="AA521" s="29"/>
      <c r="AB521" s="29"/>
      <c r="AC521" s="29"/>
      <c r="AD521" s="29"/>
      <c r="AE521" s="29"/>
      <c r="AF521" s="29"/>
      <c r="AG521" s="29"/>
      <c r="AH521" s="29"/>
      <c r="AI521" s="29"/>
      <c r="AJ521" s="29"/>
      <c r="AK521" s="29"/>
    </row>
    <row r="522" spans="1:37" ht="15.75" customHeight="1">
      <c r="A522" s="29"/>
      <c r="B522" s="29"/>
      <c r="C522" s="29"/>
      <c r="D522" s="29"/>
      <c r="E522" s="750"/>
      <c r="F522" s="338"/>
      <c r="G522" s="29"/>
      <c r="H522" s="29"/>
      <c r="I522" s="29"/>
      <c r="J522" s="29"/>
      <c r="K522" s="29"/>
      <c r="L522" s="29"/>
      <c r="M522" s="29"/>
      <c r="N522" s="29"/>
      <c r="O522" s="29"/>
      <c r="P522" s="29"/>
      <c r="Q522" s="29"/>
      <c r="R522" s="29"/>
      <c r="S522" s="29"/>
      <c r="T522" s="325"/>
      <c r="U522" s="29"/>
      <c r="V522" s="29"/>
      <c r="W522" s="29"/>
      <c r="X522" s="29"/>
      <c r="Y522" s="29"/>
      <c r="Z522" s="29"/>
      <c r="AA522" s="29"/>
      <c r="AB522" s="29"/>
      <c r="AC522" s="29"/>
      <c r="AD522" s="29"/>
      <c r="AE522" s="29"/>
      <c r="AF522" s="29"/>
      <c r="AG522" s="29"/>
      <c r="AH522" s="29"/>
      <c r="AI522" s="29"/>
      <c r="AJ522" s="29"/>
      <c r="AK522" s="29"/>
    </row>
    <row r="523" spans="1:37" ht="15.75" customHeight="1">
      <c r="A523" s="29"/>
      <c r="B523" s="29"/>
      <c r="C523" s="29"/>
      <c r="D523" s="29"/>
      <c r="E523" s="750"/>
      <c r="F523" s="338"/>
      <c r="G523" s="29"/>
      <c r="H523" s="29"/>
      <c r="I523" s="29"/>
      <c r="J523" s="29"/>
      <c r="K523" s="29"/>
      <c r="L523" s="29"/>
      <c r="M523" s="29"/>
      <c r="N523" s="29"/>
      <c r="O523" s="29"/>
      <c r="P523" s="29"/>
      <c r="Q523" s="29"/>
      <c r="R523" s="29"/>
      <c r="S523" s="29"/>
      <c r="T523" s="325"/>
      <c r="U523" s="29"/>
      <c r="V523" s="29"/>
      <c r="W523" s="29"/>
      <c r="X523" s="29"/>
      <c r="Y523" s="29"/>
      <c r="Z523" s="29"/>
      <c r="AA523" s="29"/>
      <c r="AB523" s="29"/>
      <c r="AC523" s="29"/>
      <c r="AD523" s="29"/>
      <c r="AE523" s="29"/>
      <c r="AF523" s="29"/>
      <c r="AG523" s="29"/>
      <c r="AH523" s="29"/>
      <c r="AI523" s="29"/>
      <c r="AJ523" s="29"/>
      <c r="AK523" s="29"/>
    </row>
    <row r="524" spans="1:37" ht="15.75" customHeight="1">
      <c r="A524" s="29"/>
      <c r="B524" s="29"/>
      <c r="C524" s="29"/>
      <c r="D524" s="29"/>
      <c r="E524" s="750"/>
      <c r="F524" s="338"/>
      <c r="G524" s="29"/>
      <c r="H524" s="29"/>
      <c r="I524" s="29"/>
      <c r="J524" s="29"/>
      <c r="K524" s="29"/>
      <c r="L524" s="29"/>
      <c r="M524" s="29"/>
      <c r="N524" s="29"/>
      <c r="O524" s="29"/>
      <c r="P524" s="29"/>
      <c r="Q524" s="29"/>
      <c r="R524" s="29"/>
      <c r="S524" s="29"/>
      <c r="T524" s="325"/>
      <c r="U524" s="29"/>
      <c r="V524" s="29"/>
      <c r="W524" s="29"/>
      <c r="X524" s="29"/>
      <c r="Y524" s="29"/>
      <c r="Z524" s="29"/>
      <c r="AA524" s="29"/>
      <c r="AB524" s="29"/>
      <c r="AC524" s="29"/>
      <c r="AD524" s="29"/>
      <c r="AE524" s="29"/>
      <c r="AF524" s="29"/>
      <c r="AG524" s="29"/>
      <c r="AH524" s="29"/>
      <c r="AI524" s="29"/>
      <c r="AJ524" s="29"/>
      <c r="AK524" s="29"/>
    </row>
    <row r="525" spans="1:37" ht="15.75" customHeight="1">
      <c r="A525" s="29"/>
      <c r="B525" s="29"/>
      <c r="C525" s="29"/>
      <c r="D525" s="29"/>
      <c r="E525" s="750"/>
      <c r="F525" s="338"/>
      <c r="G525" s="29"/>
      <c r="H525" s="29"/>
      <c r="I525" s="29"/>
      <c r="J525" s="29"/>
      <c r="K525" s="29"/>
      <c r="L525" s="29"/>
      <c r="M525" s="29"/>
      <c r="N525" s="29"/>
      <c r="O525" s="29"/>
      <c r="P525" s="29"/>
      <c r="Q525" s="29"/>
      <c r="R525" s="29"/>
      <c r="S525" s="29"/>
      <c r="T525" s="325"/>
      <c r="U525" s="29"/>
      <c r="V525" s="29"/>
      <c r="W525" s="29"/>
      <c r="X525" s="29"/>
      <c r="Y525" s="29"/>
      <c r="Z525" s="29"/>
      <c r="AA525" s="29"/>
      <c r="AB525" s="29"/>
      <c r="AC525" s="29"/>
      <c r="AD525" s="29"/>
      <c r="AE525" s="29"/>
      <c r="AF525" s="29"/>
      <c r="AG525" s="29"/>
      <c r="AH525" s="29"/>
      <c r="AI525" s="29"/>
      <c r="AJ525" s="29"/>
      <c r="AK525" s="29"/>
    </row>
    <row r="526" spans="1:37" ht="15.75" customHeight="1">
      <c r="A526" s="29"/>
      <c r="B526" s="29"/>
      <c r="C526" s="29"/>
      <c r="D526" s="29"/>
      <c r="E526" s="750"/>
      <c r="F526" s="338"/>
      <c r="G526" s="29"/>
      <c r="H526" s="29"/>
      <c r="I526" s="29"/>
      <c r="J526" s="29"/>
      <c r="K526" s="29"/>
      <c r="L526" s="29"/>
      <c r="M526" s="29"/>
      <c r="N526" s="29"/>
      <c r="O526" s="29"/>
      <c r="P526" s="29"/>
      <c r="Q526" s="29"/>
      <c r="R526" s="29"/>
      <c r="S526" s="29"/>
      <c r="T526" s="325"/>
      <c r="U526" s="29"/>
      <c r="V526" s="29"/>
      <c r="W526" s="29"/>
      <c r="X526" s="29"/>
      <c r="Y526" s="29"/>
      <c r="Z526" s="29"/>
      <c r="AA526" s="29"/>
      <c r="AB526" s="29"/>
      <c r="AC526" s="29"/>
      <c r="AD526" s="29"/>
      <c r="AE526" s="29"/>
      <c r="AF526" s="29"/>
      <c r="AG526" s="29"/>
      <c r="AH526" s="29"/>
      <c r="AI526" s="29"/>
      <c r="AJ526" s="29"/>
      <c r="AK526" s="29"/>
    </row>
    <row r="527" spans="1:37" ht="15.75" customHeight="1">
      <c r="A527" s="29"/>
      <c r="B527" s="29"/>
      <c r="C527" s="29"/>
      <c r="D527" s="29"/>
      <c r="E527" s="750"/>
      <c r="F527" s="338"/>
      <c r="G527" s="29"/>
      <c r="H527" s="29"/>
      <c r="I527" s="29"/>
      <c r="J527" s="29"/>
      <c r="K527" s="29"/>
      <c r="L527" s="29"/>
      <c r="M527" s="29"/>
      <c r="N527" s="29"/>
      <c r="O527" s="29"/>
      <c r="P527" s="29"/>
      <c r="Q527" s="29"/>
      <c r="R527" s="29"/>
      <c r="S527" s="29"/>
      <c r="T527" s="325"/>
      <c r="U527" s="29"/>
      <c r="V527" s="29"/>
      <c r="W527" s="29"/>
      <c r="X527" s="29"/>
      <c r="Y527" s="29"/>
      <c r="Z527" s="29"/>
      <c r="AA527" s="29"/>
      <c r="AB527" s="29"/>
      <c r="AC527" s="29"/>
      <c r="AD527" s="29"/>
      <c r="AE527" s="29"/>
      <c r="AF527" s="29"/>
      <c r="AG527" s="29"/>
      <c r="AH527" s="29"/>
      <c r="AI527" s="29"/>
      <c r="AJ527" s="29"/>
      <c r="AK527" s="29"/>
    </row>
    <row r="528" spans="1:37" ht="15.75" customHeight="1">
      <c r="A528" s="29"/>
      <c r="B528" s="29"/>
      <c r="C528" s="29"/>
      <c r="D528" s="29"/>
      <c r="E528" s="750"/>
      <c r="F528" s="338"/>
      <c r="G528" s="29"/>
      <c r="H528" s="29"/>
      <c r="I528" s="29"/>
      <c r="J528" s="29"/>
      <c r="K528" s="29"/>
      <c r="L528" s="29"/>
      <c r="M528" s="29"/>
      <c r="N528" s="29"/>
      <c r="O528" s="29"/>
      <c r="P528" s="29"/>
      <c r="Q528" s="29"/>
      <c r="R528" s="29"/>
      <c r="S528" s="29"/>
      <c r="T528" s="325"/>
      <c r="U528" s="29"/>
      <c r="V528" s="29"/>
      <c r="W528" s="29"/>
      <c r="X528" s="29"/>
      <c r="Y528" s="29"/>
      <c r="Z528" s="29"/>
      <c r="AA528" s="29"/>
      <c r="AB528" s="29"/>
      <c r="AC528" s="29"/>
      <c r="AD528" s="29"/>
      <c r="AE528" s="29"/>
      <c r="AF528" s="29"/>
      <c r="AG528" s="29"/>
      <c r="AH528" s="29"/>
      <c r="AI528" s="29"/>
      <c r="AJ528" s="29"/>
      <c r="AK528" s="29"/>
    </row>
    <row r="529" spans="1:37" ht="15.75" customHeight="1">
      <c r="A529" s="29"/>
      <c r="B529" s="29"/>
      <c r="C529" s="29"/>
      <c r="D529" s="29"/>
      <c r="E529" s="750"/>
      <c r="F529" s="338"/>
      <c r="G529" s="29"/>
      <c r="H529" s="29"/>
      <c r="I529" s="29"/>
      <c r="J529" s="29"/>
      <c r="K529" s="29"/>
      <c r="L529" s="29"/>
      <c r="M529" s="29"/>
      <c r="N529" s="29"/>
      <c r="O529" s="29"/>
      <c r="P529" s="29"/>
      <c r="Q529" s="29"/>
      <c r="R529" s="29"/>
      <c r="S529" s="29"/>
      <c r="T529" s="325"/>
      <c r="U529" s="29"/>
      <c r="V529" s="29"/>
      <c r="W529" s="29"/>
      <c r="X529" s="29"/>
      <c r="Y529" s="29"/>
      <c r="Z529" s="29"/>
      <c r="AA529" s="29"/>
      <c r="AB529" s="29"/>
      <c r="AC529" s="29"/>
      <c r="AD529" s="29"/>
      <c r="AE529" s="29"/>
      <c r="AF529" s="29"/>
      <c r="AG529" s="29"/>
      <c r="AH529" s="29"/>
      <c r="AI529" s="29"/>
      <c r="AJ529" s="29"/>
      <c r="AK529" s="29"/>
    </row>
    <row r="530" spans="1:37" ht="15.75" customHeight="1">
      <c r="A530" s="29"/>
      <c r="B530" s="29"/>
      <c r="C530" s="29"/>
      <c r="D530" s="29"/>
      <c r="E530" s="750"/>
      <c r="F530" s="338"/>
      <c r="G530" s="29"/>
      <c r="H530" s="29"/>
      <c r="I530" s="29"/>
      <c r="J530" s="29"/>
      <c r="K530" s="29"/>
      <c r="L530" s="29"/>
      <c r="M530" s="29"/>
      <c r="N530" s="29"/>
      <c r="O530" s="29"/>
      <c r="P530" s="29"/>
      <c r="Q530" s="29"/>
      <c r="R530" s="29"/>
      <c r="S530" s="29"/>
      <c r="T530" s="325"/>
      <c r="U530" s="29"/>
      <c r="V530" s="29"/>
      <c r="W530" s="29"/>
      <c r="X530" s="29"/>
      <c r="Y530" s="29"/>
      <c r="Z530" s="29"/>
      <c r="AA530" s="29"/>
      <c r="AB530" s="29"/>
      <c r="AC530" s="29"/>
      <c r="AD530" s="29"/>
      <c r="AE530" s="29"/>
      <c r="AF530" s="29"/>
      <c r="AG530" s="29"/>
      <c r="AH530" s="29"/>
      <c r="AI530" s="29"/>
      <c r="AJ530" s="29"/>
      <c r="AK530" s="29"/>
    </row>
    <row r="531" spans="1:37" ht="15.75" customHeight="1">
      <c r="A531" s="29"/>
      <c r="B531" s="29"/>
      <c r="C531" s="29"/>
      <c r="D531" s="29"/>
      <c r="E531" s="750"/>
      <c r="F531" s="338"/>
      <c r="G531" s="29"/>
      <c r="H531" s="29"/>
      <c r="I531" s="29"/>
      <c r="J531" s="29"/>
      <c r="K531" s="29"/>
      <c r="L531" s="29"/>
      <c r="M531" s="29"/>
      <c r="N531" s="29"/>
      <c r="O531" s="29"/>
      <c r="P531" s="29"/>
      <c r="Q531" s="29"/>
      <c r="R531" s="29"/>
      <c r="S531" s="29"/>
      <c r="T531" s="325"/>
      <c r="U531" s="29"/>
      <c r="V531" s="29"/>
      <c r="W531" s="29"/>
      <c r="X531" s="29"/>
      <c r="Y531" s="29"/>
      <c r="Z531" s="29"/>
      <c r="AA531" s="29"/>
      <c r="AB531" s="29"/>
      <c r="AC531" s="29"/>
      <c r="AD531" s="29"/>
      <c r="AE531" s="29"/>
      <c r="AF531" s="29"/>
      <c r="AG531" s="29"/>
      <c r="AH531" s="29"/>
      <c r="AI531" s="29"/>
      <c r="AJ531" s="29"/>
      <c r="AK531" s="29"/>
    </row>
    <row r="532" spans="1:37" ht="15.75" customHeight="1">
      <c r="A532" s="29"/>
      <c r="B532" s="29"/>
      <c r="C532" s="29"/>
      <c r="D532" s="29"/>
      <c r="E532" s="750"/>
      <c r="F532" s="338"/>
      <c r="G532" s="29"/>
      <c r="H532" s="29"/>
      <c r="I532" s="29"/>
      <c r="J532" s="29"/>
      <c r="K532" s="29"/>
      <c r="L532" s="29"/>
      <c r="M532" s="29"/>
      <c r="N532" s="29"/>
      <c r="O532" s="29"/>
      <c r="P532" s="29"/>
      <c r="Q532" s="29"/>
      <c r="R532" s="29"/>
      <c r="S532" s="29"/>
      <c r="T532" s="325"/>
      <c r="U532" s="29"/>
      <c r="V532" s="29"/>
      <c r="W532" s="29"/>
      <c r="X532" s="29"/>
      <c r="Y532" s="29"/>
      <c r="Z532" s="29"/>
      <c r="AA532" s="29"/>
      <c r="AB532" s="29"/>
      <c r="AC532" s="29"/>
      <c r="AD532" s="29"/>
      <c r="AE532" s="29"/>
      <c r="AF532" s="29"/>
      <c r="AG532" s="29"/>
      <c r="AH532" s="29"/>
      <c r="AI532" s="29"/>
      <c r="AJ532" s="29"/>
      <c r="AK532" s="29"/>
    </row>
    <row r="533" spans="1:37" ht="15.75" customHeight="1">
      <c r="A533" s="29"/>
      <c r="B533" s="29"/>
      <c r="C533" s="29"/>
      <c r="D533" s="29"/>
      <c r="E533" s="750"/>
      <c r="F533" s="338"/>
      <c r="G533" s="29"/>
      <c r="H533" s="29"/>
      <c r="I533" s="29"/>
      <c r="J533" s="29"/>
      <c r="K533" s="29"/>
      <c r="L533" s="29"/>
      <c r="M533" s="29"/>
      <c r="N533" s="29"/>
      <c r="O533" s="29"/>
      <c r="P533" s="29"/>
      <c r="Q533" s="29"/>
      <c r="R533" s="29"/>
      <c r="S533" s="29"/>
      <c r="T533" s="325"/>
      <c r="U533" s="29"/>
      <c r="V533" s="29"/>
      <c r="W533" s="29"/>
      <c r="X533" s="29"/>
      <c r="Y533" s="29"/>
      <c r="Z533" s="29"/>
      <c r="AA533" s="29"/>
      <c r="AB533" s="29"/>
      <c r="AC533" s="29"/>
      <c r="AD533" s="29"/>
      <c r="AE533" s="29"/>
      <c r="AF533" s="29"/>
      <c r="AG533" s="29"/>
      <c r="AH533" s="29"/>
      <c r="AI533" s="29"/>
      <c r="AJ533" s="29"/>
      <c r="AK533" s="29"/>
    </row>
    <row r="534" spans="1:37" ht="15.75" customHeight="1">
      <c r="A534" s="29"/>
      <c r="B534" s="29"/>
      <c r="C534" s="29"/>
      <c r="D534" s="29"/>
      <c r="E534" s="750"/>
      <c r="F534" s="338"/>
      <c r="G534" s="29"/>
      <c r="H534" s="29"/>
      <c r="I534" s="29"/>
      <c r="J534" s="29"/>
      <c r="K534" s="29"/>
      <c r="L534" s="29"/>
      <c r="M534" s="29"/>
      <c r="N534" s="29"/>
      <c r="O534" s="29"/>
      <c r="P534" s="29"/>
      <c r="Q534" s="29"/>
      <c r="R534" s="29"/>
      <c r="S534" s="29"/>
      <c r="T534" s="325"/>
      <c r="U534" s="29"/>
      <c r="V534" s="29"/>
      <c r="W534" s="29"/>
      <c r="X534" s="29"/>
      <c r="Y534" s="29"/>
      <c r="Z534" s="29"/>
      <c r="AA534" s="29"/>
      <c r="AB534" s="29"/>
      <c r="AC534" s="29"/>
      <c r="AD534" s="29"/>
      <c r="AE534" s="29"/>
      <c r="AF534" s="29"/>
      <c r="AG534" s="29"/>
      <c r="AH534" s="29"/>
      <c r="AI534" s="29"/>
      <c r="AJ534" s="29"/>
      <c r="AK534" s="29"/>
    </row>
    <row r="535" spans="1:37" ht="15.75" customHeight="1">
      <c r="A535" s="29"/>
      <c r="B535" s="29"/>
      <c r="C535" s="29"/>
      <c r="D535" s="29"/>
      <c r="E535" s="750"/>
      <c r="F535" s="338"/>
      <c r="G535" s="29"/>
      <c r="H535" s="29"/>
      <c r="I535" s="29"/>
      <c r="J535" s="29"/>
      <c r="K535" s="29"/>
      <c r="L535" s="29"/>
      <c r="M535" s="29"/>
      <c r="N535" s="29"/>
      <c r="O535" s="29"/>
      <c r="P535" s="29"/>
      <c r="Q535" s="29"/>
      <c r="R535" s="29"/>
      <c r="S535" s="29"/>
      <c r="T535" s="325"/>
      <c r="U535" s="29"/>
      <c r="V535" s="29"/>
      <c r="W535" s="29"/>
      <c r="X535" s="29"/>
      <c r="Y535" s="29"/>
      <c r="Z535" s="29"/>
      <c r="AA535" s="29"/>
      <c r="AB535" s="29"/>
      <c r="AC535" s="29"/>
      <c r="AD535" s="29"/>
      <c r="AE535" s="29"/>
      <c r="AF535" s="29"/>
      <c r="AG535" s="29"/>
      <c r="AH535" s="29"/>
      <c r="AI535" s="29"/>
      <c r="AJ535" s="29"/>
      <c r="AK535" s="29"/>
    </row>
    <row r="536" spans="1:37" ht="15.75" customHeight="1">
      <c r="A536" s="29"/>
      <c r="B536" s="29"/>
      <c r="C536" s="29"/>
      <c r="D536" s="29"/>
      <c r="E536" s="750"/>
      <c r="F536" s="338"/>
      <c r="G536" s="29"/>
      <c r="H536" s="29"/>
      <c r="I536" s="29"/>
      <c r="J536" s="29"/>
      <c r="K536" s="29"/>
      <c r="L536" s="29"/>
      <c r="M536" s="29"/>
      <c r="N536" s="29"/>
      <c r="O536" s="29"/>
      <c r="P536" s="29"/>
      <c r="Q536" s="29"/>
      <c r="R536" s="29"/>
      <c r="S536" s="29"/>
      <c r="T536" s="325"/>
      <c r="U536" s="29"/>
      <c r="V536" s="29"/>
      <c r="W536" s="29"/>
      <c r="X536" s="29"/>
      <c r="Y536" s="29"/>
      <c r="Z536" s="29"/>
      <c r="AA536" s="29"/>
      <c r="AB536" s="29"/>
      <c r="AC536" s="29"/>
      <c r="AD536" s="29"/>
      <c r="AE536" s="29"/>
      <c r="AF536" s="29"/>
      <c r="AG536" s="29"/>
      <c r="AH536" s="29"/>
      <c r="AI536" s="29"/>
      <c r="AJ536" s="29"/>
      <c r="AK536" s="29"/>
    </row>
    <row r="537" spans="1:37" ht="15.75" customHeight="1">
      <c r="A537" s="29"/>
      <c r="B537" s="29"/>
      <c r="C537" s="29"/>
      <c r="D537" s="29"/>
      <c r="E537" s="750"/>
      <c r="F537" s="338"/>
      <c r="G537" s="29"/>
      <c r="H537" s="29"/>
      <c r="I537" s="29"/>
      <c r="J537" s="29"/>
      <c r="K537" s="29"/>
      <c r="L537" s="29"/>
      <c r="M537" s="29"/>
      <c r="N537" s="29"/>
      <c r="O537" s="29"/>
      <c r="P537" s="29"/>
      <c r="Q537" s="29"/>
      <c r="R537" s="29"/>
      <c r="S537" s="29"/>
      <c r="T537" s="325"/>
      <c r="U537" s="29"/>
      <c r="V537" s="29"/>
      <c r="W537" s="29"/>
      <c r="X537" s="29"/>
      <c r="Y537" s="29"/>
      <c r="Z537" s="29"/>
      <c r="AA537" s="29"/>
      <c r="AB537" s="29"/>
      <c r="AC537" s="29"/>
      <c r="AD537" s="29"/>
      <c r="AE537" s="29"/>
      <c r="AF537" s="29"/>
      <c r="AG537" s="29"/>
      <c r="AH537" s="29"/>
      <c r="AI537" s="29"/>
      <c r="AJ537" s="29"/>
      <c r="AK537" s="29"/>
    </row>
    <row r="538" spans="1:37" ht="15.75" customHeight="1">
      <c r="A538" s="29"/>
      <c r="B538" s="29"/>
      <c r="C538" s="29"/>
      <c r="D538" s="29"/>
      <c r="E538" s="750"/>
      <c r="F538" s="338"/>
      <c r="G538" s="29"/>
      <c r="H538" s="29"/>
      <c r="I538" s="29"/>
      <c r="J538" s="29"/>
      <c r="K538" s="29"/>
      <c r="L538" s="29"/>
      <c r="M538" s="29"/>
      <c r="N538" s="29"/>
      <c r="O538" s="29"/>
      <c r="P538" s="29"/>
      <c r="Q538" s="29"/>
      <c r="R538" s="29"/>
      <c r="S538" s="29"/>
      <c r="T538" s="325"/>
      <c r="U538" s="29"/>
      <c r="V538" s="29"/>
      <c r="W538" s="29"/>
      <c r="X538" s="29"/>
      <c r="Y538" s="29"/>
      <c r="Z538" s="29"/>
      <c r="AA538" s="29"/>
      <c r="AB538" s="29"/>
      <c r="AC538" s="29"/>
      <c r="AD538" s="29"/>
      <c r="AE538" s="29"/>
      <c r="AF538" s="29"/>
      <c r="AG538" s="29"/>
      <c r="AH538" s="29"/>
      <c r="AI538" s="29"/>
      <c r="AJ538" s="29"/>
      <c r="AK538" s="29"/>
    </row>
    <row r="539" spans="1:37" ht="15.75" customHeight="1">
      <c r="A539" s="29"/>
      <c r="B539" s="29"/>
      <c r="C539" s="29"/>
      <c r="D539" s="29"/>
      <c r="E539" s="750"/>
      <c r="F539" s="338"/>
      <c r="G539" s="29"/>
      <c r="H539" s="29"/>
      <c r="I539" s="29"/>
      <c r="J539" s="29"/>
      <c r="K539" s="29"/>
      <c r="L539" s="29"/>
      <c r="M539" s="29"/>
      <c r="N539" s="29"/>
      <c r="O539" s="29"/>
      <c r="P539" s="29"/>
      <c r="Q539" s="29"/>
      <c r="R539" s="29"/>
      <c r="S539" s="29"/>
      <c r="T539" s="325"/>
      <c r="U539" s="29"/>
      <c r="V539" s="29"/>
      <c r="W539" s="29"/>
      <c r="X539" s="29"/>
      <c r="Y539" s="29"/>
      <c r="Z539" s="29"/>
      <c r="AA539" s="29"/>
      <c r="AB539" s="29"/>
      <c r="AC539" s="29"/>
      <c r="AD539" s="29"/>
      <c r="AE539" s="29"/>
      <c r="AF539" s="29"/>
      <c r="AG539" s="29"/>
      <c r="AH539" s="29"/>
      <c r="AI539" s="29"/>
      <c r="AJ539" s="29"/>
      <c r="AK539" s="29"/>
    </row>
    <row r="540" spans="1:37" ht="15.75" customHeight="1">
      <c r="A540" s="29"/>
      <c r="B540" s="29"/>
      <c r="C540" s="29"/>
      <c r="D540" s="29"/>
      <c r="E540" s="750"/>
      <c r="F540" s="338"/>
      <c r="G540" s="29"/>
      <c r="H540" s="29"/>
      <c r="I540" s="29"/>
      <c r="J540" s="29"/>
      <c r="K540" s="29"/>
      <c r="L540" s="29"/>
      <c r="M540" s="29"/>
      <c r="N540" s="29"/>
      <c r="O540" s="29"/>
      <c r="P540" s="29"/>
      <c r="Q540" s="29"/>
      <c r="R540" s="29"/>
      <c r="S540" s="29"/>
      <c r="T540" s="325"/>
      <c r="U540" s="29"/>
      <c r="V540" s="29"/>
      <c r="W540" s="29"/>
      <c r="X540" s="29"/>
      <c r="Y540" s="29"/>
      <c r="Z540" s="29"/>
      <c r="AA540" s="29"/>
      <c r="AB540" s="29"/>
      <c r="AC540" s="29"/>
      <c r="AD540" s="29"/>
      <c r="AE540" s="29"/>
      <c r="AF540" s="29"/>
      <c r="AG540" s="29"/>
      <c r="AH540" s="29"/>
      <c r="AI540" s="29"/>
      <c r="AJ540" s="29"/>
      <c r="AK540" s="29"/>
    </row>
    <row r="541" spans="1:37" ht="15.75" customHeight="1">
      <c r="A541" s="29"/>
      <c r="B541" s="29"/>
      <c r="C541" s="29"/>
      <c r="D541" s="29"/>
      <c r="E541" s="750"/>
      <c r="F541" s="338"/>
      <c r="G541" s="29"/>
      <c r="H541" s="29"/>
      <c r="I541" s="29"/>
      <c r="J541" s="29"/>
      <c r="K541" s="29"/>
      <c r="L541" s="29"/>
      <c r="M541" s="29"/>
      <c r="N541" s="29"/>
      <c r="O541" s="29"/>
      <c r="P541" s="29"/>
      <c r="Q541" s="29"/>
      <c r="R541" s="29"/>
      <c r="S541" s="29"/>
      <c r="T541" s="325"/>
      <c r="U541" s="29"/>
      <c r="V541" s="29"/>
      <c r="W541" s="29"/>
      <c r="X541" s="29"/>
      <c r="Y541" s="29"/>
      <c r="Z541" s="29"/>
      <c r="AA541" s="29"/>
      <c r="AB541" s="29"/>
      <c r="AC541" s="29"/>
      <c r="AD541" s="29"/>
      <c r="AE541" s="29"/>
      <c r="AF541" s="29"/>
      <c r="AG541" s="29"/>
      <c r="AH541" s="29"/>
      <c r="AI541" s="29"/>
      <c r="AJ541" s="29"/>
      <c r="AK541" s="29"/>
    </row>
    <row r="542" spans="1:37" ht="15.75" customHeight="1">
      <c r="A542" s="29"/>
      <c r="B542" s="29"/>
      <c r="C542" s="29"/>
      <c r="D542" s="29"/>
      <c r="E542" s="750"/>
      <c r="F542" s="338"/>
      <c r="G542" s="29"/>
      <c r="H542" s="29"/>
      <c r="I542" s="29"/>
      <c r="J542" s="29"/>
      <c r="K542" s="29"/>
      <c r="L542" s="29"/>
      <c r="M542" s="29"/>
      <c r="N542" s="29"/>
      <c r="O542" s="29"/>
      <c r="P542" s="29"/>
      <c r="Q542" s="29"/>
      <c r="R542" s="29"/>
      <c r="S542" s="29"/>
      <c r="T542" s="325"/>
      <c r="U542" s="29"/>
      <c r="V542" s="29"/>
      <c r="W542" s="29"/>
      <c r="X542" s="29"/>
      <c r="Y542" s="29"/>
      <c r="Z542" s="29"/>
      <c r="AA542" s="29"/>
      <c r="AB542" s="29"/>
      <c r="AC542" s="29"/>
      <c r="AD542" s="29"/>
      <c r="AE542" s="29"/>
      <c r="AF542" s="29"/>
      <c r="AG542" s="29"/>
      <c r="AH542" s="29"/>
      <c r="AI542" s="29"/>
      <c r="AJ542" s="29"/>
      <c r="AK542" s="29"/>
    </row>
    <row r="543" spans="1:37" ht="15.75" customHeight="1">
      <c r="A543" s="29"/>
      <c r="B543" s="29"/>
      <c r="C543" s="29"/>
      <c r="D543" s="29"/>
      <c r="E543" s="750"/>
      <c r="F543" s="338"/>
      <c r="G543" s="29"/>
      <c r="H543" s="29"/>
      <c r="I543" s="29"/>
      <c r="J543" s="29"/>
      <c r="K543" s="29"/>
      <c r="L543" s="29"/>
      <c r="M543" s="29"/>
      <c r="N543" s="29"/>
      <c r="O543" s="29"/>
      <c r="P543" s="29"/>
      <c r="Q543" s="29"/>
      <c r="R543" s="29"/>
      <c r="S543" s="29"/>
      <c r="T543" s="325"/>
      <c r="U543" s="29"/>
      <c r="V543" s="29"/>
      <c r="W543" s="29"/>
      <c r="X543" s="29"/>
      <c r="Y543" s="29"/>
      <c r="Z543" s="29"/>
      <c r="AA543" s="29"/>
      <c r="AB543" s="29"/>
      <c r="AC543" s="29"/>
      <c r="AD543" s="29"/>
      <c r="AE543" s="29"/>
      <c r="AF543" s="29"/>
      <c r="AG543" s="29"/>
      <c r="AH543" s="29"/>
      <c r="AI543" s="29"/>
      <c r="AJ543" s="29"/>
      <c r="AK543" s="29"/>
    </row>
    <row r="544" spans="1:37" ht="15.75" customHeight="1">
      <c r="A544" s="29"/>
      <c r="B544" s="29"/>
      <c r="C544" s="29"/>
      <c r="D544" s="29"/>
      <c r="E544" s="750"/>
      <c r="F544" s="338"/>
      <c r="G544" s="29"/>
      <c r="H544" s="29"/>
      <c r="I544" s="29"/>
      <c r="J544" s="29"/>
      <c r="K544" s="29"/>
      <c r="L544" s="29"/>
      <c r="M544" s="29"/>
      <c r="N544" s="29"/>
      <c r="O544" s="29"/>
      <c r="P544" s="29"/>
      <c r="Q544" s="29"/>
      <c r="R544" s="29"/>
      <c r="S544" s="29"/>
      <c r="T544" s="325"/>
      <c r="U544" s="29"/>
      <c r="V544" s="29"/>
      <c r="W544" s="29"/>
      <c r="X544" s="29"/>
      <c r="Y544" s="29"/>
      <c r="Z544" s="29"/>
      <c r="AA544" s="29"/>
      <c r="AB544" s="29"/>
      <c r="AC544" s="29"/>
      <c r="AD544" s="29"/>
      <c r="AE544" s="29"/>
      <c r="AF544" s="29"/>
      <c r="AG544" s="29"/>
      <c r="AH544" s="29"/>
      <c r="AI544" s="29"/>
      <c r="AJ544" s="29"/>
      <c r="AK544" s="29"/>
    </row>
    <row r="545" spans="1:37" ht="15.75" customHeight="1">
      <c r="A545" s="29"/>
      <c r="B545" s="29"/>
      <c r="C545" s="29"/>
      <c r="D545" s="29"/>
      <c r="E545" s="750"/>
      <c r="F545" s="338"/>
      <c r="G545" s="29"/>
      <c r="H545" s="29"/>
      <c r="I545" s="29"/>
      <c r="J545" s="29"/>
      <c r="K545" s="29"/>
      <c r="L545" s="29"/>
      <c r="M545" s="29"/>
      <c r="N545" s="29"/>
      <c r="O545" s="29"/>
      <c r="P545" s="29"/>
      <c r="Q545" s="29"/>
      <c r="R545" s="29"/>
      <c r="S545" s="29"/>
      <c r="T545" s="325"/>
      <c r="U545" s="29"/>
      <c r="V545" s="29"/>
      <c r="W545" s="29"/>
      <c r="X545" s="29"/>
      <c r="Y545" s="29"/>
      <c r="Z545" s="29"/>
      <c r="AA545" s="29"/>
      <c r="AB545" s="29"/>
      <c r="AC545" s="29"/>
      <c r="AD545" s="29"/>
      <c r="AE545" s="29"/>
      <c r="AF545" s="29"/>
      <c r="AG545" s="29"/>
      <c r="AH545" s="29"/>
      <c r="AI545" s="29"/>
      <c r="AJ545" s="29"/>
      <c r="AK545" s="29"/>
    </row>
    <row r="546" spans="1:37" ht="15.75" customHeight="1">
      <c r="A546" s="29"/>
      <c r="B546" s="29"/>
      <c r="C546" s="29"/>
      <c r="D546" s="29"/>
      <c r="E546" s="750"/>
      <c r="F546" s="338"/>
      <c r="G546" s="29"/>
      <c r="H546" s="29"/>
      <c r="I546" s="29"/>
      <c r="J546" s="29"/>
      <c r="K546" s="29"/>
      <c r="L546" s="29"/>
      <c r="M546" s="29"/>
      <c r="N546" s="29"/>
      <c r="O546" s="29"/>
      <c r="P546" s="29"/>
      <c r="Q546" s="29"/>
      <c r="R546" s="29"/>
      <c r="S546" s="29"/>
      <c r="T546" s="325"/>
      <c r="U546" s="29"/>
      <c r="V546" s="29"/>
      <c r="W546" s="29"/>
      <c r="X546" s="29"/>
      <c r="Y546" s="29"/>
      <c r="Z546" s="29"/>
      <c r="AA546" s="29"/>
      <c r="AB546" s="29"/>
      <c r="AC546" s="29"/>
      <c r="AD546" s="29"/>
      <c r="AE546" s="29"/>
      <c r="AF546" s="29"/>
      <c r="AG546" s="29"/>
      <c r="AH546" s="29"/>
      <c r="AI546" s="29"/>
      <c r="AJ546" s="29"/>
      <c r="AK546" s="29"/>
    </row>
    <row r="547" spans="1:37" ht="15.75" customHeight="1">
      <c r="A547" s="29"/>
      <c r="B547" s="29"/>
      <c r="C547" s="29"/>
      <c r="D547" s="29"/>
      <c r="E547" s="750"/>
      <c r="F547" s="338"/>
      <c r="G547" s="29"/>
      <c r="H547" s="29"/>
      <c r="I547" s="29"/>
      <c r="J547" s="29"/>
      <c r="K547" s="29"/>
      <c r="L547" s="29"/>
      <c r="M547" s="29"/>
      <c r="N547" s="29"/>
      <c r="O547" s="29"/>
      <c r="P547" s="29"/>
      <c r="Q547" s="29"/>
      <c r="R547" s="29"/>
      <c r="S547" s="29"/>
      <c r="T547" s="325"/>
      <c r="U547" s="29"/>
      <c r="V547" s="29"/>
      <c r="W547" s="29"/>
      <c r="X547" s="29"/>
      <c r="Y547" s="29"/>
      <c r="Z547" s="29"/>
      <c r="AA547" s="29"/>
      <c r="AB547" s="29"/>
      <c r="AC547" s="29"/>
      <c r="AD547" s="29"/>
      <c r="AE547" s="29"/>
      <c r="AF547" s="29"/>
      <c r="AG547" s="29"/>
      <c r="AH547" s="29"/>
      <c r="AI547" s="29"/>
      <c r="AJ547" s="29"/>
      <c r="AK547" s="29"/>
    </row>
    <row r="548" spans="1:37" ht="15.75" customHeight="1">
      <c r="A548" s="29"/>
      <c r="B548" s="29"/>
      <c r="C548" s="29"/>
      <c r="D548" s="29"/>
      <c r="E548" s="750"/>
      <c r="F548" s="338"/>
      <c r="G548" s="29"/>
      <c r="H548" s="29"/>
      <c r="I548" s="29"/>
      <c r="J548" s="29"/>
      <c r="K548" s="29"/>
      <c r="L548" s="29"/>
      <c r="M548" s="29"/>
      <c r="N548" s="29"/>
      <c r="O548" s="29"/>
      <c r="P548" s="29"/>
      <c r="Q548" s="29"/>
      <c r="R548" s="29"/>
      <c r="S548" s="29"/>
      <c r="T548" s="325"/>
      <c r="U548" s="29"/>
      <c r="V548" s="29"/>
      <c r="W548" s="29"/>
      <c r="X548" s="29"/>
      <c r="Y548" s="29"/>
      <c r="Z548" s="29"/>
      <c r="AA548" s="29"/>
      <c r="AB548" s="29"/>
      <c r="AC548" s="29"/>
      <c r="AD548" s="29"/>
      <c r="AE548" s="29"/>
      <c r="AF548" s="29"/>
      <c r="AG548" s="29"/>
      <c r="AH548" s="29"/>
      <c r="AI548" s="29"/>
      <c r="AJ548" s="29"/>
      <c r="AK548" s="29"/>
    </row>
    <row r="549" spans="1:37" ht="15.75" customHeight="1">
      <c r="A549" s="29"/>
      <c r="B549" s="29"/>
      <c r="C549" s="29"/>
      <c r="D549" s="29"/>
      <c r="E549" s="750"/>
      <c r="F549" s="338"/>
      <c r="G549" s="29"/>
      <c r="H549" s="29"/>
      <c r="I549" s="29"/>
      <c r="J549" s="29"/>
      <c r="K549" s="29"/>
      <c r="L549" s="29"/>
      <c r="M549" s="29"/>
      <c r="N549" s="29"/>
      <c r="O549" s="29"/>
      <c r="P549" s="29"/>
      <c r="Q549" s="29"/>
      <c r="R549" s="29"/>
      <c r="S549" s="29"/>
      <c r="T549" s="325"/>
      <c r="U549" s="29"/>
      <c r="V549" s="29"/>
      <c r="W549" s="29"/>
      <c r="X549" s="29"/>
      <c r="Y549" s="29"/>
      <c r="Z549" s="29"/>
      <c r="AA549" s="29"/>
      <c r="AB549" s="29"/>
      <c r="AC549" s="29"/>
      <c r="AD549" s="29"/>
      <c r="AE549" s="29"/>
      <c r="AF549" s="29"/>
      <c r="AG549" s="29"/>
      <c r="AH549" s="29"/>
      <c r="AI549" s="29"/>
      <c r="AJ549" s="29"/>
      <c r="AK549" s="29"/>
    </row>
    <row r="550" spans="1:37" ht="15.75" customHeight="1">
      <c r="A550" s="29"/>
      <c r="B550" s="29"/>
      <c r="C550" s="29"/>
      <c r="D550" s="29"/>
      <c r="E550" s="750"/>
      <c r="F550" s="338"/>
      <c r="G550" s="29"/>
      <c r="H550" s="29"/>
      <c r="I550" s="29"/>
      <c r="J550" s="29"/>
      <c r="K550" s="29"/>
      <c r="L550" s="29"/>
      <c r="M550" s="29"/>
      <c r="N550" s="29"/>
      <c r="O550" s="29"/>
      <c r="P550" s="29"/>
      <c r="Q550" s="29"/>
      <c r="R550" s="29"/>
      <c r="S550" s="29"/>
      <c r="T550" s="325"/>
      <c r="U550" s="29"/>
      <c r="V550" s="29"/>
      <c r="W550" s="29"/>
      <c r="X550" s="29"/>
      <c r="Y550" s="29"/>
      <c r="Z550" s="29"/>
      <c r="AA550" s="29"/>
      <c r="AB550" s="29"/>
      <c r="AC550" s="29"/>
      <c r="AD550" s="29"/>
      <c r="AE550" s="29"/>
      <c r="AF550" s="29"/>
      <c r="AG550" s="29"/>
      <c r="AH550" s="29"/>
      <c r="AI550" s="29"/>
      <c r="AJ550" s="29"/>
      <c r="AK550" s="29"/>
    </row>
    <row r="551" spans="1:37" ht="15.75" customHeight="1">
      <c r="A551" s="29"/>
      <c r="B551" s="29"/>
      <c r="C551" s="29"/>
      <c r="D551" s="29"/>
      <c r="E551" s="750"/>
      <c r="F551" s="338"/>
      <c r="G551" s="29"/>
      <c r="H551" s="29"/>
      <c r="I551" s="29"/>
      <c r="J551" s="29"/>
      <c r="K551" s="29"/>
      <c r="L551" s="29"/>
      <c r="M551" s="29"/>
      <c r="N551" s="29"/>
      <c r="O551" s="29"/>
      <c r="P551" s="29"/>
      <c r="Q551" s="29"/>
      <c r="R551" s="29"/>
      <c r="S551" s="29"/>
      <c r="T551" s="325"/>
      <c r="U551" s="29"/>
      <c r="V551" s="29"/>
      <c r="W551" s="29"/>
      <c r="X551" s="29"/>
      <c r="Y551" s="29"/>
      <c r="Z551" s="29"/>
      <c r="AA551" s="29"/>
      <c r="AB551" s="29"/>
      <c r="AC551" s="29"/>
      <c r="AD551" s="29"/>
      <c r="AE551" s="29"/>
      <c r="AF551" s="29"/>
      <c r="AG551" s="29"/>
      <c r="AH551" s="29"/>
      <c r="AI551" s="29"/>
      <c r="AJ551" s="29"/>
      <c r="AK551" s="29"/>
    </row>
    <row r="552" spans="1:37" ht="15.75" customHeight="1">
      <c r="A552" s="29"/>
      <c r="B552" s="29"/>
      <c r="C552" s="29"/>
      <c r="D552" s="29"/>
      <c r="E552" s="750"/>
      <c r="F552" s="338"/>
      <c r="G552" s="29"/>
      <c r="H552" s="29"/>
      <c r="I552" s="29"/>
      <c r="J552" s="29"/>
      <c r="K552" s="29"/>
      <c r="L552" s="29"/>
      <c r="M552" s="29"/>
      <c r="N552" s="29"/>
      <c r="O552" s="29"/>
      <c r="P552" s="29"/>
      <c r="Q552" s="29"/>
      <c r="R552" s="29"/>
      <c r="S552" s="29"/>
      <c r="T552" s="325"/>
      <c r="U552" s="29"/>
      <c r="V552" s="29"/>
      <c r="W552" s="29"/>
      <c r="X552" s="29"/>
      <c r="Y552" s="29"/>
      <c r="Z552" s="29"/>
      <c r="AA552" s="29"/>
      <c r="AB552" s="29"/>
      <c r="AC552" s="29"/>
      <c r="AD552" s="29"/>
      <c r="AE552" s="29"/>
      <c r="AF552" s="29"/>
      <c r="AG552" s="29"/>
      <c r="AH552" s="29"/>
      <c r="AI552" s="29"/>
      <c r="AJ552" s="29"/>
      <c r="AK552" s="29"/>
    </row>
    <row r="553" spans="1:37" ht="15.75" customHeight="1">
      <c r="A553" s="29"/>
      <c r="B553" s="29"/>
      <c r="C553" s="29"/>
      <c r="D553" s="29"/>
      <c r="E553" s="750"/>
      <c r="F553" s="338"/>
      <c r="G553" s="29"/>
      <c r="H553" s="29"/>
      <c r="I553" s="29"/>
      <c r="J553" s="29"/>
      <c r="K553" s="29"/>
      <c r="L553" s="29"/>
      <c r="M553" s="29"/>
      <c r="N553" s="29"/>
      <c r="O553" s="29"/>
      <c r="P553" s="29"/>
      <c r="Q553" s="29"/>
      <c r="R553" s="29"/>
      <c r="S553" s="29"/>
      <c r="T553" s="325"/>
      <c r="U553" s="29"/>
      <c r="V553" s="29"/>
      <c r="W553" s="29"/>
      <c r="X553" s="29"/>
      <c r="Y553" s="29"/>
      <c r="Z553" s="29"/>
      <c r="AA553" s="29"/>
      <c r="AB553" s="29"/>
      <c r="AC553" s="29"/>
      <c r="AD553" s="29"/>
      <c r="AE553" s="29"/>
      <c r="AF553" s="29"/>
      <c r="AG553" s="29"/>
      <c r="AH553" s="29"/>
      <c r="AI553" s="29"/>
      <c r="AJ553" s="29"/>
      <c r="AK553" s="29"/>
    </row>
    <row r="554" spans="1:37" ht="15.75" customHeight="1">
      <c r="A554" s="29"/>
      <c r="B554" s="29"/>
      <c r="C554" s="29"/>
      <c r="D554" s="29"/>
      <c r="E554" s="750"/>
      <c r="F554" s="338"/>
      <c r="G554" s="29"/>
      <c r="H554" s="29"/>
      <c r="I554" s="29"/>
      <c r="J554" s="29"/>
      <c r="K554" s="29"/>
      <c r="L554" s="29"/>
      <c r="M554" s="29"/>
      <c r="N554" s="29"/>
      <c r="O554" s="29"/>
      <c r="P554" s="29"/>
      <c r="Q554" s="29"/>
      <c r="R554" s="29"/>
      <c r="S554" s="29"/>
      <c r="T554" s="325"/>
      <c r="U554" s="29"/>
      <c r="V554" s="29"/>
      <c r="W554" s="29"/>
      <c r="X554" s="29"/>
      <c r="Y554" s="29"/>
      <c r="Z554" s="29"/>
      <c r="AA554" s="29"/>
      <c r="AB554" s="29"/>
      <c r="AC554" s="29"/>
      <c r="AD554" s="29"/>
      <c r="AE554" s="29"/>
      <c r="AF554" s="29"/>
      <c r="AG554" s="29"/>
      <c r="AH554" s="29"/>
      <c r="AI554" s="29"/>
      <c r="AJ554" s="29"/>
      <c r="AK554" s="29"/>
    </row>
    <row r="555" spans="1:37" ht="15.75" customHeight="1">
      <c r="A555" s="29"/>
      <c r="B555" s="29"/>
      <c r="C555" s="29"/>
      <c r="D555" s="29"/>
      <c r="E555" s="750"/>
      <c r="F555" s="338"/>
      <c r="G555" s="29"/>
      <c r="H555" s="29"/>
      <c r="I555" s="29"/>
      <c r="J555" s="29"/>
      <c r="K555" s="29"/>
      <c r="L555" s="29"/>
      <c r="M555" s="29"/>
      <c r="N555" s="29"/>
      <c r="O555" s="29"/>
      <c r="P555" s="29"/>
      <c r="Q555" s="29"/>
      <c r="R555" s="29"/>
      <c r="S555" s="29"/>
      <c r="T555" s="325"/>
      <c r="U555" s="29"/>
      <c r="V555" s="29"/>
      <c r="W555" s="29"/>
      <c r="X555" s="29"/>
      <c r="Y555" s="29"/>
      <c r="Z555" s="29"/>
      <c r="AA555" s="29"/>
      <c r="AB555" s="29"/>
      <c r="AC555" s="29"/>
      <c r="AD555" s="29"/>
      <c r="AE555" s="29"/>
      <c r="AF555" s="29"/>
      <c r="AG555" s="29"/>
      <c r="AH555" s="29"/>
      <c r="AI555" s="29"/>
      <c r="AJ555" s="29"/>
      <c r="AK555" s="29"/>
    </row>
    <row r="556" spans="1:37" ht="15.75" customHeight="1">
      <c r="A556" s="29"/>
      <c r="B556" s="29"/>
      <c r="C556" s="29"/>
      <c r="D556" s="29"/>
      <c r="E556" s="750"/>
      <c r="F556" s="338"/>
      <c r="G556" s="29"/>
      <c r="H556" s="29"/>
      <c r="I556" s="29"/>
      <c r="J556" s="29"/>
      <c r="K556" s="29"/>
      <c r="L556" s="29"/>
      <c r="M556" s="29"/>
      <c r="N556" s="29"/>
      <c r="O556" s="29"/>
      <c r="P556" s="29"/>
      <c r="Q556" s="29"/>
      <c r="R556" s="29"/>
      <c r="S556" s="29"/>
      <c r="T556" s="325"/>
      <c r="U556" s="29"/>
      <c r="V556" s="29"/>
      <c r="W556" s="29"/>
      <c r="X556" s="29"/>
      <c r="Y556" s="29"/>
      <c r="Z556" s="29"/>
      <c r="AA556" s="29"/>
      <c r="AB556" s="29"/>
      <c r="AC556" s="29"/>
      <c r="AD556" s="29"/>
      <c r="AE556" s="29"/>
      <c r="AF556" s="29"/>
      <c r="AG556" s="29"/>
      <c r="AH556" s="29"/>
      <c r="AI556" s="29"/>
      <c r="AJ556" s="29"/>
      <c r="AK556" s="29"/>
    </row>
    <row r="557" spans="1:37" ht="15.75" customHeight="1">
      <c r="A557" s="29"/>
      <c r="B557" s="29"/>
      <c r="C557" s="29"/>
      <c r="D557" s="29"/>
      <c r="E557" s="750"/>
      <c r="F557" s="338"/>
      <c r="G557" s="29"/>
      <c r="H557" s="29"/>
      <c r="I557" s="29"/>
      <c r="J557" s="29"/>
      <c r="K557" s="29"/>
      <c r="L557" s="29"/>
      <c r="M557" s="29"/>
      <c r="N557" s="29"/>
      <c r="O557" s="29"/>
      <c r="P557" s="29"/>
      <c r="Q557" s="29"/>
      <c r="R557" s="29"/>
      <c r="S557" s="29"/>
      <c r="T557" s="325"/>
      <c r="U557" s="29"/>
      <c r="V557" s="29"/>
      <c r="W557" s="29"/>
      <c r="X557" s="29"/>
      <c r="Y557" s="29"/>
      <c r="Z557" s="29"/>
      <c r="AA557" s="29"/>
      <c r="AB557" s="29"/>
      <c r="AC557" s="29"/>
      <c r="AD557" s="29"/>
      <c r="AE557" s="29"/>
      <c r="AF557" s="29"/>
      <c r="AG557" s="29"/>
      <c r="AH557" s="29"/>
      <c r="AI557" s="29"/>
      <c r="AJ557" s="29"/>
      <c r="AK557" s="29"/>
    </row>
    <row r="558" spans="1:37" ht="15.75" customHeight="1">
      <c r="A558" s="29"/>
      <c r="B558" s="29"/>
      <c r="C558" s="29"/>
      <c r="D558" s="29"/>
      <c r="E558" s="750"/>
      <c r="F558" s="338"/>
      <c r="G558" s="29"/>
      <c r="H558" s="29"/>
      <c r="I558" s="29"/>
      <c r="J558" s="29"/>
      <c r="K558" s="29"/>
      <c r="L558" s="29"/>
      <c r="M558" s="29"/>
      <c r="N558" s="29"/>
      <c r="O558" s="29"/>
      <c r="P558" s="29"/>
      <c r="Q558" s="29"/>
      <c r="R558" s="29"/>
      <c r="S558" s="29"/>
      <c r="T558" s="325"/>
      <c r="U558" s="29"/>
      <c r="V558" s="29"/>
      <c r="W558" s="29"/>
      <c r="X558" s="29"/>
      <c r="Y558" s="29"/>
      <c r="Z558" s="29"/>
      <c r="AA558" s="29"/>
      <c r="AB558" s="29"/>
      <c r="AC558" s="29"/>
      <c r="AD558" s="29"/>
      <c r="AE558" s="29"/>
      <c r="AF558" s="29"/>
      <c r="AG558" s="29"/>
      <c r="AH558" s="29"/>
      <c r="AI558" s="29"/>
      <c r="AJ558" s="29"/>
      <c r="AK558" s="29"/>
    </row>
    <row r="559" spans="1:37" ht="15.75" customHeight="1">
      <c r="A559" s="29"/>
      <c r="B559" s="29"/>
      <c r="C559" s="29"/>
      <c r="D559" s="29"/>
      <c r="E559" s="750"/>
      <c r="F559" s="338"/>
      <c r="G559" s="29"/>
      <c r="H559" s="29"/>
      <c r="I559" s="29"/>
      <c r="J559" s="29"/>
      <c r="K559" s="29"/>
      <c r="L559" s="29"/>
      <c r="M559" s="29"/>
      <c r="N559" s="29"/>
      <c r="O559" s="29"/>
      <c r="P559" s="29"/>
      <c r="Q559" s="29"/>
      <c r="R559" s="29"/>
      <c r="S559" s="29"/>
      <c r="T559" s="325"/>
      <c r="U559" s="29"/>
      <c r="V559" s="29"/>
      <c r="W559" s="29"/>
      <c r="X559" s="29"/>
      <c r="Y559" s="29"/>
      <c r="Z559" s="29"/>
      <c r="AA559" s="29"/>
      <c r="AB559" s="29"/>
      <c r="AC559" s="29"/>
      <c r="AD559" s="29"/>
      <c r="AE559" s="29"/>
      <c r="AF559" s="29"/>
      <c r="AG559" s="29"/>
      <c r="AH559" s="29"/>
      <c r="AI559" s="29"/>
      <c r="AJ559" s="29"/>
      <c r="AK559" s="29"/>
    </row>
    <row r="560" spans="1:37" ht="15.75" customHeight="1">
      <c r="A560" s="29"/>
      <c r="B560" s="29"/>
      <c r="C560" s="29"/>
      <c r="D560" s="29"/>
      <c r="E560" s="750"/>
      <c r="F560" s="338"/>
      <c r="G560" s="29"/>
      <c r="H560" s="29"/>
      <c r="I560" s="29"/>
      <c r="J560" s="29"/>
      <c r="K560" s="29"/>
      <c r="L560" s="29"/>
      <c r="M560" s="29"/>
      <c r="N560" s="29"/>
      <c r="O560" s="29"/>
      <c r="P560" s="29"/>
      <c r="Q560" s="29"/>
      <c r="R560" s="29"/>
      <c r="S560" s="29"/>
      <c r="T560" s="325"/>
      <c r="U560" s="29"/>
      <c r="V560" s="29"/>
      <c r="W560" s="29"/>
      <c r="X560" s="29"/>
      <c r="Y560" s="29"/>
      <c r="Z560" s="29"/>
      <c r="AA560" s="29"/>
      <c r="AB560" s="29"/>
      <c r="AC560" s="29"/>
      <c r="AD560" s="29"/>
      <c r="AE560" s="29"/>
      <c r="AF560" s="29"/>
      <c r="AG560" s="29"/>
      <c r="AH560" s="29"/>
      <c r="AI560" s="29"/>
      <c r="AJ560" s="29"/>
      <c r="AK560" s="29"/>
    </row>
    <row r="561" spans="1:37" ht="15.75" customHeight="1">
      <c r="A561" s="29"/>
      <c r="B561" s="29"/>
      <c r="C561" s="29"/>
      <c r="D561" s="29"/>
      <c r="E561" s="750"/>
      <c r="F561" s="338"/>
      <c r="G561" s="29"/>
      <c r="H561" s="29"/>
      <c r="I561" s="29"/>
      <c r="J561" s="29"/>
      <c r="K561" s="29"/>
      <c r="L561" s="29"/>
      <c r="M561" s="29"/>
      <c r="N561" s="29"/>
      <c r="O561" s="29"/>
      <c r="P561" s="29"/>
      <c r="Q561" s="29"/>
      <c r="R561" s="29"/>
      <c r="S561" s="29"/>
      <c r="T561" s="325"/>
      <c r="U561" s="29"/>
      <c r="V561" s="29"/>
      <c r="W561" s="29"/>
      <c r="X561" s="29"/>
      <c r="Y561" s="29"/>
      <c r="Z561" s="29"/>
      <c r="AA561" s="29"/>
      <c r="AB561" s="29"/>
      <c r="AC561" s="29"/>
      <c r="AD561" s="29"/>
      <c r="AE561" s="29"/>
      <c r="AF561" s="29"/>
      <c r="AG561" s="29"/>
      <c r="AH561" s="29"/>
      <c r="AI561" s="29"/>
      <c r="AJ561" s="29"/>
      <c r="AK561" s="29"/>
    </row>
    <row r="562" spans="1:37" ht="15.75" customHeight="1">
      <c r="A562" s="29"/>
      <c r="B562" s="29"/>
      <c r="C562" s="29"/>
      <c r="D562" s="29"/>
      <c r="E562" s="750"/>
      <c r="F562" s="338"/>
      <c r="G562" s="29"/>
      <c r="H562" s="29"/>
      <c r="I562" s="29"/>
      <c r="J562" s="29"/>
      <c r="K562" s="29"/>
      <c r="L562" s="29"/>
      <c r="M562" s="29"/>
      <c r="N562" s="29"/>
      <c r="O562" s="29"/>
      <c r="P562" s="29"/>
      <c r="Q562" s="29"/>
      <c r="R562" s="29"/>
      <c r="S562" s="29"/>
      <c r="T562" s="325"/>
      <c r="U562" s="29"/>
      <c r="V562" s="29"/>
      <c r="W562" s="29"/>
      <c r="X562" s="29"/>
      <c r="Y562" s="29"/>
      <c r="Z562" s="29"/>
      <c r="AA562" s="29"/>
      <c r="AB562" s="29"/>
      <c r="AC562" s="29"/>
      <c r="AD562" s="29"/>
      <c r="AE562" s="29"/>
      <c r="AF562" s="29"/>
      <c r="AG562" s="29"/>
      <c r="AH562" s="29"/>
      <c r="AI562" s="29"/>
      <c r="AJ562" s="29"/>
      <c r="AK562" s="29"/>
    </row>
    <row r="563" spans="1:37" ht="15.75" customHeight="1">
      <c r="A563" s="29"/>
      <c r="B563" s="29"/>
      <c r="C563" s="29"/>
      <c r="D563" s="29"/>
      <c r="E563" s="750"/>
      <c r="F563" s="338"/>
      <c r="G563" s="29"/>
      <c r="H563" s="29"/>
      <c r="I563" s="29"/>
      <c r="J563" s="29"/>
      <c r="K563" s="29"/>
      <c r="L563" s="29"/>
      <c r="M563" s="29"/>
      <c r="N563" s="29"/>
      <c r="O563" s="29"/>
      <c r="P563" s="29"/>
      <c r="Q563" s="29"/>
      <c r="R563" s="29"/>
      <c r="S563" s="29"/>
      <c r="T563" s="325"/>
      <c r="U563" s="29"/>
      <c r="V563" s="29"/>
      <c r="W563" s="29"/>
      <c r="X563" s="29"/>
      <c r="Y563" s="29"/>
      <c r="Z563" s="29"/>
      <c r="AA563" s="29"/>
      <c r="AB563" s="29"/>
      <c r="AC563" s="29"/>
      <c r="AD563" s="29"/>
      <c r="AE563" s="29"/>
      <c r="AF563" s="29"/>
      <c r="AG563" s="29"/>
      <c r="AH563" s="29"/>
      <c r="AI563" s="29"/>
      <c r="AJ563" s="29"/>
      <c r="AK563" s="29"/>
    </row>
    <row r="564" spans="1:37" ht="15.75" customHeight="1">
      <c r="A564" s="29"/>
      <c r="B564" s="29"/>
      <c r="C564" s="29"/>
      <c r="D564" s="29"/>
      <c r="E564" s="750"/>
      <c r="F564" s="338"/>
      <c r="G564" s="29"/>
      <c r="H564" s="29"/>
      <c r="I564" s="29"/>
      <c r="J564" s="29"/>
      <c r="K564" s="29"/>
      <c r="L564" s="29"/>
      <c r="M564" s="29"/>
      <c r="N564" s="29"/>
      <c r="O564" s="29"/>
      <c r="P564" s="29"/>
      <c r="Q564" s="29"/>
      <c r="R564" s="29"/>
      <c r="S564" s="29"/>
      <c r="T564" s="325"/>
      <c r="U564" s="29"/>
      <c r="V564" s="29"/>
      <c r="W564" s="29"/>
      <c r="X564" s="29"/>
      <c r="Y564" s="29"/>
      <c r="Z564" s="29"/>
      <c r="AA564" s="29"/>
      <c r="AB564" s="29"/>
      <c r="AC564" s="29"/>
      <c r="AD564" s="29"/>
      <c r="AE564" s="29"/>
      <c r="AF564" s="29"/>
      <c r="AG564" s="29"/>
      <c r="AH564" s="29"/>
      <c r="AI564" s="29"/>
      <c r="AJ564" s="29"/>
      <c r="AK564" s="29"/>
    </row>
    <row r="565" spans="1:37" ht="15.75" customHeight="1">
      <c r="A565" s="29"/>
      <c r="B565" s="29"/>
      <c r="C565" s="29"/>
      <c r="D565" s="29"/>
      <c r="E565" s="750"/>
      <c r="F565" s="338"/>
      <c r="G565" s="29"/>
      <c r="H565" s="29"/>
      <c r="I565" s="29"/>
      <c r="J565" s="29"/>
      <c r="K565" s="29"/>
      <c r="L565" s="29"/>
      <c r="M565" s="29"/>
      <c r="N565" s="29"/>
      <c r="O565" s="29"/>
      <c r="P565" s="29"/>
      <c r="Q565" s="29"/>
      <c r="R565" s="29"/>
      <c r="S565" s="29"/>
      <c r="T565" s="325"/>
      <c r="U565" s="29"/>
      <c r="V565" s="29"/>
      <c r="W565" s="29"/>
      <c r="X565" s="29"/>
      <c r="Y565" s="29"/>
      <c r="Z565" s="29"/>
      <c r="AA565" s="29"/>
      <c r="AB565" s="29"/>
      <c r="AC565" s="29"/>
      <c r="AD565" s="29"/>
      <c r="AE565" s="29"/>
      <c r="AF565" s="29"/>
      <c r="AG565" s="29"/>
      <c r="AH565" s="29"/>
      <c r="AI565" s="29"/>
      <c r="AJ565" s="29"/>
      <c r="AK565" s="29"/>
    </row>
    <row r="566" spans="1:37" ht="15.75" customHeight="1">
      <c r="A566" s="29"/>
      <c r="B566" s="29"/>
      <c r="C566" s="29"/>
      <c r="D566" s="29"/>
      <c r="E566" s="750"/>
      <c r="F566" s="338"/>
      <c r="G566" s="29"/>
      <c r="H566" s="29"/>
      <c r="I566" s="29"/>
      <c r="J566" s="29"/>
      <c r="K566" s="29"/>
      <c r="L566" s="29"/>
      <c r="M566" s="29"/>
      <c r="N566" s="29"/>
      <c r="O566" s="29"/>
      <c r="P566" s="29"/>
      <c r="Q566" s="29"/>
      <c r="R566" s="29"/>
      <c r="S566" s="29"/>
      <c r="T566" s="325"/>
      <c r="U566" s="29"/>
      <c r="V566" s="29"/>
      <c r="W566" s="29"/>
      <c r="X566" s="29"/>
      <c r="Y566" s="29"/>
      <c r="Z566" s="29"/>
      <c r="AA566" s="29"/>
      <c r="AB566" s="29"/>
      <c r="AC566" s="29"/>
      <c r="AD566" s="29"/>
      <c r="AE566" s="29"/>
      <c r="AF566" s="29"/>
      <c r="AG566" s="29"/>
      <c r="AH566" s="29"/>
      <c r="AI566" s="29"/>
      <c r="AJ566" s="29"/>
      <c r="AK566" s="29"/>
    </row>
    <row r="567" spans="1:37" ht="15.75" customHeight="1">
      <c r="A567" s="29"/>
      <c r="B567" s="29"/>
      <c r="C567" s="29"/>
      <c r="D567" s="29"/>
      <c r="E567" s="750"/>
      <c r="F567" s="338"/>
      <c r="G567" s="29"/>
      <c r="H567" s="29"/>
      <c r="I567" s="29"/>
      <c r="J567" s="29"/>
      <c r="K567" s="29"/>
      <c r="L567" s="29"/>
      <c r="M567" s="29"/>
      <c r="N567" s="29"/>
      <c r="O567" s="29"/>
      <c r="P567" s="29"/>
      <c r="Q567" s="29"/>
      <c r="R567" s="29"/>
      <c r="S567" s="29"/>
      <c r="T567" s="325"/>
      <c r="U567" s="29"/>
      <c r="V567" s="29"/>
      <c r="W567" s="29"/>
      <c r="X567" s="29"/>
      <c r="Y567" s="29"/>
      <c r="Z567" s="29"/>
      <c r="AA567" s="29"/>
      <c r="AB567" s="29"/>
      <c r="AC567" s="29"/>
      <c r="AD567" s="29"/>
      <c r="AE567" s="29"/>
      <c r="AF567" s="29"/>
      <c r="AG567" s="29"/>
      <c r="AH567" s="29"/>
      <c r="AI567" s="29"/>
      <c r="AJ567" s="29"/>
      <c r="AK567" s="29"/>
    </row>
    <row r="568" spans="1:37" ht="15.75" customHeight="1">
      <c r="A568" s="29"/>
      <c r="B568" s="29"/>
      <c r="C568" s="29"/>
      <c r="D568" s="29"/>
      <c r="E568" s="750"/>
      <c r="F568" s="338"/>
      <c r="G568" s="29"/>
      <c r="H568" s="29"/>
      <c r="I568" s="29"/>
      <c r="J568" s="29"/>
      <c r="K568" s="29"/>
      <c r="L568" s="29"/>
      <c r="M568" s="29"/>
      <c r="N568" s="29"/>
      <c r="O568" s="29"/>
      <c r="P568" s="29"/>
      <c r="Q568" s="29"/>
      <c r="R568" s="29"/>
      <c r="S568" s="29"/>
      <c r="T568" s="325"/>
      <c r="U568" s="29"/>
      <c r="V568" s="29"/>
      <c r="W568" s="29"/>
      <c r="X568" s="29"/>
      <c r="Y568" s="29"/>
      <c r="Z568" s="29"/>
      <c r="AA568" s="29"/>
      <c r="AB568" s="29"/>
      <c r="AC568" s="29"/>
      <c r="AD568" s="29"/>
      <c r="AE568" s="29"/>
      <c r="AF568" s="29"/>
      <c r="AG568" s="29"/>
      <c r="AH568" s="29"/>
      <c r="AI568" s="29"/>
      <c r="AJ568" s="29"/>
      <c r="AK568" s="29"/>
    </row>
    <row r="569" spans="1:37" ht="15.75" customHeight="1">
      <c r="A569" s="29"/>
      <c r="B569" s="29"/>
      <c r="C569" s="29"/>
      <c r="D569" s="29"/>
      <c r="E569" s="750"/>
      <c r="F569" s="338"/>
      <c r="G569" s="29"/>
      <c r="H569" s="29"/>
      <c r="I569" s="29"/>
      <c r="J569" s="29"/>
      <c r="K569" s="29"/>
      <c r="L569" s="29"/>
      <c r="M569" s="29"/>
      <c r="N569" s="29"/>
      <c r="O569" s="29"/>
      <c r="P569" s="29"/>
      <c r="Q569" s="29"/>
      <c r="R569" s="29"/>
      <c r="S569" s="29"/>
      <c r="T569" s="325"/>
      <c r="U569" s="29"/>
      <c r="V569" s="29"/>
      <c r="W569" s="29"/>
      <c r="X569" s="29"/>
      <c r="Y569" s="29"/>
      <c r="Z569" s="29"/>
      <c r="AA569" s="29"/>
      <c r="AB569" s="29"/>
      <c r="AC569" s="29"/>
      <c r="AD569" s="29"/>
      <c r="AE569" s="29"/>
      <c r="AF569" s="29"/>
      <c r="AG569" s="29"/>
      <c r="AH569" s="29"/>
      <c r="AI569" s="29"/>
      <c r="AJ569" s="29"/>
      <c r="AK569" s="29"/>
    </row>
    <row r="570" spans="1:37" ht="15.75" customHeight="1">
      <c r="A570" s="29"/>
      <c r="B570" s="29"/>
      <c r="C570" s="29"/>
      <c r="D570" s="29"/>
      <c r="E570" s="750"/>
      <c r="F570" s="338"/>
      <c r="G570" s="29"/>
      <c r="H570" s="29"/>
      <c r="I570" s="29"/>
      <c r="J570" s="29"/>
      <c r="K570" s="29"/>
      <c r="L570" s="29"/>
      <c r="M570" s="29"/>
      <c r="N570" s="29"/>
      <c r="O570" s="29"/>
      <c r="P570" s="29"/>
      <c r="Q570" s="29"/>
      <c r="R570" s="29"/>
      <c r="S570" s="29"/>
      <c r="T570" s="325"/>
      <c r="U570" s="29"/>
      <c r="V570" s="29"/>
      <c r="W570" s="29"/>
      <c r="X570" s="29"/>
      <c r="Y570" s="29"/>
      <c r="Z570" s="29"/>
      <c r="AA570" s="29"/>
      <c r="AB570" s="29"/>
      <c r="AC570" s="29"/>
      <c r="AD570" s="29"/>
      <c r="AE570" s="29"/>
      <c r="AF570" s="29"/>
      <c r="AG570" s="29"/>
      <c r="AH570" s="29"/>
      <c r="AI570" s="29"/>
      <c r="AJ570" s="29"/>
      <c r="AK570" s="29"/>
    </row>
    <row r="571" spans="1:37" ht="15.75" customHeight="1">
      <c r="A571" s="29"/>
      <c r="B571" s="29"/>
      <c r="C571" s="29"/>
      <c r="D571" s="29"/>
      <c r="E571" s="750"/>
      <c r="F571" s="338"/>
      <c r="G571" s="29"/>
      <c r="H571" s="29"/>
      <c r="I571" s="29"/>
      <c r="J571" s="29"/>
      <c r="K571" s="29"/>
      <c r="L571" s="29"/>
      <c r="M571" s="29"/>
      <c r="N571" s="29"/>
      <c r="O571" s="29"/>
      <c r="P571" s="29"/>
      <c r="Q571" s="29"/>
      <c r="R571" s="29"/>
      <c r="S571" s="29"/>
      <c r="T571" s="325"/>
      <c r="U571" s="29"/>
      <c r="V571" s="29"/>
      <c r="W571" s="29"/>
      <c r="X571" s="29"/>
      <c r="Y571" s="29"/>
      <c r="Z571" s="29"/>
      <c r="AA571" s="29"/>
      <c r="AB571" s="29"/>
      <c r="AC571" s="29"/>
      <c r="AD571" s="29"/>
      <c r="AE571" s="29"/>
      <c r="AF571" s="29"/>
      <c r="AG571" s="29"/>
      <c r="AH571" s="29"/>
      <c r="AI571" s="29"/>
      <c r="AJ571" s="29"/>
      <c r="AK571" s="29"/>
    </row>
    <row r="572" spans="1:37" ht="15.75" customHeight="1">
      <c r="A572" s="29"/>
      <c r="B572" s="29"/>
      <c r="C572" s="29"/>
      <c r="D572" s="29"/>
      <c r="E572" s="750"/>
      <c r="F572" s="338"/>
      <c r="G572" s="29"/>
      <c r="H572" s="29"/>
      <c r="I572" s="29"/>
      <c r="J572" s="29"/>
      <c r="K572" s="29"/>
      <c r="L572" s="29"/>
      <c r="M572" s="29"/>
      <c r="N572" s="29"/>
      <c r="O572" s="29"/>
      <c r="P572" s="29"/>
      <c r="Q572" s="29"/>
      <c r="R572" s="29"/>
      <c r="S572" s="29"/>
      <c r="T572" s="325"/>
      <c r="U572" s="29"/>
      <c r="V572" s="29"/>
      <c r="W572" s="29"/>
      <c r="X572" s="29"/>
      <c r="Y572" s="29"/>
      <c r="Z572" s="29"/>
      <c r="AA572" s="29"/>
      <c r="AB572" s="29"/>
      <c r="AC572" s="29"/>
      <c r="AD572" s="29"/>
      <c r="AE572" s="29"/>
      <c r="AF572" s="29"/>
      <c r="AG572" s="29"/>
      <c r="AH572" s="29"/>
      <c r="AI572" s="29"/>
      <c r="AJ572" s="29"/>
      <c r="AK572" s="29"/>
    </row>
    <row r="573" spans="1:37" ht="15.75" customHeight="1">
      <c r="A573" s="29"/>
      <c r="B573" s="29"/>
      <c r="C573" s="29"/>
      <c r="D573" s="29"/>
      <c r="E573" s="750"/>
      <c r="F573" s="338"/>
      <c r="G573" s="29"/>
      <c r="H573" s="29"/>
      <c r="I573" s="29"/>
      <c r="J573" s="29"/>
      <c r="K573" s="29"/>
      <c r="L573" s="29"/>
      <c r="M573" s="29"/>
      <c r="N573" s="29"/>
      <c r="O573" s="29"/>
      <c r="P573" s="29"/>
      <c r="Q573" s="29"/>
      <c r="R573" s="29"/>
      <c r="S573" s="29"/>
      <c r="T573" s="325"/>
      <c r="U573" s="29"/>
      <c r="V573" s="29"/>
      <c r="W573" s="29"/>
      <c r="X573" s="29"/>
      <c r="Y573" s="29"/>
      <c r="Z573" s="29"/>
      <c r="AA573" s="29"/>
      <c r="AB573" s="29"/>
      <c r="AC573" s="29"/>
      <c r="AD573" s="29"/>
      <c r="AE573" s="29"/>
      <c r="AF573" s="29"/>
      <c r="AG573" s="29"/>
      <c r="AH573" s="29"/>
      <c r="AI573" s="29"/>
      <c r="AJ573" s="29"/>
      <c r="AK573" s="29"/>
    </row>
    <row r="574" spans="1:37" ht="15.75" customHeight="1">
      <c r="A574" s="29"/>
      <c r="B574" s="29"/>
      <c r="C574" s="29"/>
      <c r="D574" s="29"/>
      <c r="E574" s="750"/>
      <c r="F574" s="338"/>
      <c r="G574" s="29"/>
      <c r="H574" s="29"/>
      <c r="I574" s="29"/>
      <c r="J574" s="29"/>
      <c r="K574" s="29"/>
      <c r="L574" s="29"/>
      <c r="M574" s="29"/>
      <c r="N574" s="29"/>
      <c r="O574" s="29"/>
      <c r="P574" s="29"/>
      <c r="Q574" s="29"/>
      <c r="R574" s="29"/>
      <c r="S574" s="29"/>
      <c r="T574" s="325"/>
      <c r="U574" s="29"/>
      <c r="V574" s="29"/>
      <c r="W574" s="29"/>
      <c r="X574" s="29"/>
      <c r="Y574" s="29"/>
      <c r="Z574" s="29"/>
      <c r="AA574" s="29"/>
      <c r="AB574" s="29"/>
      <c r="AC574" s="29"/>
      <c r="AD574" s="29"/>
      <c r="AE574" s="29"/>
      <c r="AF574" s="29"/>
      <c r="AG574" s="29"/>
      <c r="AH574" s="29"/>
      <c r="AI574" s="29"/>
      <c r="AJ574" s="29"/>
      <c r="AK574" s="29"/>
    </row>
    <row r="575" spans="1:37" ht="15.75" customHeight="1">
      <c r="A575" s="29"/>
      <c r="B575" s="29"/>
      <c r="C575" s="29"/>
      <c r="D575" s="29"/>
      <c r="E575" s="750"/>
      <c r="F575" s="338"/>
      <c r="G575" s="29"/>
      <c r="H575" s="29"/>
      <c r="I575" s="29"/>
      <c r="J575" s="29"/>
      <c r="K575" s="29"/>
      <c r="L575" s="29"/>
      <c r="M575" s="29"/>
      <c r="N575" s="29"/>
      <c r="O575" s="29"/>
      <c r="P575" s="29"/>
      <c r="Q575" s="29"/>
      <c r="R575" s="29"/>
      <c r="S575" s="29"/>
      <c r="T575" s="325"/>
      <c r="U575" s="29"/>
      <c r="V575" s="29"/>
      <c r="W575" s="29"/>
      <c r="X575" s="29"/>
      <c r="Y575" s="29"/>
      <c r="Z575" s="29"/>
      <c r="AA575" s="29"/>
      <c r="AB575" s="29"/>
      <c r="AC575" s="29"/>
      <c r="AD575" s="29"/>
      <c r="AE575" s="29"/>
      <c r="AF575" s="29"/>
      <c r="AG575" s="29"/>
      <c r="AH575" s="29"/>
      <c r="AI575" s="29"/>
      <c r="AJ575" s="29"/>
      <c r="AK575" s="29"/>
    </row>
    <row r="576" spans="1:37" ht="15.75" customHeight="1">
      <c r="A576" s="29"/>
      <c r="B576" s="29"/>
      <c r="C576" s="29"/>
      <c r="D576" s="29"/>
      <c r="E576" s="750"/>
      <c r="F576" s="338"/>
      <c r="G576" s="29"/>
      <c r="H576" s="29"/>
      <c r="I576" s="29"/>
      <c r="J576" s="29"/>
      <c r="K576" s="29"/>
      <c r="L576" s="29"/>
      <c r="M576" s="29"/>
      <c r="N576" s="29"/>
      <c r="O576" s="29"/>
      <c r="P576" s="29"/>
      <c r="Q576" s="29"/>
      <c r="R576" s="29"/>
      <c r="S576" s="29"/>
      <c r="T576" s="325"/>
      <c r="U576" s="29"/>
      <c r="V576" s="29"/>
      <c r="W576" s="29"/>
      <c r="X576" s="29"/>
      <c r="Y576" s="29"/>
      <c r="Z576" s="29"/>
      <c r="AA576" s="29"/>
      <c r="AB576" s="29"/>
      <c r="AC576" s="29"/>
      <c r="AD576" s="29"/>
      <c r="AE576" s="29"/>
      <c r="AF576" s="29"/>
      <c r="AG576" s="29"/>
      <c r="AH576" s="29"/>
      <c r="AI576" s="29"/>
      <c r="AJ576" s="29"/>
      <c r="AK576" s="29"/>
    </row>
    <row r="577" spans="1:37" ht="15.75" customHeight="1">
      <c r="A577" s="29"/>
      <c r="B577" s="29"/>
      <c r="C577" s="29"/>
      <c r="D577" s="29"/>
      <c r="E577" s="750"/>
      <c r="F577" s="338"/>
      <c r="G577" s="29"/>
      <c r="H577" s="29"/>
      <c r="I577" s="29"/>
      <c r="J577" s="29"/>
      <c r="K577" s="29"/>
      <c r="L577" s="29"/>
      <c r="M577" s="29"/>
      <c r="N577" s="29"/>
      <c r="O577" s="29"/>
      <c r="P577" s="29"/>
      <c r="Q577" s="29"/>
      <c r="R577" s="29"/>
      <c r="S577" s="29"/>
      <c r="T577" s="325"/>
      <c r="U577" s="29"/>
      <c r="V577" s="29"/>
      <c r="W577" s="29"/>
      <c r="X577" s="29"/>
      <c r="Y577" s="29"/>
      <c r="Z577" s="29"/>
      <c r="AA577" s="29"/>
      <c r="AB577" s="29"/>
      <c r="AC577" s="29"/>
      <c r="AD577" s="29"/>
      <c r="AE577" s="29"/>
      <c r="AF577" s="29"/>
      <c r="AG577" s="29"/>
      <c r="AH577" s="29"/>
      <c r="AI577" s="29"/>
      <c r="AJ577" s="29"/>
      <c r="AK577" s="29"/>
    </row>
    <row r="578" spans="1:37" ht="15.75" customHeight="1">
      <c r="A578" s="29"/>
      <c r="B578" s="29"/>
      <c r="C578" s="29"/>
      <c r="D578" s="29"/>
      <c r="E578" s="750"/>
      <c r="F578" s="338"/>
      <c r="G578" s="29"/>
      <c r="H578" s="29"/>
      <c r="I578" s="29"/>
      <c r="J578" s="29"/>
      <c r="K578" s="29"/>
      <c r="L578" s="29"/>
      <c r="M578" s="29"/>
      <c r="N578" s="29"/>
      <c r="O578" s="29"/>
      <c r="P578" s="29"/>
      <c r="Q578" s="29"/>
      <c r="R578" s="29"/>
      <c r="S578" s="29"/>
      <c r="T578" s="325"/>
      <c r="U578" s="29"/>
      <c r="V578" s="29"/>
      <c r="W578" s="29"/>
      <c r="X578" s="29"/>
      <c r="Y578" s="29"/>
      <c r="Z578" s="29"/>
      <c r="AA578" s="29"/>
      <c r="AB578" s="29"/>
      <c r="AC578" s="29"/>
      <c r="AD578" s="29"/>
      <c r="AE578" s="29"/>
      <c r="AF578" s="29"/>
      <c r="AG578" s="29"/>
      <c r="AH578" s="29"/>
      <c r="AI578" s="29"/>
      <c r="AJ578" s="29"/>
      <c r="AK578" s="29"/>
    </row>
    <row r="579" spans="1:37" ht="15.75" customHeight="1">
      <c r="A579" s="29"/>
      <c r="B579" s="29"/>
      <c r="C579" s="29"/>
      <c r="D579" s="29"/>
      <c r="E579" s="750"/>
      <c r="F579" s="338"/>
      <c r="G579" s="29"/>
      <c r="H579" s="29"/>
      <c r="I579" s="29"/>
      <c r="J579" s="29"/>
      <c r="K579" s="29"/>
      <c r="L579" s="29"/>
      <c r="M579" s="29"/>
      <c r="N579" s="29"/>
      <c r="O579" s="29"/>
      <c r="P579" s="29"/>
      <c r="Q579" s="29"/>
      <c r="R579" s="29"/>
      <c r="S579" s="29"/>
      <c r="T579" s="325"/>
      <c r="U579" s="29"/>
      <c r="V579" s="29"/>
      <c r="W579" s="29"/>
      <c r="X579" s="29"/>
      <c r="Y579" s="29"/>
      <c r="Z579" s="29"/>
      <c r="AA579" s="29"/>
      <c r="AB579" s="29"/>
      <c r="AC579" s="29"/>
      <c r="AD579" s="29"/>
      <c r="AE579" s="29"/>
      <c r="AF579" s="29"/>
      <c r="AG579" s="29"/>
      <c r="AH579" s="29"/>
      <c r="AI579" s="29"/>
      <c r="AJ579" s="29"/>
      <c r="AK579" s="29"/>
    </row>
    <row r="580" spans="1:37" ht="15.75" customHeight="1">
      <c r="A580" s="29"/>
      <c r="B580" s="29"/>
      <c r="C580" s="29"/>
      <c r="D580" s="29"/>
      <c r="E580" s="750"/>
      <c r="F580" s="338"/>
      <c r="G580" s="29"/>
      <c r="H580" s="29"/>
      <c r="I580" s="29"/>
      <c r="J580" s="29"/>
      <c r="K580" s="29"/>
      <c r="L580" s="29"/>
      <c r="M580" s="29"/>
      <c r="N580" s="29"/>
      <c r="O580" s="29"/>
      <c r="P580" s="29"/>
      <c r="Q580" s="29"/>
      <c r="R580" s="29"/>
      <c r="S580" s="29"/>
      <c r="T580" s="325"/>
      <c r="U580" s="29"/>
      <c r="V580" s="29"/>
      <c r="W580" s="29"/>
      <c r="X580" s="29"/>
      <c r="Y580" s="29"/>
      <c r="Z580" s="29"/>
      <c r="AA580" s="29"/>
      <c r="AB580" s="29"/>
      <c r="AC580" s="29"/>
      <c r="AD580" s="29"/>
      <c r="AE580" s="29"/>
      <c r="AF580" s="29"/>
      <c r="AG580" s="29"/>
      <c r="AH580" s="29"/>
      <c r="AI580" s="29"/>
      <c r="AJ580" s="29"/>
      <c r="AK580" s="29"/>
    </row>
    <row r="581" spans="1:37" ht="15.75" customHeight="1">
      <c r="A581" s="29"/>
      <c r="B581" s="29"/>
      <c r="C581" s="29"/>
      <c r="D581" s="29"/>
      <c r="E581" s="750"/>
      <c r="F581" s="338"/>
      <c r="G581" s="29"/>
      <c r="H581" s="29"/>
      <c r="I581" s="29"/>
      <c r="J581" s="29"/>
      <c r="K581" s="29"/>
      <c r="L581" s="29"/>
      <c r="M581" s="29"/>
      <c r="N581" s="29"/>
      <c r="O581" s="29"/>
      <c r="P581" s="29"/>
      <c r="Q581" s="29"/>
      <c r="R581" s="29"/>
      <c r="S581" s="29"/>
      <c r="T581" s="325"/>
      <c r="U581" s="29"/>
      <c r="V581" s="29"/>
      <c r="W581" s="29"/>
      <c r="X581" s="29"/>
      <c r="Y581" s="29"/>
      <c r="Z581" s="29"/>
      <c r="AA581" s="29"/>
      <c r="AB581" s="29"/>
      <c r="AC581" s="29"/>
      <c r="AD581" s="29"/>
      <c r="AE581" s="29"/>
      <c r="AF581" s="29"/>
      <c r="AG581" s="29"/>
      <c r="AH581" s="29"/>
      <c r="AI581" s="29"/>
      <c r="AJ581" s="29"/>
      <c r="AK581" s="29"/>
    </row>
    <row r="582" spans="1:37" ht="15.75" customHeight="1">
      <c r="A582" s="29"/>
      <c r="B582" s="29"/>
      <c r="C582" s="29"/>
      <c r="D582" s="29"/>
      <c r="E582" s="750"/>
      <c r="F582" s="338"/>
      <c r="G582" s="29"/>
      <c r="H582" s="29"/>
      <c r="I582" s="29"/>
      <c r="J582" s="29"/>
      <c r="K582" s="29"/>
      <c r="L582" s="29"/>
      <c r="M582" s="29"/>
      <c r="N582" s="29"/>
      <c r="O582" s="29"/>
      <c r="P582" s="29"/>
      <c r="Q582" s="29"/>
      <c r="R582" s="29"/>
      <c r="S582" s="29"/>
      <c r="T582" s="325"/>
      <c r="U582" s="29"/>
      <c r="V582" s="29"/>
      <c r="W582" s="29"/>
      <c r="X582" s="29"/>
      <c r="Y582" s="29"/>
      <c r="Z582" s="29"/>
      <c r="AA582" s="29"/>
      <c r="AB582" s="29"/>
      <c r="AC582" s="29"/>
      <c r="AD582" s="29"/>
      <c r="AE582" s="29"/>
      <c r="AF582" s="29"/>
      <c r="AG582" s="29"/>
      <c r="AH582" s="29"/>
      <c r="AI582" s="29"/>
      <c r="AJ582" s="29"/>
      <c r="AK582" s="29"/>
    </row>
    <row r="583" spans="1:37" ht="15.75" customHeight="1">
      <c r="A583" s="29"/>
      <c r="B583" s="29"/>
      <c r="C583" s="29"/>
      <c r="D583" s="29"/>
      <c r="E583" s="750"/>
      <c r="F583" s="338"/>
      <c r="G583" s="29"/>
      <c r="H583" s="29"/>
      <c r="I583" s="29"/>
      <c r="J583" s="29"/>
      <c r="K583" s="29"/>
      <c r="L583" s="29"/>
      <c r="M583" s="29"/>
      <c r="N583" s="29"/>
      <c r="O583" s="29"/>
      <c r="P583" s="29"/>
      <c r="Q583" s="29"/>
      <c r="R583" s="29"/>
      <c r="S583" s="29"/>
      <c r="T583" s="325"/>
      <c r="U583" s="29"/>
      <c r="V583" s="29"/>
      <c r="W583" s="29"/>
      <c r="X583" s="29"/>
      <c r="Y583" s="29"/>
      <c r="Z583" s="29"/>
      <c r="AA583" s="29"/>
      <c r="AB583" s="29"/>
      <c r="AC583" s="29"/>
      <c r="AD583" s="29"/>
      <c r="AE583" s="29"/>
      <c r="AF583" s="29"/>
      <c r="AG583" s="29"/>
      <c r="AH583" s="29"/>
      <c r="AI583" s="29"/>
      <c r="AJ583" s="29"/>
      <c r="AK583" s="29"/>
    </row>
    <row r="584" spans="1:37" ht="15.75" customHeight="1">
      <c r="A584" s="29"/>
      <c r="B584" s="29"/>
      <c r="C584" s="29"/>
      <c r="D584" s="29"/>
      <c r="E584" s="750"/>
      <c r="F584" s="338"/>
      <c r="G584" s="29"/>
      <c r="H584" s="29"/>
      <c r="I584" s="29"/>
      <c r="J584" s="29"/>
      <c r="K584" s="29"/>
      <c r="L584" s="29"/>
      <c r="M584" s="29"/>
      <c r="N584" s="29"/>
      <c r="O584" s="29"/>
      <c r="P584" s="29"/>
      <c r="Q584" s="29"/>
      <c r="R584" s="29"/>
      <c r="S584" s="29"/>
      <c r="T584" s="325"/>
      <c r="U584" s="29"/>
      <c r="V584" s="29"/>
      <c r="W584" s="29"/>
      <c r="X584" s="29"/>
      <c r="Y584" s="29"/>
      <c r="Z584" s="29"/>
      <c r="AA584" s="29"/>
      <c r="AB584" s="29"/>
      <c r="AC584" s="29"/>
      <c r="AD584" s="29"/>
      <c r="AE584" s="29"/>
      <c r="AF584" s="29"/>
      <c r="AG584" s="29"/>
      <c r="AH584" s="29"/>
      <c r="AI584" s="29"/>
      <c r="AJ584" s="29"/>
      <c r="AK584" s="29"/>
    </row>
    <row r="585" spans="1:37" ht="15.75" customHeight="1">
      <c r="A585" s="29"/>
      <c r="B585" s="29"/>
      <c r="C585" s="29"/>
      <c r="D585" s="29"/>
      <c r="E585" s="750"/>
      <c r="F585" s="338"/>
      <c r="G585" s="29"/>
      <c r="H585" s="29"/>
      <c r="I585" s="29"/>
      <c r="J585" s="29"/>
      <c r="K585" s="29"/>
      <c r="L585" s="29"/>
      <c r="M585" s="29"/>
      <c r="N585" s="29"/>
      <c r="O585" s="29"/>
      <c r="P585" s="29"/>
      <c r="Q585" s="29"/>
      <c r="R585" s="29"/>
      <c r="S585" s="29"/>
      <c r="T585" s="325"/>
      <c r="U585" s="29"/>
      <c r="V585" s="29"/>
      <c r="W585" s="29"/>
      <c r="X585" s="29"/>
      <c r="Y585" s="29"/>
      <c r="Z585" s="29"/>
      <c r="AA585" s="29"/>
      <c r="AB585" s="29"/>
      <c r="AC585" s="29"/>
      <c r="AD585" s="29"/>
      <c r="AE585" s="29"/>
      <c r="AF585" s="29"/>
      <c r="AG585" s="29"/>
      <c r="AH585" s="29"/>
      <c r="AI585" s="29"/>
      <c r="AJ585" s="29"/>
      <c r="AK585" s="29"/>
    </row>
    <row r="586" spans="1:37" ht="15.75" customHeight="1">
      <c r="A586" s="29"/>
      <c r="B586" s="29"/>
      <c r="C586" s="29"/>
      <c r="D586" s="29"/>
      <c r="E586" s="750"/>
      <c r="F586" s="338"/>
      <c r="G586" s="29"/>
      <c r="H586" s="29"/>
      <c r="I586" s="29"/>
      <c r="J586" s="29"/>
      <c r="K586" s="29"/>
      <c r="L586" s="29"/>
      <c r="M586" s="29"/>
      <c r="N586" s="29"/>
      <c r="O586" s="29"/>
      <c r="P586" s="29"/>
      <c r="Q586" s="29"/>
      <c r="R586" s="29"/>
      <c r="S586" s="29"/>
      <c r="T586" s="325"/>
      <c r="U586" s="29"/>
      <c r="V586" s="29"/>
      <c r="W586" s="29"/>
      <c r="X586" s="29"/>
      <c r="Y586" s="29"/>
      <c r="Z586" s="29"/>
      <c r="AA586" s="29"/>
      <c r="AB586" s="29"/>
      <c r="AC586" s="29"/>
      <c r="AD586" s="29"/>
      <c r="AE586" s="29"/>
      <c r="AF586" s="29"/>
      <c r="AG586" s="29"/>
      <c r="AH586" s="29"/>
      <c r="AI586" s="29"/>
      <c r="AJ586" s="29"/>
      <c r="AK586" s="29"/>
    </row>
    <row r="587" spans="1:37" ht="15.75" customHeight="1">
      <c r="A587" s="29"/>
      <c r="B587" s="29"/>
      <c r="C587" s="29"/>
      <c r="D587" s="29"/>
      <c r="E587" s="750"/>
      <c r="F587" s="338"/>
      <c r="G587" s="29"/>
      <c r="H587" s="29"/>
      <c r="I587" s="29"/>
      <c r="J587" s="29"/>
      <c r="K587" s="29"/>
      <c r="L587" s="29"/>
      <c r="M587" s="29"/>
      <c r="N587" s="29"/>
      <c r="O587" s="29"/>
      <c r="P587" s="29"/>
      <c r="Q587" s="29"/>
      <c r="R587" s="29"/>
      <c r="S587" s="29"/>
      <c r="T587" s="325"/>
      <c r="U587" s="29"/>
      <c r="V587" s="29"/>
      <c r="W587" s="29"/>
      <c r="X587" s="29"/>
      <c r="Y587" s="29"/>
      <c r="Z587" s="29"/>
      <c r="AA587" s="29"/>
      <c r="AB587" s="29"/>
      <c r="AC587" s="29"/>
      <c r="AD587" s="29"/>
      <c r="AE587" s="29"/>
      <c r="AF587" s="29"/>
      <c r="AG587" s="29"/>
      <c r="AH587" s="29"/>
      <c r="AI587" s="29"/>
      <c r="AJ587" s="29"/>
      <c r="AK587" s="29"/>
    </row>
    <row r="588" spans="1:37" ht="15.75" customHeight="1">
      <c r="A588" s="29"/>
      <c r="B588" s="29"/>
      <c r="C588" s="29"/>
      <c r="D588" s="29"/>
      <c r="E588" s="750"/>
      <c r="F588" s="338"/>
      <c r="G588" s="29"/>
      <c r="H588" s="29"/>
      <c r="I588" s="29"/>
      <c r="J588" s="29"/>
      <c r="K588" s="29"/>
      <c r="L588" s="29"/>
      <c r="M588" s="29"/>
      <c r="N588" s="29"/>
      <c r="O588" s="29"/>
      <c r="P588" s="29"/>
      <c r="Q588" s="29"/>
      <c r="R588" s="29"/>
      <c r="S588" s="29"/>
      <c r="T588" s="325"/>
      <c r="U588" s="29"/>
      <c r="V588" s="29"/>
      <c r="W588" s="29"/>
      <c r="X588" s="29"/>
      <c r="Y588" s="29"/>
      <c r="Z588" s="29"/>
      <c r="AA588" s="29"/>
      <c r="AB588" s="29"/>
      <c r="AC588" s="29"/>
      <c r="AD588" s="29"/>
      <c r="AE588" s="29"/>
      <c r="AF588" s="29"/>
      <c r="AG588" s="29"/>
      <c r="AH588" s="29"/>
      <c r="AI588" s="29"/>
      <c r="AJ588" s="29"/>
      <c r="AK588" s="29"/>
    </row>
    <row r="589" spans="1:37" ht="15.75" customHeight="1">
      <c r="A589" s="29"/>
      <c r="B589" s="29"/>
      <c r="C589" s="29"/>
      <c r="D589" s="29"/>
      <c r="E589" s="750"/>
      <c r="F589" s="338"/>
      <c r="G589" s="29"/>
      <c r="H589" s="29"/>
      <c r="I589" s="29"/>
      <c r="J589" s="29"/>
      <c r="K589" s="29"/>
      <c r="L589" s="29"/>
      <c r="M589" s="29"/>
      <c r="N589" s="29"/>
      <c r="O589" s="29"/>
      <c r="P589" s="29"/>
      <c r="Q589" s="29"/>
      <c r="R589" s="29"/>
      <c r="S589" s="29"/>
      <c r="T589" s="325"/>
      <c r="U589" s="29"/>
      <c r="V589" s="29"/>
      <c r="W589" s="29"/>
      <c r="X589" s="29"/>
      <c r="Y589" s="29"/>
      <c r="Z589" s="29"/>
      <c r="AA589" s="29"/>
      <c r="AB589" s="29"/>
      <c r="AC589" s="29"/>
      <c r="AD589" s="29"/>
      <c r="AE589" s="29"/>
      <c r="AF589" s="29"/>
      <c r="AG589" s="29"/>
      <c r="AH589" s="29"/>
      <c r="AI589" s="29"/>
      <c r="AJ589" s="29"/>
      <c r="AK589" s="29"/>
    </row>
    <row r="590" spans="1:37" ht="15.75" customHeight="1">
      <c r="A590" s="29"/>
      <c r="B590" s="29"/>
      <c r="C590" s="29"/>
      <c r="D590" s="29"/>
      <c r="E590" s="750"/>
      <c r="F590" s="338"/>
      <c r="G590" s="29"/>
      <c r="H590" s="29"/>
      <c r="I590" s="29"/>
      <c r="J590" s="29"/>
      <c r="K590" s="29"/>
      <c r="L590" s="29"/>
      <c r="M590" s="29"/>
      <c r="N590" s="29"/>
      <c r="O590" s="29"/>
      <c r="P590" s="29"/>
      <c r="Q590" s="29"/>
      <c r="R590" s="29"/>
      <c r="S590" s="29"/>
      <c r="T590" s="325"/>
      <c r="U590" s="29"/>
      <c r="V590" s="29"/>
      <c r="W590" s="29"/>
      <c r="X590" s="29"/>
      <c r="Y590" s="29"/>
      <c r="Z590" s="29"/>
      <c r="AA590" s="29"/>
      <c r="AB590" s="29"/>
      <c r="AC590" s="29"/>
      <c r="AD590" s="29"/>
      <c r="AE590" s="29"/>
      <c r="AF590" s="29"/>
      <c r="AG590" s="29"/>
      <c r="AH590" s="29"/>
      <c r="AI590" s="29"/>
      <c r="AJ590" s="29"/>
      <c r="AK590" s="29"/>
    </row>
    <row r="591" spans="1:37" ht="15.75" customHeight="1">
      <c r="A591" s="29"/>
      <c r="B591" s="29"/>
      <c r="C591" s="29"/>
      <c r="D591" s="29"/>
      <c r="E591" s="750"/>
      <c r="F591" s="338"/>
      <c r="G591" s="29"/>
      <c r="H591" s="29"/>
      <c r="I591" s="29"/>
      <c r="J591" s="29"/>
      <c r="K591" s="29"/>
      <c r="L591" s="29"/>
      <c r="M591" s="29"/>
      <c r="N591" s="29"/>
      <c r="O591" s="29"/>
      <c r="P591" s="29"/>
      <c r="Q591" s="29"/>
      <c r="R591" s="29"/>
      <c r="S591" s="29"/>
      <c r="T591" s="325"/>
      <c r="U591" s="29"/>
      <c r="V591" s="29"/>
      <c r="W591" s="29"/>
      <c r="X591" s="29"/>
      <c r="Y591" s="29"/>
      <c r="Z591" s="29"/>
      <c r="AA591" s="29"/>
      <c r="AB591" s="29"/>
      <c r="AC591" s="29"/>
      <c r="AD591" s="29"/>
      <c r="AE591" s="29"/>
      <c r="AF591" s="29"/>
      <c r="AG591" s="29"/>
      <c r="AH591" s="29"/>
      <c r="AI591" s="29"/>
      <c r="AJ591" s="29"/>
      <c r="AK591" s="29"/>
    </row>
    <row r="592" spans="1:37" ht="15.75" customHeight="1">
      <c r="A592" s="29"/>
      <c r="B592" s="29"/>
      <c r="C592" s="29"/>
      <c r="D592" s="29"/>
      <c r="E592" s="750"/>
      <c r="F592" s="338"/>
      <c r="G592" s="29"/>
      <c r="H592" s="29"/>
      <c r="I592" s="29"/>
      <c r="J592" s="29"/>
      <c r="K592" s="29"/>
      <c r="L592" s="29"/>
      <c r="M592" s="29"/>
      <c r="N592" s="29"/>
      <c r="O592" s="29"/>
      <c r="P592" s="29"/>
      <c r="Q592" s="29"/>
      <c r="R592" s="29"/>
      <c r="S592" s="29"/>
      <c r="T592" s="325"/>
      <c r="U592" s="29"/>
      <c r="V592" s="29"/>
      <c r="W592" s="29"/>
      <c r="X592" s="29"/>
      <c r="Y592" s="29"/>
      <c r="Z592" s="29"/>
      <c r="AA592" s="29"/>
      <c r="AB592" s="29"/>
      <c r="AC592" s="29"/>
      <c r="AD592" s="29"/>
      <c r="AE592" s="29"/>
      <c r="AF592" s="29"/>
      <c r="AG592" s="29"/>
      <c r="AH592" s="29"/>
      <c r="AI592" s="29"/>
      <c r="AJ592" s="29"/>
      <c r="AK592" s="29"/>
    </row>
    <row r="593" spans="1:37" ht="15.75" customHeight="1">
      <c r="A593" s="29"/>
      <c r="B593" s="29"/>
      <c r="C593" s="29"/>
      <c r="D593" s="29"/>
      <c r="E593" s="750"/>
      <c r="F593" s="338"/>
      <c r="G593" s="29"/>
      <c r="H593" s="29"/>
      <c r="I593" s="29"/>
      <c r="J593" s="29"/>
      <c r="K593" s="29"/>
      <c r="L593" s="29"/>
      <c r="M593" s="29"/>
      <c r="N593" s="29"/>
      <c r="O593" s="29"/>
      <c r="P593" s="29"/>
      <c r="Q593" s="29"/>
      <c r="R593" s="29"/>
      <c r="S593" s="29"/>
      <c r="T593" s="325"/>
      <c r="U593" s="29"/>
      <c r="V593" s="29"/>
      <c r="W593" s="29"/>
      <c r="X593" s="29"/>
      <c r="Y593" s="29"/>
      <c r="Z593" s="29"/>
      <c r="AA593" s="29"/>
      <c r="AB593" s="29"/>
      <c r="AC593" s="29"/>
      <c r="AD593" s="29"/>
      <c r="AE593" s="29"/>
      <c r="AF593" s="29"/>
      <c r="AG593" s="29"/>
      <c r="AH593" s="29"/>
      <c r="AI593" s="29"/>
      <c r="AJ593" s="29"/>
      <c r="AK593" s="29"/>
    </row>
    <row r="594" spans="1:37" ht="15.75" customHeight="1">
      <c r="A594" s="29"/>
      <c r="B594" s="29"/>
      <c r="C594" s="29"/>
      <c r="D594" s="29"/>
      <c r="E594" s="750"/>
      <c r="F594" s="338"/>
      <c r="G594" s="29"/>
      <c r="H594" s="29"/>
      <c r="I594" s="29"/>
      <c r="J594" s="29"/>
      <c r="K594" s="29"/>
      <c r="L594" s="29"/>
      <c r="M594" s="29"/>
      <c r="N594" s="29"/>
      <c r="O594" s="29"/>
      <c r="P594" s="29"/>
      <c r="Q594" s="29"/>
      <c r="R594" s="29"/>
      <c r="S594" s="29"/>
      <c r="T594" s="325"/>
      <c r="U594" s="29"/>
      <c r="V594" s="29"/>
      <c r="W594" s="29"/>
      <c r="X594" s="29"/>
      <c r="Y594" s="29"/>
      <c r="Z594" s="29"/>
      <c r="AA594" s="29"/>
      <c r="AB594" s="29"/>
      <c r="AC594" s="29"/>
      <c r="AD594" s="29"/>
      <c r="AE594" s="29"/>
      <c r="AF594" s="29"/>
      <c r="AG594" s="29"/>
      <c r="AH594" s="29"/>
      <c r="AI594" s="29"/>
      <c r="AJ594" s="29"/>
      <c r="AK594" s="29"/>
    </row>
    <row r="595" spans="1:37" ht="15.75" customHeight="1">
      <c r="A595" s="29"/>
      <c r="B595" s="29"/>
      <c r="C595" s="29"/>
      <c r="D595" s="29"/>
      <c r="E595" s="750"/>
      <c r="F595" s="338"/>
      <c r="G595" s="29"/>
      <c r="H595" s="29"/>
      <c r="I595" s="29"/>
      <c r="J595" s="29"/>
      <c r="K595" s="29"/>
      <c r="L595" s="29"/>
      <c r="M595" s="29"/>
      <c r="N595" s="29"/>
      <c r="O595" s="29"/>
      <c r="P595" s="29"/>
      <c r="Q595" s="29"/>
      <c r="R595" s="29"/>
      <c r="S595" s="29"/>
      <c r="T595" s="325"/>
      <c r="U595" s="29"/>
      <c r="V595" s="29"/>
      <c r="W595" s="29"/>
      <c r="X595" s="29"/>
      <c r="Y595" s="29"/>
      <c r="Z595" s="29"/>
      <c r="AA595" s="29"/>
      <c r="AB595" s="29"/>
      <c r="AC595" s="29"/>
      <c r="AD595" s="29"/>
      <c r="AE595" s="29"/>
      <c r="AF595" s="29"/>
      <c r="AG595" s="29"/>
      <c r="AH595" s="29"/>
      <c r="AI595" s="29"/>
      <c r="AJ595" s="29"/>
      <c r="AK595" s="29"/>
    </row>
    <row r="596" spans="1:37" ht="15.75" customHeight="1">
      <c r="A596" s="29"/>
      <c r="B596" s="29"/>
      <c r="C596" s="29"/>
      <c r="D596" s="29"/>
      <c r="E596" s="750"/>
      <c r="F596" s="338"/>
      <c r="G596" s="29"/>
      <c r="H596" s="29"/>
      <c r="I596" s="29"/>
      <c r="J596" s="29"/>
      <c r="K596" s="29"/>
      <c r="L596" s="29"/>
      <c r="M596" s="29"/>
      <c r="N596" s="29"/>
      <c r="O596" s="29"/>
      <c r="P596" s="29"/>
      <c r="Q596" s="29"/>
      <c r="R596" s="29"/>
      <c r="S596" s="29"/>
      <c r="T596" s="325"/>
      <c r="U596" s="29"/>
      <c r="V596" s="29"/>
      <c r="W596" s="29"/>
      <c r="X596" s="29"/>
      <c r="Y596" s="29"/>
      <c r="Z596" s="29"/>
      <c r="AA596" s="29"/>
      <c r="AB596" s="29"/>
      <c r="AC596" s="29"/>
      <c r="AD596" s="29"/>
      <c r="AE596" s="29"/>
      <c r="AF596" s="29"/>
      <c r="AG596" s="29"/>
      <c r="AH596" s="29"/>
      <c r="AI596" s="29"/>
      <c r="AJ596" s="29"/>
      <c r="AK596" s="29"/>
    </row>
    <row r="597" spans="1:37" ht="15.75" customHeight="1">
      <c r="A597" s="29"/>
      <c r="B597" s="29"/>
      <c r="C597" s="29"/>
      <c r="D597" s="29"/>
      <c r="E597" s="750"/>
      <c r="F597" s="338"/>
      <c r="G597" s="29"/>
      <c r="H597" s="29"/>
      <c r="I597" s="29"/>
      <c r="J597" s="29"/>
      <c r="K597" s="29"/>
      <c r="L597" s="29"/>
      <c r="M597" s="29"/>
      <c r="N597" s="29"/>
      <c r="O597" s="29"/>
      <c r="P597" s="29"/>
      <c r="Q597" s="29"/>
      <c r="R597" s="29"/>
      <c r="S597" s="29"/>
      <c r="T597" s="325"/>
      <c r="U597" s="29"/>
      <c r="V597" s="29"/>
      <c r="W597" s="29"/>
      <c r="X597" s="29"/>
      <c r="Y597" s="29"/>
      <c r="Z597" s="29"/>
      <c r="AA597" s="29"/>
      <c r="AB597" s="29"/>
      <c r="AC597" s="29"/>
      <c r="AD597" s="29"/>
      <c r="AE597" s="29"/>
      <c r="AF597" s="29"/>
      <c r="AG597" s="29"/>
      <c r="AH597" s="29"/>
      <c r="AI597" s="29"/>
      <c r="AJ597" s="29"/>
      <c r="AK597" s="29"/>
    </row>
    <row r="598" spans="1:37" ht="15.75" customHeight="1">
      <c r="A598" s="29"/>
      <c r="B598" s="29"/>
      <c r="C598" s="29"/>
      <c r="D598" s="29"/>
      <c r="E598" s="750"/>
      <c r="F598" s="338"/>
      <c r="G598" s="29"/>
      <c r="H598" s="29"/>
      <c r="I598" s="29"/>
      <c r="J598" s="29"/>
      <c r="K598" s="29"/>
      <c r="L598" s="29"/>
      <c r="M598" s="29"/>
      <c r="N598" s="29"/>
      <c r="O598" s="29"/>
      <c r="P598" s="29"/>
      <c r="Q598" s="29"/>
      <c r="R598" s="29"/>
      <c r="S598" s="29"/>
      <c r="T598" s="325"/>
      <c r="U598" s="29"/>
      <c r="V598" s="29"/>
      <c r="W598" s="29"/>
      <c r="X598" s="29"/>
      <c r="Y598" s="29"/>
      <c r="Z598" s="29"/>
      <c r="AA598" s="29"/>
      <c r="AB598" s="29"/>
      <c r="AC598" s="29"/>
      <c r="AD598" s="29"/>
      <c r="AE598" s="29"/>
      <c r="AF598" s="29"/>
      <c r="AG598" s="29"/>
      <c r="AH598" s="29"/>
      <c r="AI598" s="29"/>
      <c r="AJ598" s="29"/>
      <c r="AK598" s="29"/>
    </row>
    <row r="599" spans="1:37" ht="15.75" customHeight="1">
      <c r="A599" s="29"/>
      <c r="B599" s="29"/>
      <c r="C599" s="29"/>
      <c r="D599" s="29"/>
      <c r="E599" s="750"/>
      <c r="F599" s="338"/>
      <c r="G599" s="29"/>
      <c r="H599" s="29"/>
      <c r="I599" s="29"/>
      <c r="J599" s="29"/>
      <c r="K599" s="29"/>
      <c r="L599" s="29"/>
      <c r="M599" s="29"/>
      <c r="N599" s="29"/>
      <c r="O599" s="29"/>
      <c r="P599" s="29"/>
      <c r="Q599" s="29"/>
      <c r="R599" s="29"/>
      <c r="S599" s="29"/>
      <c r="T599" s="325"/>
      <c r="U599" s="29"/>
      <c r="V599" s="29"/>
      <c r="W599" s="29"/>
      <c r="X599" s="29"/>
      <c r="Y599" s="29"/>
      <c r="Z599" s="29"/>
      <c r="AA599" s="29"/>
      <c r="AB599" s="29"/>
      <c r="AC599" s="29"/>
      <c r="AD599" s="29"/>
      <c r="AE599" s="29"/>
      <c r="AF599" s="29"/>
      <c r="AG599" s="29"/>
      <c r="AH599" s="29"/>
      <c r="AI599" s="29"/>
      <c r="AJ599" s="29"/>
      <c r="AK599" s="29"/>
    </row>
    <row r="600" spans="1:37" ht="15.75" customHeight="1">
      <c r="A600" s="29"/>
      <c r="B600" s="29"/>
      <c r="C600" s="29"/>
      <c r="D600" s="29"/>
      <c r="E600" s="750"/>
      <c r="F600" s="338"/>
      <c r="G600" s="29"/>
      <c r="H600" s="29"/>
      <c r="I600" s="29"/>
      <c r="J600" s="29"/>
      <c r="K600" s="29"/>
      <c r="L600" s="29"/>
      <c r="M600" s="29"/>
      <c r="N600" s="29"/>
      <c r="O600" s="29"/>
      <c r="P600" s="29"/>
      <c r="Q600" s="29"/>
      <c r="R600" s="29"/>
      <c r="S600" s="29"/>
      <c r="T600" s="325"/>
      <c r="U600" s="29"/>
      <c r="V600" s="29"/>
      <c r="W600" s="29"/>
      <c r="X600" s="29"/>
      <c r="Y600" s="29"/>
      <c r="Z600" s="29"/>
      <c r="AA600" s="29"/>
      <c r="AB600" s="29"/>
      <c r="AC600" s="29"/>
      <c r="AD600" s="29"/>
      <c r="AE600" s="29"/>
      <c r="AF600" s="29"/>
      <c r="AG600" s="29"/>
      <c r="AH600" s="29"/>
      <c r="AI600" s="29"/>
      <c r="AJ600" s="29"/>
      <c r="AK600" s="29"/>
    </row>
    <row r="601" spans="1:37" ht="15.75" customHeight="1">
      <c r="A601" s="29"/>
      <c r="B601" s="29"/>
      <c r="C601" s="29"/>
      <c r="D601" s="29"/>
      <c r="E601" s="750"/>
      <c r="F601" s="338"/>
      <c r="G601" s="29"/>
      <c r="H601" s="29"/>
      <c r="I601" s="29"/>
      <c r="J601" s="29"/>
      <c r="K601" s="29"/>
      <c r="L601" s="29"/>
      <c r="M601" s="29"/>
      <c r="N601" s="29"/>
      <c r="O601" s="29"/>
      <c r="P601" s="29"/>
      <c r="Q601" s="29"/>
      <c r="R601" s="29"/>
      <c r="S601" s="29"/>
      <c r="T601" s="325"/>
      <c r="U601" s="29"/>
      <c r="V601" s="29"/>
      <c r="W601" s="29"/>
      <c r="X601" s="29"/>
      <c r="Y601" s="29"/>
      <c r="Z601" s="29"/>
      <c r="AA601" s="29"/>
      <c r="AB601" s="29"/>
      <c r="AC601" s="29"/>
      <c r="AD601" s="29"/>
      <c r="AE601" s="29"/>
      <c r="AF601" s="29"/>
      <c r="AG601" s="29"/>
      <c r="AH601" s="29"/>
      <c r="AI601" s="29"/>
      <c r="AJ601" s="29"/>
      <c r="AK601" s="29"/>
    </row>
    <row r="602" spans="1:37" ht="15.75" customHeight="1">
      <c r="A602" s="29"/>
      <c r="B602" s="29"/>
      <c r="C602" s="29"/>
      <c r="D602" s="29"/>
      <c r="E602" s="750"/>
      <c r="F602" s="338"/>
      <c r="G602" s="29"/>
      <c r="H602" s="29"/>
      <c r="I602" s="29"/>
      <c r="J602" s="29"/>
      <c r="K602" s="29"/>
      <c r="L602" s="29"/>
      <c r="M602" s="29"/>
      <c r="N602" s="29"/>
      <c r="O602" s="29"/>
      <c r="P602" s="29"/>
      <c r="Q602" s="29"/>
      <c r="R602" s="29"/>
      <c r="S602" s="29"/>
      <c r="T602" s="325"/>
      <c r="U602" s="29"/>
      <c r="V602" s="29"/>
      <c r="W602" s="29"/>
      <c r="X602" s="29"/>
      <c r="Y602" s="29"/>
      <c r="Z602" s="29"/>
      <c r="AA602" s="29"/>
      <c r="AB602" s="29"/>
      <c r="AC602" s="29"/>
      <c r="AD602" s="29"/>
      <c r="AE602" s="29"/>
      <c r="AF602" s="29"/>
      <c r="AG602" s="29"/>
      <c r="AH602" s="29"/>
      <c r="AI602" s="29"/>
      <c r="AJ602" s="29"/>
      <c r="AK602" s="29"/>
    </row>
    <row r="603" spans="1:37" ht="15.75" customHeight="1">
      <c r="A603" s="29"/>
      <c r="B603" s="29"/>
      <c r="C603" s="29"/>
      <c r="D603" s="29"/>
      <c r="E603" s="750"/>
      <c r="F603" s="338"/>
      <c r="G603" s="29"/>
      <c r="H603" s="29"/>
      <c r="I603" s="29"/>
      <c r="J603" s="29"/>
      <c r="K603" s="29"/>
      <c r="L603" s="29"/>
      <c r="M603" s="29"/>
      <c r="N603" s="29"/>
      <c r="O603" s="29"/>
      <c r="P603" s="29"/>
      <c r="Q603" s="29"/>
      <c r="R603" s="29"/>
      <c r="S603" s="29"/>
      <c r="T603" s="325"/>
      <c r="U603" s="29"/>
      <c r="V603" s="29"/>
      <c r="W603" s="29"/>
      <c r="X603" s="29"/>
      <c r="Y603" s="29"/>
      <c r="Z603" s="29"/>
      <c r="AA603" s="29"/>
      <c r="AB603" s="29"/>
      <c r="AC603" s="29"/>
      <c r="AD603" s="29"/>
      <c r="AE603" s="29"/>
      <c r="AF603" s="29"/>
      <c r="AG603" s="29"/>
      <c r="AH603" s="29"/>
      <c r="AI603" s="29"/>
      <c r="AJ603" s="29"/>
      <c r="AK603" s="29"/>
    </row>
    <row r="604" spans="1:37" ht="15.75" customHeight="1">
      <c r="A604" s="29"/>
      <c r="B604" s="29"/>
      <c r="C604" s="29"/>
      <c r="D604" s="29"/>
      <c r="E604" s="750"/>
      <c r="F604" s="338"/>
      <c r="G604" s="29"/>
      <c r="H604" s="29"/>
      <c r="I604" s="29"/>
      <c r="J604" s="29"/>
      <c r="K604" s="29"/>
      <c r="L604" s="29"/>
      <c r="M604" s="29"/>
      <c r="N604" s="29"/>
      <c r="O604" s="29"/>
      <c r="P604" s="29"/>
      <c r="Q604" s="29"/>
      <c r="R604" s="29"/>
      <c r="S604" s="29"/>
      <c r="T604" s="325"/>
      <c r="U604" s="29"/>
      <c r="V604" s="29"/>
      <c r="W604" s="29"/>
      <c r="X604" s="29"/>
      <c r="Y604" s="29"/>
      <c r="Z604" s="29"/>
      <c r="AA604" s="29"/>
      <c r="AB604" s="29"/>
      <c r="AC604" s="29"/>
      <c r="AD604" s="29"/>
      <c r="AE604" s="29"/>
      <c r="AF604" s="29"/>
      <c r="AG604" s="29"/>
      <c r="AH604" s="29"/>
      <c r="AI604" s="29"/>
      <c r="AJ604" s="29"/>
      <c r="AK604" s="29"/>
    </row>
    <row r="605" spans="1:37" ht="15.75" customHeight="1">
      <c r="A605" s="29"/>
      <c r="B605" s="29"/>
      <c r="C605" s="29"/>
      <c r="D605" s="29"/>
      <c r="E605" s="750"/>
      <c r="F605" s="338"/>
      <c r="G605" s="29"/>
      <c r="H605" s="29"/>
      <c r="I605" s="29"/>
      <c r="J605" s="29"/>
      <c r="K605" s="29"/>
      <c r="L605" s="29"/>
      <c r="M605" s="29"/>
      <c r="N605" s="29"/>
      <c r="O605" s="29"/>
      <c r="P605" s="29"/>
      <c r="Q605" s="29"/>
      <c r="R605" s="29"/>
      <c r="S605" s="29"/>
      <c r="T605" s="325"/>
      <c r="U605" s="29"/>
      <c r="V605" s="29"/>
      <c r="W605" s="29"/>
      <c r="X605" s="29"/>
      <c r="Y605" s="29"/>
      <c r="Z605" s="29"/>
      <c r="AA605" s="29"/>
      <c r="AB605" s="29"/>
      <c r="AC605" s="29"/>
      <c r="AD605" s="29"/>
      <c r="AE605" s="29"/>
      <c r="AF605" s="29"/>
      <c r="AG605" s="29"/>
      <c r="AH605" s="29"/>
      <c r="AI605" s="29"/>
      <c r="AJ605" s="29"/>
      <c r="AK605" s="29"/>
    </row>
    <row r="606" spans="1:37" ht="15.75" customHeight="1">
      <c r="A606" s="29"/>
      <c r="B606" s="29"/>
      <c r="C606" s="29"/>
      <c r="D606" s="29"/>
      <c r="E606" s="750"/>
      <c r="F606" s="338"/>
      <c r="G606" s="29"/>
      <c r="H606" s="29"/>
      <c r="I606" s="29"/>
      <c r="J606" s="29"/>
      <c r="K606" s="29"/>
      <c r="L606" s="29"/>
      <c r="M606" s="29"/>
      <c r="N606" s="29"/>
      <c r="O606" s="29"/>
      <c r="P606" s="29"/>
      <c r="Q606" s="29"/>
      <c r="R606" s="29"/>
      <c r="S606" s="29"/>
      <c r="T606" s="325"/>
      <c r="U606" s="29"/>
      <c r="V606" s="29"/>
      <c r="W606" s="29"/>
      <c r="X606" s="29"/>
      <c r="Y606" s="29"/>
      <c r="Z606" s="29"/>
      <c r="AA606" s="29"/>
      <c r="AB606" s="29"/>
      <c r="AC606" s="29"/>
      <c r="AD606" s="29"/>
      <c r="AE606" s="29"/>
      <c r="AF606" s="29"/>
      <c r="AG606" s="29"/>
      <c r="AH606" s="29"/>
      <c r="AI606" s="29"/>
      <c r="AJ606" s="29"/>
      <c r="AK606" s="29"/>
    </row>
    <row r="607" spans="1:37" ht="15.75" customHeight="1">
      <c r="A607" s="29"/>
      <c r="B607" s="29"/>
      <c r="C607" s="29"/>
      <c r="D607" s="29"/>
      <c r="E607" s="750"/>
      <c r="F607" s="338"/>
      <c r="G607" s="29"/>
      <c r="H607" s="29"/>
      <c r="I607" s="29"/>
      <c r="J607" s="29"/>
      <c r="K607" s="29"/>
      <c r="L607" s="29"/>
      <c r="M607" s="29"/>
      <c r="N607" s="29"/>
      <c r="O607" s="29"/>
      <c r="P607" s="29"/>
      <c r="Q607" s="29"/>
      <c r="R607" s="29"/>
      <c r="S607" s="29"/>
      <c r="T607" s="325"/>
      <c r="U607" s="29"/>
      <c r="V607" s="29"/>
      <c r="W607" s="29"/>
      <c r="X607" s="29"/>
      <c r="Y607" s="29"/>
      <c r="Z607" s="29"/>
      <c r="AA607" s="29"/>
      <c r="AB607" s="29"/>
      <c r="AC607" s="29"/>
      <c r="AD607" s="29"/>
      <c r="AE607" s="29"/>
      <c r="AF607" s="29"/>
      <c r="AG607" s="29"/>
      <c r="AH607" s="29"/>
      <c r="AI607" s="29"/>
      <c r="AJ607" s="29"/>
      <c r="AK607" s="29"/>
    </row>
    <row r="608" spans="1:37" ht="15.75" customHeight="1">
      <c r="A608" s="29"/>
      <c r="B608" s="29"/>
      <c r="C608" s="29"/>
      <c r="D608" s="29"/>
      <c r="E608" s="750"/>
      <c r="F608" s="338"/>
      <c r="G608" s="29"/>
      <c r="H608" s="29"/>
      <c r="I608" s="29"/>
      <c r="J608" s="29"/>
      <c r="K608" s="29"/>
      <c r="L608" s="29"/>
      <c r="M608" s="29"/>
      <c r="N608" s="29"/>
      <c r="O608" s="29"/>
      <c r="P608" s="29"/>
      <c r="Q608" s="29"/>
      <c r="R608" s="29"/>
      <c r="S608" s="29"/>
      <c r="T608" s="325"/>
      <c r="U608" s="29"/>
      <c r="V608" s="29"/>
      <c r="W608" s="29"/>
      <c r="X608" s="29"/>
      <c r="Y608" s="29"/>
      <c r="Z608" s="29"/>
      <c r="AA608" s="29"/>
      <c r="AB608" s="29"/>
      <c r="AC608" s="29"/>
      <c r="AD608" s="29"/>
      <c r="AE608" s="29"/>
      <c r="AF608" s="29"/>
      <c r="AG608" s="29"/>
      <c r="AH608" s="29"/>
      <c r="AI608" s="29"/>
      <c r="AJ608" s="29"/>
      <c r="AK608" s="29"/>
    </row>
    <row r="609" spans="1:37" ht="15.75" customHeight="1">
      <c r="A609" s="29"/>
      <c r="B609" s="29"/>
      <c r="C609" s="29"/>
      <c r="D609" s="29"/>
      <c r="E609" s="750"/>
      <c r="F609" s="338"/>
      <c r="G609" s="29"/>
      <c r="H609" s="29"/>
      <c r="I609" s="29"/>
      <c r="J609" s="29"/>
      <c r="K609" s="29"/>
      <c r="L609" s="29"/>
      <c r="M609" s="29"/>
      <c r="N609" s="29"/>
      <c r="O609" s="29"/>
      <c r="P609" s="29"/>
      <c r="Q609" s="29"/>
      <c r="R609" s="29"/>
      <c r="S609" s="29"/>
      <c r="T609" s="325"/>
      <c r="U609" s="29"/>
      <c r="V609" s="29"/>
      <c r="W609" s="29"/>
      <c r="X609" s="29"/>
      <c r="Y609" s="29"/>
      <c r="Z609" s="29"/>
      <c r="AA609" s="29"/>
      <c r="AB609" s="29"/>
      <c r="AC609" s="29"/>
      <c r="AD609" s="29"/>
      <c r="AE609" s="29"/>
      <c r="AF609" s="29"/>
      <c r="AG609" s="29"/>
      <c r="AH609" s="29"/>
      <c r="AI609" s="29"/>
      <c r="AJ609" s="29"/>
      <c r="AK609" s="29"/>
    </row>
    <row r="610" spans="1:37" ht="15.75" customHeight="1">
      <c r="A610" s="29"/>
      <c r="B610" s="29"/>
      <c r="C610" s="29"/>
      <c r="D610" s="29"/>
      <c r="E610" s="750"/>
      <c r="F610" s="338"/>
      <c r="G610" s="29"/>
      <c r="H610" s="29"/>
      <c r="I610" s="29"/>
      <c r="J610" s="29"/>
      <c r="K610" s="29"/>
      <c r="L610" s="29"/>
      <c r="M610" s="29"/>
      <c r="N610" s="29"/>
      <c r="O610" s="29"/>
      <c r="P610" s="29"/>
      <c r="Q610" s="29"/>
      <c r="R610" s="29"/>
      <c r="S610" s="29"/>
      <c r="T610" s="325"/>
      <c r="U610" s="29"/>
      <c r="V610" s="29"/>
      <c r="W610" s="29"/>
      <c r="X610" s="29"/>
      <c r="Y610" s="29"/>
      <c r="Z610" s="29"/>
      <c r="AA610" s="29"/>
      <c r="AB610" s="29"/>
      <c r="AC610" s="29"/>
      <c r="AD610" s="29"/>
      <c r="AE610" s="29"/>
      <c r="AF610" s="29"/>
      <c r="AG610" s="29"/>
      <c r="AH610" s="29"/>
      <c r="AI610" s="29"/>
      <c r="AJ610" s="29"/>
      <c r="AK610" s="29"/>
    </row>
    <row r="611" spans="1:37" ht="15.75" customHeight="1">
      <c r="A611" s="29"/>
      <c r="B611" s="29"/>
      <c r="C611" s="29"/>
      <c r="D611" s="29"/>
      <c r="E611" s="750"/>
      <c r="F611" s="338"/>
      <c r="G611" s="29"/>
      <c r="H611" s="29"/>
      <c r="I611" s="29"/>
      <c r="J611" s="29"/>
      <c r="K611" s="29"/>
      <c r="L611" s="29"/>
      <c r="M611" s="29"/>
      <c r="N611" s="29"/>
      <c r="O611" s="29"/>
      <c r="P611" s="29"/>
      <c r="Q611" s="29"/>
      <c r="R611" s="29"/>
      <c r="S611" s="29"/>
      <c r="T611" s="325"/>
      <c r="U611" s="29"/>
      <c r="V611" s="29"/>
      <c r="W611" s="29"/>
      <c r="X611" s="29"/>
      <c r="Y611" s="29"/>
      <c r="Z611" s="29"/>
      <c r="AA611" s="29"/>
      <c r="AB611" s="29"/>
      <c r="AC611" s="29"/>
      <c r="AD611" s="29"/>
      <c r="AE611" s="29"/>
      <c r="AF611" s="29"/>
      <c r="AG611" s="29"/>
      <c r="AH611" s="29"/>
      <c r="AI611" s="29"/>
      <c r="AJ611" s="29"/>
      <c r="AK611" s="29"/>
    </row>
    <row r="612" spans="1:37" ht="15.75" customHeight="1">
      <c r="A612" s="29"/>
      <c r="B612" s="29"/>
      <c r="C612" s="29"/>
      <c r="D612" s="29"/>
      <c r="E612" s="750"/>
      <c r="F612" s="338"/>
      <c r="G612" s="29"/>
      <c r="H612" s="29"/>
      <c r="I612" s="29"/>
      <c r="J612" s="29"/>
      <c r="K612" s="29"/>
      <c r="L612" s="29"/>
      <c r="M612" s="29"/>
      <c r="N612" s="29"/>
      <c r="O612" s="29"/>
      <c r="P612" s="29"/>
      <c r="Q612" s="29"/>
      <c r="R612" s="29"/>
      <c r="S612" s="29"/>
      <c r="T612" s="325"/>
      <c r="U612" s="29"/>
      <c r="V612" s="29"/>
      <c r="W612" s="29"/>
      <c r="X612" s="29"/>
      <c r="Y612" s="29"/>
      <c r="Z612" s="29"/>
      <c r="AA612" s="29"/>
      <c r="AB612" s="29"/>
      <c r="AC612" s="29"/>
      <c r="AD612" s="29"/>
      <c r="AE612" s="29"/>
      <c r="AF612" s="29"/>
      <c r="AG612" s="29"/>
      <c r="AH612" s="29"/>
      <c r="AI612" s="29"/>
      <c r="AJ612" s="29"/>
      <c r="AK612" s="29"/>
    </row>
    <row r="613" spans="1:37" ht="15.75" customHeight="1">
      <c r="A613" s="29"/>
      <c r="B613" s="29"/>
      <c r="C613" s="29"/>
      <c r="D613" s="29"/>
      <c r="E613" s="750"/>
      <c r="F613" s="338"/>
      <c r="G613" s="29"/>
      <c r="H613" s="29"/>
      <c r="I613" s="29"/>
      <c r="J613" s="29"/>
      <c r="K613" s="29"/>
      <c r="L613" s="29"/>
      <c r="M613" s="29"/>
      <c r="N613" s="29"/>
      <c r="O613" s="29"/>
      <c r="P613" s="29"/>
      <c r="Q613" s="29"/>
      <c r="R613" s="29"/>
      <c r="S613" s="29"/>
      <c r="T613" s="325"/>
      <c r="U613" s="29"/>
      <c r="V613" s="29"/>
      <c r="W613" s="29"/>
      <c r="X613" s="29"/>
      <c r="Y613" s="29"/>
      <c r="Z613" s="29"/>
      <c r="AA613" s="29"/>
      <c r="AB613" s="29"/>
      <c r="AC613" s="29"/>
      <c r="AD613" s="29"/>
      <c r="AE613" s="29"/>
      <c r="AF613" s="29"/>
      <c r="AG613" s="29"/>
      <c r="AH613" s="29"/>
      <c r="AI613" s="29"/>
      <c r="AJ613" s="29"/>
      <c r="AK613" s="29"/>
    </row>
    <row r="614" spans="1:37" ht="15.75" customHeight="1">
      <c r="A614" s="29"/>
      <c r="B614" s="29"/>
      <c r="C614" s="29"/>
      <c r="D614" s="29"/>
      <c r="E614" s="750"/>
      <c r="F614" s="338"/>
      <c r="G614" s="29"/>
      <c r="H614" s="29"/>
      <c r="I614" s="29"/>
      <c r="J614" s="29"/>
      <c r="K614" s="29"/>
      <c r="L614" s="29"/>
      <c r="M614" s="29"/>
      <c r="N614" s="29"/>
      <c r="O614" s="29"/>
      <c r="P614" s="29"/>
      <c r="Q614" s="29"/>
      <c r="R614" s="29"/>
      <c r="S614" s="29"/>
      <c r="T614" s="325"/>
      <c r="U614" s="29"/>
      <c r="V614" s="29"/>
      <c r="W614" s="29"/>
      <c r="X614" s="29"/>
      <c r="Y614" s="29"/>
      <c r="Z614" s="29"/>
      <c r="AA614" s="29"/>
      <c r="AB614" s="29"/>
      <c r="AC614" s="29"/>
      <c r="AD614" s="29"/>
      <c r="AE614" s="29"/>
      <c r="AF614" s="29"/>
      <c r="AG614" s="29"/>
      <c r="AH614" s="29"/>
      <c r="AI614" s="29"/>
      <c r="AJ614" s="29"/>
      <c r="AK614" s="29"/>
    </row>
    <row r="615" spans="1:37" ht="15.75" customHeight="1">
      <c r="A615" s="29"/>
      <c r="B615" s="29"/>
      <c r="C615" s="29"/>
      <c r="D615" s="29"/>
      <c r="E615" s="750"/>
      <c r="F615" s="338"/>
      <c r="G615" s="29"/>
      <c r="H615" s="29"/>
      <c r="I615" s="29"/>
      <c r="J615" s="29"/>
      <c r="K615" s="29"/>
      <c r="L615" s="29"/>
      <c r="M615" s="29"/>
      <c r="N615" s="29"/>
      <c r="O615" s="29"/>
      <c r="P615" s="29"/>
      <c r="Q615" s="29"/>
      <c r="R615" s="29"/>
      <c r="S615" s="29"/>
      <c r="T615" s="325"/>
      <c r="U615" s="29"/>
      <c r="V615" s="29"/>
      <c r="W615" s="29"/>
      <c r="X615" s="29"/>
      <c r="Y615" s="29"/>
      <c r="Z615" s="29"/>
      <c r="AA615" s="29"/>
      <c r="AB615" s="29"/>
      <c r="AC615" s="29"/>
      <c r="AD615" s="29"/>
      <c r="AE615" s="29"/>
      <c r="AF615" s="29"/>
      <c r="AG615" s="29"/>
      <c r="AH615" s="29"/>
      <c r="AI615" s="29"/>
      <c r="AJ615" s="29"/>
      <c r="AK615" s="29"/>
    </row>
    <row r="616" spans="1:37" ht="15.75" customHeight="1">
      <c r="A616" s="29"/>
      <c r="B616" s="29"/>
      <c r="C616" s="29"/>
      <c r="D616" s="29"/>
      <c r="E616" s="750"/>
      <c r="F616" s="338"/>
      <c r="G616" s="29"/>
      <c r="H616" s="29"/>
      <c r="I616" s="29"/>
      <c r="J616" s="29"/>
      <c r="K616" s="29"/>
      <c r="L616" s="29"/>
      <c r="M616" s="29"/>
      <c r="N616" s="29"/>
      <c r="O616" s="29"/>
      <c r="P616" s="29"/>
      <c r="Q616" s="29"/>
      <c r="R616" s="29"/>
      <c r="S616" s="29"/>
      <c r="T616" s="325"/>
      <c r="U616" s="29"/>
      <c r="V616" s="29"/>
      <c r="W616" s="29"/>
      <c r="X616" s="29"/>
      <c r="Y616" s="29"/>
      <c r="Z616" s="29"/>
      <c r="AA616" s="29"/>
      <c r="AB616" s="29"/>
      <c r="AC616" s="29"/>
      <c r="AD616" s="29"/>
      <c r="AE616" s="29"/>
      <c r="AF616" s="29"/>
      <c r="AG616" s="29"/>
      <c r="AH616" s="29"/>
      <c r="AI616" s="29"/>
      <c r="AJ616" s="29"/>
      <c r="AK616" s="29"/>
    </row>
    <row r="617" spans="1:37" ht="15.75" customHeight="1">
      <c r="A617" s="29"/>
      <c r="B617" s="29"/>
      <c r="C617" s="29"/>
      <c r="D617" s="29"/>
      <c r="E617" s="750"/>
      <c r="F617" s="338"/>
      <c r="G617" s="29"/>
      <c r="H617" s="29"/>
      <c r="I617" s="29"/>
      <c r="J617" s="29"/>
      <c r="K617" s="29"/>
      <c r="L617" s="29"/>
      <c r="M617" s="29"/>
      <c r="N617" s="29"/>
      <c r="O617" s="29"/>
      <c r="P617" s="29"/>
      <c r="Q617" s="29"/>
      <c r="R617" s="29"/>
      <c r="S617" s="29"/>
      <c r="T617" s="325"/>
      <c r="U617" s="29"/>
      <c r="V617" s="29"/>
      <c r="W617" s="29"/>
      <c r="X617" s="29"/>
      <c r="Y617" s="29"/>
      <c r="Z617" s="29"/>
      <c r="AA617" s="29"/>
      <c r="AB617" s="29"/>
      <c r="AC617" s="29"/>
      <c r="AD617" s="29"/>
      <c r="AE617" s="29"/>
      <c r="AF617" s="29"/>
      <c r="AG617" s="29"/>
      <c r="AH617" s="29"/>
      <c r="AI617" s="29"/>
      <c r="AJ617" s="29"/>
      <c r="AK617" s="29"/>
    </row>
    <row r="618" spans="1:37" ht="15.75" customHeight="1">
      <c r="A618" s="29"/>
      <c r="B618" s="29"/>
      <c r="C618" s="29"/>
      <c r="D618" s="29"/>
      <c r="E618" s="750"/>
      <c r="F618" s="338"/>
      <c r="G618" s="29"/>
      <c r="H618" s="29"/>
      <c r="I618" s="29"/>
      <c r="J618" s="29"/>
      <c r="K618" s="29"/>
      <c r="L618" s="29"/>
      <c r="M618" s="29"/>
      <c r="N618" s="29"/>
      <c r="O618" s="29"/>
      <c r="P618" s="29"/>
      <c r="Q618" s="29"/>
      <c r="R618" s="29"/>
      <c r="S618" s="29"/>
      <c r="T618" s="325"/>
      <c r="U618" s="29"/>
      <c r="V618" s="29"/>
      <c r="W618" s="29"/>
      <c r="X618" s="29"/>
      <c r="Y618" s="29"/>
      <c r="Z618" s="29"/>
      <c r="AA618" s="29"/>
      <c r="AB618" s="29"/>
      <c r="AC618" s="29"/>
      <c r="AD618" s="29"/>
      <c r="AE618" s="29"/>
      <c r="AF618" s="29"/>
      <c r="AG618" s="29"/>
      <c r="AH618" s="29"/>
      <c r="AI618" s="29"/>
      <c r="AJ618" s="29"/>
      <c r="AK618" s="29"/>
    </row>
    <row r="619" spans="1:37" ht="15.75" customHeight="1">
      <c r="A619" s="29"/>
      <c r="B619" s="29"/>
      <c r="C619" s="29"/>
      <c r="D619" s="29"/>
      <c r="E619" s="750"/>
      <c r="F619" s="338"/>
      <c r="G619" s="29"/>
      <c r="H619" s="29"/>
      <c r="I619" s="29"/>
      <c r="J619" s="29"/>
      <c r="K619" s="29"/>
      <c r="L619" s="29"/>
      <c r="M619" s="29"/>
      <c r="N619" s="29"/>
      <c r="O619" s="29"/>
      <c r="P619" s="29"/>
      <c r="Q619" s="29"/>
      <c r="R619" s="29"/>
      <c r="S619" s="29"/>
      <c r="T619" s="325"/>
      <c r="U619" s="29"/>
      <c r="V619" s="29"/>
      <c r="W619" s="29"/>
      <c r="X619" s="29"/>
      <c r="Y619" s="29"/>
      <c r="Z619" s="29"/>
      <c r="AA619" s="29"/>
      <c r="AB619" s="29"/>
      <c r="AC619" s="29"/>
      <c r="AD619" s="29"/>
      <c r="AE619" s="29"/>
      <c r="AF619" s="29"/>
      <c r="AG619" s="29"/>
      <c r="AH619" s="29"/>
      <c r="AI619" s="29"/>
      <c r="AJ619" s="29"/>
      <c r="AK619" s="29"/>
    </row>
    <row r="620" spans="1:37" ht="15.75" customHeight="1">
      <c r="A620" s="29"/>
      <c r="B620" s="29"/>
      <c r="C620" s="29"/>
      <c r="D620" s="29"/>
      <c r="E620" s="750"/>
      <c r="F620" s="338"/>
      <c r="G620" s="29"/>
      <c r="H620" s="29"/>
      <c r="I620" s="29"/>
      <c r="J620" s="29"/>
      <c r="K620" s="29"/>
      <c r="L620" s="29"/>
      <c r="M620" s="29"/>
      <c r="N620" s="29"/>
      <c r="O620" s="29"/>
      <c r="P620" s="29"/>
      <c r="Q620" s="29"/>
      <c r="R620" s="29"/>
      <c r="S620" s="29"/>
      <c r="T620" s="325"/>
      <c r="U620" s="29"/>
      <c r="V620" s="29"/>
      <c r="W620" s="29"/>
      <c r="X620" s="29"/>
      <c r="Y620" s="29"/>
      <c r="Z620" s="29"/>
      <c r="AA620" s="29"/>
      <c r="AB620" s="29"/>
      <c r="AC620" s="29"/>
      <c r="AD620" s="29"/>
      <c r="AE620" s="29"/>
      <c r="AF620" s="29"/>
      <c r="AG620" s="29"/>
      <c r="AH620" s="29"/>
      <c r="AI620" s="29"/>
      <c r="AJ620" s="29"/>
      <c r="AK620" s="29"/>
    </row>
    <row r="621" spans="1:37" ht="15.75" customHeight="1">
      <c r="A621" s="29"/>
      <c r="B621" s="29"/>
      <c r="C621" s="29"/>
      <c r="D621" s="29"/>
      <c r="E621" s="750"/>
      <c r="F621" s="338"/>
      <c r="G621" s="29"/>
      <c r="H621" s="29"/>
      <c r="I621" s="29"/>
      <c r="J621" s="29"/>
      <c r="K621" s="29"/>
      <c r="L621" s="29"/>
      <c r="M621" s="29"/>
      <c r="N621" s="29"/>
      <c r="O621" s="29"/>
      <c r="P621" s="29"/>
      <c r="Q621" s="29"/>
      <c r="R621" s="29"/>
      <c r="S621" s="29"/>
      <c r="T621" s="325"/>
      <c r="U621" s="29"/>
      <c r="V621" s="29"/>
      <c r="W621" s="29"/>
      <c r="X621" s="29"/>
      <c r="Y621" s="29"/>
      <c r="Z621" s="29"/>
      <c r="AA621" s="29"/>
      <c r="AB621" s="29"/>
      <c r="AC621" s="29"/>
      <c r="AD621" s="29"/>
      <c r="AE621" s="29"/>
      <c r="AF621" s="29"/>
      <c r="AG621" s="29"/>
      <c r="AH621" s="29"/>
      <c r="AI621" s="29"/>
      <c r="AJ621" s="29"/>
      <c r="AK621" s="29"/>
    </row>
    <row r="622" spans="1:37" ht="15.75" customHeight="1">
      <c r="A622" s="29"/>
      <c r="B622" s="29"/>
      <c r="C622" s="29"/>
      <c r="D622" s="29"/>
      <c r="E622" s="750"/>
      <c r="F622" s="338"/>
      <c r="G622" s="29"/>
      <c r="H622" s="29"/>
      <c r="I622" s="29"/>
      <c r="J622" s="29"/>
      <c r="K622" s="29"/>
      <c r="L622" s="29"/>
      <c r="M622" s="29"/>
      <c r="N622" s="29"/>
      <c r="O622" s="29"/>
      <c r="P622" s="29"/>
      <c r="Q622" s="29"/>
      <c r="R622" s="29"/>
      <c r="S622" s="29"/>
      <c r="T622" s="325"/>
      <c r="U622" s="29"/>
      <c r="V622" s="29"/>
      <c r="W622" s="29"/>
      <c r="X622" s="29"/>
      <c r="Y622" s="29"/>
      <c r="Z622" s="29"/>
      <c r="AA622" s="29"/>
      <c r="AB622" s="29"/>
      <c r="AC622" s="29"/>
      <c r="AD622" s="29"/>
      <c r="AE622" s="29"/>
      <c r="AF622" s="29"/>
      <c r="AG622" s="29"/>
      <c r="AH622" s="29"/>
      <c r="AI622" s="29"/>
      <c r="AJ622" s="29"/>
      <c r="AK622" s="29"/>
    </row>
    <row r="623" spans="1:37" ht="15.75" customHeight="1">
      <c r="A623" s="29"/>
      <c r="B623" s="29"/>
      <c r="C623" s="29"/>
      <c r="D623" s="29"/>
      <c r="E623" s="750"/>
      <c r="F623" s="338"/>
      <c r="G623" s="29"/>
      <c r="H623" s="29"/>
      <c r="I623" s="29"/>
      <c r="J623" s="29"/>
      <c r="K623" s="29"/>
      <c r="L623" s="29"/>
      <c r="M623" s="29"/>
      <c r="N623" s="29"/>
      <c r="O623" s="29"/>
      <c r="P623" s="29"/>
      <c r="Q623" s="29"/>
      <c r="R623" s="29"/>
      <c r="S623" s="29"/>
      <c r="T623" s="325"/>
      <c r="U623" s="29"/>
      <c r="V623" s="29"/>
      <c r="W623" s="29"/>
      <c r="X623" s="29"/>
      <c r="Y623" s="29"/>
      <c r="Z623" s="29"/>
      <c r="AA623" s="29"/>
      <c r="AB623" s="29"/>
      <c r="AC623" s="29"/>
      <c r="AD623" s="29"/>
      <c r="AE623" s="29"/>
      <c r="AF623" s="29"/>
      <c r="AG623" s="29"/>
      <c r="AH623" s="29"/>
      <c r="AI623" s="29"/>
      <c r="AJ623" s="29"/>
      <c r="AK623" s="29"/>
    </row>
    <row r="624" spans="1:37" ht="15.75" customHeight="1">
      <c r="A624" s="29"/>
      <c r="B624" s="29"/>
      <c r="C624" s="29"/>
      <c r="D624" s="29"/>
      <c r="E624" s="750"/>
      <c r="F624" s="338"/>
      <c r="G624" s="29"/>
      <c r="H624" s="29"/>
      <c r="I624" s="29"/>
      <c r="J624" s="29"/>
      <c r="K624" s="29"/>
      <c r="L624" s="29"/>
      <c r="M624" s="29"/>
      <c r="N624" s="29"/>
      <c r="O624" s="29"/>
      <c r="P624" s="29"/>
      <c r="Q624" s="29"/>
      <c r="R624" s="29"/>
      <c r="S624" s="29"/>
      <c r="T624" s="325"/>
      <c r="U624" s="29"/>
      <c r="V624" s="29"/>
      <c r="W624" s="29"/>
      <c r="X624" s="29"/>
      <c r="Y624" s="29"/>
      <c r="Z624" s="29"/>
      <c r="AA624" s="29"/>
      <c r="AB624" s="29"/>
      <c r="AC624" s="29"/>
      <c r="AD624" s="29"/>
      <c r="AE624" s="29"/>
      <c r="AF624" s="29"/>
      <c r="AG624" s="29"/>
      <c r="AH624" s="29"/>
      <c r="AI624" s="29"/>
      <c r="AJ624" s="29"/>
      <c r="AK624" s="29"/>
    </row>
    <row r="625" spans="1:37" ht="15.75" customHeight="1">
      <c r="A625" s="29"/>
      <c r="B625" s="29"/>
      <c r="C625" s="29"/>
      <c r="D625" s="29"/>
      <c r="E625" s="750"/>
      <c r="F625" s="338"/>
      <c r="G625" s="29"/>
      <c r="H625" s="29"/>
      <c r="I625" s="29"/>
      <c r="J625" s="29"/>
      <c r="K625" s="29"/>
      <c r="L625" s="29"/>
      <c r="M625" s="29"/>
      <c r="N625" s="29"/>
      <c r="O625" s="29"/>
      <c r="P625" s="29"/>
      <c r="Q625" s="29"/>
      <c r="R625" s="29"/>
      <c r="S625" s="29"/>
      <c r="T625" s="325"/>
      <c r="U625" s="29"/>
      <c r="V625" s="29"/>
      <c r="W625" s="29"/>
      <c r="X625" s="29"/>
      <c r="Y625" s="29"/>
      <c r="Z625" s="29"/>
      <c r="AA625" s="29"/>
      <c r="AB625" s="29"/>
      <c r="AC625" s="29"/>
      <c r="AD625" s="29"/>
      <c r="AE625" s="29"/>
      <c r="AF625" s="29"/>
      <c r="AG625" s="29"/>
      <c r="AH625" s="29"/>
      <c r="AI625" s="29"/>
      <c r="AJ625" s="29"/>
      <c r="AK625" s="29"/>
    </row>
    <row r="626" spans="1:37" ht="15.75" customHeight="1">
      <c r="A626" s="29"/>
      <c r="B626" s="29"/>
      <c r="C626" s="29"/>
      <c r="D626" s="29"/>
      <c r="E626" s="750"/>
      <c r="F626" s="338"/>
      <c r="G626" s="29"/>
      <c r="H626" s="29"/>
      <c r="I626" s="29"/>
      <c r="J626" s="29"/>
      <c r="K626" s="29"/>
      <c r="L626" s="29"/>
      <c r="M626" s="29"/>
      <c r="N626" s="29"/>
      <c r="O626" s="29"/>
      <c r="P626" s="29"/>
      <c r="Q626" s="29"/>
      <c r="R626" s="29"/>
      <c r="S626" s="29"/>
      <c r="T626" s="325"/>
      <c r="U626" s="29"/>
      <c r="V626" s="29"/>
      <c r="W626" s="29"/>
      <c r="X626" s="29"/>
      <c r="Y626" s="29"/>
      <c r="Z626" s="29"/>
      <c r="AA626" s="29"/>
      <c r="AB626" s="29"/>
      <c r="AC626" s="29"/>
      <c r="AD626" s="29"/>
      <c r="AE626" s="29"/>
      <c r="AF626" s="29"/>
      <c r="AG626" s="29"/>
      <c r="AH626" s="29"/>
      <c r="AI626" s="29"/>
      <c r="AJ626" s="29"/>
      <c r="AK626" s="29"/>
    </row>
    <row r="627" spans="1:37" ht="15.75" customHeight="1">
      <c r="A627" s="29"/>
      <c r="B627" s="29"/>
      <c r="C627" s="29"/>
      <c r="D627" s="29"/>
      <c r="E627" s="750"/>
      <c r="F627" s="338"/>
      <c r="G627" s="29"/>
      <c r="H627" s="29"/>
      <c r="I627" s="29"/>
      <c r="J627" s="29"/>
      <c r="K627" s="29"/>
      <c r="L627" s="29"/>
      <c r="M627" s="29"/>
      <c r="N627" s="29"/>
      <c r="O627" s="29"/>
      <c r="P627" s="29"/>
      <c r="Q627" s="29"/>
      <c r="R627" s="29"/>
      <c r="S627" s="29"/>
      <c r="T627" s="325"/>
      <c r="U627" s="29"/>
      <c r="V627" s="29"/>
      <c r="W627" s="29"/>
      <c r="X627" s="29"/>
      <c r="Y627" s="29"/>
      <c r="Z627" s="29"/>
      <c r="AA627" s="29"/>
      <c r="AB627" s="29"/>
      <c r="AC627" s="29"/>
      <c r="AD627" s="29"/>
      <c r="AE627" s="29"/>
      <c r="AF627" s="29"/>
      <c r="AG627" s="29"/>
      <c r="AH627" s="29"/>
      <c r="AI627" s="29"/>
      <c r="AJ627" s="29"/>
      <c r="AK627" s="29"/>
    </row>
    <row r="628" spans="1:37" ht="15.75" customHeight="1">
      <c r="A628" s="29"/>
      <c r="B628" s="29"/>
      <c r="C628" s="29"/>
      <c r="D628" s="29"/>
      <c r="E628" s="750"/>
      <c r="F628" s="338"/>
      <c r="G628" s="29"/>
      <c r="H628" s="29"/>
      <c r="I628" s="29"/>
      <c r="J628" s="29"/>
      <c r="K628" s="29"/>
      <c r="L628" s="29"/>
      <c r="M628" s="29"/>
      <c r="N628" s="29"/>
      <c r="O628" s="29"/>
      <c r="P628" s="29"/>
      <c r="Q628" s="29"/>
      <c r="R628" s="29"/>
      <c r="S628" s="29"/>
      <c r="T628" s="325"/>
      <c r="U628" s="29"/>
      <c r="V628" s="29"/>
      <c r="W628" s="29"/>
      <c r="X628" s="29"/>
      <c r="Y628" s="29"/>
      <c r="Z628" s="29"/>
      <c r="AA628" s="29"/>
      <c r="AB628" s="29"/>
      <c r="AC628" s="29"/>
      <c r="AD628" s="29"/>
      <c r="AE628" s="29"/>
      <c r="AF628" s="29"/>
      <c r="AG628" s="29"/>
      <c r="AH628" s="29"/>
      <c r="AI628" s="29"/>
      <c r="AJ628" s="29"/>
      <c r="AK628" s="29"/>
    </row>
    <row r="629" spans="1:37" ht="15.75" customHeight="1">
      <c r="A629" s="29"/>
      <c r="B629" s="29"/>
      <c r="C629" s="29"/>
      <c r="D629" s="29"/>
      <c r="E629" s="750"/>
      <c r="F629" s="338"/>
      <c r="G629" s="29"/>
      <c r="H629" s="29"/>
      <c r="I629" s="29"/>
      <c r="J629" s="29"/>
      <c r="K629" s="29"/>
      <c r="L629" s="29"/>
      <c r="M629" s="29"/>
      <c r="N629" s="29"/>
      <c r="O629" s="29"/>
      <c r="P629" s="29"/>
      <c r="Q629" s="29"/>
      <c r="R629" s="29"/>
      <c r="S629" s="29"/>
      <c r="T629" s="325"/>
      <c r="U629" s="29"/>
      <c r="V629" s="29"/>
      <c r="W629" s="29"/>
      <c r="X629" s="29"/>
      <c r="Y629" s="29"/>
      <c r="Z629" s="29"/>
      <c r="AA629" s="29"/>
      <c r="AB629" s="29"/>
      <c r="AC629" s="29"/>
      <c r="AD629" s="29"/>
      <c r="AE629" s="29"/>
      <c r="AF629" s="29"/>
      <c r="AG629" s="29"/>
      <c r="AH629" s="29"/>
      <c r="AI629" s="29"/>
      <c r="AJ629" s="29"/>
      <c r="AK629" s="29"/>
    </row>
    <row r="630" spans="1:37" ht="15.75" customHeight="1">
      <c r="A630" s="29"/>
      <c r="B630" s="29"/>
      <c r="C630" s="29"/>
      <c r="D630" s="29"/>
      <c r="E630" s="750"/>
      <c r="F630" s="338"/>
      <c r="G630" s="29"/>
      <c r="H630" s="29"/>
      <c r="I630" s="29"/>
      <c r="J630" s="29"/>
      <c r="K630" s="29"/>
      <c r="L630" s="29"/>
      <c r="M630" s="29"/>
      <c r="N630" s="29"/>
      <c r="O630" s="29"/>
      <c r="P630" s="29"/>
      <c r="Q630" s="29"/>
      <c r="R630" s="29"/>
      <c r="S630" s="29"/>
      <c r="T630" s="325"/>
      <c r="U630" s="29"/>
      <c r="V630" s="29"/>
      <c r="W630" s="29"/>
      <c r="X630" s="29"/>
      <c r="Y630" s="29"/>
      <c r="Z630" s="29"/>
      <c r="AA630" s="29"/>
      <c r="AB630" s="29"/>
      <c r="AC630" s="29"/>
      <c r="AD630" s="29"/>
      <c r="AE630" s="29"/>
      <c r="AF630" s="29"/>
      <c r="AG630" s="29"/>
      <c r="AH630" s="29"/>
      <c r="AI630" s="29"/>
      <c r="AJ630" s="29"/>
      <c r="AK630" s="29"/>
    </row>
    <row r="631" spans="1:37" ht="15.75" customHeight="1">
      <c r="A631" s="29"/>
      <c r="B631" s="29"/>
      <c r="C631" s="29"/>
      <c r="D631" s="29"/>
      <c r="E631" s="750"/>
      <c r="F631" s="338"/>
      <c r="G631" s="29"/>
      <c r="H631" s="29"/>
      <c r="I631" s="29"/>
      <c r="J631" s="29"/>
      <c r="K631" s="29"/>
      <c r="L631" s="29"/>
      <c r="M631" s="29"/>
      <c r="N631" s="29"/>
      <c r="O631" s="29"/>
      <c r="P631" s="29"/>
      <c r="Q631" s="29"/>
      <c r="R631" s="29"/>
      <c r="S631" s="29"/>
      <c r="T631" s="325"/>
      <c r="U631" s="29"/>
      <c r="V631" s="29"/>
      <c r="W631" s="29"/>
      <c r="X631" s="29"/>
      <c r="Y631" s="29"/>
      <c r="Z631" s="29"/>
      <c r="AA631" s="29"/>
      <c r="AB631" s="29"/>
      <c r="AC631" s="29"/>
      <c r="AD631" s="29"/>
      <c r="AE631" s="29"/>
      <c r="AF631" s="29"/>
      <c r="AG631" s="29"/>
      <c r="AH631" s="29"/>
      <c r="AI631" s="29"/>
      <c r="AJ631" s="29"/>
      <c r="AK631" s="29"/>
    </row>
    <row r="632" spans="1:37" ht="15.75" customHeight="1">
      <c r="A632" s="29"/>
      <c r="B632" s="29"/>
      <c r="C632" s="29"/>
      <c r="D632" s="29"/>
      <c r="E632" s="750"/>
      <c r="F632" s="338"/>
      <c r="G632" s="29"/>
      <c r="H632" s="29"/>
      <c r="I632" s="29"/>
      <c r="J632" s="29"/>
      <c r="K632" s="29"/>
      <c r="L632" s="29"/>
      <c r="M632" s="29"/>
      <c r="N632" s="29"/>
      <c r="O632" s="29"/>
      <c r="P632" s="29"/>
      <c r="Q632" s="29"/>
      <c r="R632" s="29"/>
      <c r="S632" s="29"/>
      <c r="T632" s="325"/>
      <c r="U632" s="29"/>
      <c r="V632" s="29"/>
      <c r="W632" s="29"/>
      <c r="X632" s="29"/>
      <c r="Y632" s="29"/>
      <c r="Z632" s="29"/>
      <c r="AA632" s="29"/>
      <c r="AB632" s="29"/>
      <c r="AC632" s="29"/>
      <c r="AD632" s="29"/>
      <c r="AE632" s="29"/>
      <c r="AF632" s="29"/>
      <c r="AG632" s="29"/>
      <c r="AH632" s="29"/>
      <c r="AI632" s="29"/>
      <c r="AJ632" s="29"/>
      <c r="AK632" s="29"/>
    </row>
    <row r="633" spans="1:37" ht="15.75" customHeight="1">
      <c r="A633" s="29"/>
      <c r="B633" s="29"/>
      <c r="C633" s="29"/>
      <c r="D633" s="29"/>
      <c r="E633" s="750"/>
      <c r="F633" s="338"/>
      <c r="G633" s="29"/>
      <c r="H633" s="29"/>
      <c r="I633" s="29"/>
      <c r="J633" s="29"/>
      <c r="K633" s="29"/>
      <c r="L633" s="29"/>
      <c r="M633" s="29"/>
      <c r="N633" s="29"/>
      <c r="O633" s="29"/>
      <c r="P633" s="29"/>
      <c r="Q633" s="29"/>
      <c r="R633" s="29"/>
      <c r="S633" s="29"/>
      <c r="T633" s="325"/>
      <c r="U633" s="29"/>
      <c r="V633" s="29"/>
      <c r="W633" s="29"/>
      <c r="X633" s="29"/>
      <c r="Y633" s="29"/>
      <c r="Z633" s="29"/>
      <c r="AA633" s="29"/>
      <c r="AB633" s="29"/>
      <c r="AC633" s="29"/>
      <c r="AD633" s="29"/>
      <c r="AE633" s="29"/>
      <c r="AF633" s="29"/>
      <c r="AG633" s="29"/>
      <c r="AH633" s="29"/>
      <c r="AI633" s="29"/>
      <c r="AJ633" s="29"/>
      <c r="AK633" s="29"/>
    </row>
    <row r="634" spans="1:37" ht="15.75" customHeight="1">
      <c r="A634" s="29"/>
      <c r="B634" s="29"/>
      <c r="C634" s="29"/>
      <c r="D634" s="29"/>
      <c r="E634" s="750"/>
      <c r="F634" s="338"/>
      <c r="G634" s="29"/>
      <c r="H634" s="29"/>
      <c r="I634" s="29"/>
      <c r="J634" s="29"/>
      <c r="K634" s="29"/>
      <c r="L634" s="29"/>
      <c r="M634" s="29"/>
      <c r="N634" s="29"/>
      <c r="O634" s="29"/>
      <c r="P634" s="29"/>
      <c r="Q634" s="29"/>
      <c r="R634" s="29"/>
      <c r="S634" s="29"/>
      <c r="T634" s="325"/>
      <c r="U634" s="29"/>
      <c r="V634" s="29"/>
      <c r="W634" s="29"/>
      <c r="X634" s="29"/>
      <c r="Y634" s="29"/>
      <c r="Z634" s="29"/>
      <c r="AA634" s="29"/>
      <c r="AB634" s="29"/>
      <c r="AC634" s="29"/>
      <c r="AD634" s="29"/>
      <c r="AE634" s="29"/>
      <c r="AF634" s="29"/>
      <c r="AG634" s="29"/>
      <c r="AH634" s="29"/>
      <c r="AI634" s="29"/>
      <c r="AJ634" s="29"/>
      <c r="AK634" s="29"/>
    </row>
    <row r="635" spans="1:37" ht="15.75" customHeight="1">
      <c r="A635" s="29"/>
      <c r="B635" s="29"/>
      <c r="C635" s="29"/>
      <c r="D635" s="29"/>
      <c r="E635" s="750"/>
      <c r="F635" s="338"/>
      <c r="G635" s="29"/>
      <c r="H635" s="29"/>
      <c r="I635" s="29"/>
      <c r="J635" s="29"/>
      <c r="K635" s="29"/>
      <c r="L635" s="29"/>
      <c r="M635" s="29"/>
      <c r="N635" s="29"/>
      <c r="O635" s="29"/>
      <c r="P635" s="29"/>
      <c r="Q635" s="29"/>
      <c r="R635" s="29"/>
      <c r="S635" s="29"/>
      <c r="T635" s="325"/>
      <c r="U635" s="29"/>
      <c r="V635" s="29"/>
      <c r="W635" s="29"/>
      <c r="X635" s="29"/>
      <c r="Y635" s="29"/>
      <c r="Z635" s="29"/>
      <c r="AA635" s="29"/>
      <c r="AB635" s="29"/>
      <c r="AC635" s="29"/>
      <c r="AD635" s="29"/>
      <c r="AE635" s="29"/>
      <c r="AF635" s="29"/>
      <c r="AG635" s="29"/>
      <c r="AH635" s="29"/>
      <c r="AI635" s="29"/>
      <c r="AJ635" s="29"/>
      <c r="AK635" s="29"/>
    </row>
    <row r="636" spans="1:37" ht="15.75" customHeight="1">
      <c r="A636" s="29"/>
      <c r="B636" s="29"/>
      <c r="C636" s="29"/>
      <c r="D636" s="29"/>
      <c r="E636" s="750"/>
      <c r="F636" s="338"/>
      <c r="G636" s="29"/>
      <c r="H636" s="29"/>
      <c r="I636" s="29"/>
      <c r="J636" s="29"/>
      <c r="K636" s="29"/>
      <c r="L636" s="29"/>
      <c r="M636" s="29"/>
      <c r="N636" s="29"/>
      <c r="O636" s="29"/>
      <c r="P636" s="29"/>
      <c r="Q636" s="29"/>
      <c r="R636" s="29"/>
      <c r="S636" s="29"/>
      <c r="T636" s="325"/>
      <c r="U636" s="29"/>
      <c r="V636" s="29"/>
      <c r="W636" s="29"/>
      <c r="X636" s="29"/>
      <c r="Y636" s="29"/>
      <c r="Z636" s="29"/>
      <c r="AA636" s="29"/>
      <c r="AB636" s="29"/>
      <c r="AC636" s="29"/>
      <c r="AD636" s="29"/>
      <c r="AE636" s="29"/>
      <c r="AF636" s="29"/>
      <c r="AG636" s="29"/>
      <c r="AH636" s="29"/>
      <c r="AI636" s="29"/>
      <c r="AJ636" s="29"/>
      <c r="AK636" s="29"/>
    </row>
    <row r="637" spans="1:37" ht="15.75" customHeight="1">
      <c r="A637" s="29"/>
      <c r="B637" s="29"/>
      <c r="C637" s="29"/>
      <c r="D637" s="29"/>
      <c r="E637" s="750"/>
      <c r="F637" s="338"/>
      <c r="G637" s="29"/>
      <c r="H637" s="29"/>
      <c r="I637" s="29"/>
      <c r="J637" s="29"/>
      <c r="K637" s="29"/>
      <c r="L637" s="29"/>
      <c r="M637" s="29"/>
      <c r="N637" s="29"/>
      <c r="O637" s="29"/>
      <c r="P637" s="29"/>
      <c r="Q637" s="29"/>
      <c r="R637" s="29"/>
      <c r="S637" s="29"/>
      <c r="T637" s="325"/>
      <c r="U637" s="29"/>
      <c r="V637" s="29"/>
      <c r="W637" s="29"/>
      <c r="X637" s="29"/>
      <c r="Y637" s="29"/>
      <c r="Z637" s="29"/>
      <c r="AA637" s="29"/>
      <c r="AB637" s="29"/>
      <c r="AC637" s="29"/>
      <c r="AD637" s="29"/>
      <c r="AE637" s="29"/>
      <c r="AF637" s="29"/>
      <c r="AG637" s="29"/>
      <c r="AH637" s="29"/>
      <c r="AI637" s="29"/>
      <c r="AJ637" s="29"/>
      <c r="AK637" s="29"/>
    </row>
    <row r="638" spans="1:37" ht="15.75" customHeight="1">
      <c r="A638" s="29"/>
      <c r="B638" s="29"/>
      <c r="C638" s="29"/>
      <c r="D638" s="29"/>
      <c r="E638" s="750"/>
      <c r="F638" s="338"/>
      <c r="G638" s="29"/>
      <c r="H638" s="29"/>
      <c r="I638" s="29"/>
      <c r="J638" s="29"/>
      <c r="K638" s="29"/>
      <c r="L638" s="29"/>
      <c r="M638" s="29"/>
      <c r="N638" s="29"/>
      <c r="O638" s="29"/>
      <c r="P638" s="29"/>
      <c r="Q638" s="29"/>
      <c r="R638" s="29"/>
      <c r="S638" s="29"/>
      <c r="T638" s="325"/>
      <c r="U638" s="29"/>
      <c r="V638" s="29"/>
      <c r="W638" s="29"/>
      <c r="X638" s="29"/>
      <c r="Y638" s="29"/>
      <c r="Z638" s="29"/>
      <c r="AA638" s="29"/>
      <c r="AB638" s="29"/>
      <c r="AC638" s="29"/>
      <c r="AD638" s="29"/>
      <c r="AE638" s="29"/>
      <c r="AF638" s="29"/>
      <c r="AG638" s="29"/>
      <c r="AH638" s="29"/>
      <c r="AI638" s="29"/>
      <c r="AJ638" s="29"/>
      <c r="AK638" s="29"/>
    </row>
    <row r="639" spans="1:37" ht="15.75" customHeight="1">
      <c r="A639" s="29"/>
      <c r="B639" s="29"/>
      <c r="C639" s="29"/>
      <c r="D639" s="29"/>
      <c r="E639" s="750"/>
      <c r="F639" s="338"/>
      <c r="G639" s="29"/>
      <c r="H639" s="29"/>
      <c r="I639" s="29"/>
      <c r="J639" s="29"/>
      <c r="K639" s="29"/>
      <c r="L639" s="29"/>
      <c r="M639" s="29"/>
      <c r="N639" s="29"/>
      <c r="O639" s="29"/>
      <c r="P639" s="29"/>
      <c r="Q639" s="29"/>
      <c r="R639" s="29"/>
      <c r="S639" s="29"/>
      <c r="T639" s="325"/>
      <c r="U639" s="29"/>
      <c r="V639" s="29"/>
      <c r="W639" s="29"/>
      <c r="X639" s="29"/>
      <c r="Y639" s="29"/>
      <c r="Z639" s="29"/>
      <c r="AA639" s="29"/>
      <c r="AB639" s="29"/>
      <c r="AC639" s="29"/>
      <c r="AD639" s="29"/>
      <c r="AE639" s="29"/>
      <c r="AF639" s="29"/>
      <c r="AG639" s="29"/>
      <c r="AH639" s="29"/>
      <c r="AI639" s="29"/>
      <c r="AJ639" s="29"/>
      <c r="AK639" s="29"/>
    </row>
    <row r="640" spans="1:37" ht="15.75" customHeight="1">
      <c r="A640" s="29"/>
      <c r="B640" s="29"/>
      <c r="C640" s="29"/>
      <c r="D640" s="29"/>
      <c r="E640" s="750"/>
      <c r="F640" s="338"/>
      <c r="G640" s="29"/>
      <c r="H640" s="29"/>
      <c r="I640" s="29"/>
      <c r="J640" s="29"/>
      <c r="K640" s="29"/>
      <c r="L640" s="29"/>
      <c r="M640" s="29"/>
      <c r="N640" s="29"/>
      <c r="O640" s="29"/>
      <c r="P640" s="29"/>
      <c r="Q640" s="29"/>
      <c r="R640" s="29"/>
      <c r="S640" s="29"/>
      <c r="T640" s="325"/>
      <c r="U640" s="29"/>
      <c r="V640" s="29"/>
      <c r="W640" s="29"/>
      <c r="X640" s="29"/>
      <c r="Y640" s="29"/>
      <c r="Z640" s="29"/>
      <c r="AA640" s="29"/>
      <c r="AB640" s="29"/>
      <c r="AC640" s="29"/>
      <c r="AD640" s="29"/>
      <c r="AE640" s="29"/>
      <c r="AF640" s="29"/>
      <c r="AG640" s="29"/>
      <c r="AH640" s="29"/>
      <c r="AI640" s="29"/>
      <c r="AJ640" s="29"/>
      <c r="AK640" s="29"/>
    </row>
    <row r="641" spans="1:37" ht="15.75" customHeight="1">
      <c r="A641" s="29"/>
      <c r="B641" s="29"/>
      <c r="C641" s="29"/>
      <c r="D641" s="29"/>
      <c r="E641" s="750"/>
      <c r="F641" s="338"/>
      <c r="G641" s="29"/>
      <c r="H641" s="29"/>
      <c r="I641" s="29"/>
      <c r="J641" s="29"/>
      <c r="K641" s="29"/>
      <c r="L641" s="29"/>
      <c r="M641" s="29"/>
      <c r="N641" s="29"/>
      <c r="O641" s="29"/>
      <c r="P641" s="29"/>
      <c r="Q641" s="29"/>
      <c r="R641" s="29"/>
      <c r="S641" s="29"/>
      <c r="T641" s="325"/>
      <c r="U641" s="29"/>
      <c r="V641" s="29"/>
      <c r="W641" s="29"/>
      <c r="X641" s="29"/>
      <c r="Y641" s="29"/>
      <c r="Z641" s="29"/>
      <c r="AA641" s="29"/>
      <c r="AB641" s="29"/>
      <c r="AC641" s="29"/>
      <c r="AD641" s="29"/>
      <c r="AE641" s="29"/>
      <c r="AF641" s="29"/>
      <c r="AG641" s="29"/>
      <c r="AH641" s="29"/>
      <c r="AI641" s="29"/>
      <c r="AJ641" s="29"/>
      <c r="AK641" s="29"/>
    </row>
    <row r="642" spans="1:37" ht="15.75" customHeight="1">
      <c r="A642" s="29"/>
      <c r="B642" s="29"/>
      <c r="C642" s="29"/>
      <c r="D642" s="29"/>
      <c r="E642" s="750"/>
      <c r="F642" s="338"/>
      <c r="G642" s="29"/>
      <c r="H642" s="29"/>
      <c r="I642" s="29"/>
      <c r="J642" s="29"/>
      <c r="K642" s="29"/>
      <c r="L642" s="29"/>
      <c r="M642" s="29"/>
      <c r="N642" s="29"/>
      <c r="O642" s="29"/>
      <c r="P642" s="29"/>
      <c r="Q642" s="29"/>
      <c r="R642" s="29"/>
      <c r="S642" s="29"/>
      <c r="T642" s="325"/>
      <c r="U642" s="29"/>
      <c r="V642" s="29"/>
      <c r="W642" s="29"/>
      <c r="X642" s="29"/>
      <c r="Y642" s="29"/>
      <c r="Z642" s="29"/>
      <c r="AA642" s="29"/>
      <c r="AB642" s="29"/>
      <c r="AC642" s="29"/>
      <c r="AD642" s="29"/>
      <c r="AE642" s="29"/>
      <c r="AF642" s="29"/>
      <c r="AG642" s="29"/>
      <c r="AH642" s="29"/>
      <c r="AI642" s="29"/>
      <c r="AJ642" s="29"/>
      <c r="AK642" s="29"/>
    </row>
    <row r="643" spans="1:37" ht="15.75" customHeight="1">
      <c r="A643" s="29"/>
      <c r="B643" s="29"/>
      <c r="C643" s="29"/>
      <c r="D643" s="29"/>
      <c r="E643" s="750"/>
      <c r="F643" s="338"/>
      <c r="G643" s="29"/>
      <c r="H643" s="29"/>
      <c r="I643" s="29"/>
      <c r="J643" s="29"/>
      <c r="K643" s="29"/>
      <c r="L643" s="29"/>
      <c r="M643" s="29"/>
      <c r="N643" s="29"/>
      <c r="O643" s="29"/>
      <c r="P643" s="29"/>
      <c r="Q643" s="29"/>
      <c r="R643" s="29"/>
      <c r="S643" s="29"/>
      <c r="T643" s="325"/>
      <c r="U643" s="29"/>
      <c r="V643" s="29"/>
      <c r="W643" s="29"/>
      <c r="X643" s="29"/>
      <c r="Y643" s="29"/>
      <c r="Z643" s="29"/>
      <c r="AA643" s="29"/>
      <c r="AB643" s="29"/>
      <c r="AC643" s="29"/>
      <c r="AD643" s="29"/>
      <c r="AE643" s="29"/>
      <c r="AF643" s="29"/>
      <c r="AG643" s="29"/>
      <c r="AH643" s="29"/>
      <c r="AI643" s="29"/>
      <c r="AJ643" s="29"/>
      <c r="AK643" s="29"/>
    </row>
    <row r="644" spans="1:37" ht="15.75" customHeight="1">
      <c r="A644" s="29"/>
      <c r="B644" s="29"/>
      <c r="C644" s="29"/>
      <c r="D644" s="29"/>
      <c r="E644" s="750"/>
      <c r="F644" s="338"/>
      <c r="G644" s="29"/>
      <c r="H644" s="29"/>
      <c r="I644" s="29"/>
      <c r="J644" s="29"/>
      <c r="K644" s="29"/>
      <c r="L644" s="29"/>
      <c r="M644" s="29"/>
      <c r="N644" s="29"/>
      <c r="O644" s="29"/>
      <c r="P644" s="29"/>
      <c r="Q644" s="29"/>
      <c r="R644" s="29"/>
      <c r="S644" s="29"/>
      <c r="T644" s="325"/>
      <c r="U644" s="29"/>
      <c r="V644" s="29"/>
      <c r="W644" s="29"/>
      <c r="X644" s="29"/>
      <c r="Y644" s="29"/>
      <c r="Z644" s="29"/>
      <c r="AA644" s="29"/>
      <c r="AB644" s="29"/>
      <c r="AC644" s="29"/>
      <c r="AD644" s="29"/>
      <c r="AE644" s="29"/>
      <c r="AF644" s="29"/>
      <c r="AG644" s="29"/>
      <c r="AH644" s="29"/>
      <c r="AI644" s="29"/>
      <c r="AJ644" s="29"/>
      <c r="AK644" s="29"/>
    </row>
    <row r="645" spans="1:37" ht="15.75" customHeight="1">
      <c r="A645" s="29"/>
      <c r="B645" s="29"/>
      <c r="C645" s="29"/>
      <c r="D645" s="29"/>
      <c r="E645" s="750"/>
      <c r="F645" s="338"/>
      <c r="G645" s="29"/>
      <c r="H645" s="29"/>
      <c r="I645" s="29"/>
      <c r="J645" s="29"/>
      <c r="K645" s="29"/>
      <c r="L645" s="29"/>
      <c r="M645" s="29"/>
      <c r="N645" s="29"/>
      <c r="O645" s="29"/>
      <c r="P645" s="29"/>
      <c r="Q645" s="29"/>
      <c r="R645" s="29"/>
      <c r="S645" s="29"/>
      <c r="T645" s="325"/>
      <c r="U645" s="29"/>
      <c r="V645" s="29"/>
      <c r="W645" s="29"/>
      <c r="X645" s="29"/>
      <c r="Y645" s="29"/>
      <c r="Z645" s="29"/>
      <c r="AA645" s="29"/>
      <c r="AB645" s="29"/>
      <c r="AC645" s="29"/>
      <c r="AD645" s="29"/>
      <c r="AE645" s="29"/>
      <c r="AF645" s="29"/>
      <c r="AG645" s="29"/>
      <c r="AH645" s="29"/>
      <c r="AI645" s="29"/>
      <c r="AJ645" s="29"/>
      <c r="AK645" s="29"/>
    </row>
    <row r="646" spans="1:37" ht="15.75" customHeight="1">
      <c r="A646" s="29"/>
      <c r="B646" s="29"/>
      <c r="C646" s="29"/>
      <c r="D646" s="29"/>
      <c r="E646" s="750"/>
      <c r="F646" s="338"/>
      <c r="G646" s="29"/>
      <c r="H646" s="29"/>
      <c r="I646" s="29"/>
      <c r="J646" s="29"/>
      <c r="K646" s="29"/>
      <c r="L646" s="29"/>
      <c r="M646" s="29"/>
      <c r="N646" s="29"/>
      <c r="O646" s="29"/>
      <c r="P646" s="29"/>
      <c r="Q646" s="29"/>
      <c r="R646" s="29"/>
      <c r="S646" s="29"/>
      <c r="T646" s="325"/>
      <c r="U646" s="29"/>
      <c r="V646" s="29"/>
      <c r="W646" s="29"/>
      <c r="X646" s="29"/>
      <c r="Y646" s="29"/>
      <c r="Z646" s="29"/>
      <c r="AA646" s="29"/>
      <c r="AB646" s="29"/>
      <c r="AC646" s="29"/>
      <c r="AD646" s="29"/>
      <c r="AE646" s="29"/>
      <c r="AF646" s="29"/>
      <c r="AG646" s="29"/>
      <c r="AH646" s="29"/>
      <c r="AI646" s="29"/>
      <c r="AJ646" s="29"/>
      <c r="AK646" s="29"/>
    </row>
    <row r="647" spans="1:37" ht="15.75" customHeight="1">
      <c r="A647" s="29"/>
      <c r="B647" s="29"/>
      <c r="C647" s="29"/>
      <c r="D647" s="29"/>
      <c r="E647" s="750"/>
      <c r="F647" s="338"/>
      <c r="G647" s="29"/>
      <c r="H647" s="29"/>
      <c r="I647" s="29"/>
      <c r="J647" s="29"/>
      <c r="K647" s="29"/>
      <c r="L647" s="29"/>
      <c r="M647" s="29"/>
      <c r="N647" s="29"/>
      <c r="O647" s="29"/>
      <c r="P647" s="29"/>
      <c r="Q647" s="29"/>
      <c r="R647" s="29"/>
      <c r="S647" s="29"/>
      <c r="T647" s="325"/>
      <c r="U647" s="29"/>
      <c r="V647" s="29"/>
      <c r="W647" s="29"/>
      <c r="X647" s="29"/>
      <c r="Y647" s="29"/>
      <c r="Z647" s="29"/>
      <c r="AA647" s="29"/>
      <c r="AB647" s="29"/>
      <c r="AC647" s="29"/>
      <c r="AD647" s="29"/>
      <c r="AE647" s="29"/>
      <c r="AF647" s="29"/>
      <c r="AG647" s="29"/>
      <c r="AH647" s="29"/>
      <c r="AI647" s="29"/>
      <c r="AJ647" s="29"/>
      <c r="AK647" s="29"/>
    </row>
    <row r="648" spans="1:37" ht="15.75" customHeight="1">
      <c r="A648" s="29"/>
      <c r="B648" s="29"/>
      <c r="C648" s="29"/>
      <c r="D648" s="29"/>
      <c r="E648" s="750"/>
      <c r="F648" s="338"/>
      <c r="G648" s="29"/>
      <c r="H648" s="29"/>
      <c r="I648" s="29"/>
      <c r="J648" s="29"/>
      <c r="K648" s="29"/>
      <c r="L648" s="29"/>
      <c r="M648" s="29"/>
      <c r="N648" s="29"/>
      <c r="O648" s="29"/>
      <c r="P648" s="29"/>
      <c r="Q648" s="29"/>
      <c r="R648" s="29"/>
      <c r="S648" s="29"/>
      <c r="T648" s="325"/>
      <c r="U648" s="29"/>
      <c r="V648" s="29"/>
      <c r="W648" s="29"/>
      <c r="X648" s="29"/>
      <c r="Y648" s="29"/>
      <c r="Z648" s="29"/>
      <c r="AA648" s="29"/>
      <c r="AB648" s="29"/>
      <c r="AC648" s="29"/>
      <c r="AD648" s="29"/>
      <c r="AE648" s="29"/>
      <c r="AF648" s="29"/>
      <c r="AG648" s="29"/>
      <c r="AH648" s="29"/>
      <c r="AI648" s="29"/>
      <c r="AJ648" s="29"/>
      <c r="AK648" s="29"/>
    </row>
    <row r="649" spans="1:37" ht="15.75" customHeight="1">
      <c r="A649" s="29"/>
      <c r="B649" s="29"/>
      <c r="C649" s="29"/>
      <c r="D649" s="29"/>
      <c r="E649" s="750"/>
      <c r="F649" s="338"/>
      <c r="G649" s="29"/>
      <c r="H649" s="29"/>
      <c r="I649" s="29"/>
      <c r="J649" s="29"/>
      <c r="K649" s="29"/>
      <c r="L649" s="29"/>
      <c r="M649" s="29"/>
      <c r="N649" s="29"/>
      <c r="O649" s="29"/>
      <c r="P649" s="29"/>
      <c r="Q649" s="29"/>
      <c r="R649" s="29"/>
      <c r="S649" s="29"/>
      <c r="T649" s="325"/>
      <c r="U649" s="29"/>
      <c r="V649" s="29"/>
      <c r="W649" s="29"/>
      <c r="X649" s="29"/>
      <c r="Y649" s="29"/>
      <c r="Z649" s="29"/>
      <c r="AA649" s="29"/>
      <c r="AB649" s="29"/>
      <c r="AC649" s="29"/>
      <c r="AD649" s="29"/>
      <c r="AE649" s="29"/>
      <c r="AF649" s="29"/>
      <c r="AG649" s="29"/>
      <c r="AH649" s="29"/>
      <c r="AI649" s="29"/>
      <c r="AJ649" s="29"/>
      <c r="AK649" s="29"/>
    </row>
    <row r="650" spans="1:37" ht="15.75" customHeight="1">
      <c r="A650" s="29"/>
      <c r="B650" s="29"/>
      <c r="C650" s="29"/>
      <c r="D650" s="29"/>
      <c r="E650" s="750"/>
      <c r="F650" s="338"/>
      <c r="G650" s="29"/>
      <c r="H650" s="29"/>
      <c r="I650" s="29"/>
      <c r="J650" s="29"/>
      <c r="K650" s="29"/>
      <c r="L650" s="29"/>
      <c r="M650" s="29"/>
      <c r="N650" s="29"/>
      <c r="O650" s="29"/>
      <c r="P650" s="29"/>
      <c r="Q650" s="29"/>
      <c r="R650" s="29"/>
      <c r="S650" s="29"/>
      <c r="T650" s="325"/>
      <c r="U650" s="29"/>
      <c r="V650" s="29"/>
      <c r="W650" s="29"/>
      <c r="X650" s="29"/>
      <c r="Y650" s="29"/>
      <c r="Z650" s="29"/>
      <c r="AA650" s="29"/>
      <c r="AB650" s="29"/>
      <c r="AC650" s="29"/>
      <c r="AD650" s="29"/>
      <c r="AE650" s="29"/>
      <c r="AF650" s="29"/>
      <c r="AG650" s="29"/>
      <c r="AH650" s="29"/>
      <c r="AI650" s="29"/>
      <c r="AJ650" s="29"/>
      <c r="AK650" s="29"/>
    </row>
    <row r="651" spans="1:37" ht="15.75" customHeight="1">
      <c r="A651" s="29"/>
      <c r="B651" s="29"/>
      <c r="C651" s="29"/>
      <c r="D651" s="29"/>
      <c r="E651" s="750"/>
      <c r="F651" s="338"/>
      <c r="G651" s="29"/>
      <c r="H651" s="29"/>
      <c r="I651" s="29"/>
      <c r="J651" s="29"/>
      <c r="K651" s="29"/>
      <c r="L651" s="29"/>
      <c r="M651" s="29"/>
      <c r="N651" s="29"/>
      <c r="O651" s="29"/>
      <c r="P651" s="29"/>
      <c r="Q651" s="29"/>
      <c r="R651" s="29"/>
      <c r="S651" s="29"/>
      <c r="T651" s="325"/>
      <c r="U651" s="29"/>
      <c r="V651" s="29"/>
      <c r="W651" s="29"/>
      <c r="X651" s="29"/>
      <c r="Y651" s="29"/>
      <c r="Z651" s="29"/>
      <c r="AA651" s="29"/>
      <c r="AB651" s="29"/>
      <c r="AC651" s="29"/>
      <c r="AD651" s="29"/>
      <c r="AE651" s="29"/>
      <c r="AF651" s="29"/>
      <c r="AG651" s="29"/>
      <c r="AH651" s="29"/>
      <c r="AI651" s="29"/>
      <c r="AJ651" s="29"/>
      <c r="AK651" s="29"/>
    </row>
    <row r="652" spans="1:37" ht="15.75" customHeight="1">
      <c r="A652" s="29"/>
      <c r="B652" s="29"/>
      <c r="C652" s="29"/>
      <c r="D652" s="29"/>
      <c r="E652" s="750"/>
      <c r="F652" s="338"/>
      <c r="G652" s="29"/>
      <c r="H652" s="29"/>
      <c r="I652" s="29"/>
      <c r="J652" s="29"/>
      <c r="K652" s="29"/>
      <c r="L652" s="29"/>
      <c r="M652" s="29"/>
      <c r="N652" s="29"/>
      <c r="O652" s="29"/>
      <c r="P652" s="29"/>
      <c r="Q652" s="29"/>
      <c r="R652" s="29"/>
      <c r="S652" s="29"/>
      <c r="T652" s="325"/>
      <c r="U652" s="29"/>
      <c r="V652" s="29"/>
      <c r="W652" s="29"/>
      <c r="X652" s="29"/>
      <c r="Y652" s="29"/>
      <c r="Z652" s="29"/>
      <c r="AA652" s="29"/>
      <c r="AB652" s="29"/>
      <c r="AC652" s="29"/>
      <c r="AD652" s="29"/>
      <c r="AE652" s="29"/>
      <c r="AF652" s="29"/>
      <c r="AG652" s="29"/>
      <c r="AH652" s="29"/>
      <c r="AI652" s="29"/>
      <c r="AJ652" s="29"/>
      <c r="AK652" s="29"/>
    </row>
    <row r="653" spans="1:37" ht="15.75" customHeight="1">
      <c r="A653" s="29"/>
      <c r="B653" s="29"/>
      <c r="C653" s="29"/>
      <c r="D653" s="29"/>
      <c r="E653" s="750"/>
      <c r="F653" s="338"/>
      <c r="G653" s="29"/>
      <c r="H653" s="29"/>
      <c r="I653" s="29"/>
      <c r="J653" s="29"/>
      <c r="K653" s="29"/>
      <c r="L653" s="29"/>
      <c r="M653" s="29"/>
      <c r="N653" s="29"/>
      <c r="O653" s="29"/>
      <c r="P653" s="29"/>
      <c r="Q653" s="29"/>
      <c r="R653" s="29"/>
      <c r="S653" s="29"/>
      <c r="T653" s="325"/>
      <c r="U653" s="29"/>
      <c r="V653" s="29"/>
      <c r="W653" s="29"/>
      <c r="X653" s="29"/>
      <c r="Y653" s="29"/>
      <c r="Z653" s="29"/>
      <c r="AA653" s="29"/>
      <c r="AB653" s="29"/>
      <c r="AC653" s="29"/>
      <c r="AD653" s="29"/>
      <c r="AE653" s="29"/>
      <c r="AF653" s="29"/>
      <c r="AG653" s="29"/>
      <c r="AH653" s="29"/>
      <c r="AI653" s="29"/>
      <c r="AJ653" s="29"/>
      <c r="AK653" s="29"/>
    </row>
    <row r="654" spans="1:37" ht="15.75" customHeight="1">
      <c r="A654" s="29"/>
      <c r="B654" s="29"/>
      <c r="C654" s="29"/>
      <c r="D654" s="29"/>
      <c r="E654" s="750"/>
      <c r="F654" s="338"/>
      <c r="G654" s="29"/>
      <c r="H654" s="29"/>
      <c r="I654" s="29"/>
      <c r="J654" s="29"/>
      <c r="K654" s="29"/>
      <c r="L654" s="29"/>
      <c r="M654" s="29"/>
      <c r="N654" s="29"/>
      <c r="O654" s="29"/>
      <c r="P654" s="29"/>
      <c r="Q654" s="29"/>
      <c r="R654" s="29"/>
      <c r="S654" s="29"/>
      <c r="T654" s="325"/>
      <c r="U654" s="29"/>
      <c r="V654" s="29"/>
      <c r="W654" s="29"/>
      <c r="X654" s="29"/>
      <c r="Y654" s="29"/>
      <c r="Z654" s="29"/>
      <c r="AA654" s="29"/>
      <c r="AB654" s="29"/>
      <c r="AC654" s="29"/>
      <c r="AD654" s="29"/>
      <c r="AE654" s="29"/>
      <c r="AF654" s="29"/>
      <c r="AG654" s="29"/>
      <c r="AH654" s="29"/>
      <c r="AI654" s="29"/>
      <c r="AJ654" s="29"/>
      <c r="AK654" s="29"/>
    </row>
    <row r="655" spans="1:37" ht="15.75" customHeight="1">
      <c r="A655" s="29"/>
      <c r="B655" s="29"/>
      <c r="C655" s="29"/>
      <c r="D655" s="29"/>
      <c r="E655" s="750"/>
      <c r="F655" s="338"/>
      <c r="G655" s="29"/>
      <c r="H655" s="29"/>
      <c r="I655" s="29"/>
      <c r="J655" s="29"/>
      <c r="K655" s="29"/>
      <c r="L655" s="29"/>
      <c r="M655" s="29"/>
      <c r="N655" s="29"/>
      <c r="O655" s="29"/>
      <c r="P655" s="29"/>
      <c r="Q655" s="29"/>
      <c r="R655" s="29"/>
      <c r="S655" s="29"/>
      <c r="T655" s="325"/>
      <c r="U655" s="29"/>
      <c r="V655" s="29"/>
      <c r="W655" s="29"/>
      <c r="X655" s="29"/>
      <c r="Y655" s="29"/>
      <c r="Z655" s="29"/>
      <c r="AA655" s="29"/>
      <c r="AB655" s="29"/>
      <c r="AC655" s="29"/>
      <c r="AD655" s="29"/>
      <c r="AE655" s="29"/>
      <c r="AF655" s="29"/>
      <c r="AG655" s="29"/>
      <c r="AH655" s="29"/>
      <c r="AI655" s="29"/>
      <c r="AJ655" s="29"/>
      <c r="AK655" s="29"/>
    </row>
    <row r="656" spans="1:37" ht="15.75" customHeight="1">
      <c r="A656" s="29"/>
      <c r="B656" s="29"/>
      <c r="C656" s="29"/>
      <c r="D656" s="29"/>
      <c r="E656" s="750"/>
      <c r="F656" s="338"/>
      <c r="G656" s="29"/>
      <c r="H656" s="29"/>
      <c r="I656" s="29"/>
      <c r="J656" s="29"/>
      <c r="K656" s="29"/>
      <c r="L656" s="29"/>
      <c r="M656" s="29"/>
      <c r="N656" s="29"/>
      <c r="O656" s="29"/>
      <c r="P656" s="29"/>
      <c r="Q656" s="29"/>
      <c r="R656" s="29"/>
      <c r="S656" s="29"/>
      <c r="T656" s="325"/>
      <c r="U656" s="29"/>
      <c r="V656" s="29"/>
      <c r="W656" s="29"/>
      <c r="X656" s="29"/>
      <c r="Y656" s="29"/>
      <c r="Z656" s="29"/>
      <c r="AA656" s="29"/>
      <c r="AB656" s="29"/>
      <c r="AC656" s="29"/>
      <c r="AD656" s="29"/>
      <c r="AE656" s="29"/>
      <c r="AF656" s="29"/>
      <c r="AG656" s="29"/>
      <c r="AH656" s="29"/>
      <c r="AI656" s="29"/>
      <c r="AJ656" s="29"/>
      <c r="AK656" s="29"/>
    </row>
    <row r="657" spans="1:37" ht="15.75" customHeight="1">
      <c r="A657" s="29"/>
      <c r="B657" s="29"/>
      <c r="C657" s="29"/>
      <c r="D657" s="29"/>
      <c r="E657" s="750"/>
      <c r="F657" s="338"/>
      <c r="G657" s="29"/>
      <c r="H657" s="29"/>
      <c r="I657" s="29"/>
      <c r="J657" s="29"/>
      <c r="K657" s="29"/>
      <c r="L657" s="29"/>
      <c r="M657" s="29"/>
      <c r="N657" s="29"/>
      <c r="O657" s="29"/>
      <c r="P657" s="29"/>
      <c r="Q657" s="29"/>
      <c r="R657" s="29"/>
      <c r="S657" s="29"/>
      <c r="T657" s="325"/>
      <c r="U657" s="29"/>
      <c r="V657" s="29"/>
      <c r="W657" s="29"/>
      <c r="X657" s="29"/>
      <c r="Y657" s="29"/>
      <c r="Z657" s="29"/>
      <c r="AA657" s="29"/>
      <c r="AB657" s="29"/>
      <c r="AC657" s="29"/>
      <c r="AD657" s="29"/>
      <c r="AE657" s="29"/>
      <c r="AF657" s="29"/>
      <c r="AG657" s="29"/>
      <c r="AH657" s="29"/>
      <c r="AI657" s="29"/>
      <c r="AJ657" s="29"/>
      <c r="AK657" s="29"/>
    </row>
    <row r="658" spans="1:37" ht="15.75" customHeight="1">
      <c r="A658" s="29"/>
      <c r="B658" s="29"/>
      <c r="C658" s="29"/>
      <c r="D658" s="29"/>
      <c r="E658" s="750"/>
      <c r="F658" s="338"/>
      <c r="G658" s="29"/>
      <c r="H658" s="29"/>
      <c r="I658" s="29"/>
      <c r="J658" s="29"/>
      <c r="K658" s="29"/>
      <c r="L658" s="29"/>
      <c r="M658" s="29"/>
      <c r="N658" s="29"/>
      <c r="O658" s="29"/>
      <c r="P658" s="29"/>
      <c r="Q658" s="29"/>
      <c r="R658" s="29"/>
      <c r="S658" s="29"/>
      <c r="T658" s="325"/>
      <c r="U658" s="29"/>
      <c r="V658" s="29"/>
      <c r="W658" s="29"/>
      <c r="X658" s="29"/>
      <c r="Y658" s="29"/>
      <c r="Z658" s="29"/>
      <c r="AA658" s="29"/>
      <c r="AB658" s="29"/>
      <c r="AC658" s="29"/>
      <c r="AD658" s="29"/>
      <c r="AE658" s="29"/>
      <c r="AF658" s="29"/>
      <c r="AG658" s="29"/>
      <c r="AH658" s="29"/>
      <c r="AI658" s="29"/>
      <c r="AJ658" s="29"/>
      <c r="AK658" s="29"/>
    </row>
    <row r="659" spans="1:37" ht="15.75" customHeight="1">
      <c r="A659" s="29"/>
      <c r="B659" s="29"/>
      <c r="C659" s="29"/>
      <c r="D659" s="29"/>
      <c r="E659" s="750"/>
      <c r="F659" s="338"/>
      <c r="G659" s="29"/>
      <c r="H659" s="29"/>
      <c r="I659" s="29"/>
      <c r="J659" s="29"/>
      <c r="K659" s="29"/>
      <c r="L659" s="29"/>
      <c r="M659" s="29"/>
      <c r="N659" s="29"/>
      <c r="O659" s="29"/>
      <c r="P659" s="29"/>
      <c r="Q659" s="29"/>
      <c r="R659" s="29"/>
      <c r="S659" s="29"/>
      <c r="T659" s="325"/>
      <c r="U659" s="29"/>
      <c r="V659" s="29"/>
      <c r="W659" s="29"/>
      <c r="X659" s="29"/>
      <c r="Y659" s="29"/>
      <c r="Z659" s="29"/>
      <c r="AA659" s="29"/>
      <c r="AB659" s="29"/>
      <c r="AC659" s="29"/>
      <c r="AD659" s="29"/>
      <c r="AE659" s="29"/>
      <c r="AF659" s="29"/>
      <c r="AG659" s="29"/>
      <c r="AH659" s="29"/>
      <c r="AI659" s="29"/>
      <c r="AJ659" s="29"/>
      <c r="AK659" s="29"/>
    </row>
    <row r="660" spans="1:37" ht="15.75" customHeight="1">
      <c r="A660" s="29"/>
      <c r="B660" s="29"/>
      <c r="C660" s="29"/>
      <c r="D660" s="29"/>
      <c r="E660" s="750"/>
      <c r="F660" s="338"/>
      <c r="G660" s="29"/>
      <c r="H660" s="29"/>
      <c r="I660" s="29"/>
      <c r="J660" s="29"/>
      <c r="K660" s="29"/>
      <c r="L660" s="29"/>
      <c r="M660" s="29"/>
      <c r="N660" s="29"/>
      <c r="O660" s="29"/>
      <c r="P660" s="29"/>
      <c r="Q660" s="29"/>
      <c r="R660" s="29"/>
      <c r="S660" s="29"/>
      <c r="T660" s="325"/>
      <c r="U660" s="29"/>
      <c r="V660" s="29"/>
      <c r="W660" s="29"/>
      <c r="X660" s="29"/>
      <c r="Y660" s="29"/>
      <c r="Z660" s="29"/>
      <c r="AA660" s="29"/>
      <c r="AB660" s="29"/>
      <c r="AC660" s="29"/>
      <c r="AD660" s="29"/>
      <c r="AE660" s="29"/>
      <c r="AF660" s="29"/>
      <c r="AG660" s="29"/>
      <c r="AH660" s="29"/>
      <c r="AI660" s="29"/>
      <c r="AJ660" s="29"/>
      <c r="AK660" s="29"/>
    </row>
    <row r="661" spans="1:37" ht="15.75" customHeight="1">
      <c r="A661" s="29"/>
      <c r="B661" s="29"/>
      <c r="C661" s="29"/>
      <c r="D661" s="29"/>
      <c r="E661" s="750"/>
      <c r="F661" s="338"/>
      <c r="G661" s="29"/>
      <c r="H661" s="29"/>
      <c r="I661" s="29"/>
      <c r="J661" s="29"/>
      <c r="K661" s="29"/>
      <c r="L661" s="29"/>
      <c r="M661" s="29"/>
      <c r="N661" s="29"/>
      <c r="O661" s="29"/>
      <c r="P661" s="29"/>
      <c r="Q661" s="29"/>
      <c r="R661" s="29"/>
      <c r="S661" s="29"/>
      <c r="T661" s="325"/>
      <c r="U661" s="29"/>
      <c r="V661" s="29"/>
      <c r="W661" s="29"/>
      <c r="X661" s="29"/>
      <c r="Y661" s="29"/>
      <c r="Z661" s="29"/>
      <c r="AA661" s="29"/>
      <c r="AB661" s="29"/>
      <c r="AC661" s="29"/>
      <c r="AD661" s="29"/>
      <c r="AE661" s="29"/>
      <c r="AF661" s="29"/>
      <c r="AG661" s="29"/>
      <c r="AH661" s="29"/>
      <c r="AI661" s="29"/>
      <c r="AJ661" s="29"/>
      <c r="AK661" s="29"/>
    </row>
    <row r="662" spans="1:37" ht="15.75" customHeight="1">
      <c r="A662" s="29"/>
      <c r="B662" s="29"/>
      <c r="C662" s="29"/>
      <c r="D662" s="29"/>
      <c r="E662" s="750"/>
      <c r="F662" s="338"/>
      <c r="G662" s="29"/>
      <c r="H662" s="29"/>
      <c r="I662" s="29"/>
      <c r="J662" s="29"/>
      <c r="K662" s="29"/>
      <c r="L662" s="29"/>
      <c r="M662" s="29"/>
      <c r="N662" s="29"/>
      <c r="O662" s="29"/>
      <c r="P662" s="29"/>
      <c r="Q662" s="29"/>
      <c r="R662" s="29"/>
      <c r="S662" s="29"/>
      <c r="T662" s="325"/>
      <c r="U662" s="29"/>
      <c r="V662" s="29"/>
      <c r="W662" s="29"/>
      <c r="X662" s="29"/>
      <c r="Y662" s="29"/>
      <c r="Z662" s="29"/>
      <c r="AA662" s="29"/>
      <c r="AB662" s="29"/>
      <c r="AC662" s="29"/>
      <c r="AD662" s="29"/>
      <c r="AE662" s="29"/>
      <c r="AF662" s="29"/>
      <c r="AG662" s="29"/>
      <c r="AH662" s="29"/>
      <c r="AI662" s="29"/>
      <c r="AJ662" s="29"/>
      <c r="AK662" s="29"/>
    </row>
    <row r="663" spans="1:37" ht="15.75" customHeight="1">
      <c r="A663" s="29"/>
      <c r="B663" s="29"/>
      <c r="C663" s="29"/>
      <c r="D663" s="29"/>
      <c r="E663" s="750"/>
      <c r="F663" s="338"/>
      <c r="G663" s="29"/>
      <c r="H663" s="29"/>
      <c r="I663" s="29"/>
      <c r="J663" s="29"/>
      <c r="K663" s="29"/>
      <c r="L663" s="29"/>
      <c r="M663" s="29"/>
      <c r="N663" s="29"/>
      <c r="O663" s="29"/>
      <c r="P663" s="29"/>
      <c r="Q663" s="29"/>
      <c r="R663" s="29"/>
      <c r="S663" s="29"/>
      <c r="T663" s="325"/>
      <c r="U663" s="29"/>
      <c r="V663" s="29"/>
      <c r="W663" s="29"/>
      <c r="X663" s="29"/>
      <c r="Y663" s="29"/>
      <c r="Z663" s="29"/>
      <c r="AA663" s="29"/>
      <c r="AB663" s="29"/>
      <c r="AC663" s="29"/>
      <c r="AD663" s="29"/>
      <c r="AE663" s="29"/>
      <c r="AF663" s="29"/>
      <c r="AG663" s="29"/>
      <c r="AH663" s="29"/>
      <c r="AI663" s="29"/>
      <c r="AJ663" s="29"/>
      <c r="AK663" s="29"/>
    </row>
    <row r="664" spans="1:37" ht="15.75" customHeight="1">
      <c r="A664" s="29"/>
      <c r="B664" s="29"/>
      <c r="C664" s="29"/>
      <c r="D664" s="29"/>
      <c r="E664" s="750"/>
      <c r="F664" s="338"/>
      <c r="G664" s="29"/>
      <c r="H664" s="29"/>
      <c r="I664" s="29"/>
      <c r="J664" s="29"/>
      <c r="K664" s="29"/>
      <c r="L664" s="29"/>
      <c r="M664" s="29"/>
      <c r="N664" s="29"/>
      <c r="O664" s="29"/>
      <c r="P664" s="29"/>
      <c r="Q664" s="29"/>
      <c r="R664" s="29"/>
      <c r="S664" s="29"/>
      <c r="T664" s="325"/>
      <c r="U664" s="29"/>
      <c r="V664" s="29"/>
      <c r="W664" s="29"/>
      <c r="X664" s="29"/>
      <c r="Y664" s="29"/>
      <c r="Z664" s="29"/>
      <c r="AA664" s="29"/>
      <c r="AB664" s="29"/>
      <c r="AC664" s="29"/>
      <c r="AD664" s="29"/>
      <c r="AE664" s="29"/>
      <c r="AF664" s="29"/>
      <c r="AG664" s="29"/>
      <c r="AH664" s="29"/>
      <c r="AI664" s="29"/>
      <c r="AJ664" s="29"/>
      <c r="AK664" s="29"/>
    </row>
    <row r="665" spans="1:37" ht="15.75" customHeight="1">
      <c r="A665" s="29"/>
      <c r="B665" s="29"/>
      <c r="C665" s="29"/>
      <c r="D665" s="29"/>
      <c r="E665" s="750"/>
      <c r="F665" s="338"/>
      <c r="G665" s="29"/>
      <c r="H665" s="29"/>
      <c r="I665" s="29"/>
      <c r="J665" s="29"/>
      <c r="K665" s="29"/>
      <c r="L665" s="29"/>
      <c r="M665" s="29"/>
      <c r="N665" s="29"/>
      <c r="O665" s="29"/>
      <c r="P665" s="29"/>
      <c r="Q665" s="29"/>
      <c r="R665" s="29"/>
      <c r="S665" s="29"/>
      <c r="T665" s="325"/>
      <c r="U665" s="29"/>
      <c r="V665" s="29"/>
      <c r="W665" s="29"/>
      <c r="X665" s="29"/>
      <c r="Y665" s="29"/>
      <c r="Z665" s="29"/>
      <c r="AA665" s="29"/>
      <c r="AB665" s="29"/>
      <c r="AC665" s="29"/>
      <c r="AD665" s="29"/>
      <c r="AE665" s="29"/>
      <c r="AF665" s="29"/>
      <c r="AG665" s="29"/>
      <c r="AH665" s="29"/>
      <c r="AI665" s="29"/>
      <c r="AJ665" s="29"/>
      <c r="AK665" s="29"/>
    </row>
    <row r="666" spans="1:37" ht="15.75" customHeight="1">
      <c r="A666" s="29"/>
      <c r="B666" s="29"/>
      <c r="C666" s="29"/>
      <c r="D666" s="29"/>
      <c r="E666" s="750"/>
      <c r="F666" s="338"/>
      <c r="G666" s="29"/>
      <c r="H666" s="29"/>
      <c r="I666" s="29"/>
      <c r="J666" s="29"/>
      <c r="K666" s="29"/>
      <c r="L666" s="29"/>
      <c r="M666" s="29"/>
      <c r="N666" s="29"/>
      <c r="O666" s="29"/>
      <c r="P666" s="29"/>
      <c r="Q666" s="29"/>
      <c r="R666" s="29"/>
      <c r="S666" s="29"/>
      <c r="T666" s="325"/>
      <c r="U666" s="29"/>
      <c r="V666" s="29"/>
      <c r="W666" s="29"/>
      <c r="X666" s="29"/>
      <c r="Y666" s="29"/>
      <c r="Z666" s="29"/>
      <c r="AA666" s="29"/>
      <c r="AB666" s="29"/>
      <c r="AC666" s="29"/>
      <c r="AD666" s="29"/>
      <c r="AE666" s="29"/>
      <c r="AF666" s="29"/>
      <c r="AG666" s="29"/>
      <c r="AH666" s="29"/>
      <c r="AI666" s="29"/>
      <c r="AJ666" s="29"/>
      <c r="AK666" s="29"/>
    </row>
    <row r="667" spans="1:37" ht="15.75" customHeight="1">
      <c r="A667" s="29"/>
      <c r="B667" s="29"/>
      <c r="C667" s="29"/>
      <c r="D667" s="29"/>
      <c r="E667" s="750"/>
      <c r="F667" s="338"/>
      <c r="G667" s="29"/>
      <c r="H667" s="29"/>
      <c r="I667" s="29"/>
      <c r="J667" s="29"/>
      <c r="K667" s="29"/>
      <c r="L667" s="29"/>
      <c r="M667" s="29"/>
      <c r="N667" s="29"/>
      <c r="O667" s="29"/>
      <c r="P667" s="29"/>
      <c r="Q667" s="29"/>
      <c r="R667" s="29"/>
      <c r="S667" s="29"/>
      <c r="T667" s="325"/>
      <c r="U667" s="29"/>
      <c r="V667" s="29"/>
      <c r="W667" s="29"/>
      <c r="X667" s="29"/>
      <c r="Y667" s="29"/>
      <c r="Z667" s="29"/>
      <c r="AA667" s="29"/>
      <c r="AB667" s="29"/>
      <c r="AC667" s="29"/>
      <c r="AD667" s="29"/>
      <c r="AE667" s="29"/>
      <c r="AF667" s="29"/>
      <c r="AG667" s="29"/>
      <c r="AH667" s="29"/>
      <c r="AI667" s="29"/>
      <c r="AJ667" s="29"/>
      <c r="AK667" s="29"/>
    </row>
    <row r="668" spans="1:37" ht="15.75" customHeight="1">
      <c r="A668" s="29"/>
      <c r="B668" s="29"/>
      <c r="C668" s="29"/>
      <c r="D668" s="29"/>
      <c r="E668" s="750"/>
      <c r="F668" s="338"/>
      <c r="G668" s="29"/>
      <c r="H668" s="29"/>
      <c r="I668" s="29"/>
      <c r="J668" s="29"/>
      <c r="K668" s="29"/>
      <c r="L668" s="29"/>
      <c r="M668" s="29"/>
      <c r="N668" s="29"/>
      <c r="O668" s="29"/>
      <c r="P668" s="29"/>
      <c r="Q668" s="29"/>
      <c r="R668" s="29"/>
      <c r="S668" s="29"/>
      <c r="T668" s="325"/>
      <c r="U668" s="29"/>
      <c r="V668" s="29"/>
      <c r="W668" s="29"/>
      <c r="X668" s="29"/>
      <c r="Y668" s="29"/>
      <c r="Z668" s="29"/>
      <c r="AA668" s="29"/>
      <c r="AB668" s="29"/>
      <c r="AC668" s="29"/>
      <c r="AD668" s="29"/>
      <c r="AE668" s="29"/>
      <c r="AF668" s="29"/>
      <c r="AG668" s="29"/>
      <c r="AH668" s="29"/>
      <c r="AI668" s="29"/>
      <c r="AJ668" s="29"/>
      <c r="AK668" s="29"/>
    </row>
    <row r="669" spans="1:37" ht="15.75" customHeight="1">
      <c r="A669" s="29"/>
      <c r="B669" s="29"/>
      <c r="C669" s="29"/>
      <c r="D669" s="29"/>
      <c r="E669" s="750"/>
      <c r="F669" s="338"/>
      <c r="G669" s="29"/>
      <c r="H669" s="29"/>
      <c r="I669" s="29"/>
      <c r="J669" s="29"/>
      <c r="K669" s="29"/>
      <c r="L669" s="29"/>
      <c r="M669" s="29"/>
      <c r="N669" s="29"/>
      <c r="O669" s="29"/>
      <c r="P669" s="29"/>
      <c r="Q669" s="29"/>
      <c r="R669" s="29"/>
      <c r="S669" s="29"/>
      <c r="T669" s="325"/>
      <c r="U669" s="29"/>
      <c r="V669" s="29"/>
      <c r="W669" s="29"/>
      <c r="X669" s="29"/>
      <c r="Y669" s="29"/>
      <c r="Z669" s="29"/>
      <c r="AA669" s="29"/>
      <c r="AB669" s="29"/>
      <c r="AC669" s="29"/>
      <c r="AD669" s="29"/>
      <c r="AE669" s="29"/>
      <c r="AF669" s="29"/>
      <c r="AG669" s="29"/>
      <c r="AH669" s="29"/>
      <c r="AI669" s="29"/>
      <c r="AJ669" s="29"/>
      <c r="AK669" s="29"/>
    </row>
    <row r="670" spans="1:37" ht="15.75" customHeight="1">
      <c r="A670" s="29"/>
      <c r="B670" s="29"/>
      <c r="C670" s="29"/>
      <c r="D670" s="29"/>
      <c r="E670" s="750"/>
      <c r="F670" s="338"/>
      <c r="G670" s="29"/>
      <c r="H670" s="29"/>
      <c r="I670" s="29"/>
      <c r="J670" s="29"/>
      <c r="K670" s="29"/>
      <c r="L670" s="29"/>
      <c r="M670" s="29"/>
      <c r="N670" s="29"/>
      <c r="O670" s="29"/>
      <c r="P670" s="29"/>
      <c r="Q670" s="29"/>
      <c r="R670" s="29"/>
      <c r="S670" s="29"/>
      <c r="T670" s="325"/>
      <c r="U670" s="29"/>
      <c r="V670" s="29"/>
      <c r="W670" s="29"/>
      <c r="X670" s="29"/>
      <c r="Y670" s="29"/>
      <c r="Z670" s="29"/>
      <c r="AA670" s="29"/>
      <c r="AB670" s="29"/>
      <c r="AC670" s="29"/>
      <c r="AD670" s="29"/>
      <c r="AE670" s="29"/>
      <c r="AF670" s="29"/>
      <c r="AG670" s="29"/>
      <c r="AH670" s="29"/>
      <c r="AI670" s="29"/>
      <c r="AJ670" s="29"/>
      <c r="AK670" s="29"/>
    </row>
    <row r="671" spans="1:37" ht="15.75" customHeight="1">
      <c r="A671" s="29"/>
      <c r="B671" s="29"/>
      <c r="C671" s="29"/>
      <c r="D671" s="29"/>
      <c r="E671" s="750"/>
      <c r="F671" s="338"/>
      <c r="G671" s="29"/>
      <c r="H671" s="29"/>
      <c r="I671" s="29"/>
      <c r="J671" s="29"/>
      <c r="K671" s="29"/>
      <c r="L671" s="29"/>
      <c r="M671" s="29"/>
      <c r="N671" s="29"/>
      <c r="O671" s="29"/>
      <c r="P671" s="29"/>
      <c r="Q671" s="29"/>
      <c r="R671" s="29"/>
      <c r="S671" s="29"/>
      <c r="T671" s="325"/>
      <c r="U671" s="29"/>
      <c r="V671" s="29"/>
      <c r="W671" s="29"/>
      <c r="X671" s="29"/>
      <c r="Y671" s="29"/>
      <c r="Z671" s="29"/>
      <c r="AA671" s="29"/>
      <c r="AB671" s="29"/>
      <c r="AC671" s="29"/>
      <c r="AD671" s="29"/>
      <c r="AE671" s="29"/>
      <c r="AF671" s="29"/>
      <c r="AG671" s="29"/>
      <c r="AH671" s="29"/>
      <c r="AI671" s="29"/>
      <c r="AJ671" s="29"/>
      <c r="AK671" s="29"/>
    </row>
    <row r="672" spans="1:37" ht="15.75" customHeight="1">
      <c r="A672" s="29"/>
      <c r="B672" s="29"/>
      <c r="C672" s="29"/>
      <c r="D672" s="29"/>
      <c r="E672" s="750"/>
      <c r="F672" s="338"/>
      <c r="G672" s="29"/>
      <c r="H672" s="29"/>
      <c r="I672" s="29"/>
      <c r="J672" s="29"/>
      <c r="K672" s="29"/>
      <c r="L672" s="29"/>
      <c r="M672" s="29"/>
      <c r="N672" s="29"/>
      <c r="O672" s="29"/>
      <c r="P672" s="29"/>
      <c r="Q672" s="29"/>
      <c r="R672" s="29"/>
      <c r="S672" s="29"/>
      <c r="T672" s="325"/>
      <c r="U672" s="29"/>
      <c r="V672" s="29"/>
      <c r="W672" s="29"/>
      <c r="X672" s="29"/>
      <c r="Y672" s="29"/>
      <c r="Z672" s="29"/>
      <c r="AA672" s="29"/>
      <c r="AB672" s="29"/>
      <c r="AC672" s="29"/>
      <c r="AD672" s="29"/>
      <c r="AE672" s="29"/>
      <c r="AF672" s="29"/>
      <c r="AG672" s="29"/>
      <c r="AH672" s="29"/>
      <c r="AI672" s="29"/>
      <c r="AJ672" s="29"/>
      <c r="AK672" s="29"/>
    </row>
    <row r="673" spans="1:37" ht="15.75" customHeight="1">
      <c r="A673" s="29"/>
      <c r="B673" s="29"/>
      <c r="C673" s="29"/>
      <c r="D673" s="29"/>
      <c r="E673" s="750"/>
      <c r="F673" s="338"/>
      <c r="G673" s="29"/>
      <c r="H673" s="29"/>
      <c r="I673" s="29"/>
      <c r="J673" s="29"/>
      <c r="K673" s="29"/>
      <c r="L673" s="29"/>
      <c r="M673" s="29"/>
      <c r="N673" s="29"/>
      <c r="O673" s="29"/>
      <c r="P673" s="29"/>
      <c r="Q673" s="29"/>
      <c r="R673" s="29"/>
      <c r="S673" s="29"/>
      <c r="T673" s="325"/>
      <c r="U673" s="29"/>
      <c r="V673" s="29"/>
      <c r="W673" s="29"/>
      <c r="X673" s="29"/>
      <c r="Y673" s="29"/>
      <c r="Z673" s="29"/>
      <c r="AA673" s="29"/>
      <c r="AB673" s="29"/>
      <c r="AC673" s="29"/>
      <c r="AD673" s="29"/>
      <c r="AE673" s="29"/>
      <c r="AF673" s="29"/>
      <c r="AG673" s="29"/>
      <c r="AH673" s="29"/>
      <c r="AI673" s="29"/>
      <c r="AJ673" s="29"/>
      <c r="AK673" s="29"/>
    </row>
    <row r="674" spans="1:37" ht="15.75" customHeight="1">
      <c r="A674" s="29"/>
      <c r="B674" s="29"/>
      <c r="C674" s="29"/>
      <c r="D674" s="29"/>
      <c r="E674" s="750"/>
      <c r="F674" s="338"/>
      <c r="G674" s="29"/>
      <c r="H674" s="29"/>
      <c r="I674" s="29"/>
      <c r="J674" s="29"/>
      <c r="K674" s="29"/>
      <c r="L674" s="29"/>
      <c r="M674" s="29"/>
      <c r="N674" s="29"/>
      <c r="O674" s="29"/>
      <c r="P674" s="29"/>
      <c r="Q674" s="29"/>
      <c r="R674" s="29"/>
      <c r="S674" s="29"/>
      <c r="T674" s="325"/>
      <c r="U674" s="29"/>
      <c r="V674" s="29"/>
      <c r="W674" s="29"/>
      <c r="X674" s="29"/>
      <c r="Y674" s="29"/>
      <c r="Z674" s="29"/>
      <c r="AA674" s="29"/>
      <c r="AB674" s="29"/>
      <c r="AC674" s="29"/>
      <c r="AD674" s="29"/>
      <c r="AE674" s="29"/>
      <c r="AF674" s="29"/>
      <c r="AG674" s="29"/>
      <c r="AH674" s="29"/>
      <c r="AI674" s="29"/>
      <c r="AJ674" s="29"/>
      <c r="AK674" s="29"/>
    </row>
    <row r="675" spans="1:37" ht="15.75" customHeight="1">
      <c r="A675" s="29"/>
      <c r="B675" s="29"/>
      <c r="C675" s="29"/>
      <c r="D675" s="29"/>
      <c r="E675" s="750"/>
      <c r="F675" s="338"/>
      <c r="G675" s="29"/>
      <c r="H675" s="29"/>
      <c r="I675" s="29"/>
      <c r="J675" s="29"/>
      <c r="K675" s="29"/>
      <c r="L675" s="29"/>
      <c r="M675" s="29"/>
      <c r="N675" s="29"/>
      <c r="O675" s="29"/>
      <c r="P675" s="29"/>
      <c r="Q675" s="29"/>
      <c r="R675" s="29"/>
      <c r="S675" s="29"/>
      <c r="T675" s="325"/>
      <c r="U675" s="29"/>
      <c r="V675" s="29"/>
      <c r="W675" s="29"/>
      <c r="X675" s="29"/>
      <c r="Y675" s="29"/>
      <c r="Z675" s="29"/>
      <c r="AA675" s="29"/>
      <c r="AB675" s="29"/>
      <c r="AC675" s="29"/>
      <c r="AD675" s="29"/>
      <c r="AE675" s="29"/>
      <c r="AF675" s="29"/>
      <c r="AG675" s="29"/>
      <c r="AH675" s="29"/>
      <c r="AI675" s="29"/>
      <c r="AJ675" s="29"/>
      <c r="AK675" s="29"/>
    </row>
    <row r="676" spans="1:37" ht="15.75" customHeight="1">
      <c r="A676" s="29"/>
      <c r="B676" s="29"/>
      <c r="C676" s="29"/>
      <c r="D676" s="29"/>
      <c r="E676" s="750"/>
      <c r="F676" s="338"/>
      <c r="G676" s="29"/>
      <c r="H676" s="29"/>
      <c r="I676" s="29"/>
      <c r="J676" s="29"/>
      <c r="K676" s="29"/>
      <c r="L676" s="29"/>
      <c r="M676" s="29"/>
      <c r="N676" s="29"/>
      <c r="O676" s="29"/>
      <c r="P676" s="29"/>
      <c r="Q676" s="29"/>
      <c r="R676" s="29"/>
      <c r="S676" s="29"/>
      <c r="T676" s="325"/>
      <c r="U676" s="29"/>
      <c r="V676" s="29"/>
      <c r="W676" s="29"/>
      <c r="X676" s="29"/>
      <c r="Y676" s="29"/>
      <c r="Z676" s="29"/>
      <c r="AA676" s="29"/>
      <c r="AB676" s="29"/>
      <c r="AC676" s="29"/>
      <c r="AD676" s="29"/>
      <c r="AE676" s="29"/>
      <c r="AF676" s="29"/>
      <c r="AG676" s="29"/>
      <c r="AH676" s="29"/>
      <c r="AI676" s="29"/>
      <c r="AJ676" s="29"/>
      <c r="AK676" s="29"/>
    </row>
    <row r="677" spans="1:37" ht="15.75" customHeight="1">
      <c r="A677" s="29"/>
      <c r="B677" s="29"/>
      <c r="C677" s="29"/>
      <c r="D677" s="29"/>
      <c r="E677" s="750"/>
      <c r="F677" s="338"/>
      <c r="G677" s="29"/>
      <c r="H677" s="29"/>
      <c r="I677" s="29"/>
      <c r="J677" s="29"/>
      <c r="K677" s="29"/>
      <c r="L677" s="29"/>
      <c r="M677" s="29"/>
      <c r="N677" s="29"/>
      <c r="O677" s="29"/>
      <c r="P677" s="29"/>
      <c r="Q677" s="29"/>
      <c r="R677" s="29"/>
      <c r="S677" s="29"/>
      <c r="T677" s="325"/>
      <c r="U677" s="29"/>
      <c r="V677" s="29"/>
      <c r="W677" s="29"/>
      <c r="X677" s="29"/>
      <c r="Y677" s="29"/>
      <c r="Z677" s="29"/>
      <c r="AA677" s="29"/>
      <c r="AB677" s="29"/>
      <c r="AC677" s="29"/>
      <c r="AD677" s="29"/>
      <c r="AE677" s="29"/>
      <c r="AF677" s="29"/>
      <c r="AG677" s="29"/>
      <c r="AH677" s="29"/>
      <c r="AI677" s="29"/>
      <c r="AJ677" s="29"/>
      <c r="AK677" s="29"/>
    </row>
    <row r="678" spans="1:37" ht="15.75" customHeight="1">
      <c r="A678" s="29"/>
      <c r="B678" s="29"/>
      <c r="C678" s="29"/>
      <c r="D678" s="29"/>
      <c r="E678" s="750"/>
      <c r="F678" s="338"/>
      <c r="G678" s="29"/>
      <c r="H678" s="29"/>
      <c r="I678" s="29"/>
      <c r="J678" s="29"/>
      <c r="K678" s="29"/>
      <c r="L678" s="29"/>
      <c r="M678" s="29"/>
      <c r="N678" s="29"/>
      <c r="O678" s="29"/>
      <c r="P678" s="29"/>
      <c r="Q678" s="29"/>
      <c r="R678" s="29"/>
      <c r="S678" s="29"/>
      <c r="T678" s="325"/>
      <c r="U678" s="29"/>
      <c r="V678" s="29"/>
      <c r="W678" s="29"/>
      <c r="X678" s="29"/>
      <c r="Y678" s="29"/>
      <c r="Z678" s="29"/>
      <c r="AA678" s="29"/>
      <c r="AB678" s="29"/>
      <c r="AC678" s="29"/>
      <c r="AD678" s="29"/>
      <c r="AE678" s="29"/>
      <c r="AF678" s="29"/>
      <c r="AG678" s="29"/>
      <c r="AH678" s="29"/>
      <c r="AI678" s="29"/>
      <c r="AJ678" s="29"/>
      <c r="AK678" s="29"/>
    </row>
    <row r="679" spans="1:37" ht="15.75" customHeight="1">
      <c r="A679" s="29"/>
      <c r="B679" s="29"/>
      <c r="C679" s="29"/>
      <c r="D679" s="29"/>
      <c r="E679" s="750"/>
      <c r="F679" s="338"/>
      <c r="G679" s="29"/>
      <c r="H679" s="29"/>
      <c r="I679" s="29"/>
      <c r="J679" s="29"/>
      <c r="K679" s="29"/>
      <c r="L679" s="29"/>
      <c r="M679" s="29"/>
      <c r="N679" s="29"/>
      <c r="O679" s="29"/>
      <c r="P679" s="29"/>
      <c r="Q679" s="29"/>
      <c r="R679" s="29"/>
      <c r="S679" s="29"/>
      <c r="T679" s="325"/>
      <c r="U679" s="29"/>
      <c r="V679" s="29"/>
      <c r="W679" s="29"/>
      <c r="X679" s="29"/>
      <c r="Y679" s="29"/>
      <c r="Z679" s="29"/>
      <c r="AA679" s="29"/>
      <c r="AB679" s="29"/>
      <c r="AC679" s="29"/>
      <c r="AD679" s="29"/>
      <c r="AE679" s="29"/>
      <c r="AF679" s="29"/>
      <c r="AG679" s="29"/>
      <c r="AH679" s="29"/>
      <c r="AI679" s="29"/>
      <c r="AJ679" s="29"/>
      <c r="AK679" s="29"/>
    </row>
    <row r="680" spans="1:37" ht="15.75" customHeight="1">
      <c r="A680" s="29"/>
      <c r="B680" s="29"/>
      <c r="C680" s="29"/>
      <c r="D680" s="29"/>
      <c r="E680" s="750"/>
      <c r="F680" s="338"/>
      <c r="G680" s="29"/>
      <c r="H680" s="29"/>
      <c r="I680" s="29"/>
      <c r="J680" s="29"/>
      <c r="K680" s="29"/>
      <c r="L680" s="29"/>
      <c r="M680" s="29"/>
      <c r="N680" s="29"/>
      <c r="O680" s="29"/>
      <c r="P680" s="29"/>
      <c r="Q680" s="29"/>
      <c r="R680" s="29"/>
      <c r="S680" s="29"/>
      <c r="T680" s="325"/>
      <c r="U680" s="29"/>
      <c r="V680" s="29"/>
      <c r="W680" s="29"/>
      <c r="X680" s="29"/>
      <c r="Y680" s="29"/>
      <c r="Z680" s="29"/>
      <c r="AA680" s="29"/>
      <c r="AB680" s="29"/>
      <c r="AC680" s="29"/>
      <c r="AD680" s="29"/>
      <c r="AE680" s="29"/>
      <c r="AF680" s="29"/>
      <c r="AG680" s="29"/>
      <c r="AH680" s="29"/>
      <c r="AI680" s="29"/>
      <c r="AJ680" s="29"/>
      <c r="AK680" s="29"/>
    </row>
    <row r="681" spans="1:37" ht="15.75" customHeight="1">
      <c r="A681" s="29"/>
      <c r="B681" s="29"/>
      <c r="C681" s="29"/>
      <c r="D681" s="29"/>
      <c r="E681" s="750"/>
      <c r="F681" s="338"/>
      <c r="G681" s="29"/>
      <c r="H681" s="29"/>
      <c r="I681" s="29"/>
      <c r="J681" s="29"/>
      <c r="K681" s="29"/>
      <c r="L681" s="29"/>
      <c r="M681" s="29"/>
      <c r="N681" s="29"/>
      <c r="O681" s="29"/>
      <c r="P681" s="29"/>
      <c r="Q681" s="29"/>
      <c r="R681" s="29"/>
      <c r="S681" s="29"/>
      <c r="T681" s="325"/>
      <c r="U681" s="29"/>
      <c r="V681" s="29"/>
      <c r="W681" s="29"/>
      <c r="X681" s="29"/>
      <c r="Y681" s="29"/>
      <c r="Z681" s="29"/>
      <c r="AA681" s="29"/>
      <c r="AB681" s="29"/>
      <c r="AC681" s="29"/>
      <c r="AD681" s="29"/>
      <c r="AE681" s="29"/>
      <c r="AF681" s="29"/>
      <c r="AG681" s="29"/>
      <c r="AH681" s="29"/>
      <c r="AI681" s="29"/>
      <c r="AJ681" s="29"/>
      <c r="AK681" s="29"/>
    </row>
    <row r="682" spans="1:37" ht="15.75" customHeight="1">
      <c r="A682" s="29"/>
      <c r="B682" s="29"/>
      <c r="C682" s="29"/>
      <c r="D682" s="29"/>
      <c r="E682" s="750"/>
      <c r="F682" s="338"/>
      <c r="G682" s="29"/>
      <c r="H682" s="29"/>
      <c r="I682" s="29"/>
      <c r="J682" s="29"/>
      <c r="K682" s="29"/>
      <c r="L682" s="29"/>
      <c r="M682" s="29"/>
      <c r="N682" s="29"/>
      <c r="O682" s="29"/>
      <c r="P682" s="29"/>
      <c r="Q682" s="29"/>
      <c r="R682" s="29"/>
      <c r="S682" s="29"/>
      <c r="T682" s="325"/>
      <c r="U682" s="29"/>
      <c r="V682" s="29"/>
      <c r="W682" s="29"/>
      <c r="X682" s="29"/>
      <c r="Y682" s="29"/>
      <c r="Z682" s="29"/>
      <c r="AA682" s="29"/>
      <c r="AB682" s="29"/>
      <c r="AC682" s="29"/>
      <c r="AD682" s="29"/>
      <c r="AE682" s="29"/>
      <c r="AF682" s="29"/>
      <c r="AG682" s="29"/>
      <c r="AH682" s="29"/>
      <c r="AI682" s="29"/>
      <c r="AJ682" s="29"/>
      <c r="AK682" s="29"/>
    </row>
    <row r="683" spans="1:37" ht="15.75" customHeight="1">
      <c r="A683" s="29"/>
      <c r="B683" s="29"/>
      <c r="C683" s="29"/>
      <c r="D683" s="29"/>
      <c r="E683" s="750"/>
      <c r="F683" s="338"/>
      <c r="G683" s="29"/>
      <c r="H683" s="29"/>
      <c r="I683" s="29"/>
      <c r="J683" s="29"/>
      <c r="K683" s="29"/>
      <c r="L683" s="29"/>
      <c r="M683" s="29"/>
      <c r="N683" s="29"/>
      <c r="O683" s="29"/>
      <c r="P683" s="29"/>
      <c r="Q683" s="29"/>
      <c r="R683" s="29"/>
      <c r="S683" s="29"/>
      <c r="T683" s="325"/>
      <c r="U683" s="29"/>
      <c r="V683" s="29"/>
      <c r="W683" s="29"/>
      <c r="X683" s="29"/>
      <c r="Y683" s="29"/>
      <c r="Z683" s="29"/>
      <c r="AA683" s="29"/>
      <c r="AB683" s="29"/>
      <c r="AC683" s="29"/>
      <c r="AD683" s="29"/>
      <c r="AE683" s="29"/>
      <c r="AF683" s="29"/>
      <c r="AG683" s="29"/>
      <c r="AH683" s="29"/>
      <c r="AI683" s="29"/>
      <c r="AJ683" s="29"/>
      <c r="AK683" s="29"/>
    </row>
    <row r="684" spans="1:37" ht="15.75" customHeight="1">
      <c r="A684" s="29"/>
      <c r="B684" s="29"/>
      <c r="C684" s="29"/>
      <c r="D684" s="29"/>
      <c r="E684" s="750"/>
      <c r="F684" s="338"/>
      <c r="G684" s="29"/>
      <c r="H684" s="29"/>
      <c r="I684" s="29"/>
      <c r="J684" s="29"/>
      <c r="K684" s="29"/>
      <c r="L684" s="29"/>
      <c r="M684" s="29"/>
      <c r="N684" s="29"/>
      <c r="O684" s="29"/>
      <c r="P684" s="29"/>
      <c r="Q684" s="29"/>
      <c r="R684" s="29"/>
      <c r="S684" s="29"/>
      <c r="T684" s="325"/>
      <c r="U684" s="29"/>
      <c r="V684" s="29"/>
      <c r="W684" s="29"/>
      <c r="X684" s="29"/>
      <c r="Y684" s="29"/>
      <c r="Z684" s="29"/>
      <c r="AA684" s="29"/>
      <c r="AB684" s="29"/>
      <c r="AC684" s="29"/>
      <c r="AD684" s="29"/>
      <c r="AE684" s="29"/>
      <c r="AF684" s="29"/>
      <c r="AG684" s="29"/>
      <c r="AH684" s="29"/>
      <c r="AI684" s="29"/>
      <c r="AJ684" s="29"/>
      <c r="AK684" s="29"/>
    </row>
    <row r="685" spans="1:37" ht="15.75" customHeight="1">
      <c r="A685" s="29"/>
      <c r="B685" s="29"/>
      <c r="C685" s="29"/>
      <c r="D685" s="29"/>
      <c r="E685" s="750"/>
      <c r="F685" s="338"/>
      <c r="G685" s="29"/>
      <c r="H685" s="29"/>
      <c r="I685" s="29"/>
      <c r="J685" s="29"/>
      <c r="K685" s="29"/>
      <c r="L685" s="29"/>
      <c r="M685" s="29"/>
      <c r="N685" s="29"/>
      <c r="O685" s="29"/>
      <c r="P685" s="29"/>
      <c r="Q685" s="29"/>
      <c r="R685" s="29"/>
      <c r="S685" s="29"/>
      <c r="T685" s="325"/>
      <c r="U685" s="29"/>
      <c r="V685" s="29"/>
      <c r="W685" s="29"/>
      <c r="X685" s="29"/>
      <c r="Y685" s="29"/>
      <c r="Z685" s="29"/>
      <c r="AA685" s="29"/>
      <c r="AB685" s="29"/>
      <c r="AC685" s="29"/>
      <c r="AD685" s="29"/>
      <c r="AE685" s="29"/>
      <c r="AF685" s="29"/>
      <c r="AG685" s="29"/>
      <c r="AH685" s="29"/>
      <c r="AI685" s="29"/>
      <c r="AJ685" s="29"/>
      <c r="AK685" s="29"/>
    </row>
    <row r="686" spans="1:37" ht="15.75" customHeight="1">
      <c r="A686" s="29"/>
      <c r="B686" s="29"/>
      <c r="C686" s="29"/>
      <c r="D686" s="29"/>
      <c r="E686" s="750"/>
      <c r="F686" s="338"/>
      <c r="G686" s="29"/>
      <c r="H686" s="29"/>
      <c r="I686" s="29"/>
      <c r="J686" s="29"/>
      <c r="K686" s="29"/>
      <c r="L686" s="29"/>
      <c r="M686" s="29"/>
      <c r="N686" s="29"/>
      <c r="O686" s="29"/>
      <c r="P686" s="29"/>
      <c r="Q686" s="29"/>
      <c r="R686" s="29"/>
      <c r="S686" s="29"/>
      <c r="T686" s="325"/>
      <c r="U686" s="29"/>
      <c r="V686" s="29"/>
      <c r="W686" s="29"/>
      <c r="X686" s="29"/>
      <c r="Y686" s="29"/>
      <c r="Z686" s="29"/>
      <c r="AA686" s="29"/>
      <c r="AB686" s="29"/>
      <c r="AC686" s="29"/>
      <c r="AD686" s="29"/>
      <c r="AE686" s="29"/>
      <c r="AF686" s="29"/>
      <c r="AG686" s="29"/>
      <c r="AH686" s="29"/>
      <c r="AI686" s="29"/>
      <c r="AJ686" s="29"/>
      <c r="AK686" s="29"/>
    </row>
    <row r="687" spans="1:37" ht="15.75" customHeight="1">
      <c r="A687" s="29"/>
      <c r="B687" s="29"/>
      <c r="C687" s="29"/>
      <c r="D687" s="29"/>
      <c r="E687" s="750"/>
      <c r="F687" s="338"/>
      <c r="G687" s="29"/>
      <c r="H687" s="29"/>
      <c r="I687" s="29"/>
      <c r="J687" s="29"/>
      <c r="K687" s="29"/>
      <c r="L687" s="29"/>
      <c r="M687" s="29"/>
      <c r="N687" s="29"/>
      <c r="O687" s="29"/>
      <c r="P687" s="29"/>
      <c r="Q687" s="29"/>
      <c r="R687" s="29"/>
      <c r="S687" s="29"/>
      <c r="T687" s="325"/>
      <c r="U687" s="29"/>
      <c r="V687" s="29"/>
      <c r="W687" s="29"/>
      <c r="X687" s="29"/>
      <c r="Y687" s="29"/>
      <c r="Z687" s="29"/>
      <c r="AA687" s="29"/>
      <c r="AB687" s="29"/>
      <c r="AC687" s="29"/>
      <c r="AD687" s="29"/>
      <c r="AE687" s="29"/>
      <c r="AF687" s="29"/>
      <c r="AG687" s="29"/>
      <c r="AH687" s="29"/>
      <c r="AI687" s="29"/>
      <c r="AJ687" s="29"/>
      <c r="AK687" s="29"/>
    </row>
    <row r="688" spans="1:37" ht="15.75" customHeight="1">
      <c r="A688" s="29"/>
      <c r="B688" s="29"/>
      <c r="C688" s="29"/>
      <c r="D688" s="29"/>
      <c r="E688" s="750"/>
      <c r="F688" s="338"/>
      <c r="G688" s="29"/>
      <c r="H688" s="29"/>
      <c r="I688" s="29"/>
      <c r="J688" s="29"/>
      <c r="K688" s="29"/>
      <c r="L688" s="29"/>
      <c r="M688" s="29"/>
      <c r="N688" s="29"/>
      <c r="O688" s="29"/>
      <c r="P688" s="29"/>
      <c r="Q688" s="29"/>
      <c r="R688" s="29"/>
      <c r="S688" s="29"/>
      <c r="T688" s="325"/>
      <c r="U688" s="29"/>
      <c r="V688" s="29"/>
      <c r="W688" s="29"/>
      <c r="X688" s="29"/>
      <c r="Y688" s="29"/>
      <c r="Z688" s="29"/>
      <c r="AA688" s="29"/>
      <c r="AB688" s="29"/>
      <c r="AC688" s="29"/>
      <c r="AD688" s="29"/>
      <c r="AE688" s="29"/>
      <c r="AF688" s="29"/>
      <c r="AG688" s="29"/>
      <c r="AH688" s="29"/>
      <c r="AI688" s="29"/>
      <c r="AJ688" s="29"/>
      <c r="AK688" s="29"/>
    </row>
    <row r="689" spans="1:37" ht="15.75" customHeight="1">
      <c r="A689" s="29"/>
      <c r="B689" s="29"/>
      <c r="C689" s="29"/>
      <c r="D689" s="29"/>
      <c r="E689" s="750"/>
      <c r="F689" s="338"/>
      <c r="G689" s="29"/>
      <c r="H689" s="29"/>
      <c r="I689" s="29"/>
      <c r="J689" s="29"/>
      <c r="K689" s="29"/>
      <c r="L689" s="29"/>
      <c r="M689" s="29"/>
      <c r="N689" s="29"/>
      <c r="O689" s="29"/>
      <c r="P689" s="29"/>
      <c r="Q689" s="29"/>
      <c r="R689" s="29"/>
      <c r="S689" s="29"/>
      <c r="T689" s="325"/>
      <c r="U689" s="29"/>
      <c r="V689" s="29"/>
      <c r="W689" s="29"/>
      <c r="X689" s="29"/>
      <c r="Y689" s="29"/>
      <c r="Z689" s="29"/>
      <c r="AA689" s="29"/>
      <c r="AB689" s="29"/>
      <c r="AC689" s="29"/>
      <c r="AD689" s="29"/>
      <c r="AE689" s="29"/>
      <c r="AF689" s="29"/>
      <c r="AG689" s="29"/>
      <c r="AH689" s="29"/>
      <c r="AI689" s="29"/>
      <c r="AJ689" s="29"/>
      <c r="AK689" s="29"/>
    </row>
    <row r="690" spans="1:37" ht="15.75" customHeight="1">
      <c r="A690" s="29"/>
      <c r="B690" s="29"/>
      <c r="C690" s="29"/>
      <c r="D690" s="29"/>
      <c r="E690" s="750"/>
      <c r="F690" s="338"/>
      <c r="G690" s="29"/>
      <c r="H690" s="29"/>
      <c r="I690" s="29"/>
      <c r="J690" s="29"/>
      <c r="K690" s="29"/>
      <c r="L690" s="29"/>
      <c r="M690" s="29"/>
      <c r="N690" s="29"/>
      <c r="O690" s="29"/>
      <c r="P690" s="29"/>
      <c r="Q690" s="29"/>
      <c r="R690" s="29"/>
      <c r="S690" s="29"/>
      <c r="T690" s="325"/>
      <c r="U690" s="29"/>
      <c r="V690" s="29"/>
      <c r="W690" s="29"/>
      <c r="X690" s="29"/>
      <c r="Y690" s="29"/>
      <c r="Z690" s="29"/>
      <c r="AA690" s="29"/>
      <c r="AB690" s="29"/>
      <c r="AC690" s="29"/>
      <c r="AD690" s="29"/>
      <c r="AE690" s="29"/>
      <c r="AF690" s="29"/>
      <c r="AG690" s="29"/>
      <c r="AH690" s="29"/>
      <c r="AI690" s="29"/>
      <c r="AJ690" s="29"/>
      <c r="AK690" s="29"/>
    </row>
    <row r="691" spans="1:37" ht="15.75" customHeight="1">
      <c r="A691" s="29"/>
      <c r="B691" s="29"/>
      <c r="C691" s="29"/>
      <c r="D691" s="29"/>
      <c r="E691" s="750"/>
      <c r="F691" s="338"/>
      <c r="G691" s="29"/>
      <c r="H691" s="29"/>
      <c r="I691" s="29"/>
      <c r="J691" s="29"/>
      <c r="K691" s="29"/>
      <c r="L691" s="29"/>
      <c r="M691" s="29"/>
      <c r="N691" s="29"/>
      <c r="O691" s="29"/>
      <c r="P691" s="29"/>
      <c r="Q691" s="29"/>
      <c r="R691" s="29"/>
      <c r="S691" s="29"/>
      <c r="T691" s="325"/>
      <c r="U691" s="29"/>
      <c r="V691" s="29"/>
      <c r="W691" s="29"/>
      <c r="X691" s="29"/>
      <c r="Y691" s="29"/>
      <c r="Z691" s="29"/>
      <c r="AA691" s="29"/>
      <c r="AB691" s="29"/>
      <c r="AC691" s="29"/>
      <c r="AD691" s="29"/>
      <c r="AE691" s="29"/>
      <c r="AF691" s="29"/>
      <c r="AG691" s="29"/>
      <c r="AH691" s="29"/>
      <c r="AI691" s="29"/>
      <c r="AJ691" s="29"/>
      <c r="AK691" s="29"/>
    </row>
    <row r="692" spans="1:37" ht="15.75" customHeight="1">
      <c r="A692" s="29"/>
      <c r="B692" s="29"/>
      <c r="C692" s="29"/>
      <c r="D692" s="29"/>
      <c r="E692" s="750"/>
      <c r="F692" s="338"/>
      <c r="G692" s="29"/>
      <c r="H692" s="29"/>
      <c r="I692" s="29"/>
      <c r="J692" s="29"/>
      <c r="K692" s="29"/>
      <c r="L692" s="29"/>
      <c r="M692" s="29"/>
      <c r="N692" s="29"/>
      <c r="O692" s="29"/>
      <c r="P692" s="29"/>
      <c r="Q692" s="29"/>
      <c r="R692" s="29"/>
      <c r="S692" s="29"/>
      <c r="T692" s="325"/>
      <c r="U692" s="29"/>
      <c r="V692" s="29"/>
      <c r="W692" s="29"/>
      <c r="X692" s="29"/>
      <c r="Y692" s="29"/>
      <c r="Z692" s="29"/>
      <c r="AA692" s="29"/>
      <c r="AB692" s="29"/>
      <c r="AC692" s="29"/>
      <c r="AD692" s="29"/>
      <c r="AE692" s="29"/>
      <c r="AF692" s="29"/>
      <c r="AG692" s="29"/>
      <c r="AH692" s="29"/>
      <c r="AI692" s="29"/>
      <c r="AJ692" s="29"/>
      <c r="AK692" s="29"/>
    </row>
    <row r="693" spans="1:37" ht="15.75" customHeight="1">
      <c r="A693" s="29"/>
      <c r="B693" s="29"/>
      <c r="C693" s="29"/>
      <c r="D693" s="29"/>
      <c r="E693" s="750"/>
      <c r="F693" s="338"/>
      <c r="G693" s="29"/>
      <c r="H693" s="29"/>
      <c r="I693" s="29"/>
      <c r="J693" s="29"/>
      <c r="K693" s="29"/>
      <c r="L693" s="29"/>
      <c r="M693" s="29"/>
      <c r="N693" s="29"/>
      <c r="O693" s="29"/>
      <c r="P693" s="29"/>
      <c r="Q693" s="29"/>
      <c r="R693" s="29"/>
      <c r="S693" s="29"/>
      <c r="T693" s="325"/>
      <c r="U693" s="29"/>
      <c r="V693" s="29"/>
      <c r="W693" s="29"/>
      <c r="X693" s="29"/>
      <c r="Y693" s="29"/>
      <c r="Z693" s="29"/>
      <c r="AA693" s="29"/>
      <c r="AB693" s="29"/>
      <c r="AC693" s="29"/>
      <c r="AD693" s="29"/>
      <c r="AE693" s="29"/>
      <c r="AF693" s="29"/>
      <c r="AG693" s="29"/>
      <c r="AH693" s="29"/>
      <c r="AI693" s="29"/>
      <c r="AJ693" s="29"/>
      <c r="AK693" s="29"/>
    </row>
    <row r="694" spans="1:37" ht="15.75" customHeight="1">
      <c r="A694" s="29"/>
      <c r="B694" s="29"/>
      <c r="C694" s="29"/>
      <c r="D694" s="29"/>
      <c r="E694" s="750"/>
      <c r="F694" s="338"/>
      <c r="G694" s="29"/>
      <c r="H694" s="29"/>
      <c r="I694" s="29"/>
      <c r="J694" s="29"/>
      <c r="K694" s="29"/>
      <c r="L694" s="29"/>
      <c r="M694" s="29"/>
      <c r="N694" s="29"/>
      <c r="O694" s="29"/>
      <c r="P694" s="29"/>
      <c r="Q694" s="29"/>
      <c r="R694" s="29"/>
      <c r="S694" s="29"/>
      <c r="T694" s="325"/>
      <c r="U694" s="29"/>
      <c r="V694" s="29"/>
      <c r="W694" s="29"/>
      <c r="X694" s="29"/>
      <c r="Y694" s="29"/>
      <c r="Z694" s="29"/>
      <c r="AA694" s="29"/>
      <c r="AB694" s="29"/>
      <c r="AC694" s="29"/>
      <c r="AD694" s="29"/>
      <c r="AE694" s="29"/>
      <c r="AF694" s="29"/>
      <c r="AG694" s="29"/>
      <c r="AH694" s="29"/>
      <c r="AI694" s="29"/>
      <c r="AJ694" s="29"/>
      <c r="AK694" s="29"/>
    </row>
    <row r="695" spans="1:37" ht="15.75" customHeight="1">
      <c r="A695" s="29"/>
      <c r="B695" s="29"/>
      <c r="C695" s="29"/>
      <c r="D695" s="29"/>
      <c r="E695" s="750"/>
      <c r="F695" s="338"/>
      <c r="G695" s="29"/>
      <c r="H695" s="29"/>
      <c r="I695" s="29"/>
      <c r="J695" s="29"/>
      <c r="K695" s="29"/>
      <c r="L695" s="29"/>
      <c r="M695" s="29"/>
      <c r="N695" s="29"/>
      <c r="O695" s="29"/>
      <c r="P695" s="29"/>
      <c r="Q695" s="29"/>
      <c r="R695" s="29"/>
      <c r="S695" s="29"/>
      <c r="T695" s="325"/>
      <c r="U695" s="29"/>
      <c r="V695" s="29"/>
      <c r="W695" s="29"/>
      <c r="X695" s="29"/>
      <c r="Y695" s="29"/>
      <c r="Z695" s="29"/>
      <c r="AA695" s="29"/>
      <c r="AB695" s="29"/>
      <c r="AC695" s="29"/>
      <c r="AD695" s="29"/>
      <c r="AE695" s="29"/>
      <c r="AF695" s="29"/>
      <c r="AG695" s="29"/>
      <c r="AH695" s="29"/>
      <c r="AI695" s="29"/>
      <c r="AJ695" s="29"/>
      <c r="AK695" s="29"/>
    </row>
    <row r="696" spans="1:37" ht="15.75" customHeight="1">
      <c r="A696" s="29"/>
      <c r="B696" s="29"/>
      <c r="C696" s="29"/>
      <c r="D696" s="29"/>
      <c r="E696" s="750"/>
      <c r="F696" s="338"/>
      <c r="G696" s="29"/>
      <c r="H696" s="29"/>
      <c r="I696" s="29"/>
      <c r="J696" s="29"/>
      <c r="K696" s="29"/>
      <c r="L696" s="29"/>
      <c r="M696" s="29"/>
      <c r="N696" s="29"/>
      <c r="O696" s="29"/>
      <c r="P696" s="29"/>
      <c r="Q696" s="29"/>
      <c r="R696" s="29"/>
      <c r="S696" s="29"/>
      <c r="T696" s="325"/>
      <c r="U696" s="29"/>
      <c r="V696" s="29"/>
      <c r="W696" s="29"/>
      <c r="X696" s="29"/>
      <c r="Y696" s="29"/>
      <c r="Z696" s="29"/>
      <c r="AA696" s="29"/>
      <c r="AB696" s="29"/>
      <c r="AC696" s="29"/>
      <c r="AD696" s="29"/>
      <c r="AE696" s="29"/>
      <c r="AF696" s="29"/>
      <c r="AG696" s="29"/>
      <c r="AH696" s="29"/>
      <c r="AI696" s="29"/>
      <c r="AJ696" s="29"/>
      <c r="AK696" s="29"/>
    </row>
    <row r="697" spans="1:37" ht="15.75" customHeight="1">
      <c r="A697" s="29"/>
      <c r="B697" s="29"/>
      <c r="C697" s="29"/>
      <c r="D697" s="29"/>
      <c r="E697" s="750"/>
      <c r="F697" s="338"/>
      <c r="G697" s="29"/>
      <c r="H697" s="29"/>
      <c r="I697" s="29"/>
      <c r="J697" s="29"/>
      <c r="K697" s="29"/>
      <c r="L697" s="29"/>
      <c r="M697" s="29"/>
      <c r="N697" s="29"/>
      <c r="O697" s="29"/>
      <c r="P697" s="29"/>
      <c r="Q697" s="29"/>
      <c r="R697" s="29"/>
      <c r="S697" s="29"/>
      <c r="T697" s="325"/>
      <c r="U697" s="29"/>
      <c r="V697" s="29"/>
      <c r="W697" s="29"/>
      <c r="X697" s="29"/>
      <c r="Y697" s="29"/>
      <c r="Z697" s="29"/>
      <c r="AA697" s="29"/>
      <c r="AB697" s="29"/>
      <c r="AC697" s="29"/>
      <c r="AD697" s="29"/>
      <c r="AE697" s="29"/>
      <c r="AF697" s="29"/>
      <c r="AG697" s="29"/>
      <c r="AH697" s="29"/>
      <c r="AI697" s="29"/>
      <c r="AJ697" s="29"/>
      <c r="AK697" s="29"/>
    </row>
    <row r="698" spans="1:37" ht="15.75" customHeight="1">
      <c r="A698" s="29"/>
      <c r="B698" s="29"/>
      <c r="C698" s="29"/>
      <c r="D698" s="29"/>
      <c r="E698" s="750"/>
      <c r="F698" s="338"/>
      <c r="G698" s="29"/>
      <c r="H698" s="29"/>
      <c r="I698" s="29"/>
      <c r="J698" s="29"/>
      <c r="K698" s="29"/>
      <c r="L698" s="29"/>
      <c r="M698" s="29"/>
      <c r="N698" s="29"/>
      <c r="O698" s="29"/>
      <c r="P698" s="29"/>
      <c r="Q698" s="29"/>
      <c r="R698" s="29"/>
      <c r="S698" s="29"/>
      <c r="T698" s="325"/>
      <c r="U698" s="29"/>
      <c r="V698" s="29"/>
      <c r="W698" s="29"/>
      <c r="X698" s="29"/>
      <c r="Y698" s="29"/>
      <c r="Z698" s="29"/>
      <c r="AA698" s="29"/>
      <c r="AB698" s="29"/>
      <c r="AC698" s="29"/>
      <c r="AD698" s="29"/>
      <c r="AE698" s="29"/>
      <c r="AF698" s="29"/>
      <c r="AG698" s="29"/>
      <c r="AH698" s="29"/>
      <c r="AI698" s="29"/>
      <c r="AJ698" s="29"/>
      <c r="AK698" s="29"/>
    </row>
    <row r="699" spans="1:37" ht="15.75" customHeight="1">
      <c r="A699" s="29"/>
      <c r="B699" s="29"/>
      <c r="C699" s="29"/>
      <c r="D699" s="29"/>
      <c r="E699" s="750"/>
      <c r="F699" s="338"/>
      <c r="G699" s="29"/>
      <c r="H699" s="29"/>
      <c r="I699" s="29"/>
      <c r="J699" s="29"/>
      <c r="K699" s="29"/>
      <c r="L699" s="29"/>
      <c r="M699" s="29"/>
      <c r="N699" s="29"/>
      <c r="O699" s="29"/>
      <c r="P699" s="29"/>
      <c r="Q699" s="29"/>
      <c r="R699" s="29"/>
      <c r="S699" s="29"/>
      <c r="T699" s="325"/>
      <c r="U699" s="29"/>
      <c r="V699" s="29"/>
      <c r="W699" s="29"/>
      <c r="X699" s="29"/>
      <c r="Y699" s="29"/>
      <c r="Z699" s="29"/>
      <c r="AA699" s="29"/>
      <c r="AB699" s="29"/>
      <c r="AC699" s="29"/>
      <c r="AD699" s="29"/>
      <c r="AE699" s="29"/>
      <c r="AF699" s="29"/>
      <c r="AG699" s="29"/>
      <c r="AH699" s="29"/>
      <c r="AI699" s="29"/>
      <c r="AJ699" s="29"/>
      <c r="AK699" s="29"/>
    </row>
    <row r="700" spans="1:37" ht="15.75" customHeight="1">
      <c r="A700" s="29"/>
      <c r="B700" s="29"/>
      <c r="C700" s="29"/>
      <c r="D700" s="29"/>
      <c r="E700" s="750"/>
      <c r="F700" s="338"/>
      <c r="G700" s="29"/>
      <c r="H700" s="29"/>
      <c r="I700" s="29"/>
      <c r="J700" s="29"/>
      <c r="K700" s="29"/>
      <c r="L700" s="29"/>
      <c r="M700" s="29"/>
      <c r="N700" s="29"/>
      <c r="O700" s="29"/>
      <c r="P700" s="29"/>
      <c r="Q700" s="29"/>
      <c r="R700" s="29"/>
      <c r="S700" s="29"/>
      <c r="T700" s="325"/>
      <c r="U700" s="29"/>
      <c r="V700" s="29"/>
      <c r="W700" s="29"/>
      <c r="X700" s="29"/>
      <c r="Y700" s="29"/>
      <c r="Z700" s="29"/>
      <c r="AA700" s="29"/>
      <c r="AB700" s="29"/>
      <c r="AC700" s="29"/>
      <c r="AD700" s="29"/>
      <c r="AE700" s="29"/>
      <c r="AF700" s="29"/>
      <c r="AG700" s="29"/>
      <c r="AH700" s="29"/>
      <c r="AI700" s="29"/>
      <c r="AJ700" s="29"/>
      <c r="AK700" s="29"/>
    </row>
    <row r="701" spans="1:37" ht="15.75" customHeight="1">
      <c r="A701" s="29"/>
      <c r="B701" s="29"/>
      <c r="C701" s="29"/>
      <c r="D701" s="29"/>
      <c r="E701" s="750"/>
      <c r="F701" s="338"/>
      <c r="G701" s="29"/>
      <c r="H701" s="29"/>
      <c r="I701" s="29"/>
      <c r="J701" s="29"/>
      <c r="K701" s="29"/>
      <c r="L701" s="29"/>
      <c r="M701" s="29"/>
      <c r="N701" s="29"/>
      <c r="O701" s="29"/>
      <c r="P701" s="29"/>
      <c r="Q701" s="29"/>
      <c r="R701" s="29"/>
      <c r="S701" s="29"/>
      <c r="T701" s="325"/>
      <c r="U701" s="29"/>
      <c r="V701" s="29"/>
      <c r="W701" s="29"/>
      <c r="X701" s="29"/>
      <c r="Y701" s="29"/>
      <c r="Z701" s="29"/>
      <c r="AA701" s="29"/>
      <c r="AB701" s="29"/>
      <c r="AC701" s="29"/>
      <c r="AD701" s="29"/>
      <c r="AE701" s="29"/>
      <c r="AF701" s="29"/>
      <c r="AG701" s="29"/>
      <c r="AH701" s="29"/>
      <c r="AI701" s="29"/>
      <c r="AJ701" s="29"/>
      <c r="AK701" s="29"/>
    </row>
    <row r="702" spans="1:37" ht="15.75" customHeight="1">
      <c r="A702" s="29"/>
      <c r="B702" s="29"/>
      <c r="C702" s="29"/>
      <c r="D702" s="29"/>
      <c r="E702" s="750"/>
      <c r="F702" s="338"/>
      <c r="G702" s="29"/>
      <c r="H702" s="29"/>
      <c r="I702" s="29"/>
      <c r="J702" s="29"/>
      <c r="K702" s="29"/>
      <c r="L702" s="29"/>
      <c r="M702" s="29"/>
      <c r="N702" s="29"/>
      <c r="O702" s="29"/>
      <c r="P702" s="29"/>
      <c r="Q702" s="29"/>
      <c r="R702" s="29"/>
      <c r="S702" s="29"/>
      <c r="T702" s="325"/>
      <c r="U702" s="29"/>
      <c r="V702" s="29"/>
      <c r="W702" s="29"/>
      <c r="X702" s="29"/>
      <c r="Y702" s="29"/>
      <c r="Z702" s="29"/>
      <c r="AA702" s="29"/>
      <c r="AB702" s="29"/>
      <c r="AC702" s="29"/>
      <c r="AD702" s="29"/>
      <c r="AE702" s="29"/>
      <c r="AF702" s="29"/>
      <c r="AG702" s="29"/>
      <c r="AH702" s="29"/>
      <c r="AI702" s="29"/>
      <c r="AJ702" s="29"/>
      <c r="AK702" s="29"/>
    </row>
    <row r="703" spans="1:37" ht="15.75" customHeight="1">
      <c r="A703" s="29"/>
      <c r="B703" s="29"/>
      <c r="C703" s="29"/>
      <c r="D703" s="29"/>
      <c r="E703" s="750"/>
      <c r="F703" s="338"/>
      <c r="G703" s="29"/>
      <c r="H703" s="29"/>
      <c r="I703" s="29"/>
      <c r="J703" s="29"/>
      <c r="K703" s="29"/>
      <c r="L703" s="29"/>
      <c r="M703" s="29"/>
      <c r="N703" s="29"/>
      <c r="O703" s="29"/>
      <c r="P703" s="29"/>
      <c r="Q703" s="29"/>
      <c r="R703" s="29"/>
      <c r="S703" s="29"/>
      <c r="T703" s="325"/>
      <c r="U703" s="29"/>
      <c r="V703" s="29"/>
      <c r="W703" s="29"/>
      <c r="X703" s="29"/>
      <c r="Y703" s="29"/>
      <c r="Z703" s="29"/>
      <c r="AA703" s="29"/>
      <c r="AB703" s="29"/>
      <c r="AC703" s="29"/>
      <c r="AD703" s="29"/>
      <c r="AE703" s="29"/>
      <c r="AF703" s="29"/>
      <c r="AG703" s="29"/>
      <c r="AH703" s="29"/>
      <c r="AI703" s="29"/>
      <c r="AJ703" s="29"/>
      <c r="AK703" s="29"/>
    </row>
    <row r="704" spans="1:37" ht="15.75" customHeight="1">
      <c r="A704" s="29"/>
      <c r="B704" s="29"/>
      <c r="C704" s="29"/>
      <c r="D704" s="29"/>
      <c r="E704" s="750"/>
      <c r="F704" s="338"/>
      <c r="G704" s="29"/>
      <c r="H704" s="29"/>
      <c r="I704" s="29"/>
      <c r="J704" s="29"/>
      <c r="K704" s="29"/>
      <c r="L704" s="29"/>
      <c r="M704" s="29"/>
      <c r="N704" s="29"/>
      <c r="O704" s="29"/>
      <c r="P704" s="29"/>
      <c r="Q704" s="29"/>
      <c r="R704" s="29"/>
      <c r="S704" s="29"/>
      <c r="T704" s="325"/>
      <c r="U704" s="29"/>
      <c r="V704" s="29"/>
      <c r="W704" s="29"/>
      <c r="X704" s="29"/>
      <c r="Y704" s="29"/>
      <c r="Z704" s="29"/>
      <c r="AA704" s="29"/>
      <c r="AB704" s="29"/>
      <c r="AC704" s="29"/>
      <c r="AD704" s="29"/>
      <c r="AE704" s="29"/>
      <c r="AF704" s="29"/>
      <c r="AG704" s="29"/>
      <c r="AH704" s="29"/>
      <c r="AI704" s="29"/>
      <c r="AJ704" s="29"/>
      <c r="AK704" s="29"/>
    </row>
    <row r="705" spans="1:37" ht="15.75" customHeight="1">
      <c r="A705" s="29"/>
      <c r="B705" s="29"/>
      <c r="C705" s="29"/>
      <c r="D705" s="29"/>
      <c r="E705" s="750"/>
      <c r="F705" s="338"/>
      <c r="G705" s="29"/>
      <c r="H705" s="29"/>
      <c r="I705" s="29"/>
      <c r="J705" s="29"/>
      <c r="K705" s="29"/>
      <c r="L705" s="29"/>
      <c r="M705" s="29"/>
      <c r="N705" s="29"/>
      <c r="O705" s="29"/>
      <c r="P705" s="29"/>
      <c r="Q705" s="29"/>
      <c r="R705" s="29"/>
      <c r="S705" s="29"/>
      <c r="T705" s="325"/>
      <c r="U705" s="29"/>
      <c r="V705" s="29"/>
      <c r="W705" s="29"/>
      <c r="X705" s="29"/>
      <c r="Y705" s="29"/>
      <c r="Z705" s="29"/>
      <c r="AA705" s="29"/>
      <c r="AB705" s="29"/>
      <c r="AC705" s="29"/>
      <c r="AD705" s="29"/>
      <c r="AE705" s="29"/>
      <c r="AF705" s="29"/>
      <c r="AG705" s="29"/>
      <c r="AH705" s="29"/>
      <c r="AI705" s="29"/>
      <c r="AJ705" s="29"/>
      <c r="AK705" s="29"/>
    </row>
    <row r="706" spans="1:37" ht="15.75" customHeight="1">
      <c r="A706" s="29"/>
      <c r="B706" s="29"/>
      <c r="C706" s="29"/>
      <c r="D706" s="29"/>
      <c r="E706" s="750"/>
      <c r="F706" s="338"/>
      <c r="G706" s="29"/>
      <c r="H706" s="29"/>
      <c r="I706" s="29"/>
      <c r="J706" s="29"/>
      <c r="K706" s="29"/>
      <c r="L706" s="29"/>
      <c r="M706" s="29"/>
      <c r="N706" s="29"/>
      <c r="O706" s="29"/>
      <c r="P706" s="29"/>
      <c r="Q706" s="29"/>
      <c r="R706" s="29"/>
      <c r="S706" s="29"/>
      <c r="T706" s="325"/>
      <c r="U706" s="29"/>
      <c r="V706" s="29"/>
      <c r="W706" s="29"/>
      <c r="X706" s="29"/>
      <c r="Y706" s="29"/>
      <c r="Z706" s="29"/>
      <c r="AA706" s="29"/>
      <c r="AB706" s="29"/>
      <c r="AC706" s="29"/>
      <c r="AD706" s="29"/>
      <c r="AE706" s="29"/>
      <c r="AF706" s="29"/>
      <c r="AG706" s="29"/>
      <c r="AH706" s="29"/>
      <c r="AI706" s="29"/>
      <c r="AJ706" s="29"/>
      <c r="AK706" s="29"/>
    </row>
    <row r="707" spans="1:37" ht="15.75" customHeight="1">
      <c r="A707" s="29"/>
      <c r="B707" s="29"/>
      <c r="C707" s="29"/>
      <c r="D707" s="29"/>
      <c r="E707" s="750"/>
      <c r="F707" s="338"/>
      <c r="G707" s="29"/>
      <c r="H707" s="29"/>
      <c r="I707" s="29"/>
      <c r="J707" s="29"/>
      <c r="K707" s="29"/>
      <c r="L707" s="29"/>
      <c r="M707" s="29"/>
      <c r="N707" s="29"/>
      <c r="O707" s="29"/>
      <c r="P707" s="29"/>
      <c r="Q707" s="29"/>
      <c r="R707" s="29"/>
      <c r="S707" s="29"/>
      <c r="T707" s="325"/>
      <c r="U707" s="29"/>
      <c r="V707" s="29"/>
      <c r="W707" s="29"/>
      <c r="X707" s="29"/>
      <c r="Y707" s="29"/>
      <c r="Z707" s="29"/>
      <c r="AA707" s="29"/>
      <c r="AB707" s="29"/>
      <c r="AC707" s="29"/>
      <c r="AD707" s="29"/>
      <c r="AE707" s="29"/>
      <c r="AF707" s="29"/>
      <c r="AG707" s="29"/>
      <c r="AH707" s="29"/>
      <c r="AI707" s="29"/>
      <c r="AJ707" s="29"/>
      <c r="AK707" s="29"/>
    </row>
    <row r="708" spans="1:37" ht="15.75" customHeight="1">
      <c r="A708" s="29"/>
      <c r="B708" s="29"/>
      <c r="C708" s="29"/>
      <c r="D708" s="29"/>
      <c r="E708" s="750"/>
      <c r="F708" s="338"/>
      <c r="G708" s="29"/>
      <c r="H708" s="29"/>
      <c r="I708" s="29"/>
      <c r="J708" s="29"/>
      <c r="K708" s="29"/>
      <c r="L708" s="29"/>
      <c r="M708" s="29"/>
      <c r="N708" s="29"/>
      <c r="O708" s="29"/>
      <c r="P708" s="29"/>
      <c r="Q708" s="29"/>
      <c r="R708" s="29"/>
      <c r="S708" s="29"/>
      <c r="T708" s="325"/>
      <c r="U708" s="29"/>
      <c r="V708" s="29"/>
      <c r="W708" s="29"/>
      <c r="X708" s="29"/>
      <c r="Y708" s="29"/>
      <c r="Z708" s="29"/>
      <c r="AA708" s="29"/>
      <c r="AB708" s="29"/>
      <c r="AC708" s="29"/>
      <c r="AD708" s="29"/>
      <c r="AE708" s="29"/>
      <c r="AF708" s="29"/>
      <c r="AG708" s="29"/>
      <c r="AH708" s="29"/>
      <c r="AI708" s="29"/>
      <c r="AJ708" s="29"/>
      <c r="AK708" s="29"/>
    </row>
    <row r="709" spans="1:37" ht="15.75" customHeight="1">
      <c r="A709" s="29"/>
      <c r="B709" s="29"/>
      <c r="C709" s="29"/>
      <c r="D709" s="29"/>
      <c r="E709" s="750"/>
      <c r="F709" s="338"/>
      <c r="G709" s="29"/>
      <c r="H709" s="29"/>
      <c r="I709" s="29"/>
      <c r="J709" s="29"/>
      <c r="K709" s="29"/>
      <c r="L709" s="29"/>
      <c r="M709" s="29"/>
      <c r="N709" s="29"/>
      <c r="O709" s="29"/>
      <c r="P709" s="29"/>
      <c r="Q709" s="29"/>
      <c r="R709" s="29"/>
      <c r="S709" s="29"/>
      <c r="T709" s="325"/>
      <c r="U709" s="29"/>
      <c r="V709" s="29"/>
      <c r="W709" s="29"/>
      <c r="X709" s="29"/>
      <c r="Y709" s="29"/>
      <c r="Z709" s="29"/>
      <c r="AA709" s="29"/>
      <c r="AB709" s="29"/>
      <c r="AC709" s="29"/>
      <c r="AD709" s="29"/>
      <c r="AE709" s="29"/>
      <c r="AF709" s="29"/>
      <c r="AG709" s="29"/>
      <c r="AH709" s="29"/>
      <c r="AI709" s="29"/>
      <c r="AJ709" s="29"/>
      <c r="AK709" s="29"/>
    </row>
    <row r="710" spans="1:37" ht="15.75" customHeight="1">
      <c r="A710" s="29"/>
      <c r="B710" s="29"/>
      <c r="C710" s="29"/>
      <c r="D710" s="29"/>
      <c r="E710" s="750"/>
      <c r="F710" s="338"/>
      <c r="G710" s="29"/>
      <c r="H710" s="29"/>
      <c r="I710" s="29"/>
      <c r="J710" s="29"/>
      <c r="K710" s="29"/>
      <c r="L710" s="29"/>
      <c r="M710" s="29"/>
      <c r="N710" s="29"/>
      <c r="O710" s="29"/>
      <c r="P710" s="29"/>
      <c r="Q710" s="29"/>
      <c r="R710" s="29"/>
      <c r="S710" s="29"/>
      <c r="T710" s="325"/>
      <c r="U710" s="29"/>
      <c r="V710" s="29"/>
      <c r="W710" s="29"/>
      <c r="X710" s="29"/>
      <c r="Y710" s="29"/>
      <c r="Z710" s="29"/>
      <c r="AA710" s="29"/>
      <c r="AB710" s="29"/>
      <c r="AC710" s="29"/>
      <c r="AD710" s="29"/>
      <c r="AE710" s="29"/>
      <c r="AF710" s="29"/>
      <c r="AG710" s="29"/>
      <c r="AH710" s="29"/>
      <c r="AI710" s="29"/>
      <c r="AJ710" s="29"/>
      <c r="AK710" s="29"/>
    </row>
    <row r="711" spans="1:37" ht="15.75" customHeight="1">
      <c r="A711" s="29"/>
      <c r="B711" s="29"/>
      <c r="C711" s="29"/>
      <c r="D711" s="29"/>
      <c r="E711" s="750"/>
      <c r="F711" s="338"/>
      <c r="G711" s="29"/>
      <c r="H711" s="29"/>
      <c r="I711" s="29"/>
      <c r="J711" s="29"/>
      <c r="K711" s="29"/>
      <c r="L711" s="29"/>
      <c r="M711" s="29"/>
      <c r="N711" s="29"/>
      <c r="O711" s="29"/>
      <c r="P711" s="29"/>
      <c r="Q711" s="29"/>
      <c r="R711" s="29"/>
      <c r="S711" s="29"/>
      <c r="T711" s="325"/>
      <c r="U711" s="29"/>
      <c r="V711" s="29"/>
      <c r="W711" s="29"/>
      <c r="X711" s="29"/>
      <c r="Y711" s="29"/>
      <c r="Z711" s="29"/>
      <c r="AA711" s="29"/>
      <c r="AB711" s="29"/>
      <c r="AC711" s="29"/>
      <c r="AD711" s="29"/>
      <c r="AE711" s="29"/>
      <c r="AF711" s="29"/>
      <c r="AG711" s="29"/>
      <c r="AH711" s="29"/>
      <c r="AI711" s="29"/>
      <c r="AJ711" s="29"/>
      <c r="AK711" s="29"/>
    </row>
    <row r="712" spans="1:37" ht="15.75" customHeight="1">
      <c r="A712" s="29"/>
      <c r="B712" s="29"/>
      <c r="C712" s="29"/>
      <c r="D712" s="29"/>
      <c r="E712" s="750"/>
      <c r="F712" s="338"/>
      <c r="G712" s="29"/>
      <c r="H712" s="29"/>
      <c r="I712" s="29"/>
      <c r="J712" s="29"/>
      <c r="K712" s="29"/>
      <c r="L712" s="29"/>
      <c r="M712" s="29"/>
      <c r="N712" s="29"/>
      <c r="O712" s="29"/>
      <c r="P712" s="29"/>
      <c r="Q712" s="29"/>
      <c r="R712" s="29"/>
      <c r="S712" s="29"/>
      <c r="T712" s="325"/>
      <c r="U712" s="29"/>
      <c r="V712" s="29"/>
      <c r="W712" s="29"/>
      <c r="X712" s="29"/>
      <c r="Y712" s="29"/>
      <c r="Z712" s="29"/>
      <c r="AA712" s="29"/>
      <c r="AB712" s="29"/>
      <c r="AC712" s="29"/>
      <c r="AD712" s="29"/>
      <c r="AE712" s="29"/>
      <c r="AF712" s="29"/>
      <c r="AG712" s="29"/>
      <c r="AH712" s="29"/>
      <c r="AI712" s="29"/>
      <c r="AJ712" s="29"/>
      <c r="AK712" s="29"/>
    </row>
    <row r="713" spans="1:37" ht="15.75" customHeight="1">
      <c r="A713" s="29"/>
      <c r="B713" s="29"/>
      <c r="C713" s="29"/>
      <c r="D713" s="29"/>
      <c r="E713" s="750"/>
      <c r="F713" s="338"/>
      <c r="G713" s="29"/>
      <c r="H713" s="29"/>
      <c r="I713" s="29"/>
      <c r="J713" s="29"/>
      <c r="K713" s="29"/>
      <c r="L713" s="29"/>
      <c r="M713" s="29"/>
      <c r="N713" s="29"/>
      <c r="O713" s="29"/>
      <c r="P713" s="29"/>
      <c r="Q713" s="29"/>
      <c r="R713" s="29"/>
      <c r="S713" s="29"/>
      <c r="T713" s="325"/>
      <c r="U713" s="29"/>
      <c r="V713" s="29"/>
      <c r="W713" s="29"/>
      <c r="X713" s="29"/>
      <c r="Y713" s="29"/>
      <c r="Z713" s="29"/>
      <c r="AA713" s="29"/>
      <c r="AB713" s="29"/>
      <c r="AC713" s="29"/>
      <c r="AD713" s="29"/>
      <c r="AE713" s="29"/>
      <c r="AF713" s="29"/>
      <c r="AG713" s="29"/>
      <c r="AH713" s="29"/>
      <c r="AI713" s="29"/>
      <c r="AJ713" s="29"/>
      <c r="AK713" s="29"/>
    </row>
    <row r="714" spans="1:37" ht="15.75" customHeight="1">
      <c r="A714" s="29"/>
      <c r="B714" s="29"/>
      <c r="C714" s="29"/>
      <c r="D714" s="29"/>
      <c r="E714" s="750"/>
      <c r="F714" s="338"/>
      <c r="G714" s="29"/>
      <c r="H714" s="29"/>
      <c r="I714" s="29"/>
      <c r="J714" s="29"/>
      <c r="K714" s="29"/>
      <c r="L714" s="29"/>
      <c r="M714" s="29"/>
      <c r="N714" s="29"/>
      <c r="O714" s="29"/>
      <c r="P714" s="29"/>
      <c r="Q714" s="29"/>
      <c r="R714" s="29"/>
      <c r="S714" s="29"/>
      <c r="T714" s="325"/>
      <c r="U714" s="29"/>
      <c r="V714" s="29"/>
      <c r="W714" s="29"/>
      <c r="X714" s="29"/>
      <c r="Y714" s="29"/>
      <c r="Z714" s="29"/>
      <c r="AA714" s="29"/>
      <c r="AB714" s="29"/>
      <c r="AC714" s="29"/>
      <c r="AD714" s="29"/>
      <c r="AE714" s="29"/>
      <c r="AF714" s="29"/>
      <c r="AG714" s="29"/>
      <c r="AH714" s="29"/>
      <c r="AI714" s="29"/>
      <c r="AJ714" s="29"/>
      <c r="AK714" s="29"/>
    </row>
    <row r="715" spans="1:37" ht="15.75" customHeight="1">
      <c r="A715" s="29"/>
      <c r="B715" s="29"/>
      <c r="C715" s="29"/>
      <c r="D715" s="29"/>
      <c r="E715" s="750"/>
      <c r="F715" s="338"/>
      <c r="G715" s="29"/>
      <c r="H715" s="29"/>
      <c r="I715" s="29"/>
      <c r="J715" s="29"/>
      <c r="K715" s="29"/>
      <c r="L715" s="29"/>
      <c r="M715" s="29"/>
      <c r="N715" s="29"/>
      <c r="O715" s="29"/>
      <c r="P715" s="29"/>
      <c r="Q715" s="29"/>
      <c r="R715" s="29"/>
      <c r="S715" s="29"/>
      <c r="T715" s="325"/>
      <c r="U715" s="29"/>
      <c r="V715" s="29"/>
      <c r="W715" s="29"/>
      <c r="X715" s="29"/>
      <c r="Y715" s="29"/>
      <c r="Z715" s="29"/>
      <c r="AA715" s="29"/>
      <c r="AB715" s="29"/>
      <c r="AC715" s="29"/>
      <c r="AD715" s="29"/>
      <c r="AE715" s="29"/>
      <c r="AF715" s="29"/>
      <c r="AG715" s="29"/>
      <c r="AH715" s="29"/>
      <c r="AI715" s="29"/>
      <c r="AJ715" s="29"/>
      <c r="AK715" s="29"/>
    </row>
    <row r="716" spans="1:37" ht="15.75" customHeight="1">
      <c r="A716" s="29"/>
      <c r="B716" s="29"/>
      <c r="C716" s="29"/>
      <c r="D716" s="29"/>
      <c r="E716" s="750"/>
      <c r="F716" s="338"/>
      <c r="G716" s="29"/>
      <c r="H716" s="29"/>
      <c r="I716" s="29"/>
      <c r="J716" s="29"/>
      <c r="K716" s="29"/>
      <c r="L716" s="29"/>
      <c r="M716" s="29"/>
      <c r="N716" s="29"/>
      <c r="O716" s="29"/>
      <c r="P716" s="29"/>
      <c r="Q716" s="29"/>
      <c r="R716" s="29"/>
      <c r="S716" s="29"/>
      <c r="T716" s="325"/>
      <c r="U716" s="29"/>
      <c r="V716" s="29"/>
      <c r="W716" s="29"/>
      <c r="X716" s="29"/>
      <c r="Y716" s="29"/>
      <c r="Z716" s="29"/>
      <c r="AA716" s="29"/>
      <c r="AB716" s="29"/>
      <c r="AC716" s="29"/>
      <c r="AD716" s="29"/>
      <c r="AE716" s="29"/>
      <c r="AF716" s="29"/>
      <c r="AG716" s="29"/>
      <c r="AH716" s="29"/>
      <c r="AI716" s="29"/>
      <c r="AJ716" s="29"/>
      <c r="AK716" s="29"/>
    </row>
    <row r="717" spans="1:37" ht="15.75" customHeight="1">
      <c r="A717" s="29"/>
      <c r="B717" s="29"/>
      <c r="C717" s="29"/>
      <c r="D717" s="29"/>
      <c r="E717" s="750"/>
      <c r="F717" s="338"/>
      <c r="G717" s="29"/>
      <c r="H717" s="29"/>
      <c r="I717" s="29"/>
      <c r="J717" s="29"/>
      <c r="K717" s="29"/>
      <c r="L717" s="29"/>
      <c r="M717" s="29"/>
      <c r="N717" s="29"/>
      <c r="O717" s="29"/>
      <c r="P717" s="29"/>
      <c r="Q717" s="29"/>
      <c r="R717" s="29"/>
      <c r="S717" s="29"/>
      <c r="T717" s="325"/>
      <c r="U717" s="29"/>
      <c r="V717" s="29"/>
      <c r="W717" s="29"/>
      <c r="X717" s="29"/>
      <c r="Y717" s="29"/>
      <c r="Z717" s="29"/>
      <c r="AA717" s="29"/>
      <c r="AB717" s="29"/>
      <c r="AC717" s="29"/>
      <c r="AD717" s="29"/>
      <c r="AE717" s="29"/>
      <c r="AF717" s="29"/>
      <c r="AG717" s="29"/>
      <c r="AH717" s="29"/>
      <c r="AI717" s="29"/>
      <c r="AJ717" s="29"/>
      <c r="AK717" s="29"/>
    </row>
    <row r="718" spans="1:37" ht="15.75" customHeight="1">
      <c r="A718" s="29"/>
      <c r="B718" s="29"/>
      <c r="C718" s="29"/>
      <c r="D718" s="29"/>
      <c r="E718" s="750"/>
      <c r="F718" s="338"/>
      <c r="G718" s="29"/>
      <c r="H718" s="29"/>
      <c r="I718" s="29"/>
      <c r="J718" s="29"/>
      <c r="K718" s="29"/>
      <c r="L718" s="29"/>
      <c r="M718" s="29"/>
      <c r="N718" s="29"/>
      <c r="O718" s="29"/>
      <c r="P718" s="29"/>
      <c r="Q718" s="29"/>
      <c r="R718" s="29"/>
      <c r="S718" s="29"/>
      <c r="T718" s="325"/>
      <c r="U718" s="29"/>
      <c r="V718" s="29"/>
      <c r="W718" s="29"/>
      <c r="X718" s="29"/>
      <c r="Y718" s="29"/>
      <c r="Z718" s="29"/>
      <c r="AA718" s="29"/>
      <c r="AB718" s="29"/>
      <c r="AC718" s="29"/>
      <c r="AD718" s="29"/>
      <c r="AE718" s="29"/>
      <c r="AF718" s="29"/>
      <c r="AG718" s="29"/>
      <c r="AH718" s="29"/>
      <c r="AI718" s="29"/>
      <c r="AJ718" s="29"/>
      <c r="AK718" s="29"/>
    </row>
    <row r="719" spans="1:37" ht="15.75" customHeight="1">
      <c r="A719" s="29"/>
      <c r="B719" s="29"/>
      <c r="C719" s="29"/>
      <c r="D719" s="29"/>
      <c r="E719" s="750"/>
      <c r="F719" s="338"/>
      <c r="G719" s="29"/>
      <c r="H719" s="29"/>
      <c r="I719" s="29"/>
      <c r="J719" s="29"/>
      <c r="K719" s="29"/>
      <c r="L719" s="29"/>
      <c r="M719" s="29"/>
      <c r="N719" s="29"/>
      <c r="O719" s="29"/>
      <c r="P719" s="29"/>
      <c r="Q719" s="29"/>
      <c r="R719" s="29"/>
      <c r="S719" s="29"/>
      <c r="T719" s="325"/>
      <c r="U719" s="29"/>
      <c r="V719" s="29"/>
      <c r="W719" s="29"/>
      <c r="X719" s="29"/>
      <c r="Y719" s="29"/>
      <c r="Z719" s="29"/>
      <c r="AA719" s="29"/>
      <c r="AB719" s="29"/>
      <c r="AC719" s="29"/>
      <c r="AD719" s="29"/>
      <c r="AE719" s="29"/>
      <c r="AF719" s="29"/>
      <c r="AG719" s="29"/>
      <c r="AH719" s="29"/>
      <c r="AI719" s="29"/>
      <c r="AJ719" s="29"/>
      <c r="AK719" s="29"/>
    </row>
    <row r="720" spans="1:37" ht="15.75" customHeight="1">
      <c r="A720" s="29"/>
      <c r="B720" s="29"/>
      <c r="C720" s="29"/>
      <c r="D720" s="29"/>
      <c r="E720" s="750"/>
      <c r="F720" s="338"/>
      <c r="G720" s="29"/>
      <c r="H720" s="29"/>
      <c r="I720" s="29"/>
      <c r="J720" s="29"/>
      <c r="K720" s="29"/>
      <c r="L720" s="29"/>
      <c r="M720" s="29"/>
      <c r="N720" s="29"/>
      <c r="O720" s="29"/>
      <c r="P720" s="29"/>
      <c r="Q720" s="29"/>
      <c r="R720" s="29"/>
      <c r="S720" s="29"/>
      <c r="T720" s="325"/>
      <c r="U720" s="29"/>
      <c r="V720" s="29"/>
      <c r="W720" s="29"/>
      <c r="X720" s="29"/>
      <c r="Y720" s="29"/>
      <c r="Z720" s="29"/>
      <c r="AA720" s="29"/>
      <c r="AB720" s="29"/>
      <c r="AC720" s="29"/>
      <c r="AD720" s="29"/>
      <c r="AE720" s="29"/>
      <c r="AF720" s="29"/>
      <c r="AG720" s="29"/>
      <c r="AH720" s="29"/>
      <c r="AI720" s="29"/>
      <c r="AJ720" s="29"/>
      <c r="AK720" s="29"/>
    </row>
    <row r="721" spans="1:37" ht="15.75" customHeight="1">
      <c r="A721" s="29"/>
      <c r="B721" s="29"/>
      <c r="C721" s="29"/>
      <c r="D721" s="29"/>
      <c r="E721" s="750"/>
      <c r="F721" s="338"/>
      <c r="G721" s="29"/>
      <c r="H721" s="29"/>
      <c r="I721" s="29"/>
      <c r="J721" s="29"/>
      <c r="K721" s="29"/>
      <c r="L721" s="29"/>
      <c r="M721" s="29"/>
      <c r="N721" s="29"/>
      <c r="O721" s="29"/>
      <c r="P721" s="29"/>
      <c r="Q721" s="29"/>
      <c r="R721" s="29"/>
      <c r="S721" s="29"/>
      <c r="T721" s="325"/>
      <c r="U721" s="29"/>
      <c r="V721" s="29"/>
      <c r="W721" s="29"/>
      <c r="X721" s="29"/>
      <c r="Y721" s="29"/>
      <c r="Z721" s="29"/>
      <c r="AA721" s="29"/>
      <c r="AB721" s="29"/>
      <c r="AC721" s="29"/>
      <c r="AD721" s="29"/>
      <c r="AE721" s="29"/>
      <c r="AF721" s="29"/>
      <c r="AG721" s="29"/>
      <c r="AH721" s="29"/>
      <c r="AI721" s="29"/>
      <c r="AJ721" s="29"/>
      <c r="AK721" s="29"/>
    </row>
    <row r="722" spans="1:37" ht="15.75" customHeight="1">
      <c r="A722" s="29"/>
      <c r="B722" s="29"/>
      <c r="C722" s="29"/>
      <c r="D722" s="29"/>
      <c r="E722" s="750"/>
      <c r="F722" s="338"/>
      <c r="G722" s="29"/>
      <c r="H722" s="29"/>
      <c r="I722" s="29"/>
      <c r="J722" s="29"/>
      <c r="K722" s="29"/>
      <c r="L722" s="29"/>
      <c r="M722" s="29"/>
      <c r="N722" s="29"/>
      <c r="O722" s="29"/>
      <c r="P722" s="29"/>
      <c r="Q722" s="29"/>
      <c r="R722" s="29"/>
      <c r="S722" s="29"/>
      <c r="T722" s="325"/>
      <c r="U722" s="29"/>
      <c r="V722" s="29"/>
      <c r="W722" s="29"/>
      <c r="X722" s="29"/>
      <c r="Y722" s="29"/>
      <c r="Z722" s="29"/>
      <c r="AA722" s="29"/>
      <c r="AB722" s="29"/>
      <c r="AC722" s="29"/>
      <c r="AD722" s="29"/>
      <c r="AE722" s="29"/>
      <c r="AF722" s="29"/>
      <c r="AG722" s="29"/>
      <c r="AH722" s="29"/>
      <c r="AI722" s="29"/>
      <c r="AJ722" s="29"/>
      <c r="AK722" s="29"/>
    </row>
    <row r="723" spans="1:37" ht="15.75" customHeight="1">
      <c r="A723" s="29"/>
      <c r="B723" s="29"/>
      <c r="C723" s="29"/>
      <c r="D723" s="29"/>
      <c r="E723" s="750"/>
      <c r="F723" s="338"/>
      <c r="G723" s="29"/>
      <c r="H723" s="29"/>
      <c r="I723" s="29"/>
      <c r="J723" s="29"/>
      <c r="K723" s="29"/>
      <c r="L723" s="29"/>
      <c r="M723" s="29"/>
      <c r="N723" s="29"/>
      <c r="O723" s="29"/>
      <c r="P723" s="29"/>
      <c r="Q723" s="29"/>
      <c r="R723" s="29"/>
      <c r="S723" s="29"/>
      <c r="T723" s="325"/>
      <c r="U723" s="29"/>
      <c r="V723" s="29"/>
      <c r="W723" s="29"/>
      <c r="X723" s="29"/>
      <c r="Y723" s="29"/>
      <c r="Z723" s="29"/>
      <c r="AA723" s="29"/>
      <c r="AB723" s="29"/>
      <c r="AC723" s="29"/>
      <c r="AD723" s="29"/>
      <c r="AE723" s="29"/>
      <c r="AF723" s="29"/>
      <c r="AG723" s="29"/>
      <c r="AH723" s="29"/>
      <c r="AI723" s="29"/>
      <c r="AJ723" s="29"/>
      <c r="AK723" s="29"/>
    </row>
    <row r="724" spans="1:37" ht="15.75" customHeight="1">
      <c r="A724" s="29"/>
      <c r="B724" s="29"/>
      <c r="C724" s="29"/>
      <c r="D724" s="29"/>
      <c r="E724" s="750"/>
      <c r="F724" s="338"/>
      <c r="G724" s="29"/>
      <c r="H724" s="29"/>
      <c r="I724" s="29"/>
      <c r="J724" s="29"/>
      <c r="K724" s="29"/>
      <c r="L724" s="29"/>
      <c r="M724" s="29"/>
      <c r="N724" s="29"/>
      <c r="O724" s="29"/>
      <c r="P724" s="29"/>
      <c r="Q724" s="29"/>
      <c r="R724" s="29"/>
      <c r="S724" s="29"/>
      <c r="T724" s="325"/>
      <c r="U724" s="29"/>
      <c r="V724" s="29"/>
      <c r="W724" s="29"/>
      <c r="X724" s="29"/>
      <c r="Y724" s="29"/>
      <c r="Z724" s="29"/>
      <c r="AA724" s="29"/>
      <c r="AB724" s="29"/>
      <c r="AC724" s="29"/>
      <c r="AD724" s="29"/>
      <c r="AE724" s="29"/>
      <c r="AF724" s="29"/>
      <c r="AG724" s="29"/>
      <c r="AH724" s="29"/>
      <c r="AI724" s="29"/>
      <c r="AJ724" s="29"/>
      <c r="AK724" s="29"/>
    </row>
    <row r="725" spans="1:37" ht="15.75" customHeight="1">
      <c r="A725" s="29"/>
      <c r="B725" s="29"/>
      <c r="C725" s="29"/>
      <c r="D725" s="29"/>
      <c r="E725" s="750"/>
      <c r="F725" s="338"/>
      <c r="G725" s="29"/>
      <c r="H725" s="29"/>
      <c r="I725" s="29"/>
      <c r="J725" s="29"/>
      <c r="K725" s="29"/>
      <c r="L725" s="29"/>
      <c r="M725" s="29"/>
      <c r="N725" s="29"/>
      <c r="O725" s="29"/>
      <c r="P725" s="29"/>
      <c r="Q725" s="29"/>
      <c r="R725" s="29"/>
      <c r="S725" s="29"/>
      <c r="T725" s="325"/>
      <c r="U725" s="29"/>
      <c r="V725" s="29"/>
      <c r="W725" s="29"/>
      <c r="X725" s="29"/>
      <c r="Y725" s="29"/>
      <c r="Z725" s="29"/>
      <c r="AA725" s="29"/>
      <c r="AB725" s="29"/>
      <c r="AC725" s="29"/>
      <c r="AD725" s="29"/>
      <c r="AE725" s="29"/>
      <c r="AF725" s="29"/>
      <c r="AG725" s="29"/>
      <c r="AH725" s="29"/>
      <c r="AI725" s="29"/>
      <c r="AJ725" s="29"/>
      <c r="AK725" s="29"/>
    </row>
    <row r="726" spans="1:37" ht="15.75" customHeight="1">
      <c r="A726" s="29"/>
      <c r="B726" s="29"/>
      <c r="C726" s="29"/>
      <c r="D726" s="29"/>
      <c r="E726" s="750"/>
      <c r="F726" s="338"/>
      <c r="G726" s="29"/>
      <c r="H726" s="29"/>
      <c r="I726" s="29"/>
      <c r="J726" s="29"/>
      <c r="K726" s="29"/>
      <c r="L726" s="29"/>
      <c r="M726" s="29"/>
      <c r="N726" s="29"/>
      <c r="O726" s="29"/>
      <c r="P726" s="29"/>
      <c r="Q726" s="29"/>
      <c r="R726" s="29"/>
      <c r="S726" s="29"/>
      <c r="T726" s="325"/>
      <c r="U726" s="29"/>
      <c r="V726" s="29"/>
      <c r="W726" s="29"/>
      <c r="X726" s="29"/>
      <c r="Y726" s="29"/>
      <c r="Z726" s="29"/>
      <c r="AA726" s="29"/>
      <c r="AB726" s="29"/>
      <c r="AC726" s="29"/>
      <c r="AD726" s="29"/>
      <c r="AE726" s="29"/>
      <c r="AF726" s="29"/>
      <c r="AG726" s="29"/>
      <c r="AH726" s="29"/>
      <c r="AI726" s="29"/>
      <c r="AJ726" s="29"/>
      <c r="AK726" s="29"/>
    </row>
    <row r="727" spans="1:37" ht="15.75" customHeight="1">
      <c r="A727" s="29"/>
      <c r="B727" s="29"/>
      <c r="C727" s="29"/>
      <c r="D727" s="29"/>
      <c r="E727" s="750"/>
      <c r="F727" s="338"/>
      <c r="G727" s="29"/>
      <c r="H727" s="29"/>
      <c r="I727" s="29"/>
      <c r="J727" s="29"/>
      <c r="K727" s="29"/>
      <c r="L727" s="29"/>
      <c r="M727" s="29"/>
      <c r="N727" s="29"/>
      <c r="O727" s="29"/>
      <c r="P727" s="29"/>
      <c r="Q727" s="29"/>
      <c r="R727" s="29"/>
      <c r="S727" s="29"/>
      <c r="T727" s="325"/>
      <c r="U727" s="29"/>
      <c r="V727" s="29"/>
      <c r="W727" s="29"/>
      <c r="X727" s="29"/>
      <c r="Y727" s="29"/>
      <c r="Z727" s="29"/>
      <c r="AA727" s="29"/>
      <c r="AB727" s="29"/>
      <c r="AC727" s="29"/>
      <c r="AD727" s="29"/>
      <c r="AE727" s="29"/>
      <c r="AF727" s="29"/>
      <c r="AG727" s="29"/>
      <c r="AH727" s="29"/>
      <c r="AI727" s="29"/>
      <c r="AJ727" s="29"/>
      <c r="AK727" s="29"/>
    </row>
    <row r="728" spans="1:37" ht="15.75" customHeight="1">
      <c r="A728" s="29"/>
      <c r="B728" s="29"/>
      <c r="C728" s="29"/>
      <c r="D728" s="29"/>
      <c r="E728" s="750"/>
      <c r="F728" s="338"/>
      <c r="G728" s="29"/>
      <c r="H728" s="29"/>
      <c r="I728" s="29"/>
      <c r="J728" s="29"/>
      <c r="K728" s="29"/>
      <c r="L728" s="29"/>
      <c r="M728" s="29"/>
      <c r="N728" s="29"/>
      <c r="O728" s="29"/>
      <c r="P728" s="29"/>
      <c r="Q728" s="29"/>
      <c r="R728" s="29"/>
      <c r="S728" s="29"/>
      <c r="T728" s="325"/>
      <c r="U728" s="29"/>
      <c r="V728" s="29"/>
      <c r="W728" s="29"/>
      <c r="X728" s="29"/>
      <c r="Y728" s="29"/>
      <c r="Z728" s="29"/>
      <c r="AA728" s="29"/>
      <c r="AB728" s="29"/>
      <c r="AC728" s="29"/>
      <c r="AD728" s="29"/>
      <c r="AE728" s="29"/>
      <c r="AF728" s="29"/>
      <c r="AG728" s="29"/>
      <c r="AH728" s="29"/>
      <c r="AI728" s="29"/>
      <c r="AJ728" s="29"/>
      <c r="AK728" s="29"/>
    </row>
    <row r="729" spans="1:37" ht="15.75" customHeight="1">
      <c r="A729" s="29"/>
      <c r="B729" s="29"/>
      <c r="C729" s="29"/>
      <c r="D729" s="29"/>
      <c r="E729" s="750"/>
      <c r="F729" s="338"/>
      <c r="G729" s="29"/>
      <c r="H729" s="29"/>
      <c r="I729" s="29"/>
      <c r="J729" s="29"/>
      <c r="K729" s="29"/>
      <c r="L729" s="29"/>
      <c r="M729" s="29"/>
      <c r="N729" s="29"/>
      <c r="O729" s="29"/>
      <c r="P729" s="29"/>
      <c r="Q729" s="29"/>
      <c r="R729" s="29"/>
      <c r="S729" s="29"/>
      <c r="T729" s="325"/>
      <c r="U729" s="29"/>
      <c r="V729" s="29"/>
      <c r="W729" s="29"/>
      <c r="X729" s="29"/>
      <c r="Y729" s="29"/>
      <c r="Z729" s="29"/>
      <c r="AA729" s="29"/>
      <c r="AB729" s="29"/>
      <c r="AC729" s="29"/>
      <c r="AD729" s="29"/>
      <c r="AE729" s="29"/>
      <c r="AF729" s="29"/>
      <c r="AG729" s="29"/>
      <c r="AH729" s="29"/>
      <c r="AI729" s="29"/>
      <c r="AJ729" s="29"/>
      <c r="AK729" s="29"/>
    </row>
    <row r="730" spans="1:37" ht="15.75" customHeight="1">
      <c r="A730" s="29"/>
      <c r="B730" s="29"/>
      <c r="C730" s="29"/>
      <c r="D730" s="29"/>
      <c r="E730" s="750"/>
      <c r="F730" s="338"/>
      <c r="G730" s="29"/>
      <c r="H730" s="29"/>
      <c r="I730" s="29"/>
      <c r="J730" s="29"/>
      <c r="K730" s="29"/>
      <c r="L730" s="29"/>
      <c r="M730" s="29"/>
      <c r="N730" s="29"/>
      <c r="O730" s="29"/>
      <c r="P730" s="29"/>
      <c r="Q730" s="29"/>
      <c r="R730" s="29"/>
      <c r="S730" s="29"/>
      <c r="T730" s="325"/>
      <c r="U730" s="29"/>
      <c r="V730" s="29"/>
      <c r="W730" s="29"/>
      <c r="X730" s="29"/>
      <c r="Y730" s="29"/>
      <c r="Z730" s="29"/>
      <c r="AA730" s="29"/>
      <c r="AB730" s="29"/>
      <c r="AC730" s="29"/>
      <c r="AD730" s="29"/>
      <c r="AE730" s="29"/>
      <c r="AF730" s="29"/>
      <c r="AG730" s="29"/>
      <c r="AH730" s="29"/>
      <c r="AI730" s="29"/>
      <c r="AJ730" s="29"/>
      <c r="AK730" s="29"/>
    </row>
    <row r="731" spans="1:37" ht="15.75" customHeight="1">
      <c r="A731" s="29"/>
      <c r="B731" s="29"/>
      <c r="C731" s="29"/>
      <c r="D731" s="29"/>
      <c r="E731" s="750"/>
      <c r="F731" s="338"/>
      <c r="G731" s="29"/>
      <c r="H731" s="29"/>
      <c r="I731" s="29"/>
      <c r="J731" s="29"/>
      <c r="K731" s="29"/>
      <c r="L731" s="29"/>
      <c r="M731" s="29"/>
      <c r="N731" s="29"/>
      <c r="O731" s="29"/>
      <c r="P731" s="29"/>
      <c r="Q731" s="29"/>
      <c r="R731" s="29"/>
      <c r="S731" s="29"/>
      <c r="T731" s="325"/>
      <c r="U731" s="29"/>
      <c r="V731" s="29"/>
      <c r="W731" s="29"/>
      <c r="X731" s="29"/>
      <c r="Y731" s="29"/>
      <c r="Z731" s="29"/>
      <c r="AA731" s="29"/>
      <c r="AB731" s="29"/>
      <c r="AC731" s="29"/>
      <c r="AD731" s="29"/>
      <c r="AE731" s="29"/>
      <c r="AF731" s="29"/>
      <c r="AG731" s="29"/>
      <c r="AH731" s="29"/>
      <c r="AI731" s="29"/>
      <c r="AJ731" s="29"/>
      <c r="AK731" s="29"/>
    </row>
    <row r="732" spans="1:37" ht="15.75" customHeight="1">
      <c r="A732" s="29"/>
      <c r="B732" s="29"/>
      <c r="C732" s="29"/>
      <c r="D732" s="29"/>
      <c r="E732" s="750"/>
      <c r="F732" s="338"/>
      <c r="G732" s="29"/>
      <c r="H732" s="29"/>
      <c r="I732" s="29"/>
      <c r="J732" s="29"/>
      <c r="K732" s="29"/>
      <c r="L732" s="29"/>
      <c r="M732" s="29"/>
      <c r="N732" s="29"/>
      <c r="O732" s="29"/>
      <c r="P732" s="29"/>
      <c r="Q732" s="29"/>
      <c r="R732" s="29"/>
      <c r="S732" s="29"/>
      <c r="T732" s="325"/>
      <c r="U732" s="29"/>
      <c r="V732" s="29"/>
      <c r="W732" s="29"/>
      <c r="X732" s="29"/>
      <c r="Y732" s="29"/>
      <c r="Z732" s="29"/>
      <c r="AA732" s="29"/>
      <c r="AB732" s="29"/>
      <c r="AC732" s="29"/>
      <c r="AD732" s="29"/>
      <c r="AE732" s="29"/>
      <c r="AF732" s="29"/>
      <c r="AG732" s="29"/>
      <c r="AH732" s="29"/>
      <c r="AI732" s="29"/>
      <c r="AJ732" s="29"/>
      <c r="AK732" s="29"/>
    </row>
    <row r="733" spans="1:37" ht="15.75" customHeight="1">
      <c r="A733" s="29"/>
      <c r="B733" s="29"/>
      <c r="C733" s="29"/>
      <c r="D733" s="29"/>
      <c r="E733" s="750"/>
      <c r="F733" s="338"/>
      <c r="G733" s="29"/>
      <c r="H733" s="29"/>
      <c r="I733" s="29"/>
      <c r="J733" s="29"/>
      <c r="K733" s="29"/>
      <c r="L733" s="29"/>
      <c r="M733" s="29"/>
      <c r="N733" s="29"/>
      <c r="O733" s="29"/>
      <c r="P733" s="29"/>
      <c r="Q733" s="29"/>
      <c r="R733" s="29"/>
      <c r="S733" s="29"/>
      <c r="T733" s="325"/>
      <c r="U733" s="29"/>
      <c r="V733" s="29"/>
      <c r="W733" s="29"/>
      <c r="X733" s="29"/>
      <c r="Y733" s="29"/>
      <c r="Z733" s="29"/>
      <c r="AA733" s="29"/>
      <c r="AB733" s="29"/>
      <c r="AC733" s="29"/>
      <c r="AD733" s="29"/>
      <c r="AE733" s="29"/>
      <c r="AF733" s="29"/>
      <c r="AG733" s="29"/>
      <c r="AH733" s="29"/>
      <c r="AI733" s="29"/>
      <c r="AJ733" s="29"/>
      <c r="AK733" s="29"/>
    </row>
    <row r="734" spans="1:37" ht="15.75" customHeight="1">
      <c r="A734" s="29"/>
      <c r="B734" s="29"/>
      <c r="C734" s="29"/>
      <c r="D734" s="29"/>
      <c r="E734" s="750"/>
      <c r="F734" s="338"/>
      <c r="G734" s="29"/>
      <c r="H734" s="29"/>
      <c r="I734" s="29"/>
      <c r="J734" s="29"/>
      <c r="K734" s="29"/>
      <c r="L734" s="29"/>
      <c r="M734" s="29"/>
      <c r="N734" s="29"/>
      <c r="O734" s="29"/>
      <c r="P734" s="29"/>
      <c r="Q734" s="29"/>
      <c r="R734" s="29"/>
      <c r="S734" s="29"/>
      <c r="T734" s="325"/>
      <c r="U734" s="29"/>
      <c r="V734" s="29"/>
      <c r="W734" s="29"/>
      <c r="X734" s="29"/>
      <c r="Y734" s="29"/>
      <c r="Z734" s="29"/>
      <c r="AA734" s="29"/>
      <c r="AB734" s="29"/>
      <c r="AC734" s="29"/>
      <c r="AD734" s="29"/>
      <c r="AE734" s="29"/>
      <c r="AF734" s="29"/>
      <c r="AG734" s="29"/>
      <c r="AH734" s="29"/>
      <c r="AI734" s="29"/>
      <c r="AJ734" s="29"/>
      <c r="AK734" s="29"/>
    </row>
    <row r="735" spans="1:37" ht="15.75" customHeight="1">
      <c r="A735" s="29"/>
      <c r="B735" s="29"/>
      <c r="C735" s="29"/>
      <c r="D735" s="29"/>
      <c r="E735" s="750"/>
      <c r="F735" s="338"/>
      <c r="G735" s="29"/>
      <c r="H735" s="29"/>
      <c r="I735" s="29"/>
      <c r="J735" s="29"/>
      <c r="K735" s="29"/>
      <c r="L735" s="29"/>
      <c r="M735" s="29"/>
      <c r="N735" s="29"/>
      <c r="O735" s="29"/>
      <c r="P735" s="29"/>
      <c r="Q735" s="29"/>
      <c r="R735" s="29"/>
      <c r="S735" s="29"/>
      <c r="T735" s="325"/>
      <c r="U735" s="29"/>
      <c r="V735" s="29"/>
      <c r="W735" s="29"/>
      <c r="X735" s="29"/>
      <c r="Y735" s="29"/>
      <c r="Z735" s="29"/>
      <c r="AA735" s="29"/>
      <c r="AB735" s="29"/>
      <c r="AC735" s="29"/>
      <c r="AD735" s="29"/>
      <c r="AE735" s="29"/>
      <c r="AF735" s="29"/>
      <c r="AG735" s="29"/>
      <c r="AH735" s="29"/>
      <c r="AI735" s="29"/>
      <c r="AJ735" s="29"/>
      <c r="AK735" s="29"/>
    </row>
    <row r="736" spans="1:37" ht="15.75" customHeight="1">
      <c r="A736" s="29"/>
      <c r="B736" s="29"/>
      <c r="C736" s="29"/>
      <c r="D736" s="29"/>
      <c r="E736" s="750"/>
      <c r="F736" s="338"/>
      <c r="G736" s="29"/>
      <c r="H736" s="29"/>
      <c r="I736" s="29"/>
      <c r="J736" s="29"/>
      <c r="K736" s="29"/>
      <c r="L736" s="29"/>
      <c r="M736" s="29"/>
      <c r="N736" s="29"/>
      <c r="O736" s="29"/>
      <c r="P736" s="29"/>
      <c r="Q736" s="29"/>
      <c r="R736" s="29"/>
      <c r="S736" s="29"/>
      <c r="T736" s="325"/>
      <c r="U736" s="29"/>
      <c r="V736" s="29"/>
      <c r="W736" s="29"/>
      <c r="X736" s="29"/>
      <c r="Y736" s="29"/>
      <c r="Z736" s="29"/>
      <c r="AA736" s="29"/>
      <c r="AB736" s="29"/>
      <c r="AC736" s="29"/>
      <c r="AD736" s="29"/>
      <c r="AE736" s="29"/>
      <c r="AF736" s="29"/>
      <c r="AG736" s="29"/>
      <c r="AH736" s="29"/>
      <c r="AI736" s="29"/>
      <c r="AJ736" s="29"/>
      <c r="AK736" s="29"/>
    </row>
    <row r="737" spans="1:37" ht="15.75" customHeight="1">
      <c r="A737" s="29"/>
      <c r="B737" s="29"/>
      <c r="C737" s="29"/>
      <c r="D737" s="29"/>
      <c r="E737" s="750"/>
      <c r="F737" s="338"/>
      <c r="G737" s="29"/>
      <c r="H737" s="29"/>
      <c r="I737" s="29"/>
      <c r="J737" s="29"/>
      <c r="K737" s="29"/>
      <c r="L737" s="29"/>
      <c r="M737" s="29"/>
      <c r="N737" s="29"/>
      <c r="O737" s="29"/>
      <c r="P737" s="29"/>
      <c r="Q737" s="29"/>
      <c r="R737" s="29"/>
      <c r="S737" s="29"/>
      <c r="T737" s="325"/>
      <c r="U737" s="29"/>
      <c r="V737" s="29"/>
      <c r="W737" s="29"/>
      <c r="X737" s="29"/>
      <c r="Y737" s="29"/>
      <c r="Z737" s="29"/>
      <c r="AA737" s="29"/>
      <c r="AB737" s="29"/>
      <c r="AC737" s="29"/>
      <c r="AD737" s="29"/>
      <c r="AE737" s="29"/>
      <c r="AF737" s="29"/>
      <c r="AG737" s="29"/>
      <c r="AH737" s="29"/>
      <c r="AI737" s="29"/>
      <c r="AJ737" s="29"/>
      <c r="AK737" s="29"/>
    </row>
    <row r="738" spans="1:37" ht="15.75" customHeight="1">
      <c r="A738" s="29"/>
      <c r="B738" s="29"/>
      <c r="C738" s="29"/>
      <c r="D738" s="29"/>
      <c r="E738" s="750"/>
      <c r="F738" s="338"/>
      <c r="G738" s="29"/>
      <c r="H738" s="29"/>
      <c r="I738" s="29"/>
      <c r="J738" s="29"/>
      <c r="K738" s="29"/>
      <c r="L738" s="29"/>
      <c r="M738" s="29"/>
      <c r="N738" s="29"/>
      <c r="O738" s="29"/>
      <c r="P738" s="29"/>
      <c r="Q738" s="29"/>
      <c r="R738" s="29"/>
      <c r="S738" s="29"/>
      <c r="T738" s="325"/>
      <c r="U738" s="29"/>
      <c r="V738" s="29"/>
      <c r="W738" s="29"/>
      <c r="X738" s="29"/>
      <c r="Y738" s="29"/>
      <c r="Z738" s="29"/>
      <c r="AA738" s="29"/>
      <c r="AB738" s="29"/>
      <c r="AC738" s="29"/>
      <c r="AD738" s="29"/>
      <c r="AE738" s="29"/>
      <c r="AF738" s="29"/>
      <c r="AG738" s="29"/>
      <c r="AH738" s="29"/>
      <c r="AI738" s="29"/>
      <c r="AJ738" s="29"/>
      <c r="AK738" s="29"/>
    </row>
    <row r="739" spans="1:37" ht="15.75" customHeight="1">
      <c r="A739" s="29"/>
      <c r="B739" s="29"/>
      <c r="C739" s="29"/>
      <c r="D739" s="29"/>
      <c r="E739" s="750"/>
      <c r="F739" s="338"/>
      <c r="G739" s="29"/>
      <c r="H739" s="29"/>
      <c r="I739" s="29"/>
      <c r="J739" s="29"/>
      <c r="K739" s="29"/>
      <c r="L739" s="29"/>
      <c r="M739" s="29"/>
      <c r="N739" s="29"/>
      <c r="O739" s="29"/>
      <c r="P739" s="29"/>
      <c r="Q739" s="29"/>
      <c r="R739" s="29"/>
      <c r="S739" s="29"/>
      <c r="T739" s="325"/>
      <c r="U739" s="29"/>
      <c r="V739" s="29"/>
      <c r="W739" s="29"/>
      <c r="X739" s="29"/>
      <c r="Y739" s="29"/>
      <c r="Z739" s="29"/>
      <c r="AA739" s="29"/>
      <c r="AB739" s="29"/>
      <c r="AC739" s="29"/>
      <c r="AD739" s="29"/>
      <c r="AE739" s="29"/>
      <c r="AF739" s="29"/>
      <c r="AG739" s="29"/>
      <c r="AH739" s="29"/>
      <c r="AI739" s="29"/>
      <c r="AJ739" s="29"/>
      <c r="AK739" s="29"/>
    </row>
    <row r="740" spans="1:37" ht="15.75" customHeight="1">
      <c r="A740" s="29"/>
      <c r="B740" s="29"/>
      <c r="C740" s="29"/>
      <c r="D740" s="29"/>
      <c r="E740" s="750"/>
      <c r="F740" s="338"/>
      <c r="G740" s="29"/>
      <c r="H740" s="29"/>
      <c r="I740" s="29"/>
      <c r="J740" s="29"/>
      <c r="K740" s="29"/>
      <c r="L740" s="29"/>
      <c r="M740" s="29"/>
      <c r="N740" s="29"/>
      <c r="O740" s="29"/>
      <c r="P740" s="29"/>
      <c r="Q740" s="29"/>
      <c r="R740" s="29"/>
      <c r="S740" s="29"/>
      <c r="T740" s="325"/>
      <c r="U740" s="29"/>
      <c r="V740" s="29"/>
      <c r="W740" s="29"/>
      <c r="X740" s="29"/>
      <c r="Y740" s="29"/>
      <c r="Z740" s="29"/>
      <c r="AA740" s="29"/>
      <c r="AB740" s="29"/>
      <c r="AC740" s="29"/>
      <c r="AD740" s="29"/>
      <c r="AE740" s="29"/>
      <c r="AF740" s="29"/>
      <c r="AG740" s="29"/>
      <c r="AH740" s="29"/>
      <c r="AI740" s="29"/>
      <c r="AJ740" s="29"/>
      <c r="AK740" s="29"/>
    </row>
    <row r="741" spans="1:37" ht="15.75" customHeight="1">
      <c r="A741" s="29"/>
      <c r="B741" s="29"/>
      <c r="C741" s="29"/>
      <c r="D741" s="29"/>
      <c r="E741" s="750"/>
      <c r="F741" s="338"/>
      <c r="G741" s="29"/>
      <c r="H741" s="29"/>
      <c r="I741" s="29"/>
      <c r="J741" s="29"/>
      <c r="K741" s="29"/>
      <c r="L741" s="29"/>
      <c r="M741" s="29"/>
      <c r="N741" s="29"/>
      <c r="O741" s="29"/>
      <c r="P741" s="29"/>
      <c r="Q741" s="29"/>
      <c r="R741" s="29"/>
      <c r="S741" s="29"/>
      <c r="T741" s="325"/>
      <c r="U741" s="29"/>
      <c r="V741" s="29"/>
      <c r="W741" s="29"/>
      <c r="X741" s="29"/>
      <c r="Y741" s="29"/>
      <c r="Z741" s="29"/>
      <c r="AA741" s="29"/>
      <c r="AB741" s="29"/>
      <c r="AC741" s="29"/>
      <c r="AD741" s="29"/>
      <c r="AE741" s="29"/>
      <c r="AF741" s="29"/>
      <c r="AG741" s="29"/>
      <c r="AH741" s="29"/>
      <c r="AI741" s="29"/>
      <c r="AJ741" s="29"/>
      <c r="AK741" s="29"/>
    </row>
    <row r="742" spans="1:37" ht="15.75" customHeight="1">
      <c r="A742" s="29"/>
      <c r="B742" s="29"/>
      <c r="C742" s="29"/>
      <c r="D742" s="29"/>
      <c r="E742" s="750"/>
      <c r="F742" s="338"/>
      <c r="G742" s="29"/>
      <c r="H742" s="29"/>
      <c r="I742" s="29"/>
      <c r="J742" s="29"/>
      <c r="K742" s="29"/>
      <c r="L742" s="29"/>
      <c r="M742" s="29"/>
      <c r="N742" s="29"/>
      <c r="O742" s="29"/>
      <c r="P742" s="29"/>
      <c r="Q742" s="29"/>
      <c r="R742" s="29"/>
      <c r="S742" s="29"/>
      <c r="T742" s="325"/>
      <c r="U742" s="29"/>
      <c r="V742" s="29"/>
      <c r="W742" s="29"/>
      <c r="X742" s="29"/>
      <c r="Y742" s="29"/>
      <c r="Z742" s="29"/>
      <c r="AA742" s="29"/>
      <c r="AB742" s="29"/>
      <c r="AC742" s="29"/>
      <c r="AD742" s="29"/>
      <c r="AE742" s="29"/>
      <c r="AF742" s="29"/>
      <c r="AG742" s="29"/>
      <c r="AH742" s="29"/>
      <c r="AI742" s="29"/>
      <c r="AJ742" s="29"/>
      <c r="AK742" s="29"/>
    </row>
    <row r="743" spans="1:37" ht="15.75" customHeight="1">
      <c r="A743" s="29"/>
      <c r="B743" s="29"/>
      <c r="C743" s="29"/>
      <c r="D743" s="29"/>
      <c r="E743" s="750"/>
      <c r="F743" s="338"/>
      <c r="G743" s="29"/>
      <c r="H743" s="29"/>
      <c r="I743" s="29"/>
      <c r="J743" s="29"/>
      <c r="K743" s="29"/>
      <c r="L743" s="29"/>
      <c r="M743" s="29"/>
      <c r="N743" s="29"/>
      <c r="O743" s="29"/>
      <c r="P743" s="29"/>
      <c r="Q743" s="29"/>
      <c r="R743" s="29"/>
      <c r="S743" s="29"/>
      <c r="T743" s="325"/>
      <c r="U743" s="29"/>
      <c r="V743" s="29"/>
      <c r="W743" s="29"/>
      <c r="X743" s="29"/>
      <c r="Y743" s="29"/>
      <c r="Z743" s="29"/>
      <c r="AA743" s="29"/>
      <c r="AB743" s="29"/>
      <c r="AC743" s="29"/>
      <c r="AD743" s="29"/>
      <c r="AE743" s="29"/>
      <c r="AF743" s="29"/>
      <c r="AG743" s="29"/>
      <c r="AH743" s="29"/>
      <c r="AI743" s="29"/>
      <c r="AJ743" s="29"/>
      <c r="AK743" s="29"/>
    </row>
    <row r="744" spans="1:37" ht="15.75" customHeight="1">
      <c r="A744" s="29"/>
      <c r="B744" s="29"/>
      <c r="C744" s="29"/>
      <c r="D744" s="29"/>
      <c r="E744" s="750"/>
      <c r="F744" s="338"/>
      <c r="G744" s="29"/>
      <c r="H744" s="29"/>
      <c r="I744" s="29"/>
      <c r="J744" s="29"/>
      <c r="K744" s="29"/>
      <c r="L744" s="29"/>
      <c r="M744" s="29"/>
      <c r="N744" s="29"/>
      <c r="O744" s="29"/>
      <c r="P744" s="29"/>
      <c r="Q744" s="29"/>
      <c r="R744" s="29"/>
      <c r="S744" s="29"/>
      <c r="T744" s="325"/>
      <c r="U744" s="29"/>
      <c r="V744" s="29"/>
      <c r="W744" s="29"/>
      <c r="X744" s="29"/>
      <c r="Y744" s="29"/>
      <c r="Z744" s="29"/>
      <c r="AA744" s="29"/>
      <c r="AB744" s="29"/>
      <c r="AC744" s="29"/>
      <c r="AD744" s="29"/>
      <c r="AE744" s="29"/>
      <c r="AF744" s="29"/>
      <c r="AG744" s="29"/>
      <c r="AH744" s="29"/>
      <c r="AI744" s="29"/>
      <c r="AJ744" s="29"/>
      <c r="AK744" s="29"/>
    </row>
    <row r="745" spans="1:37" ht="15.75" customHeight="1">
      <c r="A745" s="29"/>
      <c r="B745" s="29"/>
      <c r="C745" s="29"/>
      <c r="D745" s="29"/>
      <c r="E745" s="750"/>
      <c r="F745" s="338"/>
      <c r="G745" s="29"/>
      <c r="H745" s="29"/>
      <c r="I745" s="29"/>
      <c r="J745" s="29"/>
      <c r="K745" s="29"/>
      <c r="L745" s="29"/>
      <c r="M745" s="29"/>
      <c r="N745" s="29"/>
      <c r="O745" s="29"/>
      <c r="P745" s="29"/>
      <c r="Q745" s="29"/>
      <c r="R745" s="29"/>
      <c r="S745" s="29"/>
      <c r="T745" s="325"/>
      <c r="U745" s="29"/>
      <c r="V745" s="29"/>
      <c r="W745" s="29"/>
      <c r="X745" s="29"/>
      <c r="Y745" s="29"/>
      <c r="Z745" s="29"/>
      <c r="AA745" s="29"/>
      <c r="AB745" s="29"/>
      <c r="AC745" s="29"/>
      <c r="AD745" s="29"/>
      <c r="AE745" s="29"/>
      <c r="AF745" s="29"/>
      <c r="AG745" s="29"/>
      <c r="AH745" s="29"/>
      <c r="AI745" s="29"/>
      <c r="AJ745" s="29"/>
      <c r="AK745" s="29"/>
    </row>
    <row r="746" spans="1:37" ht="15.75" customHeight="1">
      <c r="A746" s="29"/>
      <c r="B746" s="29"/>
      <c r="C746" s="29"/>
      <c r="D746" s="29"/>
      <c r="E746" s="750"/>
      <c r="F746" s="338"/>
      <c r="G746" s="29"/>
      <c r="H746" s="29"/>
      <c r="I746" s="29"/>
      <c r="J746" s="29"/>
      <c r="K746" s="29"/>
      <c r="L746" s="29"/>
      <c r="M746" s="29"/>
      <c r="N746" s="29"/>
      <c r="O746" s="29"/>
      <c r="P746" s="29"/>
      <c r="Q746" s="29"/>
      <c r="R746" s="29"/>
      <c r="S746" s="29"/>
      <c r="T746" s="325"/>
      <c r="U746" s="29"/>
      <c r="V746" s="29"/>
      <c r="W746" s="29"/>
      <c r="X746" s="29"/>
      <c r="Y746" s="29"/>
      <c r="Z746" s="29"/>
      <c r="AA746" s="29"/>
      <c r="AB746" s="29"/>
      <c r="AC746" s="29"/>
      <c r="AD746" s="29"/>
      <c r="AE746" s="29"/>
      <c r="AF746" s="29"/>
      <c r="AG746" s="29"/>
      <c r="AH746" s="29"/>
      <c r="AI746" s="29"/>
      <c r="AJ746" s="29"/>
      <c r="AK746" s="29"/>
    </row>
    <row r="747" spans="1:37" ht="15.75" customHeight="1">
      <c r="A747" s="29"/>
      <c r="B747" s="29"/>
      <c r="C747" s="29"/>
      <c r="D747" s="29"/>
      <c r="E747" s="750"/>
      <c r="F747" s="338"/>
      <c r="G747" s="29"/>
      <c r="H747" s="29"/>
      <c r="I747" s="29"/>
      <c r="J747" s="29"/>
      <c r="K747" s="29"/>
      <c r="L747" s="29"/>
      <c r="M747" s="29"/>
      <c r="N747" s="29"/>
      <c r="O747" s="29"/>
      <c r="P747" s="29"/>
      <c r="Q747" s="29"/>
      <c r="R747" s="29"/>
      <c r="S747" s="29"/>
      <c r="T747" s="325"/>
      <c r="U747" s="29"/>
      <c r="V747" s="29"/>
      <c r="W747" s="29"/>
      <c r="X747" s="29"/>
      <c r="Y747" s="29"/>
      <c r="Z747" s="29"/>
      <c r="AA747" s="29"/>
      <c r="AB747" s="29"/>
      <c r="AC747" s="29"/>
      <c r="AD747" s="29"/>
      <c r="AE747" s="29"/>
      <c r="AF747" s="29"/>
      <c r="AG747" s="29"/>
      <c r="AH747" s="29"/>
      <c r="AI747" s="29"/>
      <c r="AJ747" s="29"/>
      <c r="AK747" s="29"/>
    </row>
    <row r="748" spans="1:37" ht="15.75" customHeight="1">
      <c r="A748" s="29"/>
      <c r="B748" s="29"/>
      <c r="C748" s="29"/>
      <c r="D748" s="29"/>
      <c r="E748" s="750"/>
      <c r="F748" s="338"/>
      <c r="G748" s="29"/>
      <c r="H748" s="29"/>
      <c r="I748" s="29"/>
      <c r="J748" s="29"/>
      <c r="K748" s="29"/>
      <c r="L748" s="29"/>
      <c r="M748" s="29"/>
      <c r="N748" s="29"/>
      <c r="O748" s="29"/>
      <c r="P748" s="29"/>
      <c r="Q748" s="29"/>
      <c r="R748" s="29"/>
      <c r="S748" s="29"/>
      <c r="T748" s="325"/>
      <c r="U748" s="29"/>
      <c r="V748" s="29"/>
      <c r="W748" s="29"/>
      <c r="X748" s="29"/>
      <c r="Y748" s="29"/>
      <c r="Z748" s="29"/>
      <c r="AA748" s="29"/>
      <c r="AB748" s="29"/>
      <c r="AC748" s="29"/>
      <c r="AD748" s="29"/>
      <c r="AE748" s="29"/>
      <c r="AF748" s="29"/>
      <c r="AG748" s="29"/>
      <c r="AH748" s="29"/>
      <c r="AI748" s="29"/>
      <c r="AJ748" s="29"/>
      <c r="AK748" s="29"/>
    </row>
    <row r="749" spans="1:37" ht="15.75" customHeight="1">
      <c r="A749" s="29"/>
      <c r="B749" s="29"/>
      <c r="C749" s="29"/>
      <c r="D749" s="29"/>
      <c r="E749" s="750"/>
      <c r="F749" s="338"/>
      <c r="G749" s="29"/>
      <c r="H749" s="29"/>
      <c r="I749" s="29"/>
      <c r="J749" s="29"/>
      <c r="K749" s="29"/>
      <c r="L749" s="29"/>
      <c r="M749" s="29"/>
      <c r="N749" s="29"/>
      <c r="O749" s="29"/>
      <c r="P749" s="29"/>
      <c r="Q749" s="29"/>
      <c r="R749" s="29"/>
      <c r="S749" s="29"/>
      <c r="T749" s="325"/>
      <c r="U749" s="29"/>
      <c r="V749" s="29"/>
      <c r="W749" s="29"/>
      <c r="X749" s="29"/>
      <c r="Y749" s="29"/>
      <c r="Z749" s="29"/>
      <c r="AA749" s="29"/>
      <c r="AB749" s="29"/>
      <c r="AC749" s="29"/>
      <c r="AD749" s="29"/>
      <c r="AE749" s="29"/>
      <c r="AF749" s="29"/>
      <c r="AG749" s="29"/>
      <c r="AH749" s="29"/>
      <c r="AI749" s="29"/>
      <c r="AJ749" s="29"/>
      <c r="AK749" s="29"/>
    </row>
    <row r="750" spans="1:37" ht="15.75" customHeight="1">
      <c r="A750" s="29"/>
      <c r="B750" s="29"/>
      <c r="C750" s="29"/>
      <c r="D750" s="29"/>
      <c r="E750" s="750"/>
      <c r="F750" s="338"/>
      <c r="G750" s="29"/>
      <c r="H750" s="29"/>
      <c r="I750" s="29"/>
      <c r="J750" s="29"/>
      <c r="K750" s="29"/>
      <c r="L750" s="29"/>
      <c r="M750" s="29"/>
      <c r="N750" s="29"/>
      <c r="O750" s="29"/>
      <c r="P750" s="29"/>
      <c r="Q750" s="29"/>
      <c r="R750" s="29"/>
      <c r="S750" s="29"/>
      <c r="T750" s="325"/>
      <c r="U750" s="29"/>
      <c r="V750" s="29"/>
      <c r="W750" s="29"/>
      <c r="X750" s="29"/>
      <c r="Y750" s="29"/>
      <c r="Z750" s="29"/>
      <c r="AA750" s="29"/>
      <c r="AB750" s="29"/>
      <c r="AC750" s="29"/>
      <c r="AD750" s="29"/>
      <c r="AE750" s="29"/>
      <c r="AF750" s="29"/>
      <c r="AG750" s="29"/>
      <c r="AH750" s="29"/>
      <c r="AI750" s="29"/>
      <c r="AJ750" s="29"/>
      <c r="AK750" s="29"/>
    </row>
    <row r="751" spans="1:37" ht="15.75" customHeight="1">
      <c r="A751" s="29"/>
      <c r="B751" s="29"/>
      <c r="C751" s="29"/>
      <c r="D751" s="29"/>
      <c r="E751" s="750"/>
      <c r="F751" s="338"/>
      <c r="G751" s="29"/>
      <c r="H751" s="29"/>
      <c r="I751" s="29"/>
      <c r="J751" s="29"/>
      <c r="K751" s="29"/>
      <c r="L751" s="29"/>
      <c r="M751" s="29"/>
      <c r="N751" s="29"/>
      <c r="O751" s="29"/>
      <c r="P751" s="29"/>
      <c r="Q751" s="29"/>
      <c r="R751" s="29"/>
      <c r="S751" s="29"/>
      <c r="T751" s="325"/>
      <c r="U751" s="29"/>
      <c r="V751" s="29"/>
      <c r="W751" s="29"/>
      <c r="X751" s="29"/>
      <c r="Y751" s="29"/>
      <c r="Z751" s="29"/>
      <c r="AA751" s="29"/>
      <c r="AB751" s="29"/>
      <c r="AC751" s="29"/>
      <c r="AD751" s="29"/>
      <c r="AE751" s="29"/>
      <c r="AF751" s="29"/>
      <c r="AG751" s="29"/>
      <c r="AH751" s="29"/>
      <c r="AI751" s="29"/>
      <c r="AJ751" s="29"/>
      <c r="AK751" s="29"/>
    </row>
    <row r="752" spans="1:37" ht="15.75" customHeight="1">
      <c r="A752" s="29"/>
      <c r="B752" s="29"/>
      <c r="C752" s="29"/>
      <c r="D752" s="29"/>
      <c r="E752" s="750"/>
      <c r="F752" s="338"/>
      <c r="G752" s="29"/>
      <c r="H752" s="29"/>
      <c r="I752" s="29"/>
      <c r="J752" s="29"/>
      <c r="K752" s="29"/>
      <c r="L752" s="29"/>
      <c r="M752" s="29"/>
      <c r="N752" s="29"/>
      <c r="O752" s="29"/>
      <c r="P752" s="29"/>
      <c r="Q752" s="29"/>
      <c r="R752" s="29"/>
      <c r="S752" s="29"/>
      <c r="T752" s="325"/>
      <c r="U752" s="29"/>
      <c r="V752" s="29"/>
      <c r="W752" s="29"/>
      <c r="X752" s="29"/>
      <c r="Y752" s="29"/>
      <c r="Z752" s="29"/>
      <c r="AA752" s="29"/>
      <c r="AB752" s="29"/>
      <c r="AC752" s="29"/>
      <c r="AD752" s="29"/>
      <c r="AE752" s="29"/>
      <c r="AF752" s="29"/>
      <c r="AG752" s="29"/>
      <c r="AH752" s="29"/>
      <c r="AI752" s="29"/>
      <c r="AJ752" s="29"/>
      <c r="AK752" s="29"/>
    </row>
    <row r="753" spans="1:37" ht="15.75" customHeight="1">
      <c r="A753" s="29"/>
      <c r="B753" s="29"/>
      <c r="C753" s="29"/>
      <c r="D753" s="29"/>
      <c r="E753" s="750"/>
      <c r="F753" s="338"/>
      <c r="G753" s="29"/>
      <c r="H753" s="29"/>
      <c r="I753" s="29"/>
      <c r="J753" s="29"/>
      <c r="K753" s="29"/>
      <c r="L753" s="29"/>
      <c r="M753" s="29"/>
      <c r="N753" s="29"/>
      <c r="O753" s="29"/>
      <c r="P753" s="29"/>
      <c r="Q753" s="29"/>
      <c r="R753" s="29"/>
      <c r="S753" s="29"/>
      <c r="T753" s="325"/>
      <c r="U753" s="29"/>
      <c r="V753" s="29"/>
      <c r="W753" s="29"/>
      <c r="X753" s="29"/>
      <c r="Y753" s="29"/>
      <c r="Z753" s="29"/>
      <c r="AA753" s="29"/>
      <c r="AB753" s="29"/>
      <c r="AC753" s="29"/>
      <c r="AD753" s="29"/>
      <c r="AE753" s="29"/>
      <c r="AF753" s="29"/>
      <c r="AG753" s="29"/>
      <c r="AH753" s="29"/>
      <c r="AI753" s="29"/>
      <c r="AJ753" s="29"/>
      <c r="AK753" s="29"/>
    </row>
    <row r="754" spans="1:37" ht="15.75" customHeight="1">
      <c r="A754" s="29"/>
      <c r="B754" s="29"/>
      <c r="C754" s="29"/>
      <c r="D754" s="29"/>
      <c r="E754" s="750"/>
      <c r="F754" s="338"/>
      <c r="G754" s="29"/>
      <c r="H754" s="29"/>
      <c r="I754" s="29"/>
      <c r="J754" s="29"/>
      <c r="K754" s="29"/>
      <c r="L754" s="29"/>
      <c r="M754" s="29"/>
      <c r="N754" s="29"/>
      <c r="O754" s="29"/>
      <c r="P754" s="29"/>
      <c r="Q754" s="29"/>
      <c r="R754" s="29"/>
      <c r="S754" s="29"/>
      <c r="T754" s="325"/>
      <c r="U754" s="29"/>
      <c r="V754" s="29"/>
      <c r="W754" s="29"/>
      <c r="X754" s="29"/>
      <c r="Y754" s="29"/>
      <c r="Z754" s="29"/>
      <c r="AA754" s="29"/>
      <c r="AB754" s="29"/>
      <c r="AC754" s="29"/>
      <c r="AD754" s="29"/>
      <c r="AE754" s="29"/>
      <c r="AF754" s="29"/>
      <c r="AG754" s="29"/>
      <c r="AH754" s="29"/>
      <c r="AI754" s="29"/>
      <c r="AJ754" s="29"/>
      <c r="AK754" s="29"/>
    </row>
    <row r="755" spans="1:37" ht="15.75" customHeight="1">
      <c r="A755" s="29"/>
      <c r="B755" s="29"/>
      <c r="C755" s="29"/>
      <c r="D755" s="29"/>
      <c r="E755" s="750"/>
      <c r="F755" s="338"/>
      <c r="G755" s="29"/>
      <c r="H755" s="29"/>
      <c r="I755" s="29"/>
      <c r="J755" s="29"/>
      <c r="K755" s="29"/>
      <c r="L755" s="29"/>
      <c r="M755" s="29"/>
      <c r="N755" s="29"/>
      <c r="O755" s="29"/>
      <c r="P755" s="29"/>
      <c r="Q755" s="29"/>
      <c r="R755" s="29"/>
      <c r="S755" s="29"/>
      <c r="T755" s="325"/>
      <c r="U755" s="29"/>
      <c r="V755" s="29"/>
      <c r="W755" s="29"/>
      <c r="X755" s="29"/>
      <c r="Y755" s="29"/>
      <c r="Z755" s="29"/>
      <c r="AA755" s="29"/>
      <c r="AB755" s="29"/>
      <c r="AC755" s="29"/>
      <c r="AD755" s="29"/>
      <c r="AE755" s="29"/>
      <c r="AF755" s="29"/>
      <c r="AG755" s="29"/>
      <c r="AH755" s="29"/>
      <c r="AI755" s="29"/>
      <c r="AJ755" s="29"/>
      <c r="AK755" s="29"/>
    </row>
    <row r="756" spans="1:37" ht="15.75" customHeight="1">
      <c r="A756" s="29"/>
      <c r="B756" s="29"/>
      <c r="C756" s="29"/>
      <c r="D756" s="29"/>
      <c r="E756" s="750"/>
      <c r="F756" s="338"/>
      <c r="G756" s="29"/>
      <c r="H756" s="29"/>
      <c r="I756" s="29"/>
      <c r="J756" s="29"/>
      <c r="K756" s="29"/>
      <c r="L756" s="29"/>
      <c r="M756" s="29"/>
      <c r="N756" s="29"/>
      <c r="O756" s="29"/>
      <c r="P756" s="29"/>
      <c r="Q756" s="29"/>
      <c r="R756" s="29"/>
      <c r="S756" s="29"/>
      <c r="T756" s="325"/>
      <c r="U756" s="29"/>
      <c r="V756" s="29"/>
      <c r="W756" s="29"/>
      <c r="X756" s="29"/>
      <c r="Y756" s="29"/>
      <c r="Z756" s="29"/>
      <c r="AA756" s="29"/>
      <c r="AB756" s="29"/>
      <c r="AC756" s="29"/>
      <c r="AD756" s="29"/>
      <c r="AE756" s="29"/>
      <c r="AF756" s="29"/>
      <c r="AG756" s="29"/>
      <c r="AH756" s="29"/>
      <c r="AI756" s="29"/>
      <c r="AJ756" s="29"/>
      <c r="AK756" s="29"/>
    </row>
    <row r="757" spans="1:37" ht="15.75" customHeight="1">
      <c r="A757" s="29"/>
      <c r="B757" s="29"/>
      <c r="C757" s="29"/>
      <c r="D757" s="29"/>
      <c r="E757" s="750"/>
      <c r="F757" s="338"/>
      <c r="G757" s="29"/>
      <c r="H757" s="29"/>
      <c r="I757" s="29"/>
      <c r="J757" s="29"/>
      <c r="K757" s="29"/>
      <c r="L757" s="29"/>
      <c r="M757" s="29"/>
      <c r="N757" s="29"/>
      <c r="O757" s="29"/>
      <c r="P757" s="29"/>
      <c r="Q757" s="29"/>
      <c r="R757" s="29"/>
      <c r="S757" s="29"/>
      <c r="T757" s="325"/>
      <c r="U757" s="29"/>
      <c r="V757" s="29"/>
      <c r="W757" s="29"/>
      <c r="X757" s="29"/>
      <c r="Y757" s="29"/>
      <c r="Z757" s="29"/>
      <c r="AA757" s="29"/>
      <c r="AB757" s="29"/>
      <c r="AC757" s="29"/>
      <c r="AD757" s="29"/>
      <c r="AE757" s="29"/>
      <c r="AF757" s="29"/>
      <c r="AG757" s="29"/>
      <c r="AH757" s="29"/>
      <c r="AI757" s="29"/>
      <c r="AJ757" s="29"/>
      <c r="AK757" s="29"/>
    </row>
    <row r="758" spans="1:37" ht="15.75" customHeight="1">
      <c r="A758" s="29"/>
      <c r="B758" s="29"/>
      <c r="C758" s="29"/>
      <c r="D758" s="29"/>
      <c r="E758" s="750"/>
      <c r="F758" s="338"/>
      <c r="G758" s="29"/>
      <c r="H758" s="29"/>
      <c r="I758" s="29"/>
      <c r="J758" s="29"/>
      <c r="K758" s="29"/>
      <c r="L758" s="29"/>
      <c r="M758" s="29"/>
      <c r="N758" s="29"/>
      <c r="O758" s="29"/>
      <c r="P758" s="29"/>
      <c r="Q758" s="29"/>
      <c r="R758" s="29"/>
      <c r="S758" s="29"/>
      <c r="T758" s="325"/>
      <c r="U758" s="29"/>
      <c r="V758" s="29"/>
      <c r="W758" s="29"/>
      <c r="X758" s="29"/>
      <c r="Y758" s="29"/>
      <c r="Z758" s="29"/>
      <c r="AA758" s="29"/>
      <c r="AB758" s="29"/>
      <c r="AC758" s="29"/>
      <c r="AD758" s="29"/>
      <c r="AE758" s="29"/>
      <c r="AF758" s="29"/>
      <c r="AG758" s="29"/>
      <c r="AH758" s="29"/>
      <c r="AI758" s="29"/>
      <c r="AJ758" s="29"/>
      <c r="AK758" s="29"/>
    </row>
    <row r="759" spans="1:37" ht="15.75" customHeight="1">
      <c r="A759" s="29"/>
      <c r="B759" s="29"/>
      <c r="C759" s="29"/>
      <c r="D759" s="29"/>
      <c r="E759" s="750"/>
      <c r="F759" s="338"/>
      <c r="G759" s="29"/>
      <c r="H759" s="29"/>
      <c r="I759" s="29"/>
      <c r="J759" s="29"/>
      <c r="K759" s="29"/>
      <c r="L759" s="29"/>
      <c r="M759" s="29"/>
      <c r="N759" s="29"/>
      <c r="O759" s="29"/>
      <c r="P759" s="29"/>
      <c r="Q759" s="29"/>
      <c r="R759" s="29"/>
      <c r="S759" s="29"/>
      <c r="T759" s="325"/>
      <c r="U759" s="29"/>
      <c r="V759" s="29"/>
      <c r="W759" s="29"/>
      <c r="X759" s="29"/>
      <c r="Y759" s="29"/>
      <c r="Z759" s="29"/>
      <c r="AA759" s="29"/>
      <c r="AB759" s="29"/>
      <c r="AC759" s="29"/>
      <c r="AD759" s="29"/>
      <c r="AE759" s="29"/>
      <c r="AF759" s="29"/>
      <c r="AG759" s="29"/>
      <c r="AH759" s="29"/>
      <c r="AI759" s="29"/>
      <c r="AJ759" s="29"/>
      <c r="AK759" s="29"/>
    </row>
    <row r="760" spans="1:37" ht="15.75" customHeight="1">
      <c r="A760" s="29"/>
      <c r="B760" s="29"/>
      <c r="C760" s="29"/>
      <c r="D760" s="29"/>
      <c r="E760" s="750"/>
      <c r="F760" s="338"/>
      <c r="G760" s="29"/>
      <c r="H760" s="29"/>
      <c r="I760" s="29"/>
      <c r="J760" s="29"/>
      <c r="K760" s="29"/>
      <c r="L760" s="29"/>
      <c r="M760" s="29"/>
      <c r="N760" s="29"/>
      <c r="O760" s="29"/>
      <c r="P760" s="29"/>
      <c r="Q760" s="29"/>
      <c r="R760" s="29"/>
      <c r="S760" s="29"/>
      <c r="T760" s="325"/>
      <c r="U760" s="29"/>
      <c r="V760" s="29"/>
      <c r="W760" s="29"/>
      <c r="X760" s="29"/>
      <c r="Y760" s="29"/>
      <c r="Z760" s="29"/>
      <c r="AA760" s="29"/>
      <c r="AB760" s="29"/>
      <c r="AC760" s="29"/>
      <c r="AD760" s="29"/>
      <c r="AE760" s="29"/>
      <c r="AF760" s="29"/>
      <c r="AG760" s="29"/>
      <c r="AH760" s="29"/>
      <c r="AI760" s="29"/>
      <c r="AJ760" s="29"/>
      <c r="AK760" s="29"/>
    </row>
    <row r="761" spans="1:37" ht="15.75" customHeight="1">
      <c r="A761" s="29"/>
      <c r="B761" s="29"/>
      <c r="C761" s="29"/>
      <c r="D761" s="29"/>
      <c r="E761" s="750"/>
      <c r="F761" s="338"/>
      <c r="G761" s="29"/>
      <c r="H761" s="29"/>
      <c r="I761" s="29"/>
      <c r="J761" s="29"/>
      <c r="K761" s="29"/>
      <c r="L761" s="29"/>
      <c r="M761" s="29"/>
      <c r="N761" s="29"/>
      <c r="O761" s="29"/>
      <c r="P761" s="29"/>
      <c r="Q761" s="29"/>
      <c r="R761" s="29"/>
      <c r="S761" s="29"/>
      <c r="T761" s="325"/>
      <c r="U761" s="29"/>
      <c r="V761" s="29"/>
      <c r="W761" s="29"/>
      <c r="X761" s="29"/>
      <c r="Y761" s="29"/>
      <c r="Z761" s="29"/>
      <c r="AA761" s="29"/>
      <c r="AB761" s="29"/>
      <c r="AC761" s="29"/>
      <c r="AD761" s="29"/>
      <c r="AE761" s="29"/>
      <c r="AF761" s="29"/>
      <c r="AG761" s="29"/>
      <c r="AH761" s="29"/>
      <c r="AI761" s="29"/>
      <c r="AJ761" s="29"/>
      <c r="AK761" s="29"/>
    </row>
    <row r="762" spans="1:37" ht="15.75" customHeight="1">
      <c r="A762" s="29"/>
      <c r="B762" s="29"/>
      <c r="C762" s="29"/>
      <c r="D762" s="29"/>
      <c r="E762" s="750"/>
      <c r="F762" s="338"/>
      <c r="G762" s="29"/>
      <c r="H762" s="29"/>
      <c r="I762" s="29"/>
      <c r="J762" s="29"/>
      <c r="K762" s="29"/>
      <c r="L762" s="29"/>
      <c r="M762" s="29"/>
      <c r="N762" s="29"/>
      <c r="O762" s="29"/>
      <c r="P762" s="29"/>
      <c r="Q762" s="29"/>
      <c r="R762" s="29"/>
      <c r="S762" s="29"/>
      <c r="T762" s="325"/>
      <c r="U762" s="29"/>
      <c r="V762" s="29"/>
      <c r="W762" s="29"/>
      <c r="X762" s="29"/>
      <c r="Y762" s="29"/>
      <c r="Z762" s="29"/>
      <c r="AA762" s="29"/>
      <c r="AB762" s="29"/>
      <c r="AC762" s="29"/>
      <c r="AD762" s="29"/>
      <c r="AE762" s="29"/>
      <c r="AF762" s="29"/>
      <c r="AG762" s="29"/>
      <c r="AH762" s="29"/>
      <c r="AI762" s="29"/>
      <c r="AJ762" s="29"/>
      <c r="AK762" s="29"/>
    </row>
    <row r="763" spans="1:37" ht="15.75" customHeight="1">
      <c r="A763" s="29"/>
      <c r="B763" s="29"/>
      <c r="C763" s="29"/>
      <c r="D763" s="29"/>
      <c r="E763" s="750"/>
      <c r="F763" s="338"/>
      <c r="G763" s="29"/>
      <c r="H763" s="29"/>
      <c r="I763" s="29"/>
      <c r="J763" s="29"/>
      <c r="K763" s="29"/>
      <c r="L763" s="29"/>
      <c r="M763" s="29"/>
      <c r="N763" s="29"/>
      <c r="O763" s="29"/>
      <c r="P763" s="29"/>
      <c r="Q763" s="29"/>
      <c r="R763" s="29"/>
      <c r="S763" s="29"/>
      <c r="T763" s="325"/>
      <c r="U763" s="29"/>
      <c r="V763" s="29"/>
      <c r="W763" s="29"/>
      <c r="X763" s="29"/>
      <c r="Y763" s="29"/>
      <c r="Z763" s="29"/>
      <c r="AA763" s="29"/>
      <c r="AB763" s="29"/>
      <c r="AC763" s="29"/>
      <c r="AD763" s="29"/>
      <c r="AE763" s="29"/>
      <c r="AF763" s="29"/>
      <c r="AG763" s="29"/>
      <c r="AH763" s="29"/>
      <c r="AI763" s="29"/>
      <c r="AJ763" s="29"/>
      <c r="AK763" s="29"/>
    </row>
    <row r="764" spans="1:37" ht="15.75" customHeight="1">
      <c r="A764" s="29"/>
      <c r="B764" s="29"/>
      <c r="C764" s="29"/>
      <c r="D764" s="29"/>
      <c r="E764" s="750"/>
      <c r="F764" s="338"/>
      <c r="G764" s="29"/>
      <c r="H764" s="29"/>
      <c r="I764" s="29"/>
      <c r="J764" s="29"/>
      <c r="K764" s="29"/>
      <c r="L764" s="29"/>
      <c r="M764" s="29"/>
      <c r="N764" s="29"/>
      <c r="O764" s="29"/>
      <c r="P764" s="29"/>
      <c r="Q764" s="29"/>
      <c r="R764" s="29"/>
      <c r="S764" s="29"/>
      <c r="T764" s="325"/>
      <c r="U764" s="29"/>
      <c r="V764" s="29"/>
      <c r="W764" s="29"/>
      <c r="X764" s="29"/>
      <c r="Y764" s="29"/>
      <c r="Z764" s="29"/>
      <c r="AA764" s="29"/>
      <c r="AB764" s="29"/>
      <c r="AC764" s="29"/>
      <c r="AD764" s="29"/>
      <c r="AE764" s="29"/>
      <c r="AF764" s="29"/>
      <c r="AG764" s="29"/>
      <c r="AH764" s="29"/>
      <c r="AI764" s="29"/>
      <c r="AJ764" s="29"/>
      <c r="AK764" s="29"/>
    </row>
    <row r="765" spans="1:37" ht="15.75" customHeight="1">
      <c r="A765" s="29"/>
      <c r="B765" s="29"/>
      <c r="C765" s="29"/>
      <c r="D765" s="29"/>
      <c r="E765" s="750"/>
      <c r="F765" s="338"/>
      <c r="G765" s="29"/>
      <c r="H765" s="29"/>
      <c r="I765" s="29"/>
      <c r="J765" s="29"/>
      <c r="K765" s="29"/>
      <c r="L765" s="29"/>
      <c r="M765" s="29"/>
      <c r="N765" s="29"/>
      <c r="O765" s="29"/>
      <c r="P765" s="29"/>
      <c r="Q765" s="29"/>
      <c r="R765" s="29"/>
      <c r="S765" s="29"/>
      <c r="T765" s="325"/>
      <c r="U765" s="29"/>
      <c r="V765" s="29"/>
      <c r="W765" s="29"/>
      <c r="X765" s="29"/>
      <c r="Y765" s="29"/>
      <c r="Z765" s="29"/>
      <c r="AA765" s="29"/>
      <c r="AB765" s="29"/>
      <c r="AC765" s="29"/>
      <c r="AD765" s="29"/>
      <c r="AE765" s="29"/>
      <c r="AF765" s="29"/>
      <c r="AG765" s="29"/>
      <c r="AH765" s="29"/>
      <c r="AI765" s="29"/>
      <c r="AJ765" s="29"/>
      <c r="AK765" s="29"/>
    </row>
    <row r="766" spans="1:37" ht="15.75" customHeight="1">
      <c r="A766" s="29"/>
      <c r="B766" s="29"/>
      <c r="C766" s="29"/>
      <c r="D766" s="29"/>
      <c r="E766" s="750"/>
      <c r="F766" s="338"/>
      <c r="G766" s="29"/>
      <c r="H766" s="29"/>
      <c r="I766" s="29"/>
      <c r="J766" s="29"/>
      <c r="K766" s="29"/>
      <c r="L766" s="29"/>
      <c r="M766" s="29"/>
      <c r="N766" s="29"/>
      <c r="O766" s="29"/>
      <c r="P766" s="29"/>
      <c r="Q766" s="29"/>
      <c r="R766" s="29"/>
      <c r="S766" s="29"/>
      <c r="T766" s="325"/>
      <c r="U766" s="29"/>
      <c r="V766" s="29"/>
      <c r="W766" s="29"/>
      <c r="X766" s="29"/>
      <c r="Y766" s="29"/>
      <c r="Z766" s="29"/>
      <c r="AA766" s="29"/>
      <c r="AB766" s="29"/>
      <c r="AC766" s="29"/>
      <c r="AD766" s="29"/>
      <c r="AE766" s="29"/>
      <c r="AF766" s="29"/>
      <c r="AG766" s="29"/>
      <c r="AH766" s="29"/>
      <c r="AI766" s="29"/>
      <c r="AJ766" s="29"/>
      <c r="AK766" s="29"/>
    </row>
    <row r="767" spans="1:37" ht="15.75" customHeight="1">
      <c r="A767" s="29"/>
      <c r="B767" s="29"/>
      <c r="C767" s="29"/>
      <c r="D767" s="29"/>
      <c r="E767" s="750"/>
      <c r="F767" s="338"/>
      <c r="G767" s="29"/>
      <c r="H767" s="29"/>
      <c r="I767" s="29"/>
      <c r="J767" s="29"/>
      <c r="K767" s="29"/>
      <c r="L767" s="29"/>
      <c r="M767" s="29"/>
      <c r="N767" s="29"/>
      <c r="O767" s="29"/>
      <c r="P767" s="29"/>
      <c r="Q767" s="29"/>
      <c r="R767" s="29"/>
      <c r="S767" s="29"/>
      <c r="T767" s="325"/>
      <c r="U767" s="29"/>
      <c r="V767" s="29"/>
      <c r="W767" s="29"/>
      <c r="X767" s="29"/>
      <c r="Y767" s="29"/>
      <c r="Z767" s="29"/>
      <c r="AA767" s="29"/>
      <c r="AB767" s="29"/>
      <c r="AC767" s="29"/>
      <c r="AD767" s="29"/>
      <c r="AE767" s="29"/>
      <c r="AF767" s="29"/>
      <c r="AG767" s="29"/>
      <c r="AH767" s="29"/>
      <c r="AI767" s="29"/>
      <c r="AJ767" s="29"/>
      <c r="AK767" s="29"/>
    </row>
    <row r="768" spans="1:37" ht="15.75" customHeight="1">
      <c r="A768" s="29"/>
      <c r="B768" s="29"/>
      <c r="C768" s="29"/>
      <c r="D768" s="29"/>
      <c r="E768" s="750"/>
      <c r="F768" s="338"/>
      <c r="G768" s="29"/>
      <c r="H768" s="29"/>
      <c r="I768" s="29"/>
      <c r="J768" s="29"/>
      <c r="K768" s="29"/>
      <c r="L768" s="29"/>
      <c r="M768" s="29"/>
      <c r="N768" s="29"/>
      <c r="O768" s="29"/>
      <c r="P768" s="29"/>
      <c r="Q768" s="29"/>
      <c r="R768" s="29"/>
      <c r="S768" s="29"/>
      <c r="T768" s="325"/>
      <c r="U768" s="29"/>
      <c r="V768" s="29"/>
      <c r="W768" s="29"/>
      <c r="X768" s="29"/>
      <c r="Y768" s="29"/>
      <c r="Z768" s="29"/>
      <c r="AA768" s="29"/>
      <c r="AB768" s="29"/>
      <c r="AC768" s="29"/>
      <c r="AD768" s="29"/>
      <c r="AE768" s="29"/>
      <c r="AF768" s="29"/>
      <c r="AG768" s="29"/>
      <c r="AH768" s="29"/>
      <c r="AI768" s="29"/>
      <c r="AJ768" s="29"/>
      <c r="AK768" s="29"/>
    </row>
    <row r="769" spans="1:37" ht="15.75" customHeight="1">
      <c r="A769" s="29"/>
      <c r="B769" s="29"/>
      <c r="C769" s="29"/>
      <c r="D769" s="29"/>
      <c r="E769" s="750"/>
      <c r="F769" s="338"/>
      <c r="G769" s="29"/>
      <c r="H769" s="29"/>
      <c r="I769" s="29"/>
      <c r="J769" s="29"/>
      <c r="K769" s="29"/>
      <c r="L769" s="29"/>
      <c r="M769" s="29"/>
      <c r="N769" s="29"/>
      <c r="O769" s="29"/>
      <c r="P769" s="29"/>
      <c r="Q769" s="29"/>
      <c r="R769" s="29"/>
      <c r="S769" s="29"/>
      <c r="T769" s="325"/>
      <c r="U769" s="29"/>
      <c r="V769" s="29"/>
      <c r="W769" s="29"/>
      <c r="X769" s="29"/>
      <c r="Y769" s="29"/>
      <c r="Z769" s="29"/>
      <c r="AA769" s="29"/>
      <c r="AB769" s="29"/>
      <c r="AC769" s="29"/>
      <c r="AD769" s="29"/>
      <c r="AE769" s="29"/>
      <c r="AF769" s="29"/>
      <c r="AG769" s="29"/>
      <c r="AH769" s="29"/>
      <c r="AI769" s="29"/>
      <c r="AJ769" s="29"/>
      <c r="AK769" s="29"/>
    </row>
    <row r="770" spans="1:37" ht="15.75" customHeight="1">
      <c r="A770" s="29"/>
      <c r="B770" s="29"/>
      <c r="C770" s="29"/>
      <c r="D770" s="29"/>
      <c r="E770" s="750"/>
      <c r="F770" s="338"/>
      <c r="G770" s="29"/>
      <c r="H770" s="29"/>
      <c r="I770" s="29"/>
      <c r="J770" s="29"/>
      <c r="K770" s="29"/>
      <c r="L770" s="29"/>
      <c r="M770" s="29"/>
      <c r="N770" s="29"/>
      <c r="O770" s="29"/>
      <c r="P770" s="29"/>
      <c r="Q770" s="29"/>
      <c r="R770" s="29"/>
      <c r="S770" s="29"/>
      <c r="T770" s="325"/>
      <c r="U770" s="29"/>
      <c r="V770" s="29"/>
      <c r="W770" s="29"/>
      <c r="X770" s="29"/>
      <c r="Y770" s="29"/>
      <c r="Z770" s="29"/>
      <c r="AA770" s="29"/>
      <c r="AB770" s="29"/>
      <c r="AC770" s="29"/>
      <c r="AD770" s="29"/>
      <c r="AE770" s="29"/>
      <c r="AF770" s="29"/>
      <c r="AG770" s="29"/>
      <c r="AH770" s="29"/>
      <c r="AI770" s="29"/>
      <c r="AJ770" s="29"/>
      <c r="AK770" s="29"/>
    </row>
    <row r="771" spans="1:37" ht="15.75" customHeight="1">
      <c r="A771" s="29"/>
      <c r="B771" s="29"/>
      <c r="C771" s="29"/>
      <c r="D771" s="29"/>
      <c r="E771" s="750"/>
      <c r="F771" s="338"/>
      <c r="G771" s="29"/>
      <c r="H771" s="29"/>
      <c r="I771" s="29"/>
      <c r="J771" s="29"/>
      <c r="K771" s="29"/>
      <c r="L771" s="29"/>
      <c r="M771" s="29"/>
      <c r="N771" s="29"/>
      <c r="O771" s="29"/>
      <c r="P771" s="29"/>
      <c r="Q771" s="29"/>
      <c r="R771" s="29"/>
      <c r="S771" s="29"/>
      <c r="T771" s="325"/>
      <c r="U771" s="29"/>
      <c r="V771" s="29"/>
      <c r="W771" s="29"/>
      <c r="X771" s="29"/>
      <c r="Y771" s="29"/>
      <c r="Z771" s="29"/>
      <c r="AA771" s="29"/>
      <c r="AB771" s="29"/>
      <c r="AC771" s="29"/>
      <c r="AD771" s="29"/>
      <c r="AE771" s="29"/>
      <c r="AF771" s="29"/>
      <c r="AG771" s="29"/>
      <c r="AH771" s="29"/>
      <c r="AI771" s="29"/>
      <c r="AJ771" s="29"/>
      <c r="AK771" s="29"/>
    </row>
    <row r="772" spans="1:37" ht="15.75" customHeight="1">
      <c r="A772" s="29"/>
      <c r="B772" s="29"/>
      <c r="C772" s="29"/>
      <c r="D772" s="29"/>
      <c r="E772" s="750"/>
      <c r="F772" s="338"/>
      <c r="G772" s="29"/>
      <c r="H772" s="29"/>
      <c r="I772" s="29"/>
      <c r="J772" s="29"/>
      <c r="K772" s="29"/>
      <c r="L772" s="29"/>
      <c r="M772" s="29"/>
      <c r="N772" s="29"/>
      <c r="O772" s="29"/>
      <c r="P772" s="29"/>
      <c r="Q772" s="29"/>
      <c r="R772" s="29"/>
      <c r="S772" s="29"/>
      <c r="T772" s="325"/>
      <c r="U772" s="29"/>
      <c r="V772" s="29"/>
      <c r="W772" s="29"/>
      <c r="X772" s="29"/>
      <c r="Y772" s="29"/>
      <c r="Z772" s="29"/>
      <c r="AA772" s="29"/>
      <c r="AB772" s="29"/>
      <c r="AC772" s="29"/>
      <c r="AD772" s="29"/>
      <c r="AE772" s="29"/>
      <c r="AF772" s="29"/>
      <c r="AG772" s="29"/>
      <c r="AH772" s="29"/>
      <c r="AI772" s="29"/>
      <c r="AJ772" s="29"/>
      <c r="AK772" s="29"/>
    </row>
    <row r="773" spans="1:37" ht="15.75" customHeight="1">
      <c r="A773" s="29"/>
      <c r="B773" s="29"/>
      <c r="C773" s="29"/>
      <c r="D773" s="29"/>
      <c r="E773" s="750"/>
      <c r="F773" s="338"/>
      <c r="G773" s="29"/>
      <c r="H773" s="29"/>
      <c r="I773" s="29"/>
      <c r="J773" s="29"/>
      <c r="K773" s="29"/>
      <c r="L773" s="29"/>
      <c r="M773" s="29"/>
      <c r="N773" s="29"/>
      <c r="O773" s="29"/>
      <c r="P773" s="29"/>
      <c r="Q773" s="29"/>
      <c r="R773" s="29"/>
      <c r="S773" s="29"/>
      <c r="T773" s="325"/>
      <c r="U773" s="29"/>
      <c r="V773" s="29"/>
      <c r="W773" s="29"/>
      <c r="X773" s="29"/>
      <c r="Y773" s="29"/>
      <c r="Z773" s="29"/>
      <c r="AA773" s="29"/>
      <c r="AB773" s="29"/>
      <c r="AC773" s="29"/>
      <c r="AD773" s="29"/>
      <c r="AE773" s="29"/>
      <c r="AF773" s="29"/>
      <c r="AG773" s="29"/>
      <c r="AH773" s="29"/>
      <c r="AI773" s="29"/>
      <c r="AJ773" s="29"/>
      <c r="AK773" s="29"/>
    </row>
    <row r="774" spans="1:37" ht="15.75" customHeight="1">
      <c r="A774" s="29"/>
      <c r="B774" s="29"/>
      <c r="C774" s="29"/>
      <c r="D774" s="29"/>
      <c r="E774" s="750"/>
      <c r="F774" s="338"/>
      <c r="G774" s="29"/>
      <c r="H774" s="29"/>
      <c r="I774" s="29"/>
      <c r="J774" s="29"/>
      <c r="K774" s="29"/>
      <c r="L774" s="29"/>
      <c r="M774" s="29"/>
      <c r="N774" s="29"/>
      <c r="O774" s="29"/>
      <c r="P774" s="29"/>
      <c r="Q774" s="29"/>
      <c r="R774" s="29"/>
      <c r="S774" s="29"/>
      <c r="T774" s="325"/>
      <c r="U774" s="29"/>
      <c r="V774" s="29"/>
      <c r="W774" s="29"/>
      <c r="X774" s="29"/>
      <c r="Y774" s="29"/>
      <c r="Z774" s="29"/>
      <c r="AA774" s="29"/>
      <c r="AB774" s="29"/>
      <c r="AC774" s="29"/>
      <c r="AD774" s="29"/>
      <c r="AE774" s="29"/>
      <c r="AF774" s="29"/>
      <c r="AG774" s="29"/>
      <c r="AH774" s="29"/>
      <c r="AI774" s="29"/>
      <c r="AJ774" s="29"/>
      <c r="AK774" s="29"/>
    </row>
    <row r="775" spans="1:37" ht="15.75" customHeight="1">
      <c r="A775" s="29"/>
      <c r="B775" s="29"/>
      <c r="C775" s="29"/>
      <c r="D775" s="29"/>
      <c r="E775" s="750"/>
      <c r="F775" s="338"/>
      <c r="G775" s="29"/>
      <c r="H775" s="29"/>
      <c r="I775" s="29"/>
      <c r="J775" s="29"/>
      <c r="K775" s="29"/>
      <c r="L775" s="29"/>
      <c r="M775" s="29"/>
      <c r="N775" s="29"/>
      <c r="O775" s="29"/>
      <c r="P775" s="29"/>
      <c r="Q775" s="29"/>
      <c r="R775" s="29"/>
      <c r="S775" s="29"/>
      <c r="T775" s="325"/>
      <c r="U775" s="29"/>
      <c r="V775" s="29"/>
      <c r="W775" s="29"/>
      <c r="X775" s="29"/>
      <c r="Y775" s="29"/>
      <c r="Z775" s="29"/>
      <c r="AA775" s="29"/>
      <c r="AB775" s="29"/>
      <c r="AC775" s="29"/>
      <c r="AD775" s="29"/>
      <c r="AE775" s="29"/>
      <c r="AF775" s="29"/>
      <c r="AG775" s="29"/>
      <c r="AH775" s="29"/>
      <c r="AI775" s="29"/>
      <c r="AJ775" s="29"/>
      <c r="AK775" s="29"/>
    </row>
    <row r="776" spans="1:37" ht="15.75" customHeight="1">
      <c r="A776" s="29"/>
      <c r="B776" s="29"/>
      <c r="C776" s="29"/>
      <c r="D776" s="29"/>
      <c r="E776" s="750"/>
      <c r="F776" s="338"/>
      <c r="G776" s="29"/>
      <c r="H776" s="29"/>
      <c r="I776" s="29"/>
      <c r="J776" s="29"/>
      <c r="K776" s="29"/>
      <c r="L776" s="29"/>
      <c r="M776" s="29"/>
      <c r="N776" s="29"/>
      <c r="O776" s="29"/>
      <c r="P776" s="29"/>
      <c r="Q776" s="29"/>
      <c r="R776" s="29"/>
      <c r="S776" s="29"/>
      <c r="T776" s="325"/>
      <c r="U776" s="29"/>
      <c r="V776" s="29"/>
      <c r="W776" s="29"/>
      <c r="X776" s="29"/>
      <c r="Y776" s="29"/>
      <c r="Z776" s="29"/>
      <c r="AA776" s="29"/>
      <c r="AB776" s="29"/>
      <c r="AC776" s="29"/>
      <c r="AD776" s="29"/>
      <c r="AE776" s="29"/>
      <c r="AF776" s="29"/>
      <c r="AG776" s="29"/>
      <c r="AH776" s="29"/>
      <c r="AI776" s="29"/>
      <c r="AJ776" s="29"/>
      <c r="AK776" s="29"/>
    </row>
    <row r="777" spans="1:37" ht="15.75" customHeight="1">
      <c r="A777" s="29"/>
      <c r="B777" s="29"/>
      <c r="C777" s="29"/>
      <c r="D777" s="29"/>
      <c r="E777" s="750"/>
      <c r="F777" s="338"/>
      <c r="G777" s="29"/>
      <c r="H777" s="29"/>
      <c r="I777" s="29"/>
      <c r="J777" s="29"/>
      <c r="K777" s="29"/>
      <c r="L777" s="29"/>
      <c r="M777" s="29"/>
      <c r="N777" s="29"/>
      <c r="O777" s="29"/>
      <c r="P777" s="29"/>
      <c r="Q777" s="29"/>
      <c r="R777" s="29"/>
      <c r="S777" s="29"/>
      <c r="T777" s="325"/>
      <c r="U777" s="29"/>
      <c r="V777" s="29"/>
      <c r="W777" s="29"/>
      <c r="X777" s="29"/>
      <c r="Y777" s="29"/>
      <c r="Z777" s="29"/>
      <c r="AA777" s="29"/>
      <c r="AB777" s="29"/>
      <c r="AC777" s="29"/>
      <c r="AD777" s="29"/>
      <c r="AE777" s="29"/>
      <c r="AF777" s="29"/>
      <c r="AG777" s="29"/>
      <c r="AH777" s="29"/>
      <c r="AI777" s="29"/>
      <c r="AJ777" s="29"/>
      <c r="AK777" s="29"/>
    </row>
    <row r="778" spans="1:37" ht="15.75" customHeight="1">
      <c r="A778" s="29"/>
      <c r="B778" s="29"/>
      <c r="C778" s="29"/>
      <c r="D778" s="29"/>
      <c r="E778" s="750"/>
      <c r="F778" s="338"/>
      <c r="G778" s="29"/>
      <c r="H778" s="29"/>
      <c r="I778" s="29"/>
      <c r="J778" s="29"/>
      <c r="K778" s="29"/>
      <c r="L778" s="29"/>
      <c r="M778" s="29"/>
      <c r="N778" s="29"/>
      <c r="O778" s="29"/>
      <c r="P778" s="29"/>
      <c r="Q778" s="29"/>
      <c r="R778" s="29"/>
      <c r="S778" s="29"/>
      <c r="T778" s="325"/>
      <c r="U778" s="29"/>
      <c r="V778" s="29"/>
      <c r="W778" s="29"/>
      <c r="X778" s="29"/>
      <c r="Y778" s="29"/>
      <c r="Z778" s="29"/>
      <c r="AA778" s="29"/>
      <c r="AB778" s="29"/>
      <c r="AC778" s="29"/>
      <c r="AD778" s="29"/>
      <c r="AE778" s="29"/>
      <c r="AF778" s="29"/>
      <c r="AG778" s="29"/>
      <c r="AH778" s="29"/>
      <c r="AI778" s="29"/>
      <c r="AJ778" s="29"/>
      <c r="AK778" s="29"/>
    </row>
    <row r="779" spans="1:37" ht="15.75" customHeight="1">
      <c r="A779" s="29"/>
      <c r="B779" s="29"/>
      <c r="C779" s="29"/>
      <c r="D779" s="29"/>
      <c r="E779" s="750"/>
      <c r="F779" s="338"/>
      <c r="G779" s="29"/>
      <c r="H779" s="29"/>
      <c r="I779" s="29"/>
      <c r="J779" s="29"/>
      <c r="K779" s="29"/>
      <c r="L779" s="29"/>
      <c r="M779" s="29"/>
      <c r="N779" s="29"/>
      <c r="O779" s="29"/>
      <c r="P779" s="29"/>
      <c r="Q779" s="29"/>
      <c r="R779" s="29"/>
      <c r="S779" s="29"/>
      <c r="T779" s="325"/>
      <c r="U779" s="29"/>
      <c r="V779" s="29"/>
      <c r="W779" s="29"/>
      <c r="X779" s="29"/>
      <c r="Y779" s="29"/>
      <c r="Z779" s="29"/>
      <c r="AA779" s="29"/>
      <c r="AB779" s="29"/>
      <c r="AC779" s="29"/>
      <c r="AD779" s="29"/>
      <c r="AE779" s="29"/>
      <c r="AF779" s="29"/>
      <c r="AG779" s="29"/>
      <c r="AH779" s="29"/>
      <c r="AI779" s="29"/>
      <c r="AJ779" s="29"/>
      <c r="AK779" s="29"/>
    </row>
    <row r="780" spans="1:37" ht="15.75" customHeight="1">
      <c r="A780" s="29"/>
      <c r="B780" s="29"/>
      <c r="C780" s="29"/>
      <c r="D780" s="29"/>
      <c r="E780" s="750"/>
      <c r="F780" s="338"/>
      <c r="G780" s="29"/>
      <c r="H780" s="29"/>
      <c r="I780" s="29"/>
      <c r="J780" s="29"/>
      <c r="K780" s="29"/>
      <c r="L780" s="29"/>
      <c r="M780" s="29"/>
      <c r="N780" s="29"/>
      <c r="O780" s="29"/>
      <c r="P780" s="29"/>
      <c r="Q780" s="29"/>
      <c r="R780" s="29"/>
      <c r="S780" s="29"/>
      <c r="T780" s="325"/>
      <c r="U780" s="29"/>
      <c r="V780" s="29"/>
      <c r="W780" s="29"/>
      <c r="X780" s="29"/>
      <c r="Y780" s="29"/>
      <c r="Z780" s="29"/>
      <c r="AA780" s="29"/>
      <c r="AB780" s="29"/>
      <c r="AC780" s="29"/>
      <c r="AD780" s="29"/>
      <c r="AE780" s="29"/>
      <c r="AF780" s="29"/>
      <c r="AG780" s="29"/>
      <c r="AH780" s="29"/>
      <c r="AI780" s="29"/>
      <c r="AJ780" s="29"/>
      <c r="AK780" s="29"/>
    </row>
    <row r="781" spans="1:37" ht="15.75" customHeight="1">
      <c r="A781" s="29"/>
      <c r="B781" s="29"/>
      <c r="C781" s="29"/>
      <c r="D781" s="29"/>
      <c r="E781" s="750"/>
      <c r="F781" s="338"/>
      <c r="G781" s="29"/>
      <c r="H781" s="29"/>
      <c r="I781" s="29"/>
      <c r="J781" s="29"/>
      <c r="K781" s="29"/>
      <c r="L781" s="29"/>
      <c r="M781" s="29"/>
      <c r="N781" s="29"/>
      <c r="O781" s="29"/>
      <c r="P781" s="29"/>
      <c r="Q781" s="29"/>
      <c r="R781" s="29"/>
      <c r="S781" s="29"/>
      <c r="T781" s="325"/>
      <c r="U781" s="29"/>
      <c r="V781" s="29"/>
      <c r="W781" s="29"/>
      <c r="X781" s="29"/>
      <c r="Y781" s="29"/>
      <c r="Z781" s="29"/>
      <c r="AA781" s="29"/>
      <c r="AB781" s="29"/>
      <c r="AC781" s="29"/>
      <c r="AD781" s="29"/>
      <c r="AE781" s="29"/>
      <c r="AF781" s="29"/>
      <c r="AG781" s="29"/>
      <c r="AH781" s="29"/>
      <c r="AI781" s="29"/>
      <c r="AJ781" s="29"/>
      <c r="AK781" s="29"/>
    </row>
    <row r="782" spans="1:37" ht="15.75" customHeight="1">
      <c r="A782" s="29"/>
      <c r="B782" s="29"/>
      <c r="C782" s="29"/>
      <c r="D782" s="29"/>
      <c r="E782" s="750"/>
      <c r="F782" s="338"/>
      <c r="G782" s="29"/>
      <c r="H782" s="29"/>
      <c r="I782" s="29"/>
      <c r="J782" s="29"/>
      <c r="K782" s="29"/>
      <c r="L782" s="29"/>
      <c r="M782" s="29"/>
      <c r="N782" s="29"/>
      <c r="O782" s="29"/>
      <c r="P782" s="29"/>
      <c r="Q782" s="29"/>
      <c r="R782" s="29"/>
      <c r="S782" s="29"/>
      <c r="T782" s="325"/>
      <c r="U782" s="29"/>
      <c r="V782" s="29"/>
      <c r="W782" s="29"/>
      <c r="X782" s="29"/>
      <c r="Y782" s="29"/>
      <c r="Z782" s="29"/>
      <c r="AA782" s="29"/>
      <c r="AB782" s="29"/>
      <c r="AC782" s="29"/>
      <c r="AD782" s="29"/>
      <c r="AE782" s="29"/>
      <c r="AF782" s="29"/>
      <c r="AG782" s="29"/>
      <c r="AH782" s="29"/>
      <c r="AI782" s="29"/>
      <c r="AJ782" s="29"/>
      <c r="AK782" s="29"/>
    </row>
    <row r="783" spans="1:37" ht="15.75" customHeight="1">
      <c r="A783" s="29"/>
      <c r="B783" s="29"/>
      <c r="C783" s="29"/>
      <c r="D783" s="29"/>
      <c r="E783" s="750"/>
      <c r="F783" s="338"/>
      <c r="G783" s="29"/>
      <c r="H783" s="29"/>
      <c r="I783" s="29"/>
      <c r="J783" s="29"/>
      <c r="K783" s="29"/>
      <c r="L783" s="29"/>
      <c r="M783" s="29"/>
      <c r="N783" s="29"/>
      <c r="O783" s="29"/>
      <c r="P783" s="29"/>
      <c r="Q783" s="29"/>
      <c r="R783" s="29"/>
      <c r="S783" s="29"/>
      <c r="T783" s="325"/>
      <c r="U783" s="29"/>
      <c r="V783" s="29"/>
      <c r="W783" s="29"/>
      <c r="X783" s="29"/>
      <c r="Y783" s="29"/>
      <c r="Z783" s="29"/>
      <c r="AA783" s="29"/>
      <c r="AB783" s="29"/>
      <c r="AC783" s="29"/>
      <c r="AD783" s="29"/>
      <c r="AE783" s="29"/>
      <c r="AF783" s="29"/>
      <c r="AG783" s="29"/>
      <c r="AH783" s="29"/>
      <c r="AI783" s="29"/>
      <c r="AJ783" s="29"/>
      <c r="AK783" s="29"/>
    </row>
    <row r="784" spans="1:37" ht="15.75" customHeight="1">
      <c r="A784" s="29"/>
      <c r="B784" s="29"/>
      <c r="C784" s="29"/>
      <c r="D784" s="29"/>
      <c r="E784" s="750"/>
      <c r="F784" s="338"/>
      <c r="G784" s="29"/>
      <c r="H784" s="29"/>
      <c r="I784" s="29"/>
      <c r="J784" s="29"/>
      <c r="K784" s="29"/>
      <c r="L784" s="29"/>
      <c r="M784" s="29"/>
      <c r="N784" s="29"/>
      <c r="O784" s="29"/>
      <c r="P784" s="29"/>
      <c r="Q784" s="29"/>
      <c r="R784" s="29"/>
      <c r="S784" s="29"/>
      <c r="T784" s="325"/>
      <c r="U784" s="29"/>
      <c r="V784" s="29"/>
      <c r="W784" s="29"/>
      <c r="X784" s="29"/>
      <c r="Y784" s="29"/>
      <c r="Z784" s="29"/>
      <c r="AA784" s="29"/>
      <c r="AB784" s="29"/>
      <c r="AC784" s="29"/>
      <c r="AD784" s="29"/>
      <c r="AE784" s="29"/>
      <c r="AF784" s="29"/>
      <c r="AG784" s="29"/>
      <c r="AH784" s="29"/>
      <c r="AI784" s="29"/>
      <c r="AJ784" s="29"/>
      <c r="AK784" s="29"/>
    </row>
    <row r="785" spans="1:37" ht="15.75" customHeight="1">
      <c r="A785" s="29"/>
      <c r="B785" s="29"/>
      <c r="C785" s="29"/>
      <c r="D785" s="29"/>
      <c r="E785" s="750"/>
      <c r="F785" s="338"/>
      <c r="G785" s="29"/>
      <c r="H785" s="29"/>
      <c r="I785" s="29"/>
      <c r="J785" s="29"/>
      <c r="K785" s="29"/>
      <c r="L785" s="29"/>
      <c r="M785" s="29"/>
      <c r="N785" s="29"/>
      <c r="O785" s="29"/>
      <c r="P785" s="29"/>
      <c r="Q785" s="29"/>
      <c r="R785" s="29"/>
      <c r="S785" s="29"/>
      <c r="T785" s="325"/>
      <c r="U785" s="29"/>
      <c r="V785" s="29"/>
      <c r="W785" s="29"/>
      <c r="X785" s="29"/>
      <c r="Y785" s="29"/>
      <c r="Z785" s="29"/>
      <c r="AA785" s="29"/>
      <c r="AB785" s="29"/>
      <c r="AC785" s="29"/>
      <c r="AD785" s="29"/>
      <c r="AE785" s="29"/>
      <c r="AF785" s="29"/>
      <c r="AG785" s="29"/>
      <c r="AH785" s="29"/>
      <c r="AI785" s="29"/>
      <c r="AJ785" s="29"/>
      <c r="AK785" s="29"/>
    </row>
    <row r="786" spans="1:37" ht="15.75" customHeight="1">
      <c r="A786" s="29"/>
      <c r="B786" s="29"/>
      <c r="C786" s="29"/>
      <c r="D786" s="29"/>
      <c r="E786" s="750"/>
      <c r="F786" s="338"/>
      <c r="G786" s="29"/>
      <c r="H786" s="29"/>
      <c r="I786" s="29"/>
      <c r="J786" s="29"/>
      <c r="K786" s="29"/>
      <c r="L786" s="29"/>
      <c r="M786" s="29"/>
      <c r="N786" s="29"/>
      <c r="O786" s="29"/>
      <c r="P786" s="29"/>
      <c r="Q786" s="29"/>
      <c r="R786" s="29"/>
      <c r="S786" s="29"/>
      <c r="T786" s="325"/>
      <c r="U786" s="29"/>
      <c r="V786" s="29"/>
      <c r="W786" s="29"/>
      <c r="X786" s="29"/>
      <c r="Y786" s="29"/>
      <c r="Z786" s="29"/>
      <c r="AA786" s="29"/>
      <c r="AB786" s="29"/>
      <c r="AC786" s="29"/>
      <c r="AD786" s="29"/>
      <c r="AE786" s="29"/>
      <c r="AF786" s="29"/>
      <c r="AG786" s="29"/>
      <c r="AH786" s="29"/>
      <c r="AI786" s="29"/>
      <c r="AJ786" s="29"/>
      <c r="AK786" s="29"/>
    </row>
    <row r="787" spans="1:37" ht="15.75" customHeight="1">
      <c r="A787" s="29"/>
      <c r="B787" s="29"/>
      <c r="C787" s="29"/>
      <c r="D787" s="29"/>
      <c r="E787" s="750"/>
      <c r="F787" s="338"/>
      <c r="G787" s="29"/>
      <c r="H787" s="29"/>
      <c r="I787" s="29"/>
      <c r="J787" s="29"/>
      <c r="K787" s="29"/>
      <c r="L787" s="29"/>
      <c r="M787" s="29"/>
      <c r="N787" s="29"/>
      <c r="O787" s="29"/>
      <c r="P787" s="29"/>
      <c r="Q787" s="29"/>
      <c r="R787" s="29"/>
      <c r="S787" s="29"/>
      <c r="T787" s="325"/>
      <c r="U787" s="29"/>
      <c r="V787" s="29"/>
      <c r="W787" s="29"/>
      <c r="X787" s="29"/>
      <c r="Y787" s="29"/>
      <c r="Z787" s="29"/>
      <c r="AA787" s="29"/>
      <c r="AB787" s="29"/>
      <c r="AC787" s="29"/>
      <c r="AD787" s="29"/>
      <c r="AE787" s="29"/>
      <c r="AF787" s="29"/>
      <c r="AG787" s="29"/>
      <c r="AH787" s="29"/>
      <c r="AI787" s="29"/>
      <c r="AJ787" s="29"/>
      <c r="AK787" s="29"/>
    </row>
    <row r="788" spans="1:37" ht="15.75" customHeight="1">
      <c r="A788" s="29"/>
      <c r="B788" s="29"/>
      <c r="C788" s="29"/>
      <c r="D788" s="29"/>
      <c r="E788" s="750"/>
      <c r="F788" s="338"/>
      <c r="G788" s="29"/>
      <c r="H788" s="29"/>
      <c r="I788" s="29"/>
      <c r="J788" s="29"/>
      <c r="K788" s="29"/>
      <c r="L788" s="29"/>
      <c r="M788" s="29"/>
      <c r="N788" s="29"/>
      <c r="O788" s="29"/>
      <c r="P788" s="29"/>
      <c r="Q788" s="29"/>
      <c r="R788" s="29"/>
      <c r="S788" s="29"/>
      <c r="T788" s="325"/>
      <c r="U788" s="29"/>
      <c r="V788" s="29"/>
      <c r="W788" s="29"/>
      <c r="X788" s="29"/>
      <c r="Y788" s="29"/>
      <c r="Z788" s="29"/>
      <c r="AA788" s="29"/>
      <c r="AB788" s="29"/>
      <c r="AC788" s="29"/>
      <c r="AD788" s="29"/>
      <c r="AE788" s="29"/>
      <c r="AF788" s="29"/>
      <c r="AG788" s="29"/>
      <c r="AH788" s="29"/>
      <c r="AI788" s="29"/>
      <c r="AJ788" s="29"/>
      <c r="AK788" s="29"/>
    </row>
    <row r="789" spans="1:37" ht="15.75" customHeight="1">
      <c r="A789" s="29"/>
      <c r="B789" s="29"/>
      <c r="C789" s="29"/>
      <c r="D789" s="29"/>
      <c r="E789" s="750"/>
      <c r="F789" s="338"/>
      <c r="G789" s="29"/>
      <c r="H789" s="29"/>
      <c r="I789" s="29"/>
      <c r="J789" s="29"/>
      <c r="K789" s="29"/>
      <c r="L789" s="29"/>
      <c r="M789" s="29"/>
      <c r="N789" s="29"/>
      <c r="O789" s="29"/>
      <c r="P789" s="29"/>
      <c r="Q789" s="29"/>
      <c r="R789" s="29"/>
      <c r="S789" s="29"/>
      <c r="T789" s="325"/>
      <c r="U789" s="29"/>
      <c r="V789" s="29"/>
      <c r="W789" s="29"/>
      <c r="X789" s="29"/>
      <c r="Y789" s="29"/>
      <c r="Z789" s="29"/>
      <c r="AA789" s="29"/>
      <c r="AB789" s="29"/>
      <c r="AC789" s="29"/>
      <c r="AD789" s="29"/>
      <c r="AE789" s="29"/>
      <c r="AF789" s="29"/>
      <c r="AG789" s="29"/>
      <c r="AH789" s="29"/>
      <c r="AI789" s="29"/>
      <c r="AJ789" s="29"/>
      <c r="AK789" s="29"/>
    </row>
    <row r="790" spans="1:37" ht="15.75" customHeight="1">
      <c r="A790" s="29"/>
      <c r="B790" s="29"/>
      <c r="C790" s="29"/>
      <c r="D790" s="29"/>
      <c r="E790" s="750"/>
      <c r="F790" s="338"/>
      <c r="G790" s="29"/>
      <c r="H790" s="29"/>
      <c r="I790" s="29"/>
      <c r="J790" s="29"/>
      <c r="K790" s="29"/>
      <c r="L790" s="29"/>
      <c r="M790" s="29"/>
      <c r="N790" s="29"/>
      <c r="O790" s="29"/>
      <c r="P790" s="29"/>
      <c r="Q790" s="29"/>
      <c r="R790" s="29"/>
      <c r="S790" s="29"/>
      <c r="T790" s="325"/>
      <c r="U790" s="29"/>
      <c r="V790" s="29"/>
      <c r="W790" s="29"/>
      <c r="X790" s="29"/>
      <c r="Y790" s="29"/>
      <c r="Z790" s="29"/>
      <c r="AA790" s="29"/>
      <c r="AB790" s="29"/>
      <c r="AC790" s="29"/>
      <c r="AD790" s="29"/>
      <c r="AE790" s="29"/>
      <c r="AF790" s="29"/>
      <c r="AG790" s="29"/>
      <c r="AH790" s="29"/>
      <c r="AI790" s="29"/>
      <c r="AJ790" s="29"/>
      <c r="AK790" s="29"/>
    </row>
    <row r="791" spans="1:37" ht="15.75" customHeight="1">
      <c r="A791" s="29"/>
      <c r="B791" s="29"/>
      <c r="C791" s="29"/>
      <c r="D791" s="29"/>
      <c r="E791" s="750"/>
      <c r="F791" s="338"/>
      <c r="G791" s="29"/>
      <c r="H791" s="29"/>
      <c r="I791" s="29"/>
      <c r="J791" s="29"/>
      <c r="K791" s="29"/>
      <c r="L791" s="29"/>
      <c r="M791" s="29"/>
      <c r="N791" s="29"/>
      <c r="O791" s="29"/>
      <c r="P791" s="29"/>
      <c r="Q791" s="29"/>
      <c r="R791" s="29"/>
      <c r="S791" s="29"/>
      <c r="T791" s="325"/>
      <c r="U791" s="29"/>
      <c r="V791" s="29"/>
      <c r="W791" s="29"/>
      <c r="X791" s="29"/>
      <c r="Y791" s="29"/>
      <c r="Z791" s="29"/>
      <c r="AA791" s="29"/>
      <c r="AB791" s="29"/>
      <c r="AC791" s="29"/>
      <c r="AD791" s="29"/>
      <c r="AE791" s="29"/>
      <c r="AF791" s="29"/>
      <c r="AG791" s="29"/>
      <c r="AH791" s="29"/>
      <c r="AI791" s="29"/>
      <c r="AJ791" s="29"/>
      <c r="AK791" s="29"/>
    </row>
    <row r="792" spans="1:37" ht="15.75" customHeight="1">
      <c r="A792" s="29"/>
      <c r="B792" s="29"/>
      <c r="C792" s="29"/>
      <c r="D792" s="29"/>
      <c r="E792" s="750"/>
      <c r="F792" s="338"/>
      <c r="G792" s="29"/>
      <c r="H792" s="29"/>
      <c r="I792" s="29"/>
      <c r="J792" s="29"/>
      <c r="K792" s="29"/>
      <c r="L792" s="29"/>
      <c r="M792" s="29"/>
      <c r="N792" s="29"/>
      <c r="O792" s="29"/>
      <c r="P792" s="29"/>
      <c r="Q792" s="29"/>
      <c r="R792" s="29"/>
      <c r="S792" s="29"/>
      <c r="T792" s="325"/>
      <c r="U792" s="29"/>
      <c r="V792" s="29"/>
      <c r="W792" s="29"/>
      <c r="X792" s="29"/>
      <c r="Y792" s="29"/>
      <c r="Z792" s="29"/>
      <c r="AA792" s="29"/>
      <c r="AB792" s="29"/>
      <c r="AC792" s="29"/>
      <c r="AD792" s="29"/>
      <c r="AE792" s="29"/>
      <c r="AF792" s="29"/>
      <c r="AG792" s="29"/>
      <c r="AH792" s="29"/>
      <c r="AI792" s="29"/>
      <c r="AJ792" s="29"/>
      <c r="AK792" s="29"/>
    </row>
    <row r="793" spans="1:37" ht="15.75" customHeight="1">
      <c r="A793" s="29"/>
      <c r="B793" s="29"/>
      <c r="C793" s="29"/>
      <c r="D793" s="29"/>
      <c r="E793" s="750"/>
      <c r="F793" s="338"/>
      <c r="G793" s="29"/>
      <c r="H793" s="29"/>
      <c r="I793" s="29"/>
      <c r="J793" s="29"/>
      <c r="K793" s="29"/>
      <c r="L793" s="29"/>
      <c r="M793" s="29"/>
      <c r="N793" s="29"/>
      <c r="O793" s="29"/>
      <c r="P793" s="29"/>
      <c r="Q793" s="29"/>
      <c r="R793" s="29"/>
      <c r="S793" s="29"/>
      <c r="T793" s="325"/>
      <c r="U793" s="29"/>
      <c r="V793" s="29"/>
      <c r="W793" s="29"/>
      <c r="X793" s="29"/>
      <c r="Y793" s="29"/>
      <c r="Z793" s="29"/>
      <c r="AA793" s="29"/>
      <c r="AB793" s="29"/>
      <c r="AC793" s="29"/>
      <c r="AD793" s="29"/>
      <c r="AE793" s="29"/>
      <c r="AF793" s="29"/>
      <c r="AG793" s="29"/>
      <c r="AH793" s="29"/>
      <c r="AI793" s="29"/>
      <c r="AJ793" s="29"/>
      <c r="AK793" s="29"/>
    </row>
    <row r="794" spans="1:37" ht="15.75" customHeight="1">
      <c r="A794" s="29"/>
      <c r="B794" s="29"/>
      <c r="C794" s="29"/>
      <c r="D794" s="29"/>
      <c r="E794" s="750"/>
      <c r="F794" s="338"/>
      <c r="G794" s="29"/>
      <c r="H794" s="29"/>
      <c r="I794" s="29"/>
      <c r="J794" s="29"/>
      <c r="K794" s="29"/>
      <c r="L794" s="29"/>
      <c r="M794" s="29"/>
      <c r="N794" s="29"/>
      <c r="O794" s="29"/>
      <c r="P794" s="29"/>
      <c r="Q794" s="29"/>
      <c r="R794" s="29"/>
      <c r="S794" s="29"/>
      <c r="T794" s="325"/>
      <c r="U794" s="29"/>
      <c r="V794" s="29"/>
      <c r="W794" s="29"/>
      <c r="X794" s="29"/>
      <c r="Y794" s="29"/>
      <c r="Z794" s="29"/>
      <c r="AA794" s="29"/>
      <c r="AB794" s="29"/>
      <c r="AC794" s="29"/>
      <c r="AD794" s="29"/>
      <c r="AE794" s="29"/>
      <c r="AF794" s="29"/>
      <c r="AG794" s="29"/>
      <c r="AH794" s="29"/>
      <c r="AI794" s="29"/>
      <c r="AJ794" s="29"/>
      <c r="AK794" s="29"/>
    </row>
    <row r="795" spans="1:37" ht="15.75" customHeight="1">
      <c r="A795" s="29"/>
      <c r="B795" s="29"/>
      <c r="C795" s="29"/>
      <c r="D795" s="29"/>
      <c r="E795" s="750"/>
      <c r="F795" s="338"/>
      <c r="G795" s="29"/>
      <c r="H795" s="29"/>
      <c r="I795" s="29"/>
      <c r="J795" s="29"/>
      <c r="K795" s="29"/>
      <c r="L795" s="29"/>
      <c r="M795" s="29"/>
      <c r="N795" s="29"/>
      <c r="O795" s="29"/>
      <c r="P795" s="29"/>
      <c r="Q795" s="29"/>
      <c r="R795" s="29"/>
      <c r="S795" s="29"/>
      <c r="T795" s="325"/>
      <c r="U795" s="29"/>
      <c r="V795" s="29"/>
      <c r="W795" s="29"/>
      <c r="X795" s="29"/>
      <c r="Y795" s="29"/>
      <c r="Z795" s="29"/>
      <c r="AA795" s="29"/>
      <c r="AB795" s="29"/>
      <c r="AC795" s="29"/>
      <c r="AD795" s="29"/>
      <c r="AE795" s="29"/>
      <c r="AF795" s="29"/>
      <c r="AG795" s="29"/>
      <c r="AH795" s="29"/>
      <c r="AI795" s="29"/>
      <c r="AJ795" s="29"/>
      <c r="AK795" s="29"/>
    </row>
    <row r="796" spans="1:37" ht="15.75" customHeight="1">
      <c r="A796" s="29"/>
      <c r="B796" s="29"/>
      <c r="C796" s="29"/>
      <c r="D796" s="29"/>
      <c r="E796" s="750"/>
      <c r="F796" s="338"/>
      <c r="G796" s="29"/>
      <c r="H796" s="29"/>
      <c r="I796" s="29"/>
      <c r="J796" s="29"/>
      <c r="K796" s="29"/>
      <c r="L796" s="29"/>
      <c r="M796" s="29"/>
      <c r="N796" s="29"/>
      <c r="O796" s="29"/>
      <c r="P796" s="29"/>
      <c r="Q796" s="29"/>
      <c r="R796" s="29"/>
      <c r="S796" s="29"/>
      <c r="T796" s="325"/>
      <c r="U796" s="29"/>
      <c r="V796" s="29"/>
      <c r="W796" s="29"/>
      <c r="X796" s="29"/>
      <c r="Y796" s="29"/>
      <c r="Z796" s="29"/>
      <c r="AA796" s="29"/>
      <c r="AB796" s="29"/>
      <c r="AC796" s="29"/>
      <c r="AD796" s="29"/>
      <c r="AE796" s="29"/>
      <c r="AF796" s="29"/>
      <c r="AG796" s="29"/>
      <c r="AH796" s="29"/>
      <c r="AI796" s="29"/>
      <c r="AJ796" s="29"/>
      <c r="AK796" s="29"/>
    </row>
    <row r="797" spans="1:37" ht="15.75" customHeight="1">
      <c r="A797" s="29"/>
      <c r="B797" s="29"/>
      <c r="C797" s="29"/>
      <c r="D797" s="29"/>
      <c r="E797" s="750"/>
      <c r="F797" s="338"/>
      <c r="G797" s="29"/>
      <c r="H797" s="29"/>
      <c r="I797" s="29"/>
      <c r="J797" s="29"/>
      <c r="K797" s="29"/>
      <c r="L797" s="29"/>
      <c r="M797" s="29"/>
      <c r="N797" s="29"/>
      <c r="O797" s="29"/>
      <c r="P797" s="29"/>
      <c r="Q797" s="29"/>
      <c r="R797" s="29"/>
      <c r="S797" s="29"/>
      <c r="T797" s="325"/>
      <c r="U797" s="29"/>
      <c r="V797" s="29"/>
      <c r="W797" s="29"/>
      <c r="X797" s="29"/>
      <c r="Y797" s="29"/>
      <c r="Z797" s="29"/>
      <c r="AA797" s="29"/>
      <c r="AB797" s="29"/>
      <c r="AC797" s="29"/>
      <c r="AD797" s="29"/>
      <c r="AE797" s="29"/>
      <c r="AF797" s="29"/>
      <c r="AG797" s="29"/>
      <c r="AH797" s="29"/>
      <c r="AI797" s="29"/>
      <c r="AJ797" s="29"/>
      <c r="AK797" s="29"/>
    </row>
    <row r="798" spans="1:37" ht="15.75" customHeight="1">
      <c r="A798" s="29"/>
      <c r="B798" s="29"/>
      <c r="C798" s="29"/>
      <c r="D798" s="29"/>
      <c r="E798" s="750"/>
      <c r="F798" s="338"/>
      <c r="G798" s="29"/>
      <c r="H798" s="29"/>
      <c r="I798" s="29"/>
      <c r="J798" s="29"/>
      <c r="K798" s="29"/>
      <c r="L798" s="29"/>
      <c r="M798" s="29"/>
      <c r="N798" s="29"/>
      <c r="O798" s="29"/>
      <c r="P798" s="29"/>
      <c r="Q798" s="29"/>
      <c r="R798" s="29"/>
      <c r="S798" s="29"/>
      <c r="T798" s="325"/>
      <c r="U798" s="29"/>
      <c r="V798" s="29"/>
      <c r="W798" s="29"/>
      <c r="X798" s="29"/>
      <c r="Y798" s="29"/>
      <c r="Z798" s="29"/>
      <c r="AA798" s="29"/>
      <c r="AB798" s="29"/>
      <c r="AC798" s="29"/>
      <c r="AD798" s="29"/>
      <c r="AE798" s="29"/>
      <c r="AF798" s="29"/>
      <c r="AG798" s="29"/>
      <c r="AH798" s="29"/>
      <c r="AI798" s="29"/>
      <c r="AJ798" s="29"/>
      <c r="AK798" s="29"/>
    </row>
    <row r="799" spans="1:37" ht="15.75" customHeight="1">
      <c r="A799" s="29"/>
      <c r="B799" s="29"/>
      <c r="C799" s="29"/>
      <c r="D799" s="29"/>
      <c r="E799" s="750"/>
      <c r="F799" s="338"/>
      <c r="G799" s="29"/>
      <c r="H799" s="29"/>
      <c r="I799" s="29"/>
      <c r="J799" s="29"/>
      <c r="K799" s="29"/>
      <c r="L799" s="29"/>
      <c r="M799" s="29"/>
      <c r="N799" s="29"/>
      <c r="O799" s="29"/>
      <c r="P799" s="29"/>
      <c r="Q799" s="29"/>
      <c r="R799" s="29"/>
      <c r="S799" s="29"/>
      <c r="T799" s="325"/>
      <c r="U799" s="29"/>
      <c r="V799" s="29"/>
      <c r="W799" s="29"/>
      <c r="X799" s="29"/>
      <c r="Y799" s="29"/>
      <c r="Z799" s="29"/>
      <c r="AA799" s="29"/>
      <c r="AB799" s="29"/>
      <c r="AC799" s="29"/>
      <c r="AD799" s="29"/>
      <c r="AE799" s="29"/>
      <c r="AF799" s="29"/>
      <c r="AG799" s="29"/>
      <c r="AH799" s="29"/>
      <c r="AI799" s="29"/>
      <c r="AJ799" s="29"/>
      <c r="AK799" s="29"/>
    </row>
    <row r="800" spans="1:37" ht="15.75" customHeight="1">
      <c r="A800" s="29"/>
      <c r="B800" s="29"/>
      <c r="C800" s="29"/>
      <c r="D800" s="29"/>
      <c r="E800" s="750"/>
      <c r="F800" s="338"/>
      <c r="G800" s="29"/>
      <c r="H800" s="29"/>
      <c r="I800" s="29"/>
      <c r="J800" s="29"/>
      <c r="K800" s="29"/>
      <c r="L800" s="29"/>
      <c r="M800" s="29"/>
      <c r="N800" s="29"/>
      <c r="O800" s="29"/>
      <c r="P800" s="29"/>
      <c r="Q800" s="29"/>
      <c r="R800" s="29"/>
      <c r="S800" s="29"/>
      <c r="T800" s="325"/>
      <c r="U800" s="29"/>
      <c r="V800" s="29"/>
      <c r="W800" s="29"/>
      <c r="X800" s="29"/>
      <c r="Y800" s="29"/>
      <c r="Z800" s="29"/>
      <c r="AA800" s="29"/>
      <c r="AB800" s="29"/>
      <c r="AC800" s="29"/>
      <c r="AD800" s="29"/>
      <c r="AE800" s="29"/>
      <c r="AF800" s="29"/>
      <c r="AG800" s="29"/>
      <c r="AH800" s="29"/>
      <c r="AI800" s="29"/>
      <c r="AJ800" s="29"/>
      <c r="AK800" s="29"/>
    </row>
    <row r="801" spans="1:37" ht="15.75" customHeight="1">
      <c r="A801" s="29"/>
      <c r="B801" s="29"/>
      <c r="C801" s="29"/>
      <c r="D801" s="29"/>
      <c r="E801" s="750"/>
      <c r="F801" s="338"/>
      <c r="G801" s="29"/>
      <c r="H801" s="29"/>
      <c r="I801" s="29"/>
      <c r="J801" s="29"/>
      <c r="K801" s="29"/>
      <c r="L801" s="29"/>
      <c r="M801" s="29"/>
      <c r="N801" s="29"/>
      <c r="O801" s="29"/>
      <c r="P801" s="29"/>
      <c r="Q801" s="29"/>
      <c r="R801" s="29"/>
      <c r="S801" s="29"/>
      <c r="T801" s="325"/>
      <c r="U801" s="29"/>
      <c r="V801" s="29"/>
      <c r="W801" s="29"/>
      <c r="X801" s="29"/>
      <c r="Y801" s="29"/>
      <c r="Z801" s="29"/>
      <c r="AA801" s="29"/>
      <c r="AB801" s="29"/>
      <c r="AC801" s="29"/>
      <c r="AD801" s="29"/>
      <c r="AE801" s="29"/>
      <c r="AF801" s="29"/>
      <c r="AG801" s="29"/>
      <c r="AH801" s="29"/>
      <c r="AI801" s="29"/>
      <c r="AJ801" s="29"/>
      <c r="AK801" s="29"/>
    </row>
    <row r="802" spans="1:37" ht="15.75" customHeight="1">
      <c r="A802" s="29"/>
      <c r="B802" s="29"/>
      <c r="C802" s="29"/>
      <c r="D802" s="29"/>
      <c r="E802" s="750"/>
      <c r="F802" s="338"/>
      <c r="G802" s="29"/>
      <c r="H802" s="29"/>
      <c r="I802" s="29"/>
      <c r="J802" s="29"/>
      <c r="K802" s="29"/>
      <c r="L802" s="29"/>
      <c r="M802" s="29"/>
      <c r="N802" s="29"/>
      <c r="O802" s="29"/>
      <c r="P802" s="29"/>
      <c r="Q802" s="29"/>
      <c r="R802" s="29"/>
      <c r="S802" s="29"/>
      <c r="T802" s="325"/>
      <c r="U802" s="29"/>
      <c r="V802" s="29"/>
      <c r="W802" s="29"/>
      <c r="X802" s="29"/>
      <c r="Y802" s="29"/>
      <c r="Z802" s="29"/>
      <c r="AA802" s="29"/>
      <c r="AB802" s="29"/>
      <c r="AC802" s="29"/>
      <c r="AD802" s="29"/>
      <c r="AE802" s="29"/>
      <c r="AF802" s="29"/>
      <c r="AG802" s="29"/>
      <c r="AH802" s="29"/>
      <c r="AI802" s="29"/>
      <c r="AJ802" s="29"/>
      <c r="AK802" s="29"/>
    </row>
    <row r="803" spans="1:37" ht="15.75" customHeight="1">
      <c r="A803" s="29"/>
      <c r="B803" s="29"/>
      <c r="C803" s="29"/>
      <c r="D803" s="29"/>
      <c r="E803" s="750"/>
      <c r="F803" s="338"/>
      <c r="G803" s="29"/>
      <c r="H803" s="29"/>
      <c r="I803" s="29"/>
      <c r="J803" s="29"/>
      <c r="K803" s="29"/>
      <c r="L803" s="29"/>
      <c r="M803" s="29"/>
      <c r="N803" s="29"/>
      <c r="O803" s="29"/>
      <c r="P803" s="29"/>
      <c r="Q803" s="29"/>
      <c r="R803" s="29"/>
      <c r="S803" s="29"/>
      <c r="T803" s="325"/>
      <c r="U803" s="29"/>
      <c r="V803" s="29"/>
      <c r="W803" s="29"/>
      <c r="X803" s="29"/>
      <c r="Y803" s="29"/>
      <c r="Z803" s="29"/>
      <c r="AA803" s="29"/>
      <c r="AB803" s="29"/>
      <c r="AC803" s="29"/>
      <c r="AD803" s="29"/>
      <c r="AE803" s="29"/>
      <c r="AF803" s="29"/>
      <c r="AG803" s="29"/>
      <c r="AH803" s="29"/>
      <c r="AI803" s="29"/>
      <c r="AJ803" s="29"/>
      <c r="AK803" s="29"/>
    </row>
    <row r="804" spans="1:37" ht="15.75" customHeight="1">
      <c r="A804" s="29"/>
      <c r="B804" s="29"/>
      <c r="C804" s="29"/>
      <c r="D804" s="29"/>
      <c r="E804" s="750"/>
      <c r="F804" s="338"/>
      <c r="G804" s="29"/>
      <c r="H804" s="29"/>
      <c r="I804" s="29"/>
      <c r="J804" s="29"/>
      <c r="K804" s="29"/>
      <c r="L804" s="29"/>
      <c r="M804" s="29"/>
      <c r="N804" s="29"/>
      <c r="O804" s="29"/>
      <c r="P804" s="29"/>
      <c r="Q804" s="29"/>
      <c r="R804" s="29"/>
      <c r="S804" s="29"/>
      <c r="T804" s="325"/>
      <c r="U804" s="29"/>
      <c r="V804" s="29"/>
      <c r="W804" s="29"/>
      <c r="X804" s="29"/>
      <c r="Y804" s="29"/>
      <c r="Z804" s="29"/>
      <c r="AA804" s="29"/>
      <c r="AB804" s="29"/>
      <c r="AC804" s="29"/>
      <c r="AD804" s="29"/>
      <c r="AE804" s="29"/>
      <c r="AF804" s="29"/>
      <c r="AG804" s="29"/>
      <c r="AH804" s="29"/>
      <c r="AI804" s="29"/>
      <c r="AJ804" s="29"/>
      <c r="AK804" s="29"/>
    </row>
    <row r="805" spans="1:37" ht="15.75" customHeight="1">
      <c r="A805" s="29"/>
      <c r="B805" s="29"/>
      <c r="C805" s="29"/>
      <c r="D805" s="29"/>
      <c r="E805" s="750"/>
      <c r="F805" s="338"/>
      <c r="G805" s="29"/>
      <c r="H805" s="29"/>
      <c r="I805" s="29"/>
      <c r="J805" s="29"/>
      <c r="K805" s="29"/>
      <c r="L805" s="29"/>
      <c r="M805" s="29"/>
      <c r="N805" s="29"/>
      <c r="O805" s="29"/>
      <c r="P805" s="29"/>
      <c r="Q805" s="29"/>
      <c r="R805" s="29"/>
      <c r="S805" s="29"/>
      <c r="T805" s="325"/>
      <c r="U805" s="29"/>
      <c r="V805" s="29"/>
      <c r="W805" s="29"/>
      <c r="X805" s="29"/>
      <c r="Y805" s="29"/>
      <c r="Z805" s="29"/>
      <c r="AA805" s="29"/>
      <c r="AB805" s="29"/>
      <c r="AC805" s="29"/>
      <c r="AD805" s="29"/>
      <c r="AE805" s="29"/>
      <c r="AF805" s="29"/>
      <c r="AG805" s="29"/>
      <c r="AH805" s="29"/>
      <c r="AI805" s="29"/>
      <c r="AJ805" s="29"/>
      <c r="AK805" s="29"/>
    </row>
    <row r="806" spans="1:37" ht="15.75" customHeight="1">
      <c r="A806" s="29"/>
      <c r="B806" s="29"/>
      <c r="C806" s="29"/>
      <c r="D806" s="29"/>
      <c r="E806" s="750"/>
      <c r="F806" s="338"/>
      <c r="G806" s="29"/>
      <c r="H806" s="29"/>
      <c r="I806" s="29"/>
      <c r="J806" s="29"/>
      <c r="K806" s="29"/>
      <c r="L806" s="29"/>
      <c r="M806" s="29"/>
      <c r="N806" s="29"/>
      <c r="O806" s="29"/>
      <c r="P806" s="29"/>
      <c r="Q806" s="29"/>
      <c r="R806" s="29"/>
      <c r="S806" s="29"/>
      <c r="T806" s="325"/>
      <c r="U806" s="29"/>
      <c r="V806" s="29"/>
      <c r="W806" s="29"/>
      <c r="X806" s="29"/>
      <c r="Y806" s="29"/>
      <c r="Z806" s="29"/>
      <c r="AA806" s="29"/>
      <c r="AB806" s="29"/>
      <c r="AC806" s="29"/>
      <c r="AD806" s="29"/>
      <c r="AE806" s="29"/>
      <c r="AF806" s="29"/>
      <c r="AG806" s="29"/>
      <c r="AH806" s="29"/>
      <c r="AI806" s="29"/>
      <c r="AJ806" s="29"/>
      <c r="AK806" s="29"/>
    </row>
    <row r="807" spans="1:37" ht="15.75" customHeight="1">
      <c r="A807" s="29"/>
      <c r="B807" s="29"/>
      <c r="C807" s="29"/>
      <c r="D807" s="29"/>
      <c r="E807" s="750"/>
      <c r="F807" s="338"/>
      <c r="G807" s="29"/>
      <c r="H807" s="29"/>
      <c r="I807" s="29"/>
      <c r="J807" s="29"/>
      <c r="K807" s="29"/>
      <c r="L807" s="29"/>
      <c r="M807" s="29"/>
      <c r="N807" s="29"/>
      <c r="O807" s="29"/>
      <c r="P807" s="29"/>
      <c r="Q807" s="29"/>
      <c r="R807" s="29"/>
      <c r="S807" s="29"/>
      <c r="T807" s="325"/>
      <c r="U807" s="29"/>
      <c r="V807" s="29"/>
      <c r="W807" s="29"/>
      <c r="X807" s="29"/>
      <c r="Y807" s="29"/>
      <c r="Z807" s="29"/>
      <c r="AA807" s="29"/>
      <c r="AB807" s="29"/>
      <c r="AC807" s="29"/>
      <c r="AD807" s="29"/>
      <c r="AE807" s="29"/>
      <c r="AF807" s="29"/>
      <c r="AG807" s="29"/>
      <c r="AH807" s="29"/>
      <c r="AI807" s="29"/>
      <c r="AJ807" s="29"/>
      <c r="AK807" s="29"/>
    </row>
    <row r="808" spans="1:37" ht="15.75" customHeight="1">
      <c r="A808" s="29"/>
      <c r="B808" s="29"/>
      <c r="C808" s="29"/>
      <c r="D808" s="29"/>
      <c r="E808" s="750"/>
      <c r="F808" s="338"/>
      <c r="G808" s="29"/>
      <c r="H808" s="29"/>
      <c r="I808" s="29"/>
      <c r="J808" s="29"/>
      <c r="K808" s="29"/>
      <c r="L808" s="29"/>
      <c r="M808" s="29"/>
      <c r="N808" s="29"/>
      <c r="O808" s="29"/>
      <c r="P808" s="29"/>
      <c r="Q808" s="29"/>
      <c r="R808" s="29"/>
      <c r="S808" s="29"/>
      <c r="T808" s="325"/>
      <c r="U808" s="29"/>
      <c r="V808" s="29"/>
      <c r="W808" s="29"/>
      <c r="X808" s="29"/>
      <c r="Y808" s="29"/>
      <c r="Z808" s="29"/>
      <c r="AA808" s="29"/>
      <c r="AB808" s="29"/>
      <c r="AC808" s="29"/>
      <c r="AD808" s="29"/>
      <c r="AE808" s="29"/>
      <c r="AF808" s="29"/>
      <c r="AG808" s="29"/>
      <c r="AH808" s="29"/>
      <c r="AI808" s="29"/>
      <c r="AJ808" s="29"/>
      <c r="AK808" s="29"/>
    </row>
    <row r="809" spans="1:37" ht="15.75" customHeight="1">
      <c r="A809" s="29"/>
      <c r="B809" s="29"/>
      <c r="C809" s="29"/>
      <c r="D809" s="29"/>
      <c r="E809" s="750"/>
      <c r="F809" s="338"/>
      <c r="G809" s="29"/>
      <c r="H809" s="29"/>
      <c r="I809" s="29"/>
      <c r="J809" s="29"/>
      <c r="K809" s="29"/>
      <c r="L809" s="29"/>
      <c r="M809" s="29"/>
      <c r="N809" s="29"/>
      <c r="O809" s="29"/>
      <c r="P809" s="29"/>
      <c r="Q809" s="29"/>
      <c r="R809" s="29"/>
      <c r="S809" s="29"/>
      <c r="T809" s="325"/>
      <c r="U809" s="29"/>
      <c r="V809" s="29"/>
      <c r="W809" s="29"/>
      <c r="X809" s="29"/>
      <c r="Y809" s="29"/>
      <c r="Z809" s="29"/>
      <c r="AA809" s="29"/>
      <c r="AB809" s="29"/>
      <c r="AC809" s="29"/>
      <c r="AD809" s="29"/>
      <c r="AE809" s="29"/>
      <c r="AF809" s="29"/>
      <c r="AG809" s="29"/>
      <c r="AH809" s="29"/>
      <c r="AI809" s="29"/>
      <c r="AJ809" s="29"/>
      <c r="AK809" s="29"/>
    </row>
    <row r="810" spans="1:37" ht="15.75" customHeight="1">
      <c r="A810" s="29"/>
      <c r="B810" s="29"/>
      <c r="C810" s="29"/>
      <c r="D810" s="29"/>
      <c r="E810" s="750"/>
      <c r="F810" s="338"/>
      <c r="G810" s="29"/>
      <c r="H810" s="29"/>
      <c r="I810" s="29"/>
      <c r="J810" s="29"/>
      <c r="K810" s="29"/>
      <c r="L810" s="29"/>
      <c r="M810" s="29"/>
      <c r="N810" s="29"/>
      <c r="O810" s="29"/>
      <c r="P810" s="29"/>
      <c r="Q810" s="29"/>
      <c r="R810" s="29"/>
      <c r="S810" s="29"/>
      <c r="T810" s="325"/>
      <c r="U810" s="29"/>
      <c r="V810" s="29"/>
      <c r="W810" s="29"/>
      <c r="X810" s="29"/>
      <c r="Y810" s="29"/>
      <c r="Z810" s="29"/>
      <c r="AA810" s="29"/>
      <c r="AB810" s="29"/>
      <c r="AC810" s="29"/>
      <c r="AD810" s="29"/>
      <c r="AE810" s="29"/>
      <c r="AF810" s="29"/>
      <c r="AG810" s="29"/>
      <c r="AH810" s="29"/>
      <c r="AI810" s="29"/>
      <c r="AJ810" s="29"/>
      <c r="AK810" s="29"/>
    </row>
    <row r="811" spans="1:37" ht="15.75" customHeight="1">
      <c r="A811" s="29"/>
      <c r="B811" s="29"/>
      <c r="C811" s="29"/>
      <c r="D811" s="29"/>
      <c r="E811" s="750"/>
      <c r="F811" s="338"/>
      <c r="G811" s="29"/>
      <c r="H811" s="29"/>
      <c r="I811" s="29"/>
      <c r="J811" s="29"/>
      <c r="K811" s="29"/>
      <c r="L811" s="29"/>
      <c r="M811" s="29"/>
      <c r="N811" s="29"/>
      <c r="O811" s="29"/>
      <c r="P811" s="29"/>
      <c r="Q811" s="29"/>
      <c r="R811" s="29"/>
      <c r="S811" s="29"/>
      <c r="T811" s="325"/>
      <c r="U811" s="29"/>
      <c r="V811" s="29"/>
      <c r="W811" s="29"/>
      <c r="X811" s="29"/>
      <c r="Y811" s="29"/>
      <c r="Z811" s="29"/>
      <c r="AA811" s="29"/>
      <c r="AB811" s="29"/>
      <c r="AC811" s="29"/>
      <c r="AD811" s="29"/>
      <c r="AE811" s="29"/>
      <c r="AF811" s="29"/>
      <c r="AG811" s="29"/>
      <c r="AH811" s="29"/>
      <c r="AI811" s="29"/>
      <c r="AJ811" s="29"/>
      <c r="AK811" s="29"/>
    </row>
    <row r="812" spans="1:37" ht="15.75" customHeight="1">
      <c r="A812" s="29"/>
      <c r="B812" s="29"/>
      <c r="C812" s="29"/>
      <c r="D812" s="29"/>
      <c r="E812" s="750"/>
      <c r="F812" s="338"/>
      <c r="G812" s="29"/>
      <c r="H812" s="29"/>
      <c r="I812" s="29"/>
      <c r="J812" s="29"/>
      <c r="K812" s="29"/>
      <c r="L812" s="29"/>
      <c r="M812" s="29"/>
      <c r="N812" s="29"/>
      <c r="O812" s="29"/>
      <c r="P812" s="29"/>
      <c r="Q812" s="29"/>
      <c r="R812" s="29"/>
      <c r="S812" s="29"/>
      <c r="T812" s="325"/>
      <c r="U812" s="29"/>
      <c r="V812" s="29"/>
      <c r="W812" s="29"/>
      <c r="X812" s="29"/>
      <c r="Y812" s="29"/>
      <c r="Z812" s="29"/>
      <c r="AA812" s="29"/>
      <c r="AB812" s="29"/>
      <c r="AC812" s="29"/>
      <c r="AD812" s="29"/>
      <c r="AE812" s="29"/>
      <c r="AF812" s="29"/>
      <c r="AG812" s="29"/>
      <c r="AH812" s="29"/>
      <c r="AI812" s="29"/>
      <c r="AJ812" s="29"/>
      <c r="AK812" s="29"/>
    </row>
    <row r="813" spans="1:37" ht="15.75" customHeight="1">
      <c r="A813" s="29"/>
      <c r="B813" s="29"/>
      <c r="C813" s="29"/>
      <c r="D813" s="29"/>
      <c r="E813" s="750"/>
      <c r="F813" s="338"/>
      <c r="G813" s="29"/>
      <c r="H813" s="29"/>
      <c r="I813" s="29"/>
      <c r="J813" s="29"/>
      <c r="K813" s="29"/>
      <c r="L813" s="29"/>
      <c r="M813" s="29"/>
      <c r="N813" s="29"/>
      <c r="O813" s="29"/>
      <c r="P813" s="29"/>
      <c r="Q813" s="29"/>
      <c r="R813" s="29"/>
      <c r="S813" s="29"/>
      <c r="T813" s="325"/>
      <c r="U813" s="29"/>
      <c r="V813" s="29"/>
      <c r="W813" s="29"/>
      <c r="X813" s="29"/>
      <c r="Y813" s="29"/>
      <c r="Z813" s="29"/>
      <c r="AA813" s="29"/>
      <c r="AB813" s="29"/>
      <c r="AC813" s="29"/>
      <c r="AD813" s="29"/>
      <c r="AE813" s="29"/>
      <c r="AF813" s="29"/>
      <c r="AG813" s="29"/>
      <c r="AH813" s="29"/>
      <c r="AI813" s="29"/>
      <c r="AJ813" s="29"/>
      <c r="AK813" s="29"/>
    </row>
    <row r="814" spans="1:37" ht="15.75" customHeight="1">
      <c r="A814" s="29"/>
      <c r="B814" s="29"/>
      <c r="C814" s="29"/>
      <c r="D814" s="29"/>
      <c r="E814" s="750"/>
      <c r="F814" s="338"/>
      <c r="G814" s="29"/>
      <c r="H814" s="29"/>
      <c r="I814" s="29"/>
      <c r="J814" s="29"/>
      <c r="K814" s="29"/>
      <c r="L814" s="29"/>
      <c r="M814" s="29"/>
      <c r="N814" s="29"/>
      <c r="O814" s="29"/>
      <c r="P814" s="29"/>
      <c r="Q814" s="29"/>
      <c r="R814" s="29"/>
      <c r="S814" s="29"/>
      <c r="T814" s="325"/>
      <c r="U814" s="29"/>
      <c r="V814" s="29"/>
      <c r="W814" s="29"/>
      <c r="X814" s="29"/>
      <c r="Y814" s="29"/>
      <c r="Z814" s="29"/>
      <c r="AA814" s="29"/>
      <c r="AB814" s="29"/>
      <c r="AC814" s="29"/>
      <c r="AD814" s="29"/>
      <c r="AE814" s="29"/>
      <c r="AF814" s="29"/>
      <c r="AG814" s="29"/>
      <c r="AH814" s="29"/>
      <c r="AI814" s="29"/>
      <c r="AJ814" s="29"/>
      <c r="AK814" s="29"/>
    </row>
    <row r="815" spans="1:37" ht="15.75" customHeight="1">
      <c r="A815" s="29"/>
      <c r="B815" s="29"/>
      <c r="C815" s="29"/>
      <c r="D815" s="29"/>
      <c r="E815" s="750"/>
      <c r="F815" s="338"/>
      <c r="G815" s="29"/>
      <c r="H815" s="29"/>
      <c r="I815" s="29"/>
      <c r="J815" s="29"/>
      <c r="K815" s="29"/>
      <c r="L815" s="29"/>
      <c r="M815" s="29"/>
      <c r="N815" s="29"/>
      <c r="O815" s="29"/>
      <c r="P815" s="29"/>
      <c r="Q815" s="29"/>
      <c r="R815" s="29"/>
      <c r="S815" s="29"/>
      <c r="T815" s="325"/>
      <c r="U815" s="29"/>
      <c r="V815" s="29"/>
      <c r="W815" s="29"/>
      <c r="X815" s="29"/>
      <c r="Y815" s="29"/>
      <c r="Z815" s="29"/>
      <c r="AA815" s="29"/>
      <c r="AB815" s="29"/>
      <c r="AC815" s="29"/>
      <c r="AD815" s="29"/>
      <c r="AE815" s="29"/>
      <c r="AF815" s="29"/>
      <c r="AG815" s="29"/>
      <c r="AH815" s="29"/>
      <c r="AI815" s="29"/>
      <c r="AJ815" s="29"/>
      <c r="AK815" s="29"/>
    </row>
    <row r="816" spans="1:37" ht="15.75" customHeight="1">
      <c r="A816" s="29"/>
      <c r="B816" s="29"/>
      <c r="C816" s="29"/>
      <c r="D816" s="29"/>
      <c r="E816" s="750"/>
      <c r="F816" s="338"/>
      <c r="G816" s="29"/>
      <c r="H816" s="29"/>
      <c r="I816" s="29"/>
      <c r="J816" s="29"/>
      <c r="K816" s="29"/>
      <c r="L816" s="29"/>
      <c r="M816" s="29"/>
      <c r="N816" s="29"/>
      <c r="O816" s="29"/>
      <c r="P816" s="29"/>
      <c r="Q816" s="29"/>
      <c r="R816" s="29"/>
      <c r="S816" s="29"/>
      <c r="T816" s="325"/>
      <c r="U816" s="29"/>
      <c r="V816" s="29"/>
      <c r="W816" s="29"/>
      <c r="X816" s="29"/>
      <c r="Y816" s="29"/>
      <c r="Z816" s="29"/>
      <c r="AA816" s="29"/>
      <c r="AB816" s="29"/>
      <c r="AC816" s="29"/>
      <c r="AD816" s="29"/>
      <c r="AE816" s="29"/>
      <c r="AF816" s="29"/>
      <c r="AG816" s="29"/>
      <c r="AH816" s="29"/>
      <c r="AI816" s="29"/>
      <c r="AJ816" s="29"/>
      <c r="AK816" s="29"/>
    </row>
    <row r="817" spans="1:37" ht="15.75" customHeight="1">
      <c r="A817" s="29"/>
      <c r="B817" s="29"/>
      <c r="C817" s="29"/>
      <c r="D817" s="29"/>
      <c r="E817" s="750"/>
      <c r="F817" s="338"/>
      <c r="G817" s="29"/>
      <c r="H817" s="29"/>
      <c r="I817" s="29"/>
      <c r="J817" s="29"/>
      <c r="K817" s="29"/>
      <c r="L817" s="29"/>
      <c r="M817" s="29"/>
      <c r="N817" s="29"/>
      <c r="O817" s="29"/>
      <c r="P817" s="29"/>
      <c r="Q817" s="29"/>
      <c r="R817" s="29"/>
      <c r="S817" s="29"/>
      <c r="T817" s="325"/>
      <c r="U817" s="29"/>
      <c r="V817" s="29"/>
      <c r="W817" s="29"/>
      <c r="X817" s="29"/>
      <c r="Y817" s="29"/>
      <c r="Z817" s="29"/>
      <c r="AA817" s="29"/>
      <c r="AB817" s="29"/>
      <c r="AC817" s="29"/>
      <c r="AD817" s="29"/>
      <c r="AE817" s="29"/>
      <c r="AF817" s="29"/>
      <c r="AG817" s="29"/>
      <c r="AH817" s="29"/>
      <c r="AI817" s="29"/>
      <c r="AJ817" s="29"/>
      <c r="AK817" s="29"/>
    </row>
    <row r="818" spans="1:37" ht="15.75" customHeight="1">
      <c r="A818" s="29"/>
      <c r="B818" s="29"/>
      <c r="C818" s="29"/>
      <c r="D818" s="29"/>
      <c r="E818" s="750"/>
      <c r="F818" s="338"/>
      <c r="G818" s="29"/>
      <c r="H818" s="29"/>
      <c r="I818" s="29"/>
      <c r="J818" s="29"/>
      <c r="K818" s="29"/>
      <c r="L818" s="29"/>
      <c r="M818" s="29"/>
      <c r="N818" s="29"/>
      <c r="O818" s="29"/>
      <c r="P818" s="29"/>
      <c r="Q818" s="29"/>
      <c r="R818" s="29"/>
      <c r="S818" s="29"/>
      <c r="T818" s="325"/>
      <c r="U818" s="29"/>
      <c r="V818" s="29"/>
      <c r="W818" s="29"/>
      <c r="X818" s="29"/>
      <c r="Y818" s="29"/>
      <c r="Z818" s="29"/>
      <c r="AA818" s="29"/>
      <c r="AB818" s="29"/>
      <c r="AC818" s="29"/>
      <c r="AD818" s="29"/>
      <c r="AE818" s="29"/>
      <c r="AF818" s="29"/>
      <c r="AG818" s="29"/>
      <c r="AH818" s="29"/>
      <c r="AI818" s="29"/>
      <c r="AJ818" s="29"/>
      <c r="AK818" s="29"/>
    </row>
    <row r="819" spans="1:37" ht="15.75" customHeight="1">
      <c r="A819" s="29"/>
      <c r="B819" s="29"/>
      <c r="C819" s="29"/>
      <c r="D819" s="29"/>
      <c r="E819" s="750"/>
      <c r="F819" s="338"/>
      <c r="G819" s="29"/>
      <c r="H819" s="29"/>
      <c r="I819" s="29"/>
      <c r="J819" s="29"/>
      <c r="K819" s="29"/>
      <c r="L819" s="29"/>
      <c r="M819" s="29"/>
      <c r="N819" s="29"/>
      <c r="O819" s="29"/>
      <c r="P819" s="29"/>
      <c r="Q819" s="29"/>
      <c r="R819" s="29"/>
      <c r="S819" s="29"/>
      <c r="T819" s="325"/>
      <c r="U819" s="29"/>
      <c r="V819" s="29"/>
      <c r="W819" s="29"/>
      <c r="X819" s="29"/>
      <c r="Y819" s="29"/>
      <c r="Z819" s="29"/>
      <c r="AA819" s="29"/>
      <c r="AB819" s="29"/>
      <c r="AC819" s="29"/>
      <c r="AD819" s="29"/>
      <c r="AE819" s="29"/>
      <c r="AF819" s="29"/>
      <c r="AG819" s="29"/>
      <c r="AH819" s="29"/>
      <c r="AI819" s="29"/>
      <c r="AJ819" s="29"/>
      <c r="AK819" s="29"/>
    </row>
    <row r="820" spans="1:37" ht="15.75" customHeight="1">
      <c r="A820" s="29"/>
      <c r="B820" s="29"/>
      <c r="C820" s="29"/>
      <c r="D820" s="29"/>
      <c r="E820" s="750"/>
      <c r="F820" s="338"/>
      <c r="G820" s="29"/>
      <c r="H820" s="29"/>
      <c r="I820" s="29"/>
      <c r="J820" s="29"/>
      <c r="K820" s="29"/>
      <c r="L820" s="29"/>
      <c r="M820" s="29"/>
      <c r="N820" s="29"/>
      <c r="O820" s="29"/>
      <c r="P820" s="29"/>
      <c r="Q820" s="29"/>
      <c r="R820" s="29"/>
      <c r="S820" s="29"/>
      <c r="T820" s="325"/>
      <c r="U820" s="29"/>
      <c r="V820" s="29"/>
      <c r="W820" s="29"/>
      <c r="X820" s="29"/>
      <c r="Y820" s="29"/>
      <c r="Z820" s="29"/>
      <c r="AA820" s="29"/>
      <c r="AB820" s="29"/>
      <c r="AC820" s="29"/>
      <c r="AD820" s="29"/>
      <c r="AE820" s="29"/>
      <c r="AF820" s="29"/>
      <c r="AG820" s="29"/>
      <c r="AH820" s="29"/>
      <c r="AI820" s="29"/>
      <c r="AJ820" s="29"/>
      <c r="AK820" s="29"/>
    </row>
    <row r="821" spans="1:37" ht="15.75" customHeight="1">
      <c r="A821" s="29"/>
      <c r="B821" s="29"/>
      <c r="C821" s="29"/>
      <c r="D821" s="29"/>
      <c r="E821" s="750"/>
      <c r="F821" s="338"/>
      <c r="G821" s="29"/>
      <c r="H821" s="29"/>
      <c r="I821" s="29"/>
      <c r="J821" s="29"/>
      <c r="K821" s="29"/>
      <c r="L821" s="29"/>
      <c r="M821" s="29"/>
      <c r="N821" s="29"/>
      <c r="O821" s="29"/>
      <c r="P821" s="29"/>
      <c r="Q821" s="29"/>
      <c r="R821" s="29"/>
      <c r="S821" s="29"/>
      <c r="T821" s="325"/>
      <c r="U821" s="29"/>
      <c r="V821" s="29"/>
      <c r="W821" s="29"/>
      <c r="X821" s="29"/>
      <c r="Y821" s="29"/>
      <c r="Z821" s="29"/>
      <c r="AA821" s="29"/>
      <c r="AB821" s="29"/>
      <c r="AC821" s="29"/>
      <c r="AD821" s="29"/>
      <c r="AE821" s="29"/>
      <c r="AF821" s="29"/>
      <c r="AG821" s="29"/>
      <c r="AH821" s="29"/>
      <c r="AI821" s="29"/>
      <c r="AJ821" s="29"/>
      <c r="AK821" s="29"/>
    </row>
    <row r="822" spans="1:37" ht="15.75" customHeight="1">
      <c r="A822" s="29"/>
      <c r="B822" s="29"/>
      <c r="C822" s="29"/>
      <c r="D822" s="29"/>
      <c r="E822" s="750"/>
      <c r="F822" s="338"/>
      <c r="G822" s="29"/>
      <c r="H822" s="29"/>
      <c r="I822" s="29"/>
      <c r="J822" s="29"/>
      <c r="K822" s="29"/>
      <c r="L822" s="29"/>
      <c r="M822" s="29"/>
      <c r="N822" s="29"/>
      <c r="O822" s="29"/>
      <c r="P822" s="29"/>
      <c r="Q822" s="29"/>
      <c r="R822" s="29"/>
      <c r="S822" s="29"/>
      <c r="T822" s="325"/>
      <c r="U822" s="29"/>
      <c r="V822" s="29"/>
      <c r="W822" s="29"/>
      <c r="X822" s="29"/>
      <c r="Y822" s="29"/>
      <c r="Z822" s="29"/>
      <c r="AA822" s="29"/>
      <c r="AB822" s="29"/>
      <c r="AC822" s="29"/>
      <c r="AD822" s="29"/>
      <c r="AE822" s="29"/>
      <c r="AF822" s="29"/>
      <c r="AG822" s="29"/>
      <c r="AH822" s="29"/>
      <c r="AI822" s="29"/>
      <c r="AJ822" s="29"/>
      <c r="AK822" s="29"/>
    </row>
    <row r="823" spans="1:37" ht="15.75" customHeight="1">
      <c r="A823" s="29"/>
      <c r="B823" s="29"/>
      <c r="C823" s="29"/>
      <c r="D823" s="29"/>
      <c r="E823" s="750"/>
      <c r="F823" s="338"/>
      <c r="G823" s="29"/>
      <c r="H823" s="29"/>
      <c r="I823" s="29"/>
      <c r="J823" s="29"/>
      <c r="K823" s="29"/>
      <c r="L823" s="29"/>
      <c r="M823" s="29"/>
      <c r="N823" s="29"/>
      <c r="O823" s="29"/>
      <c r="P823" s="29"/>
      <c r="Q823" s="29"/>
      <c r="R823" s="29"/>
      <c r="S823" s="29"/>
      <c r="T823" s="325"/>
      <c r="U823" s="29"/>
      <c r="V823" s="29"/>
      <c r="W823" s="29"/>
      <c r="X823" s="29"/>
      <c r="Y823" s="29"/>
      <c r="Z823" s="29"/>
      <c r="AA823" s="29"/>
      <c r="AB823" s="29"/>
      <c r="AC823" s="29"/>
      <c r="AD823" s="29"/>
      <c r="AE823" s="29"/>
      <c r="AF823" s="29"/>
      <c r="AG823" s="29"/>
      <c r="AH823" s="29"/>
      <c r="AI823" s="29"/>
      <c r="AJ823" s="29"/>
      <c r="AK823" s="29"/>
    </row>
    <row r="824" spans="1:37" ht="15.75" customHeight="1">
      <c r="A824" s="29"/>
      <c r="B824" s="29"/>
      <c r="C824" s="29"/>
      <c r="D824" s="29"/>
      <c r="E824" s="750"/>
      <c r="F824" s="338"/>
      <c r="G824" s="29"/>
      <c r="H824" s="29"/>
      <c r="I824" s="29"/>
      <c r="J824" s="29"/>
      <c r="K824" s="29"/>
      <c r="L824" s="29"/>
      <c r="M824" s="29"/>
      <c r="N824" s="29"/>
      <c r="O824" s="29"/>
      <c r="P824" s="29"/>
      <c r="Q824" s="29"/>
      <c r="R824" s="29"/>
      <c r="S824" s="29"/>
      <c r="T824" s="325"/>
      <c r="U824" s="29"/>
      <c r="V824" s="29"/>
      <c r="W824" s="29"/>
      <c r="X824" s="29"/>
      <c r="Y824" s="29"/>
      <c r="Z824" s="29"/>
      <c r="AA824" s="29"/>
      <c r="AB824" s="29"/>
      <c r="AC824" s="29"/>
      <c r="AD824" s="29"/>
      <c r="AE824" s="29"/>
      <c r="AF824" s="29"/>
      <c r="AG824" s="29"/>
      <c r="AH824" s="29"/>
      <c r="AI824" s="29"/>
      <c r="AJ824" s="29"/>
      <c r="AK824" s="29"/>
    </row>
    <row r="825" spans="1:37" ht="15.75" customHeight="1">
      <c r="A825" s="29"/>
      <c r="B825" s="29"/>
      <c r="C825" s="29"/>
      <c r="D825" s="29"/>
      <c r="E825" s="750"/>
      <c r="F825" s="338"/>
      <c r="G825" s="29"/>
      <c r="H825" s="29"/>
      <c r="I825" s="29"/>
      <c r="J825" s="29"/>
      <c r="K825" s="29"/>
      <c r="L825" s="29"/>
      <c r="M825" s="29"/>
      <c r="N825" s="29"/>
      <c r="O825" s="29"/>
      <c r="P825" s="29"/>
      <c r="Q825" s="29"/>
      <c r="R825" s="29"/>
      <c r="S825" s="29"/>
      <c r="T825" s="325"/>
      <c r="U825" s="29"/>
      <c r="V825" s="29"/>
      <c r="W825" s="29"/>
      <c r="X825" s="29"/>
      <c r="Y825" s="29"/>
      <c r="Z825" s="29"/>
      <c r="AA825" s="29"/>
      <c r="AB825" s="29"/>
      <c r="AC825" s="29"/>
      <c r="AD825" s="29"/>
      <c r="AE825" s="29"/>
      <c r="AF825" s="29"/>
      <c r="AG825" s="29"/>
      <c r="AH825" s="29"/>
      <c r="AI825" s="29"/>
      <c r="AJ825" s="29"/>
      <c r="AK825" s="29"/>
    </row>
    <row r="826" spans="1:37" ht="15.75" customHeight="1">
      <c r="A826" s="29"/>
      <c r="B826" s="29"/>
      <c r="C826" s="29"/>
      <c r="D826" s="29"/>
      <c r="E826" s="750"/>
      <c r="F826" s="338"/>
      <c r="G826" s="29"/>
      <c r="H826" s="29"/>
      <c r="I826" s="29"/>
      <c r="J826" s="29"/>
      <c r="K826" s="29"/>
      <c r="L826" s="29"/>
      <c r="M826" s="29"/>
      <c r="N826" s="29"/>
      <c r="O826" s="29"/>
      <c r="P826" s="29"/>
      <c r="Q826" s="29"/>
      <c r="R826" s="29"/>
      <c r="S826" s="29"/>
      <c r="T826" s="325"/>
      <c r="U826" s="29"/>
      <c r="V826" s="29"/>
      <c r="W826" s="29"/>
      <c r="X826" s="29"/>
      <c r="Y826" s="29"/>
      <c r="Z826" s="29"/>
      <c r="AA826" s="29"/>
      <c r="AB826" s="29"/>
      <c r="AC826" s="29"/>
      <c r="AD826" s="29"/>
      <c r="AE826" s="29"/>
      <c r="AF826" s="29"/>
      <c r="AG826" s="29"/>
      <c r="AH826" s="29"/>
      <c r="AI826" s="29"/>
      <c r="AJ826" s="29"/>
      <c r="AK826" s="29"/>
    </row>
    <row r="827" spans="1:37" ht="15.75" customHeight="1">
      <c r="A827" s="29"/>
      <c r="B827" s="29"/>
      <c r="C827" s="29"/>
      <c r="D827" s="29"/>
      <c r="E827" s="750"/>
      <c r="F827" s="338"/>
      <c r="G827" s="29"/>
      <c r="H827" s="29"/>
      <c r="I827" s="29"/>
      <c r="J827" s="29"/>
      <c r="K827" s="29"/>
      <c r="L827" s="29"/>
      <c r="M827" s="29"/>
      <c r="N827" s="29"/>
      <c r="O827" s="29"/>
      <c r="P827" s="29"/>
      <c r="Q827" s="29"/>
      <c r="R827" s="29"/>
      <c r="S827" s="29"/>
      <c r="T827" s="325"/>
      <c r="U827" s="29"/>
      <c r="V827" s="29"/>
      <c r="W827" s="29"/>
      <c r="X827" s="29"/>
      <c r="Y827" s="29"/>
      <c r="Z827" s="29"/>
      <c r="AA827" s="29"/>
      <c r="AB827" s="29"/>
      <c r="AC827" s="29"/>
      <c r="AD827" s="29"/>
      <c r="AE827" s="29"/>
      <c r="AF827" s="29"/>
      <c r="AG827" s="29"/>
      <c r="AH827" s="29"/>
      <c r="AI827" s="29"/>
      <c r="AJ827" s="29"/>
      <c r="AK827" s="29"/>
    </row>
    <row r="828" spans="1:37" ht="15.75" customHeight="1">
      <c r="A828" s="29"/>
      <c r="B828" s="29"/>
      <c r="C828" s="29"/>
      <c r="D828" s="29"/>
      <c r="E828" s="750"/>
      <c r="F828" s="338"/>
      <c r="G828" s="29"/>
      <c r="H828" s="29"/>
      <c r="I828" s="29"/>
      <c r="J828" s="29"/>
      <c r="K828" s="29"/>
      <c r="L828" s="29"/>
      <c r="M828" s="29"/>
      <c r="N828" s="29"/>
      <c r="O828" s="29"/>
      <c r="P828" s="29"/>
      <c r="Q828" s="29"/>
      <c r="R828" s="29"/>
      <c r="S828" s="29"/>
      <c r="T828" s="325"/>
      <c r="U828" s="29"/>
      <c r="V828" s="29"/>
      <c r="W828" s="29"/>
      <c r="X828" s="29"/>
      <c r="Y828" s="29"/>
      <c r="Z828" s="29"/>
      <c r="AA828" s="29"/>
      <c r="AB828" s="29"/>
      <c r="AC828" s="29"/>
      <c r="AD828" s="29"/>
      <c r="AE828" s="29"/>
      <c r="AF828" s="29"/>
      <c r="AG828" s="29"/>
      <c r="AH828" s="29"/>
      <c r="AI828" s="29"/>
      <c r="AJ828" s="29"/>
      <c r="AK828" s="29"/>
    </row>
    <row r="829" spans="1:37" ht="15.75" customHeight="1">
      <c r="A829" s="29"/>
      <c r="B829" s="29"/>
      <c r="C829" s="29"/>
      <c r="D829" s="29"/>
      <c r="E829" s="750"/>
      <c r="F829" s="338"/>
      <c r="G829" s="29"/>
      <c r="H829" s="29"/>
      <c r="I829" s="29"/>
      <c r="J829" s="29"/>
      <c r="K829" s="29"/>
      <c r="L829" s="29"/>
      <c r="M829" s="29"/>
      <c r="N829" s="29"/>
      <c r="O829" s="29"/>
      <c r="P829" s="29"/>
      <c r="Q829" s="29"/>
      <c r="R829" s="29"/>
      <c r="S829" s="29"/>
      <c r="T829" s="325"/>
      <c r="U829" s="29"/>
      <c r="V829" s="29"/>
      <c r="W829" s="29"/>
      <c r="X829" s="29"/>
      <c r="Y829" s="29"/>
      <c r="Z829" s="29"/>
      <c r="AA829" s="29"/>
      <c r="AB829" s="29"/>
      <c r="AC829" s="29"/>
      <c r="AD829" s="29"/>
      <c r="AE829" s="29"/>
      <c r="AF829" s="29"/>
      <c r="AG829" s="29"/>
      <c r="AH829" s="29"/>
      <c r="AI829" s="29"/>
      <c r="AJ829" s="29"/>
      <c r="AK829" s="29"/>
    </row>
    <row r="830" spans="1:37" ht="15.75" customHeight="1">
      <c r="A830" s="29"/>
      <c r="B830" s="29"/>
      <c r="C830" s="29"/>
      <c r="D830" s="29"/>
      <c r="E830" s="750"/>
      <c r="F830" s="338"/>
      <c r="G830" s="29"/>
      <c r="H830" s="29"/>
      <c r="I830" s="29"/>
      <c r="J830" s="29"/>
      <c r="K830" s="29"/>
      <c r="L830" s="29"/>
      <c r="M830" s="29"/>
      <c r="N830" s="29"/>
      <c r="O830" s="29"/>
      <c r="P830" s="29"/>
      <c r="Q830" s="29"/>
      <c r="R830" s="29"/>
      <c r="S830" s="29"/>
      <c r="T830" s="325"/>
      <c r="U830" s="29"/>
      <c r="V830" s="29"/>
      <c r="W830" s="29"/>
      <c r="X830" s="29"/>
      <c r="Y830" s="29"/>
      <c r="Z830" s="29"/>
      <c r="AA830" s="29"/>
      <c r="AB830" s="29"/>
      <c r="AC830" s="29"/>
      <c r="AD830" s="29"/>
      <c r="AE830" s="29"/>
      <c r="AF830" s="29"/>
      <c r="AG830" s="29"/>
      <c r="AH830" s="29"/>
      <c r="AI830" s="29"/>
      <c r="AJ830" s="29"/>
      <c r="AK830" s="29"/>
    </row>
    <row r="831" spans="1:37" ht="15.75" customHeight="1">
      <c r="A831" s="29"/>
      <c r="B831" s="29"/>
      <c r="C831" s="29"/>
      <c r="D831" s="29"/>
      <c r="E831" s="750"/>
      <c r="F831" s="338"/>
      <c r="G831" s="29"/>
      <c r="H831" s="29"/>
      <c r="I831" s="29"/>
      <c r="J831" s="29"/>
      <c r="K831" s="29"/>
      <c r="L831" s="29"/>
      <c r="M831" s="29"/>
      <c r="N831" s="29"/>
      <c r="O831" s="29"/>
      <c r="P831" s="29"/>
      <c r="Q831" s="29"/>
      <c r="R831" s="29"/>
      <c r="S831" s="29"/>
      <c r="T831" s="325"/>
      <c r="U831" s="29"/>
      <c r="V831" s="29"/>
      <c r="W831" s="29"/>
      <c r="X831" s="29"/>
      <c r="Y831" s="29"/>
      <c r="Z831" s="29"/>
      <c r="AA831" s="29"/>
      <c r="AB831" s="29"/>
      <c r="AC831" s="29"/>
      <c r="AD831" s="29"/>
      <c r="AE831" s="29"/>
      <c r="AF831" s="29"/>
      <c r="AG831" s="29"/>
      <c r="AH831" s="29"/>
      <c r="AI831" s="29"/>
      <c r="AJ831" s="29"/>
      <c r="AK831" s="29"/>
    </row>
    <row r="832" spans="1:37" ht="15.75" customHeight="1">
      <c r="A832" s="29"/>
      <c r="B832" s="29"/>
      <c r="C832" s="29"/>
      <c r="D832" s="29"/>
      <c r="E832" s="750"/>
      <c r="F832" s="338"/>
      <c r="G832" s="29"/>
      <c r="H832" s="29"/>
      <c r="I832" s="29"/>
      <c r="J832" s="29"/>
      <c r="K832" s="29"/>
      <c r="L832" s="29"/>
      <c r="M832" s="29"/>
      <c r="N832" s="29"/>
      <c r="O832" s="29"/>
      <c r="P832" s="29"/>
      <c r="Q832" s="29"/>
      <c r="R832" s="29"/>
      <c r="S832" s="29"/>
      <c r="T832" s="325"/>
      <c r="U832" s="29"/>
      <c r="V832" s="29"/>
      <c r="W832" s="29"/>
      <c r="X832" s="29"/>
      <c r="Y832" s="29"/>
      <c r="Z832" s="29"/>
      <c r="AA832" s="29"/>
      <c r="AB832" s="29"/>
      <c r="AC832" s="29"/>
      <c r="AD832" s="29"/>
      <c r="AE832" s="29"/>
      <c r="AF832" s="29"/>
      <c r="AG832" s="29"/>
      <c r="AH832" s="29"/>
      <c r="AI832" s="29"/>
      <c r="AJ832" s="29"/>
      <c r="AK832" s="29"/>
    </row>
    <row r="833" spans="1:37" ht="15.75" customHeight="1">
      <c r="A833" s="29"/>
      <c r="B833" s="29"/>
      <c r="C833" s="29"/>
      <c r="D833" s="29"/>
      <c r="E833" s="750"/>
      <c r="F833" s="338"/>
      <c r="G833" s="29"/>
      <c r="H833" s="29"/>
      <c r="I833" s="29"/>
      <c r="J833" s="29"/>
      <c r="K833" s="29"/>
      <c r="L833" s="29"/>
      <c r="M833" s="29"/>
      <c r="N833" s="29"/>
      <c r="O833" s="29"/>
      <c r="P833" s="29"/>
      <c r="Q833" s="29"/>
      <c r="R833" s="29"/>
      <c r="S833" s="29"/>
      <c r="T833" s="325"/>
      <c r="U833" s="29"/>
      <c r="V833" s="29"/>
      <c r="W833" s="29"/>
      <c r="X833" s="29"/>
      <c r="Y833" s="29"/>
      <c r="Z833" s="29"/>
      <c r="AA833" s="29"/>
      <c r="AB833" s="29"/>
      <c r="AC833" s="29"/>
      <c r="AD833" s="29"/>
      <c r="AE833" s="29"/>
      <c r="AF833" s="29"/>
      <c r="AG833" s="29"/>
      <c r="AH833" s="29"/>
      <c r="AI833" s="29"/>
      <c r="AJ833" s="29"/>
      <c r="AK833" s="29"/>
    </row>
    <row r="834" spans="1:37" ht="15.75" customHeight="1">
      <c r="A834" s="29"/>
      <c r="B834" s="29"/>
      <c r="C834" s="29"/>
      <c r="D834" s="29"/>
      <c r="E834" s="750"/>
      <c r="F834" s="338"/>
      <c r="G834" s="29"/>
      <c r="H834" s="29"/>
      <c r="I834" s="29"/>
      <c r="J834" s="29"/>
      <c r="K834" s="29"/>
      <c r="L834" s="29"/>
      <c r="M834" s="29"/>
      <c r="N834" s="29"/>
      <c r="O834" s="29"/>
      <c r="P834" s="29"/>
      <c r="Q834" s="29"/>
      <c r="R834" s="29"/>
      <c r="S834" s="29"/>
      <c r="T834" s="325"/>
      <c r="U834" s="29"/>
      <c r="V834" s="29"/>
      <c r="W834" s="29"/>
      <c r="X834" s="29"/>
      <c r="Y834" s="29"/>
      <c r="Z834" s="29"/>
      <c r="AA834" s="29"/>
      <c r="AB834" s="29"/>
      <c r="AC834" s="29"/>
      <c r="AD834" s="29"/>
      <c r="AE834" s="29"/>
      <c r="AF834" s="29"/>
      <c r="AG834" s="29"/>
      <c r="AH834" s="29"/>
      <c r="AI834" s="29"/>
      <c r="AJ834" s="29"/>
      <c r="AK834" s="29"/>
    </row>
    <row r="835" spans="1:37" ht="15.75" customHeight="1">
      <c r="A835" s="29"/>
      <c r="B835" s="29"/>
      <c r="C835" s="29"/>
      <c r="D835" s="29"/>
      <c r="E835" s="750"/>
      <c r="F835" s="338"/>
      <c r="G835" s="29"/>
      <c r="H835" s="29"/>
      <c r="I835" s="29"/>
      <c r="J835" s="29"/>
      <c r="K835" s="29"/>
      <c r="L835" s="29"/>
      <c r="M835" s="29"/>
      <c r="N835" s="29"/>
      <c r="O835" s="29"/>
      <c r="P835" s="29"/>
      <c r="Q835" s="29"/>
      <c r="R835" s="29"/>
      <c r="S835" s="29"/>
      <c r="T835" s="325"/>
      <c r="U835" s="29"/>
      <c r="V835" s="29"/>
      <c r="W835" s="29"/>
      <c r="X835" s="29"/>
      <c r="Y835" s="29"/>
      <c r="Z835" s="29"/>
      <c r="AA835" s="29"/>
      <c r="AB835" s="29"/>
      <c r="AC835" s="29"/>
      <c r="AD835" s="29"/>
      <c r="AE835" s="29"/>
      <c r="AF835" s="29"/>
      <c r="AG835" s="29"/>
      <c r="AH835" s="29"/>
      <c r="AI835" s="29"/>
      <c r="AJ835" s="29"/>
      <c r="AK835" s="29"/>
    </row>
    <row r="836" spans="1:37" ht="15.75" customHeight="1">
      <c r="A836" s="29"/>
      <c r="B836" s="29"/>
      <c r="C836" s="29"/>
      <c r="D836" s="29"/>
      <c r="E836" s="750"/>
      <c r="F836" s="338"/>
      <c r="G836" s="29"/>
      <c r="H836" s="29"/>
      <c r="I836" s="29"/>
      <c r="J836" s="29"/>
      <c r="K836" s="29"/>
      <c r="L836" s="29"/>
      <c r="M836" s="29"/>
      <c r="N836" s="29"/>
      <c r="O836" s="29"/>
      <c r="P836" s="29"/>
      <c r="Q836" s="29"/>
      <c r="R836" s="29"/>
      <c r="S836" s="29"/>
      <c r="T836" s="325"/>
      <c r="U836" s="29"/>
      <c r="V836" s="29"/>
      <c r="W836" s="29"/>
      <c r="X836" s="29"/>
      <c r="Y836" s="29"/>
      <c r="Z836" s="29"/>
      <c r="AA836" s="29"/>
      <c r="AB836" s="29"/>
      <c r="AC836" s="29"/>
      <c r="AD836" s="29"/>
      <c r="AE836" s="29"/>
      <c r="AF836" s="29"/>
      <c r="AG836" s="29"/>
      <c r="AH836" s="29"/>
      <c r="AI836" s="29"/>
      <c r="AJ836" s="29"/>
      <c r="AK836" s="29"/>
    </row>
    <row r="837" spans="1:37" ht="15.75" customHeight="1">
      <c r="A837" s="29"/>
      <c r="B837" s="29"/>
      <c r="C837" s="29"/>
      <c r="D837" s="29"/>
      <c r="E837" s="750"/>
      <c r="F837" s="338"/>
      <c r="G837" s="29"/>
      <c r="H837" s="29"/>
      <c r="I837" s="29"/>
      <c r="J837" s="29"/>
      <c r="K837" s="29"/>
      <c r="L837" s="29"/>
      <c r="M837" s="29"/>
      <c r="N837" s="29"/>
      <c r="O837" s="29"/>
      <c r="P837" s="29"/>
      <c r="Q837" s="29"/>
      <c r="R837" s="29"/>
      <c r="S837" s="29"/>
      <c r="T837" s="325"/>
      <c r="U837" s="29"/>
      <c r="V837" s="29"/>
      <c r="W837" s="29"/>
      <c r="X837" s="29"/>
      <c r="Y837" s="29"/>
      <c r="Z837" s="29"/>
      <c r="AA837" s="29"/>
      <c r="AB837" s="29"/>
      <c r="AC837" s="29"/>
      <c r="AD837" s="29"/>
      <c r="AE837" s="29"/>
      <c r="AF837" s="29"/>
      <c r="AG837" s="29"/>
      <c r="AH837" s="29"/>
      <c r="AI837" s="29"/>
      <c r="AJ837" s="29"/>
      <c r="AK837" s="29"/>
    </row>
    <row r="838" spans="1:37" ht="15.75" customHeight="1">
      <c r="A838" s="29"/>
      <c r="B838" s="29"/>
      <c r="C838" s="29"/>
      <c r="D838" s="29"/>
      <c r="E838" s="750"/>
      <c r="F838" s="338"/>
      <c r="G838" s="29"/>
      <c r="H838" s="29"/>
      <c r="I838" s="29"/>
      <c r="J838" s="29"/>
      <c r="K838" s="29"/>
      <c r="L838" s="29"/>
      <c r="M838" s="29"/>
      <c r="N838" s="29"/>
      <c r="O838" s="29"/>
      <c r="P838" s="29"/>
      <c r="Q838" s="29"/>
      <c r="R838" s="29"/>
      <c r="S838" s="29"/>
      <c r="T838" s="325"/>
      <c r="U838" s="29"/>
      <c r="V838" s="29"/>
      <c r="W838" s="29"/>
      <c r="X838" s="29"/>
      <c r="Y838" s="29"/>
      <c r="Z838" s="29"/>
      <c r="AA838" s="29"/>
      <c r="AB838" s="29"/>
      <c r="AC838" s="29"/>
      <c r="AD838" s="29"/>
      <c r="AE838" s="29"/>
      <c r="AF838" s="29"/>
      <c r="AG838" s="29"/>
      <c r="AH838" s="29"/>
      <c r="AI838" s="29"/>
      <c r="AJ838" s="29"/>
      <c r="AK838" s="29"/>
    </row>
    <row r="839" spans="1:37" ht="15.75" customHeight="1">
      <c r="A839" s="29"/>
      <c r="B839" s="29"/>
      <c r="C839" s="29"/>
      <c r="D839" s="29"/>
      <c r="E839" s="750"/>
      <c r="F839" s="338"/>
      <c r="G839" s="29"/>
      <c r="H839" s="29"/>
      <c r="I839" s="29"/>
      <c r="J839" s="29"/>
      <c r="K839" s="29"/>
      <c r="L839" s="29"/>
      <c r="M839" s="29"/>
      <c r="N839" s="29"/>
      <c r="O839" s="29"/>
      <c r="P839" s="29"/>
      <c r="Q839" s="29"/>
      <c r="R839" s="29"/>
      <c r="S839" s="29"/>
      <c r="T839" s="325"/>
      <c r="U839" s="29"/>
      <c r="V839" s="29"/>
      <c r="W839" s="29"/>
      <c r="X839" s="29"/>
      <c r="Y839" s="29"/>
      <c r="Z839" s="29"/>
      <c r="AA839" s="29"/>
      <c r="AB839" s="29"/>
      <c r="AC839" s="29"/>
      <c r="AD839" s="29"/>
      <c r="AE839" s="29"/>
      <c r="AF839" s="29"/>
      <c r="AG839" s="29"/>
      <c r="AH839" s="29"/>
      <c r="AI839" s="29"/>
      <c r="AJ839" s="29"/>
      <c r="AK839" s="29"/>
    </row>
    <row r="840" spans="1:37" ht="15.75" customHeight="1">
      <c r="A840" s="29"/>
      <c r="B840" s="29"/>
      <c r="C840" s="29"/>
      <c r="D840" s="29"/>
      <c r="E840" s="750"/>
      <c r="F840" s="338"/>
      <c r="G840" s="29"/>
      <c r="H840" s="29"/>
      <c r="I840" s="29"/>
      <c r="J840" s="29"/>
      <c r="K840" s="29"/>
      <c r="L840" s="29"/>
      <c r="M840" s="29"/>
      <c r="N840" s="29"/>
      <c r="O840" s="29"/>
      <c r="P840" s="29"/>
      <c r="Q840" s="29"/>
      <c r="R840" s="29"/>
      <c r="S840" s="29"/>
      <c r="T840" s="325"/>
      <c r="U840" s="29"/>
      <c r="V840" s="29"/>
      <c r="W840" s="29"/>
      <c r="X840" s="29"/>
      <c r="Y840" s="29"/>
      <c r="Z840" s="29"/>
      <c r="AA840" s="29"/>
      <c r="AB840" s="29"/>
      <c r="AC840" s="29"/>
      <c r="AD840" s="29"/>
      <c r="AE840" s="29"/>
      <c r="AF840" s="29"/>
      <c r="AG840" s="29"/>
      <c r="AH840" s="29"/>
      <c r="AI840" s="29"/>
      <c r="AJ840" s="29"/>
      <c r="AK840" s="29"/>
    </row>
    <row r="841" spans="1:37" ht="15.75" customHeight="1">
      <c r="A841" s="29"/>
      <c r="B841" s="29"/>
      <c r="C841" s="29"/>
      <c r="D841" s="29"/>
      <c r="E841" s="750"/>
      <c r="F841" s="338"/>
      <c r="G841" s="29"/>
      <c r="H841" s="29"/>
      <c r="I841" s="29"/>
      <c r="J841" s="29"/>
      <c r="K841" s="29"/>
      <c r="L841" s="29"/>
      <c r="M841" s="29"/>
      <c r="N841" s="29"/>
      <c r="O841" s="29"/>
      <c r="P841" s="29"/>
      <c r="Q841" s="29"/>
      <c r="R841" s="29"/>
      <c r="S841" s="29"/>
      <c r="T841" s="325"/>
      <c r="U841" s="29"/>
      <c r="V841" s="29"/>
      <c r="W841" s="29"/>
      <c r="X841" s="29"/>
      <c r="Y841" s="29"/>
      <c r="Z841" s="29"/>
      <c r="AA841" s="29"/>
      <c r="AB841" s="29"/>
      <c r="AC841" s="29"/>
      <c r="AD841" s="29"/>
      <c r="AE841" s="29"/>
      <c r="AF841" s="29"/>
      <c r="AG841" s="29"/>
      <c r="AH841" s="29"/>
      <c r="AI841" s="29"/>
      <c r="AJ841" s="29"/>
      <c r="AK841" s="29"/>
    </row>
    <row r="842" spans="1:37" ht="15.75" customHeight="1">
      <c r="A842" s="29"/>
      <c r="B842" s="29"/>
      <c r="C842" s="29"/>
      <c r="D842" s="29"/>
      <c r="E842" s="750"/>
      <c r="F842" s="338"/>
      <c r="G842" s="29"/>
      <c r="H842" s="29"/>
      <c r="I842" s="29"/>
      <c r="J842" s="29"/>
      <c r="K842" s="29"/>
      <c r="L842" s="29"/>
      <c r="M842" s="29"/>
      <c r="N842" s="29"/>
      <c r="O842" s="29"/>
      <c r="P842" s="29"/>
      <c r="Q842" s="29"/>
      <c r="R842" s="29"/>
      <c r="S842" s="29"/>
      <c r="T842" s="325"/>
      <c r="U842" s="29"/>
      <c r="V842" s="29"/>
      <c r="W842" s="29"/>
      <c r="X842" s="29"/>
      <c r="Y842" s="29"/>
      <c r="Z842" s="29"/>
      <c r="AA842" s="29"/>
      <c r="AB842" s="29"/>
      <c r="AC842" s="29"/>
      <c r="AD842" s="29"/>
      <c r="AE842" s="29"/>
      <c r="AF842" s="29"/>
      <c r="AG842" s="29"/>
      <c r="AH842" s="29"/>
      <c r="AI842" s="29"/>
      <c r="AJ842" s="29"/>
      <c r="AK842" s="29"/>
    </row>
    <row r="843" spans="1:37" ht="15.75" customHeight="1">
      <c r="A843" s="29"/>
      <c r="B843" s="29"/>
      <c r="C843" s="29"/>
      <c r="D843" s="29"/>
      <c r="E843" s="750"/>
      <c r="F843" s="338"/>
      <c r="G843" s="29"/>
      <c r="H843" s="29"/>
      <c r="I843" s="29"/>
      <c r="J843" s="29"/>
      <c r="K843" s="29"/>
      <c r="L843" s="29"/>
      <c r="M843" s="29"/>
      <c r="N843" s="29"/>
      <c r="O843" s="29"/>
      <c r="P843" s="29"/>
      <c r="Q843" s="29"/>
      <c r="R843" s="29"/>
      <c r="S843" s="29"/>
      <c r="T843" s="325"/>
      <c r="U843" s="29"/>
      <c r="V843" s="29"/>
      <c r="W843" s="29"/>
      <c r="X843" s="29"/>
      <c r="Y843" s="29"/>
      <c r="Z843" s="29"/>
      <c r="AA843" s="29"/>
      <c r="AB843" s="29"/>
      <c r="AC843" s="29"/>
      <c r="AD843" s="29"/>
      <c r="AE843" s="29"/>
      <c r="AF843" s="29"/>
      <c r="AG843" s="29"/>
      <c r="AH843" s="29"/>
      <c r="AI843" s="29"/>
      <c r="AJ843" s="29"/>
      <c r="AK843" s="29"/>
    </row>
    <row r="844" spans="1:37" ht="15.75" customHeight="1">
      <c r="A844" s="29"/>
      <c r="B844" s="29"/>
      <c r="C844" s="29"/>
      <c r="D844" s="29"/>
      <c r="E844" s="750"/>
      <c r="F844" s="338"/>
      <c r="G844" s="29"/>
      <c r="H844" s="29"/>
      <c r="I844" s="29"/>
      <c r="J844" s="29"/>
      <c r="K844" s="29"/>
      <c r="L844" s="29"/>
      <c r="M844" s="29"/>
      <c r="N844" s="29"/>
      <c r="O844" s="29"/>
      <c r="P844" s="29"/>
      <c r="Q844" s="29"/>
      <c r="R844" s="29"/>
      <c r="S844" s="29"/>
      <c r="T844" s="325"/>
      <c r="U844" s="29"/>
      <c r="V844" s="29"/>
      <c r="W844" s="29"/>
      <c r="X844" s="29"/>
      <c r="Y844" s="29"/>
      <c r="Z844" s="29"/>
      <c r="AA844" s="29"/>
      <c r="AB844" s="29"/>
      <c r="AC844" s="29"/>
      <c r="AD844" s="29"/>
      <c r="AE844" s="29"/>
      <c r="AF844" s="29"/>
      <c r="AG844" s="29"/>
      <c r="AH844" s="29"/>
      <c r="AI844" s="29"/>
      <c r="AJ844" s="29"/>
      <c r="AK844" s="29"/>
    </row>
    <row r="845" spans="1:37" ht="15.75" customHeight="1">
      <c r="A845" s="29"/>
      <c r="B845" s="29"/>
      <c r="C845" s="29"/>
      <c r="D845" s="29"/>
      <c r="E845" s="750"/>
      <c r="F845" s="338"/>
      <c r="G845" s="29"/>
      <c r="H845" s="29"/>
      <c r="I845" s="29"/>
      <c r="J845" s="29"/>
      <c r="K845" s="29"/>
      <c r="L845" s="29"/>
      <c r="M845" s="29"/>
      <c r="N845" s="29"/>
      <c r="O845" s="29"/>
      <c r="P845" s="29"/>
      <c r="Q845" s="29"/>
      <c r="R845" s="29"/>
      <c r="S845" s="29"/>
      <c r="T845" s="325"/>
      <c r="U845" s="29"/>
      <c r="V845" s="29"/>
      <c r="W845" s="29"/>
      <c r="X845" s="29"/>
      <c r="Y845" s="29"/>
      <c r="Z845" s="29"/>
      <c r="AA845" s="29"/>
      <c r="AB845" s="29"/>
      <c r="AC845" s="29"/>
      <c r="AD845" s="29"/>
      <c r="AE845" s="29"/>
      <c r="AF845" s="29"/>
      <c r="AG845" s="29"/>
      <c r="AH845" s="29"/>
      <c r="AI845" s="29"/>
      <c r="AJ845" s="29"/>
      <c r="AK845" s="29"/>
    </row>
    <row r="846" spans="1:37" ht="15.75" customHeight="1">
      <c r="A846" s="29"/>
      <c r="B846" s="29"/>
      <c r="C846" s="29"/>
      <c r="D846" s="29"/>
      <c r="E846" s="750"/>
      <c r="F846" s="338"/>
      <c r="G846" s="29"/>
      <c r="H846" s="29"/>
      <c r="I846" s="29"/>
      <c r="J846" s="29"/>
      <c r="K846" s="29"/>
      <c r="L846" s="29"/>
      <c r="M846" s="29"/>
      <c r="N846" s="29"/>
      <c r="O846" s="29"/>
      <c r="P846" s="29"/>
      <c r="Q846" s="29"/>
      <c r="R846" s="29"/>
      <c r="S846" s="29"/>
      <c r="T846" s="325"/>
      <c r="U846" s="29"/>
      <c r="V846" s="29"/>
      <c r="W846" s="29"/>
      <c r="X846" s="29"/>
      <c r="Y846" s="29"/>
      <c r="Z846" s="29"/>
      <c r="AA846" s="29"/>
      <c r="AB846" s="29"/>
      <c r="AC846" s="29"/>
      <c r="AD846" s="29"/>
      <c r="AE846" s="29"/>
      <c r="AF846" s="29"/>
      <c r="AG846" s="29"/>
      <c r="AH846" s="29"/>
      <c r="AI846" s="29"/>
      <c r="AJ846" s="29"/>
      <c r="AK846" s="29"/>
    </row>
    <row r="847" spans="1:37" ht="15.75" customHeight="1">
      <c r="A847" s="29"/>
      <c r="B847" s="29"/>
      <c r="C847" s="29"/>
      <c r="D847" s="29"/>
      <c r="E847" s="750"/>
      <c r="F847" s="338"/>
      <c r="G847" s="29"/>
      <c r="H847" s="29"/>
      <c r="I847" s="29"/>
      <c r="J847" s="29"/>
      <c r="K847" s="29"/>
      <c r="L847" s="29"/>
      <c r="M847" s="29"/>
      <c r="N847" s="29"/>
      <c r="O847" s="29"/>
      <c r="P847" s="29"/>
      <c r="Q847" s="29"/>
      <c r="R847" s="29"/>
      <c r="S847" s="29"/>
      <c r="T847" s="325"/>
      <c r="U847" s="29"/>
      <c r="V847" s="29"/>
      <c r="W847" s="29"/>
      <c r="X847" s="29"/>
      <c r="Y847" s="29"/>
      <c r="Z847" s="29"/>
      <c r="AA847" s="29"/>
      <c r="AB847" s="29"/>
      <c r="AC847" s="29"/>
      <c r="AD847" s="29"/>
      <c r="AE847" s="29"/>
      <c r="AF847" s="29"/>
      <c r="AG847" s="29"/>
      <c r="AH847" s="29"/>
      <c r="AI847" s="29"/>
      <c r="AJ847" s="29"/>
      <c r="AK847" s="29"/>
    </row>
    <row r="848" spans="1:37" ht="15.75" customHeight="1">
      <c r="A848" s="29"/>
      <c r="B848" s="29"/>
      <c r="C848" s="29"/>
      <c r="D848" s="29"/>
      <c r="E848" s="750"/>
      <c r="F848" s="338"/>
      <c r="G848" s="29"/>
      <c r="H848" s="29"/>
      <c r="I848" s="29"/>
      <c r="J848" s="29"/>
      <c r="K848" s="29"/>
      <c r="L848" s="29"/>
      <c r="M848" s="29"/>
      <c r="N848" s="29"/>
      <c r="O848" s="29"/>
      <c r="P848" s="29"/>
      <c r="Q848" s="29"/>
      <c r="R848" s="29"/>
      <c r="S848" s="29"/>
      <c r="T848" s="325"/>
      <c r="U848" s="29"/>
      <c r="V848" s="29"/>
      <c r="W848" s="29"/>
      <c r="X848" s="29"/>
      <c r="Y848" s="29"/>
      <c r="Z848" s="29"/>
      <c r="AA848" s="29"/>
      <c r="AB848" s="29"/>
      <c r="AC848" s="29"/>
      <c r="AD848" s="29"/>
      <c r="AE848" s="29"/>
      <c r="AF848" s="29"/>
      <c r="AG848" s="29"/>
      <c r="AH848" s="29"/>
      <c r="AI848" s="29"/>
      <c r="AJ848" s="29"/>
      <c r="AK848" s="29"/>
    </row>
    <row r="849" spans="1:37" ht="15.75" customHeight="1">
      <c r="A849" s="29"/>
      <c r="B849" s="29"/>
      <c r="C849" s="29"/>
      <c r="D849" s="29"/>
      <c r="E849" s="750"/>
      <c r="F849" s="338"/>
      <c r="G849" s="29"/>
      <c r="H849" s="29"/>
      <c r="I849" s="29"/>
      <c r="J849" s="29"/>
      <c r="K849" s="29"/>
      <c r="L849" s="29"/>
      <c r="M849" s="29"/>
      <c r="N849" s="29"/>
      <c r="O849" s="29"/>
      <c r="P849" s="29"/>
      <c r="Q849" s="29"/>
      <c r="R849" s="29"/>
      <c r="S849" s="29"/>
      <c r="T849" s="325"/>
      <c r="U849" s="29"/>
      <c r="V849" s="29"/>
      <c r="W849" s="29"/>
      <c r="X849" s="29"/>
      <c r="Y849" s="29"/>
      <c r="Z849" s="29"/>
      <c r="AA849" s="29"/>
      <c r="AB849" s="29"/>
      <c r="AC849" s="29"/>
      <c r="AD849" s="29"/>
      <c r="AE849" s="29"/>
      <c r="AF849" s="29"/>
      <c r="AG849" s="29"/>
      <c r="AH849" s="29"/>
      <c r="AI849" s="29"/>
      <c r="AJ849" s="29"/>
      <c r="AK849" s="29"/>
    </row>
    <row r="850" spans="1:37" ht="15.75" customHeight="1">
      <c r="A850" s="29"/>
      <c r="B850" s="29"/>
      <c r="C850" s="29"/>
      <c r="D850" s="29"/>
      <c r="E850" s="750"/>
      <c r="F850" s="338"/>
      <c r="G850" s="29"/>
      <c r="H850" s="29"/>
      <c r="I850" s="29"/>
      <c r="J850" s="29"/>
      <c r="K850" s="29"/>
      <c r="L850" s="29"/>
      <c r="M850" s="29"/>
      <c r="N850" s="29"/>
      <c r="O850" s="29"/>
      <c r="P850" s="29"/>
      <c r="Q850" s="29"/>
      <c r="R850" s="29"/>
      <c r="S850" s="29"/>
      <c r="T850" s="325"/>
      <c r="U850" s="29"/>
      <c r="V850" s="29"/>
      <c r="W850" s="29"/>
      <c r="X850" s="29"/>
      <c r="Y850" s="29"/>
      <c r="Z850" s="29"/>
      <c r="AA850" s="29"/>
      <c r="AB850" s="29"/>
      <c r="AC850" s="29"/>
      <c r="AD850" s="29"/>
      <c r="AE850" s="29"/>
      <c r="AF850" s="29"/>
      <c r="AG850" s="29"/>
      <c r="AH850" s="29"/>
      <c r="AI850" s="29"/>
      <c r="AJ850" s="29"/>
      <c r="AK850" s="29"/>
    </row>
    <row r="851" spans="1:37" ht="15.75" customHeight="1">
      <c r="A851" s="29"/>
      <c r="B851" s="29"/>
      <c r="C851" s="29"/>
      <c r="D851" s="29"/>
      <c r="E851" s="750"/>
      <c r="F851" s="338"/>
      <c r="G851" s="29"/>
      <c r="H851" s="29"/>
      <c r="I851" s="29"/>
      <c r="J851" s="29"/>
      <c r="K851" s="29"/>
      <c r="L851" s="29"/>
      <c r="M851" s="29"/>
      <c r="N851" s="29"/>
      <c r="O851" s="29"/>
      <c r="P851" s="29"/>
      <c r="Q851" s="29"/>
      <c r="R851" s="29"/>
      <c r="S851" s="29"/>
      <c r="T851" s="325"/>
      <c r="U851" s="29"/>
      <c r="V851" s="29"/>
      <c r="W851" s="29"/>
      <c r="X851" s="29"/>
      <c r="Y851" s="29"/>
      <c r="Z851" s="29"/>
      <c r="AA851" s="29"/>
      <c r="AB851" s="29"/>
      <c r="AC851" s="29"/>
      <c r="AD851" s="29"/>
      <c r="AE851" s="29"/>
      <c r="AF851" s="29"/>
      <c r="AG851" s="29"/>
      <c r="AH851" s="29"/>
      <c r="AI851" s="29"/>
      <c r="AJ851" s="29"/>
      <c r="AK851" s="29"/>
    </row>
    <row r="852" spans="1:37" ht="15.75" customHeight="1">
      <c r="A852" s="29"/>
      <c r="B852" s="29"/>
      <c r="C852" s="29"/>
      <c r="D852" s="29"/>
      <c r="E852" s="750"/>
      <c r="F852" s="338"/>
      <c r="G852" s="29"/>
      <c r="H852" s="29"/>
      <c r="I852" s="29"/>
      <c r="J852" s="29"/>
      <c r="K852" s="29"/>
      <c r="L852" s="29"/>
      <c r="M852" s="29"/>
      <c r="N852" s="29"/>
      <c r="O852" s="29"/>
      <c r="P852" s="29"/>
      <c r="Q852" s="29"/>
      <c r="R852" s="29"/>
      <c r="S852" s="29"/>
      <c r="T852" s="325"/>
      <c r="U852" s="29"/>
      <c r="V852" s="29"/>
      <c r="W852" s="29"/>
      <c r="X852" s="29"/>
      <c r="Y852" s="29"/>
      <c r="Z852" s="29"/>
      <c r="AA852" s="29"/>
      <c r="AB852" s="29"/>
      <c r="AC852" s="29"/>
      <c r="AD852" s="29"/>
      <c r="AE852" s="29"/>
      <c r="AF852" s="29"/>
      <c r="AG852" s="29"/>
      <c r="AH852" s="29"/>
      <c r="AI852" s="29"/>
      <c r="AJ852" s="29"/>
      <c r="AK852" s="29"/>
    </row>
    <row r="853" spans="1:37" ht="15.75" customHeight="1">
      <c r="A853" s="29"/>
      <c r="B853" s="29"/>
      <c r="C853" s="29"/>
      <c r="D853" s="29"/>
      <c r="E853" s="750"/>
      <c r="F853" s="338"/>
      <c r="G853" s="29"/>
      <c r="H853" s="29"/>
      <c r="I853" s="29"/>
      <c r="J853" s="29"/>
      <c r="K853" s="29"/>
      <c r="L853" s="29"/>
      <c r="M853" s="29"/>
      <c r="N853" s="29"/>
      <c r="O853" s="29"/>
      <c r="P853" s="29"/>
      <c r="Q853" s="29"/>
      <c r="R853" s="29"/>
      <c r="S853" s="29"/>
      <c r="T853" s="325"/>
      <c r="U853" s="29"/>
      <c r="V853" s="29"/>
      <c r="W853" s="29"/>
      <c r="X853" s="29"/>
      <c r="Y853" s="29"/>
      <c r="Z853" s="29"/>
      <c r="AA853" s="29"/>
      <c r="AB853" s="29"/>
      <c r="AC853" s="29"/>
      <c r="AD853" s="29"/>
      <c r="AE853" s="29"/>
      <c r="AF853" s="29"/>
      <c r="AG853" s="29"/>
      <c r="AH853" s="29"/>
      <c r="AI853" s="29"/>
      <c r="AJ853" s="29"/>
      <c r="AK853" s="29"/>
    </row>
    <row r="854" spans="1:37" ht="15.75" customHeight="1">
      <c r="A854" s="29"/>
      <c r="B854" s="29"/>
      <c r="C854" s="29"/>
      <c r="D854" s="29"/>
      <c r="E854" s="750"/>
      <c r="F854" s="338"/>
      <c r="G854" s="29"/>
      <c r="H854" s="29"/>
      <c r="I854" s="29"/>
      <c r="J854" s="29"/>
      <c r="K854" s="29"/>
      <c r="L854" s="29"/>
      <c r="M854" s="29"/>
      <c r="N854" s="29"/>
      <c r="O854" s="29"/>
      <c r="P854" s="29"/>
      <c r="Q854" s="29"/>
      <c r="R854" s="29"/>
      <c r="S854" s="29"/>
      <c r="T854" s="325"/>
      <c r="U854" s="29"/>
      <c r="V854" s="29"/>
      <c r="W854" s="29"/>
      <c r="X854" s="29"/>
      <c r="Y854" s="29"/>
      <c r="Z854" s="29"/>
      <c r="AA854" s="29"/>
      <c r="AB854" s="29"/>
      <c r="AC854" s="29"/>
      <c r="AD854" s="29"/>
      <c r="AE854" s="29"/>
      <c r="AF854" s="29"/>
      <c r="AG854" s="29"/>
      <c r="AH854" s="29"/>
      <c r="AI854" s="29"/>
      <c r="AJ854" s="29"/>
      <c r="AK854" s="29"/>
    </row>
    <row r="855" spans="1:37" ht="15.75" customHeight="1">
      <c r="A855" s="29"/>
      <c r="B855" s="29"/>
      <c r="C855" s="29"/>
      <c r="D855" s="29"/>
      <c r="E855" s="750"/>
      <c r="F855" s="338"/>
      <c r="G855" s="29"/>
      <c r="H855" s="29"/>
      <c r="I855" s="29"/>
      <c r="J855" s="29"/>
      <c r="K855" s="29"/>
      <c r="L855" s="29"/>
      <c r="M855" s="29"/>
      <c r="N855" s="29"/>
      <c r="O855" s="29"/>
      <c r="P855" s="29"/>
      <c r="Q855" s="29"/>
      <c r="R855" s="29"/>
      <c r="S855" s="29"/>
      <c r="T855" s="325"/>
      <c r="U855" s="29"/>
      <c r="V855" s="29"/>
      <c r="W855" s="29"/>
      <c r="X855" s="29"/>
      <c r="Y855" s="29"/>
      <c r="Z855" s="29"/>
      <c r="AA855" s="29"/>
      <c r="AB855" s="29"/>
      <c r="AC855" s="29"/>
      <c r="AD855" s="29"/>
      <c r="AE855" s="29"/>
      <c r="AF855" s="29"/>
      <c r="AG855" s="29"/>
      <c r="AH855" s="29"/>
      <c r="AI855" s="29"/>
      <c r="AJ855" s="29"/>
      <c r="AK855" s="29"/>
    </row>
    <row r="856" spans="1:37" ht="15.75" customHeight="1">
      <c r="A856" s="29"/>
      <c r="B856" s="29"/>
      <c r="C856" s="29"/>
      <c r="D856" s="29"/>
      <c r="E856" s="750"/>
      <c r="F856" s="338"/>
      <c r="G856" s="29"/>
      <c r="H856" s="29"/>
      <c r="I856" s="29"/>
      <c r="J856" s="29"/>
      <c r="K856" s="29"/>
      <c r="L856" s="29"/>
      <c r="M856" s="29"/>
      <c r="N856" s="29"/>
      <c r="O856" s="29"/>
      <c r="P856" s="29"/>
      <c r="Q856" s="29"/>
      <c r="R856" s="29"/>
      <c r="S856" s="29"/>
      <c r="T856" s="325"/>
      <c r="U856" s="29"/>
      <c r="V856" s="29"/>
      <c r="W856" s="29"/>
      <c r="X856" s="29"/>
      <c r="Y856" s="29"/>
      <c r="Z856" s="29"/>
      <c r="AA856" s="29"/>
      <c r="AB856" s="29"/>
      <c r="AC856" s="29"/>
      <c r="AD856" s="29"/>
      <c r="AE856" s="29"/>
      <c r="AF856" s="29"/>
      <c r="AG856" s="29"/>
      <c r="AH856" s="29"/>
      <c r="AI856" s="29"/>
      <c r="AJ856" s="29"/>
      <c r="AK856" s="29"/>
    </row>
    <row r="857" spans="1:37" ht="15.75" customHeight="1">
      <c r="A857" s="29"/>
      <c r="B857" s="29"/>
      <c r="C857" s="29"/>
      <c r="D857" s="29"/>
      <c r="E857" s="750"/>
      <c r="F857" s="338"/>
      <c r="G857" s="29"/>
      <c r="H857" s="29"/>
      <c r="I857" s="29"/>
      <c r="J857" s="29"/>
      <c r="K857" s="29"/>
      <c r="L857" s="29"/>
      <c r="M857" s="29"/>
      <c r="N857" s="29"/>
      <c r="O857" s="29"/>
      <c r="P857" s="29"/>
      <c r="Q857" s="29"/>
      <c r="R857" s="29"/>
      <c r="S857" s="29"/>
      <c r="T857" s="325"/>
      <c r="U857" s="29"/>
      <c r="V857" s="29"/>
      <c r="W857" s="29"/>
      <c r="X857" s="29"/>
      <c r="Y857" s="29"/>
      <c r="Z857" s="29"/>
      <c r="AA857" s="29"/>
      <c r="AB857" s="29"/>
      <c r="AC857" s="29"/>
      <c r="AD857" s="29"/>
      <c r="AE857" s="29"/>
      <c r="AF857" s="29"/>
      <c r="AG857" s="29"/>
      <c r="AH857" s="29"/>
      <c r="AI857" s="29"/>
      <c r="AJ857" s="29"/>
      <c r="AK857" s="29"/>
    </row>
    <row r="858" spans="1:37" ht="15.75" customHeight="1">
      <c r="A858" s="29"/>
      <c r="B858" s="29"/>
      <c r="C858" s="29"/>
      <c r="D858" s="29"/>
      <c r="E858" s="750"/>
      <c r="F858" s="338"/>
      <c r="G858" s="29"/>
      <c r="H858" s="29"/>
      <c r="I858" s="29"/>
      <c r="J858" s="29"/>
      <c r="K858" s="29"/>
      <c r="L858" s="29"/>
      <c r="M858" s="29"/>
      <c r="N858" s="29"/>
      <c r="O858" s="29"/>
      <c r="P858" s="29"/>
      <c r="Q858" s="29"/>
      <c r="R858" s="29"/>
      <c r="S858" s="29"/>
      <c r="T858" s="325"/>
      <c r="U858" s="29"/>
      <c r="V858" s="29"/>
      <c r="W858" s="29"/>
      <c r="X858" s="29"/>
      <c r="Y858" s="29"/>
      <c r="Z858" s="29"/>
      <c r="AA858" s="29"/>
      <c r="AB858" s="29"/>
      <c r="AC858" s="29"/>
      <c r="AD858" s="29"/>
      <c r="AE858" s="29"/>
      <c r="AF858" s="29"/>
      <c r="AG858" s="29"/>
      <c r="AH858" s="29"/>
      <c r="AI858" s="29"/>
      <c r="AJ858" s="29"/>
      <c r="AK858" s="29"/>
    </row>
    <row r="859" spans="1:37" ht="15.75" customHeight="1">
      <c r="A859" s="29"/>
      <c r="B859" s="29"/>
      <c r="C859" s="29"/>
      <c r="D859" s="29"/>
      <c r="E859" s="750"/>
      <c r="F859" s="338"/>
      <c r="G859" s="29"/>
      <c r="H859" s="29"/>
      <c r="I859" s="29"/>
      <c r="J859" s="29"/>
      <c r="K859" s="29"/>
      <c r="L859" s="29"/>
      <c r="M859" s="29"/>
      <c r="N859" s="29"/>
      <c r="O859" s="29"/>
      <c r="P859" s="29"/>
      <c r="Q859" s="29"/>
      <c r="R859" s="29"/>
      <c r="S859" s="29"/>
      <c r="T859" s="325"/>
      <c r="U859" s="29"/>
      <c r="V859" s="29"/>
      <c r="W859" s="29"/>
      <c r="X859" s="29"/>
      <c r="Y859" s="29"/>
      <c r="Z859" s="29"/>
      <c r="AA859" s="29"/>
      <c r="AB859" s="29"/>
      <c r="AC859" s="29"/>
      <c r="AD859" s="29"/>
      <c r="AE859" s="29"/>
      <c r="AF859" s="29"/>
      <c r="AG859" s="29"/>
      <c r="AH859" s="29"/>
      <c r="AI859" s="29"/>
      <c r="AJ859" s="29"/>
      <c r="AK859" s="29"/>
    </row>
    <row r="860" spans="1:37" ht="15.75" customHeight="1">
      <c r="A860" s="29"/>
      <c r="B860" s="29"/>
      <c r="C860" s="29"/>
      <c r="D860" s="29"/>
      <c r="E860" s="750"/>
      <c r="F860" s="338"/>
      <c r="G860" s="29"/>
      <c r="H860" s="29"/>
      <c r="I860" s="29"/>
      <c r="J860" s="29"/>
      <c r="K860" s="29"/>
      <c r="L860" s="29"/>
      <c r="M860" s="29"/>
      <c r="N860" s="29"/>
      <c r="O860" s="29"/>
      <c r="P860" s="29"/>
      <c r="Q860" s="29"/>
      <c r="R860" s="29"/>
      <c r="S860" s="29"/>
      <c r="T860" s="325"/>
      <c r="U860" s="29"/>
      <c r="V860" s="29"/>
      <c r="W860" s="29"/>
      <c r="X860" s="29"/>
      <c r="Y860" s="29"/>
      <c r="Z860" s="29"/>
      <c r="AA860" s="29"/>
      <c r="AB860" s="29"/>
      <c r="AC860" s="29"/>
      <c r="AD860" s="29"/>
      <c r="AE860" s="29"/>
      <c r="AF860" s="29"/>
      <c r="AG860" s="29"/>
      <c r="AH860" s="29"/>
      <c r="AI860" s="29"/>
      <c r="AJ860" s="29"/>
      <c r="AK860" s="29"/>
    </row>
    <row r="861" spans="1:37" ht="15.75" customHeight="1">
      <c r="A861" s="29"/>
      <c r="B861" s="29"/>
      <c r="C861" s="29"/>
      <c r="D861" s="29"/>
      <c r="E861" s="750"/>
      <c r="F861" s="338"/>
      <c r="G861" s="29"/>
      <c r="H861" s="29"/>
      <c r="I861" s="29"/>
      <c r="J861" s="29"/>
      <c r="K861" s="29"/>
      <c r="L861" s="29"/>
      <c r="M861" s="29"/>
      <c r="N861" s="29"/>
      <c r="O861" s="29"/>
      <c r="P861" s="29"/>
      <c r="Q861" s="29"/>
      <c r="R861" s="29"/>
      <c r="S861" s="29"/>
      <c r="T861" s="325"/>
      <c r="U861" s="29"/>
      <c r="V861" s="29"/>
      <c r="W861" s="29"/>
      <c r="X861" s="29"/>
      <c r="Y861" s="29"/>
      <c r="Z861" s="29"/>
      <c r="AA861" s="29"/>
      <c r="AB861" s="29"/>
      <c r="AC861" s="29"/>
      <c r="AD861" s="29"/>
      <c r="AE861" s="29"/>
      <c r="AF861" s="29"/>
      <c r="AG861" s="29"/>
      <c r="AH861" s="29"/>
      <c r="AI861" s="29"/>
      <c r="AJ861" s="29"/>
      <c r="AK861" s="29"/>
    </row>
    <row r="862" spans="1:37" ht="15.75" customHeight="1">
      <c r="A862" s="29"/>
      <c r="B862" s="29"/>
      <c r="C862" s="29"/>
      <c r="D862" s="29"/>
      <c r="E862" s="750"/>
      <c r="F862" s="338"/>
      <c r="G862" s="29"/>
      <c r="H862" s="29"/>
      <c r="I862" s="29"/>
      <c r="J862" s="29"/>
      <c r="K862" s="29"/>
      <c r="L862" s="29"/>
      <c r="M862" s="29"/>
      <c r="N862" s="29"/>
      <c r="O862" s="29"/>
      <c r="P862" s="29"/>
      <c r="Q862" s="29"/>
      <c r="R862" s="29"/>
      <c r="S862" s="29"/>
      <c r="T862" s="325"/>
      <c r="U862" s="29"/>
      <c r="V862" s="29"/>
      <c r="W862" s="29"/>
      <c r="X862" s="29"/>
      <c r="Y862" s="29"/>
      <c r="Z862" s="29"/>
      <c r="AA862" s="29"/>
      <c r="AB862" s="29"/>
      <c r="AC862" s="29"/>
      <c r="AD862" s="29"/>
      <c r="AE862" s="29"/>
      <c r="AF862" s="29"/>
      <c r="AG862" s="29"/>
      <c r="AH862" s="29"/>
      <c r="AI862" s="29"/>
      <c r="AJ862" s="29"/>
      <c r="AK862" s="29"/>
    </row>
    <row r="863" spans="1:37" ht="15.75" customHeight="1">
      <c r="A863" s="29"/>
      <c r="B863" s="29"/>
      <c r="C863" s="29"/>
      <c r="D863" s="29"/>
      <c r="E863" s="750"/>
      <c r="F863" s="338"/>
      <c r="G863" s="29"/>
      <c r="H863" s="29"/>
      <c r="I863" s="29"/>
      <c r="J863" s="29"/>
      <c r="K863" s="29"/>
      <c r="L863" s="29"/>
      <c r="M863" s="29"/>
      <c r="N863" s="29"/>
      <c r="O863" s="29"/>
      <c r="P863" s="29"/>
      <c r="Q863" s="29"/>
      <c r="R863" s="29"/>
      <c r="S863" s="29"/>
      <c r="T863" s="325"/>
      <c r="U863" s="29"/>
      <c r="V863" s="29"/>
      <c r="W863" s="29"/>
      <c r="X863" s="29"/>
      <c r="Y863" s="29"/>
      <c r="Z863" s="29"/>
      <c r="AA863" s="29"/>
      <c r="AB863" s="29"/>
      <c r="AC863" s="29"/>
      <c r="AD863" s="29"/>
      <c r="AE863" s="29"/>
      <c r="AF863" s="29"/>
      <c r="AG863" s="29"/>
      <c r="AH863" s="29"/>
      <c r="AI863" s="29"/>
      <c r="AJ863" s="29"/>
      <c r="AK863" s="29"/>
    </row>
    <row r="864" spans="1:37" ht="15.75" customHeight="1">
      <c r="A864" s="29"/>
      <c r="B864" s="29"/>
      <c r="C864" s="29"/>
      <c r="D864" s="29"/>
      <c r="E864" s="750"/>
      <c r="F864" s="338"/>
      <c r="G864" s="29"/>
      <c r="H864" s="29"/>
      <c r="I864" s="29"/>
      <c r="J864" s="29"/>
      <c r="K864" s="29"/>
      <c r="L864" s="29"/>
      <c r="M864" s="29"/>
      <c r="N864" s="29"/>
      <c r="O864" s="29"/>
      <c r="P864" s="29"/>
      <c r="Q864" s="29"/>
      <c r="R864" s="29"/>
      <c r="S864" s="29"/>
      <c r="T864" s="325"/>
      <c r="U864" s="29"/>
      <c r="V864" s="29"/>
      <c r="W864" s="29"/>
      <c r="X864" s="29"/>
      <c r="Y864" s="29"/>
      <c r="Z864" s="29"/>
      <c r="AA864" s="29"/>
      <c r="AB864" s="29"/>
      <c r="AC864" s="29"/>
      <c r="AD864" s="29"/>
      <c r="AE864" s="29"/>
      <c r="AF864" s="29"/>
      <c r="AG864" s="29"/>
      <c r="AH864" s="29"/>
      <c r="AI864" s="29"/>
      <c r="AJ864" s="29"/>
      <c r="AK864" s="29"/>
    </row>
    <row r="865" spans="1:37" ht="15.75" customHeight="1">
      <c r="A865" s="29"/>
      <c r="B865" s="29"/>
      <c r="C865" s="29"/>
      <c r="D865" s="29"/>
      <c r="E865" s="750"/>
      <c r="F865" s="338"/>
      <c r="G865" s="29"/>
      <c r="H865" s="29"/>
      <c r="I865" s="29"/>
      <c r="J865" s="29"/>
      <c r="K865" s="29"/>
      <c r="L865" s="29"/>
      <c r="M865" s="29"/>
      <c r="N865" s="29"/>
      <c r="O865" s="29"/>
      <c r="P865" s="29"/>
      <c r="Q865" s="29"/>
      <c r="R865" s="29"/>
      <c r="S865" s="29"/>
      <c r="T865" s="325"/>
      <c r="U865" s="29"/>
      <c r="V865" s="29"/>
      <c r="W865" s="29"/>
      <c r="X865" s="29"/>
      <c r="Y865" s="29"/>
      <c r="Z865" s="29"/>
      <c r="AA865" s="29"/>
      <c r="AB865" s="29"/>
      <c r="AC865" s="29"/>
      <c r="AD865" s="29"/>
      <c r="AE865" s="29"/>
      <c r="AF865" s="29"/>
      <c r="AG865" s="29"/>
      <c r="AH865" s="29"/>
      <c r="AI865" s="29"/>
      <c r="AJ865" s="29"/>
      <c r="AK865" s="29"/>
    </row>
    <row r="866" spans="1:37" ht="15.75" customHeight="1">
      <c r="A866" s="29"/>
      <c r="B866" s="29"/>
      <c r="C866" s="29"/>
      <c r="D866" s="29"/>
      <c r="E866" s="750"/>
      <c r="F866" s="338"/>
      <c r="G866" s="29"/>
      <c r="H866" s="29"/>
      <c r="I866" s="29"/>
      <c r="J866" s="29"/>
      <c r="K866" s="29"/>
      <c r="L866" s="29"/>
      <c r="M866" s="29"/>
      <c r="N866" s="29"/>
      <c r="O866" s="29"/>
      <c r="P866" s="29"/>
      <c r="Q866" s="29"/>
      <c r="R866" s="29"/>
      <c r="S866" s="29"/>
      <c r="T866" s="325"/>
      <c r="U866" s="29"/>
      <c r="V866" s="29"/>
      <c r="W866" s="29"/>
      <c r="X866" s="29"/>
      <c r="Y866" s="29"/>
      <c r="Z866" s="29"/>
      <c r="AA866" s="29"/>
      <c r="AB866" s="29"/>
      <c r="AC866" s="29"/>
      <c r="AD866" s="29"/>
      <c r="AE866" s="29"/>
      <c r="AF866" s="29"/>
      <c r="AG866" s="29"/>
      <c r="AH866" s="29"/>
      <c r="AI866" s="29"/>
      <c r="AJ866" s="29"/>
      <c r="AK866" s="29"/>
    </row>
    <row r="867" spans="1:37" ht="15.75" customHeight="1">
      <c r="A867" s="29"/>
      <c r="B867" s="29"/>
      <c r="C867" s="29"/>
      <c r="D867" s="29"/>
      <c r="E867" s="750"/>
      <c r="F867" s="338"/>
      <c r="G867" s="29"/>
      <c r="H867" s="29"/>
      <c r="I867" s="29"/>
      <c r="J867" s="29"/>
      <c r="K867" s="29"/>
      <c r="L867" s="29"/>
      <c r="M867" s="29"/>
      <c r="N867" s="29"/>
      <c r="O867" s="29"/>
      <c r="P867" s="29"/>
      <c r="Q867" s="29"/>
      <c r="R867" s="29"/>
      <c r="S867" s="29"/>
      <c r="T867" s="325"/>
      <c r="U867" s="29"/>
      <c r="V867" s="29"/>
      <c r="W867" s="29"/>
      <c r="X867" s="29"/>
      <c r="Y867" s="29"/>
      <c r="Z867" s="29"/>
      <c r="AA867" s="29"/>
      <c r="AB867" s="29"/>
      <c r="AC867" s="29"/>
      <c r="AD867" s="29"/>
      <c r="AE867" s="29"/>
      <c r="AF867" s="29"/>
      <c r="AG867" s="29"/>
      <c r="AH867" s="29"/>
      <c r="AI867" s="29"/>
      <c r="AJ867" s="29"/>
      <c r="AK867" s="29"/>
    </row>
    <row r="868" spans="1:37" ht="15.75" customHeight="1">
      <c r="A868" s="29"/>
      <c r="B868" s="29"/>
      <c r="C868" s="29"/>
      <c r="D868" s="29"/>
      <c r="E868" s="750"/>
      <c r="F868" s="338"/>
      <c r="G868" s="29"/>
      <c r="H868" s="29"/>
      <c r="I868" s="29"/>
      <c r="J868" s="29"/>
      <c r="K868" s="29"/>
      <c r="L868" s="29"/>
      <c r="M868" s="29"/>
      <c r="N868" s="29"/>
      <c r="O868" s="29"/>
      <c r="P868" s="29"/>
      <c r="Q868" s="29"/>
      <c r="R868" s="29"/>
      <c r="S868" s="29"/>
      <c r="T868" s="325"/>
      <c r="U868" s="29"/>
      <c r="V868" s="29"/>
      <c r="W868" s="29"/>
      <c r="X868" s="29"/>
      <c r="Y868" s="29"/>
      <c r="Z868" s="29"/>
      <c r="AA868" s="29"/>
      <c r="AB868" s="29"/>
      <c r="AC868" s="29"/>
      <c r="AD868" s="29"/>
      <c r="AE868" s="29"/>
      <c r="AF868" s="29"/>
      <c r="AG868" s="29"/>
      <c r="AH868" s="29"/>
      <c r="AI868" s="29"/>
      <c r="AJ868" s="29"/>
      <c r="AK868" s="29"/>
    </row>
    <row r="869" spans="1:37" ht="15.75" customHeight="1">
      <c r="A869" s="29"/>
      <c r="B869" s="29"/>
      <c r="C869" s="29"/>
      <c r="D869" s="29"/>
      <c r="E869" s="750"/>
      <c r="F869" s="338"/>
      <c r="G869" s="29"/>
      <c r="H869" s="29"/>
      <c r="I869" s="29"/>
      <c r="J869" s="29"/>
      <c r="K869" s="29"/>
      <c r="L869" s="29"/>
      <c r="M869" s="29"/>
      <c r="N869" s="29"/>
      <c r="O869" s="29"/>
      <c r="P869" s="29"/>
      <c r="Q869" s="29"/>
      <c r="R869" s="29"/>
      <c r="S869" s="29"/>
      <c r="T869" s="325"/>
      <c r="U869" s="29"/>
      <c r="V869" s="29"/>
      <c r="W869" s="29"/>
      <c r="X869" s="29"/>
      <c r="Y869" s="29"/>
      <c r="Z869" s="29"/>
      <c r="AA869" s="29"/>
      <c r="AB869" s="29"/>
      <c r="AC869" s="29"/>
      <c r="AD869" s="29"/>
      <c r="AE869" s="29"/>
      <c r="AF869" s="29"/>
      <c r="AG869" s="29"/>
      <c r="AH869" s="29"/>
      <c r="AI869" s="29"/>
      <c r="AJ869" s="29"/>
      <c r="AK869" s="29"/>
    </row>
    <row r="870" spans="1:37" ht="15.75" customHeight="1">
      <c r="A870" s="29"/>
      <c r="B870" s="29"/>
      <c r="C870" s="29"/>
      <c r="D870" s="29"/>
      <c r="E870" s="750"/>
      <c r="F870" s="338"/>
      <c r="G870" s="29"/>
      <c r="H870" s="29"/>
      <c r="I870" s="29"/>
      <c r="J870" s="29"/>
      <c r="K870" s="29"/>
      <c r="L870" s="29"/>
      <c r="M870" s="29"/>
      <c r="N870" s="29"/>
      <c r="O870" s="29"/>
      <c r="P870" s="29"/>
      <c r="Q870" s="29"/>
      <c r="R870" s="29"/>
      <c r="S870" s="29"/>
      <c r="T870" s="325"/>
      <c r="U870" s="29"/>
      <c r="V870" s="29"/>
      <c r="W870" s="29"/>
      <c r="X870" s="29"/>
      <c r="Y870" s="29"/>
      <c r="Z870" s="29"/>
      <c r="AA870" s="29"/>
      <c r="AB870" s="29"/>
      <c r="AC870" s="29"/>
      <c r="AD870" s="29"/>
      <c r="AE870" s="29"/>
      <c r="AF870" s="29"/>
      <c r="AG870" s="29"/>
      <c r="AH870" s="29"/>
      <c r="AI870" s="29"/>
      <c r="AJ870" s="29"/>
      <c r="AK870" s="29"/>
    </row>
    <row r="871" spans="1:37" ht="15.75" customHeight="1">
      <c r="A871" s="29"/>
      <c r="B871" s="29"/>
      <c r="C871" s="29"/>
      <c r="D871" s="29"/>
      <c r="E871" s="750"/>
      <c r="F871" s="338"/>
      <c r="G871" s="29"/>
      <c r="H871" s="29"/>
      <c r="I871" s="29"/>
      <c r="J871" s="29"/>
      <c r="K871" s="29"/>
      <c r="L871" s="29"/>
      <c r="M871" s="29"/>
      <c r="N871" s="29"/>
      <c r="O871" s="29"/>
      <c r="P871" s="29"/>
      <c r="Q871" s="29"/>
      <c r="R871" s="29"/>
      <c r="S871" s="29"/>
      <c r="T871" s="325"/>
      <c r="U871" s="29"/>
      <c r="V871" s="29"/>
      <c r="W871" s="29"/>
      <c r="X871" s="29"/>
      <c r="Y871" s="29"/>
      <c r="Z871" s="29"/>
      <c r="AA871" s="29"/>
      <c r="AB871" s="29"/>
      <c r="AC871" s="29"/>
      <c r="AD871" s="29"/>
      <c r="AE871" s="29"/>
      <c r="AF871" s="29"/>
      <c r="AG871" s="29"/>
      <c r="AH871" s="29"/>
      <c r="AI871" s="29"/>
      <c r="AJ871" s="29"/>
      <c r="AK871" s="29"/>
    </row>
    <row r="872" spans="1:37" ht="15.75" customHeight="1">
      <c r="A872" s="29"/>
      <c r="B872" s="29"/>
      <c r="C872" s="29"/>
      <c r="D872" s="29"/>
      <c r="E872" s="750"/>
      <c r="F872" s="338"/>
      <c r="G872" s="29"/>
      <c r="H872" s="29"/>
      <c r="I872" s="29"/>
      <c r="J872" s="29"/>
      <c r="K872" s="29"/>
      <c r="L872" s="29"/>
      <c r="M872" s="29"/>
      <c r="N872" s="29"/>
      <c r="O872" s="29"/>
      <c r="P872" s="29"/>
      <c r="Q872" s="29"/>
      <c r="R872" s="29"/>
      <c r="S872" s="29"/>
      <c r="T872" s="325"/>
      <c r="U872" s="29"/>
      <c r="V872" s="29"/>
      <c r="W872" s="29"/>
      <c r="X872" s="29"/>
      <c r="Y872" s="29"/>
      <c r="Z872" s="29"/>
      <c r="AA872" s="29"/>
      <c r="AB872" s="29"/>
      <c r="AC872" s="29"/>
      <c r="AD872" s="29"/>
      <c r="AE872" s="29"/>
      <c r="AF872" s="29"/>
      <c r="AG872" s="29"/>
      <c r="AH872" s="29"/>
      <c r="AI872" s="29"/>
      <c r="AJ872" s="29"/>
      <c r="AK872" s="29"/>
    </row>
    <row r="873" spans="1:37" ht="15.75" customHeight="1">
      <c r="A873" s="29"/>
      <c r="B873" s="29"/>
      <c r="C873" s="29"/>
      <c r="D873" s="29"/>
      <c r="E873" s="750"/>
      <c r="F873" s="338"/>
      <c r="G873" s="29"/>
      <c r="H873" s="29"/>
      <c r="I873" s="29"/>
      <c r="J873" s="29"/>
      <c r="K873" s="29"/>
      <c r="L873" s="29"/>
      <c r="M873" s="29"/>
      <c r="N873" s="29"/>
      <c r="O873" s="29"/>
      <c r="P873" s="29"/>
      <c r="Q873" s="29"/>
      <c r="R873" s="29"/>
      <c r="S873" s="29"/>
      <c r="T873" s="325"/>
      <c r="U873" s="29"/>
      <c r="V873" s="29"/>
      <c r="W873" s="29"/>
      <c r="X873" s="29"/>
      <c r="Y873" s="29"/>
      <c r="Z873" s="29"/>
      <c r="AA873" s="29"/>
      <c r="AB873" s="29"/>
      <c r="AC873" s="29"/>
      <c r="AD873" s="29"/>
      <c r="AE873" s="29"/>
      <c r="AF873" s="29"/>
      <c r="AG873" s="29"/>
      <c r="AH873" s="29"/>
      <c r="AI873" s="29"/>
      <c r="AJ873" s="29"/>
      <c r="AK873" s="29"/>
    </row>
    <row r="874" spans="1:37" ht="15.75" customHeight="1">
      <c r="A874" s="29"/>
      <c r="B874" s="29"/>
      <c r="C874" s="29"/>
      <c r="D874" s="29"/>
      <c r="E874" s="750"/>
      <c r="F874" s="338"/>
      <c r="G874" s="29"/>
      <c r="H874" s="29"/>
      <c r="I874" s="29"/>
      <c r="J874" s="29"/>
      <c r="K874" s="29"/>
      <c r="L874" s="29"/>
      <c r="M874" s="29"/>
      <c r="N874" s="29"/>
      <c r="O874" s="29"/>
      <c r="P874" s="29"/>
      <c r="Q874" s="29"/>
      <c r="R874" s="29"/>
      <c r="S874" s="29"/>
      <c r="T874" s="325"/>
      <c r="U874" s="29"/>
      <c r="V874" s="29"/>
      <c r="W874" s="29"/>
      <c r="X874" s="29"/>
      <c r="Y874" s="29"/>
      <c r="Z874" s="29"/>
      <c r="AA874" s="29"/>
      <c r="AB874" s="29"/>
      <c r="AC874" s="29"/>
      <c r="AD874" s="29"/>
      <c r="AE874" s="29"/>
      <c r="AF874" s="29"/>
      <c r="AG874" s="29"/>
      <c r="AH874" s="29"/>
      <c r="AI874" s="29"/>
      <c r="AJ874" s="29"/>
      <c r="AK874" s="29"/>
    </row>
    <row r="875" spans="1:37" ht="15.75" customHeight="1">
      <c r="A875" s="29"/>
      <c r="B875" s="29"/>
      <c r="C875" s="29"/>
      <c r="D875" s="29"/>
      <c r="E875" s="750"/>
      <c r="F875" s="338"/>
      <c r="G875" s="29"/>
      <c r="H875" s="29"/>
      <c r="I875" s="29"/>
      <c r="J875" s="29"/>
      <c r="K875" s="29"/>
      <c r="L875" s="29"/>
      <c r="M875" s="29"/>
      <c r="N875" s="29"/>
      <c r="O875" s="29"/>
      <c r="P875" s="29"/>
      <c r="Q875" s="29"/>
      <c r="R875" s="29"/>
      <c r="S875" s="29"/>
      <c r="T875" s="325"/>
      <c r="U875" s="29"/>
      <c r="V875" s="29"/>
      <c r="W875" s="29"/>
      <c r="X875" s="29"/>
      <c r="Y875" s="29"/>
      <c r="Z875" s="29"/>
      <c r="AA875" s="29"/>
      <c r="AB875" s="29"/>
      <c r="AC875" s="29"/>
      <c r="AD875" s="29"/>
      <c r="AE875" s="29"/>
      <c r="AF875" s="29"/>
      <c r="AG875" s="29"/>
      <c r="AH875" s="29"/>
      <c r="AI875" s="29"/>
      <c r="AJ875" s="29"/>
      <c r="AK875" s="29"/>
    </row>
    <row r="876" spans="1:37" ht="15.75" customHeight="1">
      <c r="A876" s="29"/>
      <c r="B876" s="29"/>
      <c r="C876" s="29"/>
      <c r="D876" s="29"/>
      <c r="E876" s="750"/>
      <c r="F876" s="338"/>
      <c r="G876" s="29"/>
      <c r="H876" s="29"/>
      <c r="I876" s="29"/>
      <c r="J876" s="29"/>
      <c r="K876" s="29"/>
      <c r="L876" s="29"/>
      <c r="M876" s="29"/>
      <c r="N876" s="29"/>
      <c r="O876" s="29"/>
      <c r="P876" s="29"/>
      <c r="Q876" s="29"/>
      <c r="R876" s="29"/>
      <c r="S876" s="29"/>
      <c r="T876" s="325"/>
      <c r="U876" s="29"/>
      <c r="V876" s="29"/>
      <c r="W876" s="29"/>
      <c r="X876" s="29"/>
      <c r="Y876" s="29"/>
      <c r="Z876" s="29"/>
      <c r="AA876" s="29"/>
      <c r="AB876" s="29"/>
      <c r="AC876" s="29"/>
      <c r="AD876" s="29"/>
      <c r="AE876" s="29"/>
      <c r="AF876" s="29"/>
      <c r="AG876" s="29"/>
      <c r="AH876" s="29"/>
      <c r="AI876" s="29"/>
      <c r="AJ876" s="29"/>
      <c r="AK876" s="29"/>
    </row>
    <row r="877" spans="1:37" ht="15.75" customHeight="1">
      <c r="A877" s="29"/>
      <c r="B877" s="29"/>
      <c r="C877" s="29"/>
      <c r="D877" s="29"/>
      <c r="E877" s="750"/>
      <c r="F877" s="338"/>
      <c r="G877" s="29"/>
      <c r="H877" s="29"/>
      <c r="I877" s="29"/>
      <c r="J877" s="29"/>
      <c r="K877" s="29"/>
      <c r="L877" s="29"/>
      <c r="M877" s="29"/>
      <c r="N877" s="29"/>
      <c r="O877" s="29"/>
      <c r="P877" s="29"/>
      <c r="Q877" s="29"/>
      <c r="R877" s="29"/>
      <c r="S877" s="29"/>
      <c r="T877" s="325"/>
      <c r="U877" s="29"/>
      <c r="V877" s="29"/>
      <c r="W877" s="29"/>
      <c r="X877" s="29"/>
      <c r="Y877" s="29"/>
      <c r="Z877" s="29"/>
      <c r="AA877" s="29"/>
      <c r="AB877" s="29"/>
      <c r="AC877" s="29"/>
      <c r="AD877" s="29"/>
      <c r="AE877" s="29"/>
      <c r="AF877" s="29"/>
      <c r="AG877" s="29"/>
      <c r="AH877" s="29"/>
      <c r="AI877" s="29"/>
      <c r="AJ877" s="29"/>
      <c r="AK877" s="29"/>
    </row>
    <row r="878" spans="1:37" ht="15.75" customHeight="1">
      <c r="A878" s="29"/>
      <c r="B878" s="29"/>
      <c r="C878" s="29"/>
      <c r="D878" s="29"/>
      <c r="E878" s="750"/>
      <c r="F878" s="338"/>
      <c r="G878" s="29"/>
      <c r="H878" s="29"/>
      <c r="I878" s="29"/>
      <c r="J878" s="29"/>
      <c r="K878" s="29"/>
      <c r="L878" s="29"/>
      <c r="M878" s="29"/>
      <c r="N878" s="29"/>
      <c r="O878" s="29"/>
      <c r="P878" s="29"/>
      <c r="Q878" s="29"/>
      <c r="R878" s="29"/>
      <c r="S878" s="29"/>
      <c r="T878" s="325"/>
      <c r="U878" s="29"/>
      <c r="V878" s="29"/>
      <c r="W878" s="29"/>
      <c r="X878" s="29"/>
      <c r="Y878" s="29"/>
      <c r="Z878" s="29"/>
      <c r="AA878" s="29"/>
      <c r="AB878" s="29"/>
      <c r="AC878" s="29"/>
      <c r="AD878" s="29"/>
      <c r="AE878" s="29"/>
      <c r="AF878" s="29"/>
      <c r="AG878" s="29"/>
      <c r="AH878" s="29"/>
      <c r="AI878" s="29"/>
      <c r="AJ878" s="29"/>
      <c r="AK878" s="29"/>
    </row>
    <row r="879" spans="1:37" ht="15.75" customHeight="1">
      <c r="A879" s="29"/>
      <c r="B879" s="29"/>
      <c r="C879" s="29"/>
      <c r="D879" s="29"/>
      <c r="E879" s="750"/>
      <c r="F879" s="338"/>
      <c r="G879" s="29"/>
      <c r="H879" s="29"/>
      <c r="I879" s="29"/>
      <c r="J879" s="29"/>
      <c r="K879" s="29"/>
      <c r="L879" s="29"/>
      <c r="M879" s="29"/>
      <c r="N879" s="29"/>
      <c r="O879" s="29"/>
      <c r="P879" s="29"/>
      <c r="Q879" s="29"/>
      <c r="R879" s="29"/>
      <c r="S879" s="29"/>
      <c r="T879" s="325"/>
      <c r="U879" s="29"/>
      <c r="V879" s="29"/>
      <c r="W879" s="29"/>
      <c r="X879" s="29"/>
      <c r="Y879" s="29"/>
      <c r="Z879" s="29"/>
      <c r="AA879" s="29"/>
      <c r="AB879" s="29"/>
      <c r="AC879" s="29"/>
      <c r="AD879" s="29"/>
      <c r="AE879" s="29"/>
      <c r="AF879" s="29"/>
      <c r="AG879" s="29"/>
      <c r="AH879" s="29"/>
      <c r="AI879" s="29"/>
      <c r="AJ879" s="29"/>
      <c r="AK879" s="29"/>
    </row>
    <row r="880" spans="1:37" ht="15.75" customHeight="1">
      <c r="A880" s="29"/>
      <c r="B880" s="29"/>
      <c r="C880" s="29"/>
      <c r="D880" s="29"/>
      <c r="E880" s="750"/>
      <c r="F880" s="338"/>
      <c r="G880" s="29"/>
      <c r="H880" s="29"/>
      <c r="I880" s="29"/>
      <c r="J880" s="29"/>
      <c r="K880" s="29"/>
      <c r="L880" s="29"/>
      <c r="M880" s="29"/>
      <c r="N880" s="29"/>
      <c r="O880" s="29"/>
      <c r="P880" s="29"/>
      <c r="Q880" s="29"/>
      <c r="R880" s="29"/>
      <c r="S880" s="29"/>
      <c r="T880" s="325"/>
      <c r="U880" s="29"/>
      <c r="V880" s="29"/>
      <c r="W880" s="29"/>
      <c r="X880" s="29"/>
      <c r="Y880" s="29"/>
      <c r="Z880" s="29"/>
      <c r="AA880" s="29"/>
      <c r="AB880" s="29"/>
      <c r="AC880" s="29"/>
      <c r="AD880" s="29"/>
      <c r="AE880" s="29"/>
      <c r="AF880" s="29"/>
      <c r="AG880" s="29"/>
      <c r="AH880" s="29"/>
      <c r="AI880" s="29"/>
      <c r="AJ880" s="29"/>
      <c r="AK880" s="29"/>
    </row>
    <row r="881" spans="1:37" ht="15.75" customHeight="1">
      <c r="A881" s="29"/>
      <c r="B881" s="29"/>
      <c r="C881" s="29"/>
      <c r="D881" s="29"/>
      <c r="E881" s="750"/>
      <c r="F881" s="338"/>
      <c r="G881" s="29"/>
      <c r="H881" s="29"/>
      <c r="I881" s="29"/>
      <c r="J881" s="29"/>
      <c r="K881" s="29"/>
      <c r="L881" s="29"/>
      <c r="M881" s="29"/>
      <c r="N881" s="29"/>
      <c r="O881" s="29"/>
      <c r="P881" s="29"/>
      <c r="Q881" s="29"/>
      <c r="R881" s="29"/>
      <c r="S881" s="29"/>
      <c r="T881" s="325"/>
      <c r="U881" s="29"/>
      <c r="V881" s="29"/>
      <c r="W881" s="29"/>
      <c r="X881" s="29"/>
      <c r="Y881" s="29"/>
      <c r="Z881" s="29"/>
      <c r="AA881" s="29"/>
      <c r="AB881" s="29"/>
      <c r="AC881" s="29"/>
      <c r="AD881" s="29"/>
      <c r="AE881" s="29"/>
      <c r="AF881" s="29"/>
      <c r="AG881" s="29"/>
      <c r="AH881" s="29"/>
      <c r="AI881" s="29"/>
      <c r="AJ881" s="29"/>
      <c r="AK881" s="29"/>
    </row>
    <row r="882" spans="1:37" ht="15.75" customHeight="1">
      <c r="A882" s="29"/>
      <c r="B882" s="29"/>
      <c r="C882" s="29"/>
      <c r="D882" s="29"/>
      <c r="E882" s="750"/>
      <c r="F882" s="338"/>
      <c r="G882" s="29"/>
      <c r="H882" s="29"/>
      <c r="I882" s="29"/>
      <c r="J882" s="29"/>
      <c r="K882" s="29"/>
      <c r="L882" s="29"/>
      <c r="M882" s="29"/>
      <c r="N882" s="29"/>
      <c r="O882" s="29"/>
      <c r="P882" s="29"/>
      <c r="Q882" s="29"/>
      <c r="R882" s="29"/>
      <c r="S882" s="29"/>
      <c r="T882" s="325"/>
      <c r="U882" s="29"/>
      <c r="V882" s="29"/>
      <c r="W882" s="29"/>
      <c r="X882" s="29"/>
      <c r="Y882" s="29"/>
      <c r="Z882" s="29"/>
      <c r="AA882" s="29"/>
      <c r="AB882" s="29"/>
      <c r="AC882" s="29"/>
      <c r="AD882" s="29"/>
      <c r="AE882" s="29"/>
      <c r="AF882" s="29"/>
      <c r="AG882" s="29"/>
      <c r="AH882" s="29"/>
      <c r="AI882" s="29"/>
      <c r="AJ882" s="29"/>
      <c r="AK882" s="29"/>
    </row>
    <row r="883" spans="1:37" ht="15.75" customHeight="1">
      <c r="A883" s="29"/>
      <c r="B883" s="29"/>
      <c r="C883" s="29"/>
      <c r="D883" s="29"/>
      <c r="E883" s="750"/>
      <c r="F883" s="338"/>
      <c r="G883" s="29"/>
      <c r="H883" s="29"/>
      <c r="I883" s="29"/>
      <c r="J883" s="29"/>
      <c r="K883" s="29"/>
      <c r="L883" s="29"/>
      <c r="M883" s="29"/>
      <c r="N883" s="29"/>
      <c r="O883" s="29"/>
      <c r="P883" s="29"/>
      <c r="Q883" s="29"/>
      <c r="R883" s="29"/>
      <c r="S883" s="29"/>
      <c r="T883" s="325"/>
      <c r="U883" s="29"/>
      <c r="V883" s="29"/>
      <c r="W883" s="29"/>
      <c r="X883" s="29"/>
      <c r="Y883" s="29"/>
      <c r="Z883" s="29"/>
      <c r="AA883" s="29"/>
      <c r="AB883" s="29"/>
      <c r="AC883" s="29"/>
      <c r="AD883" s="29"/>
      <c r="AE883" s="29"/>
      <c r="AF883" s="29"/>
      <c r="AG883" s="29"/>
      <c r="AH883" s="29"/>
      <c r="AI883" s="29"/>
      <c r="AJ883" s="29"/>
      <c r="AK883" s="29"/>
    </row>
    <row r="884" spans="1:37" ht="15.75" customHeight="1">
      <c r="A884" s="29"/>
      <c r="B884" s="29"/>
      <c r="C884" s="29"/>
      <c r="D884" s="29"/>
      <c r="E884" s="750"/>
      <c r="F884" s="338"/>
      <c r="G884" s="29"/>
      <c r="H884" s="29"/>
      <c r="I884" s="29"/>
      <c r="J884" s="29"/>
      <c r="K884" s="29"/>
      <c r="L884" s="29"/>
      <c r="M884" s="29"/>
      <c r="N884" s="29"/>
      <c r="O884" s="29"/>
      <c r="P884" s="29"/>
      <c r="Q884" s="29"/>
      <c r="R884" s="29"/>
      <c r="S884" s="29"/>
      <c r="T884" s="325"/>
      <c r="U884" s="29"/>
      <c r="V884" s="29"/>
      <c r="W884" s="29"/>
      <c r="X884" s="29"/>
      <c r="Y884" s="29"/>
      <c r="Z884" s="29"/>
      <c r="AA884" s="29"/>
      <c r="AB884" s="29"/>
      <c r="AC884" s="29"/>
      <c r="AD884" s="29"/>
      <c r="AE884" s="29"/>
      <c r="AF884" s="29"/>
      <c r="AG884" s="29"/>
      <c r="AH884" s="29"/>
      <c r="AI884" s="29"/>
      <c r="AJ884" s="29"/>
      <c r="AK884" s="29"/>
    </row>
    <row r="885" spans="1:37" ht="15.75" customHeight="1">
      <c r="A885" s="29"/>
      <c r="B885" s="29"/>
      <c r="C885" s="29"/>
      <c r="D885" s="29"/>
      <c r="E885" s="750"/>
      <c r="F885" s="338"/>
      <c r="G885" s="29"/>
      <c r="H885" s="29"/>
      <c r="I885" s="29"/>
      <c r="J885" s="29"/>
      <c r="K885" s="29"/>
      <c r="L885" s="29"/>
      <c r="M885" s="29"/>
      <c r="N885" s="29"/>
      <c r="O885" s="29"/>
      <c r="P885" s="29"/>
      <c r="Q885" s="29"/>
      <c r="R885" s="29"/>
      <c r="S885" s="29"/>
      <c r="T885" s="325"/>
      <c r="U885" s="29"/>
      <c r="V885" s="29"/>
      <c r="W885" s="29"/>
      <c r="X885" s="29"/>
      <c r="Y885" s="29"/>
      <c r="Z885" s="29"/>
      <c r="AA885" s="29"/>
      <c r="AB885" s="29"/>
      <c r="AC885" s="29"/>
      <c r="AD885" s="29"/>
      <c r="AE885" s="29"/>
      <c r="AF885" s="29"/>
      <c r="AG885" s="29"/>
      <c r="AH885" s="29"/>
      <c r="AI885" s="29"/>
      <c r="AJ885" s="29"/>
      <c r="AK885" s="29"/>
    </row>
    <row r="886" spans="1:37" ht="15.75" customHeight="1">
      <c r="A886" s="29"/>
      <c r="B886" s="29"/>
      <c r="C886" s="29"/>
      <c r="D886" s="29"/>
      <c r="E886" s="750"/>
      <c r="F886" s="338"/>
      <c r="G886" s="29"/>
      <c r="H886" s="29"/>
      <c r="I886" s="29"/>
      <c r="J886" s="29"/>
      <c r="K886" s="29"/>
      <c r="L886" s="29"/>
      <c r="M886" s="29"/>
      <c r="N886" s="29"/>
      <c r="O886" s="29"/>
      <c r="P886" s="29"/>
      <c r="Q886" s="29"/>
      <c r="R886" s="29"/>
      <c r="S886" s="29"/>
      <c r="T886" s="325"/>
      <c r="U886" s="29"/>
      <c r="V886" s="29"/>
      <c r="W886" s="29"/>
      <c r="X886" s="29"/>
      <c r="Y886" s="29"/>
      <c r="Z886" s="29"/>
      <c r="AA886" s="29"/>
      <c r="AB886" s="29"/>
      <c r="AC886" s="29"/>
      <c r="AD886" s="29"/>
      <c r="AE886" s="29"/>
      <c r="AF886" s="29"/>
      <c r="AG886" s="29"/>
      <c r="AH886" s="29"/>
      <c r="AI886" s="29"/>
      <c r="AJ886" s="29"/>
      <c r="AK886" s="29"/>
    </row>
    <row r="887" spans="1:37" ht="15.75" customHeight="1">
      <c r="A887" s="29"/>
      <c r="B887" s="29"/>
      <c r="C887" s="29"/>
      <c r="D887" s="29"/>
      <c r="E887" s="750"/>
      <c r="F887" s="338"/>
      <c r="G887" s="29"/>
      <c r="H887" s="29"/>
      <c r="I887" s="29"/>
      <c r="J887" s="29"/>
      <c r="K887" s="29"/>
      <c r="L887" s="29"/>
      <c r="M887" s="29"/>
      <c r="N887" s="29"/>
      <c r="O887" s="29"/>
      <c r="P887" s="29"/>
      <c r="Q887" s="29"/>
      <c r="R887" s="29"/>
      <c r="S887" s="29"/>
      <c r="T887" s="325"/>
      <c r="U887" s="29"/>
      <c r="V887" s="29"/>
      <c r="W887" s="29"/>
      <c r="X887" s="29"/>
      <c r="Y887" s="29"/>
      <c r="Z887" s="29"/>
      <c r="AA887" s="29"/>
      <c r="AB887" s="29"/>
      <c r="AC887" s="29"/>
      <c r="AD887" s="29"/>
      <c r="AE887" s="29"/>
      <c r="AF887" s="29"/>
      <c r="AG887" s="29"/>
      <c r="AH887" s="29"/>
      <c r="AI887" s="29"/>
      <c r="AJ887" s="29"/>
      <c r="AK887" s="29"/>
    </row>
    <row r="888" spans="1:37" ht="15.75" customHeight="1">
      <c r="A888" s="29"/>
      <c r="B888" s="29"/>
      <c r="C888" s="29"/>
      <c r="D888" s="29"/>
      <c r="E888" s="750"/>
      <c r="F888" s="338"/>
      <c r="G888" s="29"/>
      <c r="H888" s="29"/>
      <c r="I888" s="29"/>
      <c r="J888" s="29"/>
      <c r="K888" s="29"/>
      <c r="L888" s="29"/>
      <c r="M888" s="29"/>
      <c r="N888" s="29"/>
      <c r="O888" s="29"/>
      <c r="P888" s="29"/>
      <c r="Q888" s="29"/>
      <c r="R888" s="29"/>
      <c r="S888" s="29"/>
      <c r="T888" s="325"/>
      <c r="U888" s="29"/>
      <c r="V888" s="29"/>
      <c r="W888" s="29"/>
      <c r="X888" s="29"/>
      <c r="Y888" s="29"/>
      <c r="Z888" s="29"/>
      <c r="AA888" s="29"/>
      <c r="AB888" s="29"/>
      <c r="AC888" s="29"/>
      <c r="AD888" s="29"/>
      <c r="AE888" s="29"/>
      <c r="AF888" s="29"/>
      <c r="AG888" s="29"/>
      <c r="AH888" s="29"/>
      <c r="AI888" s="29"/>
      <c r="AJ888" s="29"/>
      <c r="AK888" s="29"/>
    </row>
    <row r="889" spans="1:37" ht="15.75" customHeight="1">
      <c r="A889" s="29"/>
      <c r="B889" s="29"/>
      <c r="C889" s="29"/>
      <c r="D889" s="29"/>
      <c r="E889" s="750"/>
      <c r="F889" s="338"/>
      <c r="G889" s="29"/>
      <c r="H889" s="29"/>
      <c r="I889" s="29"/>
      <c r="J889" s="29"/>
      <c r="K889" s="29"/>
      <c r="L889" s="29"/>
      <c r="M889" s="29"/>
      <c r="N889" s="29"/>
      <c r="O889" s="29"/>
      <c r="P889" s="29"/>
      <c r="Q889" s="29"/>
      <c r="R889" s="29"/>
      <c r="S889" s="29"/>
      <c r="T889" s="325"/>
      <c r="U889" s="29"/>
      <c r="V889" s="29"/>
      <c r="W889" s="29"/>
      <c r="X889" s="29"/>
      <c r="Y889" s="29"/>
      <c r="Z889" s="29"/>
      <c r="AA889" s="29"/>
      <c r="AB889" s="29"/>
      <c r="AC889" s="29"/>
      <c r="AD889" s="29"/>
      <c r="AE889" s="29"/>
      <c r="AF889" s="29"/>
      <c r="AG889" s="29"/>
      <c r="AH889" s="29"/>
      <c r="AI889" s="29"/>
      <c r="AJ889" s="29"/>
      <c r="AK889" s="29"/>
    </row>
    <row r="890" spans="1:37" ht="15.75" customHeight="1">
      <c r="A890" s="29"/>
      <c r="B890" s="29"/>
      <c r="C890" s="29"/>
      <c r="D890" s="29"/>
      <c r="E890" s="750"/>
      <c r="F890" s="338"/>
      <c r="G890" s="29"/>
      <c r="H890" s="29"/>
      <c r="I890" s="29"/>
      <c r="J890" s="29"/>
      <c r="K890" s="29"/>
      <c r="L890" s="29"/>
      <c r="M890" s="29"/>
      <c r="N890" s="29"/>
      <c r="O890" s="29"/>
      <c r="P890" s="29"/>
      <c r="Q890" s="29"/>
      <c r="R890" s="29"/>
      <c r="S890" s="29"/>
      <c r="T890" s="325"/>
      <c r="U890" s="29"/>
      <c r="V890" s="29"/>
      <c r="W890" s="29"/>
      <c r="X890" s="29"/>
      <c r="Y890" s="29"/>
      <c r="Z890" s="29"/>
      <c r="AA890" s="29"/>
      <c r="AB890" s="29"/>
      <c r="AC890" s="29"/>
      <c r="AD890" s="29"/>
      <c r="AE890" s="29"/>
      <c r="AF890" s="29"/>
      <c r="AG890" s="29"/>
      <c r="AH890" s="29"/>
      <c r="AI890" s="29"/>
      <c r="AJ890" s="29"/>
      <c r="AK890" s="29"/>
    </row>
    <row r="891" spans="1:37" ht="15.75" customHeight="1">
      <c r="A891" s="29"/>
      <c r="B891" s="29"/>
      <c r="C891" s="29"/>
      <c r="D891" s="29"/>
      <c r="E891" s="750"/>
      <c r="F891" s="338"/>
      <c r="G891" s="29"/>
      <c r="H891" s="29"/>
      <c r="I891" s="29"/>
      <c r="J891" s="29"/>
      <c r="K891" s="29"/>
      <c r="L891" s="29"/>
      <c r="M891" s="29"/>
      <c r="N891" s="29"/>
      <c r="O891" s="29"/>
      <c r="P891" s="29"/>
      <c r="Q891" s="29"/>
      <c r="R891" s="29"/>
      <c r="S891" s="29"/>
      <c r="T891" s="325"/>
      <c r="U891" s="29"/>
      <c r="V891" s="29"/>
      <c r="W891" s="29"/>
      <c r="X891" s="29"/>
      <c r="Y891" s="29"/>
      <c r="Z891" s="29"/>
      <c r="AA891" s="29"/>
      <c r="AB891" s="29"/>
      <c r="AC891" s="29"/>
      <c r="AD891" s="29"/>
      <c r="AE891" s="29"/>
      <c r="AF891" s="29"/>
      <c r="AG891" s="29"/>
      <c r="AH891" s="29"/>
      <c r="AI891" s="29"/>
      <c r="AJ891" s="29"/>
      <c r="AK891" s="29"/>
    </row>
    <row r="892" spans="1:37" ht="15.75" customHeight="1">
      <c r="A892" s="29"/>
      <c r="B892" s="29"/>
      <c r="C892" s="29"/>
      <c r="D892" s="29"/>
      <c r="E892" s="750"/>
      <c r="F892" s="338"/>
      <c r="G892" s="29"/>
      <c r="H892" s="29"/>
      <c r="I892" s="29"/>
      <c r="J892" s="29"/>
      <c r="K892" s="29"/>
      <c r="L892" s="29"/>
      <c r="M892" s="29"/>
      <c r="N892" s="29"/>
      <c r="O892" s="29"/>
      <c r="P892" s="29"/>
      <c r="Q892" s="29"/>
      <c r="R892" s="29"/>
      <c r="S892" s="29"/>
      <c r="T892" s="325"/>
      <c r="U892" s="29"/>
      <c r="V892" s="29"/>
      <c r="W892" s="29"/>
      <c r="X892" s="29"/>
      <c r="Y892" s="29"/>
      <c r="Z892" s="29"/>
      <c r="AA892" s="29"/>
      <c r="AB892" s="29"/>
      <c r="AC892" s="29"/>
      <c r="AD892" s="29"/>
      <c r="AE892" s="29"/>
      <c r="AF892" s="29"/>
      <c r="AG892" s="29"/>
      <c r="AH892" s="29"/>
      <c r="AI892" s="29"/>
      <c r="AJ892" s="29"/>
      <c r="AK892" s="29"/>
    </row>
    <row r="893" spans="1:37" ht="15.75" customHeight="1">
      <c r="A893" s="29"/>
      <c r="B893" s="29"/>
      <c r="C893" s="29"/>
      <c r="D893" s="29"/>
      <c r="E893" s="750"/>
      <c r="F893" s="338"/>
      <c r="G893" s="29"/>
      <c r="H893" s="29"/>
      <c r="I893" s="29"/>
      <c r="J893" s="29"/>
      <c r="K893" s="29"/>
      <c r="L893" s="29"/>
      <c r="M893" s="29"/>
      <c r="N893" s="29"/>
      <c r="O893" s="29"/>
      <c r="P893" s="29"/>
      <c r="Q893" s="29"/>
      <c r="R893" s="29"/>
      <c r="S893" s="29"/>
      <c r="T893" s="325"/>
      <c r="U893" s="29"/>
      <c r="V893" s="29"/>
      <c r="W893" s="29"/>
      <c r="X893" s="29"/>
      <c r="Y893" s="29"/>
      <c r="Z893" s="29"/>
      <c r="AA893" s="29"/>
      <c r="AB893" s="29"/>
      <c r="AC893" s="29"/>
      <c r="AD893" s="29"/>
      <c r="AE893" s="29"/>
      <c r="AF893" s="29"/>
      <c r="AG893" s="29"/>
      <c r="AH893" s="29"/>
      <c r="AI893" s="29"/>
      <c r="AJ893" s="29"/>
      <c r="AK893" s="29"/>
    </row>
    <row r="894" spans="1:37" ht="15.75" customHeight="1">
      <c r="A894" s="29"/>
      <c r="B894" s="29"/>
      <c r="C894" s="29"/>
      <c r="D894" s="29"/>
      <c r="E894" s="750"/>
      <c r="F894" s="338"/>
      <c r="G894" s="29"/>
      <c r="H894" s="29"/>
      <c r="I894" s="29"/>
      <c r="J894" s="29"/>
      <c r="K894" s="29"/>
      <c r="L894" s="29"/>
      <c r="M894" s="29"/>
      <c r="N894" s="29"/>
      <c r="O894" s="29"/>
      <c r="P894" s="29"/>
      <c r="Q894" s="29"/>
      <c r="R894" s="29"/>
      <c r="S894" s="29"/>
      <c r="T894" s="325"/>
      <c r="U894" s="29"/>
      <c r="V894" s="29"/>
      <c r="W894" s="29"/>
      <c r="X894" s="29"/>
      <c r="Y894" s="29"/>
      <c r="Z894" s="29"/>
      <c r="AA894" s="29"/>
      <c r="AB894" s="29"/>
      <c r="AC894" s="29"/>
      <c r="AD894" s="29"/>
      <c r="AE894" s="29"/>
      <c r="AF894" s="29"/>
      <c r="AG894" s="29"/>
      <c r="AH894" s="29"/>
      <c r="AI894" s="29"/>
      <c r="AJ894" s="29"/>
      <c r="AK894" s="29"/>
    </row>
    <row r="895" spans="1:37" ht="15.75" customHeight="1">
      <c r="A895" s="29"/>
      <c r="B895" s="29"/>
      <c r="C895" s="29"/>
      <c r="D895" s="29"/>
      <c r="E895" s="750"/>
      <c r="F895" s="338"/>
      <c r="G895" s="29"/>
      <c r="H895" s="29"/>
      <c r="I895" s="29"/>
      <c r="J895" s="29"/>
      <c r="K895" s="29"/>
      <c r="L895" s="29"/>
      <c r="M895" s="29"/>
      <c r="N895" s="29"/>
      <c r="O895" s="29"/>
      <c r="P895" s="29"/>
      <c r="Q895" s="29"/>
      <c r="R895" s="29"/>
      <c r="S895" s="29"/>
      <c r="T895" s="325"/>
      <c r="U895" s="29"/>
      <c r="V895" s="29"/>
      <c r="W895" s="29"/>
      <c r="X895" s="29"/>
      <c r="Y895" s="29"/>
      <c r="Z895" s="29"/>
      <c r="AA895" s="29"/>
      <c r="AB895" s="29"/>
      <c r="AC895" s="29"/>
      <c r="AD895" s="29"/>
      <c r="AE895" s="29"/>
      <c r="AF895" s="29"/>
      <c r="AG895" s="29"/>
      <c r="AH895" s="29"/>
      <c r="AI895" s="29"/>
      <c r="AJ895" s="29"/>
      <c r="AK895" s="29"/>
    </row>
    <row r="896" spans="1:37" ht="15.75" customHeight="1">
      <c r="A896" s="29"/>
      <c r="B896" s="29"/>
      <c r="C896" s="29"/>
      <c r="D896" s="29"/>
      <c r="E896" s="750"/>
      <c r="F896" s="338"/>
      <c r="G896" s="29"/>
      <c r="H896" s="29"/>
      <c r="I896" s="29"/>
      <c r="J896" s="29"/>
      <c r="K896" s="29"/>
      <c r="L896" s="29"/>
      <c r="M896" s="29"/>
      <c r="N896" s="29"/>
      <c r="O896" s="29"/>
      <c r="P896" s="29"/>
      <c r="Q896" s="29"/>
      <c r="R896" s="29"/>
      <c r="S896" s="29"/>
      <c r="T896" s="325"/>
      <c r="U896" s="29"/>
      <c r="V896" s="29"/>
      <c r="W896" s="29"/>
      <c r="X896" s="29"/>
      <c r="Y896" s="29"/>
      <c r="Z896" s="29"/>
      <c r="AA896" s="29"/>
      <c r="AB896" s="29"/>
      <c r="AC896" s="29"/>
      <c r="AD896" s="29"/>
      <c r="AE896" s="29"/>
      <c r="AF896" s="29"/>
      <c r="AG896" s="29"/>
      <c r="AH896" s="29"/>
      <c r="AI896" s="29"/>
      <c r="AJ896" s="29"/>
      <c r="AK896" s="29"/>
    </row>
    <row r="897" spans="1:37" ht="15.75" customHeight="1">
      <c r="A897" s="29"/>
      <c r="B897" s="29"/>
      <c r="C897" s="29"/>
      <c r="D897" s="29"/>
      <c r="E897" s="750"/>
      <c r="F897" s="338"/>
      <c r="G897" s="29"/>
      <c r="H897" s="29"/>
      <c r="I897" s="29"/>
      <c r="J897" s="29"/>
      <c r="K897" s="29"/>
      <c r="L897" s="29"/>
      <c r="M897" s="29"/>
      <c r="N897" s="29"/>
      <c r="O897" s="29"/>
      <c r="P897" s="29"/>
      <c r="Q897" s="29"/>
      <c r="R897" s="29"/>
      <c r="S897" s="29"/>
      <c r="T897" s="325"/>
      <c r="U897" s="29"/>
      <c r="V897" s="29"/>
      <c r="W897" s="29"/>
      <c r="X897" s="29"/>
      <c r="Y897" s="29"/>
      <c r="Z897" s="29"/>
      <c r="AA897" s="29"/>
      <c r="AB897" s="29"/>
      <c r="AC897" s="29"/>
      <c r="AD897" s="29"/>
      <c r="AE897" s="29"/>
      <c r="AF897" s="29"/>
      <c r="AG897" s="29"/>
      <c r="AH897" s="29"/>
      <c r="AI897" s="29"/>
      <c r="AJ897" s="29"/>
      <c r="AK897" s="29"/>
    </row>
    <row r="898" spans="1:37" ht="15.75" customHeight="1">
      <c r="A898" s="29"/>
      <c r="B898" s="29"/>
      <c r="C898" s="29"/>
      <c r="D898" s="29"/>
      <c r="E898" s="750"/>
      <c r="F898" s="338"/>
      <c r="G898" s="29"/>
      <c r="H898" s="29"/>
      <c r="I898" s="29"/>
      <c r="J898" s="29"/>
      <c r="K898" s="29"/>
      <c r="L898" s="29"/>
      <c r="M898" s="29"/>
      <c r="N898" s="29"/>
      <c r="O898" s="29"/>
      <c r="P898" s="29"/>
      <c r="Q898" s="29"/>
      <c r="R898" s="29"/>
      <c r="S898" s="29"/>
      <c r="T898" s="325"/>
      <c r="U898" s="29"/>
      <c r="V898" s="29"/>
      <c r="W898" s="29"/>
      <c r="X898" s="29"/>
      <c r="Y898" s="29"/>
      <c r="Z898" s="29"/>
      <c r="AA898" s="29"/>
      <c r="AB898" s="29"/>
      <c r="AC898" s="29"/>
      <c r="AD898" s="29"/>
      <c r="AE898" s="29"/>
      <c r="AF898" s="29"/>
      <c r="AG898" s="29"/>
      <c r="AH898" s="29"/>
      <c r="AI898" s="29"/>
      <c r="AJ898" s="29"/>
      <c r="AK898" s="29"/>
    </row>
    <row r="899" spans="1:37" ht="15.75" customHeight="1">
      <c r="A899" s="29"/>
      <c r="B899" s="29"/>
      <c r="C899" s="29"/>
      <c r="D899" s="29"/>
      <c r="E899" s="750"/>
      <c r="F899" s="338"/>
      <c r="G899" s="29"/>
      <c r="H899" s="29"/>
      <c r="I899" s="29"/>
      <c r="J899" s="29"/>
      <c r="K899" s="29"/>
      <c r="L899" s="29"/>
      <c r="M899" s="29"/>
      <c r="N899" s="29"/>
      <c r="O899" s="29"/>
      <c r="P899" s="29"/>
      <c r="Q899" s="29"/>
      <c r="R899" s="29"/>
      <c r="S899" s="29"/>
      <c r="T899" s="325"/>
      <c r="U899" s="29"/>
      <c r="V899" s="29"/>
      <c r="W899" s="29"/>
      <c r="X899" s="29"/>
      <c r="Y899" s="29"/>
      <c r="Z899" s="29"/>
      <c r="AA899" s="29"/>
      <c r="AB899" s="29"/>
      <c r="AC899" s="29"/>
      <c r="AD899" s="29"/>
      <c r="AE899" s="29"/>
      <c r="AF899" s="29"/>
      <c r="AG899" s="29"/>
      <c r="AH899" s="29"/>
      <c r="AI899" s="29"/>
      <c r="AJ899" s="29"/>
      <c r="AK899" s="29"/>
    </row>
    <row r="900" spans="1:37" ht="15.75" customHeight="1">
      <c r="A900" s="29"/>
      <c r="B900" s="29"/>
      <c r="C900" s="29"/>
      <c r="D900" s="29"/>
      <c r="E900" s="750"/>
      <c r="F900" s="338"/>
      <c r="G900" s="29"/>
      <c r="H900" s="29"/>
      <c r="I900" s="29"/>
      <c r="J900" s="29"/>
      <c r="K900" s="29"/>
      <c r="L900" s="29"/>
      <c r="M900" s="29"/>
      <c r="N900" s="29"/>
      <c r="O900" s="29"/>
      <c r="P900" s="29"/>
      <c r="Q900" s="29"/>
      <c r="R900" s="29"/>
      <c r="S900" s="29"/>
      <c r="T900" s="325"/>
      <c r="U900" s="29"/>
      <c r="V900" s="29"/>
      <c r="W900" s="29"/>
      <c r="X900" s="29"/>
      <c r="Y900" s="29"/>
      <c r="Z900" s="29"/>
      <c r="AA900" s="29"/>
      <c r="AB900" s="29"/>
      <c r="AC900" s="29"/>
      <c r="AD900" s="29"/>
      <c r="AE900" s="29"/>
      <c r="AF900" s="29"/>
      <c r="AG900" s="29"/>
      <c r="AH900" s="29"/>
      <c r="AI900" s="29"/>
      <c r="AJ900" s="29"/>
      <c r="AK900" s="29"/>
    </row>
    <row r="901" spans="1:37" ht="15.75" customHeight="1">
      <c r="A901" s="29"/>
      <c r="B901" s="29"/>
      <c r="C901" s="29"/>
      <c r="D901" s="29"/>
      <c r="E901" s="750"/>
      <c r="F901" s="338"/>
      <c r="G901" s="29"/>
      <c r="H901" s="29"/>
      <c r="I901" s="29"/>
      <c r="J901" s="29"/>
      <c r="K901" s="29"/>
      <c r="L901" s="29"/>
      <c r="M901" s="29"/>
      <c r="N901" s="29"/>
      <c r="O901" s="29"/>
      <c r="P901" s="29"/>
      <c r="Q901" s="29"/>
      <c r="R901" s="29"/>
      <c r="S901" s="29"/>
      <c r="T901" s="325"/>
      <c r="U901" s="29"/>
      <c r="V901" s="29"/>
      <c r="W901" s="29"/>
      <c r="X901" s="29"/>
      <c r="Y901" s="29"/>
      <c r="Z901" s="29"/>
      <c r="AA901" s="29"/>
      <c r="AB901" s="29"/>
      <c r="AC901" s="29"/>
      <c r="AD901" s="29"/>
      <c r="AE901" s="29"/>
      <c r="AF901" s="29"/>
      <c r="AG901" s="29"/>
      <c r="AH901" s="29"/>
      <c r="AI901" s="29"/>
      <c r="AJ901" s="29"/>
      <c r="AK901" s="29"/>
    </row>
    <row r="902" spans="1:37" ht="15.75" customHeight="1">
      <c r="A902" s="29"/>
      <c r="B902" s="29"/>
      <c r="C902" s="29"/>
      <c r="D902" s="29"/>
      <c r="E902" s="750"/>
      <c r="F902" s="338"/>
      <c r="G902" s="29"/>
      <c r="H902" s="29"/>
      <c r="I902" s="29"/>
      <c r="J902" s="29"/>
      <c r="K902" s="29"/>
      <c r="L902" s="29"/>
      <c r="M902" s="29"/>
      <c r="N902" s="29"/>
      <c r="O902" s="29"/>
      <c r="P902" s="29"/>
      <c r="Q902" s="29"/>
      <c r="R902" s="29"/>
      <c r="S902" s="29"/>
      <c r="T902" s="325"/>
      <c r="U902" s="29"/>
      <c r="V902" s="29"/>
      <c r="W902" s="29"/>
      <c r="X902" s="29"/>
      <c r="Y902" s="29"/>
      <c r="Z902" s="29"/>
      <c r="AA902" s="29"/>
      <c r="AB902" s="29"/>
      <c r="AC902" s="29"/>
      <c r="AD902" s="29"/>
      <c r="AE902" s="29"/>
      <c r="AF902" s="29"/>
      <c r="AG902" s="29"/>
      <c r="AH902" s="29"/>
      <c r="AI902" s="29"/>
      <c r="AJ902" s="29"/>
      <c r="AK902" s="29"/>
    </row>
    <row r="903" spans="1:37" ht="15.75" customHeight="1">
      <c r="A903" s="29"/>
      <c r="B903" s="29"/>
      <c r="C903" s="29"/>
      <c r="D903" s="29"/>
      <c r="E903" s="750"/>
      <c r="F903" s="338"/>
      <c r="G903" s="29"/>
      <c r="H903" s="29"/>
      <c r="I903" s="29"/>
      <c r="J903" s="29"/>
      <c r="K903" s="29"/>
      <c r="L903" s="29"/>
      <c r="M903" s="29"/>
      <c r="N903" s="29"/>
      <c r="O903" s="29"/>
      <c r="P903" s="29"/>
      <c r="Q903" s="29"/>
      <c r="R903" s="29"/>
      <c r="S903" s="29"/>
      <c r="T903" s="325"/>
      <c r="U903" s="29"/>
      <c r="V903" s="29"/>
      <c r="W903" s="29"/>
      <c r="X903" s="29"/>
      <c r="Y903" s="29"/>
      <c r="Z903" s="29"/>
      <c r="AA903" s="29"/>
      <c r="AB903" s="29"/>
      <c r="AC903" s="29"/>
      <c r="AD903" s="29"/>
      <c r="AE903" s="29"/>
      <c r="AF903" s="29"/>
      <c r="AG903" s="29"/>
      <c r="AH903" s="29"/>
      <c r="AI903" s="29"/>
      <c r="AJ903" s="29"/>
      <c r="AK903" s="29"/>
    </row>
    <row r="904" spans="1:37" ht="15.75" customHeight="1">
      <c r="A904" s="29"/>
      <c r="B904" s="29"/>
      <c r="C904" s="29"/>
      <c r="D904" s="29"/>
      <c r="E904" s="750"/>
      <c r="F904" s="338"/>
      <c r="G904" s="29"/>
      <c r="H904" s="29"/>
      <c r="I904" s="29"/>
      <c r="J904" s="29"/>
      <c r="K904" s="29"/>
      <c r="L904" s="29"/>
      <c r="M904" s="29"/>
      <c r="N904" s="29"/>
      <c r="O904" s="29"/>
      <c r="P904" s="29"/>
      <c r="Q904" s="29"/>
      <c r="R904" s="29"/>
      <c r="S904" s="29"/>
      <c r="T904" s="325"/>
      <c r="U904" s="29"/>
      <c r="V904" s="29"/>
      <c r="W904" s="29"/>
      <c r="X904" s="29"/>
      <c r="Y904" s="29"/>
      <c r="Z904" s="29"/>
      <c r="AA904" s="29"/>
      <c r="AB904" s="29"/>
      <c r="AC904" s="29"/>
      <c r="AD904" s="29"/>
      <c r="AE904" s="29"/>
      <c r="AF904" s="29"/>
      <c r="AG904" s="29"/>
      <c r="AH904" s="29"/>
      <c r="AI904" s="29"/>
      <c r="AJ904" s="29"/>
      <c r="AK904" s="29"/>
    </row>
    <row r="905" spans="1:37" ht="15.75" customHeight="1">
      <c r="A905" s="29"/>
      <c r="B905" s="29"/>
      <c r="C905" s="29"/>
      <c r="D905" s="29"/>
      <c r="E905" s="750"/>
      <c r="F905" s="338"/>
      <c r="G905" s="29"/>
      <c r="H905" s="29"/>
      <c r="I905" s="29"/>
      <c r="J905" s="29"/>
      <c r="K905" s="29"/>
      <c r="L905" s="29"/>
      <c r="M905" s="29"/>
      <c r="N905" s="29"/>
      <c r="O905" s="29"/>
      <c r="P905" s="29"/>
      <c r="Q905" s="29"/>
      <c r="R905" s="29"/>
      <c r="S905" s="29"/>
      <c r="T905" s="325"/>
      <c r="U905" s="29"/>
      <c r="V905" s="29"/>
      <c r="W905" s="29"/>
      <c r="X905" s="29"/>
      <c r="Y905" s="29"/>
      <c r="Z905" s="29"/>
      <c r="AA905" s="29"/>
      <c r="AB905" s="29"/>
      <c r="AC905" s="29"/>
      <c r="AD905" s="29"/>
      <c r="AE905" s="29"/>
      <c r="AF905" s="29"/>
      <c r="AG905" s="29"/>
      <c r="AH905" s="29"/>
      <c r="AI905" s="29"/>
      <c r="AJ905" s="29"/>
      <c r="AK905" s="29"/>
    </row>
    <row r="906" spans="1:37" ht="15.75" customHeight="1">
      <c r="A906" s="29"/>
      <c r="B906" s="29"/>
      <c r="C906" s="29"/>
      <c r="D906" s="29"/>
      <c r="E906" s="750"/>
      <c r="F906" s="338"/>
      <c r="G906" s="29"/>
      <c r="H906" s="29"/>
      <c r="I906" s="29"/>
      <c r="J906" s="29"/>
      <c r="K906" s="29"/>
      <c r="L906" s="29"/>
      <c r="M906" s="29"/>
      <c r="N906" s="29"/>
      <c r="O906" s="29"/>
      <c r="P906" s="29"/>
      <c r="Q906" s="29"/>
      <c r="R906" s="29"/>
      <c r="S906" s="29"/>
      <c r="T906" s="325"/>
      <c r="U906" s="29"/>
      <c r="V906" s="29"/>
      <c r="W906" s="29"/>
      <c r="X906" s="29"/>
      <c r="Y906" s="29"/>
      <c r="Z906" s="29"/>
      <c r="AA906" s="29"/>
      <c r="AB906" s="29"/>
      <c r="AC906" s="29"/>
      <c r="AD906" s="29"/>
      <c r="AE906" s="29"/>
      <c r="AF906" s="29"/>
      <c r="AG906" s="29"/>
      <c r="AH906" s="29"/>
      <c r="AI906" s="29"/>
      <c r="AJ906" s="29"/>
      <c r="AK906" s="29"/>
    </row>
    <row r="907" spans="1:37" ht="15.75" customHeight="1">
      <c r="A907" s="29"/>
      <c r="B907" s="29"/>
      <c r="C907" s="29"/>
      <c r="D907" s="29"/>
      <c r="E907" s="750"/>
      <c r="F907" s="338"/>
      <c r="G907" s="29"/>
      <c r="H907" s="29"/>
      <c r="I907" s="29"/>
      <c r="J907" s="29"/>
      <c r="K907" s="29"/>
      <c r="L907" s="29"/>
      <c r="M907" s="29"/>
      <c r="N907" s="29"/>
      <c r="O907" s="29"/>
      <c r="P907" s="29"/>
      <c r="Q907" s="29"/>
      <c r="R907" s="29"/>
      <c r="S907" s="29"/>
      <c r="T907" s="325"/>
      <c r="U907" s="29"/>
      <c r="V907" s="29"/>
      <c r="W907" s="29"/>
      <c r="X907" s="29"/>
      <c r="Y907" s="29"/>
      <c r="Z907" s="29"/>
      <c r="AA907" s="29"/>
      <c r="AB907" s="29"/>
      <c r="AC907" s="29"/>
      <c r="AD907" s="29"/>
      <c r="AE907" s="29"/>
      <c r="AF907" s="29"/>
      <c r="AG907" s="29"/>
      <c r="AH907" s="29"/>
      <c r="AI907" s="29"/>
      <c r="AJ907" s="29"/>
      <c r="AK907" s="29"/>
    </row>
    <row r="908" spans="1:37" ht="15.75" customHeight="1">
      <c r="A908" s="29"/>
      <c r="B908" s="29"/>
      <c r="C908" s="29"/>
      <c r="D908" s="29"/>
      <c r="E908" s="750"/>
      <c r="F908" s="338"/>
      <c r="G908" s="29"/>
      <c r="H908" s="29"/>
      <c r="I908" s="29"/>
      <c r="J908" s="29"/>
      <c r="K908" s="29"/>
      <c r="L908" s="29"/>
      <c r="M908" s="29"/>
      <c r="N908" s="29"/>
      <c r="O908" s="29"/>
      <c r="P908" s="29"/>
      <c r="Q908" s="29"/>
      <c r="R908" s="29"/>
      <c r="S908" s="29"/>
      <c r="T908" s="325"/>
      <c r="U908" s="29"/>
      <c r="V908" s="29"/>
      <c r="W908" s="29"/>
      <c r="X908" s="29"/>
      <c r="Y908" s="29"/>
      <c r="Z908" s="29"/>
      <c r="AA908" s="29"/>
      <c r="AB908" s="29"/>
      <c r="AC908" s="29"/>
      <c r="AD908" s="29"/>
      <c r="AE908" s="29"/>
      <c r="AF908" s="29"/>
      <c r="AG908" s="29"/>
      <c r="AH908" s="29"/>
      <c r="AI908" s="29"/>
      <c r="AJ908" s="29"/>
      <c r="AK908" s="29"/>
    </row>
    <row r="909" spans="1:37" ht="15.75" customHeight="1">
      <c r="A909" s="29"/>
      <c r="B909" s="29"/>
      <c r="C909" s="29"/>
      <c r="D909" s="29"/>
      <c r="E909" s="750"/>
      <c r="F909" s="338"/>
      <c r="G909" s="29"/>
      <c r="H909" s="29"/>
      <c r="I909" s="29"/>
      <c r="J909" s="29"/>
      <c r="K909" s="29"/>
      <c r="L909" s="29"/>
      <c r="M909" s="29"/>
      <c r="N909" s="29"/>
      <c r="O909" s="29"/>
      <c r="P909" s="29"/>
      <c r="Q909" s="29"/>
      <c r="R909" s="29"/>
      <c r="S909" s="29"/>
      <c r="T909" s="325"/>
      <c r="U909" s="29"/>
      <c r="V909" s="29"/>
      <c r="W909" s="29"/>
      <c r="X909" s="29"/>
      <c r="Y909" s="29"/>
      <c r="Z909" s="29"/>
      <c r="AA909" s="29"/>
      <c r="AB909" s="29"/>
      <c r="AC909" s="29"/>
      <c r="AD909" s="29"/>
      <c r="AE909" s="29"/>
      <c r="AF909" s="29"/>
      <c r="AG909" s="29"/>
      <c r="AH909" s="29"/>
      <c r="AI909" s="29"/>
      <c r="AJ909" s="29"/>
      <c r="AK909" s="29"/>
    </row>
    <row r="910" spans="1:37" ht="15.75" customHeight="1">
      <c r="A910" s="29"/>
      <c r="B910" s="29"/>
      <c r="C910" s="29"/>
      <c r="D910" s="29"/>
      <c r="E910" s="750"/>
      <c r="F910" s="338"/>
      <c r="G910" s="29"/>
      <c r="H910" s="29"/>
      <c r="I910" s="29"/>
      <c r="J910" s="29"/>
      <c r="K910" s="29"/>
      <c r="L910" s="29"/>
      <c r="M910" s="29"/>
      <c r="N910" s="29"/>
      <c r="O910" s="29"/>
      <c r="P910" s="29"/>
      <c r="Q910" s="29"/>
      <c r="R910" s="29"/>
      <c r="S910" s="29"/>
      <c r="T910" s="325"/>
      <c r="U910" s="29"/>
      <c r="V910" s="29"/>
      <c r="W910" s="29"/>
      <c r="X910" s="29"/>
      <c r="Y910" s="29"/>
      <c r="Z910" s="29"/>
      <c r="AA910" s="29"/>
      <c r="AB910" s="29"/>
      <c r="AC910" s="29"/>
      <c r="AD910" s="29"/>
      <c r="AE910" s="29"/>
      <c r="AF910" s="29"/>
      <c r="AG910" s="29"/>
      <c r="AH910" s="29"/>
      <c r="AI910" s="29"/>
      <c r="AJ910" s="29"/>
      <c r="AK910" s="29"/>
    </row>
    <row r="911" spans="1:37" ht="15.75" customHeight="1">
      <c r="A911" s="29"/>
      <c r="B911" s="29"/>
      <c r="C911" s="29"/>
      <c r="D911" s="29"/>
      <c r="E911" s="750"/>
      <c r="F911" s="338"/>
      <c r="G911" s="29"/>
      <c r="H911" s="29"/>
      <c r="I911" s="29"/>
      <c r="J911" s="29"/>
      <c r="K911" s="29"/>
      <c r="L911" s="29"/>
      <c r="M911" s="29"/>
      <c r="N911" s="29"/>
      <c r="O911" s="29"/>
      <c r="P911" s="29"/>
      <c r="Q911" s="29"/>
      <c r="R911" s="29"/>
      <c r="S911" s="29"/>
      <c r="T911" s="325"/>
      <c r="U911" s="29"/>
      <c r="V911" s="29"/>
      <c r="W911" s="29"/>
      <c r="X911" s="29"/>
      <c r="Y911" s="29"/>
      <c r="Z911" s="29"/>
      <c r="AA911" s="29"/>
      <c r="AB911" s="29"/>
      <c r="AC911" s="29"/>
      <c r="AD911" s="29"/>
      <c r="AE911" s="29"/>
      <c r="AF911" s="29"/>
      <c r="AG911" s="29"/>
      <c r="AH911" s="29"/>
      <c r="AI911" s="29"/>
      <c r="AJ911" s="29"/>
      <c r="AK911" s="29"/>
    </row>
    <row r="912" spans="1:37" ht="15.75" customHeight="1">
      <c r="A912" s="29"/>
      <c r="B912" s="29"/>
      <c r="C912" s="29"/>
      <c r="D912" s="29"/>
      <c r="E912" s="750"/>
      <c r="F912" s="338"/>
      <c r="G912" s="29"/>
      <c r="H912" s="29"/>
      <c r="I912" s="29"/>
      <c r="J912" s="29"/>
      <c r="K912" s="29"/>
      <c r="L912" s="29"/>
      <c r="M912" s="29"/>
      <c r="N912" s="29"/>
      <c r="O912" s="29"/>
      <c r="P912" s="29"/>
      <c r="Q912" s="29"/>
      <c r="R912" s="29"/>
      <c r="S912" s="29"/>
      <c r="T912" s="325"/>
      <c r="U912" s="29"/>
      <c r="V912" s="29"/>
      <c r="W912" s="29"/>
      <c r="X912" s="29"/>
      <c r="Y912" s="29"/>
      <c r="Z912" s="29"/>
      <c r="AA912" s="29"/>
      <c r="AB912" s="29"/>
      <c r="AC912" s="29"/>
      <c r="AD912" s="29"/>
      <c r="AE912" s="29"/>
      <c r="AF912" s="29"/>
      <c r="AG912" s="29"/>
      <c r="AH912" s="29"/>
      <c r="AI912" s="29"/>
      <c r="AJ912" s="29"/>
      <c r="AK912" s="29"/>
    </row>
    <row r="913" spans="1:37" ht="15.75" customHeight="1">
      <c r="A913" s="29"/>
      <c r="B913" s="29"/>
      <c r="C913" s="29"/>
      <c r="D913" s="29"/>
      <c r="E913" s="750"/>
      <c r="F913" s="338"/>
      <c r="G913" s="29"/>
      <c r="H913" s="29"/>
      <c r="I913" s="29"/>
      <c r="J913" s="29"/>
      <c r="K913" s="29"/>
      <c r="L913" s="29"/>
      <c r="M913" s="29"/>
      <c r="N913" s="29"/>
      <c r="O913" s="29"/>
      <c r="P913" s="29"/>
      <c r="Q913" s="29"/>
      <c r="R913" s="29"/>
      <c r="S913" s="29"/>
      <c r="T913" s="325"/>
      <c r="U913" s="29"/>
      <c r="V913" s="29"/>
      <c r="W913" s="29"/>
      <c r="X913" s="29"/>
      <c r="Y913" s="29"/>
      <c r="Z913" s="29"/>
      <c r="AA913" s="29"/>
      <c r="AB913" s="29"/>
      <c r="AC913" s="29"/>
      <c r="AD913" s="29"/>
      <c r="AE913" s="29"/>
      <c r="AF913" s="29"/>
      <c r="AG913" s="29"/>
      <c r="AH913" s="29"/>
      <c r="AI913" s="29"/>
      <c r="AJ913" s="29"/>
      <c r="AK913" s="29"/>
    </row>
    <row r="914" spans="1:37" ht="15.75" customHeight="1">
      <c r="A914" s="29"/>
      <c r="B914" s="29"/>
      <c r="C914" s="29"/>
      <c r="D914" s="29"/>
      <c r="E914" s="750"/>
      <c r="F914" s="338"/>
      <c r="G914" s="29"/>
      <c r="H914" s="29"/>
      <c r="I914" s="29"/>
      <c r="J914" s="29"/>
      <c r="K914" s="29"/>
      <c r="L914" s="29"/>
      <c r="M914" s="29"/>
      <c r="N914" s="29"/>
      <c r="O914" s="29"/>
      <c r="P914" s="29"/>
      <c r="Q914" s="29"/>
      <c r="R914" s="29"/>
      <c r="S914" s="29"/>
      <c r="T914" s="325"/>
      <c r="U914" s="29"/>
      <c r="V914" s="29"/>
      <c r="W914" s="29"/>
      <c r="X914" s="29"/>
      <c r="Y914" s="29"/>
      <c r="Z914" s="29"/>
      <c r="AA914" s="29"/>
      <c r="AB914" s="29"/>
      <c r="AC914" s="29"/>
      <c r="AD914" s="29"/>
      <c r="AE914" s="29"/>
      <c r="AF914" s="29"/>
      <c r="AG914" s="29"/>
      <c r="AH914" s="29"/>
      <c r="AI914" s="29"/>
      <c r="AJ914" s="29"/>
      <c r="AK914" s="29"/>
    </row>
    <row r="915" spans="1:37" ht="15.75" customHeight="1">
      <c r="A915" s="29"/>
      <c r="B915" s="29"/>
      <c r="C915" s="29"/>
      <c r="D915" s="29"/>
      <c r="E915" s="750"/>
      <c r="F915" s="338"/>
      <c r="G915" s="29"/>
      <c r="H915" s="29"/>
      <c r="I915" s="29"/>
      <c r="J915" s="29"/>
      <c r="K915" s="29"/>
      <c r="L915" s="29"/>
      <c r="M915" s="29"/>
      <c r="N915" s="29"/>
      <c r="O915" s="29"/>
      <c r="P915" s="29"/>
      <c r="Q915" s="29"/>
      <c r="R915" s="29"/>
      <c r="S915" s="29"/>
      <c r="T915" s="325"/>
      <c r="U915" s="29"/>
      <c r="V915" s="29"/>
      <c r="W915" s="29"/>
      <c r="X915" s="29"/>
      <c r="Y915" s="29"/>
      <c r="Z915" s="29"/>
      <c r="AA915" s="29"/>
      <c r="AB915" s="29"/>
      <c r="AC915" s="29"/>
      <c r="AD915" s="29"/>
      <c r="AE915" s="29"/>
      <c r="AF915" s="29"/>
      <c r="AG915" s="29"/>
      <c r="AH915" s="29"/>
      <c r="AI915" s="29"/>
      <c r="AJ915" s="29"/>
      <c r="AK915" s="29"/>
    </row>
    <row r="916" spans="1:37" ht="15.75" customHeight="1">
      <c r="A916" s="29"/>
      <c r="B916" s="29"/>
      <c r="C916" s="29"/>
      <c r="D916" s="29"/>
      <c r="E916" s="750"/>
      <c r="F916" s="338"/>
      <c r="G916" s="29"/>
      <c r="H916" s="29"/>
      <c r="I916" s="29"/>
      <c r="J916" s="29"/>
      <c r="K916" s="29"/>
      <c r="L916" s="29"/>
      <c r="M916" s="29"/>
      <c r="N916" s="29"/>
      <c r="O916" s="29"/>
      <c r="P916" s="29"/>
      <c r="Q916" s="29"/>
      <c r="R916" s="29"/>
      <c r="S916" s="29"/>
      <c r="T916" s="325"/>
      <c r="U916" s="29"/>
      <c r="V916" s="29"/>
      <c r="W916" s="29"/>
      <c r="X916" s="29"/>
      <c r="Y916" s="29"/>
      <c r="Z916" s="29"/>
      <c r="AA916" s="29"/>
      <c r="AB916" s="29"/>
      <c r="AC916" s="29"/>
      <c r="AD916" s="29"/>
      <c r="AE916" s="29"/>
      <c r="AF916" s="29"/>
      <c r="AG916" s="29"/>
      <c r="AH916" s="29"/>
      <c r="AI916" s="29"/>
      <c r="AJ916" s="29"/>
      <c r="AK916" s="29"/>
    </row>
    <row r="917" spans="1:37" ht="15.75" customHeight="1">
      <c r="A917" s="29"/>
      <c r="B917" s="29"/>
      <c r="C917" s="29"/>
      <c r="D917" s="29"/>
      <c r="E917" s="750"/>
      <c r="F917" s="338"/>
      <c r="G917" s="29"/>
      <c r="H917" s="29"/>
      <c r="I917" s="29"/>
      <c r="J917" s="29"/>
      <c r="K917" s="29"/>
      <c r="L917" s="29"/>
      <c r="M917" s="29"/>
      <c r="N917" s="29"/>
      <c r="O917" s="29"/>
      <c r="P917" s="29"/>
      <c r="Q917" s="29"/>
      <c r="R917" s="29"/>
      <c r="S917" s="29"/>
      <c r="T917" s="325"/>
      <c r="U917" s="29"/>
      <c r="V917" s="29"/>
      <c r="W917" s="29"/>
      <c r="X917" s="29"/>
      <c r="Y917" s="29"/>
      <c r="Z917" s="29"/>
      <c r="AA917" s="29"/>
      <c r="AB917" s="29"/>
      <c r="AC917" s="29"/>
      <c r="AD917" s="29"/>
      <c r="AE917" s="29"/>
      <c r="AF917" s="29"/>
      <c r="AG917" s="29"/>
      <c r="AH917" s="29"/>
      <c r="AI917" s="29"/>
      <c r="AJ917" s="29"/>
      <c r="AK917" s="29"/>
    </row>
    <row r="918" spans="1:37" ht="15.75" customHeight="1">
      <c r="A918" s="29"/>
      <c r="B918" s="29"/>
      <c r="C918" s="29"/>
      <c r="D918" s="29"/>
      <c r="E918" s="750"/>
      <c r="F918" s="338"/>
      <c r="G918" s="29"/>
      <c r="H918" s="29"/>
      <c r="I918" s="29"/>
      <c r="J918" s="29"/>
      <c r="K918" s="29"/>
      <c r="L918" s="29"/>
      <c r="M918" s="29"/>
      <c r="N918" s="29"/>
      <c r="O918" s="29"/>
      <c r="P918" s="29"/>
      <c r="Q918" s="29"/>
      <c r="R918" s="29"/>
      <c r="S918" s="29"/>
      <c r="T918" s="325"/>
      <c r="U918" s="29"/>
      <c r="V918" s="29"/>
      <c r="W918" s="29"/>
      <c r="X918" s="29"/>
      <c r="Y918" s="29"/>
      <c r="Z918" s="29"/>
      <c r="AA918" s="29"/>
      <c r="AB918" s="29"/>
      <c r="AC918" s="29"/>
      <c r="AD918" s="29"/>
      <c r="AE918" s="29"/>
      <c r="AF918" s="29"/>
      <c r="AG918" s="29"/>
      <c r="AH918" s="29"/>
      <c r="AI918" s="29"/>
      <c r="AJ918" s="29"/>
      <c r="AK918" s="29"/>
    </row>
    <row r="919" spans="1:37" ht="15.75" customHeight="1">
      <c r="A919" s="29"/>
      <c r="B919" s="29"/>
      <c r="C919" s="29"/>
      <c r="D919" s="29"/>
      <c r="E919" s="750"/>
      <c r="F919" s="338"/>
      <c r="G919" s="29"/>
      <c r="H919" s="29"/>
      <c r="I919" s="29"/>
      <c r="J919" s="29"/>
      <c r="K919" s="29"/>
      <c r="L919" s="29"/>
      <c r="M919" s="29"/>
      <c r="N919" s="29"/>
      <c r="O919" s="29"/>
      <c r="P919" s="29"/>
      <c r="Q919" s="29"/>
      <c r="R919" s="29"/>
      <c r="S919" s="29"/>
      <c r="T919" s="325"/>
      <c r="U919" s="29"/>
      <c r="V919" s="29"/>
      <c r="W919" s="29"/>
      <c r="X919" s="29"/>
      <c r="Y919" s="29"/>
      <c r="Z919" s="29"/>
      <c r="AA919" s="29"/>
      <c r="AB919" s="29"/>
      <c r="AC919" s="29"/>
      <c r="AD919" s="29"/>
      <c r="AE919" s="29"/>
      <c r="AF919" s="29"/>
      <c r="AG919" s="29"/>
      <c r="AH919" s="29"/>
      <c r="AI919" s="29"/>
      <c r="AJ919" s="29"/>
      <c r="AK919" s="29"/>
    </row>
    <row r="920" spans="1:37" ht="15.75" customHeight="1">
      <c r="A920" s="29"/>
      <c r="B920" s="29"/>
      <c r="C920" s="29"/>
      <c r="D920" s="29"/>
      <c r="E920" s="750"/>
      <c r="F920" s="338"/>
      <c r="G920" s="29"/>
      <c r="H920" s="29"/>
      <c r="I920" s="29"/>
      <c r="J920" s="29"/>
      <c r="K920" s="29"/>
      <c r="L920" s="29"/>
      <c r="M920" s="29"/>
      <c r="N920" s="29"/>
      <c r="O920" s="29"/>
      <c r="P920" s="29"/>
      <c r="Q920" s="29"/>
      <c r="R920" s="29"/>
      <c r="S920" s="29"/>
      <c r="T920" s="325"/>
      <c r="U920" s="29"/>
      <c r="V920" s="29"/>
      <c r="W920" s="29"/>
      <c r="X920" s="29"/>
      <c r="Y920" s="29"/>
      <c r="Z920" s="29"/>
      <c r="AA920" s="29"/>
      <c r="AB920" s="29"/>
      <c r="AC920" s="29"/>
      <c r="AD920" s="29"/>
      <c r="AE920" s="29"/>
      <c r="AF920" s="29"/>
      <c r="AG920" s="29"/>
      <c r="AH920" s="29"/>
      <c r="AI920" s="29"/>
      <c r="AJ920" s="29"/>
      <c r="AK920" s="29"/>
    </row>
    <row r="921" spans="1:37" ht="15.75" customHeight="1">
      <c r="A921" s="29"/>
      <c r="B921" s="29"/>
      <c r="C921" s="29"/>
      <c r="D921" s="29"/>
      <c r="E921" s="750"/>
      <c r="F921" s="338"/>
      <c r="G921" s="29"/>
      <c r="H921" s="29"/>
      <c r="I921" s="29"/>
      <c r="J921" s="29"/>
      <c r="K921" s="29"/>
      <c r="L921" s="29"/>
      <c r="M921" s="29"/>
      <c r="N921" s="29"/>
      <c r="O921" s="29"/>
      <c r="P921" s="29"/>
      <c r="Q921" s="29"/>
      <c r="R921" s="29"/>
      <c r="S921" s="29"/>
      <c r="T921" s="325"/>
      <c r="U921" s="29"/>
      <c r="V921" s="29"/>
      <c r="W921" s="29"/>
      <c r="X921" s="29"/>
      <c r="Y921" s="29"/>
      <c r="Z921" s="29"/>
      <c r="AA921" s="29"/>
      <c r="AB921" s="29"/>
      <c r="AC921" s="29"/>
      <c r="AD921" s="29"/>
      <c r="AE921" s="29"/>
      <c r="AF921" s="29"/>
      <c r="AG921" s="29"/>
      <c r="AH921" s="29"/>
      <c r="AI921" s="29"/>
      <c r="AJ921" s="29"/>
      <c r="AK921" s="29"/>
    </row>
    <row r="922" spans="1:37" ht="15.75" customHeight="1">
      <c r="A922" s="29"/>
      <c r="B922" s="29"/>
      <c r="C922" s="29"/>
      <c r="D922" s="29"/>
      <c r="E922" s="750"/>
      <c r="F922" s="338"/>
      <c r="G922" s="29"/>
      <c r="H922" s="29"/>
      <c r="I922" s="29"/>
      <c r="J922" s="29"/>
      <c r="K922" s="29"/>
      <c r="L922" s="29"/>
      <c r="M922" s="29"/>
      <c r="N922" s="29"/>
      <c r="O922" s="29"/>
      <c r="P922" s="29"/>
      <c r="Q922" s="29"/>
      <c r="R922" s="29"/>
      <c r="S922" s="29"/>
      <c r="T922" s="325"/>
      <c r="U922" s="29"/>
      <c r="V922" s="29"/>
      <c r="W922" s="29"/>
      <c r="X922" s="29"/>
      <c r="Y922" s="29"/>
      <c r="Z922" s="29"/>
      <c r="AA922" s="29"/>
      <c r="AB922" s="29"/>
      <c r="AC922" s="29"/>
      <c r="AD922" s="29"/>
      <c r="AE922" s="29"/>
      <c r="AF922" s="29"/>
      <c r="AG922" s="29"/>
      <c r="AH922" s="29"/>
      <c r="AI922" s="29"/>
      <c r="AJ922" s="29"/>
      <c r="AK922" s="29"/>
    </row>
    <row r="923" spans="1:37" ht="15.75" customHeight="1">
      <c r="A923" s="29"/>
      <c r="B923" s="29"/>
      <c r="C923" s="29"/>
      <c r="D923" s="29"/>
      <c r="E923" s="750"/>
      <c r="F923" s="338"/>
      <c r="G923" s="29"/>
      <c r="H923" s="29"/>
      <c r="I923" s="29"/>
      <c r="J923" s="29"/>
      <c r="K923" s="29"/>
      <c r="L923" s="29"/>
      <c r="M923" s="29"/>
      <c r="N923" s="29"/>
      <c r="O923" s="29"/>
      <c r="P923" s="29"/>
      <c r="Q923" s="29"/>
      <c r="R923" s="29"/>
      <c r="S923" s="29"/>
      <c r="T923" s="325"/>
      <c r="U923" s="29"/>
      <c r="V923" s="29"/>
      <c r="W923" s="29"/>
      <c r="X923" s="29"/>
      <c r="Y923" s="29"/>
      <c r="Z923" s="29"/>
      <c r="AA923" s="29"/>
      <c r="AB923" s="29"/>
      <c r="AC923" s="29"/>
      <c r="AD923" s="29"/>
      <c r="AE923" s="29"/>
      <c r="AF923" s="29"/>
      <c r="AG923" s="29"/>
      <c r="AH923" s="29"/>
      <c r="AI923" s="29"/>
      <c r="AJ923" s="29"/>
      <c r="AK923" s="29"/>
    </row>
    <row r="924" spans="1:37" ht="15.75" customHeight="1">
      <c r="A924" s="29"/>
      <c r="B924" s="29"/>
      <c r="C924" s="29"/>
      <c r="D924" s="29"/>
      <c r="E924" s="750"/>
      <c r="F924" s="338"/>
      <c r="G924" s="29"/>
      <c r="H924" s="29"/>
      <c r="I924" s="29"/>
      <c r="J924" s="29"/>
      <c r="K924" s="29"/>
      <c r="L924" s="29"/>
      <c r="M924" s="29"/>
      <c r="N924" s="29"/>
      <c r="O924" s="29"/>
      <c r="P924" s="29"/>
      <c r="Q924" s="29"/>
      <c r="R924" s="29"/>
      <c r="S924" s="29"/>
      <c r="T924" s="325"/>
      <c r="U924" s="29"/>
      <c r="V924" s="29"/>
      <c r="W924" s="29"/>
      <c r="X924" s="29"/>
      <c r="Y924" s="29"/>
      <c r="Z924" s="29"/>
      <c r="AA924" s="29"/>
      <c r="AB924" s="29"/>
      <c r="AC924" s="29"/>
      <c r="AD924" s="29"/>
      <c r="AE924" s="29"/>
      <c r="AF924" s="29"/>
      <c r="AG924" s="29"/>
      <c r="AH924" s="29"/>
      <c r="AI924" s="29"/>
      <c r="AJ924" s="29"/>
      <c r="AK924" s="29"/>
    </row>
    <row r="925" spans="1:37" ht="15.75" customHeight="1">
      <c r="A925" s="29"/>
      <c r="B925" s="29"/>
      <c r="C925" s="29"/>
      <c r="D925" s="29"/>
      <c r="E925" s="750"/>
      <c r="F925" s="338"/>
      <c r="G925" s="29"/>
      <c r="H925" s="29"/>
      <c r="I925" s="29"/>
      <c r="J925" s="29"/>
      <c r="K925" s="29"/>
      <c r="L925" s="29"/>
      <c r="M925" s="29"/>
      <c r="N925" s="29"/>
      <c r="O925" s="29"/>
      <c r="P925" s="29"/>
      <c r="Q925" s="29"/>
      <c r="R925" s="29"/>
      <c r="S925" s="29"/>
      <c r="T925" s="325"/>
      <c r="U925" s="29"/>
      <c r="V925" s="29"/>
      <c r="W925" s="29"/>
      <c r="X925" s="29"/>
      <c r="Y925" s="29"/>
      <c r="Z925" s="29"/>
      <c r="AA925" s="29"/>
      <c r="AB925" s="29"/>
      <c r="AC925" s="29"/>
      <c r="AD925" s="29"/>
      <c r="AE925" s="29"/>
      <c r="AF925" s="29"/>
      <c r="AG925" s="29"/>
      <c r="AH925" s="29"/>
      <c r="AI925" s="29"/>
      <c r="AJ925" s="29"/>
      <c r="AK925" s="29"/>
    </row>
    <row r="926" spans="1:37" ht="15.75" customHeight="1">
      <c r="A926" s="29"/>
      <c r="B926" s="29"/>
      <c r="C926" s="29"/>
      <c r="D926" s="29"/>
      <c r="E926" s="750"/>
      <c r="F926" s="338"/>
      <c r="G926" s="29"/>
      <c r="H926" s="29"/>
      <c r="I926" s="29"/>
      <c r="J926" s="29"/>
      <c r="K926" s="29"/>
      <c r="L926" s="29"/>
      <c r="M926" s="29"/>
      <c r="N926" s="29"/>
      <c r="O926" s="29"/>
      <c r="P926" s="29"/>
      <c r="Q926" s="29"/>
      <c r="R926" s="29"/>
      <c r="S926" s="29"/>
      <c r="T926" s="325"/>
      <c r="U926" s="29"/>
      <c r="V926" s="29"/>
      <c r="W926" s="29"/>
      <c r="X926" s="29"/>
      <c r="Y926" s="29"/>
      <c r="Z926" s="29"/>
      <c r="AA926" s="29"/>
      <c r="AB926" s="29"/>
      <c r="AC926" s="29"/>
      <c r="AD926" s="29"/>
      <c r="AE926" s="29"/>
      <c r="AF926" s="29"/>
      <c r="AG926" s="29"/>
      <c r="AH926" s="29"/>
      <c r="AI926" s="29"/>
      <c r="AJ926" s="29"/>
      <c r="AK926" s="29"/>
    </row>
    <row r="927" spans="1:37" ht="15.75" customHeight="1">
      <c r="A927" s="29"/>
      <c r="B927" s="29"/>
      <c r="C927" s="29"/>
      <c r="D927" s="29"/>
      <c r="E927" s="750"/>
      <c r="F927" s="338"/>
      <c r="G927" s="29"/>
      <c r="H927" s="29"/>
      <c r="I927" s="29"/>
      <c r="J927" s="29"/>
      <c r="K927" s="29"/>
      <c r="L927" s="29"/>
      <c r="M927" s="29"/>
      <c r="N927" s="29"/>
      <c r="O927" s="29"/>
      <c r="P927" s="29"/>
      <c r="Q927" s="29"/>
      <c r="R927" s="29"/>
      <c r="S927" s="29"/>
      <c r="T927" s="325"/>
      <c r="U927" s="29"/>
      <c r="V927" s="29"/>
      <c r="W927" s="29"/>
      <c r="X927" s="29"/>
      <c r="Y927" s="29"/>
      <c r="Z927" s="29"/>
      <c r="AA927" s="29"/>
      <c r="AB927" s="29"/>
      <c r="AC927" s="29"/>
      <c r="AD927" s="29"/>
      <c r="AE927" s="29"/>
      <c r="AF927" s="29"/>
      <c r="AG927" s="29"/>
      <c r="AH927" s="29"/>
      <c r="AI927" s="29"/>
      <c r="AJ927" s="29"/>
      <c r="AK927" s="29"/>
    </row>
    <row r="928" spans="1:37" ht="15.75" customHeight="1">
      <c r="A928" s="29"/>
      <c r="B928" s="29"/>
      <c r="C928" s="29"/>
      <c r="D928" s="29"/>
      <c r="E928" s="750"/>
      <c r="F928" s="338"/>
      <c r="G928" s="29"/>
      <c r="H928" s="29"/>
      <c r="I928" s="29"/>
      <c r="J928" s="29"/>
      <c r="K928" s="29"/>
      <c r="L928" s="29"/>
      <c r="M928" s="29"/>
      <c r="N928" s="29"/>
      <c r="O928" s="29"/>
      <c r="P928" s="29"/>
      <c r="Q928" s="29"/>
      <c r="R928" s="29"/>
      <c r="S928" s="29"/>
      <c r="T928" s="325"/>
      <c r="U928" s="29"/>
      <c r="V928" s="29"/>
      <c r="W928" s="29"/>
      <c r="X928" s="29"/>
      <c r="Y928" s="29"/>
      <c r="Z928" s="29"/>
      <c r="AA928" s="29"/>
      <c r="AB928" s="29"/>
      <c r="AC928" s="29"/>
      <c r="AD928" s="29"/>
      <c r="AE928" s="29"/>
      <c r="AF928" s="29"/>
      <c r="AG928" s="29"/>
      <c r="AH928" s="29"/>
      <c r="AI928" s="29"/>
      <c r="AJ928" s="29"/>
      <c r="AK928" s="29"/>
    </row>
    <row r="929" spans="1:37" ht="15.75" customHeight="1">
      <c r="A929" s="29"/>
      <c r="B929" s="29"/>
      <c r="C929" s="29"/>
      <c r="D929" s="29"/>
      <c r="E929" s="750"/>
      <c r="F929" s="338"/>
      <c r="G929" s="29"/>
      <c r="H929" s="29"/>
      <c r="I929" s="29"/>
      <c r="J929" s="29"/>
      <c r="K929" s="29"/>
      <c r="L929" s="29"/>
      <c r="M929" s="29"/>
      <c r="N929" s="29"/>
      <c r="O929" s="29"/>
      <c r="P929" s="29"/>
      <c r="Q929" s="29"/>
      <c r="R929" s="29"/>
      <c r="S929" s="29"/>
      <c r="T929" s="325"/>
      <c r="U929" s="29"/>
      <c r="V929" s="29"/>
      <c r="W929" s="29"/>
      <c r="X929" s="29"/>
      <c r="Y929" s="29"/>
      <c r="Z929" s="29"/>
      <c r="AA929" s="29"/>
      <c r="AB929" s="29"/>
      <c r="AC929" s="29"/>
      <c r="AD929" s="29"/>
      <c r="AE929" s="29"/>
      <c r="AF929" s="29"/>
      <c r="AG929" s="29"/>
      <c r="AH929" s="29"/>
      <c r="AI929" s="29"/>
      <c r="AJ929" s="29"/>
      <c r="AK929" s="29"/>
    </row>
    <row r="930" spans="1:37" ht="15.75" customHeight="1">
      <c r="A930" s="29"/>
      <c r="B930" s="29"/>
      <c r="C930" s="29"/>
      <c r="D930" s="29"/>
      <c r="E930" s="750"/>
      <c r="F930" s="338"/>
      <c r="G930" s="29"/>
      <c r="H930" s="29"/>
      <c r="I930" s="29"/>
      <c r="J930" s="29"/>
      <c r="K930" s="29"/>
      <c r="L930" s="29"/>
      <c r="M930" s="29"/>
      <c r="N930" s="29"/>
      <c r="O930" s="29"/>
      <c r="P930" s="29"/>
      <c r="Q930" s="29"/>
      <c r="R930" s="29"/>
      <c r="S930" s="29"/>
      <c r="T930" s="325"/>
      <c r="U930" s="29"/>
      <c r="V930" s="29"/>
      <c r="W930" s="29"/>
      <c r="X930" s="29"/>
      <c r="Y930" s="29"/>
      <c r="Z930" s="29"/>
      <c r="AA930" s="29"/>
      <c r="AB930" s="29"/>
      <c r="AC930" s="29"/>
      <c r="AD930" s="29"/>
      <c r="AE930" s="29"/>
      <c r="AF930" s="29"/>
      <c r="AG930" s="29"/>
      <c r="AH930" s="29"/>
      <c r="AI930" s="29"/>
      <c r="AJ930" s="29"/>
      <c r="AK930" s="29"/>
    </row>
    <row r="931" spans="1:37" ht="15.75" customHeight="1">
      <c r="A931" s="29"/>
      <c r="B931" s="29"/>
      <c r="C931" s="29"/>
      <c r="D931" s="29"/>
      <c r="E931" s="750"/>
      <c r="F931" s="338"/>
      <c r="G931" s="29"/>
      <c r="H931" s="29"/>
      <c r="I931" s="29"/>
      <c r="J931" s="29"/>
      <c r="K931" s="29"/>
      <c r="L931" s="29"/>
      <c r="M931" s="29"/>
      <c r="N931" s="29"/>
      <c r="O931" s="29"/>
      <c r="P931" s="29"/>
      <c r="Q931" s="29"/>
      <c r="R931" s="29"/>
      <c r="S931" s="29"/>
      <c r="T931" s="325"/>
      <c r="U931" s="29"/>
      <c r="V931" s="29"/>
      <c r="W931" s="29"/>
      <c r="X931" s="29"/>
      <c r="Y931" s="29"/>
      <c r="Z931" s="29"/>
      <c r="AA931" s="29"/>
      <c r="AB931" s="29"/>
      <c r="AC931" s="29"/>
      <c r="AD931" s="29"/>
      <c r="AE931" s="29"/>
      <c r="AF931" s="29"/>
      <c r="AG931" s="29"/>
      <c r="AH931" s="29"/>
      <c r="AI931" s="29"/>
      <c r="AJ931" s="29"/>
      <c r="AK931" s="29"/>
    </row>
    <row r="932" spans="1:37" ht="15.75" customHeight="1">
      <c r="A932" s="29"/>
      <c r="B932" s="29"/>
      <c r="C932" s="29"/>
      <c r="D932" s="29"/>
      <c r="E932" s="750"/>
      <c r="F932" s="338"/>
      <c r="G932" s="29"/>
      <c r="H932" s="29"/>
      <c r="I932" s="29"/>
      <c r="J932" s="29"/>
      <c r="K932" s="29"/>
      <c r="L932" s="29"/>
      <c r="M932" s="29"/>
      <c r="N932" s="29"/>
      <c r="O932" s="29"/>
      <c r="P932" s="29"/>
      <c r="Q932" s="29"/>
      <c r="R932" s="29"/>
      <c r="S932" s="29"/>
      <c r="T932" s="325"/>
      <c r="U932" s="29"/>
      <c r="V932" s="29"/>
      <c r="W932" s="29"/>
      <c r="X932" s="29"/>
      <c r="Y932" s="29"/>
      <c r="Z932" s="29"/>
      <c r="AA932" s="29"/>
      <c r="AB932" s="29"/>
      <c r="AC932" s="29"/>
      <c r="AD932" s="29"/>
      <c r="AE932" s="29"/>
      <c r="AF932" s="29"/>
      <c r="AG932" s="29"/>
      <c r="AH932" s="29"/>
      <c r="AI932" s="29"/>
      <c r="AJ932" s="29"/>
      <c r="AK932" s="29"/>
    </row>
    <row r="933" spans="1:37" ht="15.75" customHeight="1">
      <c r="A933" s="29"/>
      <c r="B933" s="29"/>
      <c r="C933" s="29"/>
      <c r="D933" s="29"/>
      <c r="E933" s="750"/>
      <c r="F933" s="338"/>
      <c r="G933" s="29"/>
      <c r="H933" s="29"/>
      <c r="I933" s="29"/>
      <c r="J933" s="29"/>
      <c r="K933" s="29"/>
      <c r="L933" s="29"/>
      <c r="M933" s="29"/>
      <c r="N933" s="29"/>
      <c r="O933" s="29"/>
      <c r="P933" s="29"/>
      <c r="Q933" s="29"/>
      <c r="R933" s="29"/>
      <c r="S933" s="29"/>
      <c r="T933" s="325"/>
      <c r="U933" s="29"/>
      <c r="V933" s="29"/>
      <c r="W933" s="29"/>
      <c r="X933" s="29"/>
      <c r="Y933" s="29"/>
      <c r="Z933" s="29"/>
      <c r="AA933" s="29"/>
      <c r="AB933" s="29"/>
      <c r="AC933" s="29"/>
      <c r="AD933" s="29"/>
      <c r="AE933" s="29"/>
      <c r="AF933" s="29"/>
      <c r="AG933" s="29"/>
      <c r="AH933" s="29"/>
      <c r="AI933" s="29"/>
      <c r="AJ933" s="29"/>
      <c r="AK933" s="29"/>
    </row>
    <row r="934" spans="1:37" ht="15.75" customHeight="1">
      <c r="A934" s="29"/>
      <c r="B934" s="29"/>
      <c r="C934" s="29"/>
      <c r="D934" s="29"/>
      <c r="E934" s="750"/>
      <c r="F934" s="338"/>
      <c r="G934" s="29"/>
      <c r="H934" s="29"/>
      <c r="I934" s="29"/>
      <c r="J934" s="29"/>
      <c r="K934" s="29"/>
      <c r="L934" s="29"/>
      <c r="M934" s="29"/>
      <c r="N934" s="29"/>
      <c r="O934" s="29"/>
      <c r="P934" s="29"/>
      <c r="Q934" s="29"/>
      <c r="R934" s="29"/>
      <c r="S934" s="29"/>
      <c r="T934" s="325"/>
      <c r="U934" s="29"/>
      <c r="V934" s="29"/>
      <c r="W934" s="29"/>
      <c r="X934" s="29"/>
      <c r="Y934" s="29"/>
      <c r="Z934" s="29"/>
      <c r="AA934" s="29"/>
      <c r="AB934" s="29"/>
      <c r="AC934" s="29"/>
      <c r="AD934" s="29"/>
      <c r="AE934" s="29"/>
      <c r="AF934" s="29"/>
      <c r="AG934" s="29"/>
      <c r="AH934" s="29"/>
      <c r="AI934" s="29"/>
      <c r="AJ934" s="29"/>
      <c r="AK934" s="29"/>
    </row>
    <row r="935" spans="1:37" ht="15.75" customHeight="1">
      <c r="A935" s="29"/>
      <c r="B935" s="29"/>
      <c r="C935" s="29"/>
      <c r="D935" s="29"/>
      <c r="E935" s="750"/>
      <c r="F935" s="338"/>
      <c r="G935" s="29"/>
      <c r="H935" s="29"/>
      <c r="I935" s="29"/>
      <c r="J935" s="29"/>
      <c r="K935" s="29"/>
      <c r="L935" s="29"/>
      <c r="M935" s="29"/>
      <c r="N935" s="29"/>
      <c r="O935" s="29"/>
      <c r="P935" s="29"/>
      <c r="Q935" s="29"/>
      <c r="R935" s="29"/>
      <c r="S935" s="29"/>
      <c r="T935" s="325"/>
      <c r="U935" s="29"/>
      <c r="V935" s="29"/>
      <c r="W935" s="29"/>
      <c r="X935" s="29"/>
      <c r="Y935" s="29"/>
      <c r="Z935" s="29"/>
      <c r="AA935" s="29"/>
      <c r="AB935" s="29"/>
      <c r="AC935" s="29"/>
      <c r="AD935" s="29"/>
      <c r="AE935" s="29"/>
      <c r="AF935" s="29"/>
      <c r="AG935" s="29"/>
      <c r="AH935" s="29"/>
      <c r="AI935" s="29"/>
      <c r="AJ935" s="29"/>
      <c r="AK935" s="29"/>
    </row>
    <row r="936" spans="1:37" ht="15.75" customHeight="1">
      <c r="A936" s="29"/>
      <c r="B936" s="29"/>
      <c r="C936" s="29"/>
      <c r="D936" s="29"/>
      <c r="E936" s="750"/>
      <c r="F936" s="338"/>
      <c r="G936" s="29"/>
      <c r="H936" s="29"/>
      <c r="I936" s="29"/>
      <c r="J936" s="29"/>
      <c r="K936" s="29"/>
      <c r="L936" s="29"/>
      <c r="M936" s="29"/>
      <c r="N936" s="29"/>
      <c r="O936" s="29"/>
      <c r="P936" s="29"/>
      <c r="Q936" s="29"/>
      <c r="R936" s="29"/>
      <c r="S936" s="29"/>
      <c r="T936" s="325"/>
      <c r="U936" s="29"/>
      <c r="V936" s="29"/>
      <c r="W936" s="29"/>
      <c r="X936" s="29"/>
      <c r="Y936" s="29"/>
      <c r="Z936" s="29"/>
      <c r="AA936" s="29"/>
      <c r="AB936" s="29"/>
      <c r="AC936" s="29"/>
      <c r="AD936" s="29"/>
      <c r="AE936" s="29"/>
      <c r="AF936" s="29"/>
      <c r="AG936" s="29"/>
      <c r="AH936" s="29"/>
      <c r="AI936" s="29"/>
      <c r="AJ936" s="29"/>
      <c r="AK936" s="29"/>
    </row>
    <row r="937" spans="1:37" ht="15.75" customHeight="1">
      <c r="A937" s="29"/>
      <c r="B937" s="29"/>
      <c r="C937" s="29"/>
      <c r="D937" s="29"/>
      <c r="E937" s="750"/>
      <c r="F937" s="338"/>
      <c r="G937" s="29"/>
      <c r="H937" s="29"/>
      <c r="I937" s="29"/>
      <c r="J937" s="29"/>
      <c r="K937" s="29"/>
      <c r="L937" s="29"/>
      <c r="M937" s="29"/>
      <c r="N937" s="29"/>
      <c r="O937" s="29"/>
      <c r="P937" s="29"/>
      <c r="Q937" s="29"/>
      <c r="R937" s="29"/>
      <c r="S937" s="29"/>
      <c r="T937" s="325"/>
      <c r="U937" s="29"/>
      <c r="V937" s="29"/>
      <c r="W937" s="29"/>
      <c r="X937" s="29"/>
      <c r="Y937" s="29"/>
      <c r="Z937" s="29"/>
      <c r="AA937" s="29"/>
      <c r="AB937" s="29"/>
      <c r="AC937" s="29"/>
      <c r="AD937" s="29"/>
      <c r="AE937" s="29"/>
      <c r="AF937" s="29"/>
      <c r="AG937" s="29"/>
      <c r="AH937" s="29"/>
      <c r="AI937" s="29"/>
      <c r="AJ937" s="29"/>
      <c r="AK937" s="29"/>
    </row>
    <row r="938" spans="1:37" ht="15.75" customHeight="1">
      <c r="A938" s="29"/>
      <c r="B938" s="29"/>
      <c r="C938" s="29"/>
      <c r="D938" s="29"/>
      <c r="E938" s="750"/>
      <c r="F938" s="338"/>
      <c r="G938" s="29"/>
      <c r="H938" s="29"/>
      <c r="I938" s="29"/>
      <c r="J938" s="29"/>
      <c r="K938" s="29"/>
      <c r="L938" s="29"/>
      <c r="M938" s="29"/>
      <c r="N938" s="29"/>
      <c r="O938" s="29"/>
      <c r="P938" s="29"/>
      <c r="Q938" s="29"/>
      <c r="R938" s="29"/>
      <c r="S938" s="29"/>
      <c r="T938" s="325"/>
      <c r="U938" s="29"/>
      <c r="V938" s="29"/>
      <c r="W938" s="29"/>
      <c r="X938" s="29"/>
      <c r="Y938" s="29"/>
      <c r="Z938" s="29"/>
      <c r="AA938" s="29"/>
      <c r="AB938" s="29"/>
      <c r="AC938" s="29"/>
      <c r="AD938" s="29"/>
      <c r="AE938" s="29"/>
      <c r="AF938" s="29"/>
      <c r="AG938" s="29"/>
      <c r="AH938" s="29"/>
      <c r="AI938" s="29"/>
      <c r="AJ938" s="29"/>
      <c r="AK938" s="29"/>
    </row>
    <row r="939" spans="1:37" ht="15.75" customHeight="1">
      <c r="A939" s="29"/>
      <c r="B939" s="29"/>
      <c r="C939" s="29"/>
      <c r="D939" s="29"/>
      <c r="E939" s="750"/>
      <c r="F939" s="338"/>
      <c r="G939" s="29"/>
      <c r="H939" s="29"/>
      <c r="I939" s="29"/>
      <c r="J939" s="29"/>
      <c r="K939" s="29"/>
      <c r="L939" s="29"/>
      <c r="M939" s="29"/>
      <c r="N939" s="29"/>
      <c r="O939" s="29"/>
      <c r="P939" s="29"/>
      <c r="Q939" s="29"/>
      <c r="R939" s="29"/>
      <c r="S939" s="29"/>
      <c r="T939" s="325"/>
      <c r="U939" s="29"/>
      <c r="V939" s="29"/>
      <c r="W939" s="29"/>
      <c r="X939" s="29"/>
      <c r="Y939" s="29"/>
      <c r="Z939" s="29"/>
      <c r="AA939" s="29"/>
      <c r="AB939" s="29"/>
      <c r="AC939" s="29"/>
      <c r="AD939" s="29"/>
      <c r="AE939" s="29"/>
      <c r="AF939" s="29"/>
      <c r="AG939" s="29"/>
      <c r="AH939" s="29"/>
      <c r="AI939" s="29"/>
      <c r="AJ939" s="29"/>
      <c r="AK939" s="29"/>
    </row>
    <row r="940" spans="1:37" ht="15.75" customHeight="1">
      <c r="A940" s="29"/>
      <c r="B940" s="29"/>
      <c r="C940" s="29"/>
      <c r="D940" s="29"/>
      <c r="E940" s="750"/>
      <c r="F940" s="338"/>
      <c r="G940" s="29"/>
      <c r="H940" s="29"/>
      <c r="I940" s="29"/>
      <c r="J940" s="29"/>
      <c r="K940" s="29"/>
      <c r="L940" s="29"/>
      <c r="M940" s="29"/>
      <c r="N940" s="29"/>
      <c r="O940" s="29"/>
      <c r="P940" s="29"/>
      <c r="Q940" s="29"/>
      <c r="R940" s="29"/>
      <c r="S940" s="29"/>
      <c r="T940" s="325"/>
      <c r="U940" s="29"/>
      <c r="V940" s="29"/>
      <c r="W940" s="29"/>
      <c r="X940" s="29"/>
      <c r="Y940" s="29"/>
      <c r="Z940" s="29"/>
      <c r="AA940" s="29"/>
      <c r="AB940" s="29"/>
      <c r="AC940" s="29"/>
      <c r="AD940" s="29"/>
      <c r="AE940" s="29"/>
      <c r="AF940" s="29"/>
      <c r="AG940" s="29"/>
      <c r="AH940" s="29"/>
      <c r="AI940" s="29"/>
      <c r="AJ940" s="29"/>
      <c r="AK940" s="29"/>
    </row>
    <row r="941" spans="1:37" ht="15.75" customHeight="1">
      <c r="A941" s="29"/>
      <c r="B941" s="29"/>
      <c r="C941" s="29"/>
      <c r="D941" s="29"/>
      <c r="E941" s="750"/>
      <c r="F941" s="338"/>
      <c r="G941" s="29"/>
      <c r="H941" s="29"/>
      <c r="I941" s="29"/>
      <c r="J941" s="29"/>
      <c r="K941" s="29"/>
      <c r="L941" s="29"/>
      <c r="M941" s="29"/>
      <c r="N941" s="29"/>
      <c r="O941" s="29"/>
      <c r="P941" s="29"/>
      <c r="Q941" s="29"/>
      <c r="R941" s="29"/>
      <c r="S941" s="29"/>
      <c r="T941" s="325"/>
      <c r="U941" s="29"/>
      <c r="V941" s="29"/>
      <c r="W941" s="29"/>
      <c r="X941" s="29"/>
      <c r="Y941" s="29"/>
      <c r="Z941" s="29"/>
      <c r="AA941" s="29"/>
      <c r="AB941" s="29"/>
      <c r="AC941" s="29"/>
      <c r="AD941" s="29"/>
      <c r="AE941" s="29"/>
      <c r="AF941" s="29"/>
      <c r="AG941" s="29"/>
      <c r="AH941" s="29"/>
      <c r="AI941" s="29"/>
      <c r="AJ941" s="29"/>
      <c r="AK941" s="29"/>
    </row>
    <row r="942" spans="1:37" ht="15.75" customHeight="1">
      <c r="A942" s="29"/>
      <c r="B942" s="29"/>
      <c r="C942" s="29"/>
      <c r="D942" s="29"/>
      <c r="E942" s="750"/>
      <c r="F942" s="338"/>
      <c r="G942" s="29"/>
      <c r="H942" s="29"/>
      <c r="I942" s="29"/>
      <c r="J942" s="29"/>
      <c r="K942" s="29"/>
      <c r="L942" s="29"/>
      <c r="M942" s="29"/>
      <c r="N942" s="29"/>
      <c r="O942" s="29"/>
      <c r="P942" s="29"/>
      <c r="Q942" s="29"/>
      <c r="R942" s="29"/>
      <c r="S942" s="29"/>
      <c r="T942" s="325"/>
      <c r="U942" s="29"/>
      <c r="V942" s="29"/>
      <c r="W942" s="29"/>
      <c r="X942" s="29"/>
      <c r="Y942" s="29"/>
      <c r="Z942" s="29"/>
      <c r="AA942" s="29"/>
      <c r="AB942" s="29"/>
      <c r="AC942" s="29"/>
      <c r="AD942" s="29"/>
      <c r="AE942" s="29"/>
      <c r="AF942" s="29"/>
      <c r="AG942" s="29"/>
      <c r="AH942" s="29"/>
      <c r="AI942" s="29"/>
      <c r="AJ942" s="29"/>
      <c r="AK942" s="29"/>
    </row>
    <row r="943" spans="1:37" ht="15.75" customHeight="1">
      <c r="A943" s="29"/>
      <c r="B943" s="29"/>
      <c r="C943" s="29"/>
      <c r="D943" s="29"/>
      <c r="E943" s="750"/>
      <c r="F943" s="338"/>
      <c r="G943" s="29"/>
      <c r="H943" s="29"/>
      <c r="I943" s="29"/>
      <c r="J943" s="29"/>
      <c r="K943" s="29"/>
      <c r="L943" s="29"/>
      <c r="M943" s="29"/>
      <c r="N943" s="29"/>
      <c r="O943" s="29"/>
      <c r="P943" s="29"/>
      <c r="Q943" s="29"/>
      <c r="R943" s="29"/>
      <c r="S943" s="29"/>
      <c r="T943" s="325"/>
      <c r="U943" s="29"/>
      <c r="V943" s="29"/>
      <c r="W943" s="29"/>
      <c r="X943" s="29"/>
      <c r="Y943" s="29"/>
      <c r="Z943" s="29"/>
      <c r="AA943" s="29"/>
      <c r="AB943" s="29"/>
      <c r="AC943" s="29"/>
      <c r="AD943" s="29"/>
      <c r="AE943" s="29"/>
      <c r="AF943" s="29"/>
      <c r="AG943" s="29"/>
      <c r="AH943" s="29"/>
      <c r="AI943" s="29"/>
      <c r="AJ943" s="29"/>
      <c r="AK943" s="29"/>
    </row>
    <row r="944" spans="1:37" ht="15.75" customHeight="1">
      <c r="A944" s="29"/>
      <c r="B944" s="29"/>
      <c r="C944" s="29"/>
      <c r="D944" s="29"/>
      <c r="E944" s="750"/>
      <c r="F944" s="338"/>
      <c r="G944" s="29"/>
      <c r="H944" s="29"/>
      <c r="I944" s="29"/>
      <c r="J944" s="29"/>
      <c r="K944" s="29"/>
      <c r="L944" s="29"/>
      <c r="M944" s="29"/>
      <c r="N944" s="29"/>
      <c r="O944" s="29"/>
      <c r="P944" s="29"/>
      <c r="Q944" s="29"/>
      <c r="R944" s="29"/>
      <c r="S944" s="29"/>
      <c r="T944" s="325"/>
      <c r="U944" s="29"/>
      <c r="V944" s="29"/>
      <c r="W944" s="29"/>
      <c r="X944" s="29"/>
      <c r="Y944" s="29"/>
      <c r="Z944" s="29"/>
      <c r="AA944" s="29"/>
      <c r="AB944" s="29"/>
      <c r="AC944" s="29"/>
      <c r="AD944" s="29"/>
      <c r="AE944" s="29"/>
      <c r="AF944" s="29"/>
      <c r="AG944" s="29"/>
      <c r="AH944" s="29"/>
      <c r="AI944" s="29"/>
      <c r="AJ944" s="29"/>
      <c r="AK944" s="29"/>
    </row>
    <row r="945" spans="1:37" ht="15.75" customHeight="1">
      <c r="A945" s="29"/>
      <c r="B945" s="29"/>
      <c r="C945" s="29"/>
      <c r="D945" s="29"/>
      <c r="E945" s="750"/>
      <c r="F945" s="338"/>
      <c r="G945" s="29"/>
      <c r="H945" s="29"/>
      <c r="I945" s="29"/>
      <c r="J945" s="29"/>
      <c r="K945" s="29"/>
      <c r="L945" s="29"/>
      <c r="M945" s="29"/>
      <c r="N945" s="29"/>
      <c r="O945" s="29"/>
      <c r="P945" s="29"/>
      <c r="Q945" s="29"/>
      <c r="R945" s="29"/>
      <c r="S945" s="29"/>
      <c r="T945" s="325"/>
      <c r="U945" s="29"/>
      <c r="V945" s="29"/>
      <c r="W945" s="29"/>
      <c r="X945" s="29"/>
      <c r="Y945" s="29"/>
      <c r="Z945" s="29"/>
      <c r="AA945" s="29"/>
      <c r="AB945" s="29"/>
      <c r="AC945" s="29"/>
      <c r="AD945" s="29"/>
      <c r="AE945" s="29"/>
      <c r="AF945" s="29"/>
      <c r="AG945" s="29"/>
      <c r="AH945" s="29"/>
      <c r="AI945" s="29"/>
      <c r="AJ945" s="29"/>
      <c r="AK945" s="29"/>
    </row>
    <row r="946" spans="1:37" ht="15.75" customHeight="1">
      <c r="A946" s="29"/>
      <c r="B946" s="29"/>
      <c r="C946" s="29"/>
      <c r="D946" s="29"/>
      <c r="E946" s="750"/>
      <c r="F946" s="338"/>
      <c r="G946" s="29"/>
      <c r="H946" s="29"/>
      <c r="I946" s="29"/>
      <c r="J946" s="29"/>
      <c r="K946" s="29"/>
      <c r="L946" s="29"/>
      <c r="M946" s="29"/>
      <c r="N946" s="29"/>
      <c r="O946" s="29"/>
      <c r="P946" s="29"/>
      <c r="Q946" s="29"/>
      <c r="R946" s="29"/>
      <c r="S946" s="29"/>
      <c r="T946" s="325"/>
      <c r="U946" s="29"/>
      <c r="V946" s="29"/>
      <c r="W946" s="29"/>
      <c r="X946" s="29"/>
      <c r="Y946" s="29"/>
      <c r="Z946" s="29"/>
      <c r="AA946" s="29"/>
      <c r="AB946" s="29"/>
      <c r="AC946" s="29"/>
      <c r="AD946" s="29"/>
      <c r="AE946" s="29"/>
      <c r="AF946" s="29"/>
      <c r="AG946" s="29"/>
      <c r="AH946" s="29"/>
      <c r="AI946" s="29"/>
      <c r="AJ946" s="29"/>
      <c r="AK946" s="29"/>
    </row>
    <row r="947" spans="1:37" ht="15.75" customHeight="1">
      <c r="A947" s="29"/>
      <c r="B947" s="29"/>
      <c r="C947" s="29"/>
      <c r="D947" s="29"/>
      <c r="E947" s="750"/>
      <c r="F947" s="338"/>
      <c r="G947" s="29"/>
      <c r="H947" s="29"/>
      <c r="I947" s="29"/>
      <c r="J947" s="29"/>
      <c r="K947" s="29"/>
      <c r="L947" s="29"/>
      <c r="M947" s="29"/>
      <c r="N947" s="29"/>
      <c r="O947" s="29"/>
      <c r="P947" s="29"/>
      <c r="Q947" s="29"/>
      <c r="R947" s="29"/>
      <c r="S947" s="29"/>
      <c r="T947" s="325"/>
      <c r="U947" s="29"/>
      <c r="V947" s="29"/>
      <c r="W947" s="29"/>
      <c r="X947" s="29"/>
      <c r="Y947" s="29"/>
      <c r="Z947" s="29"/>
      <c r="AA947" s="29"/>
      <c r="AB947" s="29"/>
      <c r="AC947" s="29"/>
      <c r="AD947" s="29"/>
      <c r="AE947" s="29"/>
      <c r="AF947" s="29"/>
      <c r="AG947" s="29"/>
      <c r="AH947" s="29"/>
      <c r="AI947" s="29"/>
      <c r="AJ947" s="29"/>
      <c r="AK947" s="29"/>
    </row>
    <row r="948" spans="1:37" ht="15.75" customHeight="1">
      <c r="A948" s="29"/>
      <c r="B948" s="29"/>
      <c r="C948" s="29"/>
      <c r="D948" s="29"/>
      <c r="E948" s="750"/>
      <c r="F948" s="338"/>
      <c r="G948" s="29"/>
      <c r="H948" s="29"/>
      <c r="I948" s="29"/>
      <c r="J948" s="29"/>
      <c r="K948" s="29"/>
      <c r="L948" s="29"/>
      <c r="M948" s="29"/>
      <c r="N948" s="29"/>
      <c r="O948" s="29"/>
      <c r="P948" s="29"/>
      <c r="Q948" s="29"/>
      <c r="R948" s="29"/>
      <c r="S948" s="29"/>
      <c r="T948" s="325"/>
      <c r="U948" s="29"/>
      <c r="V948" s="29"/>
      <c r="W948" s="29"/>
      <c r="X948" s="29"/>
      <c r="Y948" s="29"/>
      <c r="Z948" s="29"/>
      <c r="AA948" s="29"/>
      <c r="AB948" s="29"/>
      <c r="AC948" s="29"/>
      <c r="AD948" s="29"/>
      <c r="AE948" s="29"/>
      <c r="AF948" s="29"/>
      <c r="AG948" s="29"/>
      <c r="AH948" s="29"/>
      <c r="AI948" s="29"/>
      <c r="AJ948" s="29"/>
      <c r="AK948" s="29"/>
    </row>
    <row r="949" spans="1:37" ht="15.75" customHeight="1">
      <c r="A949" s="29"/>
      <c r="B949" s="29"/>
      <c r="C949" s="29"/>
      <c r="D949" s="29"/>
      <c r="E949" s="750"/>
      <c r="F949" s="338"/>
      <c r="G949" s="29"/>
      <c r="H949" s="29"/>
      <c r="I949" s="29"/>
      <c r="J949" s="29"/>
      <c r="K949" s="29"/>
      <c r="L949" s="29"/>
      <c r="M949" s="29"/>
      <c r="N949" s="29"/>
      <c r="O949" s="29"/>
      <c r="P949" s="29"/>
      <c r="Q949" s="29"/>
      <c r="R949" s="29"/>
      <c r="S949" s="29"/>
      <c r="T949" s="325"/>
      <c r="U949" s="29"/>
      <c r="V949" s="29"/>
      <c r="W949" s="29"/>
      <c r="X949" s="29"/>
      <c r="Y949" s="29"/>
      <c r="Z949" s="29"/>
      <c r="AA949" s="29"/>
      <c r="AB949" s="29"/>
      <c r="AC949" s="29"/>
      <c r="AD949" s="29"/>
      <c r="AE949" s="29"/>
      <c r="AF949" s="29"/>
      <c r="AG949" s="29"/>
      <c r="AH949" s="29"/>
      <c r="AI949" s="29"/>
      <c r="AJ949" s="29"/>
      <c r="AK949" s="29"/>
    </row>
    <row r="950" spans="1:37" ht="15.75" customHeight="1">
      <c r="A950" s="29"/>
      <c r="B950" s="29"/>
      <c r="C950" s="29"/>
      <c r="D950" s="29"/>
      <c r="E950" s="750"/>
      <c r="F950" s="338"/>
      <c r="G950" s="29"/>
      <c r="H950" s="29"/>
      <c r="I950" s="29"/>
      <c r="J950" s="29"/>
      <c r="K950" s="29"/>
      <c r="L950" s="29"/>
      <c r="M950" s="29"/>
      <c r="N950" s="29"/>
      <c r="O950" s="29"/>
      <c r="P950" s="29"/>
      <c r="Q950" s="29"/>
      <c r="R950" s="29"/>
      <c r="S950" s="29"/>
      <c r="T950" s="325"/>
      <c r="U950" s="29"/>
      <c r="V950" s="29"/>
      <c r="W950" s="29"/>
      <c r="X950" s="29"/>
      <c r="Y950" s="29"/>
      <c r="Z950" s="29"/>
      <c r="AA950" s="29"/>
      <c r="AB950" s="29"/>
      <c r="AC950" s="29"/>
      <c r="AD950" s="29"/>
      <c r="AE950" s="29"/>
      <c r="AF950" s="29"/>
      <c r="AG950" s="29"/>
      <c r="AH950" s="29"/>
      <c r="AI950" s="29"/>
      <c r="AJ950" s="29"/>
      <c r="AK950" s="29"/>
    </row>
    <row r="951" spans="1:37" ht="15.75" customHeight="1">
      <c r="A951" s="29"/>
      <c r="B951" s="29"/>
      <c r="C951" s="29"/>
      <c r="D951" s="29"/>
      <c r="E951" s="750"/>
      <c r="F951" s="338"/>
      <c r="G951" s="29"/>
      <c r="H951" s="29"/>
      <c r="I951" s="29"/>
      <c r="J951" s="29"/>
      <c r="K951" s="29"/>
      <c r="L951" s="29"/>
      <c r="M951" s="29"/>
      <c r="N951" s="29"/>
      <c r="O951" s="29"/>
      <c r="P951" s="29"/>
      <c r="Q951" s="29"/>
      <c r="R951" s="29"/>
      <c r="S951" s="29"/>
      <c r="T951" s="325"/>
      <c r="U951" s="29"/>
      <c r="V951" s="29"/>
      <c r="W951" s="29"/>
      <c r="X951" s="29"/>
      <c r="Y951" s="29"/>
      <c r="Z951" s="29"/>
      <c r="AA951" s="29"/>
      <c r="AB951" s="29"/>
      <c r="AC951" s="29"/>
      <c r="AD951" s="29"/>
      <c r="AE951" s="29"/>
      <c r="AF951" s="29"/>
      <c r="AG951" s="29"/>
      <c r="AH951" s="29"/>
      <c r="AI951" s="29"/>
      <c r="AJ951" s="29"/>
      <c r="AK951" s="29"/>
    </row>
    <row r="952" spans="1:37" ht="15.75" customHeight="1">
      <c r="A952" s="29"/>
      <c r="B952" s="29"/>
      <c r="C952" s="29"/>
      <c r="D952" s="29"/>
      <c r="E952" s="750"/>
      <c r="F952" s="338"/>
      <c r="G952" s="29"/>
      <c r="H952" s="29"/>
      <c r="I952" s="29"/>
      <c r="J952" s="29"/>
      <c r="K952" s="29"/>
      <c r="L952" s="29"/>
      <c r="M952" s="29"/>
      <c r="N952" s="29"/>
      <c r="O952" s="29"/>
      <c r="P952" s="29"/>
      <c r="Q952" s="29"/>
      <c r="R952" s="29"/>
      <c r="S952" s="29"/>
      <c r="T952" s="325"/>
      <c r="U952" s="29"/>
      <c r="V952" s="29"/>
      <c r="W952" s="29"/>
      <c r="X952" s="29"/>
      <c r="Y952" s="29"/>
      <c r="Z952" s="29"/>
      <c r="AA952" s="29"/>
      <c r="AB952" s="29"/>
      <c r="AC952" s="29"/>
      <c r="AD952" s="29"/>
      <c r="AE952" s="29"/>
      <c r="AF952" s="29"/>
      <c r="AG952" s="29"/>
      <c r="AH952" s="29"/>
      <c r="AI952" s="29"/>
      <c r="AJ952" s="29"/>
      <c r="AK952" s="29"/>
    </row>
    <row r="953" spans="1:37" ht="15.75" customHeight="1">
      <c r="A953" s="29"/>
      <c r="B953" s="29"/>
      <c r="C953" s="29"/>
      <c r="D953" s="29"/>
      <c r="E953" s="750"/>
      <c r="F953" s="338"/>
      <c r="G953" s="29"/>
      <c r="H953" s="29"/>
      <c r="I953" s="29"/>
      <c r="J953" s="29"/>
      <c r="K953" s="29"/>
      <c r="L953" s="29"/>
      <c r="M953" s="29"/>
      <c r="N953" s="29"/>
      <c r="O953" s="29"/>
      <c r="P953" s="29"/>
      <c r="Q953" s="29"/>
      <c r="R953" s="29"/>
      <c r="S953" s="29"/>
      <c r="T953" s="325"/>
      <c r="U953" s="29"/>
      <c r="V953" s="29"/>
      <c r="W953" s="29"/>
      <c r="X953" s="29"/>
      <c r="Y953" s="29"/>
      <c r="Z953" s="29"/>
      <c r="AA953" s="29"/>
      <c r="AB953" s="29"/>
      <c r="AC953" s="29"/>
      <c r="AD953" s="29"/>
      <c r="AE953" s="29"/>
      <c r="AF953" s="29"/>
      <c r="AG953" s="29"/>
      <c r="AH953" s="29"/>
      <c r="AI953" s="29"/>
      <c r="AJ953" s="29"/>
      <c r="AK953" s="29"/>
    </row>
    <row r="954" spans="1:37" ht="15.75" customHeight="1">
      <c r="A954" s="29"/>
      <c r="B954" s="29"/>
      <c r="C954" s="29"/>
      <c r="D954" s="29"/>
      <c r="E954" s="750"/>
      <c r="F954" s="338"/>
      <c r="G954" s="29"/>
      <c r="H954" s="29"/>
      <c r="I954" s="29"/>
      <c r="J954" s="29"/>
      <c r="K954" s="29"/>
      <c r="L954" s="29"/>
      <c r="M954" s="29"/>
      <c r="N954" s="29"/>
      <c r="O954" s="29"/>
      <c r="P954" s="29"/>
      <c r="Q954" s="29"/>
      <c r="R954" s="29"/>
      <c r="S954" s="29"/>
      <c r="T954" s="325"/>
      <c r="U954" s="29"/>
      <c r="V954" s="29"/>
      <c r="W954" s="29"/>
      <c r="X954" s="29"/>
      <c r="Y954" s="29"/>
      <c r="Z954" s="29"/>
      <c r="AA954" s="29"/>
      <c r="AB954" s="29"/>
      <c r="AC954" s="29"/>
      <c r="AD954" s="29"/>
      <c r="AE954" s="29"/>
      <c r="AF954" s="29"/>
      <c r="AG954" s="29"/>
      <c r="AH954" s="29"/>
      <c r="AI954" s="29"/>
      <c r="AJ954" s="29"/>
      <c r="AK954" s="29"/>
    </row>
    <row r="955" spans="1:37" ht="15.75" customHeight="1">
      <c r="A955" s="29"/>
      <c r="B955" s="29"/>
      <c r="C955" s="29"/>
      <c r="D955" s="29"/>
      <c r="E955" s="750"/>
      <c r="F955" s="338"/>
      <c r="G955" s="29"/>
      <c r="H955" s="29"/>
      <c r="I955" s="29"/>
      <c r="J955" s="29"/>
      <c r="K955" s="29"/>
      <c r="L955" s="29"/>
      <c r="M955" s="29"/>
      <c r="N955" s="29"/>
      <c r="O955" s="29"/>
      <c r="P955" s="29"/>
      <c r="Q955" s="29"/>
      <c r="R955" s="29"/>
      <c r="S955" s="29"/>
      <c r="T955" s="325"/>
      <c r="U955" s="29"/>
      <c r="V955" s="29"/>
      <c r="W955" s="29"/>
      <c r="X955" s="29"/>
      <c r="Y955" s="29"/>
      <c r="Z955" s="29"/>
      <c r="AA955" s="29"/>
      <c r="AB955" s="29"/>
      <c r="AC955" s="29"/>
      <c r="AD955" s="29"/>
      <c r="AE955" s="29"/>
      <c r="AF955" s="29"/>
      <c r="AG955" s="29"/>
      <c r="AH955" s="29"/>
      <c r="AI955" s="29"/>
      <c r="AJ955" s="29"/>
      <c r="AK955" s="29"/>
    </row>
    <row r="956" spans="1:37" ht="15.75" customHeight="1">
      <c r="A956" s="29"/>
      <c r="B956" s="29"/>
      <c r="C956" s="29"/>
      <c r="D956" s="29"/>
      <c r="E956" s="750"/>
      <c r="F956" s="338"/>
      <c r="G956" s="29"/>
      <c r="H956" s="29"/>
      <c r="I956" s="29"/>
      <c r="J956" s="29"/>
      <c r="K956" s="29"/>
      <c r="L956" s="29"/>
      <c r="M956" s="29"/>
      <c r="N956" s="29"/>
      <c r="O956" s="29"/>
      <c r="P956" s="29"/>
      <c r="Q956" s="29"/>
      <c r="R956" s="29"/>
      <c r="S956" s="29"/>
      <c r="T956" s="325"/>
      <c r="U956" s="29"/>
      <c r="V956" s="29"/>
      <c r="W956" s="29"/>
      <c r="X956" s="29"/>
      <c r="Y956" s="29"/>
      <c r="Z956" s="29"/>
      <c r="AA956" s="29"/>
      <c r="AB956" s="29"/>
      <c r="AC956" s="29"/>
      <c r="AD956" s="29"/>
      <c r="AE956" s="29"/>
      <c r="AF956" s="29"/>
      <c r="AG956" s="29"/>
      <c r="AH956" s="29"/>
      <c r="AI956" s="29"/>
      <c r="AJ956" s="29"/>
      <c r="AK956" s="29"/>
    </row>
    <row r="957" spans="1:37" ht="15.75" customHeight="1">
      <c r="A957" s="29"/>
      <c r="B957" s="29"/>
      <c r="C957" s="29"/>
      <c r="D957" s="29"/>
      <c r="E957" s="750"/>
      <c r="F957" s="338"/>
      <c r="G957" s="29"/>
      <c r="H957" s="29"/>
      <c r="I957" s="29"/>
      <c r="J957" s="29"/>
      <c r="K957" s="29"/>
      <c r="L957" s="29"/>
      <c r="M957" s="29"/>
      <c r="N957" s="29"/>
      <c r="O957" s="29"/>
      <c r="P957" s="29"/>
      <c r="Q957" s="29"/>
      <c r="R957" s="29"/>
      <c r="S957" s="29"/>
      <c r="T957" s="325"/>
      <c r="U957" s="29"/>
      <c r="V957" s="29"/>
      <c r="W957" s="29"/>
      <c r="X957" s="29"/>
      <c r="Y957" s="29"/>
      <c r="Z957" s="29"/>
      <c r="AA957" s="29"/>
      <c r="AB957" s="29"/>
      <c r="AC957" s="29"/>
      <c r="AD957" s="29"/>
      <c r="AE957" s="29"/>
      <c r="AF957" s="29"/>
      <c r="AG957" s="29"/>
      <c r="AH957" s="29"/>
      <c r="AI957" s="29"/>
      <c r="AJ957" s="29"/>
      <c r="AK957" s="29"/>
    </row>
    <row r="958" spans="1:37" ht="15.75" customHeight="1">
      <c r="A958" s="29"/>
      <c r="B958" s="29"/>
      <c r="C958" s="29"/>
      <c r="D958" s="29"/>
      <c r="E958" s="750"/>
      <c r="F958" s="338"/>
      <c r="G958" s="29"/>
      <c r="H958" s="29"/>
      <c r="I958" s="29"/>
      <c r="J958" s="29"/>
      <c r="K958" s="29"/>
      <c r="L958" s="29"/>
      <c r="M958" s="29"/>
      <c r="N958" s="29"/>
      <c r="O958" s="29"/>
      <c r="P958" s="29"/>
      <c r="Q958" s="29"/>
      <c r="R958" s="29"/>
      <c r="S958" s="29"/>
      <c r="T958" s="325"/>
      <c r="U958" s="29"/>
      <c r="V958" s="29"/>
      <c r="W958" s="29"/>
      <c r="X958" s="29"/>
      <c r="Y958" s="29"/>
      <c r="Z958" s="29"/>
      <c r="AA958" s="29"/>
      <c r="AB958" s="29"/>
      <c r="AC958" s="29"/>
      <c r="AD958" s="29"/>
      <c r="AE958" s="29"/>
      <c r="AF958" s="29"/>
      <c r="AG958" s="29"/>
      <c r="AH958" s="29"/>
      <c r="AI958" s="29"/>
      <c r="AJ958" s="29"/>
      <c r="AK958" s="29"/>
    </row>
    <row r="959" spans="1:37" ht="15.75" customHeight="1">
      <c r="A959" s="29"/>
      <c r="B959" s="29"/>
      <c r="C959" s="29"/>
      <c r="D959" s="29"/>
      <c r="E959" s="750"/>
      <c r="F959" s="338"/>
      <c r="G959" s="29"/>
      <c r="H959" s="29"/>
      <c r="I959" s="29"/>
      <c r="J959" s="29"/>
      <c r="K959" s="29"/>
      <c r="L959" s="29"/>
      <c r="M959" s="29"/>
      <c r="N959" s="29"/>
      <c r="O959" s="29"/>
      <c r="P959" s="29"/>
      <c r="Q959" s="29"/>
      <c r="R959" s="29"/>
      <c r="S959" s="29"/>
      <c r="T959" s="325"/>
      <c r="U959" s="29"/>
      <c r="V959" s="29"/>
      <c r="W959" s="29"/>
      <c r="X959" s="29"/>
      <c r="Y959" s="29"/>
      <c r="Z959" s="29"/>
      <c r="AA959" s="29"/>
      <c r="AB959" s="29"/>
      <c r="AC959" s="29"/>
      <c r="AD959" s="29"/>
      <c r="AE959" s="29"/>
      <c r="AF959" s="29"/>
      <c r="AG959" s="29"/>
      <c r="AH959" s="29"/>
      <c r="AI959" s="29"/>
      <c r="AJ959" s="29"/>
      <c r="AK959" s="29"/>
    </row>
    <row r="960" spans="1:37" ht="15.75" customHeight="1">
      <c r="A960" s="29"/>
      <c r="B960" s="29"/>
      <c r="C960" s="29"/>
      <c r="D960" s="29"/>
      <c r="E960" s="750"/>
      <c r="F960" s="338"/>
      <c r="G960" s="29"/>
      <c r="H960" s="29"/>
      <c r="I960" s="29"/>
      <c r="J960" s="29"/>
      <c r="K960" s="29"/>
      <c r="L960" s="29"/>
      <c r="M960" s="29"/>
      <c r="N960" s="29"/>
      <c r="O960" s="29"/>
      <c r="P960" s="29"/>
      <c r="Q960" s="29"/>
      <c r="R960" s="29"/>
      <c r="S960" s="29"/>
      <c r="T960" s="325"/>
      <c r="U960" s="29"/>
      <c r="V960" s="29"/>
      <c r="W960" s="29"/>
      <c r="X960" s="29"/>
      <c r="Y960" s="29"/>
      <c r="Z960" s="29"/>
      <c r="AA960" s="29"/>
      <c r="AB960" s="29"/>
      <c r="AC960" s="29"/>
      <c r="AD960" s="29"/>
      <c r="AE960" s="29"/>
      <c r="AF960" s="29"/>
      <c r="AG960" s="29"/>
      <c r="AH960" s="29"/>
      <c r="AI960" s="29"/>
      <c r="AJ960" s="29"/>
      <c r="AK960" s="29"/>
    </row>
    <row r="961" spans="1:37" ht="15.75" customHeight="1">
      <c r="A961" s="29"/>
      <c r="B961" s="29"/>
      <c r="C961" s="29"/>
      <c r="D961" s="29"/>
      <c r="E961" s="750"/>
      <c r="F961" s="338"/>
      <c r="G961" s="29"/>
      <c r="H961" s="29"/>
      <c r="I961" s="29"/>
      <c r="J961" s="29"/>
      <c r="K961" s="29"/>
      <c r="L961" s="29"/>
      <c r="M961" s="29"/>
      <c r="N961" s="29"/>
      <c r="O961" s="29"/>
      <c r="P961" s="29"/>
      <c r="Q961" s="29"/>
      <c r="R961" s="29"/>
      <c r="S961" s="29"/>
      <c r="T961" s="325"/>
      <c r="U961" s="29"/>
      <c r="V961" s="29"/>
      <c r="W961" s="29"/>
      <c r="X961" s="29"/>
      <c r="Y961" s="29"/>
      <c r="Z961" s="29"/>
      <c r="AA961" s="29"/>
      <c r="AB961" s="29"/>
      <c r="AC961" s="29"/>
      <c r="AD961" s="29"/>
      <c r="AE961" s="29"/>
      <c r="AF961" s="29"/>
      <c r="AG961" s="29"/>
      <c r="AH961" s="29"/>
      <c r="AI961" s="29"/>
      <c r="AJ961" s="29"/>
      <c r="AK961" s="29"/>
    </row>
    <row r="962" spans="1:37" ht="15.75" customHeight="1">
      <c r="A962" s="29"/>
      <c r="B962" s="29"/>
      <c r="C962" s="29"/>
      <c r="D962" s="29"/>
      <c r="E962" s="750"/>
      <c r="F962" s="338"/>
      <c r="G962" s="29"/>
      <c r="H962" s="29"/>
      <c r="I962" s="29"/>
      <c r="J962" s="29"/>
      <c r="K962" s="29"/>
      <c r="L962" s="29"/>
      <c r="M962" s="29"/>
      <c r="N962" s="29"/>
      <c r="O962" s="29"/>
      <c r="P962" s="29"/>
      <c r="Q962" s="29"/>
      <c r="R962" s="29"/>
      <c r="S962" s="29"/>
      <c r="T962" s="325"/>
      <c r="U962" s="29"/>
      <c r="V962" s="29"/>
      <c r="W962" s="29"/>
      <c r="X962" s="29"/>
      <c r="Y962" s="29"/>
      <c r="Z962" s="29"/>
      <c r="AA962" s="29"/>
      <c r="AB962" s="29"/>
      <c r="AC962" s="29"/>
      <c r="AD962" s="29"/>
      <c r="AE962" s="29"/>
      <c r="AF962" s="29"/>
      <c r="AG962" s="29"/>
      <c r="AH962" s="29"/>
      <c r="AI962" s="29"/>
      <c r="AJ962" s="29"/>
      <c r="AK962" s="29"/>
    </row>
    <row r="963" spans="1:37" ht="15.75" customHeight="1">
      <c r="A963" s="29"/>
      <c r="B963" s="29"/>
      <c r="C963" s="29"/>
      <c r="D963" s="29"/>
      <c r="E963" s="750"/>
      <c r="F963" s="338"/>
      <c r="G963" s="29"/>
      <c r="H963" s="29"/>
      <c r="I963" s="29"/>
      <c r="J963" s="29"/>
      <c r="K963" s="29"/>
      <c r="L963" s="29"/>
      <c r="M963" s="29"/>
      <c r="N963" s="29"/>
      <c r="O963" s="29"/>
      <c r="P963" s="29"/>
      <c r="Q963" s="29"/>
      <c r="R963" s="29"/>
      <c r="S963" s="29"/>
      <c r="T963" s="325"/>
      <c r="U963" s="29"/>
      <c r="V963" s="29"/>
      <c r="W963" s="29"/>
      <c r="X963" s="29"/>
      <c r="Y963" s="29"/>
      <c r="Z963" s="29"/>
      <c r="AA963" s="29"/>
      <c r="AB963" s="29"/>
      <c r="AC963" s="29"/>
      <c r="AD963" s="29"/>
      <c r="AE963" s="29"/>
      <c r="AF963" s="29"/>
      <c r="AG963" s="29"/>
      <c r="AH963" s="29"/>
      <c r="AI963" s="29"/>
      <c r="AJ963" s="29"/>
      <c r="AK963" s="29"/>
    </row>
    <row r="964" spans="1:37" ht="15.75" customHeight="1">
      <c r="A964" s="29"/>
      <c r="B964" s="29"/>
      <c r="C964" s="29"/>
      <c r="D964" s="29"/>
      <c r="E964" s="750"/>
      <c r="F964" s="338"/>
      <c r="G964" s="29"/>
      <c r="H964" s="29"/>
      <c r="I964" s="29"/>
      <c r="J964" s="29"/>
      <c r="K964" s="29"/>
      <c r="L964" s="29"/>
      <c r="M964" s="29"/>
      <c r="N964" s="29"/>
      <c r="O964" s="29"/>
      <c r="P964" s="29"/>
      <c r="Q964" s="29"/>
      <c r="R964" s="29"/>
      <c r="S964" s="29"/>
      <c r="T964" s="325"/>
      <c r="U964" s="29"/>
      <c r="V964" s="29"/>
      <c r="W964" s="29"/>
      <c r="X964" s="29"/>
      <c r="Y964" s="29"/>
      <c r="Z964" s="29"/>
      <c r="AA964" s="29"/>
      <c r="AB964" s="29"/>
      <c r="AC964" s="29"/>
      <c r="AD964" s="29"/>
      <c r="AE964" s="29"/>
      <c r="AF964" s="29"/>
      <c r="AG964" s="29"/>
      <c r="AH964" s="29"/>
      <c r="AI964" s="29"/>
      <c r="AJ964" s="29"/>
      <c r="AK964" s="29"/>
    </row>
    <row r="965" spans="1:37" ht="15.75" customHeight="1">
      <c r="A965" s="29"/>
      <c r="B965" s="29"/>
      <c r="C965" s="29"/>
      <c r="D965" s="29"/>
      <c r="E965" s="750"/>
      <c r="F965" s="338"/>
      <c r="G965" s="29"/>
      <c r="H965" s="29"/>
      <c r="I965" s="29"/>
      <c r="J965" s="29"/>
      <c r="K965" s="29"/>
      <c r="L965" s="29"/>
      <c r="M965" s="29"/>
      <c r="N965" s="29"/>
      <c r="O965" s="29"/>
      <c r="P965" s="29"/>
      <c r="Q965" s="29"/>
      <c r="R965" s="29"/>
      <c r="S965" s="29"/>
      <c r="T965" s="325"/>
      <c r="U965" s="29"/>
      <c r="V965" s="29"/>
      <c r="W965" s="29"/>
      <c r="X965" s="29"/>
      <c r="Y965" s="29"/>
      <c r="Z965" s="29"/>
      <c r="AA965" s="29"/>
      <c r="AB965" s="29"/>
      <c r="AC965" s="29"/>
      <c r="AD965" s="29"/>
      <c r="AE965" s="29"/>
      <c r="AF965" s="29"/>
      <c r="AG965" s="29"/>
      <c r="AH965" s="29"/>
      <c r="AI965" s="29"/>
      <c r="AJ965" s="29"/>
      <c r="AK965" s="29"/>
    </row>
    <row r="966" spans="1:37" ht="15.75" customHeight="1">
      <c r="A966" s="29"/>
      <c r="B966" s="29"/>
      <c r="C966" s="29"/>
      <c r="D966" s="29"/>
      <c r="E966" s="750"/>
      <c r="F966" s="338"/>
      <c r="G966" s="29"/>
      <c r="H966" s="29"/>
      <c r="I966" s="29"/>
      <c r="J966" s="29"/>
      <c r="K966" s="29"/>
      <c r="L966" s="29"/>
      <c r="M966" s="29"/>
      <c r="N966" s="29"/>
      <c r="O966" s="29"/>
      <c r="P966" s="29"/>
      <c r="Q966" s="29"/>
      <c r="R966" s="29"/>
      <c r="S966" s="29"/>
      <c r="T966" s="325"/>
      <c r="U966" s="29"/>
      <c r="V966" s="29"/>
      <c r="W966" s="29"/>
      <c r="X966" s="29"/>
      <c r="Y966" s="29"/>
      <c r="Z966" s="29"/>
      <c r="AA966" s="29"/>
      <c r="AB966" s="29"/>
      <c r="AC966" s="29"/>
      <c r="AD966" s="29"/>
      <c r="AE966" s="29"/>
      <c r="AF966" s="29"/>
      <c r="AG966" s="29"/>
      <c r="AH966" s="29"/>
      <c r="AI966" s="29"/>
      <c r="AJ966" s="29"/>
      <c r="AK966" s="29"/>
    </row>
    <row r="967" spans="1:37" ht="15.75" customHeight="1">
      <c r="A967" s="29"/>
      <c r="B967" s="29"/>
      <c r="C967" s="29"/>
      <c r="D967" s="29"/>
      <c r="E967" s="750"/>
      <c r="F967" s="338"/>
      <c r="G967" s="29"/>
      <c r="H967" s="29"/>
      <c r="I967" s="29"/>
      <c r="J967" s="29"/>
      <c r="K967" s="29"/>
      <c r="L967" s="29"/>
      <c r="M967" s="29"/>
      <c r="N967" s="29"/>
      <c r="O967" s="29"/>
      <c r="P967" s="29"/>
      <c r="Q967" s="29"/>
      <c r="R967" s="29"/>
      <c r="S967" s="29"/>
      <c r="T967" s="325"/>
      <c r="U967" s="29"/>
      <c r="V967" s="29"/>
      <c r="W967" s="29"/>
      <c r="X967" s="29"/>
      <c r="Y967" s="29"/>
      <c r="Z967" s="29"/>
      <c r="AA967" s="29"/>
      <c r="AB967" s="29"/>
      <c r="AC967" s="29"/>
      <c r="AD967" s="29"/>
      <c r="AE967" s="29"/>
      <c r="AF967" s="29"/>
      <c r="AG967" s="29"/>
      <c r="AH967" s="29"/>
      <c r="AI967" s="29"/>
      <c r="AJ967" s="29"/>
      <c r="AK967" s="29"/>
    </row>
    <row r="968" spans="1:37" ht="15.75" customHeight="1">
      <c r="A968" s="29"/>
      <c r="B968" s="29"/>
      <c r="C968" s="29"/>
      <c r="D968" s="29"/>
      <c r="E968" s="750"/>
      <c r="F968" s="338"/>
      <c r="G968" s="29"/>
      <c r="H968" s="29"/>
      <c r="I968" s="29"/>
      <c r="J968" s="29"/>
      <c r="K968" s="29"/>
      <c r="L968" s="29"/>
      <c r="M968" s="29"/>
      <c r="N968" s="29"/>
      <c r="O968" s="29"/>
      <c r="P968" s="29"/>
      <c r="Q968" s="29"/>
      <c r="R968" s="29"/>
      <c r="S968" s="29"/>
      <c r="T968" s="325"/>
      <c r="U968" s="29"/>
      <c r="V968" s="29"/>
      <c r="W968" s="29"/>
      <c r="X968" s="29"/>
      <c r="Y968" s="29"/>
      <c r="Z968" s="29"/>
      <c r="AA968" s="29"/>
      <c r="AB968" s="29"/>
      <c r="AC968" s="29"/>
      <c r="AD968" s="29"/>
      <c r="AE968" s="29"/>
      <c r="AF968" s="29"/>
      <c r="AG968" s="29"/>
      <c r="AH968" s="29"/>
      <c r="AI968" s="29"/>
      <c r="AJ968" s="29"/>
      <c r="AK968" s="29"/>
    </row>
    <row r="969" spans="1:37" ht="15.75" customHeight="1">
      <c r="A969" s="29"/>
      <c r="B969" s="29"/>
      <c r="C969" s="29"/>
      <c r="D969" s="29"/>
      <c r="E969" s="750"/>
      <c r="F969" s="338"/>
      <c r="G969" s="29"/>
      <c r="H969" s="29"/>
      <c r="I969" s="29"/>
      <c r="J969" s="29"/>
      <c r="K969" s="29"/>
      <c r="L969" s="29"/>
      <c r="M969" s="29"/>
      <c r="N969" s="29"/>
      <c r="O969" s="29"/>
      <c r="P969" s="29"/>
      <c r="Q969" s="29"/>
      <c r="R969" s="29"/>
      <c r="S969" s="29"/>
      <c r="T969" s="325"/>
      <c r="U969" s="29"/>
      <c r="V969" s="29"/>
      <c r="W969" s="29"/>
      <c r="X969" s="29"/>
      <c r="Y969" s="29"/>
      <c r="Z969" s="29"/>
      <c r="AA969" s="29"/>
      <c r="AB969" s="29"/>
      <c r="AC969" s="29"/>
      <c r="AD969" s="29"/>
      <c r="AE969" s="29"/>
      <c r="AF969" s="29"/>
      <c r="AG969" s="29"/>
      <c r="AH969" s="29"/>
      <c r="AI969" s="29"/>
      <c r="AJ969" s="29"/>
      <c r="AK969" s="29"/>
    </row>
    <row r="970" spans="1:37" ht="15.75" customHeight="1">
      <c r="A970" s="29"/>
      <c r="B970" s="29"/>
      <c r="C970" s="29"/>
      <c r="D970" s="29"/>
      <c r="E970" s="750"/>
      <c r="F970" s="338"/>
      <c r="G970" s="29"/>
      <c r="H970" s="29"/>
      <c r="I970" s="29"/>
      <c r="J970" s="29"/>
      <c r="K970" s="29"/>
      <c r="L970" s="29"/>
      <c r="M970" s="29"/>
      <c r="N970" s="29"/>
      <c r="O970" s="29"/>
      <c r="P970" s="29"/>
      <c r="Q970" s="29"/>
      <c r="R970" s="29"/>
      <c r="S970" s="29"/>
      <c r="T970" s="325"/>
      <c r="U970" s="29"/>
      <c r="V970" s="29"/>
      <c r="W970" s="29"/>
      <c r="X970" s="29"/>
      <c r="Y970" s="29"/>
      <c r="Z970" s="29"/>
      <c r="AA970" s="29"/>
      <c r="AB970" s="29"/>
      <c r="AC970" s="29"/>
      <c r="AD970" s="29"/>
      <c r="AE970" s="29"/>
      <c r="AF970" s="29"/>
      <c r="AG970" s="29"/>
      <c r="AH970" s="29"/>
      <c r="AI970" s="29"/>
      <c r="AJ970" s="29"/>
      <c r="AK970" s="29"/>
    </row>
    <row r="971" spans="1:37" ht="15.75" customHeight="1">
      <c r="A971" s="29"/>
      <c r="B971" s="29"/>
      <c r="C971" s="29"/>
      <c r="D971" s="29"/>
      <c r="E971" s="750"/>
      <c r="F971" s="338"/>
      <c r="G971" s="29"/>
      <c r="H971" s="29"/>
      <c r="I971" s="29"/>
      <c r="J971" s="29"/>
      <c r="K971" s="29"/>
      <c r="L971" s="29"/>
      <c r="M971" s="29"/>
      <c r="N971" s="29"/>
      <c r="O971" s="29"/>
      <c r="P971" s="29"/>
      <c r="Q971" s="29"/>
      <c r="R971" s="29"/>
      <c r="S971" s="29"/>
      <c r="T971" s="325"/>
      <c r="U971" s="29"/>
      <c r="V971" s="29"/>
      <c r="W971" s="29"/>
      <c r="X971" s="29"/>
      <c r="Y971" s="29"/>
      <c r="Z971" s="29"/>
      <c r="AA971" s="29"/>
      <c r="AB971" s="29"/>
      <c r="AC971" s="29"/>
      <c r="AD971" s="29"/>
      <c r="AE971" s="29"/>
      <c r="AF971" s="29"/>
      <c r="AG971" s="29"/>
      <c r="AH971" s="29"/>
      <c r="AI971" s="29"/>
      <c r="AJ971" s="29"/>
      <c r="AK971" s="29"/>
    </row>
    <row r="972" spans="1:37" ht="15.75" customHeight="1">
      <c r="A972" s="29"/>
      <c r="B972" s="29"/>
      <c r="C972" s="29"/>
      <c r="D972" s="29"/>
      <c r="E972" s="750"/>
      <c r="F972" s="338"/>
      <c r="G972" s="29"/>
      <c r="H972" s="29"/>
      <c r="I972" s="29"/>
      <c r="J972" s="29"/>
      <c r="K972" s="29"/>
      <c r="L972" s="29"/>
      <c r="M972" s="29"/>
      <c r="N972" s="29"/>
      <c r="O972" s="29"/>
      <c r="P972" s="29"/>
      <c r="Q972" s="29"/>
      <c r="R972" s="29"/>
      <c r="S972" s="29"/>
      <c r="T972" s="325"/>
      <c r="U972" s="29"/>
      <c r="V972" s="29"/>
      <c r="W972" s="29"/>
      <c r="X972" s="29"/>
      <c r="Y972" s="29"/>
      <c r="Z972" s="29"/>
      <c r="AA972" s="29"/>
      <c r="AB972" s="29"/>
      <c r="AC972" s="29"/>
      <c r="AD972" s="29"/>
      <c r="AE972" s="29"/>
      <c r="AF972" s="29"/>
      <c r="AG972" s="29"/>
      <c r="AH972" s="29"/>
      <c r="AI972" s="29"/>
      <c r="AJ972" s="29"/>
      <c r="AK972" s="29"/>
    </row>
    <row r="973" spans="1:37" ht="15.75" customHeight="1">
      <c r="A973" s="29"/>
      <c r="B973" s="29"/>
      <c r="C973" s="29"/>
      <c r="D973" s="29"/>
      <c r="E973" s="750"/>
      <c r="F973" s="338"/>
      <c r="G973" s="29"/>
      <c r="H973" s="29"/>
      <c r="I973" s="29"/>
      <c r="J973" s="29"/>
      <c r="K973" s="29"/>
      <c r="L973" s="29"/>
      <c r="M973" s="29"/>
      <c r="N973" s="29"/>
      <c r="O973" s="29"/>
      <c r="P973" s="29"/>
      <c r="Q973" s="29"/>
      <c r="R973" s="29"/>
      <c r="S973" s="29"/>
      <c r="T973" s="325"/>
      <c r="U973" s="29"/>
      <c r="V973" s="29"/>
      <c r="W973" s="29"/>
      <c r="X973" s="29"/>
      <c r="Y973" s="29"/>
      <c r="Z973" s="29"/>
      <c r="AA973" s="29"/>
      <c r="AB973" s="29"/>
      <c r="AC973" s="29"/>
      <c r="AD973" s="29"/>
      <c r="AE973" s="29"/>
      <c r="AF973" s="29"/>
      <c r="AG973" s="29"/>
      <c r="AH973" s="29"/>
      <c r="AI973" s="29"/>
      <c r="AJ973" s="29"/>
      <c r="AK973" s="29"/>
    </row>
    <row r="974" spans="1:37" ht="15.75" customHeight="1">
      <c r="A974" s="29"/>
      <c r="B974" s="29"/>
      <c r="C974" s="29"/>
      <c r="D974" s="29"/>
      <c r="E974" s="750"/>
      <c r="F974" s="338"/>
      <c r="G974" s="29"/>
      <c r="H974" s="29"/>
      <c r="I974" s="29"/>
      <c r="J974" s="29"/>
      <c r="K974" s="29"/>
      <c r="L974" s="29"/>
      <c r="M974" s="29"/>
      <c r="N974" s="29"/>
      <c r="O974" s="29"/>
      <c r="P974" s="29"/>
      <c r="Q974" s="29"/>
      <c r="R974" s="29"/>
      <c r="S974" s="29"/>
      <c r="T974" s="325"/>
      <c r="U974" s="29"/>
      <c r="V974" s="29"/>
      <c r="W974" s="29"/>
      <c r="X974" s="29"/>
      <c r="Y974" s="29"/>
      <c r="Z974" s="29"/>
      <c r="AA974" s="29"/>
      <c r="AB974" s="29"/>
      <c r="AC974" s="29"/>
      <c r="AD974" s="29"/>
      <c r="AE974" s="29"/>
      <c r="AF974" s="29"/>
      <c r="AG974" s="29"/>
      <c r="AH974" s="29"/>
      <c r="AI974" s="29"/>
      <c r="AJ974" s="29"/>
      <c r="AK974" s="29"/>
    </row>
    <row r="975" spans="1:37" ht="15.75" customHeight="1">
      <c r="A975" s="29"/>
      <c r="B975" s="29"/>
      <c r="C975" s="29"/>
      <c r="D975" s="29"/>
      <c r="E975" s="750"/>
      <c r="F975" s="338"/>
      <c r="G975" s="29"/>
      <c r="H975" s="29"/>
      <c r="I975" s="29"/>
      <c r="J975" s="29"/>
      <c r="K975" s="29"/>
      <c r="L975" s="29"/>
      <c r="M975" s="29"/>
      <c r="N975" s="29"/>
      <c r="O975" s="29"/>
      <c r="P975" s="29"/>
      <c r="Q975" s="29"/>
      <c r="R975" s="29"/>
      <c r="S975" s="29"/>
      <c r="T975" s="325"/>
      <c r="U975" s="29"/>
      <c r="V975" s="29"/>
      <c r="W975" s="29"/>
      <c r="X975" s="29"/>
      <c r="Y975" s="29"/>
      <c r="Z975" s="29"/>
      <c r="AA975" s="29"/>
      <c r="AB975" s="29"/>
      <c r="AC975" s="29"/>
      <c r="AD975" s="29"/>
      <c r="AE975" s="29"/>
      <c r="AF975" s="29"/>
      <c r="AG975" s="29"/>
      <c r="AH975" s="29"/>
      <c r="AI975" s="29"/>
      <c r="AJ975" s="29"/>
      <c r="AK975" s="29"/>
    </row>
    <row r="976" spans="1:37" ht="15.75" customHeight="1">
      <c r="A976" s="29"/>
      <c r="B976" s="29"/>
      <c r="C976" s="29"/>
      <c r="D976" s="29"/>
      <c r="E976" s="750"/>
      <c r="F976" s="338"/>
      <c r="G976" s="29"/>
      <c r="H976" s="29"/>
      <c r="I976" s="29"/>
      <c r="J976" s="29"/>
      <c r="K976" s="29"/>
      <c r="L976" s="29"/>
      <c r="M976" s="29"/>
      <c r="N976" s="29"/>
      <c r="O976" s="29"/>
      <c r="P976" s="29"/>
      <c r="Q976" s="29"/>
      <c r="R976" s="29"/>
      <c r="S976" s="29"/>
      <c r="T976" s="325"/>
      <c r="U976" s="29"/>
      <c r="V976" s="29"/>
      <c r="W976" s="29"/>
      <c r="X976" s="29"/>
      <c r="Y976" s="29"/>
      <c r="Z976" s="29"/>
      <c r="AA976" s="29"/>
      <c r="AB976" s="29"/>
      <c r="AC976" s="29"/>
      <c r="AD976" s="29"/>
      <c r="AE976" s="29"/>
      <c r="AF976" s="29"/>
      <c r="AG976" s="29"/>
      <c r="AH976" s="29"/>
      <c r="AI976" s="29"/>
      <c r="AJ976" s="29"/>
      <c r="AK976" s="29"/>
    </row>
    <row r="977" spans="1:37" ht="15.75" customHeight="1">
      <c r="A977" s="29"/>
      <c r="B977" s="29"/>
      <c r="C977" s="29"/>
      <c r="D977" s="29"/>
      <c r="E977" s="750"/>
      <c r="F977" s="338"/>
      <c r="G977" s="29"/>
      <c r="H977" s="29"/>
      <c r="I977" s="29"/>
      <c r="J977" s="29"/>
      <c r="K977" s="29"/>
      <c r="L977" s="29"/>
      <c r="M977" s="29"/>
      <c r="N977" s="29"/>
      <c r="O977" s="29"/>
      <c r="P977" s="29"/>
      <c r="Q977" s="29"/>
      <c r="R977" s="29"/>
      <c r="S977" s="29"/>
      <c r="T977" s="325"/>
      <c r="U977" s="29"/>
      <c r="V977" s="29"/>
      <c r="W977" s="29"/>
      <c r="X977" s="29"/>
      <c r="Y977" s="29"/>
      <c r="Z977" s="29"/>
      <c r="AA977" s="29"/>
      <c r="AB977" s="29"/>
      <c r="AC977" s="29"/>
      <c r="AD977" s="29"/>
      <c r="AE977" s="29"/>
      <c r="AF977" s="29"/>
      <c r="AG977" s="29"/>
      <c r="AH977" s="29"/>
      <c r="AI977" s="29"/>
      <c r="AJ977" s="29"/>
      <c r="AK977" s="29"/>
    </row>
    <row r="978" spans="1:37" ht="15.75" customHeight="1">
      <c r="A978" s="29"/>
      <c r="B978" s="29"/>
      <c r="C978" s="29"/>
      <c r="D978" s="29"/>
      <c r="E978" s="750"/>
      <c r="F978" s="338"/>
      <c r="G978" s="29"/>
      <c r="H978" s="29"/>
      <c r="I978" s="29"/>
      <c r="J978" s="29"/>
      <c r="K978" s="29"/>
      <c r="L978" s="29"/>
      <c r="M978" s="29"/>
      <c r="N978" s="29"/>
      <c r="O978" s="29"/>
      <c r="P978" s="29"/>
      <c r="Q978" s="29"/>
      <c r="R978" s="29"/>
      <c r="S978" s="29"/>
      <c r="T978" s="325"/>
      <c r="U978" s="29"/>
      <c r="V978" s="29"/>
      <c r="W978" s="29"/>
      <c r="X978" s="29"/>
      <c r="Y978" s="29"/>
      <c r="Z978" s="29"/>
      <c r="AA978" s="29"/>
      <c r="AB978" s="29"/>
      <c r="AC978" s="29"/>
      <c r="AD978" s="29"/>
      <c r="AE978" s="29"/>
      <c r="AF978" s="29"/>
      <c r="AG978" s="29"/>
      <c r="AH978" s="29"/>
      <c r="AI978" s="29"/>
      <c r="AJ978" s="29"/>
      <c r="AK978" s="29"/>
    </row>
    <row r="979" spans="1:37" ht="15.75" customHeight="1">
      <c r="A979" s="29"/>
      <c r="B979" s="29"/>
      <c r="C979" s="29"/>
      <c r="D979" s="29"/>
      <c r="E979" s="750"/>
      <c r="F979" s="338"/>
      <c r="G979" s="29"/>
      <c r="H979" s="29"/>
      <c r="I979" s="29"/>
      <c r="J979" s="29"/>
      <c r="K979" s="29"/>
      <c r="L979" s="29"/>
      <c r="M979" s="29"/>
      <c r="N979" s="29"/>
      <c r="O979" s="29"/>
      <c r="P979" s="29"/>
      <c r="Q979" s="29"/>
      <c r="R979" s="29"/>
      <c r="S979" s="29"/>
      <c r="T979" s="325"/>
      <c r="U979" s="29"/>
      <c r="V979" s="29"/>
      <c r="W979" s="29"/>
      <c r="X979" s="29"/>
      <c r="Y979" s="29"/>
      <c r="Z979" s="29"/>
      <c r="AA979" s="29"/>
      <c r="AB979" s="29"/>
      <c r="AC979" s="29"/>
      <c r="AD979" s="29"/>
      <c r="AE979" s="29"/>
      <c r="AF979" s="29"/>
      <c r="AG979" s="29"/>
      <c r="AH979" s="29"/>
      <c r="AI979" s="29"/>
      <c r="AJ979" s="29"/>
      <c r="AK979" s="29"/>
    </row>
    <row r="980" spans="1:37" ht="15.75" customHeight="1">
      <c r="A980" s="29"/>
      <c r="B980" s="29"/>
      <c r="C980" s="29"/>
      <c r="D980" s="29"/>
      <c r="E980" s="750"/>
      <c r="F980" s="338"/>
      <c r="G980" s="29"/>
      <c r="H980" s="29"/>
      <c r="I980" s="29"/>
      <c r="J980" s="29"/>
      <c r="K980" s="29"/>
      <c r="L980" s="29"/>
      <c r="M980" s="29"/>
      <c r="N980" s="29"/>
      <c r="O980" s="29"/>
      <c r="P980" s="29"/>
      <c r="Q980" s="29"/>
      <c r="R980" s="29"/>
      <c r="S980" s="29"/>
      <c r="T980" s="325"/>
      <c r="U980" s="29"/>
      <c r="V980" s="29"/>
      <c r="W980" s="29"/>
      <c r="X980" s="29"/>
      <c r="Y980" s="29"/>
      <c r="Z980" s="29"/>
      <c r="AA980" s="29"/>
      <c r="AB980" s="29"/>
      <c r="AC980" s="29"/>
      <c r="AD980" s="29"/>
      <c r="AE980" s="29"/>
      <c r="AF980" s="29"/>
      <c r="AG980" s="29"/>
      <c r="AH980" s="29"/>
      <c r="AI980" s="29"/>
      <c r="AJ980" s="29"/>
      <c r="AK980" s="29"/>
    </row>
    <row r="981" spans="1:37" ht="15.75" customHeight="1">
      <c r="A981" s="29"/>
      <c r="B981" s="29"/>
      <c r="C981" s="29"/>
      <c r="D981" s="29"/>
      <c r="E981" s="750"/>
      <c r="F981" s="338"/>
      <c r="G981" s="29"/>
      <c r="H981" s="29"/>
      <c r="I981" s="29"/>
      <c r="J981" s="29"/>
      <c r="K981" s="29"/>
      <c r="L981" s="29"/>
      <c r="M981" s="29"/>
      <c r="N981" s="29"/>
      <c r="O981" s="29"/>
      <c r="P981" s="29"/>
      <c r="Q981" s="29"/>
      <c r="R981" s="29"/>
      <c r="S981" s="29"/>
      <c r="T981" s="325"/>
      <c r="U981" s="29"/>
      <c r="V981" s="29"/>
      <c r="W981" s="29"/>
      <c r="X981" s="29"/>
      <c r="Y981" s="29"/>
      <c r="Z981" s="29"/>
      <c r="AA981" s="29"/>
      <c r="AB981" s="29"/>
      <c r="AC981" s="29"/>
      <c r="AD981" s="29"/>
      <c r="AE981" s="29"/>
      <c r="AF981" s="29"/>
      <c r="AG981" s="29"/>
      <c r="AH981" s="29"/>
      <c r="AI981" s="29"/>
      <c r="AJ981" s="29"/>
      <c r="AK981" s="29"/>
    </row>
    <row r="982" spans="1:37" ht="15.75" customHeight="1">
      <c r="A982" s="29"/>
      <c r="B982" s="29"/>
      <c r="C982" s="29"/>
      <c r="D982" s="29"/>
      <c r="E982" s="750"/>
      <c r="F982" s="338"/>
      <c r="G982" s="29"/>
      <c r="H982" s="29"/>
      <c r="I982" s="29"/>
      <c r="J982" s="29"/>
      <c r="K982" s="29"/>
      <c r="L982" s="29"/>
      <c r="M982" s="29"/>
      <c r="N982" s="29"/>
      <c r="O982" s="29"/>
      <c r="P982" s="29"/>
      <c r="Q982" s="29"/>
      <c r="R982" s="29"/>
      <c r="S982" s="29"/>
      <c r="T982" s="325"/>
      <c r="U982" s="29"/>
      <c r="V982" s="29"/>
      <c r="W982" s="29"/>
      <c r="X982" s="29"/>
      <c r="Y982" s="29"/>
      <c r="Z982" s="29"/>
      <c r="AA982" s="29"/>
      <c r="AB982" s="29"/>
      <c r="AC982" s="29"/>
      <c r="AD982" s="29"/>
      <c r="AE982" s="29"/>
      <c r="AF982" s="29"/>
      <c r="AG982" s="29"/>
      <c r="AH982" s="29"/>
      <c r="AI982" s="29"/>
      <c r="AJ982" s="29"/>
      <c r="AK982" s="29"/>
    </row>
    <row r="983" spans="1:37" ht="15.75" customHeight="1">
      <c r="A983" s="29"/>
      <c r="B983" s="29"/>
      <c r="C983" s="29"/>
      <c r="D983" s="29"/>
      <c r="E983" s="750"/>
      <c r="F983" s="338"/>
      <c r="G983" s="29"/>
      <c r="H983" s="29"/>
      <c r="I983" s="29"/>
      <c r="J983" s="29"/>
      <c r="K983" s="29"/>
      <c r="L983" s="29"/>
      <c r="M983" s="29"/>
      <c r="N983" s="29"/>
      <c r="O983" s="29"/>
      <c r="P983" s="29"/>
      <c r="Q983" s="29"/>
      <c r="R983" s="29"/>
      <c r="S983" s="29"/>
      <c r="T983" s="325"/>
      <c r="U983" s="29"/>
      <c r="V983" s="29"/>
      <c r="W983" s="29"/>
      <c r="X983" s="29"/>
      <c r="Y983" s="29"/>
      <c r="Z983" s="29"/>
      <c r="AA983" s="29"/>
      <c r="AB983" s="29"/>
      <c r="AC983" s="29"/>
      <c r="AD983" s="29"/>
      <c r="AE983" s="29"/>
      <c r="AF983" s="29"/>
      <c r="AG983" s="29"/>
      <c r="AH983" s="29"/>
      <c r="AI983" s="29"/>
      <c r="AJ983" s="29"/>
      <c r="AK983" s="29"/>
    </row>
    <row r="984" spans="1:37" ht="15.75" customHeight="1">
      <c r="A984" s="29"/>
      <c r="B984" s="29"/>
      <c r="C984" s="29"/>
      <c r="D984" s="29"/>
      <c r="E984" s="750"/>
      <c r="F984" s="338"/>
      <c r="G984" s="29"/>
      <c r="H984" s="29"/>
      <c r="I984" s="29"/>
      <c r="J984" s="29"/>
      <c r="K984" s="29"/>
      <c r="L984" s="29"/>
      <c r="M984" s="29"/>
      <c r="N984" s="29"/>
      <c r="O984" s="29"/>
      <c r="P984" s="29"/>
      <c r="Q984" s="29"/>
      <c r="R984" s="29"/>
      <c r="S984" s="29"/>
      <c r="T984" s="325"/>
      <c r="U984" s="29"/>
      <c r="V984" s="29"/>
      <c r="W984" s="29"/>
      <c r="X984" s="29"/>
      <c r="Y984" s="29"/>
      <c r="Z984" s="29"/>
      <c r="AA984" s="29"/>
      <c r="AB984" s="29"/>
      <c r="AC984" s="29"/>
      <c r="AD984" s="29"/>
      <c r="AE984" s="29"/>
      <c r="AF984" s="29"/>
      <c r="AG984" s="29"/>
      <c r="AH984" s="29"/>
      <c r="AI984" s="29"/>
      <c r="AJ984" s="29"/>
      <c r="AK984" s="29"/>
    </row>
    <row r="985" spans="1:37" ht="15.75" customHeight="1">
      <c r="A985" s="29"/>
      <c r="B985" s="29"/>
      <c r="C985" s="29"/>
      <c r="D985" s="29"/>
      <c r="E985" s="750"/>
      <c r="F985" s="338"/>
      <c r="G985" s="29"/>
      <c r="H985" s="29"/>
      <c r="I985" s="29"/>
      <c r="J985" s="29"/>
      <c r="K985" s="29"/>
      <c r="L985" s="29"/>
      <c r="M985" s="29"/>
      <c r="N985" s="29"/>
      <c r="O985" s="29"/>
      <c r="P985" s="29"/>
      <c r="Q985" s="29"/>
      <c r="R985" s="29"/>
      <c r="S985" s="29"/>
      <c r="T985" s="325"/>
      <c r="U985" s="29"/>
      <c r="V985" s="29"/>
      <c r="W985" s="29"/>
      <c r="X985" s="29"/>
      <c r="Y985" s="29"/>
      <c r="Z985" s="29"/>
      <c r="AA985" s="29"/>
      <c r="AB985" s="29"/>
      <c r="AC985" s="29"/>
      <c r="AD985" s="29"/>
      <c r="AE985" s="29"/>
      <c r="AF985" s="29"/>
      <c r="AG985" s="29"/>
      <c r="AH985" s="29"/>
      <c r="AI985" s="29"/>
      <c r="AJ985" s="29"/>
      <c r="AK985" s="29"/>
    </row>
    <row r="986" spans="1:37" ht="15.75" customHeight="1">
      <c r="A986" s="29"/>
      <c r="B986" s="29"/>
      <c r="C986" s="29"/>
      <c r="D986" s="29"/>
      <c r="E986" s="750"/>
      <c r="F986" s="338"/>
      <c r="G986" s="29"/>
      <c r="H986" s="29"/>
      <c r="I986" s="29"/>
      <c r="J986" s="29"/>
      <c r="K986" s="29"/>
      <c r="L986" s="29"/>
      <c r="M986" s="29"/>
      <c r="N986" s="29"/>
      <c r="O986" s="29"/>
      <c r="P986" s="29"/>
      <c r="Q986" s="29"/>
      <c r="R986" s="29"/>
      <c r="S986" s="29"/>
      <c r="T986" s="325"/>
      <c r="U986" s="29"/>
      <c r="V986" s="29"/>
      <c r="W986" s="29"/>
      <c r="X986" s="29"/>
      <c r="Y986" s="29"/>
      <c r="Z986" s="29"/>
      <c r="AA986" s="29"/>
      <c r="AB986" s="29"/>
      <c r="AC986" s="29"/>
      <c r="AD986" s="29"/>
      <c r="AE986" s="29"/>
      <c r="AF986" s="29"/>
      <c r="AG986" s="29"/>
      <c r="AH986" s="29"/>
      <c r="AI986" s="29"/>
      <c r="AJ986" s="29"/>
      <c r="AK986" s="29"/>
    </row>
    <row r="987" spans="1:37" ht="15.75" customHeight="1">
      <c r="A987" s="29"/>
      <c r="B987" s="29"/>
      <c r="C987" s="29"/>
      <c r="D987" s="29"/>
      <c r="E987" s="750"/>
      <c r="F987" s="338"/>
      <c r="G987" s="29"/>
      <c r="H987" s="29"/>
      <c r="I987" s="29"/>
      <c r="J987" s="29"/>
      <c r="K987" s="29"/>
      <c r="L987" s="29"/>
      <c r="M987" s="29"/>
      <c r="N987" s="29"/>
      <c r="O987" s="29"/>
      <c r="P987" s="29"/>
      <c r="Q987" s="29"/>
      <c r="R987" s="29"/>
      <c r="S987" s="29"/>
      <c r="T987" s="325"/>
      <c r="U987" s="29"/>
      <c r="V987" s="29"/>
      <c r="W987" s="29"/>
      <c r="X987" s="29"/>
      <c r="Y987" s="29"/>
      <c r="Z987" s="29"/>
      <c r="AA987" s="29"/>
      <c r="AB987" s="29"/>
      <c r="AC987" s="29"/>
      <c r="AD987" s="29"/>
      <c r="AE987" s="29"/>
      <c r="AF987" s="29"/>
      <c r="AG987" s="29"/>
      <c r="AH987" s="29"/>
      <c r="AI987" s="29"/>
      <c r="AJ987" s="29"/>
      <c r="AK987" s="29"/>
    </row>
    <row r="988" spans="1:37" ht="15.75" customHeight="1">
      <c r="A988" s="29"/>
      <c r="B988" s="29"/>
      <c r="C988" s="29"/>
      <c r="D988" s="29"/>
      <c r="E988" s="750"/>
      <c r="F988" s="338"/>
      <c r="G988" s="29"/>
      <c r="H988" s="29"/>
      <c r="I988" s="29"/>
      <c r="J988" s="29"/>
      <c r="K988" s="29"/>
      <c r="L988" s="29"/>
      <c r="M988" s="29"/>
      <c r="N988" s="29"/>
      <c r="O988" s="29"/>
      <c r="P988" s="29"/>
      <c r="Q988" s="29"/>
      <c r="R988" s="29"/>
      <c r="S988" s="29"/>
      <c r="T988" s="325"/>
      <c r="U988" s="29"/>
      <c r="V988" s="29"/>
      <c r="W988" s="29"/>
      <c r="X988" s="29"/>
      <c r="Y988" s="29"/>
      <c r="Z988" s="29"/>
      <c r="AA988" s="29"/>
      <c r="AB988" s="29"/>
      <c r="AC988" s="29"/>
      <c r="AD988" s="29"/>
      <c r="AE988" s="29"/>
      <c r="AF988" s="29"/>
      <c r="AG988" s="29"/>
      <c r="AH988" s="29"/>
      <c r="AI988" s="29"/>
      <c r="AJ988" s="29"/>
      <c r="AK988" s="29"/>
    </row>
    <row r="989" spans="1:37" ht="15.75" customHeight="1">
      <c r="A989" s="29"/>
      <c r="B989" s="29"/>
      <c r="C989" s="29"/>
      <c r="D989" s="29"/>
      <c r="E989" s="750"/>
      <c r="F989" s="338"/>
      <c r="G989" s="29"/>
      <c r="H989" s="29"/>
      <c r="I989" s="29"/>
      <c r="J989" s="29"/>
      <c r="K989" s="29"/>
      <c r="L989" s="29"/>
      <c r="M989" s="29"/>
      <c r="N989" s="29"/>
      <c r="O989" s="29"/>
      <c r="P989" s="29"/>
      <c r="Q989" s="29"/>
      <c r="R989" s="29"/>
      <c r="S989" s="29"/>
      <c r="T989" s="325"/>
      <c r="U989" s="29"/>
      <c r="V989" s="29"/>
      <c r="W989" s="29"/>
      <c r="X989" s="29"/>
      <c r="Y989" s="29"/>
      <c r="Z989" s="29"/>
      <c r="AA989" s="29"/>
      <c r="AB989" s="29"/>
      <c r="AC989" s="29"/>
      <c r="AD989" s="29"/>
      <c r="AE989" s="29"/>
      <c r="AF989" s="29"/>
      <c r="AG989" s="29"/>
      <c r="AH989" s="29"/>
      <c r="AI989" s="29"/>
      <c r="AJ989" s="29"/>
      <c r="AK989" s="29"/>
    </row>
    <row r="990" spans="1:37" ht="15.75" customHeight="1">
      <c r="A990" s="29"/>
      <c r="B990" s="29"/>
      <c r="C990" s="29"/>
      <c r="D990" s="29"/>
      <c r="E990" s="750"/>
      <c r="F990" s="338"/>
      <c r="G990" s="29"/>
      <c r="H990" s="29"/>
      <c r="I990" s="29"/>
      <c r="J990" s="29"/>
      <c r="K990" s="29"/>
      <c r="L990" s="29"/>
      <c r="M990" s="29"/>
      <c r="N990" s="29"/>
      <c r="O990" s="29"/>
      <c r="P990" s="29"/>
      <c r="Q990" s="29"/>
      <c r="R990" s="29"/>
      <c r="S990" s="29"/>
      <c r="T990" s="325"/>
      <c r="U990" s="29"/>
      <c r="V990" s="29"/>
      <c r="W990" s="29"/>
      <c r="X990" s="29"/>
      <c r="Y990" s="29"/>
      <c r="Z990" s="29"/>
      <c r="AA990" s="29"/>
      <c r="AB990" s="29"/>
      <c r="AC990" s="29"/>
      <c r="AD990" s="29"/>
      <c r="AE990" s="29"/>
      <c r="AF990" s="29"/>
      <c r="AG990" s="29"/>
      <c r="AH990" s="29"/>
      <c r="AI990" s="29"/>
      <c r="AJ990" s="29"/>
      <c r="AK990" s="29"/>
    </row>
    <row r="991" spans="1:37" ht="15.75" customHeight="1">
      <c r="A991" s="29"/>
      <c r="B991" s="29"/>
      <c r="C991" s="29"/>
      <c r="D991" s="29"/>
      <c r="E991" s="750"/>
      <c r="F991" s="338"/>
      <c r="G991" s="29"/>
      <c r="H991" s="29"/>
      <c r="I991" s="29"/>
      <c r="J991" s="29"/>
      <c r="K991" s="29"/>
      <c r="L991" s="29"/>
      <c r="M991" s="29"/>
      <c r="N991" s="29"/>
      <c r="O991" s="29"/>
      <c r="P991" s="29"/>
      <c r="Q991" s="29"/>
      <c r="R991" s="29"/>
      <c r="S991" s="29"/>
      <c r="T991" s="325"/>
      <c r="U991" s="29"/>
      <c r="V991" s="29"/>
      <c r="W991" s="29"/>
      <c r="X991" s="29"/>
      <c r="Y991" s="29"/>
      <c r="Z991" s="29"/>
      <c r="AA991" s="29"/>
      <c r="AB991" s="29"/>
      <c r="AC991" s="29"/>
      <c r="AD991" s="29"/>
      <c r="AE991" s="29"/>
      <c r="AF991" s="29"/>
      <c r="AG991" s="29"/>
      <c r="AH991" s="29"/>
      <c r="AI991" s="29"/>
      <c r="AJ991" s="29"/>
      <c r="AK991" s="29"/>
    </row>
    <row r="992" spans="1:37" ht="15.75" customHeight="1">
      <c r="A992" s="29"/>
      <c r="B992" s="29"/>
      <c r="C992" s="29"/>
      <c r="D992" s="29"/>
      <c r="E992" s="750"/>
      <c r="F992" s="338"/>
      <c r="G992" s="29"/>
      <c r="H992" s="29"/>
      <c r="I992" s="29"/>
      <c r="J992" s="29"/>
      <c r="K992" s="29"/>
      <c r="L992" s="29"/>
      <c r="M992" s="29"/>
      <c r="N992" s="29"/>
      <c r="O992" s="29"/>
      <c r="P992" s="29"/>
      <c r="Q992" s="29"/>
      <c r="R992" s="29"/>
      <c r="S992" s="29"/>
      <c r="T992" s="325"/>
      <c r="U992" s="29"/>
      <c r="V992" s="29"/>
      <c r="W992" s="29"/>
      <c r="X992" s="29"/>
      <c r="Y992" s="29"/>
      <c r="Z992" s="29"/>
      <c r="AA992" s="29"/>
      <c r="AB992" s="29"/>
      <c r="AC992" s="29"/>
      <c r="AD992" s="29"/>
      <c r="AE992" s="29"/>
      <c r="AF992" s="29"/>
      <c r="AG992" s="29"/>
      <c r="AH992" s="29"/>
      <c r="AI992" s="29"/>
      <c r="AJ992" s="29"/>
      <c r="AK992" s="29"/>
    </row>
    <row r="993" spans="1:37" ht="15.75" customHeight="1">
      <c r="A993" s="29"/>
      <c r="B993" s="29"/>
      <c r="C993" s="29"/>
      <c r="D993" s="29"/>
      <c r="E993" s="750"/>
      <c r="F993" s="338"/>
      <c r="G993" s="29"/>
      <c r="H993" s="29"/>
      <c r="I993" s="29"/>
      <c r="J993" s="29"/>
      <c r="K993" s="29"/>
      <c r="L993" s="29"/>
      <c r="M993" s="29"/>
      <c r="N993" s="29"/>
      <c r="O993" s="29"/>
      <c r="P993" s="29"/>
      <c r="Q993" s="29"/>
      <c r="R993" s="29"/>
      <c r="S993" s="29"/>
      <c r="T993" s="325"/>
      <c r="U993" s="29"/>
      <c r="V993" s="29"/>
      <c r="W993" s="29"/>
      <c r="X993" s="29"/>
      <c r="Y993" s="29"/>
      <c r="Z993" s="29"/>
      <c r="AA993" s="29"/>
      <c r="AB993" s="29"/>
      <c r="AC993" s="29"/>
      <c r="AD993" s="29"/>
      <c r="AE993" s="29"/>
      <c r="AF993" s="29"/>
      <c r="AG993" s="29"/>
      <c r="AH993" s="29"/>
      <c r="AI993" s="29"/>
      <c r="AJ993" s="29"/>
      <c r="AK993" s="29"/>
    </row>
    <row r="994" spans="1:37" ht="15.75" customHeight="1">
      <c r="A994" s="29"/>
      <c r="B994" s="29"/>
      <c r="C994" s="29"/>
      <c r="D994" s="29"/>
      <c r="E994" s="750"/>
      <c r="F994" s="338"/>
      <c r="G994" s="29"/>
      <c r="H994" s="29"/>
      <c r="I994" s="29"/>
      <c r="J994" s="29"/>
      <c r="K994" s="29"/>
      <c r="L994" s="29"/>
      <c r="M994" s="29"/>
      <c r="N994" s="29"/>
      <c r="O994" s="29"/>
      <c r="P994" s="29"/>
      <c r="Q994" s="29"/>
      <c r="R994" s="29"/>
      <c r="S994" s="29"/>
      <c r="T994" s="325"/>
      <c r="U994" s="29"/>
      <c r="V994" s="29"/>
      <c r="W994" s="29"/>
      <c r="X994" s="29"/>
      <c r="Y994" s="29"/>
      <c r="Z994" s="29"/>
      <c r="AA994" s="29"/>
      <c r="AB994" s="29"/>
      <c r="AC994" s="29"/>
      <c r="AD994" s="29"/>
      <c r="AE994" s="29"/>
      <c r="AF994" s="29"/>
      <c r="AG994" s="29"/>
      <c r="AH994" s="29"/>
      <c r="AI994" s="29"/>
      <c r="AJ994" s="29"/>
      <c r="AK994" s="29"/>
    </row>
    <row r="995" spans="1:37" ht="15.75" customHeight="1">
      <c r="A995" s="29"/>
      <c r="B995" s="29"/>
      <c r="C995" s="29"/>
      <c r="D995" s="29"/>
      <c r="E995" s="750"/>
      <c r="F995" s="338"/>
      <c r="G995" s="29"/>
      <c r="H995" s="29"/>
      <c r="I995" s="29"/>
      <c r="J995" s="29"/>
      <c r="K995" s="29"/>
      <c r="L995" s="29"/>
      <c r="M995" s="29"/>
      <c r="N995" s="29"/>
      <c r="O995" s="29"/>
      <c r="P995" s="29"/>
      <c r="Q995" s="29"/>
      <c r="R995" s="29"/>
      <c r="S995" s="29"/>
      <c r="T995" s="325"/>
      <c r="U995" s="29"/>
      <c r="V995" s="29"/>
      <c r="W995" s="29"/>
      <c r="X995" s="29"/>
      <c r="Y995" s="29"/>
      <c r="Z995" s="29"/>
      <c r="AA995" s="29"/>
      <c r="AB995" s="29"/>
      <c r="AC995" s="29"/>
      <c r="AD995" s="29"/>
      <c r="AE995" s="29"/>
      <c r="AF995" s="29"/>
      <c r="AG995" s="29"/>
      <c r="AH995" s="29"/>
      <c r="AI995" s="29"/>
      <c r="AJ995" s="29"/>
      <c r="AK995" s="29"/>
    </row>
    <row r="996" spans="1:37" ht="15.75" customHeight="1">
      <c r="A996" s="29"/>
      <c r="B996" s="29"/>
      <c r="C996" s="29"/>
      <c r="D996" s="29"/>
      <c r="E996" s="750"/>
      <c r="F996" s="338"/>
      <c r="G996" s="29"/>
      <c r="H996" s="29"/>
      <c r="I996" s="29"/>
      <c r="J996" s="29"/>
      <c r="K996" s="29"/>
      <c r="L996" s="29"/>
      <c r="M996" s="29"/>
      <c r="N996" s="29"/>
      <c r="O996" s="29"/>
      <c r="P996" s="29"/>
      <c r="Q996" s="29"/>
      <c r="R996" s="29"/>
      <c r="S996" s="29"/>
      <c r="T996" s="325"/>
      <c r="U996" s="29"/>
      <c r="V996" s="29"/>
      <c r="W996" s="29"/>
      <c r="X996" s="29"/>
      <c r="Y996" s="29"/>
      <c r="Z996" s="29"/>
      <c r="AA996" s="29"/>
      <c r="AB996" s="29"/>
      <c r="AC996" s="29"/>
      <c r="AD996" s="29"/>
      <c r="AE996" s="29"/>
      <c r="AF996" s="29"/>
      <c r="AG996" s="29"/>
      <c r="AH996" s="29"/>
      <c r="AI996" s="29"/>
      <c r="AJ996" s="29"/>
      <c r="AK996" s="29"/>
    </row>
    <row r="997" spans="1:37" ht="15.75" customHeight="1">
      <c r="A997" s="29"/>
      <c r="B997" s="29"/>
      <c r="C997" s="29"/>
      <c r="D997" s="29"/>
      <c r="E997" s="750"/>
      <c r="F997" s="338"/>
      <c r="G997" s="29"/>
      <c r="H997" s="29"/>
      <c r="I997" s="29"/>
      <c r="J997" s="29"/>
      <c r="K997" s="29"/>
      <c r="L997" s="29"/>
      <c r="M997" s="29"/>
      <c r="N997" s="29"/>
      <c r="O997" s="29"/>
      <c r="P997" s="29"/>
      <c r="Q997" s="29"/>
      <c r="R997" s="29"/>
      <c r="S997" s="29"/>
      <c r="T997" s="325"/>
      <c r="U997" s="29"/>
      <c r="V997" s="29"/>
      <c r="W997" s="29"/>
      <c r="X997" s="29"/>
      <c r="Y997" s="29"/>
      <c r="Z997" s="29"/>
      <c r="AA997" s="29"/>
      <c r="AB997" s="29"/>
      <c r="AC997" s="29"/>
      <c r="AD997" s="29"/>
      <c r="AE997" s="29"/>
      <c r="AF997" s="29"/>
      <c r="AG997" s="29"/>
      <c r="AH997" s="29"/>
      <c r="AI997" s="29"/>
      <c r="AJ997" s="29"/>
      <c r="AK997" s="29"/>
    </row>
    <row r="998" spans="1:37" ht="15.75" customHeight="1">
      <c r="A998" s="29"/>
      <c r="B998" s="29"/>
      <c r="C998" s="29"/>
      <c r="D998" s="29"/>
      <c r="E998" s="750"/>
      <c r="F998" s="338"/>
      <c r="G998" s="29"/>
      <c r="H998" s="29"/>
      <c r="I998" s="29"/>
      <c r="J998" s="29"/>
      <c r="K998" s="29"/>
      <c r="L998" s="29"/>
      <c r="M998" s="29"/>
      <c r="N998" s="29"/>
      <c r="O998" s="29"/>
      <c r="P998" s="29"/>
      <c r="Q998" s="29"/>
      <c r="R998" s="29"/>
      <c r="S998" s="29"/>
      <c r="T998" s="325"/>
      <c r="U998" s="29"/>
      <c r="V998" s="29"/>
      <c r="W998" s="29"/>
      <c r="X998" s="29"/>
      <c r="Y998" s="29"/>
      <c r="Z998" s="29"/>
      <c r="AA998" s="29"/>
      <c r="AB998" s="29"/>
      <c r="AC998" s="29"/>
      <c r="AD998" s="29"/>
      <c r="AE998" s="29"/>
      <c r="AF998" s="29"/>
      <c r="AG998" s="29"/>
      <c r="AH998" s="29"/>
      <c r="AI998" s="29"/>
      <c r="AJ998" s="29"/>
      <c r="AK998" s="29"/>
    </row>
    <row r="999" spans="1:37" ht="15.75" customHeight="1">
      <c r="A999" s="29"/>
      <c r="B999" s="29"/>
      <c r="C999" s="29"/>
      <c r="D999" s="29"/>
      <c r="E999" s="750"/>
      <c r="F999" s="338"/>
      <c r="G999" s="29"/>
      <c r="H999" s="29"/>
      <c r="I999" s="29"/>
      <c r="J999" s="29"/>
      <c r="K999" s="29"/>
      <c r="L999" s="29"/>
      <c r="M999" s="29"/>
      <c r="N999" s="29"/>
      <c r="O999" s="29"/>
      <c r="P999" s="29"/>
      <c r="Q999" s="29"/>
      <c r="R999" s="29"/>
      <c r="S999" s="29"/>
      <c r="T999" s="325"/>
      <c r="U999" s="29"/>
      <c r="V999" s="29"/>
      <c r="W999" s="29"/>
      <c r="X999" s="29"/>
      <c r="Y999" s="29"/>
      <c r="Z999" s="29"/>
      <c r="AA999" s="29"/>
      <c r="AB999" s="29"/>
      <c r="AC999" s="29"/>
      <c r="AD999" s="29"/>
      <c r="AE999" s="29"/>
      <c r="AF999" s="29"/>
      <c r="AG999" s="29"/>
      <c r="AH999" s="29"/>
      <c r="AI999" s="29"/>
      <c r="AJ999" s="29"/>
      <c r="AK999" s="29"/>
    </row>
    <row r="1000" spans="1:37" ht="15.75" customHeight="1">
      <c r="A1000" s="29"/>
      <c r="B1000" s="29"/>
      <c r="C1000" s="29"/>
      <c r="D1000" s="29"/>
      <c r="E1000" s="750"/>
      <c r="F1000" s="338"/>
      <c r="G1000" s="29"/>
      <c r="H1000" s="29"/>
      <c r="I1000" s="29"/>
      <c r="J1000" s="29"/>
      <c r="K1000" s="29"/>
      <c r="L1000" s="29"/>
      <c r="M1000" s="29"/>
      <c r="N1000" s="29"/>
      <c r="O1000" s="29"/>
      <c r="P1000" s="29"/>
      <c r="Q1000" s="29"/>
      <c r="R1000" s="29"/>
      <c r="S1000" s="29"/>
      <c r="T1000" s="325"/>
      <c r="U1000" s="29"/>
      <c r="V1000" s="29"/>
      <c r="W1000" s="29"/>
      <c r="X1000" s="29"/>
      <c r="Y1000" s="29"/>
      <c r="Z1000" s="29"/>
      <c r="AA1000" s="29"/>
      <c r="AB1000" s="29"/>
      <c r="AC1000" s="29"/>
      <c r="AD1000" s="29"/>
      <c r="AE1000" s="29"/>
      <c r="AF1000" s="29"/>
      <c r="AG1000" s="29"/>
      <c r="AH1000" s="29"/>
      <c r="AI1000" s="29"/>
      <c r="AJ1000" s="29"/>
      <c r="AK1000" s="29"/>
    </row>
    <row r="1001" spans="1:37" ht="15.75" customHeight="1">
      <c r="A1001" s="29"/>
      <c r="B1001" s="29"/>
      <c r="C1001" s="29"/>
      <c r="D1001" s="29"/>
      <c r="E1001" s="750"/>
      <c r="F1001" s="338"/>
      <c r="G1001" s="29"/>
      <c r="H1001" s="29"/>
      <c r="I1001" s="29"/>
      <c r="J1001" s="29"/>
      <c r="K1001" s="29"/>
      <c r="L1001" s="29"/>
      <c r="M1001" s="29"/>
      <c r="N1001" s="29"/>
      <c r="O1001" s="29"/>
      <c r="P1001" s="29"/>
      <c r="Q1001" s="29"/>
      <c r="R1001" s="29"/>
      <c r="S1001" s="29"/>
      <c r="T1001" s="325"/>
      <c r="U1001" s="29"/>
      <c r="V1001" s="29"/>
      <c r="W1001" s="29"/>
      <c r="X1001" s="29"/>
      <c r="Y1001" s="29"/>
      <c r="Z1001" s="29"/>
      <c r="AA1001" s="29"/>
      <c r="AB1001" s="29"/>
      <c r="AC1001" s="29"/>
      <c r="AD1001" s="29"/>
      <c r="AE1001" s="29"/>
      <c r="AF1001" s="29"/>
      <c r="AG1001" s="29"/>
      <c r="AH1001" s="29"/>
      <c r="AI1001" s="29"/>
      <c r="AJ1001" s="29"/>
      <c r="AK1001" s="29"/>
    </row>
    <row r="1002" spans="1:37" ht="15.75" customHeight="1">
      <c r="A1002" s="29"/>
      <c r="B1002" s="29"/>
      <c r="C1002" s="29"/>
      <c r="D1002" s="29"/>
      <c r="E1002" s="750"/>
      <c r="F1002" s="338"/>
      <c r="G1002" s="29"/>
      <c r="H1002" s="29"/>
      <c r="I1002" s="29"/>
      <c r="J1002" s="29"/>
      <c r="K1002" s="29"/>
      <c r="L1002" s="29"/>
      <c r="M1002" s="29"/>
      <c r="N1002" s="29"/>
      <c r="O1002" s="29"/>
      <c r="P1002" s="29"/>
      <c r="Q1002" s="29"/>
      <c r="R1002" s="29"/>
      <c r="S1002" s="29"/>
      <c r="T1002" s="325"/>
      <c r="U1002" s="29"/>
      <c r="V1002" s="29"/>
      <c r="W1002" s="29"/>
      <c r="X1002" s="29"/>
      <c r="Y1002" s="29"/>
      <c r="Z1002" s="29"/>
      <c r="AA1002" s="29"/>
      <c r="AB1002" s="29"/>
      <c r="AC1002" s="29"/>
      <c r="AD1002" s="29"/>
      <c r="AE1002" s="29"/>
      <c r="AF1002" s="29"/>
      <c r="AG1002" s="29"/>
      <c r="AH1002" s="29"/>
      <c r="AI1002" s="29"/>
      <c r="AJ1002" s="29"/>
      <c r="AK1002" s="29"/>
    </row>
    <row r="1003" spans="1:37" ht="15.75" customHeight="1">
      <c r="A1003" s="29"/>
      <c r="B1003" s="29"/>
      <c r="C1003" s="29"/>
      <c r="D1003" s="29"/>
      <c r="E1003" s="750"/>
      <c r="F1003" s="338"/>
      <c r="G1003" s="29"/>
      <c r="H1003" s="29"/>
      <c r="I1003" s="29"/>
      <c r="J1003" s="29"/>
      <c r="K1003" s="29"/>
      <c r="L1003" s="29"/>
      <c r="M1003" s="29"/>
      <c r="N1003" s="29"/>
      <c r="O1003" s="29"/>
      <c r="P1003" s="29"/>
      <c r="Q1003" s="29"/>
      <c r="R1003" s="29"/>
      <c r="S1003" s="29"/>
      <c r="T1003" s="325"/>
      <c r="U1003" s="29"/>
      <c r="V1003" s="29"/>
      <c r="W1003" s="29"/>
      <c r="X1003" s="29"/>
      <c r="Y1003" s="29"/>
      <c r="Z1003" s="29"/>
      <c r="AA1003" s="29"/>
      <c r="AB1003" s="29"/>
      <c r="AC1003" s="29"/>
      <c r="AD1003" s="29"/>
      <c r="AE1003" s="29"/>
      <c r="AF1003" s="29"/>
      <c r="AG1003" s="29"/>
      <c r="AH1003" s="29"/>
      <c r="AI1003" s="29"/>
      <c r="AJ1003" s="29"/>
      <c r="AK1003" s="29"/>
    </row>
    <row r="1004" spans="1:37" ht="15.75" customHeight="1">
      <c r="A1004" s="29"/>
      <c r="B1004" s="29"/>
      <c r="C1004" s="29"/>
      <c r="D1004" s="29"/>
      <c r="E1004" s="750"/>
      <c r="F1004" s="338"/>
      <c r="G1004" s="29"/>
      <c r="H1004" s="29"/>
      <c r="I1004" s="29"/>
      <c r="J1004" s="29"/>
      <c r="K1004" s="29"/>
      <c r="L1004" s="29"/>
      <c r="M1004" s="29"/>
      <c r="N1004" s="29"/>
      <c r="O1004" s="29"/>
      <c r="P1004" s="29"/>
      <c r="Q1004" s="29"/>
      <c r="R1004" s="29"/>
      <c r="S1004" s="29"/>
      <c r="T1004" s="325"/>
      <c r="U1004" s="29"/>
      <c r="V1004" s="29"/>
      <c r="W1004" s="29"/>
      <c r="X1004" s="29"/>
      <c r="Y1004" s="29"/>
      <c r="Z1004" s="29"/>
      <c r="AA1004" s="29"/>
      <c r="AB1004" s="29"/>
      <c r="AC1004" s="29"/>
      <c r="AD1004" s="29"/>
      <c r="AE1004" s="29"/>
      <c r="AF1004" s="29"/>
      <c r="AG1004" s="29"/>
      <c r="AH1004" s="29"/>
      <c r="AI1004" s="29"/>
      <c r="AJ1004" s="29"/>
      <c r="AK1004" s="29"/>
    </row>
    <row r="1005" spans="1:37" ht="15.75" customHeight="1">
      <c r="A1005" s="29"/>
      <c r="B1005" s="29"/>
      <c r="C1005" s="29"/>
      <c r="D1005" s="29"/>
      <c r="E1005" s="750"/>
      <c r="F1005" s="338"/>
      <c r="G1005" s="29"/>
      <c r="H1005" s="29"/>
      <c r="I1005" s="29"/>
      <c r="J1005" s="29"/>
      <c r="K1005" s="29"/>
      <c r="L1005" s="29"/>
      <c r="M1005" s="29"/>
      <c r="N1005" s="29"/>
      <c r="O1005" s="29"/>
      <c r="P1005" s="29"/>
      <c r="Q1005" s="29"/>
      <c r="R1005" s="29"/>
      <c r="S1005" s="29"/>
      <c r="T1005" s="325"/>
      <c r="U1005" s="29"/>
      <c r="V1005" s="29"/>
      <c r="W1005" s="29"/>
      <c r="X1005" s="29"/>
      <c r="Y1005" s="29"/>
      <c r="Z1005" s="29"/>
      <c r="AA1005" s="29"/>
      <c r="AB1005" s="29"/>
      <c r="AC1005" s="29"/>
      <c r="AD1005" s="29"/>
      <c r="AE1005" s="29"/>
      <c r="AF1005" s="29"/>
      <c r="AG1005" s="29"/>
      <c r="AH1005" s="29"/>
      <c r="AI1005" s="29"/>
      <c r="AJ1005" s="29"/>
      <c r="AK1005" s="29"/>
    </row>
    <row r="1006" spans="1:37" ht="15.75" customHeight="1">
      <c r="A1006" s="29"/>
      <c r="B1006" s="29"/>
      <c r="C1006" s="29"/>
      <c r="D1006" s="29"/>
      <c r="E1006" s="750"/>
      <c r="F1006" s="338"/>
      <c r="G1006" s="29"/>
      <c r="H1006" s="29"/>
      <c r="I1006" s="29"/>
      <c r="J1006" s="29"/>
      <c r="K1006" s="29"/>
      <c r="L1006" s="29"/>
      <c r="M1006" s="29"/>
      <c r="N1006" s="29"/>
      <c r="O1006" s="29"/>
      <c r="P1006" s="29"/>
      <c r="Q1006" s="29"/>
      <c r="R1006" s="29"/>
      <c r="S1006" s="29"/>
      <c r="T1006" s="325"/>
      <c r="U1006" s="29"/>
      <c r="V1006" s="29"/>
      <c r="W1006" s="29"/>
      <c r="X1006" s="29"/>
      <c r="Y1006" s="29"/>
      <c r="Z1006" s="29"/>
      <c r="AA1006" s="29"/>
      <c r="AB1006" s="29"/>
      <c r="AC1006" s="29"/>
      <c r="AD1006" s="29"/>
      <c r="AE1006" s="29"/>
      <c r="AF1006" s="29"/>
      <c r="AG1006" s="29"/>
      <c r="AH1006" s="29"/>
      <c r="AI1006" s="29"/>
      <c r="AJ1006" s="29"/>
      <c r="AK1006" s="29"/>
    </row>
    <row r="1007" spans="1:37" ht="15.75" customHeight="1">
      <c r="A1007" s="29"/>
      <c r="B1007" s="29"/>
      <c r="C1007" s="29"/>
      <c r="D1007" s="29"/>
      <c r="E1007" s="750"/>
      <c r="F1007" s="338"/>
      <c r="G1007" s="29"/>
      <c r="H1007" s="29"/>
      <c r="I1007" s="29"/>
      <c r="J1007" s="29"/>
      <c r="K1007" s="29"/>
      <c r="L1007" s="29"/>
      <c r="M1007" s="29"/>
      <c r="N1007" s="29"/>
      <c r="O1007" s="29"/>
      <c r="P1007" s="29"/>
      <c r="Q1007" s="29"/>
      <c r="R1007" s="29"/>
      <c r="S1007" s="29"/>
      <c r="T1007" s="325"/>
      <c r="U1007" s="29"/>
      <c r="V1007" s="29"/>
      <c r="W1007" s="29"/>
      <c r="X1007" s="29"/>
      <c r="Y1007" s="29"/>
      <c r="Z1007" s="29"/>
      <c r="AA1007" s="29"/>
      <c r="AB1007" s="29"/>
      <c r="AC1007" s="29"/>
      <c r="AD1007" s="29"/>
      <c r="AE1007" s="29"/>
      <c r="AF1007" s="29"/>
      <c r="AG1007" s="29"/>
      <c r="AH1007" s="29"/>
      <c r="AI1007" s="29"/>
      <c r="AJ1007" s="29"/>
      <c r="AK1007" s="29"/>
    </row>
    <row r="1008" spans="1:37" ht="15.75" customHeight="1">
      <c r="A1008" s="29"/>
      <c r="B1008" s="29"/>
      <c r="C1008" s="29"/>
      <c r="D1008" s="29"/>
      <c r="E1008" s="750"/>
      <c r="F1008" s="338"/>
      <c r="G1008" s="29"/>
      <c r="H1008" s="29"/>
      <c r="I1008" s="29"/>
      <c r="J1008" s="29"/>
      <c r="K1008" s="29"/>
      <c r="L1008" s="29"/>
      <c r="M1008" s="29"/>
      <c r="N1008" s="29"/>
      <c r="O1008" s="29"/>
      <c r="P1008" s="29"/>
      <c r="Q1008" s="29"/>
      <c r="R1008" s="29"/>
      <c r="S1008" s="29"/>
      <c r="T1008" s="325"/>
      <c r="U1008" s="29"/>
      <c r="V1008" s="29"/>
      <c r="W1008" s="29"/>
      <c r="X1008" s="29"/>
      <c r="Y1008" s="29"/>
      <c r="Z1008" s="29"/>
      <c r="AA1008" s="29"/>
      <c r="AB1008" s="29"/>
      <c r="AC1008" s="29"/>
      <c r="AD1008" s="29"/>
      <c r="AE1008" s="29"/>
      <c r="AF1008" s="29"/>
      <c r="AG1008" s="29"/>
      <c r="AH1008" s="29"/>
      <c r="AI1008" s="29"/>
      <c r="AJ1008" s="29"/>
      <c r="AK1008" s="29"/>
    </row>
    <row r="1009" spans="1:37" ht="15.75" customHeight="1">
      <c r="A1009" s="29"/>
      <c r="B1009" s="29"/>
      <c r="C1009" s="29"/>
      <c r="D1009" s="29"/>
      <c r="E1009" s="750"/>
      <c r="F1009" s="338"/>
      <c r="G1009" s="29"/>
      <c r="H1009" s="29"/>
      <c r="I1009" s="29"/>
      <c r="J1009" s="29"/>
      <c r="K1009" s="29"/>
      <c r="L1009" s="29"/>
      <c r="M1009" s="29"/>
      <c r="N1009" s="29"/>
      <c r="O1009" s="29"/>
      <c r="P1009" s="29"/>
      <c r="Q1009" s="29"/>
      <c r="R1009" s="29"/>
      <c r="S1009" s="29"/>
      <c r="T1009" s="325"/>
      <c r="U1009" s="29"/>
      <c r="V1009" s="29"/>
      <c r="W1009" s="29"/>
      <c r="X1009" s="29"/>
      <c r="Y1009" s="29"/>
      <c r="Z1009" s="29"/>
      <c r="AA1009" s="29"/>
      <c r="AB1009" s="29"/>
      <c r="AC1009" s="29"/>
      <c r="AD1009" s="29"/>
      <c r="AE1009" s="29"/>
      <c r="AF1009" s="29"/>
      <c r="AG1009" s="29"/>
      <c r="AH1009" s="29"/>
      <c r="AI1009" s="29"/>
      <c r="AJ1009" s="29"/>
      <c r="AK1009" s="29"/>
    </row>
    <row r="1010" spans="1:37" ht="15.75" customHeight="1">
      <c r="A1010" s="29"/>
      <c r="B1010" s="29"/>
      <c r="C1010" s="29"/>
      <c r="D1010" s="29"/>
      <c r="E1010" s="750"/>
      <c r="F1010" s="338"/>
      <c r="G1010" s="29"/>
      <c r="H1010" s="29"/>
      <c r="I1010" s="29"/>
      <c r="J1010" s="29"/>
      <c r="K1010" s="29"/>
      <c r="L1010" s="29"/>
      <c r="M1010" s="29"/>
      <c r="N1010" s="29"/>
      <c r="O1010" s="29"/>
      <c r="P1010" s="29"/>
      <c r="Q1010" s="29"/>
      <c r="R1010" s="29"/>
      <c r="S1010" s="29"/>
      <c r="T1010" s="325"/>
      <c r="U1010" s="29"/>
      <c r="V1010" s="29"/>
      <c r="W1010" s="29"/>
      <c r="X1010" s="29"/>
      <c r="Y1010" s="29"/>
      <c r="Z1010" s="29"/>
      <c r="AA1010" s="29"/>
      <c r="AB1010" s="29"/>
      <c r="AC1010" s="29"/>
      <c r="AD1010" s="29"/>
      <c r="AE1010" s="29"/>
      <c r="AF1010" s="29"/>
      <c r="AG1010" s="29"/>
      <c r="AH1010" s="29"/>
      <c r="AI1010" s="29"/>
      <c r="AJ1010" s="29"/>
      <c r="AK1010" s="29"/>
    </row>
    <row r="1011" spans="1:37" ht="15.75" customHeight="1">
      <c r="A1011" s="29"/>
      <c r="B1011" s="29"/>
      <c r="C1011" s="29"/>
      <c r="D1011" s="29"/>
      <c r="E1011" s="750"/>
      <c r="F1011" s="338"/>
      <c r="G1011" s="29"/>
      <c r="H1011" s="29"/>
      <c r="I1011" s="29"/>
      <c r="J1011" s="29"/>
      <c r="K1011" s="29"/>
      <c r="L1011" s="29"/>
      <c r="M1011" s="29"/>
      <c r="N1011" s="29"/>
      <c r="O1011" s="29"/>
      <c r="P1011" s="29"/>
      <c r="Q1011" s="29"/>
      <c r="R1011" s="29"/>
      <c r="S1011" s="29"/>
      <c r="T1011" s="325"/>
      <c r="U1011" s="29"/>
      <c r="V1011" s="29"/>
      <c r="W1011" s="29"/>
      <c r="X1011" s="29"/>
      <c r="Y1011" s="29"/>
      <c r="Z1011" s="29"/>
      <c r="AA1011" s="29"/>
      <c r="AB1011" s="29"/>
      <c r="AC1011" s="29"/>
      <c r="AD1011" s="29"/>
      <c r="AE1011" s="29"/>
      <c r="AF1011" s="29"/>
      <c r="AG1011" s="29"/>
      <c r="AH1011" s="29"/>
      <c r="AI1011" s="29"/>
      <c r="AJ1011" s="29"/>
      <c r="AK1011" s="29"/>
    </row>
  </sheetData>
  <mergeCells count="33">
    <mergeCell ref="C43:E43"/>
    <mergeCell ref="B7:B10"/>
    <mergeCell ref="B11:B14"/>
    <mergeCell ref="B15:B18"/>
    <mergeCell ref="B19:B22"/>
    <mergeCell ref="B23:B26"/>
    <mergeCell ref="B27:B30"/>
    <mergeCell ref="B31:B34"/>
    <mergeCell ref="B35:B38"/>
    <mergeCell ref="B39:B42"/>
    <mergeCell ref="C1:T1"/>
    <mergeCell ref="C2:T2"/>
    <mergeCell ref="C3:T3"/>
    <mergeCell ref="C4:T4"/>
    <mergeCell ref="C5:T5"/>
    <mergeCell ref="C47:Q47"/>
    <mergeCell ref="C48:Q48"/>
    <mergeCell ref="C49:G49"/>
    <mergeCell ref="H49:Q49"/>
    <mergeCell ref="C51:C54"/>
    <mergeCell ref="D51:D54"/>
    <mergeCell ref="E51:E54"/>
    <mergeCell ref="C55:Q55"/>
    <mergeCell ref="D56:G59"/>
    <mergeCell ref="E66:E69"/>
    <mergeCell ref="D71:G74"/>
    <mergeCell ref="C62:Q62"/>
    <mergeCell ref="C63:Q63"/>
    <mergeCell ref="C64:G64"/>
    <mergeCell ref="H64:Q64"/>
    <mergeCell ref="C66:C69"/>
    <mergeCell ref="D66:D69"/>
    <mergeCell ref="C70:Q70"/>
  </mergeCells>
  <dataValidations count="1">
    <dataValidation type="list" allowBlank="1" showInputMessage="1" showErrorMessage="1" sqref="S7:S38" xr:uid="{C68ACEAA-2C67-4982-9F5C-7C71D75FD4A9}">
      <formula1>"Passed, Failed"</formula1>
    </dataValidation>
  </dataValidations>
  <pageMargins left="0.7" right="0.7" top="0.75" bottom="0.75" header="0" footer="0"/>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66FFFF"/>
    <outlinePr summaryBelow="0" summaryRight="0"/>
  </sheetPr>
  <dimension ref="A1:T116"/>
  <sheetViews>
    <sheetView workbookViewId="0">
      <pane ySplit="6" topLeftCell="E7" activePane="bottomLeft" state="frozen"/>
      <selection pane="bottomLeft" activeCell="K22" sqref="K22"/>
      <selection activeCell="A7" sqref="A7"/>
    </sheetView>
  </sheetViews>
  <sheetFormatPr defaultColWidth="14.42578125" defaultRowHeight="15" customHeight="1"/>
  <cols>
    <col min="1" max="1" width="13" customWidth="1"/>
    <col min="2" max="2" width="16.140625" customWidth="1"/>
    <col min="3" max="3" width="11.140625" customWidth="1"/>
    <col min="4" max="4" width="17.42578125" style="260" customWidth="1"/>
    <col min="5" max="5" width="37.85546875" customWidth="1"/>
    <col min="6" max="6" width="18.85546875" style="244" customWidth="1"/>
    <col min="8" max="8" width="14.85546875" customWidth="1"/>
    <col min="11" max="18" width="14.42578125" customWidth="1"/>
    <col min="19" max="19" width="28.42578125" customWidth="1"/>
    <col min="20" max="20" width="9.85546875" style="252" customWidth="1"/>
  </cols>
  <sheetData>
    <row r="1" spans="1:20">
      <c r="A1" s="1309" t="s">
        <v>542</v>
      </c>
      <c r="B1" s="1286"/>
      <c r="C1" s="1286"/>
      <c r="D1" s="1286"/>
      <c r="E1" s="1286"/>
      <c r="F1" s="1286"/>
      <c r="G1" s="1286"/>
      <c r="H1" s="1286"/>
      <c r="I1" s="1286"/>
      <c r="J1" s="1286"/>
      <c r="K1" s="1286"/>
      <c r="L1" s="1286"/>
      <c r="M1" s="1286"/>
      <c r="N1" s="1286"/>
      <c r="O1" s="1286"/>
      <c r="P1" s="1286"/>
      <c r="Q1" s="1286"/>
      <c r="R1" s="1286"/>
      <c r="S1" s="1286"/>
      <c r="T1" s="1286"/>
    </row>
    <row r="2" spans="1:20">
      <c r="A2" s="1309" t="s">
        <v>543</v>
      </c>
      <c r="B2" s="1286"/>
      <c r="C2" s="1286"/>
      <c r="D2" s="1286"/>
      <c r="E2" s="1286"/>
      <c r="F2" s="1286"/>
      <c r="G2" s="1286"/>
      <c r="H2" s="1286"/>
      <c r="I2" s="1286"/>
      <c r="J2" s="1286"/>
      <c r="K2" s="1286"/>
      <c r="L2" s="1286"/>
      <c r="M2" s="1286"/>
      <c r="N2" s="1286"/>
      <c r="O2" s="1286"/>
      <c r="P2" s="1286"/>
      <c r="Q2" s="1286"/>
      <c r="R2" s="1286"/>
      <c r="S2" s="1286"/>
      <c r="T2" s="1286"/>
    </row>
    <row r="3" spans="1:20" s="463" customFormat="1">
      <c r="A3" s="1286" t="s">
        <v>544</v>
      </c>
      <c r="B3" s="1286"/>
      <c r="C3" s="1286"/>
      <c r="D3" s="1286"/>
      <c r="E3" s="1286"/>
      <c r="F3" s="1286"/>
      <c r="G3" s="1286"/>
      <c r="H3" s="1286"/>
      <c r="I3" s="1286"/>
      <c r="J3" s="1286"/>
      <c r="K3" s="1286"/>
      <c r="L3" s="1286"/>
      <c r="M3" s="1286"/>
      <c r="N3" s="1286"/>
      <c r="O3" s="1286"/>
      <c r="P3" s="1286"/>
      <c r="Q3" s="1286"/>
      <c r="R3" s="1286"/>
      <c r="S3" s="1286"/>
      <c r="T3" s="1286"/>
    </row>
    <row r="4" spans="1:20" s="463" customFormat="1">
      <c r="A4" s="1221" t="s">
        <v>1184</v>
      </c>
      <c r="B4" s="1221"/>
      <c r="C4" s="1221"/>
      <c r="D4" s="1221"/>
      <c r="E4" s="1221"/>
      <c r="F4" s="1221"/>
      <c r="G4" s="1221"/>
      <c r="H4" s="1221"/>
      <c r="I4" s="1221"/>
      <c r="J4" s="1221"/>
      <c r="K4" s="1221"/>
      <c r="L4" s="1221"/>
      <c r="M4" s="1221"/>
      <c r="N4" s="1221"/>
      <c r="O4" s="1221"/>
      <c r="P4" s="1221"/>
      <c r="Q4" s="1221"/>
      <c r="R4" s="1221"/>
      <c r="S4" s="1221"/>
      <c r="T4" s="1221"/>
    </row>
    <row r="5" spans="1:20">
      <c r="A5" s="1341" t="s">
        <v>1185</v>
      </c>
      <c r="B5" s="1342"/>
      <c r="C5" s="1342"/>
      <c r="D5" s="1342"/>
      <c r="E5" s="1342"/>
      <c r="F5" s="1342"/>
      <c r="G5" s="1342"/>
      <c r="H5" s="1342"/>
      <c r="I5" s="1342"/>
      <c r="J5" s="1342"/>
      <c r="K5" s="1342"/>
      <c r="L5" s="1342"/>
      <c r="M5" s="1342"/>
      <c r="N5" s="1342"/>
      <c r="O5" s="1342"/>
      <c r="P5" s="1342"/>
      <c r="Q5" s="1342"/>
      <c r="R5" s="1342"/>
      <c r="S5" s="1342"/>
      <c r="T5" s="1342"/>
    </row>
    <row r="6" spans="1:20" s="259" customFormat="1" ht="29.25" customHeight="1">
      <c r="A6" s="309" t="s">
        <v>185</v>
      </c>
      <c r="B6" s="310" t="s">
        <v>186</v>
      </c>
      <c r="C6" s="310" t="s">
        <v>187</v>
      </c>
      <c r="D6" s="778" t="s">
        <v>188</v>
      </c>
      <c r="E6" s="310" t="s">
        <v>189</v>
      </c>
      <c r="F6" s="310" t="s">
        <v>191</v>
      </c>
      <c r="G6" s="310" t="s">
        <v>192</v>
      </c>
      <c r="H6" s="310" t="s">
        <v>193</v>
      </c>
      <c r="I6" s="310" t="s">
        <v>194</v>
      </c>
      <c r="J6" s="310" t="s">
        <v>195</v>
      </c>
      <c r="K6" s="310" t="s">
        <v>196</v>
      </c>
      <c r="L6" s="310" t="s">
        <v>197</v>
      </c>
      <c r="M6" s="310" t="s">
        <v>198</v>
      </c>
      <c r="N6" s="310" t="s">
        <v>199</v>
      </c>
      <c r="O6" s="310" t="s">
        <v>200</v>
      </c>
      <c r="P6" s="310" t="s">
        <v>201</v>
      </c>
      <c r="Q6" s="310" t="s">
        <v>202</v>
      </c>
      <c r="R6" s="309" t="s">
        <v>203</v>
      </c>
      <c r="S6" s="446" t="s">
        <v>609</v>
      </c>
      <c r="T6" s="446" t="s">
        <v>205</v>
      </c>
    </row>
    <row r="7" spans="1:20">
      <c r="A7" s="1033" t="s">
        <v>208</v>
      </c>
      <c r="B7" s="1394" t="s">
        <v>3</v>
      </c>
      <c r="C7" s="139">
        <v>1</v>
      </c>
      <c r="D7" s="779" t="s">
        <v>1186</v>
      </c>
      <c r="E7" s="210" t="s">
        <v>1187</v>
      </c>
      <c r="F7" s="771">
        <v>5.77</v>
      </c>
      <c r="G7" s="204">
        <v>5.89</v>
      </c>
      <c r="H7" s="204">
        <v>6.08</v>
      </c>
      <c r="I7" s="204">
        <v>6.86</v>
      </c>
      <c r="J7" s="204">
        <v>6.25</v>
      </c>
      <c r="K7" s="204">
        <v>5.5</v>
      </c>
      <c r="L7" s="204">
        <v>6.7</v>
      </c>
      <c r="M7" s="204" t="s">
        <v>19</v>
      </c>
      <c r="N7" s="204">
        <v>4.3</v>
      </c>
      <c r="O7" s="204" t="s">
        <v>19</v>
      </c>
      <c r="P7" s="204" t="s">
        <v>19</v>
      </c>
      <c r="Q7" s="205" t="s">
        <v>19</v>
      </c>
      <c r="R7" s="205" cm="1">
        <f t="array" ref="R7">AVERAGE(IF(LEFT(F7:Q7,1)="&lt;", VALUE(MID(F7:Q7,2,99)), F7:Q7))</f>
        <v>5.9187500000000002</v>
      </c>
      <c r="S7" s="205" t="s">
        <v>211</v>
      </c>
      <c r="T7" s="655">
        <v>6</v>
      </c>
    </row>
    <row r="8" spans="1:20">
      <c r="A8" s="1015"/>
      <c r="B8" s="1346"/>
      <c r="C8" s="128">
        <v>2</v>
      </c>
      <c r="D8" s="780" t="s">
        <v>159</v>
      </c>
      <c r="E8" s="211" t="s">
        <v>1188</v>
      </c>
      <c r="F8" s="608">
        <v>6.23</v>
      </c>
      <c r="G8" s="133">
        <v>6.31</v>
      </c>
      <c r="H8" s="133">
        <v>6.35</v>
      </c>
      <c r="I8" s="133">
        <v>6.5</v>
      </c>
      <c r="J8" s="133">
        <v>6.36</v>
      </c>
      <c r="K8" s="133">
        <v>5.0999999999999996</v>
      </c>
      <c r="L8" s="133">
        <v>6.8</v>
      </c>
      <c r="M8" s="133" t="s">
        <v>19</v>
      </c>
      <c r="N8" s="133">
        <v>3.1</v>
      </c>
      <c r="O8" s="133" t="s">
        <v>19</v>
      </c>
      <c r="P8" s="133" t="s">
        <v>19</v>
      </c>
      <c r="Q8" s="34" t="s">
        <v>19</v>
      </c>
      <c r="R8" s="205" cm="1">
        <f t="array" ref="R8">AVERAGE(IF(LEFT(F8:Q8,1)="&lt;", VALUE(MID(F8:Q8,2,99)), F8:Q8))</f>
        <v>5.84375</v>
      </c>
      <c r="S8" s="207" t="s">
        <v>211</v>
      </c>
      <c r="T8" s="880">
        <v>6</v>
      </c>
    </row>
    <row r="9" spans="1:20">
      <c r="A9" s="1015"/>
      <c r="B9" s="1346"/>
      <c r="C9" s="128">
        <v>3</v>
      </c>
      <c r="D9" s="780" t="s">
        <v>160</v>
      </c>
      <c r="E9" s="211" t="s">
        <v>1189</v>
      </c>
      <c r="F9" s="608">
        <v>6.78</v>
      </c>
      <c r="G9" s="133">
        <v>7.01</v>
      </c>
      <c r="H9" s="133">
        <v>6.38</v>
      </c>
      <c r="I9" s="133">
        <v>6.36</v>
      </c>
      <c r="J9" s="133">
        <v>6.18</v>
      </c>
      <c r="K9" s="133">
        <v>6.4</v>
      </c>
      <c r="L9" s="133">
        <v>6</v>
      </c>
      <c r="M9" s="133" t="s">
        <v>19</v>
      </c>
      <c r="N9" s="133">
        <v>5.5</v>
      </c>
      <c r="O9" s="133" t="s">
        <v>19</v>
      </c>
      <c r="P9" s="133" t="s">
        <v>19</v>
      </c>
      <c r="Q9" s="34" t="s">
        <v>19</v>
      </c>
      <c r="R9" s="205" cm="1">
        <f t="array" ref="R9">AVERAGE(IF(LEFT(F9:Q9,1)="&lt;", VALUE(MID(F9:Q9,2,99)), F9:Q9))</f>
        <v>6.326249999999999</v>
      </c>
      <c r="S9" s="207" t="s">
        <v>211</v>
      </c>
      <c r="T9" s="615">
        <v>6</v>
      </c>
    </row>
    <row r="10" spans="1:20">
      <c r="A10" s="1015"/>
      <c r="B10" s="1346"/>
      <c r="C10" s="128">
        <v>4</v>
      </c>
      <c r="D10" s="780" t="s">
        <v>161</v>
      </c>
      <c r="E10" s="211" t="s">
        <v>1190</v>
      </c>
      <c r="F10" s="608">
        <v>6.69</v>
      </c>
      <c r="G10" s="133">
        <v>6.05</v>
      </c>
      <c r="H10" s="133">
        <v>6.15</v>
      </c>
      <c r="I10" s="133">
        <v>5.71</v>
      </c>
      <c r="J10" s="133">
        <v>5.96</v>
      </c>
      <c r="K10" s="133">
        <v>4.9000000000000004</v>
      </c>
      <c r="L10" s="133">
        <v>6.5</v>
      </c>
      <c r="M10" s="133" t="s">
        <v>19</v>
      </c>
      <c r="N10" s="133">
        <v>4.7</v>
      </c>
      <c r="O10" s="133" t="s">
        <v>19</v>
      </c>
      <c r="P10" s="133" t="s">
        <v>19</v>
      </c>
      <c r="Q10" s="34" t="s">
        <v>19</v>
      </c>
      <c r="R10" s="205" cm="1">
        <f t="array" ref="R10">AVERAGE(IF(LEFT(F10:Q10,1)="&lt;", VALUE(MID(F10:Q10,2,99)), F10:Q10))</f>
        <v>5.8325000000000005</v>
      </c>
      <c r="S10" s="207" t="s">
        <v>212</v>
      </c>
      <c r="T10" s="615">
        <v>6</v>
      </c>
    </row>
    <row r="11" spans="1:20">
      <c r="A11" s="1015"/>
      <c r="B11" s="1346"/>
      <c r="C11" s="128">
        <v>5</v>
      </c>
      <c r="D11" s="881" t="s">
        <v>162</v>
      </c>
      <c r="E11" s="882" t="s">
        <v>1191</v>
      </c>
      <c r="F11" s="883">
        <v>5.43</v>
      </c>
      <c r="G11" s="884">
        <v>5.65</v>
      </c>
      <c r="H11" s="884">
        <v>6.3</v>
      </c>
      <c r="I11" s="884">
        <v>5.42</v>
      </c>
      <c r="J11" s="884">
        <v>5.89</v>
      </c>
      <c r="K11" s="884">
        <v>3.7</v>
      </c>
      <c r="L11" s="884">
        <v>6.4</v>
      </c>
      <c r="M11" s="884" t="s">
        <v>19</v>
      </c>
      <c r="N11" s="884">
        <v>4.7</v>
      </c>
      <c r="O11" s="884" t="s">
        <v>19</v>
      </c>
      <c r="P11" s="884" t="s">
        <v>19</v>
      </c>
      <c r="Q11" s="34" t="s">
        <v>19</v>
      </c>
      <c r="R11" s="205" cm="1">
        <f t="array" ref="R11">AVERAGE(IF(LEFT(F11:Q11,1)="&lt;", VALUE(MID(F11:Q11,2,99)), F11:Q11))</f>
        <v>5.4362500000000002</v>
      </c>
      <c r="S11" s="207" t="s">
        <v>212</v>
      </c>
      <c r="T11" s="615">
        <v>6</v>
      </c>
    </row>
    <row r="12" spans="1:20">
      <c r="A12" s="1015"/>
      <c r="B12" s="1346"/>
      <c r="C12" s="128">
        <v>6</v>
      </c>
      <c r="D12" s="881" t="s">
        <v>163</v>
      </c>
      <c r="E12" s="882" t="s">
        <v>1192</v>
      </c>
      <c r="F12" s="883">
        <v>5.85</v>
      </c>
      <c r="G12" s="884">
        <v>5.61</v>
      </c>
      <c r="H12" s="884">
        <v>6.39</v>
      </c>
      <c r="I12" s="884">
        <v>4.92</v>
      </c>
      <c r="J12" s="884">
        <v>6.03</v>
      </c>
      <c r="K12" s="884">
        <v>2.9</v>
      </c>
      <c r="L12" s="884">
        <v>6.2</v>
      </c>
      <c r="M12" s="884" t="s">
        <v>19</v>
      </c>
      <c r="N12" s="884">
        <v>5.8</v>
      </c>
      <c r="O12" s="884" t="s">
        <v>19</v>
      </c>
      <c r="P12" s="884" t="s">
        <v>19</v>
      </c>
      <c r="Q12" s="34" t="s">
        <v>19</v>
      </c>
      <c r="R12" s="205" cm="1">
        <f t="array" ref="R12">AVERAGE(IF(LEFT(F12:Q12,1)="&lt;", VALUE(MID(F12:Q12,2,99)), F12:Q12))</f>
        <v>5.4625000000000004</v>
      </c>
      <c r="S12" s="207" t="s">
        <v>212</v>
      </c>
      <c r="T12" s="615">
        <v>6</v>
      </c>
    </row>
    <row r="13" spans="1:20">
      <c r="A13" s="1015"/>
      <c r="B13" s="1346"/>
      <c r="C13" s="128">
        <v>7</v>
      </c>
      <c r="D13" s="881" t="s">
        <v>164</v>
      </c>
      <c r="E13" s="882" t="s">
        <v>1193</v>
      </c>
      <c r="F13" s="883">
        <v>6.58</v>
      </c>
      <c r="G13" s="884">
        <v>6.11</v>
      </c>
      <c r="H13" s="884">
        <v>6.37</v>
      </c>
      <c r="I13" s="884">
        <v>5.56</v>
      </c>
      <c r="J13" s="884">
        <v>5.85</v>
      </c>
      <c r="K13" s="884">
        <v>5.0999999999999996</v>
      </c>
      <c r="L13" s="884">
        <v>6</v>
      </c>
      <c r="M13" s="884" t="s">
        <v>19</v>
      </c>
      <c r="N13" s="884">
        <v>6.7</v>
      </c>
      <c r="O13" s="884" t="s">
        <v>19</v>
      </c>
      <c r="P13" s="884" t="s">
        <v>19</v>
      </c>
      <c r="Q13" s="34" t="s">
        <v>19</v>
      </c>
      <c r="R13" s="205" cm="1">
        <f t="array" ref="R13">AVERAGE(IF(LEFT(F13:Q13,1)="&lt;", VALUE(MID(F13:Q13,2,99)), F13:Q13))</f>
        <v>6.0337500000000004</v>
      </c>
      <c r="S13" s="207" t="s">
        <v>212</v>
      </c>
      <c r="T13" s="615">
        <v>6</v>
      </c>
    </row>
    <row r="14" spans="1:20">
      <c r="A14" s="1015"/>
      <c r="B14" s="1347"/>
      <c r="C14" s="128">
        <v>8</v>
      </c>
      <c r="D14" s="881" t="s">
        <v>165</v>
      </c>
      <c r="E14" s="882" t="s">
        <v>1194</v>
      </c>
      <c r="F14" s="883">
        <v>6.65</v>
      </c>
      <c r="G14" s="884">
        <v>6.01</v>
      </c>
      <c r="H14" s="884">
        <v>6.31</v>
      </c>
      <c r="I14" s="884">
        <v>5.76</v>
      </c>
      <c r="J14" s="884">
        <v>5.79</v>
      </c>
      <c r="K14" s="884">
        <v>4.3</v>
      </c>
      <c r="L14" s="884">
        <v>5.9</v>
      </c>
      <c r="M14" s="884" t="s">
        <v>19</v>
      </c>
      <c r="N14" s="884">
        <v>5.9</v>
      </c>
      <c r="O14" s="884" t="s">
        <v>19</v>
      </c>
      <c r="P14" s="884" t="s">
        <v>19</v>
      </c>
      <c r="Q14" s="34" t="s">
        <v>19</v>
      </c>
      <c r="R14" s="205" cm="1">
        <f t="array" ref="R14">AVERAGE(IF(LEFT(F14:Q14,1)="&lt;", VALUE(MID(F14:Q14,2,99)), F14:Q14))</f>
        <v>5.8274999999999988</v>
      </c>
      <c r="S14" s="207" t="s">
        <v>212</v>
      </c>
      <c r="T14" s="615">
        <v>6</v>
      </c>
    </row>
    <row r="15" spans="1:20">
      <c r="A15" s="1015"/>
      <c r="B15" s="1345" t="s">
        <v>6</v>
      </c>
      <c r="C15" s="139">
        <v>1</v>
      </c>
      <c r="D15" s="779" t="s">
        <v>1186</v>
      </c>
      <c r="E15" s="210" t="s">
        <v>1187</v>
      </c>
      <c r="F15" s="771">
        <v>11</v>
      </c>
      <c r="G15" s="204">
        <v>8</v>
      </c>
      <c r="H15" s="204">
        <v>10</v>
      </c>
      <c r="I15" s="204">
        <v>12</v>
      </c>
      <c r="J15" s="204">
        <v>18</v>
      </c>
      <c r="K15" s="204">
        <v>13</v>
      </c>
      <c r="L15" s="204">
        <v>9</v>
      </c>
      <c r="M15" s="204" t="s">
        <v>19</v>
      </c>
      <c r="N15" s="204">
        <v>8</v>
      </c>
      <c r="O15" s="204" t="s">
        <v>19</v>
      </c>
      <c r="P15" s="204" t="s">
        <v>19</v>
      </c>
      <c r="Q15" s="131" t="s">
        <v>19</v>
      </c>
      <c r="R15" s="205" cm="1">
        <f t="array" ref="R15">AVERAGE(IF(LEFT(F15:Q15,1)="&lt;", VALUE(MID(F15:Q15,2,99)), F15:Q15))</f>
        <v>11.125</v>
      </c>
      <c r="S15" s="205" t="s">
        <v>211</v>
      </c>
      <c r="T15" s="599">
        <v>50</v>
      </c>
    </row>
    <row r="16" spans="1:20">
      <c r="A16" s="1015"/>
      <c r="B16" s="1346"/>
      <c r="C16" s="128">
        <v>2</v>
      </c>
      <c r="D16" s="780" t="s">
        <v>158</v>
      </c>
      <c r="E16" s="211" t="s">
        <v>1188</v>
      </c>
      <c r="F16" s="608">
        <v>13</v>
      </c>
      <c r="G16" s="133">
        <v>12</v>
      </c>
      <c r="H16" s="133">
        <v>8</v>
      </c>
      <c r="I16" s="973">
        <v>11</v>
      </c>
      <c r="J16" s="133">
        <v>14</v>
      </c>
      <c r="K16" s="133">
        <v>9</v>
      </c>
      <c r="L16" s="133">
        <v>7</v>
      </c>
      <c r="M16" s="133" t="s">
        <v>19</v>
      </c>
      <c r="N16" s="133">
        <v>7</v>
      </c>
      <c r="O16" s="133" t="s">
        <v>19</v>
      </c>
      <c r="P16" s="133" t="s">
        <v>19</v>
      </c>
      <c r="Q16" s="34" t="s">
        <v>19</v>
      </c>
      <c r="R16" s="205" cm="1">
        <f t="array" ref="R16">AVERAGE(IF(LEFT(F16:Q16,1)="&lt;", VALUE(MID(F16:Q16,2,99)), F16:Q16))</f>
        <v>10.125</v>
      </c>
      <c r="S16" s="207" t="s">
        <v>211</v>
      </c>
      <c r="T16" s="615">
        <v>50</v>
      </c>
    </row>
    <row r="17" spans="1:20">
      <c r="A17" s="1015"/>
      <c r="B17" s="1346"/>
      <c r="C17" s="128">
        <v>3</v>
      </c>
      <c r="D17" s="780" t="s">
        <v>160</v>
      </c>
      <c r="E17" s="211" t="s">
        <v>1189</v>
      </c>
      <c r="F17" s="608">
        <v>10</v>
      </c>
      <c r="G17" s="133">
        <v>12</v>
      </c>
      <c r="H17" s="133">
        <v>8</v>
      </c>
      <c r="I17" s="133">
        <v>9</v>
      </c>
      <c r="J17" s="133">
        <v>17</v>
      </c>
      <c r="K17" s="133" t="s">
        <v>813</v>
      </c>
      <c r="L17" s="133">
        <v>10</v>
      </c>
      <c r="M17" s="133" t="s">
        <v>19</v>
      </c>
      <c r="N17" s="133">
        <v>6</v>
      </c>
      <c r="O17" s="133" t="s">
        <v>19</v>
      </c>
      <c r="P17" s="133" t="s">
        <v>19</v>
      </c>
      <c r="Q17" s="34" t="s">
        <v>19</v>
      </c>
      <c r="R17" s="205" cm="1">
        <f t="array" ref="R17">AVERAGE(IF(LEFT(F17:Q17,1)="&lt;", VALUE(MID(F17:Q17,2,99)), F17:Q17))</f>
        <v>9.3249999999999993</v>
      </c>
      <c r="S17" s="207" t="s">
        <v>211</v>
      </c>
      <c r="T17" s="615">
        <v>50</v>
      </c>
    </row>
    <row r="18" spans="1:20">
      <c r="A18" s="1015"/>
      <c r="B18" s="1346"/>
      <c r="C18" s="128">
        <v>4</v>
      </c>
      <c r="D18" s="780" t="s">
        <v>161</v>
      </c>
      <c r="E18" s="211" t="s">
        <v>1190</v>
      </c>
      <c r="F18" s="608">
        <v>6</v>
      </c>
      <c r="G18" s="133">
        <v>12</v>
      </c>
      <c r="H18" s="133">
        <v>7</v>
      </c>
      <c r="I18" s="133">
        <v>13</v>
      </c>
      <c r="J18" s="133">
        <v>19</v>
      </c>
      <c r="K18" s="133">
        <v>11</v>
      </c>
      <c r="L18" s="133">
        <v>6</v>
      </c>
      <c r="M18" s="133" t="s">
        <v>19</v>
      </c>
      <c r="N18" s="133">
        <v>5</v>
      </c>
      <c r="O18" s="133" t="s">
        <v>19</v>
      </c>
      <c r="P18" s="133" t="s">
        <v>19</v>
      </c>
      <c r="Q18" s="34" t="s">
        <v>19</v>
      </c>
      <c r="R18" s="205" cm="1">
        <f t="array" ref="R18">AVERAGE(IF(LEFT(F18:Q18,1)="&lt;", VALUE(MID(F18:Q18,2,99)), F18:Q18))</f>
        <v>9.875</v>
      </c>
      <c r="S18" s="207" t="s">
        <v>211</v>
      </c>
      <c r="T18" s="615">
        <v>50</v>
      </c>
    </row>
    <row r="19" spans="1:20">
      <c r="A19" s="1015"/>
      <c r="B19" s="1346"/>
      <c r="C19" s="128">
        <v>5</v>
      </c>
      <c r="D19" s="881" t="s">
        <v>162</v>
      </c>
      <c r="E19" s="882" t="s">
        <v>1191</v>
      </c>
      <c r="F19" s="608">
        <v>7</v>
      </c>
      <c r="G19" s="133">
        <v>14</v>
      </c>
      <c r="H19" s="133">
        <v>8</v>
      </c>
      <c r="I19" s="133">
        <v>14</v>
      </c>
      <c r="J19" s="133">
        <v>13</v>
      </c>
      <c r="K19" s="133">
        <v>11</v>
      </c>
      <c r="L19" s="133">
        <v>9</v>
      </c>
      <c r="M19" s="133" t="s">
        <v>19</v>
      </c>
      <c r="N19" s="133">
        <v>7</v>
      </c>
      <c r="O19" s="133" t="s">
        <v>19</v>
      </c>
      <c r="P19" s="133" t="s">
        <v>19</v>
      </c>
      <c r="Q19" s="34" t="s">
        <v>19</v>
      </c>
      <c r="R19" s="205" cm="1">
        <f t="array" ref="R19">AVERAGE(IF(LEFT(F19:Q19,1)="&lt;", VALUE(MID(F19:Q19,2,99)), F19:Q19))</f>
        <v>10.375</v>
      </c>
      <c r="S19" s="207" t="s">
        <v>211</v>
      </c>
      <c r="T19" s="615">
        <v>50</v>
      </c>
    </row>
    <row r="20" spans="1:20">
      <c r="A20" s="1015"/>
      <c r="B20" s="1346"/>
      <c r="C20" s="128">
        <v>6</v>
      </c>
      <c r="D20" s="881" t="s">
        <v>163</v>
      </c>
      <c r="E20" s="882" t="s">
        <v>1192</v>
      </c>
      <c r="F20" s="608">
        <v>13</v>
      </c>
      <c r="G20" s="133">
        <v>12</v>
      </c>
      <c r="H20" s="133">
        <v>9</v>
      </c>
      <c r="I20" s="133">
        <v>10</v>
      </c>
      <c r="J20" s="133">
        <v>47</v>
      </c>
      <c r="K20" s="133">
        <v>11</v>
      </c>
      <c r="L20" s="133">
        <v>9</v>
      </c>
      <c r="M20" s="133" t="s">
        <v>19</v>
      </c>
      <c r="N20" s="133">
        <v>26</v>
      </c>
      <c r="O20" s="133" t="s">
        <v>19</v>
      </c>
      <c r="P20" s="133" t="s">
        <v>19</v>
      </c>
      <c r="Q20" s="34" t="s">
        <v>19</v>
      </c>
      <c r="R20" s="205" cm="1">
        <f t="array" ref="R20">AVERAGE(IF(LEFT(F20:Q20,1)="&lt;", VALUE(MID(F20:Q20,2,99)), F20:Q20))</f>
        <v>17.125</v>
      </c>
      <c r="S20" s="207" t="s">
        <v>211</v>
      </c>
      <c r="T20" s="615">
        <v>50</v>
      </c>
    </row>
    <row r="21" spans="1:20">
      <c r="A21" s="1015"/>
      <c r="B21" s="1346"/>
      <c r="C21" s="128">
        <v>7</v>
      </c>
      <c r="D21" s="881" t="s">
        <v>164</v>
      </c>
      <c r="E21" s="882" t="s">
        <v>1193</v>
      </c>
      <c r="F21" s="608">
        <v>10</v>
      </c>
      <c r="G21" s="133">
        <v>13</v>
      </c>
      <c r="H21" s="133">
        <v>9</v>
      </c>
      <c r="I21" s="133">
        <v>12</v>
      </c>
      <c r="J21" s="133">
        <v>13</v>
      </c>
      <c r="K21" s="133">
        <v>14</v>
      </c>
      <c r="L21" s="133">
        <v>11</v>
      </c>
      <c r="M21" s="133" t="s">
        <v>19</v>
      </c>
      <c r="N21" s="133">
        <v>7</v>
      </c>
      <c r="O21" s="133" t="s">
        <v>19</v>
      </c>
      <c r="P21" s="133" t="s">
        <v>19</v>
      </c>
      <c r="Q21" s="34" t="s">
        <v>19</v>
      </c>
      <c r="R21" s="205" cm="1">
        <f t="array" ref="R21">AVERAGE(IF(LEFT(F21:Q21,1)="&lt;", VALUE(MID(F21:Q21,2,99)), F21:Q21))</f>
        <v>11.125</v>
      </c>
      <c r="S21" s="207" t="s">
        <v>211</v>
      </c>
      <c r="T21" s="615">
        <v>50</v>
      </c>
    </row>
    <row r="22" spans="1:20">
      <c r="A22" s="1015"/>
      <c r="B22" s="1347"/>
      <c r="C22" s="885">
        <v>8</v>
      </c>
      <c r="D22" s="881" t="s">
        <v>165</v>
      </c>
      <c r="E22" s="882" t="s">
        <v>1194</v>
      </c>
      <c r="F22" s="883">
        <v>11</v>
      </c>
      <c r="G22" s="884">
        <v>12</v>
      </c>
      <c r="H22" s="884">
        <v>10</v>
      </c>
      <c r="I22" s="884">
        <v>14</v>
      </c>
      <c r="J22" s="884">
        <v>22</v>
      </c>
      <c r="K22" s="884">
        <v>12</v>
      </c>
      <c r="L22" s="884">
        <v>13</v>
      </c>
      <c r="M22" s="884" t="s">
        <v>19</v>
      </c>
      <c r="N22" s="884">
        <v>5</v>
      </c>
      <c r="O22" s="884" t="s">
        <v>19</v>
      </c>
      <c r="P22" s="884" t="s">
        <v>19</v>
      </c>
      <c r="Q22" s="34" t="s">
        <v>19</v>
      </c>
      <c r="R22" s="205" cm="1">
        <f t="array" ref="R22">AVERAGE(IF(LEFT(F22:Q22,1)="&lt;", VALUE(MID(F22:Q22,2,99)), F22:Q22))</f>
        <v>12.375</v>
      </c>
      <c r="S22" s="207" t="s">
        <v>211</v>
      </c>
      <c r="T22" s="615">
        <v>50</v>
      </c>
    </row>
    <row r="23" spans="1:20">
      <c r="A23" s="1015"/>
      <c r="B23" s="1345" t="s">
        <v>7</v>
      </c>
      <c r="C23" s="139">
        <v>1</v>
      </c>
      <c r="D23" s="779" t="s">
        <v>1186</v>
      </c>
      <c r="E23" s="210" t="s">
        <v>1187</v>
      </c>
      <c r="F23" s="771">
        <v>7.21</v>
      </c>
      <c r="G23" s="204">
        <v>7.11</v>
      </c>
      <c r="H23" s="204">
        <v>7.27</v>
      </c>
      <c r="I23" s="204">
        <v>7.11</v>
      </c>
      <c r="J23" s="204">
        <v>7.09</v>
      </c>
      <c r="K23" s="204">
        <v>7.1</v>
      </c>
      <c r="L23" s="204">
        <v>7.22</v>
      </c>
      <c r="M23" s="204" t="s">
        <v>19</v>
      </c>
      <c r="N23" s="204">
        <v>7.17</v>
      </c>
      <c r="O23" s="204" t="s">
        <v>19</v>
      </c>
      <c r="P23" s="204" t="s">
        <v>19</v>
      </c>
      <c r="Q23" s="131" t="s">
        <v>19</v>
      </c>
      <c r="R23" s="205" cm="1">
        <f t="array" ref="R23">AVERAGE(IF(LEFT(F23:Q23,1)="&lt;", VALUE(MID(F23:Q23,2,99)), F23:Q23))</f>
        <v>7.16</v>
      </c>
      <c r="S23" s="205" t="s">
        <v>211</v>
      </c>
      <c r="T23" s="599" t="s">
        <v>214</v>
      </c>
    </row>
    <row r="24" spans="1:20">
      <c r="A24" s="1015"/>
      <c r="B24" s="1346"/>
      <c r="C24" s="128">
        <v>2</v>
      </c>
      <c r="D24" s="780" t="s">
        <v>158</v>
      </c>
      <c r="E24" s="211" t="s">
        <v>1188</v>
      </c>
      <c r="F24" s="608">
        <v>7.69</v>
      </c>
      <c r="G24" s="133">
        <v>7.31</v>
      </c>
      <c r="H24" s="133">
        <v>7.8</v>
      </c>
      <c r="I24" s="133">
        <v>7.59</v>
      </c>
      <c r="J24" s="133">
        <v>7.51</v>
      </c>
      <c r="K24" s="133">
        <v>7.18</v>
      </c>
      <c r="L24" s="133">
        <v>7.17</v>
      </c>
      <c r="M24" s="133" t="s">
        <v>19</v>
      </c>
      <c r="N24" s="133">
        <v>7.08</v>
      </c>
      <c r="O24" s="133" t="s">
        <v>19</v>
      </c>
      <c r="P24" s="133" t="s">
        <v>19</v>
      </c>
      <c r="Q24" s="34" t="s">
        <v>19</v>
      </c>
      <c r="R24" s="205" cm="1">
        <f t="array" ref="R24">AVERAGE(IF(LEFT(F24:Q24,1)="&lt;", VALUE(MID(F24:Q24,2,99)), F24:Q24))</f>
        <v>7.4162499999999998</v>
      </c>
      <c r="S24" s="207" t="s">
        <v>211</v>
      </c>
      <c r="T24" s="615" t="s">
        <v>214</v>
      </c>
    </row>
    <row r="25" spans="1:20">
      <c r="A25" s="1015"/>
      <c r="B25" s="1346"/>
      <c r="C25" s="128">
        <v>3</v>
      </c>
      <c r="D25" s="780" t="s">
        <v>160</v>
      </c>
      <c r="E25" s="211" t="s">
        <v>1189</v>
      </c>
      <c r="F25" s="608">
        <v>7.81</v>
      </c>
      <c r="G25" s="133">
        <v>7.35</v>
      </c>
      <c r="H25" s="133">
        <v>7.6</v>
      </c>
      <c r="I25" s="133">
        <v>7.53</v>
      </c>
      <c r="J25" s="133">
        <v>7.81</v>
      </c>
      <c r="K25" s="133">
        <v>7.11</v>
      </c>
      <c r="L25" s="133">
        <v>6.96</v>
      </c>
      <c r="M25" s="133" t="s">
        <v>19</v>
      </c>
      <c r="N25" s="133">
        <v>7.15</v>
      </c>
      <c r="O25" s="133" t="s">
        <v>19</v>
      </c>
      <c r="P25" s="133" t="s">
        <v>19</v>
      </c>
      <c r="Q25" s="34" t="s">
        <v>19</v>
      </c>
      <c r="R25" s="205" cm="1">
        <f t="array" ref="R25">AVERAGE(IF(LEFT(F25:Q25,1)="&lt;", VALUE(MID(F25:Q25,2,99)), F25:Q25))</f>
        <v>7.415</v>
      </c>
      <c r="S25" s="207" t="s">
        <v>211</v>
      </c>
      <c r="T25" s="615" t="s">
        <v>214</v>
      </c>
    </row>
    <row r="26" spans="1:20">
      <c r="A26" s="1015"/>
      <c r="B26" s="1346"/>
      <c r="C26" s="128">
        <v>4</v>
      </c>
      <c r="D26" s="780" t="s">
        <v>161</v>
      </c>
      <c r="E26" s="211" t="s">
        <v>1190</v>
      </c>
      <c r="F26" s="608">
        <v>7.85</v>
      </c>
      <c r="G26" s="133">
        <v>8.0399999999999991</v>
      </c>
      <c r="H26" s="133">
        <v>7.81</v>
      </c>
      <c r="I26" s="133">
        <v>7.58</v>
      </c>
      <c r="J26" s="133">
        <v>7.89</v>
      </c>
      <c r="K26" s="133">
        <v>7.21</v>
      </c>
      <c r="L26" s="133">
        <v>7.5</v>
      </c>
      <c r="M26" s="133" t="s">
        <v>19</v>
      </c>
      <c r="N26" s="133">
        <v>7.11</v>
      </c>
      <c r="O26" s="133" t="s">
        <v>19</v>
      </c>
      <c r="P26" s="133" t="s">
        <v>19</v>
      </c>
      <c r="Q26" s="34" t="s">
        <v>19</v>
      </c>
      <c r="R26" s="205" cm="1">
        <f t="array" ref="R26">AVERAGE(IF(LEFT(F26:Q26,1)="&lt;", VALUE(MID(F26:Q26,2,99)), F26:Q26))</f>
        <v>7.6237500000000002</v>
      </c>
      <c r="S26" s="207" t="s">
        <v>211</v>
      </c>
      <c r="T26" s="615" t="s">
        <v>214</v>
      </c>
    </row>
    <row r="27" spans="1:20">
      <c r="A27" s="1015"/>
      <c r="B27" s="1346"/>
      <c r="C27" s="128">
        <v>5</v>
      </c>
      <c r="D27" s="881" t="s">
        <v>162</v>
      </c>
      <c r="E27" s="882" t="s">
        <v>1191</v>
      </c>
      <c r="F27" s="608">
        <v>7.91</v>
      </c>
      <c r="G27" s="133">
        <v>7.91</v>
      </c>
      <c r="H27" s="133">
        <v>7.9</v>
      </c>
      <c r="I27" s="133">
        <v>7.7</v>
      </c>
      <c r="J27" s="133">
        <v>7.85</v>
      </c>
      <c r="K27" s="133">
        <v>7.19</v>
      </c>
      <c r="L27" s="133">
        <v>6.35</v>
      </c>
      <c r="M27" s="133" t="s">
        <v>19</v>
      </c>
      <c r="N27" s="133">
        <v>7.19</v>
      </c>
      <c r="O27" s="133" t="s">
        <v>19</v>
      </c>
      <c r="P27" s="133" t="s">
        <v>19</v>
      </c>
      <c r="Q27" s="34" t="s">
        <v>19</v>
      </c>
      <c r="R27" s="205" cm="1">
        <f t="array" ref="R27">AVERAGE(IF(LEFT(F27:Q27,1)="&lt;", VALUE(MID(F27:Q27,2,99)), F27:Q27))</f>
        <v>7.4999999999999991</v>
      </c>
      <c r="S27" s="207" t="s">
        <v>211</v>
      </c>
      <c r="T27" s="615" t="s">
        <v>214</v>
      </c>
    </row>
    <row r="28" spans="1:20">
      <c r="A28" s="1015"/>
      <c r="B28" s="1346"/>
      <c r="C28" s="128">
        <v>6</v>
      </c>
      <c r="D28" s="881" t="s">
        <v>163</v>
      </c>
      <c r="E28" s="882" t="s">
        <v>1192</v>
      </c>
      <c r="F28" s="608">
        <v>7.97</v>
      </c>
      <c r="G28" s="133">
        <v>7.93</v>
      </c>
      <c r="H28" s="133">
        <v>7.83</v>
      </c>
      <c r="I28" s="133">
        <v>7.77</v>
      </c>
      <c r="J28" s="133">
        <v>8.02</v>
      </c>
      <c r="K28" s="133">
        <v>7.15</v>
      </c>
      <c r="L28" s="133">
        <v>7.12</v>
      </c>
      <c r="M28" s="133" t="s">
        <v>19</v>
      </c>
      <c r="N28" s="133">
        <v>7.23</v>
      </c>
      <c r="O28" s="133" t="s">
        <v>19</v>
      </c>
      <c r="P28" s="133" t="s">
        <v>19</v>
      </c>
      <c r="Q28" s="34" t="s">
        <v>19</v>
      </c>
      <c r="R28" s="205" cm="1">
        <f t="array" ref="R28">AVERAGE(IF(LEFT(F28:Q28,1)="&lt;", VALUE(MID(F28:Q28,2,99)), F28:Q28))</f>
        <v>7.6274999999999995</v>
      </c>
      <c r="S28" s="207" t="s">
        <v>211</v>
      </c>
      <c r="T28" s="615" t="s">
        <v>214</v>
      </c>
    </row>
    <row r="29" spans="1:20">
      <c r="A29" s="1015"/>
      <c r="B29" s="1346"/>
      <c r="C29" s="128">
        <v>7</v>
      </c>
      <c r="D29" s="881" t="s">
        <v>164</v>
      </c>
      <c r="E29" s="882" t="s">
        <v>1193</v>
      </c>
      <c r="F29" s="608">
        <v>7.85</v>
      </c>
      <c r="G29" s="133">
        <v>8.0399999999999991</v>
      </c>
      <c r="H29" s="133">
        <v>7.85</v>
      </c>
      <c r="I29" s="133">
        <v>7.6</v>
      </c>
      <c r="J29" s="133">
        <v>7.91</v>
      </c>
      <c r="K29" s="133">
        <v>7.13</v>
      </c>
      <c r="L29" s="133">
        <v>7</v>
      </c>
      <c r="M29" s="133" t="s">
        <v>19</v>
      </c>
      <c r="N29" s="133">
        <v>7.2</v>
      </c>
      <c r="O29" s="133" t="s">
        <v>19</v>
      </c>
      <c r="P29" s="133" t="s">
        <v>19</v>
      </c>
      <c r="Q29" s="34" t="s">
        <v>19</v>
      </c>
      <c r="R29" s="205" cm="1">
        <f t="array" ref="R29">AVERAGE(IF(LEFT(F29:Q29,1)="&lt;", VALUE(MID(F29:Q29,2,99)), F29:Q29))</f>
        <v>7.5725000000000007</v>
      </c>
      <c r="S29" s="207" t="s">
        <v>211</v>
      </c>
      <c r="T29" s="615" t="s">
        <v>214</v>
      </c>
    </row>
    <row r="30" spans="1:20">
      <c r="A30" s="1015"/>
      <c r="B30" s="1347"/>
      <c r="C30" s="128">
        <v>8</v>
      </c>
      <c r="D30" s="881" t="s">
        <v>165</v>
      </c>
      <c r="E30" s="882" t="s">
        <v>1194</v>
      </c>
      <c r="F30" s="608">
        <v>7.79</v>
      </c>
      <c r="G30" s="133">
        <v>8.0500000000000007</v>
      </c>
      <c r="H30" s="133">
        <v>7.83</v>
      </c>
      <c r="I30" s="133">
        <v>7.8</v>
      </c>
      <c r="J30" s="133">
        <v>7.9</v>
      </c>
      <c r="K30" s="133">
        <v>7.2</v>
      </c>
      <c r="L30" s="133">
        <v>7.32</v>
      </c>
      <c r="M30" s="133" t="s">
        <v>19</v>
      </c>
      <c r="N30" s="133">
        <v>7.24</v>
      </c>
      <c r="O30" s="133" t="s">
        <v>19</v>
      </c>
      <c r="P30" s="133" t="s">
        <v>19</v>
      </c>
      <c r="Q30" s="34" t="s">
        <v>19</v>
      </c>
      <c r="R30" s="205" cm="1">
        <f t="array" ref="R30">AVERAGE(IF(LEFT(F30:Q30,1)="&lt;", VALUE(MID(F30:Q30,2,99)), F30:Q30))</f>
        <v>7.6412500000000012</v>
      </c>
      <c r="S30" s="207" t="s">
        <v>211</v>
      </c>
      <c r="T30" s="615" t="s">
        <v>214</v>
      </c>
    </row>
    <row r="31" spans="1:20" ht="16.5" customHeight="1">
      <c r="A31" s="1015"/>
      <c r="B31" s="1345" t="s">
        <v>630</v>
      </c>
      <c r="C31" s="139">
        <v>1</v>
      </c>
      <c r="D31" s="779" t="s">
        <v>1186</v>
      </c>
      <c r="E31" s="210" t="s">
        <v>1187</v>
      </c>
      <c r="F31" s="771">
        <v>29.1</v>
      </c>
      <c r="G31" s="204">
        <v>29</v>
      </c>
      <c r="H31" s="204">
        <v>29.1</v>
      </c>
      <c r="I31" s="204">
        <v>30.5</v>
      </c>
      <c r="J31" s="204">
        <v>32.700000000000003</v>
      </c>
      <c r="K31" s="204">
        <v>30.1</v>
      </c>
      <c r="L31" s="204">
        <v>29.8</v>
      </c>
      <c r="M31" s="204" t="s">
        <v>19</v>
      </c>
      <c r="N31" s="204">
        <v>27.9</v>
      </c>
      <c r="O31" s="204" t="s">
        <v>19</v>
      </c>
      <c r="P31" s="204" t="s">
        <v>19</v>
      </c>
      <c r="Q31" s="131" t="s">
        <v>19</v>
      </c>
      <c r="R31" s="205" cm="1">
        <f t="array" ref="R31">AVERAGE(IF(LEFT(F31:Q31,1)="&lt;", VALUE(MID(F31:Q31,2,99)), F31:Q31))</f>
        <v>29.775000000000002</v>
      </c>
      <c r="S31" s="205" t="s">
        <v>212</v>
      </c>
      <c r="T31" s="607" t="s">
        <v>215</v>
      </c>
    </row>
    <row r="32" spans="1:20" ht="16.5" customHeight="1">
      <c r="A32" s="1015"/>
      <c r="B32" s="1346"/>
      <c r="C32" s="128">
        <v>2</v>
      </c>
      <c r="D32" s="780" t="s">
        <v>158</v>
      </c>
      <c r="E32" s="211" t="s">
        <v>1188</v>
      </c>
      <c r="F32" s="608">
        <v>29.3</v>
      </c>
      <c r="G32" s="133">
        <v>29.7</v>
      </c>
      <c r="H32" s="133">
        <v>29.2</v>
      </c>
      <c r="I32" s="133">
        <v>30.6</v>
      </c>
      <c r="J32" s="133">
        <v>34.6</v>
      </c>
      <c r="K32" s="133">
        <v>30.1</v>
      </c>
      <c r="L32" s="133">
        <v>29.6</v>
      </c>
      <c r="M32" s="133" t="s">
        <v>19</v>
      </c>
      <c r="N32" s="133">
        <v>28</v>
      </c>
      <c r="O32" s="133" t="s">
        <v>19</v>
      </c>
      <c r="P32" s="133" t="s">
        <v>19</v>
      </c>
      <c r="Q32" s="34" t="s">
        <v>19</v>
      </c>
      <c r="R32" s="205" cm="1">
        <f t="array" ref="R32">AVERAGE(IF(LEFT(F32:Q32,1)="&lt;", VALUE(MID(F32:Q32,2,99)), F32:Q32))</f>
        <v>30.137499999999999</v>
      </c>
      <c r="S32" s="207" t="s">
        <v>212</v>
      </c>
      <c r="T32" s="608" t="s">
        <v>215</v>
      </c>
    </row>
    <row r="33" spans="1:20" ht="16.5" customHeight="1">
      <c r="A33" s="1015"/>
      <c r="B33" s="1346"/>
      <c r="C33" s="128">
        <v>3</v>
      </c>
      <c r="D33" s="780" t="s">
        <v>160</v>
      </c>
      <c r="E33" s="211" t="s">
        <v>1189</v>
      </c>
      <c r="F33" s="608">
        <v>28.4</v>
      </c>
      <c r="G33" s="133">
        <v>29.8</v>
      </c>
      <c r="H33" s="133">
        <v>29.2</v>
      </c>
      <c r="I33" s="133">
        <v>30.6</v>
      </c>
      <c r="J33" s="133">
        <v>32.6</v>
      </c>
      <c r="K33" s="133">
        <v>31</v>
      </c>
      <c r="L33" s="133">
        <v>29.9</v>
      </c>
      <c r="M33" s="133" t="s">
        <v>19</v>
      </c>
      <c r="N33" s="133">
        <v>28</v>
      </c>
      <c r="O33" s="133" t="s">
        <v>19</v>
      </c>
      <c r="P33" s="133" t="s">
        <v>19</v>
      </c>
      <c r="Q33" s="34" t="s">
        <v>19</v>
      </c>
      <c r="R33" s="205" cm="1">
        <f t="array" ref="R33">AVERAGE(IF(LEFT(F33:Q33,1)="&lt;", VALUE(MID(F33:Q33,2,99)), F33:Q33))</f>
        <v>29.9375</v>
      </c>
      <c r="S33" s="207" t="s">
        <v>212</v>
      </c>
      <c r="T33" s="608" t="s">
        <v>215</v>
      </c>
    </row>
    <row r="34" spans="1:20">
      <c r="A34" s="1015"/>
      <c r="B34" s="1346"/>
      <c r="C34" s="128">
        <v>4</v>
      </c>
      <c r="D34" s="780" t="s">
        <v>161</v>
      </c>
      <c r="E34" s="211" t="s">
        <v>1190</v>
      </c>
      <c r="F34" s="608">
        <v>28.1</v>
      </c>
      <c r="G34" s="133">
        <v>29.8</v>
      </c>
      <c r="H34" s="133">
        <v>29.3</v>
      </c>
      <c r="I34" s="133">
        <v>31.1</v>
      </c>
      <c r="J34" s="133">
        <v>32.5</v>
      </c>
      <c r="K34" s="133">
        <v>31.1</v>
      </c>
      <c r="L34" s="133">
        <v>30.3</v>
      </c>
      <c r="M34" s="133" t="s">
        <v>19</v>
      </c>
      <c r="N34" s="133">
        <v>28.1</v>
      </c>
      <c r="O34" s="133" t="s">
        <v>19</v>
      </c>
      <c r="P34" s="133" t="s">
        <v>19</v>
      </c>
      <c r="Q34" s="34" t="s">
        <v>19</v>
      </c>
      <c r="R34" s="205" cm="1">
        <f t="array" ref="R34">AVERAGE(IF(LEFT(F34:Q34,1)="&lt;", VALUE(MID(F34:Q34,2,99)), F34:Q34))</f>
        <v>30.037500000000001</v>
      </c>
      <c r="S34" s="207" t="s">
        <v>212</v>
      </c>
      <c r="T34" s="608" t="s">
        <v>215</v>
      </c>
    </row>
    <row r="35" spans="1:20">
      <c r="A35" s="1015"/>
      <c r="B35" s="1346"/>
      <c r="C35" s="128">
        <v>5</v>
      </c>
      <c r="D35" s="881" t="s">
        <v>162</v>
      </c>
      <c r="E35" s="882" t="s">
        <v>1191</v>
      </c>
      <c r="F35" s="608">
        <v>28.3</v>
      </c>
      <c r="G35" s="133">
        <v>29.8</v>
      </c>
      <c r="H35" s="133">
        <v>29.5</v>
      </c>
      <c r="I35" s="133">
        <v>31.7</v>
      </c>
      <c r="J35" s="133">
        <v>32.799999999999997</v>
      </c>
      <c r="K35" s="133">
        <v>31.3</v>
      </c>
      <c r="L35" s="133">
        <v>30.2</v>
      </c>
      <c r="M35" s="133" t="s">
        <v>19</v>
      </c>
      <c r="N35" s="133">
        <v>28</v>
      </c>
      <c r="O35" s="133" t="s">
        <v>19</v>
      </c>
      <c r="P35" s="133" t="s">
        <v>19</v>
      </c>
      <c r="Q35" s="34" t="s">
        <v>19</v>
      </c>
      <c r="R35" s="205" cm="1">
        <f t="array" ref="R35">AVERAGE(IF(LEFT(F35:Q35,1)="&lt;", VALUE(MID(F35:Q35,2,99)), F35:Q35))</f>
        <v>30.2</v>
      </c>
      <c r="S35" s="207" t="s">
        <v>212</v>
      </c>
      <c r="T35" s="608" t="s">
        <v>215</v>
      </c>
    </row>
    <row r="36" spans="1:20">
      <c r="A36" s="1015"/>
      <c r="B36" s="1346"/>
      <c r="C36" s="128">
        <v>6</v>
      </c>
      <c r="D36" s="881" t="s">
        <v>163</v>
      </c>
      <c r="E36" s="882" t="s">
        <v>1192</v>
      </c>
      <c r="F36" s="608">
        <v>29.1</v>
      </c>
      <c r="G36" s="133">
        <v>30.1</v>
      </c>
      <c r="H36" s="133">
        <v>29.5</v>
      </c>
      <c r="I36" s="133">
        <v>31.8</v>
      </c>
      <c r="J36" s="133">
        <v>33.700000000000003</v>
      </c>
      <c r="K36" s="133">
        <v>30.6</v>
      </c>
      <c r="L36" s="133">
        <v>30.5</v>
      </c>
      <c r="M36" s="133" t="s">
        <v>19</v>
      </c>
      <c r="N36" s="133">
        <v>28.1</v>
      </c>
      <c r="O36" s="133" t="s">
        <v>19</v>
      </c>
      <c r="P36" s="133" t="s">
        <v>19</v>
      </c>
      <c r="Q36" s="34" t="s">
        <v>19</v>
      </c>
      <c r="R36" s="205" cm="1">
        <f t="array" ref="R36">AVERAGE(IF(LEFT(F36:Q36,1)="&lt;", VALUE(MID(F36:Q36,2,99)), F36:Q36))</f>
        <v>30.424999999999997</v>
      </c>
      <c r="S36" s="207" t="s">
        <v>212</v>
      </c>
      <c r="T36" s="608" t="s">
        <v>215</v>
      </c>
    </row>
    <row r="37" spans="1:20" ht="16.5" customHeight="1">
      <c r="A37" s="1015"/>
      <c r="B37" s="1346"/>
      <c r="C37" s="128">
        <v>7</v>
      </c>
      <c r="D37" s="881" t="s">
        <v>164</v>
      </c>
      <c r="E37" s="882" t="s">
        <v>1193</v>
      </c>
      <c r="F37" s="608">
        <v>28.8</v>
      </c>
      <c r="G37" s="133">
        <v>29.7</v>
      </c>
      <c r="H37" s="133">
        <v>29.1</v>
      </c>
      <c r="I37" s="133">
        <v>31.2</v>
      </c>
      <c r="J37" s="133">
        <v>32.4</v>
      </c>
      <c r="K37" s="133">
        <v>30.1</v>
      </c>
      <c r="L37" s="133">
        <v>30.5</v>
      </c>
      <c r="M37" s="133" t="s">
        <v>19</v>
      </c>
      <c r="N37" s="133">
        <v>28.2</v>
      </c>
      <c r="O37" s="133" t="s">
        <v>19</v>
      </c>
      <c r="P37" s="133" t="s">
        <v>19</v>
      </c>
      <c r="Q37" s="34" t="s">
        <v>19</v>
      </c>
      <c r="R37" s="205" cm="1">
        <f t="array" ref="R37">AVERAGE(IF(LEFT(F37:Q37,1)="&lt;", VALUE(MID(F37:Q37,2,99)), F37:Q37))</f>
        <v>29.999999999999996</v>
      </c>
      <c r="S37" s="207" t="s">
        <v>212</v>
      </c>
      <c r="T37" s="608" t="s">
        <v>215</v>
      </c>
    </row>
    <row r="38" spans="1:20">
      <c r="A38" s="1015"/>
      <c r="B38" s="1347"/>
      <c r="C38" s="885">
        <v>8</v>
      </c>
      <c r="D38" s="881" t="s">
        <v>165</v>
      </c>
      <c r="E38" s="882" t="s">
        <v>1194</v>
      </c>
      <c r="F38" s="883">
        <v>28.9</v>
      </c>
      <c r="G38" s="884">
        <v>30</v>
      </c>
      <c r="H38" s="884">
        <v>29.4</v>
      </c>
      <c r="I38" s="884">
        <v>30.8</v>
      </c>
      <c r="J38" s="884">
        <v>33</v>
      </c>
      <c r="K38" s="884">
        <v>30.1</v>
      </c>
      <c r="L38" s="884">
        <v>30.7</v>
      </c>
      <c r="M38" s="884" t="s">
        <v>19</v>
      </c>
      <c r="N38" s="884">
        <v>28.3</v>
      </c>
      <c r="O38" s="884" t="s">
        <v>19</v>
      </c>
      <c r="P38" s="884" t="s">
        <v>19</v>
      </c>
      <c r="Q38" s="34" t="s">
        <v>19</v>
      </c>
      <c r="R38" s="205" cm="1">
        <f t="array" ref="R38">AVERAGE(IF(LEFT(F38:Q38,1)="&lt;", VALUE(MID(F38:Q38,2,99)), F38:Q38))</f>
        <v>30.15</v>
      </c>
      <c r="S38" s="207" t="s">
        <v>212</v>
      </c>
      <c r="T38" s="608" t="s">
        <v>215</v>
      </c>
    </row>
    <row r="39" spans="1:20">
      <c r="A39" s="1015"/>
      <c r="B39" s="1345" t="s">
        <v>9</v>
      </c>
      <c r="C39" s="139">
        <v>1</v>
      </c>
      <c r="D39" s="779" t="s">
        <v>1186</v>
      </c>
      <c r="E39" s="210" t="s">
        <v>1187</v>
      </c>
      <c r="F39" s="771">
        <v>5</v>
      </c>
      <c r="G39" s="204">
        <v>5</v>
      </c>
      <c r="H39" s="204" t="s">
        <v>216</v>
      </c>
      <c r="I39" s="204" t="s">
        <v>216</v>
      </c>
      <c r="J39" s="204" t="s">
        <v>216</v>
      </c>
      <c r="K39" s="204" t="s">
        <v>216</v>
      </c>
      <c r="L39" s="204">
        <v>5</v>
      </c>
      <c r="M39" s="204" t="s">
        <v>19</v>
      </c>
      <c r="N39" s="204" t="s">
        <v>216</v>
      </c>
      <c r="O39" s="204" t="s">
        <v>19</v>
      </c>
      <c r="P39" s="204" t="s">
        <v>19</v>
      </c>
      <c r="Q39" s="131" t="s">
        <v>19</v>
      </c>
      <c r="R39" s="205" cm="1">
        <f t="array" ref="R39">AVERAGE(IF(LEFT(F39:Q39,1)="&lt;", VALUE(MID(F39:Q39,2,99)), F39:Q39))</f>
        <v>5</v>
      </c>
      <c r="S39" s="205" t="s">
        <v>211</v>
      </c>
      <c r="T39" s="763">
        <v>50</v>
      </c>
    </row>
    <row r="40" spans="1:20">
      <c r="A40" s="1015"/>
      <c r="B40" s="1346"/>
      <c r="C40" s="128">
        <v>2</v>
      </c>
      <c r="D40" s="780" t="s">
        <v>158</v>
      </c>
      <c r="E40" s="211" t="s">
        <v>1188</v>
      </c>
      <c r="F40" s="608">
        <v>5</v>
      </c>
      <c r="G40" s="133">
        <v>5</v>
      </c>
      <c r="H40" s="133" t="s">
        <v>216</v>
      </c>
      <c r="I40" s="133" t="s">
        <v>216</v>
      </c>
      <c r="J40" s="133" t="s">
        <v>216</v>
      </c>
      <c r="K40" s="133" t="s">
        <v>216</v>
      </c>
      <c r="L40" s="133">
        <v>5</v>
      </c>
      <c r="M40" s="133" t="s">
        <v>19</v>
      </c>
      <c r="N40" s="133" t="s">
        <v>216</v>
      </c>
      <c r="O40" s="133" t="s">
        <v>19</v>
      </c>
      <c r="P40" s="133" t="s">
        <v>19</v>
      </c>
      <c r="Q40" s="34" t="s">
        <v>19</v>
      </c>
      <c r="R40" s="205" cm="1">
        <f t="array" ref="R40">AVERAGE(IF(LEFT(F40:Q40,1)="&lt;", VALUE(MID(F40:Q40,2,99)), F40:Q40))</f>
        <v>5</v>
      </c>
      <c r="S40" s="207" t="s">
        <v>211</v>
      </c>
      <c r="T40" s="764">
        <v>50</v>
      </c>
    </row>
    <row r="41" spans="1:20">
      <c r="A41" s="1015"/>
      <c r="B41" s="1346"/>
      <c r="C41" s="128">
        <v>3</v>
      </c>
      <c r="D41" s="780" t="s">
        <v>160</v>
      </c>
      <c r="E41" s="211" t="s">
        <v>1189</v>
      </c>
      <c r="F41" s="608">
        <v>5</v>
      </c>
      <c r="G41" s="133">
        <v>5</v>
      </c>
      <c r="H41" s="133" t="s">
        <v>216</v>
      </c>
      <c r="I41" s="133" t="s">
        <v>216</v>
      </c>
      <c r="J41" s="133" t="s">
        <v>216</v>
      </c>
      <c r="K41" s="133" t="s">
        <v>216</v>
      </c>
      <c r="L41" s="133">
        <v>5</v>
      </c>
      <c r="M41" s="133" t="s">
        <v>19</v>
      </c>
      <c r="N41" s="133" t="s">
        <v>216</v>
      </c>
      <c r="O41" s="133" t="s">
        <v>19</v>
      </c>
      <c r="P41" s="133" t="s">
        <v>19</v>
      </c>
      <c r="Q41" s="34" t="s">
        <v>19</v>
      </c>
      <c r="R41" s="205" cm="1">
        <f t="array" ref="R41">AVERAGE(IF(LEFT(F41:Q41,1)="&lt;", VALUE(MID(F41:Q41,2,99)), F41:Q41))</f>
        <v>5</v>
      </c>
      <c r="S41" s="207" t="s">
        <v>211</v>
      </c>
      <c r="T41" s="764">
        <v>50</v>
      </c>
    </row>
    <row r="42" spans="1:20">
      <c r="A42" s="1015"/>
      <c r="B42" s="1346"/>
      <c r="C42" s="128">
        <v>4</v>
      </c>
      <c r="D42" s="780" t="s">
        <v>161</v>
      </c>
      <c r="E42" s="211" t="s">
        <v>1190</v>
      </c>
      <c r="F42" s="608">
        <v>5</v>
      </c>
      <c r="G42" s="133">
        <v>5</v>
      </c>
      <c r="H42" s="133" t="s">
        <v>216</v>
      </c>
      <c r="I42" s="133" t="s">
        <v>216</v>
      </c>
      <c r="J42" s="133" t="s">
        <v>216</v>
      </c>
      <c r="K42" s="133" t="s">
        <v>216</v>
      </c>
      <c r="L42" s="133" t="s">
        <v>216</v>
      </c>
      <c r="M42" s="133" t="s">
        <v>19</v>
      </c>
      <c r="N42" s="133" t="s">
        <v>216</v>
      </c>
      <c r="O42" s="133" t="s">
        <v>19</v>
      </c>
      <c r="P42" s="133" t="s">
        <v>19</v>
      </c>
      <c r="Q42" s="34" t="s">
        <v>19</v>
      </c>
      <c r="R42" s="205" cm="1">
        <f t="array" ref="R42">AVERAGE(IF(LEFT(F42:Q42,1)="&lt;", VALUE(MID(F42:Q42,2,99)), F42:Q42))</f>
        <v>5</v>
      </c>
      <c r="S42" s="207" t="s">
        <v>211</v>
      </c>
      <c r="T42" s="764">
        <v>50</v>
      </c>
    </row>
    <row r="43" spans="1:20">
      <c r="A43" s="1015"/>
      <c r="B43" s="1346"/>
      <c r="C43" s="885">
        <v>5</v>
      </c>
      <c r="D43" s="881" t="s">
        <v>162</v>
      </c>
      <c r="E43" s="882" t="s">
        <v>1191</v>
      </c>
      <c r="F43" s="883">
        <v>5</v>
      </c>
      <c r="G43" s="884">
        <v>5</v>
      </c>
      <c r="H43" s="884" t="s">
        <v>216</v>
      </c>
      <c r="I43" s="884" t="s">
        <v>216</v>
      </c>
      <c r="J43" s="884" t="s">
        <v>216</v>
      </c>
      <c r="K43" s="884" t="s">
        <v>216</v>
      </c>
      <c r="L43" s="884">
        <v>5</v>
      </c>
      <c r="M43" s="884" t="s">
        <v>19</v>
      </c>
      <c r="N43" s="884" t="s">
        <v>216</v>
      </c>
      <c r="O43" s="884" t="s">
        <v>19</v>
      </c>
      <c r="P43" s="884" t="s">
        <v>19</v>
      </c>
      <c r="Q43" s="34" t="s">
        <v>19</v>
      </c>
      <c r="R43" s="205" cm="1">
        <f t="array" ref="R43">AVERAGE(IF(LEFT(F43:Q43,1)="&lt;", VALUE(MID(F43:Q43,2,99)), F43:Q43))</f>
        <v>5</v>
      </c>
      <c r="S43" s="207" t="s">
        <v>211</v>
      </c>
      <c r="T43" s="764">
        <v>50</v>
      </c>
    </row>
    <row r="44" spans="1:20">
      <c r="A44" s="1015"/>
      <c r="B44" s="1346"/>
      <c r="C44" s="885">
        <v>6</v>
      </c>
      <c r="D44" s="881" t="s">
        <v>163</v>
      </c>
      <c r="E44" s="882" t="s">
        <v>1192</v>
      </c>
      <c r="F44" s="883">
        <v>5</v>
      </c>
      <c r="G44" s="884">
        <v>5</v>
      </c>
      <c r="H44" s="884" t="s">
        <v>216</v>
      </c>
      <c r="I44" s="884" t="s">
        <v>216</v>
      </c>
      <c r="J44" s="884" t="s">
        <v>216</v>
      </c>
      <c r="K44" s="884" t="s">
        <v>216</v>
      </c>
      <c r="L44" s="884">
        <v>5</v>
      </c>
      <c r="M44" s="884" t="s">
        <v>19</v>
      </c>
      <c r="N44" s="884" t="s">
        <v>216</v>
      </c>
      <c r="O44" s="884" t="s">
        <v>19</v>
      </c>
      <c r="P44" s="884" t="s">
        <v>19</v>
      </c>
      <c r="Q44" s="34" t="s">
        <v>19</v>
      </c>
      <c r="R44" s="205" cm="1">
        <f t="array" ref="R44">AVERAGE(IF(LEFT(F44:Q44,1)="&lt;", VALUE(MID(F44:Q44,2,99)), F44:Q44))</f>
        <v>5</v>
      </c>
      <c r="S44" s="207" t="s">
        <v>211</v>
      </c>
      <c r="T44" s="764">
        <v>50</v>
      </c>
    </row>
    <row r="45" spans="1:20">
      <c r="A45" s="1015"/>
      <c r="B45" s="1346"/>
      <c r="C45" s="885">
        <v>7</v>
      </c>
      <c r="D45" s="881" t="s">
        <v>164</v>
      </c>
      <c r="E45" s="882" t="s">
        <v>1193</v>
      </c>
      <c r="F45" s="883">
        <v>5</v>
      </c>
      <c r="G45" s="884">
        <v>5</v>
      </c>
      <c r="H45" s="884" t="s">
        <v>216</v>
      </c>
      <c r="I45" s="884" t="s">
        <v>216</v>
      </c>
      <c r="J45" s="884" t="s">
        <v>216</v>
      </c>
      <c r="K45" s="884" t="s">
        <v>216</v>
      </c>
      <c r="L45" s="884" t="s">
        <v>216</v>
      </c>
      <c r="M45" s="884" t="s">
        <v>19</v>
      </c>
      <c r="N45" s="884" t="s">
        <v>216</v>
      </c>
      <c r="O45" s="884" t="s">
        <v>19</v>
      </c>
      <c r="P45" s="884" t="s">
        <v>19</v>
      </c>
      <c r="Q45" s="34" t="s">
        <v>19</v>
      </c>
      <c r="R45" s="205" cm="1">
        <f t="array" ref="R45">AVERAGE(IF(LEFT(F45:Q45,1)="&lt;", VALUE(MID(F45:Q45,2,99)), F45:Q45))</f>
        <v>5</v>
      </c>
      <c r="S45" s="207" t="s">
        <v>211</v>
      </c>
      <c r="T45" s="764">
        <v>50</v>
      </c>
    </row>
    <row r="46" spans="1:20">
      <c r="A46" s="1015"/>
      <c r="B46" s="1347"/>
      <c r="C46" s="885">
        <v>8</v>
      </c>
      <c r="D46" s="881" t="s">
        <v>165</v>
      </c>
      <c r="E46" s="882" t="s">
        <v>1194</v>
      </c>
      <c r="F46" s="883">
        <v>5</v>
      </c>
      <c r="G46" s="884">
        <v>5</v>
      </c>
      <c r="H46" s="884" t="s">
        <v>216</v>
      </c>
      <c r="I46" s="884" t="s">
        <v>216</v>
      </c>
      <c r="J46" s="884" t="s">
        <v>216</v>
      </c>
      <c r="K46" s="884" t="s">
        <v>216</v>
      </c>
      <c r="L46" s="884" t="s">
        <v>216</v>
      </c>
      <c r="M46" s="884" t="s">
        <v>19</v>
      </c>
      <c r="N46" s="884" t="s">
        <v>216</v>
      </c>
      <c r="O46" s="884" t="s">
        <v>19</v>
      </c>
      <c r="P46" s="884" t="s">
        <v>19</v>
      </c>
      <c r="Q46" s="34" t="s">
        <v>19</v>
      </c>
      <c r="R46" s="205" cm="1">
        <f t="array" ref="R46">AVERAGE(IF(LEFT(F46:Q46,1)="&lt;", VALUE(MID(F46:Q46,2,99)), F46:Q46))</f>
        <v>5</v>
      </c>
      <c r="S46" s="207" t="s">
        <v>211</v>
      </c>
      <c r="T46" s="764">
        <v>50</v>
      </c>
    </row>
    <row r="47" spans="1:20" ht="15" customHeight="1">
      <c r="A47" s="1015"/>
      <c r="B47" s="1345" t="s">
        <v>10</v>
      </c>
      <c r="C47" s="139">
        <v>1</v>
      </c>
      <c r="D47" s="779" t="s">
        <v>1186</v>
      </c>
      <c r="E47" s="210" t="s">
        <v>1187</v>
      </c>
      <c r="F47" s="771">
        <v>13</v>
      </c>
      <c r="G47" s="204">
        <v>350</v>
      </c>
      <c r="H47" s="204">
        <v>6.8</v>
      </c>
      <c r="I47" s="204">
        <v>46</v>
      </c>
      <c r="J47" s="204">
        <v>220</v>
      </c>
      <c r="K47" s="204">
        <v>23</v>
      </c>
      <c r="L47" s="204">
        <v>350</v>
      </c>
      <c r="M47" s="204" t="s">
        <v>19</v>
      </c>
      <c r="N47" s="204">
        <v>13</v>
      </c>
      <c r="O47" s="204" t="s">
        <v>19</v>
      </c>
      <c r="P47" s="204" t="s">
        <v>19</v>
      </c>
      <c r="Q47" s="137" t="s">
        <v>19</v>
      </c>
      <c r="R47" s="205" cm="1">
        <f t="array" ref="R47">GEOMEAN(IF(LEFT(F47:Q47,1)="&lt;", VALUE(MID(F47:Q47,2,99)), F47:Q47))</f>
        <v>48.913642698309836</v>
      </c>
      <c r="S47" s="205" t="s">
        <v>211</v>
      </c>
      <c r="T47" s="599">
        <v>100</v>
      </c>
    </row>
    <row r="48" spans="1:20" ht="15" customHeight="1">
      <c r="A48" s="1015"/>
      <c r="B48" s="1346"/>
      <c r="C48" s="128">
        <v>2</v>
      </c>
      <c r="D48" s="780" t="s">
        <v>158</v>
      </c>
      <c r="E48" s="774" t="s">
        <v>1188</v>
      </c>
      <c r="F48" s="608">
        <v>7.8</v>
      </c>
      <c r="G48" s="133">
        <v>33</v>
      </c>
      <c r="H48" s="133">
        <v>4.5</v>
      </c>
      <c r="I48" s="133">
        <v>23</v>
      </c>
      <c r="J48" s="133">
        <v>130</v>
      </c>
      <c r="K48" s="133">
        <v>23</v>
      </c>
      <c r="L48" s="133">
        <v>23</v>
      </c>
      <c r="M48" s="133" t="s">
        <v>19</v>
      </c>
      <c r="N48" s="133">
        <v>33</v>
      </c>
      <c r="O48" s="133" t="s">
        <v>19</v>
      </c>
      <c r="P48" s="133" t="s">
        <v>19</v>
      </c>
      <c r="Q48" s="35" t="s">
        <v>19</v>
      </c>
      <c r="R48" s="207" cm="1">
        <f t="array" ref="R48">GEOMEAN(IF(LEFT(F48:Q48,1)="&lt;", VALUE(MID(F48:Q48,2,99)), F48:Q48))</f>
        <v>22.268077907734124</v>
      </c>
      <c r="S48" s="207" t="s">
        <v>211</v>
      </c>
      <c r="T48" s="615">
        <v>100</v>
      </c>
    </row>
    <row r="49" spans="1:20" ht="15" customHeight="1">
      <c r="A49" s="1015"/>
      <c r="B49" s="1346"/>
      <c r="C49" s="128">
        <v>3</v>
      </c>
      <c r="D49" s="780" t="s">
        <v>160</v>
      </c>
      <c r="E49" s="211" t="s">
        <v>1189</v>
      </c>
      <c r="F49" s="608">
        <v>13</v>
      </c>
      <c r="G49" s="133">
        <v>33</v>
      </c>
      <c r="H49" s="133">
        <v>17</v>
      </c>
      <c r="I49" s="133">
        <v>46</v>
      </c>
      <c r="J49" s="133">
        <v>79</v>
      </c>
      <c r="K49" s="133">
        <v>13</v>
      </c>
      <c r="L49" s="133">
        <v>33</v>
      </c>
      <c r="M49" s="133" t="s">
        <v>19</v>
      </c>
      <c r="N49" s="133">
        <v>13</v>
      </c>
      <c r="O49" s="133" t="s">
        <v>19</v>
      </c>
      <c r="P49" s="133" t="s">
        <v>19</v>
      </c>
      <c r="Q49" s="35" t="s">
        <v>19</v>
      </c>
      <c r="R49" s="207" cm="1">
        <f t="array" ref="R49">GEOMEAN(IF(LEFT(F49:Q49,1)="&lt;", VALUE(MID(F49:Q49,2,99)), F49:Q49))</f>
        <v>24.900695219462584</v>
      </c>
      <c r="S49" s="207" t="s">
        <v>211</v>
      </c>
      <c r="T49" s="615">
        <v>100</v>
      </c>
    </row>
    <row r="50" spans="1:20" ht="15" customHeight="1">
      <c r="A50" s="1015"/>
      <c r="B50" s="1346"/>
      <c r="C50" s="128">
        <v>4</v>
      </c>
      <c r="D50" s="780" t="s">
        <v>161</v>
      </c>
      <c r="E50" s="211" t="s">
        <v>1190</v>
      </c>
      <c r="F50" s="608">
        <v>13</v>
      </c>
      <c r="G50" s="133">
        <v>49</v>
      </c>
      <c r="H50" s="133">
        <v>7.8</v>
      </c>
      <c r="I50" s="133">
        <v>33</v>
      </c>
      <c r="J50" s="133">
        <v>130</v>
      </c>
      <c r="K50" s="133">
        <v>11</v>
      </c>
      <c r="L50" s="133">
        <v>79</v>
      </c>
      <c r="M50" s="133" t="s">
        <v>19</v>
      </c>
      <c r="N50" s="133">
        <v>23</v>
      </c>
      <c r="O50" s="133" t="s">
        <v>19</v>
      </c>
      <c r="P50" s="133" t="s">
        <v>19</v>
      </c>
      <c r="Q50" s="35" t="s">
        <v>19</v>
      </c>
      <c r="R50" s="207" cm="1">
        <f t="array" ref="R50">GEOMEAN(IF(LEFT(F50:Q50,1)="&lt;", VALUE(MID(F50:Q50,2,99)), F50:Q50))</f>
        <v>28.423651355608627</v>
      </c>
      <c r="S50" s="207" t="s">
        <v>211</v>
      </c>
      <c r="T50" s="615">
        <v>100</v>
      </c>
    </row>
    <row r="51" spans="1:20">
      <c r="A51" s="1015"/>
      <c r="B51" s="1346"/>
      <c r="C51" s="885">
        <v>5</v>
      </c>
      <c r="D51" s="881" t="s">
        <v>162</v>
      </c>
      <c r="E51" s="882" t="s">
        <v>1191</v>
      </c>
      <c r="F51" s="883">
        <v>17</v>
      </c>
      <c r="G51" s="884">
        <v>240</v>
      </c>
      <c r="H51" s="884">
        <v>13</v>
      </c>
      <c r="I51" s="884">
        <v>11</v>
      </c>
      <c r="J51" s="884">
        <v>49</v>
      </c>
      <c r="K51" s="884">
        <v>33</v>
      </c>
      <c r="L51" s="884">
        <v>49</v>
      </c>
      <c r="M51" s="884" t="s">
        <v>19</v>
      </c>
      <c r="N51" s="884">
        <v>79</v>
      </c>
      <c r="O51" s="884" t="s">
        <v>19</v>
      </c>
      <c r="P51" s="884" t="s">
        <v>19</v>
      </c>
      <c r="Q51" s="35" t="s">
        <v>19</v>
      </c>
      <c r="R51" s="207" cm="1">
        <f t="array" ref="R51">GEOMEAN(IF(LEFT(F51:Q51,1)="&lt;", VALUE(MID(F51:Q51,2,99)), F51:Q51))</f>
        <v>37.180581171937682</v>
      </c>
      <c r="S51" s="207" t="s">
        <v>211</v>
      </c>
      <c r="T51" s="615">
        <v>100</v>
      </c>
    </row>
    <row r="52" spans="1:20">
      <c r="A52" s="1015"/>
      <c r="B52" s="1346"/>
      <c r="C52" s="885">
        <v>6</v>
      </c>
      <c r="D52" s="881" t="s">
        <v>163</v>
      </c>
      <c r="E52" s="882" t="s">
        <v>1192</v>
      </c>
      <c r="F52" s="883">
        <v>14</v>
      </c>
      <c r="G52" s="884">
        <v>46</v>
      </c>
      <c r="H52" s="884">
        <v>4.5</v>
      </c>
      <c r="I52" s="884">
        <v>7.8</v>
      </c>
      <c r="J52" s="884">
        <v>49</v>
      </c>
      <c r="K52" s="884">
        <v>13</v>
      </c>
      <c r="L52" s="884">
        <v>49</v>
      </c>
      <c r="M52" s="884" t="s">
        <v>19</v>
      </c>
      <c r="N52" s="884">
        <v>49</v>
      </c>
      <c r="O52" s="884" t="s">
        <v>19</v>
      </c>
      <c r="P52" s="884" t="s">
        <v>19</v>
      </c>
      <c r="Q52" s="35" t="s">
        <v>19</v>
      </c>
      <c r="R52" s="207" cm="1">
        <f t="array" ref="R52">GEOMEAN(IF(LEFT(F52:Q52,1)="&lt;", VALUE(MID(F52:Q52,2,99)), F52:Q52))</f>
        <v>20.765412946520211</v>
      </c>
      <c r="S52" s="207" t="s">
        <v>211</v>
      </c>
      <c r="T52" s="615">
        <v>100</v>
      </c>
    </row>
    <row r="53" spans="1:20">
      <c r="A53" s="1015"/>
      <c r="B53" s="1346"/>
      <c r="C53" s="885">
        <v>7</v>
      </c>
      <c r="D53" s="881" t="s">
        <v>164</v>
      </c>
      <c r="E53" s="882" t="s">
        <v>1193</v>
      </c>
      <c r="F53" s="883">
        <v>22</v>
      </c>
      <c r="G53" s="884">
        <v>79</v>
      </c>
      <c r="H53" s="884">
        <v>2</v>
      </c>
      <c r="I53" s="884">
        <v>7.8</v>
      </c>
      <c r="J53" s="884">
        <v>46</v>
      </c>
      <c r="K53" s="884">
        <v>13</v>
      </c>
      <c r="L53" s="884">
        <v>130</v>
      </c>
      <c r="M53" s="884" t="s">
        <v>19</v>
      </c>
      <c r="N53" s="884">
        <v>49</v>
      </c>
      <c r="O53" s="884" t="s">
        <v>19</v>
      </c>
      <c r="P53" s="884" t="s">
        <v>19</v>
      </c>
      <c r="Q53" s="35" t="s">
        <v>19</v>
      </c>
      <c r="R53" s="207" cm="1">
        <f t="array" ref="R53">GEOMEAN(IF(LEFT(F53:Q53,1)="&lt;", VALUE(MID(F53:Q53,2,99)), F53:Q53))</f>
        <v>23.80958761022691</v>
      </c>
      <c r="S53" s="207" t="s">
        <v>211</v>
      </c>
      <c r="T53" s="615">
        <v>100</v>
      </c>
    </row>
    <row r="54" spans="1:20">
      <c r="A54" s="1015"/>
      <c r="B54" s="1347"/>
      <c r="C54" s="885">
        <v>8</v>
      </c>
      <c r="D54" s="881" t="s">
        <v>165</v>
      </c>
      <c r="E54" s="882" t="s">
        <v>1194</v>
      </c>
      <c r="F54" s="883">
        <v>7.8</v>
      </c>
      <c r="G54" s="884">
        <v>79</v>
      </c>
      <c r="H54" s="884">
        <v>2</v>
      </c>
      <c r="I54" s="884">
        <v>4.5</v>
      </c>
      <c r="J54" s="884">
        <v>79</v>
      </c>
      <c r="K54" s="884">
        <v>23</v>
      </c>
      <c r="L54" s="884">
        <v>350</v>
      </c>
      <c r="M54" s="884" t="s">
        <v>19</v>
      </c>
      <c r="N54" s="884">
        <v>49</v>
      </c>
      <c r="O54" s="884" t="s">
        <v>19</v>
      </c>
      <c r="P54" s="884" t="s">
        <v>19</v>
      </c>
      <c r="Q54" s="35" t="s">
        <v>19</v>
      </c>
      <c r="R54" s="207" cm="1">
        <f t="array" ref="R54">GEOMEAN(IF(LEFT(F54:Q54,1)="&lt;", VALUE(MID(F54:Q54,2,99)), F54:Q54))</f>
        <v>25.392058319830518</v>
      </c>
      <c r="S54" s="207" t="s">
        <v>211</v>
      </c>
      <c r="T54" s="615">
        <v>100</v>
      </c>
    </row>
    <row r="55" spans="1:20" ht="17.25" customHeight="1">
      <c r="A55" s="1015"/>
      <c r="B55" s="1345" t="s">
        <v>631</v>
      </c>
      <c r="C55" s="139">
        <v>1</v>
      </c>
      <c r="D55" s="779" t="s">
        <v>1186</v>
      </c>
      <c r="E55" s="210" t="s">
        <v>1187</v>
      </c>
      <c r="F55" s="781">
        <v>0.09</v>
      </c>
      <c r="G55" s="204" t="s">
        <v>218</v>
      </c>
      <c r="H55" s="902">
        <v>0.13800000000000001</v>
      </c>
      <c r="I55" s="204" t="s">
        <v>218</v>
      </c>
      <c r="J55" s="204" t="s">
        <v>218</v>
      </c>
      <c r="K55" s="204" t="s">
        <v>218</v>
      </c>
      <c r="L55" s="204">
        <v>9.8000000000000004E-2</v>
      </c>
      <c r="M55" s="204" t="s">
        <v>19</v>
      </c>
      <c r="N55" s="204" t="s">
        <v>218</v>
      </c>
      <c r="O55" s="204" t="s">
        <v>19</v>
      </c>
      <c r="P55" s="204" t="s">
        <v>19</v>
      </c>
      <c r="Q55" s="131" t="s">
        <v>19</v>
      </c>
      <c r="R55" s="205" cm="1">
        <f t="array" ref="R55">AVERAGE(IF(LEFT(F55:Q55,1)="&lt;", VALUE(MID(F55:Q55,2,99)), F55:Q55))</f>
        <v>9.6999999999999989E-2</v>
      </c>
      <c r="S55" s="205" t="s">
        <v>211</v>
      </c>
      <c r="T55" s="599">
        <v>10</v>
      </c>
    </row>
    <row r="56" spans="1:20" ht="17.25" customHeight="1">
      <c r="A56" s="1015"/>
      <c r="B56" s="1346"/>
      <c r="C56" s="128">
        <v>2</v>
      </c>
      <c r="D56" s="780" t="s">
        <v>158</v>
      </c>
      <c r="E56" s="211" t="s">
        <v>1188</v>
      </c>
      <c r="F56" s="782">
        <v>0.09</v>
      </c>
      <c r="G56" s="133" t="s">
        <v>218</v>
      </c>
      <c r="H56" s="903">
        <v>0.109</v>
      </c>
      <c r="I56" s="903">
        <v>0.128</v>
      </c>
      <c r="J56" s="133" t="s">
        <v>218</v>
      </c>
      <c r="K56" s="133" t="s">
        <v>218</v>
      </c>
      <c r="L56" s="133" t="s">
        <v>218</v>
      </c>
      <c r="M56" s="133" t="s">
        <v>19</v>
      </c>
      <c r="N56" s="133" t="s">
        <v>218</v>
      </c>
      <c r="O56" s="133" t="s">
        <v>19</v>
      </c>
      <c r="P56" s="133" t="s">
        <v>19</v>
      </c>
      <c r="Q56" s="34" t="s">
        <v>19</v>
      </c>
      <c r="R56" s="205" cm="1">
        <f t="array" ref="R56">AVERAGE(IF(LEFT(F56:Q56,1)="&lt;", VALUE(MID(F56:Q56,2,99)), F56:Q56))</f>
        <v>9.7124999999999989E-2</v>
      </c>
      <c r="S56" s="207" t="s">
        <v>211</v>
      </c>
      <c r="T56" s="615">
        <v>10</v>
      </c>
    </row>
    <row r="57" spans="1:20" ht="17.25" customHeight="1">
      <c r="A57" s="1015"/>
      <c r="B57" s="1346"/>
      <c r="C57" s="128">
        <v>3</v>
      </c>
      <c r="D57" s="780" t="s">
        <v>160</v>
      </c>
      <c r="E57" s="211" t="s">
        <v>1189</v>
      </c>
      <c r="F57" s="782">
        <v>0.09</v>
      </c>
      <c r="G57" s="133" t="s">
        <v>218</v>
      </c>
      <c r="H57" s="903">
        <v>0.105</v>
      </c>
      <c r="I57" s="133" t="s">
        <v>218</v>
      </c>
      <c r="J57" s="133" t="s">
        <v>218</v>
      </c>
      <c r="K57" s="133" t="s">
        <v>218</v>
      </c>
      <c r="L57" s="133" t="s">
        <v>218</v>
      </c>
      <c r="M57" s="133" t="s">
        <v>19</v>
      </c>
      <c r="N57" s="133" t="s">
        <v>218</v>
      </c>
      <c r="O57" s="133" t="s">
        <v>19</v>
      </c>
      <c r="P57" s="133" t="s">
        <v>19</v>
      </c>
      <c r="Q57" s="34" t="s">
        <v>19</v>
      </c>
      <c r="R57" s="205" cm="1">
        <f t="array" ref="R57">AVERAGE(IF(LEFT(F57:Q57,1)="&lt;", VALUE(MID(F57:Q57,2,99)), F57:Q57))</f>
        <v>9.1874999999999984E-2</v>
      </c>
      <c r="S57" s="207" t="s">
        <v>211</v>
      </c>
      <c r="T57" s="615">
        <v>10</v>
      </c>
    </row>
    <row r="58" spans="1:20" ht="17.25" customHeight="1">
      <c r="A58" s="1015"/>
      <c r="B58" s="1346"/>
      <c r="C58" s="128">
        <v>4</v>
      </c>
      <c r="D58" s="780" t="s">
        <v>161</v>
      </c>
      <c r="E58" s="211" t="s">
        <v>1190</v>
      </c>
      <c r="F58" s="782">
        <v>0.09</v>
      </c>
      <c r="G58" s="133" t="s">
        <v>218</v>
      </c>
      <c r="H58" s="903" t="s">
        <v>218</v>
      </c>
      <c r="I58" s="133" t="s">
        <v>218</v>
      </c>
      <c r="J58" s="133" t="s">
        <v>218</v>
      </c>
      <c r="K58" s="133" t="s">
        <v>218</v>
      </c>
      <c r="L58" s="133" t="s">
        <v>218</v>
      </c>
      <c r="M58" s="133" t="s">
        <v>19</v>
      </c>
      <c r="N58" s="133" t="s">
        <v>218</v>
      </c>
      <c r="O58" s="133" t="s">
        <v>19</v>
      </c>
      <c r="P58" s="133" t="s">
        <v>19</v>
      </c>
      <c r="Q58" s="34" t="s">
        <v>19</v>
      </c>
      <c r="R58" s="205" cm="1">
        <f t="array" ref="R58">AVERAGE(IF(LEFT(F58:Q58,1)="&lt;", VALUE(MID(F58:Q58,2,99)), F58:Q58))</f>
        <v>8.9999999999999983E-2</v>
      </c>
      <c r="S58" s="207" t="s">
        <v>211</v>
      </c>
      <c r="T58" s="615">
        <v>10</v>
      </c>
    </row>
    <row r="59" spans="1:20">
      <c r="A59" s="1015"/>
      <c r="B59" s="1346"/>
      <c r="C59" s="885">
        <v>5</v>
      </c>
      <c r="D59" s="881" t="s">
        <v>162</v>
      </c>
      <c r="E59" s="882" t="s">
        <v>1191</v>
      </c>
      <c r="F59" s="1032">
        <v>0.09</v>
      </c>
      <c r="G59" s="884" t="s">
        <v>218</v>
      </c>
      <c r="H59" s="904" t="s">
        <v>218</v>
      </c>
      <c r="I59" s="884" t="s">
        <v>218</v>
      </c>
      <c r="J59" s="884" t="s">
        <v>218</v>
      </c>
      <c r="K59" s="884" t="s">
        <v>218</v>
      </c>
      <c r="L59" s="884" t="s">
        <v>218</v>
      </c>
      <c r="M59" s="884" t="s">
        <v>19</v>
      </c>
      <c r="N59" s="884" t="s">
        <v>218</v>
      </c>
      <c r="O59" s="884" t="s">
        <v>19</v>
      </c>
      <c r="P59" s="884" t="s">
        <v>19</v>
      </c>
      <c r="Q59" s="34" t="s">
        <v>19</v>
      </c>
      <c r="R59" s="205" cm="1">
        <f t="array" ref="R59">AVERAGE(IF(LEFT(F59:Q59,1)="&lt;", VALUE(MID(F59:Q59,2,99)), F59:Q59))</f>
        <v>8.9999999999999983E-2</v>
      </c>
      <c r="S59" s="207" t="s">
        <v>211</v>
      </c>
      <c r="T59" s="615">
        <v>10</v>
      </c>
    </row>
    <row r="60" spans="1:20">
      <c r="A60" s="1015"/>
      <c r="B60" s="1346"/>
      <c r="C60" s="885">
        <v>6</v>
      </c>
      <c r="D60" s="881" t="s">
        <v>163</v>
      </c>
      <c r="E60" s="882" t="s">
        <v>1192</v>
      </c>
      <c r="F60" s="1032">
        <v>0.09</v>
      </c>
      <c r="G60" s="884" t="s">
        <v>218</v>
      </c>
      <c r="H60" s="904">
        <v>0.16</v>
      </c>
      <c r="I60" s="884" t="s">
        <v>218</v>
      </c>
      <c r="J60" s="884" t="s">
        <v>218</v>
      </c>
      <c r="K60" s="884" t="s">
        <v>218</v>
      </c>
      <c r="L60" s="884" t="s">
        <v>218</v>
      </c>
      <c r="M60" s="884" t="s">
        <v>19</v>
      </c>
      <c r="N60" s="884" t="s">
        <v>218</v>
      </c>
      <c r="O60" s="884" t="s">
        <v>19</v>
      </c>
      <c r="P60" s="884" t="s">
        <v>19</v>
      </c>
      <c r="Q60" s="34" t="s">
        <v>19</v>
      </c>
      <c r="R60" s="205" cm="1">
        <f t="array" ref="R60">AVERAGE(IF(LEFT(F60:Q60,1)="&lt;", VALUE(MID(F60:Q60,2,99)), F60:Q60))</f>
        <v>9.8749999999999977E-2</v>
      </c>
      <c r="S60" s="207" t="s">
        <v>211</v>
      </c>
      <c r="T60" s="615">
        <v>10</v>
      </c>
    </row>
    <row r="61" spans="1:20">
      <c r="A61" s="1015"/>
      <c r="B61" s="1346"/>
      <c r="C61" s="885">
        <v>7</v>
      </c>
      <c r="D61" s="881" t="s">
        <v>164</v>
      </c>
      <c r="E61" s="882" t="s">
        <v>1193</v>
      </c>
      <c r="F61" s="1032">
        <v>0.09</v>
      </c>
      <c r="G61" s="884" t="s">
        <v>218</v>
      </c>
      <c r="H61" s="904">
        <v>0.193</v>
      </c>
      <c r="I61" s="884" t="s">
        <v>218</v>
      </c>
      <c r="J61" s="884" t="s">
        <v>218</v>
      </c>
      <c r="K61" s="884" t="s">
        <v>218</v>
      </c>
      <c r="L61" s="884" t="s">
        <v>218</v>
      </c>
      <c r="M61" s="884" t="s">
        <v>19</v>
      </c>
      <c r="N61" s="884" t="s">
        <v>218</v>
      </c>
      <c r="O61" s="884" t="s">
        <v>19</v>
      </c>
      <c r="P61" s="884" t="s">
        <v>19</v>
      </c>
      <c r="Q61" s="34" t="s">
        <v>19</v>
      </c>
      <c r="R61" s="205" cm="1">
        <f t="array" ref="R61">AVERAGE(IF(LEFT(F61:Q61,1)="&lt;", VALUE(MID(F61:Q61,2,99)), F61:Q61))</f>
        <v>0.10287499999999998</v>
      </c>
      <c r="S61" s="207" t="s">
        <v>211</v>
      </c>
      <c r="T61" s="615">
        <v>10</v>
      </c>
    </row>
    <row r="62" spans="1:20">
      <c r="A62" s="1015"/>
      <c r="B62" s="1347"/>
      <c r="C62" s="885">
        <v>8</v>
      </c>
      <c r="D62" s="881" t="s">
        <v>165</v>
      </c>
      <c r="E62" s="882" t="s">
        <v>1194</v>
      </c>
      <c r="F62" s="1032">
        <v>0.9</v>
      </c>
      <c r="G62" s="884" t="s">
        <v>218</v>
      </c>
      <c r="H62" s="904">
        <v>0.183</v>
      </c>
      <c r="I62" s="884" t="s">
        <v>218</v>
      </c>
      <c r="J62" s="884" t="s">
        <v>218</v>
      </c>
      <c r="K62" s="884" t="s">
        <v>218</v>
      </c>
      <c r="L62" s="884" t="s">
        <v>218</v>
      </c>
      <c r="M62" s="884" t="s">
        <v>19</v>
      </c>
      <c r="N62" s="884" t="s">
        <v>218</v>
      </c>
      <c r="O62" s="884" t="s">
        <v>19</v>
      </c>
      <c r="P62" s="884" t="s">
        <v>19</v>
      </c>
      <c r="Q62" s="34" t="s">
        <v>19</v>
      </c>
      <c r="R62" s="205" cm="1">
        <f t="array" ref="R62">AVERAGE(IF(LEFT(F62:Q62,1)="&lt;", VALUE(MID(F62:Q62,2,99)), F62:Q62))</f>
        <v>0.20287500000000006</v>
      </c>
      <c r="S62" s="207" t="s">
        <v>211</v>
      </c>
      <c r="T62" s="615">
        <v>10</v>
      </c>
    </row>
    <row r="63" spans="1:20" ht="17.25" customHeight="1">
      <c r="A63" s="1015"/>
      <c r="B63" s="1345" t="s">
        <v>632</v>
      </c>
      <c r="C63" s="139">
        <v>1</v>
      </c>
      <c r="D63" s="779" t="s">
        <v>1186</v>
      </c>
      <c r="E63" s="210" t="s">
        <v>1187</v>
      </c>
      <c r="F63" s="771">
        <v>1.4E-2</v>
      </c>
      <c r="G63" s="902">
        <v>1.7000000000000001E-2</v>
      </c>
      <c r="H63" s="204" t="s">
        <v>219</v>
      </c>
      <c r="I63" s="902">
        <v>1.4999999999999999E-2</v>
      </c>
      <c r="J63" s="204" t="s">
        <v>219</v>
      </c>
      <c r="K63" s="902">
        <v>0.02</v>
      </c>
      <c r="L63" s="902">
        <v>1.6E-2</v>
      </c>
      <c r="M63" s="204" t="s">
        <v>19</v>
      </c>
      <c r="N63" s="902">
        <v>2.4E-2</v>
      </c>
      <c r="O63" s="204" t="s">
        <v>19</v>
      </c>
      <c r="P63" s="204" t="s">
        <v>19</v>
      </c>
      <c r="Q63" s="131" t="s">
        <v>19</v>
      </c>
      <c r="R63" s="205" cm="1">
        <f t="array" ref="R63">AVERAGE(IF(LEFT(F63:Q63,1)="&lt;", VALUE(MID(F63:Q63,2,99)), F63:Q63))</f>
        <v>1.6750000000000001E-2</v>
      </c>
      <c r="S63" s="205" t="s">
        <v>211</v>
      </c>
      <c r="T63" s="599">
        <v>0.2</v>
      </c>
    </row>
    <row r="64" spans="1:20" ht="17.25" customHeight="1">
      <c r="A64" s="1015"/>
      <c r="B64" s="1346"/>
      <c r="C64" s="128">
        <v>2</v>
      </c>
      <c r="D64" s="780" t="s">
        <v>158</v>
      </c>
      <c r="E64" s="211" t="s">
        <v>1188</v>
      </c>
      <c r="F64" s="608">
        <v>1.4E-2</v>
      </c>
      <c r="G64" s="903">
        <v>1.7000000000000001E-2</v>
      </c>
      <c r="H64" s="133" t="s">
        <v>219</v>
      </c>
      <c r="I64" s="903">
        <v>1.9E-2</v>
      </c>
      <c r="J64" s="133" t="s">
        <v>219</v>
      </c>
      <c r="K64" s="903">
        <v>2.1999999999999999E-2</v>
      </c>
      <c r="L64" s="903">
        <v>2.5999999999999999E-2</v>
      </c>
      <c r="M64" s="133" t="s">
        <v>19</v>
      </c>
      <c r="N64" s="903">
        <v>0.03</v>
      </c>
      <c r="O64" s="133" t="s">
        <v>19</v>
      </c>
      <c r="P64" s="133" t="s">
        <v>19</v>
      </c>
      <c r="Q64" s="34" t="s">
        <v>19</v>
      </c>
      <c r="R64" s="205" cm="1">
        <f t="array" ref="R64">AVERAGE(IF(LEFT(F64:Q64,1)="&lt;", VALUE(MID(F64:Q64,2,99)), F64:Q64))</f>
        <v>1.95E-2</v>
      </c>
      <c r="S64" s="34" t="s">
        <v>211</v>
      </c>
      <c r="T64" s="615">
        <v>0.2</v>
      </c>
    </row>
    <row r="65" spans="1:20" ht="17.25" customHeight="1">
      <c r="A65" s="1015"/>
      <c r="B65" s="1346"/>
      <c r="C65" s="128">
        <v>3</v>
      </c>
      <c r="D65" s="780" t="s">
        <v>160</v>
      </c>
      <c r="E65" s="211" t="s">
        <v>1189</v>
      </c>
      <c r="F65" s="608">
        <v>1.4E-2</v>
      </c>
      <c r="G65" s="903">
        <v>2.1999999999999999E-2</v>
      </c>
      <c r="H65" s="133" t="s">
        <v>219</v>
      </c>
      <c r="I65" s="903">
        <v>2.8000000000000001E-2</v>
      </c>
      <c r="J65" s="133" t="s">
        <v>219</v>
      </c>
      <c r="K65" s="903">
        <v>0.02</v>
      </c>
      <c r="L65" s="903">
        <v>0.03</v>
      </c>
      <c r="M65" s="133" t="s">
        <v>19</v>
      </c>
      <c r="N65" s="903">
        <v>2.5999999999999999E-2</v>
      </c>
      <c r="O65" s="133" t="s">
        <v>19</v>
      </c>
      <c r="P65" s="133" t="s">
        <v>19</v>
      </c>
      <c r="Q65" s="34" t="s">
        <v>19</v>
      </c>
      <c r="R65" s="205" cm="1">
        <f t="array" ref="R65">AVERAGE(IF(LEFT(F65:Q65,1)="&lt;", VALUE(MID(F65:Q65,2,99)), F65:Q65))</f>
        <v>2.1000000000000001E-2</v>
      </c>
      <c r="S65" s="34" t="s">
        <v>211</v>
      </c>
      <c r="T65" s="615">
        <v>0.2</v>
      </c>
    </row>
    <row r="66" spans="1:20" ht="17.25" customHeight="1">
      <c r="A66" s="1015"/>
      <c r="B66" s="1346"/>
      <c r="C66" s="128">
        <v>4</v>
      </c>
      <c r="D66" s="780" t="s">
        <v>161</v>
      </c>
      <c r="E66" s="211" t="s">
        <v>1190</v>
      </c>
      <c r="F66" s="608">
        <v>2.1000000000000001E-2</v>
      </c>
      <c r="G66" s="903">
        <v>0.03</v>
      </c>
      <c r="H66" s="903">
        <v>1.4999999999999999E-2</v>
      </c>
      <c r="I66" s="903">
        <v>3.9E-2</v>
      </c>
      <c r="J66" s="133" t="s">
        <v>219</v>
      </c>
      <c r="K66" s="903">
        <v>1.6E-2</v>
      </c>
      <c r="L66" s="903">
        <v>2.5999999999999999E-2</v>
      </c>
      <c r="M66" s="133" t="s">
        <v>19</v>
      </c>
      <c r="N66" s="903">
        <v>3.3000000000000002E-2</v>
      </c>
      <c r="O66" s="133" t="s">
        <v>19</v>
      </c>
      <c r="P66" s="133" t="s">
        <v>19</v>
      </c>
      <c r="Q66" s="34" t="s">
        <v>19</v>
      </c>
      <c r="R66" s="205" cm="1">
        <f t="array" ref="R66">AVERAGE(IF(LEFT(F66:Q66,1)="&lt;", VALUE(MID(F66:Q66,2,99)), F66:Q66))</f>
        <v>2.4250000000000001E-2</v>
      </c>
      <c r="S66" s="775" t="s">
        <v>211</v>
      </c>
      <c r="T66" s="777">
        <v>0.2</v>
      </c>
    </row>
    <row r="67" spans="1:20">
      <c r="A67" s="1015"/>
      <c r="B67" s="1346"/>
      <c r="C67" s="885">
        <v>5</v>
      </c>
      <c r="D67" s="881" t="s">
        <v>162</v>
      </c>
      <c r="E67" s="882" t="s">
        <v>1191</v>
      </c>
      <c r="F67" s="883">
        <v>7.0999999999999994E-2</v>
      </c>
      <c r="G67" s="904">
        <v>6.8000000000000005E-2</v>
      </c>
      <c r="H67" s="904">
        <v>0.02</v>
      </c>
      <c r="I67" s="904">
        <v>4.7E-2</v>
      </c>
      <c r="J67" s="884" t="s">
        <v>219</v>
      </c>
      <c r="K67" s="904">
        <v>3.5000000000000003E-2</v>
      </c>
      <c r="L67" s="904">
        <v>1.6E-2</v>
      </c>
      <c r="M67" s="884" t="s">
        <v>19</v>
      </c>
      <c r="N67" s="904">
        <v>4.3999999999999997E-2</v>
      </c>
      <c r="O67" s="884" t="s">
        <v>19</v>
      </c>
      <c r="P67" s="133" t="s">
        <v>19</v>
      </c>
      <c r="Q67" s="34" t="s">
        <v>19</v>
      </c>
      <c r="R67" s="205" cm="1">
        <f t="array" ref="R67">AVERAGE(IF(LEFT(F67:Q67,1)="&lt;", VALUE(MID(F67:Q67,2,99)), F67:Q67))</f>
        <v>3.9375E-2</v>
      </c>
      <c r="S67" s="776" t="s">
        <v>211</v>
      </c>
      <c r="T67" s="777">
        <v>0.2</v>
      </c>
    </row>
    <row r="68" spans="1:20">
      <c r="A68" s="1015"/>
      <c r="B68" s="1346"/>
      <c r="C68" s="885">
        <v>6</v>
      </c>
      <c r="D68" s="881" t="s">
        <v>163</v>
      </c>
      <c r="E68" s="882" t="s">
        <v>1192</v>
      </c>
      <c r="F68" s="883">
        <v>5.6000000000000001E-2</v>
      </c>
      <c r="G68" s="904">
        <v>5.0999999999999997E-2</v>
      </c>
      <c r="H68" s="904">
        <v>2.5000000000000001E-2</v>
      </c>
      <c r="I68" s="904">
        <v>4.2999999999999997E-2</v>
      </c>
      <c r="J68" s="884" t="s">
        <v>219</v>
      </c>
      <c r="K68" s="904">
        <v>0.04</v>
      </c>
      <c r="L68" s="904">
        <v>2.4E-2</v>
      </c>
      <c r="M68" s="884" t="s">
        <v>19</v>
      </c>
      <c r="N68" s="904">
        <v>0.05</v>
      </c>
      <c r="O68" s="884" t="s">
        <v>19</v>
      </c>
      <c r="P68" s="133" t="s">
        <v>19</v>
      </c>
      <c r="Q68" s="34" t="s">
        <v>19</v>
      </c>
      <c r="R68" s="205" cm="1">
        <f t="array" ref="R68">AVERAGE(IF(LEFT(F68:Q68,1)="&lt;", VALUE(MID(F68:Q68,2,99)), F68:Q68))</f>
        <v>3.7874999999999999E-2</v>
      </c>
      <c r="S68" s="776" t="s">
        <v>211</v>
      </c>
      <c r="T68" s="777">
        <v>0.2</v>
      </c>
    </row>
    <row r="69" spans="1:20">
      <c r="A69" s="1015"/>
      <c r="B69" s="1346"/>
      <c r="C69" s="885">
        <v>7</v>
      </c>
      <c r="D69" s="881" t="s">
        <v>164</v>
      </c>
      <c r="E69" s="882" t="s">
        <v>1193</v>
      </c>
      <c r="F69" s="883">
        <v>1.4999999999999999E-2</v>
      </c>
      <c r="G69" s="904">
        <v>3.5999999999999997E-2</v>
      </c>
      <c r="H69" s="884" t="s">
        <v>219</v>
      </c>
      <c r="I69" s="904">
        <v>3.6999999999999998E-2</v>
      </c>
      <c r="J69" s="884" t="s">
        <v>219</v>
      </c>
      <c r="K69" s="904">
        <v>2.9000000000000001E-2</v>
      </c>
      <c r="L69" s="904">
        <v>4.2000000000000003E-2</v>
      </c>
      <c r="M69" s="884" t="s">
        <v>19</v>
      </c>
      <c r="N69" s="904">
        <v>7.1999999999999995E-2</v>
      </c>
      <c r="O69" s="884" t="s">
        <v>19</v>
      </c>
      <c r="P69" s="133" t="s">
        <v>19</v>
      </c>
      <c r="Q69" s="34" t="s">
        <v>19</v>
      </c>
      <c r="R69" s="205" cm="1">
        <f t="array" ref="R69">AVERAGE(IF(LEFT(F69:Q69,1)="&lt;", VALUE(MID(F69:Q69,2,99)), F69:Q69))</f>
        <v>3.2375000000000001E-2</v>
      </c>
      <c r="S69" s="776" t="s">
        <v>211</v>
      </c>
      <c r="T69" s="777">
        <v>0.2</v>
      </c>
    </row>
    <row r="70" spans="1:20">
      <c r="A70" s="1015"/>
      <c r="B70" s="1347"/>
      <c r="C70" s="885">
        <v>8</v>
      </c>
      <c r="D70" s="881" t="s">
        <v>165</v>
      </c>
      <c r="E70" s="882" t="s">
        <v>1194</v>
      </c>
      <c r="F70" s="883">
        <v>2.8000000000000001E-2</v>
      </c>
      <c r="G70" s="904">
        <v>3.5999999999999997E-2</v>
      </c>
      <c r="H70" s="884" t="s">
        <v>219</v>
      </c>
      <c r="I70" s="904">
        <v>2.8000000000000001E-2</v>
      </c>
      <c r="J70" s="884" t="s">
        <v>219</v>
      </c>
      <c r="K70" s="904">
        <v>4.2000000000000003E-2</v>
      </c>
      <c r="L70" s="904">
        <v>0.03</v>
      </c>
      <c r="M70" s="884" t="s">
        <v>19</v>
      </c>
      <c r="N70" s="904">
        <v>0.02</v>
      </c>
      <c r="O70" s="884" t="s">
        <v>19</v>
      </c>
      <c r="P70" s="133" t="s">
        <v>19</v>
      </c>
      <c r="Q70" s="34" t="s">
        <v>19</v>
      </c>
      <c r="R70" s="205" cm="1">
        <f t="array" ref="R70">AVERAGE(IF(LEFT(F70:Q70,1)="&lt;", VALUE(MID(F70:Q70,2,99)), F70:Q70))</f>
        <v>2.6499999999999999E-2</v>
      </c>
      <c r="S70" s="776" t="s">
        <v>211</v>
      </c>
      <c r="T70" s="777">
        <v>0.2</v>
      </c>
    </row>
    <row r="71" spans="1:20" ht="30" customHeight="1">
      <c r="A71" s="1015"/>
      <c r="B71" s="1345" t="s">
        <v>303</v>
      </c>
      <c r="C71" s="139">
        <v>1</v>
      </c>
      <c r="D71" s="779" t="s">
        <v>1186</v>
      </c>
      <c r="E71" s="210" t="s">
        <v>1187</v>
      </c>
      <c r="F71" s="772" t="s">
        <v>1195</v>
      </c>
      <c r="G71" s="769" t="s">
        <v>1196</v>
      </c>
      <c r="H71" s="204" t="s">
        <v>1197</v>
      </c>
      <c r="I71" s="204" t="s">
        <v>1198</v>
      </c>
      <c r="J71" s="204" t="s">
        <v>1199</v>
      </c>
      <c r="K71" s="204" t="s">
        <v>1200</v>
      </c>
      <c r="L71" s="204" t="s">
        <v>1201</v>
      </c>
      <c r="M71" s="204" t="s">
        <v>19</v>
      </c>
      <c r="N71" s="204" t="s">
        <v>1202</v>
      </c>
      <c r="O71" s="204" t="s">
        <v>19</v>
      </c>
      <c r="P71" s="204" t="s">
        <v>19</v>
      </c>
      <c r="Q71" s="29"/>
      <c r="R71" s="29"/>
      <c r="S71" s="29"/>
      <c r="T71" s="325"/>
    </row>
    <row r="72" spans="1:20" ht="30" customHeight="1">
      <c r="A72" s="1015"/>
      <c r="B72" s="1346"/>
      <c r="C72" s="128">
        <v>2</v>
      </c>
      <c r="D72" s="780" t="s">
        <v>158</v>
      </c>
      <c r="E72" s="211" t="s">
        <v>1188</v>
      </c>
      <c r="F72" s="773" t="s">
        <v>1203</v>
      </c>
      <c r="G72" s="770" t="s">
        <v>1204</v>
      </c>
      <c r="H72" s="133" t="s">
        <v>1205</v>
      </c>
      <c r="I72" s="133" t="s">
        <v>1206</v>
      </c>
      <c r="J72" s="133" t="s">
        <v>1207</v>
      </c>
      <c r="K72" s="133" t="s">
        <v>1208</v>
      </c>
      <c r="L72" s="133" t="s">
        <v>1209</v>
      </c>
      <c r="M72" s="133" t="s">
        <v>19</v>
      </c>
      <c r="N72" s="133" t="s">
        <v>1210</v>
      </c>
      <c r="O72" s="133" t="s">
        <v>19</v>
      </c>
      <c r="P72" s="133" t="s">
        <v>19</v>
      </c>
      <c r="Q72" s="29"/>
      <c r="R72" s="29"/>
      <c r="S72" s="29"/>
      <c r="T72" s="325"/>
    </row>
    <row r="73" spans="1:20" ht="30" customHeight="1">
      <c r="A73" s="1015"/>
      <c r="B73" s="1346"/>
      <c r="C73" s="128">
        <v>3</v>
      </c>
      <c r="D73" s="780" t="s">
        <v>160</v>
      </c>
      <c r="E73" s="211" t="s">
        <v>1189</v>
      </c>
      <c r="F73" s="773" t="s">
        <v>1211</v>
      </c>
      <c r="G73" s="770" t="s">
        <v>1212</v>
      </c>
      <c r="H73" s="133" t="s">
        <v>1213</v>
      </c>
      <c r="I73" s="133" t="s">
        <v>1214</v>
      </c>
      <c r="J73" s="133" t="s">
        <v>1215</v>
      </c>
      <c r="K73" s="133" t="s">
        <v>1216</v>
      </c>
      <c r="L73" s="133" t="s">
        <v>1217</v>
      </c>
      <c r="M73" s="133" t="s">
        <v>19</v>
      </c>
      <c r="N73" s="133" t="s">
        <v>397</v>
      </c>
      <c r="O73" s="133" t="s">
        <v>19</v>
      </c>
      <c r="P73" s="133" t="s">
        <v>19</v>
      </c>
      <c r="Q73" s="29"/>
      <c r="R73" s="29"/>
      <c r="S73" s="29"/>
      <c r="T73" s="325"/>
    </row>
    <row r="74" spans="1:20" ht="30" customHeight="1">
      <c r="A74" s="1015"/>
      <c r="B74" s="1346"/>
      <c r="C74" s="128">
        <v>4</v>
      </c>
      <c r="D74" s="780" t="s">
        <v>161</v>
      </c>
      <c r="E74" s="211" t="s">
        <v>1190</v>
      </c>
      <c r="F74" s="773" t="s">
        <v>1218</v>
      </c>
      <c r="G74" s="770" t="s">
        <v>1219</v>
      </c>
      <c r="H74" s="133" t="s">
        <v>1220</v>
      </c>
      <c r="I74" s="133" t="s">
        <v>1221</v>
      </c>
      <c r="J74" s="133" t="s">
        <v>1222</v>
      </c>
      <c r="K74" s="133" t="s">
        <v>1223</v>
      </c>
      <c r="L74" s="133" t="s">
        <v>1224</v>
      </c>
      <c r="M74" s="133" t="s">
        <v>19</v>
      </c>
      <c r="N74" s="133" t="s">
        <v>1225</v>
      </c>
      <c r="O74" s="133" t="s">
        <v>19</v>
      </c>
      <c r="P74" s="133" t="s">
        <v>19</v>
      </c>
      <c r="Q74" s="29"/>
      <c r="R74" s="29"/>
      <c r="S74" s="29"/>
      <c r="T74" s="325"/>
    </row>
    <row r="75" spans="1:20" ht="30" customHeight="1">
      <c r="A75" s="1015"/>
      <c r="B75" s="1346"/>
      <c r="C75" s="128">
        <v>5</v>
      </c>
      <c r="D75" s="881" t="s">
        <v>162</v>
      </c>
      <c r="E75" s="882" t="s">
        <v>1191</v>
      </c>
      <c r="F75" s="773" t="s">
        <v>1226</v>
      </c>
      <c r="G75" s="770" t="s">
        <v>1227</v>
      </c>
      <c r="H75" s="133" t="s">
        <v>1228</v>
      </c>
      <c r="I75" s="133" t="s">
        <v>1229</v>
      </c>
      <c r="J75" s="133" t="s">
        <v>1230</v>
      </c>
      <c r="K75" s="133" t="s">
        <v>1231</v>
      </c>
      <c r="L75" s="133" t="s">
        <v>1232</v>
      </c>
      <c r="M75" s="133"/>
      <c r="N75" s="133" t="s">
        <v>1233</v>
      </c>
      <c r="O75" s="133"/>
      <c r="P75" s="133"/>
      <c r="Q75" s="29"/>
      <c r="R75" s="29"/>
      <c r="S75" s="29"/>
      <c r="T75" s="325"/>
    </row>
    <row r="76" spans="1:20" ht="30" customHeight="1">
      <c r="A76" s="1015"/>
      <c r="B76" s="1346"/>
      <c r="C76" s="128">
        <v>6</v>
      </c>
      <c r="D76" s="881" t="s">
        <v>163</v>
      </c>
      <c r="E76" s="882" t="s">
        <v>1192</v>
      </c>
      <c r="F76" s="773" t="s">
        <v>1234</v>
      </c>
      <c r="G76" s="770" t="s">
        <v>1227</v>
      </c>
      <c r="H76" s="133" t="s">
        <v>1235</v>
      </c>
      <c r="I76" s="133" t="s">
        <v>1236</v>
      </c>
      <c r="J76" s="133" t="s">
        <v>1237</v>
      </c>
      <c r="K76" s="133" t="s">
        <v>1238</v>
      </c>
      <c r="L76" s="133" t="s">
        <v>1239</v>
      </c>
      <c r="M76" s="133"/>
      <c r="N76" s="133" t="s">
        <v>1240</v>
      </c>
      <c r="O76" s="133"/>
      <c r="P76" s="133"/>
      <c r="Q76" s="29"/>
      <c r="R76" s="29"/>
      <c r="S76" s="29"/>
      <c r="T76" s="325"/>
    </row>
    <row r="77" spans="1:20" ht="30" customHeight="1">
      <c r="A77" s="1015"/>
      <c r="B77" s="1346"/>
      <c r="C77" s="128">
        <v>7</v>
      </c>
      <c r="D77" s="881" t="s">
        <v>164</v>
      </c>
      <c r="E77" s="882" t="s">
        <v>1193</v>
      </c>
      <c r="F77" s="773" t="s">
        <v>1241</v>
      </c>
      <c r="G77" s="770" t="s">
        <v>1227</v>
      </c>
      <c r="H77" s="133" t="s">
        <v>1242</v>
      </c>
      <c r="I77" s="133" t="s">
        <v>1243</v>
      </c>
      <c r="J77" s="133" t="s">
        <v>1244</v>
      </c>
      <c r="K77" s="133" t="s">
        <v>1245</v>
      </c>
      <c r="L77" s="133" t="s">
        <v>1246</v>
      </c>
      <c r="M77" s="133"/>
      <c r="N77" s="133" t="s">
        <v>1247</v>
      </c>
      <c r="O77" s="133"/>
      <c r="P77" s="133"/>
      <c r="Q77" s="29"/>
      <c r="R77" s="29"/>
      <c r="S77" s="29"/>
      <c r="T77" s="325"/>
    </row>
    <row r="78" spans="1:20" ht="30" customHeight="1">
      <c r="A78" s="1016"/>
      <c r="B78" s="1347"/>
      <c r="C78" s="128">
        <v>8</v>
      </c>
      <c r="D78" s="881" t="s">
        <v>165</v>
      </c>
      <c r="E78" s="882" t="s">
        <v>1194</v>
      </c>
      <c r="F78" s="773" t="s">
        <v>1241</v>
      </c>
      <c r="G78" s="770" t="s">
        <v>1227</v>
      </c>
      <c r="H78" s="133" t="s">
        <v>1248</v>
      </c>
      <c r="I78" s="133" t="s">
        <v>1243</v>
      </c>
      <c r="J78" s="133" t="s">
        <v>1249</v>
      </c>
      <c r="K78" s="133" t="s">
        <v>1231</v>
      </c>
      <c r="L78" s="133" t="s">
        <v>1250</v>
      </c>
      <c r="M78" s="133"/>
      <c r="N78" s="133" t="s">
        <v>1251</v>
      </c>
      <c r="O78" s="133"/>
      <c r="P78" s="133"/>
      <c r="Q78" s="29"/>
      <c r="R78" s="29"/>
      <c r="S78" s="29"/>
      <c r="T78" s="325"/>
    </row>
    <row r="79" spans="1:20" ht="30.75" customHeight="1">
      <c r="A79" s="29"/>
      <c r="B79" s="29"/>
      <c r="C79" s="1393" t="s">
        <v>505</v>
      </c>
      <c r="D79" s="1393"/>
      <c r="E79" s="1393"/>
      <c r="F79" s="759">
        <v>46049</v>
      </c>
      <c r="G79" s="888">
        <v>46077</v>
      </c>
      <c r="H79" s="888">
        <v>46100</v>
      </c>
      <c r="I79" s="888">
        <v>46133</v>
      </c>
      <c r="J79" s="888">
        <v>46161</v>
      </c>
      <c r="K79" s="888">
        <v>46189</v>
      </c>
      <c r="L79" s="888">
        <v>46231</v>
      </c>
      <c r="M79" s="678"/>
      <c r="N79" s="888">
        <v>46273</v>
      </c>
      <c r="O79" s="678"/>
      <c r="P79" s="678"/>
      <c r="Q79" s="29"/>
      <c r="R79" s="29"/>
      <c r="S79" s="29"/>
      <c r="T79" s="325"/>
    </row>
    <row r="80" spans="1:20">
      <c r="A80" s="29"/>
      <c r="B80" s="29"/>
      <c r="C80" s="29"/>
      <c r="D80" s="755"/>
      <c r="E80" s="29"/>
      <c r="F80" s="338"/>
      <c r="G80" s="29"/>
      <c r="H80" s="29"/>
      <c r="I80" s="29"/>
      <c r="J80" s="29"/>
      <c r="K80" s="29"/>
      <c r="L80" s="29"/>
      <c r="M80" s="29"/>
      <c r="N80" s="29"/>
      <c r="O80" s="29"/>
      <c r="P80" s="29"/>
      <c r="Q80" s="29"/>
      <c r="R80" s="29"/>
      <c r="S80" s="29"/>
      <c r="T80" s="325"/>
    </row>
    <row r="81" spans="1:20">
      <c r="A81" s="29"/>
      <c r="B81" s="29"/>
      <c r="C81" s="29"/>
      <c r="D81" s="1195" t="s">
        <v>263</v>
      </c>
      <c r="E81" s="1396"/>
      <c r="F81" s="1396"/>
      <c r="G81" s="1396"/>
      <c r="H81" s="1396"/>
      <c r="I81" s="1396"/>
      <c r="J81" s="1396"/>
      <c r="K81" s="1396"/>
      <c r="L81" s="1396"/>
      <c r="M81" s="1396"/>
      <c r="N81" s="1396"/>
      <c r="O81" s="1396"/>
      <c r="P81" s="1396"/>
      <c r="Q81" s="1396"/>
      <c r="R81" s="1397"/>
      <c r="S81" s="215"/>
      <c r="T81" s="325"/>
    </row>
    <row r="82" spans="1:20">
      <c r="A82" s="29"/>
      <c r="B82" s="29"/>
      <c r="C82" s="29"/>
      <c r="D82" s="1195" t="s">
        <v>264</v>
      </c>
      <c r="E82" s="1396"/>
      <c r="F82" s="1396"/>
      <c r="G82" s="1396"/>
      <c r="H82" s="1396"/>
      <c r="I82" s="1396"/>
      <c r="J82" s="1396"/>
      <c r="K82" s="1396"/>
      <c r="L82" s="1396"/>
      <c r="M82" s="1396"/>
      <c r="N82" s="1396"/>
      <c r="O82" s="1396"/>
      <c r="P82" s="1396"/>
      <c r="Q82" s="1396"/>
      <c r="R82" s="1397"/>
      <c r="S82" s="215"/>
      <c r="T82" s="325"/>
    </row>
    <row r="83" spans="1:20">
      <c r="A83" s="29"/>
      <c r="B83" s="29"/>
      <c r="C83" s="29"/>
      <c r="D83" s="1412"/>
      <c r="E83" s="1396"/>
      <c r="F83" s="1396"/>
      <c r="G83" s="1396"/>
      <c r="H83" s="1397"/>
      <c r="I83" s="1196" t="s">
        <v>265</v>
      </c>
      <c r="J83" s="1396"/>
      <c r="K83" s="1396"/>
      <c r="L83" s="1396"/>
      <c r="M83" s="1396"/>
      <c r="N83" s="1396"/>
      <c r="O83" s="1396"/>
      <c r="P83" s="1396"/>
      <c r="Q83" s="1396"/>
      <c r="R83" s="1397"/>
      <c r="S83" s="215"/>
      <c r="T83" s="325"/>
    </row>
    <row r="84" spans="1:20">
      <c r="A84" s="29"/>
      <c r="B84" s="29"/>
      <c r="C84" s="29"/>
      <c r="D84" s="30" t="s">
        <v>266</v>
      </c>
      <c r="E84" s="2" t="s">
        <v>267</v>
      </c>
      <c r="F84" s="127" t="s">
        <v>1</v>
      </c>
      <c r="G84" s="2" t="s">
        <v>268</v>
      </c>
      <c r="H84" s="2" t="s">
        <v>269</v>
      </c>
      <c r="I84" s="2" t="s">
        <v>171</v>
      </c>
      <c r="J84" s="2" t="s">
        <v>172</v>
      </c>
      <c r="K84" s="2" t="s">
        <v>173</v>
      </c>
      <c r="L84" s="2" t="s">
        <v>7</v>
      </c>
      <c r="M84" s="2" t="s">
        <v>174</v>
      </c>
      <c r="N84" s="2" t="s">
        <v>175</v>
      </c>
      <c r="O84" s="2" t="s">
        <v>176</v>
      </c>
      <c r="P84" s="2" t="s">
        <v>177</v>
      </c>
      <c r="Q84" s="2" t="s">
        <v>178</v>
      </c>
      <c r="R84" s="2" t="s">
        <v>179</v>
      </c>
      <c r="S84" s="761"/>
      <c r="T84" s="325"/>
    </row>
    <row r="85" spans="1:20">
      <c r="A85" s="29"/>
      <c r="B85" s="29"/>
      <c r="C85" s="29"/>
      <c r="D85" s="1389" t="s">
        <v>1252</v>
      </c>
      <c r="E85" s="1392" t="s">
        <v>1253</v>
      </c>
      <c r="F85" s="1387"/>
      <c r="G85" s="30">
        <v>1</v>
      </c>
      <c r="H85" s="212" t="s">
        <v>1186</v>
      </c>
      <c r="I85" s="34">
        <f t="shared" ref="I85:I92" si="0">AVERAGE(F7:K7)</f>
        <v>6.0583333333333336</v>
      </c>
      <c r="J85" s="2" t="s">
        <v>271</v>
      </c>
      <c r="K85" s="181">
        <f t="shared" ref="K85:K92" si="1">AVERAGE(F15:K15)</f>
        <v>12</v>
      </c>
      <c r="L85" s="34">
        <f t="shared" ref="L85:L92" si="2">AVERAGE(F23:K23)</f>
        <v>7.1483333333333334</v>
      </c>
      <c r="M85" s="34">
        <f t="shared" ref="M85:M92" si="3">AVERAGE(F31:K31)</f>
        <v>30.083333333333332</v>
      </c>
      <c r="N85" s="181">
        <f t="shared" ref="N85:N92" si="4">AVERAGE(F39:K39)</f>
        <v>5</v>
      </c>
      <c r="O85" s="181">
        <f t="shared" ref="O85:O92" si="5">GEOMEAN(F47:K47)</f>
        <v>43.944525182684949</v>
      </c>
      <c r="P85" s="48">
        <f t="shared" ref="P85:P92" si="6">AVERAGE(F55:K55)</f>
        <v>0.114</v>
      </c>
      <c r="Q85" s="34">
        <f t="shared" ref="Q85:Q92" si="7">AVERAGE(F63:K63)</f>
        <v>1.6500000000000001E-2</v>
      </c>
      <c r="R85" s="2" t="s">
        <v>271</v>
      </c>
      <c r="S85" s="761"/>
      <c r="T85" s="325"/>
    </row>
    <row r="86" spans="1:20">
      <c r="A86" s="29"/>
      <c r="B86" s="29"/>
      <c r="C86" s="29"/>
      <c r="D86" s="1390"/>
      <c r="E86" s="1399"/>
      <c r="F86" s="1209"/>
      <c r="G86" s="30">
        <v>2</v>
      </c>
      <c r="H86" s="213" t="s">
        <v>158</v>
      </c>
      <c r="I86" s="34">
        <f t="shared" si="0"/>
        <v>6.1416666666666666</v>
      </c>
      <c r="J86" s="2" t="s">
        <v>271</v>
      </c>
      <c r="K86" s="181">
        <f t="shared" si="1"/>
        <v>11.166666666666666</v>
      </c>
      <c r="L86" s="34">
        <f t="shared" si="2"/>
        <v>7.5133333333333328</v>
      </c>
      <c r="M86" s="34">
        <f t="shared" si="3"/>
        <v>30.583333333333332</v>
      </c>
      <c r="N86" s="181">
        <f t="shared" si="4"/>
        <v>5</v>
      </c>
      <c r="O86" s="181">
        <f t="shared" si="5"/>
        <v>20.74292578191432</v>
      </c>
      <c r="P86" s="48">
        <f t="shared" si="6"/>
        <v>0.109</v>
      </c>
      <c r="Q86" s="34">
        <f t="shared" si="7"/>
        <v>1.8000000000000002E-2</v>
      </c>
      <c r="R86" s="2" t="s">
        <v>271</v>
      </c>
      <c r="S86" s="761"/>
      <c r="T86" s="325"/>
    </row>
    <row r="87" spans="1:20">
      <c r="A87" s="29"/>
      <c r="B87" s="29"/>
      <c r="C87" s="29"/>
      <c r="D87" s="1390"/>
      <c r="E87" s="1399"/>
      <c r="F87" s="1209"/>
      <c r="G87" s="30">
        <v>3</v>
      </c>
      <c r="H87" s="213" t="s">
        <v>160</v>
      </c>
      <c r="I87" s="34">
        <f t="shared" si="0"/>
        <v>6.5183333333333318</v>
      </c>
      <c r="J87" s="2" t="s">
        <v>271</v>
      </c>
      <c r="K87" s="181">
        <f t="shared" si="1"/>
        <v>11.2</v>
      </c>
      <c r="L87" s="34">
        <f t="shared" si="2"/>
        <v>7.5350000000000001</v>
      </c>
      <c r="M87" s="34">
        <f t="shared" si="3"/>
        <v>30.266666666666666</v>
      </c>
      <c r="N87" s="181">
        <f t="shared" si="4"/>
        <v>5</v>
      </c>
      <c r="O87" s="181">
        <f t="shared" si="5"/>
        <v>26.477221877333807</v>
      </c>
      <c r="P87" s="48">
        <f t="shared" si="6"/>
        <v>9.7500000000000003E-2</v>
      </c>
      <c r="Q87" s="34">
        <f t="shared" si="7"/>
        <v>2.1000000000000001E-2</v>
      </c>
      <c r="R87" s="2" t="s">
        <v>271</v>
      </c>
      <c r="S87" s="761"/>
      <c r="T87" s="325"/>
    </row>
    <row r="88" spans="1:20">
      <c r="A88" s="29"/>
      <c r="B88" s="29"/>
      <c r="C88" s="29"/>
      <c r="D88" s="1390"/>
      <c r="E88" s="1399"/>
      <c r="F88" s="1209"/>
      <c r="G88" s="30">
        <v>4</v>
      </c>
      <c r="H88" s="213" t="s">
        <v>161</v>
      </c>
      <c r="I88" s="34">
        <f t="shared" si="0"/>
        <v>5.91</v>
      </c>
      <c r="J88" s="2" t="s">
        <v>271</v>
      </c>
      <c r="K88" s="181">
        <f t="shared" si="1"/>
        <v>11.333333333333334</v>
      </c>
      <c r="L88" s="34">
        <f t="shared" si="2"/>
        <v>7.73</v>
      </c>
      <c r="M88" s="34">
        <f t="shared" si="3"/>
        <v>30.316666666666666</v>
      </c>
      <c r="N88" s="181">
        <f t="shared" si="4"/>
        <v>5</v>
      </c>
      <c r="O88" s="181">
        <f t="shared" si="5"/>
        <v>24.832131651266508</v>
      </c>
      <c r="P88" s="48">
        <f t="shared" si="6"/>
        <v>0.09</v>
      </c>
      <c r="Q88" s="34">
        <f t="shared" si="7"/>
        <v>2.4200000000000003E-2</v>
      </c>
      <c r="R88" s="2" t="s">
        <v>271</v>
      </c>
      <c r="S88" s="761"/>
      <c r="T88" s="325"/>
    </row>
    <row r="89" spans="1:20">
      <c r="A89" s="29"/>
      <c r="B89" s="29"/>
      <c r="C89" s="29"/>
      <c r="D89" s="1390"/>
      <c r="E89" s="1399"/>
      <c r="F89" s="1209"/>
      <c r="G89" s="30">
        <v>5</v>
      </c>
      <c r="H89" s="212" t="s">
        <v>162</v>
      </c>
      <c r="I89" s="34">
        <f t="shared" si="0"/>
        <v>5.3983333333333334</v>
      </c>
      <c r="J89" s="2" t="s">
        <v>271</v>
      </c>
      <c r="K89" s="181">
        <f t="shared" si="1"/>
        <v>11.166666666666666</v>
      </c>
      <c r="L89" s="34">
        <f t="shared" si="2"/>
        <v>7.7433333333333323</v>
      </c>
      <c r="M89" s="34">
        <f t="shared" si="3"/>
        <v>30.566666666666666</v>
      </c>
      <c r="N89" s="181">
        <f t="shared" si="4"/>
        <v>5</v>
      </c>
      <c r="O89" s="181">
        <f t="shared" si="5"/>
        <v>31.317304145236843</v>
      </c>
      <c r="P89" s="48">
        <f t="shared" si="6"/>
        <v>0.09</v>
      </c>
      <c r="Q89" s="34">
        <f t="shared" si="7"/>
        <v>4.8200000000000007E-2</v>
      </c>
      <c r="R89" s="2" t="s">
        <v>271</v>
      </c>
      <c r="S89" s="761"/>
      <c r="T89" s="325"/>
    </row>
    <row r="90" spans="1:20">
      <c r="A90" s="29"/>
      <c r="B90" s="29"/>
      <c r="C90" s="29"/>
      <c r="D90" s="1390"/>
      <c r="E90" s="1399"/>
      <c r="F90" s="1209"/>
      <c r="G90" s="30">
        <v>6</v>
      </c>
      <c r="H90" s="212" t="s">
        <v>163</v>
      </c>
      <c r="I90" s="34">
        <f>AVERAGE(F12:K12)</f>
        <v>5.2833333333333341</v>
      </c>
      <c r="J90" s="2" t="s">
        <v>271</v>
      </c>
      <c r="K90" s="181">
        <f t="shared" si="1"/>
        <v>17</v>
      </c>
      <c r="L90" s="34">
        <f t="shared" si="2"/>
        <v>7.7783333333333324</v>
      </c>
      <c r="M90" s="34">
        <f t="shared" si="3"/>
        <v>30.799999999999997</v>
      </c>
      <c r="N90" s="181">
        <f t="shared" si="4"/>
        <v>5</v>
      </c>
      <c r="O90" s="181">
        <f t="shared" si="5"/>
        <v>15.597514667197935</v>
      </c>
      <c r="P90" s="48">
        <f t="shared" si="6"/>
        <v>0.125</v>
      </c>
      <c r="Q90" s="34">
        <f t="shared" si="7"/>
        <v>4.2999999999999997E-2</v>
      </c>
      <c r="R90" s="2" t="s">
        <v>271</v>
      </c>
      <c r="S90" s="761"/>
      <c r="T90" s="325"/>
    </row>
    <row r="91" spans="1:20">
      <c r="A91" s="29"/>
      <c r="B91" s="29"/>
      <c r="C91" s="29"/>
      <c r="D91" s="1390"/>
      <c r="E91" s="1399"/>
      <c r="F91" s="1209"/>
      <c r="G91" s="30">
        <v>7</v>
      </c>
      <c r="H91" s="212" t="s">
        <v>164</v>
      </c>
      <c r="I91" s="34">
        <f t="shared" si="0"/>
        <v>5.9283333333333337</v>
      </c>
      <c r="J91" s="2" t="s">
        <v>271</v>
      </c>
      <c r="K91" s="181">
        <f t="shared" si="1"/>
        <v>11.833333333333334</v>
      </c>
      <c r="L91" s="34">
        <f t="shared" si="2"/>
        <v>7.73</v>
      </c>
      <c r="M91" s="34">
        <f t="shared" si="3"/>
        <v>30.216666666666665</v>
      </c>
      <c r="N91" s="181">
        <f t="shared" si="4"/>
        <v>5</v>
      </c>
      <c r="O91" s="181">
        <f t="shared" si="5"/>
        <v>15.909111504166434</v>
      </c>
      <c r="P91" s="48">
        <f t="shared" si="6"/>
        <v>0.14150000000000001</v>
      </c>
      <c r="Q91" s="34">
        <f t="shared" si="7"/>
        <v>2.9249999999999998E-2</v>
      </c>
      <c r="R91" s="2" t="s">
        <v>271</v>
      </c>
      <c r="S91" s="761"/>
      <c r="T91" s="325"/>
    </row>
    <row r="92" spans="1:20">
      <c r="A92" s="29"/>
      <c r="B92" s="29"/>
      <c r="C92" s="29"/>
      <c r="D92" s="1391"/>
      <c r="E92" s="1400"/>
      <c r="F92" s="1388"/>
      <c r="G92" s="30">
        <v>8</v>
      </c>
      <c r="H92" s="212" t="s">
        <v>165</v>
      </c>
      <c r="I92" s="34">
        <f t="shared" si="0"/>
        <v>5.8033333333333319</v>
      </c>
      <c r="J92" s="2" t="s">
        <v>271</v>
      </c>
      <c r="K92" s="181">
        <f t="shared" si="1"/>
        <v>13.5</v>
      </c>
      <c r="L92" s="34">
        <f t="shared" si="2"/>
        <v>7.7616666666666676</v>
      </c>
      <c r="M92" s="34">
        <f t="shared" si="3"/>
        <v>30.366666666666664</v>
      </c>
      <c r="N92" s="181">
        <f t="shared" si="4"/>
        <v>5</v>
      </c>
      <c r="O92" s="181">
        <f t="shared" si="5"/>
        <v>14.696700879773784</v>
      </c>
      <c r="P92" s="48">
        <f t="shared" si="6"/>
        <v>0.54149999999999998</v>
      </c>
      <c r="Q92" s="34">
        <f t="shared" si="7"/>
        <v>3.3500000000000002E-2</v>
      </c>
      <c r="R92" s="2" t="s">
        <v>271</v>
      </c>
      <c r="S92" s="761"/>
      <c r="T92" s="325"/>
    </row>
    <row r="93" spans="1:20">
      <c r="A93" s="29"/>
      <c r="B93" s="29"/>
      <c r="C93" s="29"/>
      <c r="D93" s="1412"/>
      <c r="E93" s="1396"/>
      <c r="F93" s="1396"/>
      <c r="G93" s="1396"/>
      <c r="H93" s="1396"/>
      <c r="I93" s="1396"/>
      <c r="J93" s="1396"/>
      <c r="K93" s="1396"/>
      <c r="L93" s="1396"/>
      <c r="M93" s="1396"/>
      <c r="N93" s="1396"/>
      <c r="O93" s="1396"/>
      <c r="P93" s="1396"/>
      <c r="Q93" s="1396"/>
      <c r="R93" s="1397"/>
      <c r="S93" s="215"/>
      <c r="T93" s="325"/>
    </row>
    <row r="94" spans="1:20">
      <c r="A94" s="29"/>
      <c r="B94" s="29"/>
      <c r="C94" s="29"/>
      <c r="D94" s="30" t="s">
        <v>272</v>
      </c>
      <c r="E94" s="1413"/>
      <c r="F94" s="1402"/>
      <c r="G94" s="1402"/>
      <c r="H94" s="1403"/>
      <c r="I94" s="34">
        <f>AVERAGE(I85:I88)</f>
        <v>6.1570833333333326</v>
      </c>
      <c r="J94" s="2" t="s">
        <v>271</v>
      </c>
      <c r="K94" s="181">
        <f t="shared" ref="K94:Q94" si="8">AVERAGE(K85:K88)</f>
        <v>11.424999999999999</v>
      </c>
      <c r="L94" s="34">
        <f t="shared" si="8"/>
        <v>7.4816666666666665</v>
      </c>
      <c r="M94" s="34">
        <f t="shared" si="8"/>
        <v>30.3125</v>
      </c>
      <c r="N94" s="181">
        <f t="shared" si="8"/>
        <v>5</v>
      </c>
      <c r="O94" s="181">
        <f t="shared" si="8"/>
        <v>28.999201123299894</v>
      </c>
      <c r="P94" s="48">
        <f t="shared" si="8"/>
        <v>0.10262499999999999</v>
      </c>
      <c r="Q94" s="34">
        <f t="shared" si="8"/>
        <v>1.9925000000000002E-2</v>
      </c>
      <c r="R94" s="2" t="s">
        <v>271</v>
      </c>
      <c r="S94" s="761"/>
      <c r="T94" s="325"/>
    </row>
    <row r="95" spans="1:20">
      <c r="A95" s="29"/>
      <c r="B95" s="29"/>
      <c r="C95" s="29"/>
      <c r="D95" s="30" t="s">
        <v>273</v>
      </c>
      <c r="E95" s="1404"/>
      <c r="F95" s="1405"/>
      <c r="G95" s="1405"/>
      <c r="H95" s="1406"/>
      <c r="I95" s="34">
        <f>MIN(I85:I88)</f>
        <v>5.91</v>
      </c>
      <c r="J95" s="2" t="s">
        <v>271</v>
      </c>
      <c r="K95" s="181">
        <f t="shared" ref="K95:Q95" si="9">MIN(K85:K88)</f>
        <v>11.166666666666666</v>
      </c>
      <c r="L95" s="34">
        <f t="shared" si="9"/>
        <v>7.1483333333333334</v>
      </c>
      <c r="M95" s="34">
        <f t="shared" si="9"/>
        <v>30.083333333333332</v>
      </c>
      <c r="N95" s="181">
        <f t="shared" si="9"/>
        <v>5</v>
      </c>
      <c r="O95" s="181">
        <f t="shared" si="9"/>
        <v>20.74292578191432</v>
      </c>
      <c r="P95" s="48">
        <f t="shared" si="9"/>
        <v>0.09</v>
      </c>
      <c r="Q95" s="34">
        <f t="shared" si="9"/>
        <v>1.6500000000000001E-2</v>
      </c>
      <c r="R95" s="2" t="s">
        <v>271</v>
      </c>
      <c r="S95" s="761"/>
      <c r="T95" s="325"/>
    </row>
    <row r="96" spans="1:20">
      <c r="A96" s="29"/>
      <c r="B96" s="29"/>
      <c r="C96" s="29"/>
      <c r="D96" s="30" t="s">
        <v>274</v>
      </c>
      <c r="E96" s="1404"/>
      <c r="F96" s="1405"/>
      <c r="G96" s="1405"/>
      <c r="H96" s="1406"/>
      <c r="I96" s="34">
        <f>MAX(I85:I88)</f>
        <v>6.5183333333333318</v>
      </c>
      <c r="J96" s="2" t="s">
        <v>271</v>
      </c>
      <c r="K96" s="181">
        <f t="shared" ref="K96:Q96" si="10">MAX(K85:K88)</f>
        <v>12</v>
      </c>
      <c r="L96" s="34">
        <f t="shared" si="10"/>
        <v>7.73</v>
      </c>
      <c r="M96" s="34">
        <f t="shared" si="10"/>
        <v>30.583333333333332</v>
      </c>
      <c r="N96" s="181">
        <f t="shared" si="10"/>
        <v>5</v>
      </c>
      <c r="O96" s="181">
        <f t="shared" si="10"/>
        <v>43.944525182684949</v>
      </c>
      <c r="P96" s="48">
        <f t="shared" si="10"/>
        <v>0.114</v>
      </c>
      <c r="Q96" s="34">
        <f t="shared" si="10"/>
        <v>2.4200000000000003E-2</v>
      </c>
      <c r="R96" s="2" t="s">
        <v>271</v>
      </c>
      <c r="S96" s="761"/>
      <c r="T96" s="325"/>
    </row>
    <row r="97" spans="1:20">
      <c r="A97" s="29"/>
      <c r="B97" s="29"/>
      <c r="C97" s="29"/>
      <c r="D97" s="30" t="s">
        <v>275</v>
      </c>
      <c r="E97" s="1407"/>
      <c r="F97" s="1408"/>
      <c r="G97" s="1408"/>
      <c r="H97" s="1409"/>
      <c r="I97" s="153" t="s">
        <v>276</v>
      </c>
      <c r="J97" s="153" t="s">
        <v>271</v>
      </c>
      <c r="K97" s="153" t="s">
        <v>277</v>
      </c>
      <c r="L97" s="153" t="s">
        <v>214</v>
      </c>
      <c r="M97" s="46" t="s">
        <v>278</v>
      </c>
      <c r="N97" s="153" t="s">
        <v>279</v>
      </c>
      <c r="O97" s="153" t="s">
        <v>280</v>
      </c>
      <c r="P97" s="153" t="s">
        <v>281</v>
      </c>
      <c r="Q97" s="153" t="s">
        <v>282</v>
      </c>
      <c r="R97" s="153" t="s">
        <v>271</v>
      </c>
      <c r="S97" s="762"/>
      <c r="T97" s="325"/>
    </row>
    <row r="98" spans="1:20">
      <c r="A98" s="29"/>
      <c r="B98" s="29"/>
      <c r="C98" s="29"/>
      <c r="D98" s="755"/>
      <c r="E98" s="29"/>
      <c r="F98" s="338"/>
      <c r="G98" s="29"/>
      <c r="H98" s="29"/>
      <c r="I98" s="29"/>
      <c r="J98" s="29"/>
      <c r="K98" s="29"/>
      <c r="L98" s="29"/>
      <c r="M98" s="29"/>
      <c r="N98" s="29"/>
      <c r="O98" s="29"/>
      <c r="P98" s="29"/>
      <c r="Q98" s="29"/>
      <c r="R98" s="29"/>
      <c r="S98" s="29"/>
      <c r="T98" s="325"/>
    </row>
    <row r="99" spans="1:20">
      <c r="A99" s="29"/>
      <c r="B99" s="29"/>
      <c r="C99" s="29"/>
      <c r="D99" s="755"/>
      <c r="E99" s="29"/>
      <c r="F99" s="338"/>
      <c r="G99" s="29"/>
      <c r="H99" s="29"/>
      <c r="I99" s="29"/>
      <c r="J99" s="29"/>
      <c r="K99" s="29"/>
      <c r="L99" s="29"/>
      <c r="M99" s="29"/>
      <c r="N99" s="29"/>
      <c r="O99" s="29"/>
      <c r="P99" s="29"/>
      <c r="Q99" s="29"/>
      <c r="R99" s="29"/>
      <c r="S99" s="29"/>
      <c r="T99" s="325"/>
    </row>
    <row r="100" spans="1:20">
      <c r="A100" s="29"/>
      <c r="B100" s="29"/>
      <c r="C100" s="29"/>
      <c r="D100" s="1195" t="s">
        <v>263</v>
      </c>
      <c r="E100" s="1396"/>
      <c r="F100" s="1396"/>
      <c r="G100" s="1396"/>
      <c r="H100" s="1396"/>
      <c r="I100" s="1396"/>
      <c r="J100" s="1396"/>
      <c r="K100" s="1396"/>
      <c r="L100" s="1396"/>
      <c r="M100" s="1396"/>
      <c r="N100" s="1396"/>
      <c r="O100" s="1396"/>
      <c r="P100" s="1396"/>
      <c r="Q100" s="1396"/>
      <c r="R100" s="1397"/>
      <c r="S100" s="215"/>
      <c r="T100" s="325"/>
    </row>
    <row r="101" spans="1:20">
      <c r="A101" s="29"/>
      <c r="B101" s="29"/>
      <c r="C101" s="29"/>
      <c r="D101" s="1195" t="s">
        <v>283</v>
      </c>
      <c r="E101" s="1396"/>
      <c r="F101" s="1396"/>
      <c r="G101" s="1396"/>
      <c r="H101" s="1396"/>
      <c r="I101" s="1396"/>
      <c r="J101" s="1396"/>
      <c r="K101" s="1396"/>
      <c r="L101" s="1396"/>
      <c r="M101" s="1396"/>
      <c r="N101" s="1396"/>
      <c r="O101" s="1396"/>
      <c r="P101" s="1396"/>
      <c r="Q101" s="1396"/>
      <c r="R101" s="1397"/>
      <c r="S101" s="215"/>
      <c r="T101" s="325"/>
    </row>
    <row r="102" spans="1:20">
      <c r="A102" s="29"/>
      <c r="B102" s="29"/>
      <c r="C102" s="29"/>
      <c r="D102" s="1412"/>
      <c r="E102" s="1396"/>
      <c r="F102" s="1396"/>
      <c r="G102" s="1396"/>
      <c r="H102" s="1397"/>
      <c r="I102" s="1196" t="s">
        <v>265</v>
      </c>
      <c r="J102" s="1396"/>
      <c r="K102" s="1396"/>
      <c r="L102" s="1396"/>
      <c r="M102" s="1396"/>
      <c r="N102" s="1396"/>
      <c r="O102" s="1396"/>
      <c r="P102" s="1396"/>
      <c r="Q102" s="1396"/>
      <c r="R102" s="1397"/>
      <c r="S102" s="215"/>
      <c r="T102" s="325"/>
    </row>
    <row r="103" spans="1:20">
      <c r="A103" s="29"/>
      <c r="B103" s="29"/>
      <c r="C103" s="29"/>
      <c r="D103" s="30" t="s">
        <v>266</v>
      </c>
      <c r="E103" s="2" t="s">
        <v>267</v>
      </c>
      <c r="F103" s="127" t="s">
        <v>1</v>
      </c>
      <c r="G103" s="2" t="s">
        <v>268</v>
      </c>
      <c r="H103" s="2" t="s">
        <v>269</v>
      </c>
      <c r="I103" s="2" t="s">
        <v>171</v>
      </c>
      <c r="J103" s="2" t="s">
        <v>172</v>
      </c>
      <c r="K103" s="2" t="s">
        <v>173</v>
      </c>
      <c r="L103" s="2" t="s">
        <v>7</v>
      </c>
      <c r="M103" s="2" t="s">
        <v>174</v>
      </c>
      <c r="N103" s="2" t="s">
        <v>175</v>
      </c>
      <c r="O103" s="2" t="s">
        <v>176</v>
      </c>
      <c r="P103" s="2" t="s">
        <v>177</v>
      </c>
      <c r="Q103" s="2" t="s">
        <v>178</v>
      </c>
      <c r="R103" s="2" t="s">
        <v>179</v>
      </c>
      <c r="S103" s="761"/>
      <c r="T103" s="325"/>
    </row>
    <row r="104" spans="1:20">
      <c r="A104" s="29"/>
      <c r="B104" s="29"/>
      <c r="C104" s="29"/>
      <c r="D104" s="1389" t="s">
        <v>1252</v>
      </c>
      <c r="E104" s="1392" t="s">
        <v>1253</v>
      </c>
      <c r="F104" s="1387"/>
      <c r="G104" s="30">
        <v>1</v>
      </c>
      <c r="H104" s="212" t="s">
        <v>1186</v>
      </c>
      <c r="I104" s="34">
        <f t="shared" ref="I104:I107" si="11">AVERAGE(R7)</f>
        <v>5.9187500000000002</v>
      </c>
      <c r="J104" s="2" t="s">
        <v>271</v>
      </c>
      <c r="K104" s="34">
        <f t="shared" ref="K104:K106" si="12">AVERAGE(R15)</f>
        <v>11.125</v>
      </c>
      <c r="L104" s="34">
        <f t="shared" ref="L104:L105" si="13">AVERAGE(R23)</f>
        <v>7.16</v>
      </c>
      <c r="M104" s="34">
        <f t="shared" ref="M104:M106" si="14">AVERAGE(R31)</f>
        <v>29.775000000000002</v>
      </c>
      <c r="N104" s="34">
        <f t="shared" ref="N104:N107" si="15">AVERAGE(R39)</f>
        <v>5</v>
      </c>
      <c r="O104" s="35">
        <f t="shared" ref="O104:O107" si="16">GEOMEAN(R47)</f>
        <v>48.913642698309836</v>
      </c>
      <c r="P104" s="34">
        <f t="shared" ref="P104:P107" si="17">AVERAGE(R55)</f>
        <v>9.6999999999999989E-2</v>
      </c>
      <c r="Q104" s="34">
        <f t="shared" ref="Q104:Q107" si="18">AVERAGE(R63)</f>
        <v>1.6750000000000001E-2</v>
      </c>
      <c r="R104" s="2" t="s">
        <v>271</v>
      </c>
      <c r="S104" s="761"/>
      <c r="T104" s="325"/>
    </row>
    <row r="105" spans="1:20">
      <c r="A105" s="29"/>
      <c r="B105" s="29"/>
      <c r="C105" s="29"/>
      <c r="D105" s="1390"/>
      <c r="E105" s="1399"/>
      <c r="F105" s="1209"/>
      <c r="G105" s="30">
        <v>2</v>
      </c>
      <c r="H105" s="213" t="s">
        <v>158</v>
      </c>
      <c r="I105" s="34">
        <f t="shared" si="11"/>
        <v>5.84375</v>
      </c>
      <c r="J105" s="2" t="s">
        <v>271</v>
      </c>
      <c r="K105" s="34">
        <f t="shared" si="12"/>
        <v>10.125</v>
      </c>
      <c r="L105" s="34">
        <f t="shared" si="13"/>
        <v>7.4162499999999998</v>
      </c>
      <c r="M105" s="34">
        <f t="shared" si="14"/>
        <v>30.137499999999999</v>
      </c>
      <c r="N105" s="34">
        <f t="shared" si="15"/>
        <v>5</v>
      </c>
      <c r="O105" s="35">
        <f t="shared" si="16"/>
        <v>22.268077907734124</v>
      </c>
      <c r="P105" s="34">
        <f t="shared" si="17"/>
        <v>9.7124999999999989E-2</v>
      </c>
      <c r="Q105" s="34">
        <f t="shared" si="18"/>
        <v>1.95E-2</v>
      </c>
      <c r="R105" s="2" t="s">
        <v>271</v>
      </c>
      <c r="S105" s="761"/>
      <c r="T105" s="325"/>
    </row>
    <row r="106" spans="1:20">
      <c r="A106" s="29"/>
      <c r="B106" s="29"/>
      <c r="C106" s="29"/>
      <c r="D106" s="1390"/>
      <c r="E106" s="1399"/>
      <c r="F106" s="1209"/>
      <c r="G106" s="30">
        <v>3</v>
      </c>
      <c r="H106" s="213" t="s">
        <v>160</v>
      </c>
      <c r="I106" s="34">
        <f t="shared" si="11"/>
        <v>6.326249999999999</v>
      </c>
      <c r="J106" s="2" t="s">
        <v>271</v>
      </c>
      <c r="K106" s="34">
        <f t="shared" si="12"/>
        <v>9.3249999999999993</v>
      </c>
      <c r="L106" s="34">
        <f t="shared" ref="L106:L107" si="19">AVERAGE(R29)</f>
        <v>7.5725000000000007</v>
      </c>
      <c r="M106" s="34">
        <f t="shared" si="14"/>
        <v>29.9375</v>
      </c>
      <c r="N106" s="35">
        <f t="shared" si="15"/>
        <v>5</v>
      </c>
      <c r="O106" s="35">
        <f t="shared" si="16"/>
        <v>24.900695219462584</v>
      </c>
      <c r="P106" s="34">
        <f t="shared" si="17"/>
        <v>9.1874999999999984E-2</v>
      </c>
      <c r="Q106" s="34">
        <f t="shared" si="18"/>
        <v>2.1000000000000001E-2</v>
      </c>
      <c r="R106" s="2"/>
      <c r="S106" s="761"/>
      <c r="T106" s="325"/>
    </row>
    <row r="107" spans="1:20">
      <c r="A107" s="29"/>
      <c r="B107" s="29"/>
      <c r="C107" s="29"/>
      <c r="D107" s="1390"/>
      <c r="E107" s="1399"/>
      <c r="F107" s="1209"/>
      <c r="G107" s="30">
        <v>4</v>
      </c>
      <c r="H107" s="213" t="s">
        <v>161</v>
      </c>
      <c r="I107" s="34">
        <f t="shared" si="11"/>
        <v>5.8325000000000005</v>
      </c>
      <c r="J107" s="2" t="s">
        <v>271</v>
      </c>
      <c r="K107" s="34">
        <f>AVERAGE(R21)</f>
        <v>11.125</v>
      </c>
      <c r="L107" s="34">
        <f t="shared" si="19"/>
        <v>7.6412500000000012</v>
      </c>
      <c r="M107" s="34">
        <f>AVERAGE(R37)</f>
        <v>29.999999999999996</v>
      </c>
      <c r="N107" s="34">
        <f t="shared" si="15"/>
        <v>5</v>
      </c>
      <c r="O107" s="35">
        <f t="shared" si="16"/>
        <v>28.423651355608627</v>
      </c>
      <c r="P107" s="34">
        <f t="shared" si="17"/>
        <v>8.9999999999999983E-2</v>
      </c>
      <c r="Q107" s="34">
        <f t="shared" si="18"/>
        <v>2.4250000000000001E-2</v>
      </c>
      <c r="R107" s="2"/>
      <c r="S107" s="761"/>
      <c r="T107" s="325"/>
    </row>
    <row r="108" spans="1:20">
      <c r="A108" s="29"/>
      <c r="B108" s="29"/>
      <c r="C108" s="29"/>
      <c r="D108" s="1390"/>
      <c r="E108" s="1399"/>
      <c r="F108" s="1209"/>
      <c r="G108" s="30">
        <v>5</v>
      </c>
      <c r="H108" s="212" t="s">
        <v>162</v>
      </c>
      <c r="I108" s="34"/>
      <c r="J108" s="2" t="s">
        <v>271</v>
      </c>
      <c r="K108" s="34"/>
      <c r="L108" s="34"/>
      <c r="M108" s="34"/>
      <c r="N108" s="2"/>
      <c r="O108" s="35"/>
      <c r="P108" s="34"/>
      <c r="Q108" s="34"/>
      <c r="R108" s="2"/>
      <c r="S108" s="761"/>
      <c r="T108" s="325"/>
    </row>
    <row r="109" spans="1:20">
      <c r="A109" s="29"/>
      <c r="B109" s="29"/>
      <c r="C109" s="29"/>
      <c r="D109" s="1390"/>
      <c r="E109" s="1399"/>
      <c r="F109" s="1209"/>
      <c r="G109" s="30">
        <v>6</v>
      </c>
      <c r="H109" s="212" t="s">
        <v>163</v>
      </c>
      <c r="I109" s="34"/>
      <c r="J109" s="2" t="s">
        <v>271</v>
      </c>
      <c r="K109" s="34"/>
      <c r="L109" s="34"/>
      <c r="M109" s="34"/>
      <c r="N109" s="2"/>
      <c r="O109" s="35"/>
      <c r="P109" s="34"/>
      <c r="Q109" s="34"/>
      <c r="R109" s="2"/>
      <c r="S109" s="761"/>
      <c r="T109" s="325"/>
    </row>
    <row r="110" spans="1:20">
      <c r="A110" s="29"/>
      <c r="B110" s="29"/>
      <c r="C110" s="29"/>
      <c r="D110" s="1390"/>
      <c r="E110" s="1399"/>
      <c r="F110" s="1209"/>
      <c r="G110" s="30">
        <v>7</v>
      </c>
      <c r="H110" s="212" t="s">
        <v>164</v>
      </c>
      <c r="I110" s="34"/>
      <c r="J110" s="2" t="s">
        <v>271</v>
      </c>
      <c r="K110" s="34"/>
      <c r="L110" s="34"/>
      <c r="M110" s="34"/>
      <c r="N110" s="2"/>
      <c r="O110" s="35"/>
      <c r="P110" s="34"/>
      <c r="Q110" s="34"/>
      <c r="R110" s="2"/>
      <c r="S110" s="761"/>
      <c r="T110" s="325"/>
    </row>
    <row r="111" spans="1:20">
      <c r="A111" s="29"/>
      <c r="B111" s="29"/>
      <c r="C111" s="29"/>
      <c r="D111" s="1391"/>
      <c r="E111" s="1400"/>
      <c r="F111" s="1388"/>
      <c r="G111" s="30">
        <v>8</v>
      </c>
      <c r="H111" s="212" t="s">
        <v>165</v>
      </c>
      <c r="I111" s="34"/>
      <c r="J111" s="2" t="s">
        <v>271</v>
      </c>
      <c r="K111" s="34"/>
      <c r="L111" s="34"/>
      <c r="M111" s="34"/>
      <c r="N111" s="2"/>
      <c r="O111" s="35"/>
      <c r="P111" s="34"/>
      <c r="Q111" s="34"/>
      <c r="R111" s="2"/>
      <c r="S111" s="761"/>
      <c r="T111" s="325"/>
    </row>
    <row r="112" spans="1:20">
      <c r="A112" s="29"/>
      <c r="B112" s="29"/>
      <c r="C112" s="29"/>
      <c r="D112" s="1412"/>
      <c r="E112" s="1396"/>
      <c r="F112" s="1396"/>
      <c r="G112" s="1396"/>
      <c r="H112" s="1396"/>
      <c r="I112" s="1396"/>
      <c r="J112" s="1396"/>
      <c r="K112" s="1396"/>
      <c r="L112" s="1396"/>
      <c r="M112" s="1396"/>
      <c r="N112" s="1396"/>
      <c r="O112" s="1396"/>
      <c r="P112" s="1396"/>
      <c r="Q112" s="1396"/>
      <c r="R112" s="1397"/>
      <c r="S112" s="215"/>
      <c r="T112" s="325"/>
    </row>
    <row r="113" spans="1:20">
      <c r="A113" s="29"/>
      <c r="B113" s="29"/>
      <c r="C113" s="29"/>
      <c r="D113" s="30" t="s">
        <v>272</v>
      </c>
      <c r="E113" s="1413"/>
      <c r="F113" s="1402"/>
      <c r="G113" s="1402"/>
      <c r="H113" s="1403"/>
      <c r="I113" s="34">
        <f>AVERAGE(I104:I107)</f>
        <v>5.9803124999999993</v>
      </c>
      <c r="J113" s="2" t="s">
        <v>271</v>
      </c>
      <c r="K113" s="34">
        <f t="shared" ref="K113:Q113" si="20">AVERAGE(K104:K107)</f>
        <v>10.425000000000001</v>
      </c>
      <c r="L113" s="34">
        <f t="shared" si="20"/>
        <v>7.4474999999999998</v>
      </c>
      <c r="M113" s="34">
        <f t="shared" si="20"/>
        <v>29.962499999999999</v>
      </c>
      <c r="N113" s="34">
        <f t="shared" si="20"/>
        <v>5</v>
      </c>
      <c r="O113" s="35">
        <f t="shared" si="20"/>
        <v>31.126516795278796</v>
      </c>
      <c r="P113" s="34">
        <f t="shared" si="20"/>
        <v>9.3999999999999986E-2</v>
      </c>
      <c r="Q113" s="34">
        <f t="shared" si="20"/>
        <v>2.0375000000000004E-2</v>
      </c>
      <c r="R113" s="2" t="s">
        <v>271</v>
      </c>
      <c r="S113" s="761"/>
      <c r="T113" s="325"/>
    </row>
    <row r="114" spans="1:20">
      <c r="A114" s="29"/>
      <c r="B114" s="29"/>
      <c r="C114" s="29"/>
      <c r="D114" s="30" t="s">
        <v>273</v>
      </c>
      <c r="E114" s="1404"/>
      <c r="F114" s="1405"/>
      <c r="G114" s="1405"/>
      <c r="H114" s="1406"/>
      <c r="I114" s="34">
        <f>MIN(I104:I107)</f>
        <v>5.8325000000000005</v>
      </c>
      <c r="J114" s="2" t="s">
        <v>271</v>
      </c>
      <c r="K114" s="34">
        <f t="shared" ref="K114:Q114" si="21">MIN(K104:K107)</f>
        <v>9.3249999999999993</v>
      </c>
      <c r="L114" s="34">
        <f t="shared" si="21"/>
        <v>7.16</v>
      </c>
      <c r="M114" s="34">
        <f t="shared" si="21"/>
        <v>29.775000000000002</v>
      </c>
      <c r="N114" s="34">
        <f t="shared" si="21"/>
        <v>5</v>
      </c>
      <c r="O114" s="35">
        <f t="shared" si="21"/>
        <v>22.268077907734124</v>
      </c>
      <c r="P114" s="34">
        <f t="shared" si="21"/>
        <v>8.9999999999999983E-2</v>
      </c>
      <c r="Q114" s="34">
        <f t="shared" si="21"/>
        <v>1.6750000000000001E-2</v>
      </c>
      <c r="R114" s="2" t="s">
        <v>271</v>
      </c>
      <c r="S114" s="761"/>
      <c r="T114" s="325"/>
    </row>
    <row r="115" spans="1:20">
      <c r="A115" s="29"/>
      <c r="B115" s="29"/>
      <c r="C115" s="29"/>
      <c r="D115" s="30" t="s">
        <v>274</v>
      </c>
      <c r="E115" s="1404"/>
      <c r="F115" s="1405"/>
      <c r="G115" s="1405"/>
      <c r="H115" s="1406"/>
      <c r="I115" s="34">
        <f>MAX(I104:I107)</f>
        <v>6.326249999999999</v>
      </c>
      <c r="J115" s="2" t="s">
        <v>271</v>
      </c>
      <c r="K115" s="34">
        <f t="shared" ref="K115:Q115" si="22">MAX(K104:K107)</f>
        <v>11.125</v>
      </c>
      <c r="L115" s="34">
        <f t="shared" si="22"/>
        <v>7.6412500000000012</v>
      </c>
      <c r="M115" s="34">
        <f t="shared" si="22"/>
        <v>30.137499999999999</v>
      </c>
      <c r="N115" s="34">
        <f t="shared" si="22"/>
        <v>5</v>
      </c>
      <c r="O115" s="35">
        <f t="shared" si="22"/>
        <v>48.913642698309836</v>
      </c>
      <c r="P115" s="34">
        <f t="shared" si="22"/>
        <v>9.7124999999999989E-2</v>
      </c>
      <c r="Q115" s="34">
        <f t="shared" si="22"/>
        <v>2.4250000000000001E-2</v>
      </c>
      <c r="R115" s="2" t="s">
        <v>271</v>
      </c>
      <c r="S115" s="761"/>
      <c r="T115" s="325"/>
    </row>
    <row r="116" spans="1:20">
      <c r="A116" s="29"/>
      <c r="B116" s="29"/>
      <c r="C116" s="29"/>
      <c r="D116" s="30" t="s">
        <v>275</v>
      </c>
      <c r="E116" s="1407"/>
      <c r="F116" s="1408"/>
      <c r="G116" s="1408"/>
      <c r="H116" s="1409"/>
      <c r="I116" s="153" t="s">
        <v>276</v>
      </c>
      <c r="J116" s="153" t="s">
        <v>271</v>
      </c>
      <c r="K116" s="153" t="s">
        <v>277</v>
      </c>
      <c r="L116" s="153" t="s">
        <v>214</v>
      </c>
      <c r="M116" s="46" t="s">
        <v>278</v>
      </c>
      <c r="N116" s="153" t="s">
        <v>279</v>
      </c>
      <c r="O116" s="153" t="s">
        <v>280</v>
      </c>
      <c r="P116" s="153" t="s">
        <v>281</v>
      </c>
      <c r="Q116" s="153" t="s">
        <v>282</v>
      </c>
      <c r="R116" s="153" t="s">
        <v>271</v>
      </c>
      <c r="S116" s="762"/>
      <c r="T116" s="325"/>
    </row>
  </sheetData>
  <mergeCells count="33">
    <mergeCell ref="B47:B54"/>
    <mergeCell ref="B55:B62"/>
    <mergeCell ref="B63:B70"/>
    <mergeCell ref="B71:B78"/>
    <mergeCell ref="A1:T1"/>
    <mergeCell ref="B7:B14"/>
    <mergeCell ref="B15:B22"/>
    <mergeCell ref="B23:B30"/>
    <mergeCell ref="B31:B38"/>
    <mergeCell ref="B39:B46"/>
    <mergeCell ref="A5:T5"/>
    <mergeCell ref="A4:T4"/>
    <mergeCell ref="A3:T3"/>
    <mergeCell ref="A2:T2"/>
    <mergeCell ref="D81:R81"/>
    <mergeCell ref="D82:R82"/>
    <mergeCell ref="D83:H83"/>
    <mergeCell ref="I83:R83"/>
    <mergeCell ref="C79:E79"/>
    <mergeCell ref="D85:D92"/>
    <mergeCell ref="E85:E92"/>
    <mergeCell ref="F85:F92"/>
    <mergeCell ref="D93:R93"/>
    <mergeCell ref="E94:H97"/>
    <mergeCell ref="F104:F111"/>
    <mergeCell ref="E113:H116"/>
    <mergeCell ref="D100:R100"/>
    <mergeCell ref="D101:R101"/>
    <mergeCell ref="D102:H102"/>
    <mergeCell ref="I102:R102"/>
    <mergeCell ref="D104:D111"/>
    <mergeCell ref="E104:E111"/>
    <mergeCell ref="D112:R112"/>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66FFFF"/>
  </sheetPr>
  <dimension ref="A1:AA960"/>
  <sheetViews>
    <sheetView workbookViewId="0">
      <pane xSplit="4" topLeftCell="M1" activePane="topRight" state="frozen"/>
      <selection pane="topRight" activeCell="P36" sqref="P36"/>
      <selection activeCell="A7" sqref="A7"/>
    </sheetView>
  </sheetViews>
  <sheetFormatPr defaultColWidth="14.42578125" defaultRowHeight="15" customHeight="1"/>
  <cols>
    <col min="1" max="1" width="9.140625" customWidth="1"/>
    <col min="2" max="2" width="17.85546875" style="257" customWidth="1"/>
    <col min="3" max="3" width="9.140625" customWidth="1"/>
    <col min="4" max="4" width="35.28515625" customWidth="1"/>
    <col min="5" max="5" width="26.5703125" style="260" customWidth="1"/>
    <col min="6" max="6" width="17.85546875" style="244" customWidth="1"/>
    <col min="7" max="7" width="10.42578125" customWidth="1"/>
    <col min="8" max="8" width="11.85546875" customWidth="1"/>
    <col min="9" max="9" width="12.140625" customWidth="1"/>
    <col min="10" max="10" width="11.140625" customWidth="1"/>
    <col min="11" max="11" width="13.140625" customWidth="1"/>
    <col min="12" max="12" width="9.7109375" customWidth="1"/>
    <col min="13" max="13" width="14" customWidth="1"/>
    <col min="14" max="14" width="12" customWidth="1"/>
    <col min="15" max="15" width="13" customWidth="1"/>
    <col min="16" max="16" width="13.140625" customWidth="1"/>
    <col min="17" max="17" width="14" style="252" customWidth="1"/>
    <col min="18" max="18" width="13" style="252" customWidth="1"/>
    <col min="19" max="19" width="25.42578125" customWidth="1"/>
    <col min="20" max="20" width="9.140625" style="252" customWidth="1"/>
    <col min="21" max="22" width="9.140625" customWidth="1"/>
    <col min="23" max="27" width="8.7109375" customWidth="1"/>
  </cols>
  <sheetData>
    <row r="1" spans="1:27">
      <c r="A1" s="7"/>
      <c r="B1" s="783"/>
      <c r="C1" s="1309" t="s">
        <v>542</v>
      </c>
      <c r="D1" s="1405"/>
      <c r="E1" s="1405"/>
      <c r="F1" s="1405"/>
      <c r="G1" s="1405"/>
      <c r="H1" s="1405"/>
      <c r="I1" s="1405"/>
      <c r="J1" s="1405"/>
      <c r="K1" s="1405"/>
      <c r="L1" s="1405"/>
      <c r="M1" s="1405"/>
      <c r="N1" s="1405"/>
      <c r="O1" s="1405"/>
      <c r="P1" s="1405"/>
      <c r="Q1" s="1405"/>
      <c r="R1" s="1405"/>
      <c r="S1" s="1405"/>
      <c r="T1" s="1405"/>
      <c r="U1" s="29"/>
      <c r="V1" s="29"/>
      <c r="W1" s="29"/>
      <c r="X1" s="29"/>
      <c r="Y1" s="29"/>
      <c r="Z1" s="29"/>
      <c r="AA1" s="29"/>
    </row>
    <row r="2" spans="1:27">
      <c r="A2" s="7"/>
      <c r="B2" s="783"/>
      <c r="C2" s="1309" t="s">
        <v>543</v>
      </c>
      <c r="D2" s="1405"/>
      <c r="E2" s="1405"/>
      <c r="F2" s="1405"/>
      <c r="G2" s="1405"/>
      <c r="H2" s="1405"/>
      <c r="I2" s="1405"/>
      <c r="J2" s="1405"/>
      <c r="K2" s="1405"/>
      <c r="L2" s="1405"/>
      <c r="M2" s="1405"/>
      <c r="N2" s="1405"/>
      <c r="O2" s="1405"/>
      <c r="P2" s="1405"/>
      <c r="Q2" s="1405"/>
      <c r="R2" s="1405"/>
      <c r="S2" s="1405"/>
      <c r="T2" s="1405"/>
      <c r="U2" s="29"/>
      <c r="V2" s="29"/>
      <c r="W2" s="29"/>
      <c r="X2" s="29"/>
      <c r="Y2" s="29"/>
      <c r="Z2" s="29"/>
      <c r="AA2" s="29"/>
    </row>
    <row r="3" spans="1:27">
      <c r="A3" s="658"/>
      <c r="B3" s="784"/>
      <c r="C3" s="1386" t="s">
        <v>544</v>
      </c>
      <c r="D3" s="1408"/>
      <c r="E3" s="1408"/>
      <c r="F3" s="1408"/>
      <c r="G3" s="1408"/>
      <c r="H3" s="1408"/>
      <c r="I3" s="1408"/>
      <c r="J3" s="1408"/>
      <c r="K3" s="1408"/>
      <c r="L3" s="1408"/>
      <c r="M3" s="1408"/>
      <c r="N3" s="1408"/>
      <c r="O3" s="1408"/>
      <c r="P3" s="1408"/>
      <c r="Q3" s="1408"/>
      <c r="R3" s="1408"/>
      <c r="S3" s="1408"/>
      <c r="T3" s="1408"/>
      <c r="U3" s="29"/>
      <c r="V3" s="29"/>
      <c r="W3" s="29"/>
      <c r="X3" s="29"/>
      <c r="Y3" s="29"/>
      <c r="Z3" s="29"/>
      <c r="AA3" s="29"/>
    </row>
    <row r="4" spans="1:27">
      <c r="A4" s="12"/>
      <c r="B4" s="785"/>
      <c r="C4" s="1177" t="s">
        <v>1254</v>
      </c>
      <c r="D4" s="1405"/>
      <c r="E4" s="1405"/>
      <c r="F4" s="1405"/>
      <c r="G4" s="1405"/>
      <c r="H4" s="1405"/>
      <c r="I4" s="1405"/>
      <c r="J4" s="1405"/>
      <c r="K4" s="1405"/>
      <c r="L4" s="1405"/>
      <c r="M4" s="1405"/>
      <c r="N4" s="1405"/>
      <c r="O4" s="1405"/>
      <c r="P4" s="1405"/>
      <c r="Q4" s="1405"/>
      <c r="R4" s="1405"/>
      <c r="S4" s="1405"/>
      <c r="T4" s="1405"/>
      <c r="U4" s="29"/>
      <c r="V4" s="29"/>
      <c r="W4" s="29"/>
      <c r="X4" s="29"/>
      <c r="Y4" s="29"/>
      <c r="Z4" s="29"/>
      <c r="AA4" s="29"/>
    </row>
    <row r="5" spans="1:27">
      <c r="A5" s="12"/>
      <c r="B5" s="785"/>
      <c r="C5" s="1177" t="s">
        <v>378</v>
      </c>
      <c r="D5" s="1405"/>
      <c r="E5" s="1405"/>
      <c r="F5" s="1405"/>
      <c r="G5" s="1405"/>
      <c r="H5" s="1405"/>
      <c r="I5" s="1405"/>
      <c r="J5" s="1405"/>
      <c r="K5" s="1405"/>
      <c r="L5" s="1405"/>
      <c r="M5" s="1405"/>
      <c r="N5" s="1405"/>
      <c r="O5" s="1405"/>
      <c r="P5" s="1405"/>
      <c r="Q5" s="1405"/>
      <c r="R5" s="1405"/>
      <c r="S5" s="1405"/>
      <c r="T5" s="1405"/>
      <c r="U5" s="29"/>
      <c r="V5" s="29"/>
      <c r="W5" s="29"/>
      <c r="X5" s="29"/>
      <c r="Y5" s="29"/>
      <c r="Z5" s="29"/>
      <c r="AA5" s="29"/>
    </row>
    <row r="6" spans="1:27" s="259" customFormat="1" ht="34.5" customHeight="1">
      <c r="A6" s="850" t="s">
        <v>185</v>
      </c>
      <c r="B6" s="831" t="s">
        <v>186</v>
      </c>
      <c r="C6" s="831" t="s">
        <v>187</v>
      </c>
      <c r="D6" s="831" t="s">
        <v>188</v>
      </c>
      <c r="E6" s="886" t="s">
        <v>189</v>
      </c>
      <c r="F6" s="831" t="s">
        <v>191</v>
      </c>
      <c r="G6" s="831" t="s">
        <v>192</v>
      </c>
      <c r="H6" s="831" t="s">
        <v>193</v>
      </c>
      <c r="I6" s="831" t="s">
        <v>194</v>
      </c>
      <c r="J6" s="831" t="s">
        <v>195</v>
      </c>
      <c r="K6" s="831" t="s">
        <v>196</v>
      </c>
      <c r="L6" s="831" t="s">
        <v>197</v>
      </c>
      <c r="M6" s="831" t="s">
        <v>198</v>
      </c>
      <c r="N6" s="831" t="s">
        <v>199</v>
      </c>
      <c r="O6" s="831" t="s">
        <v>200</v>
      </c>
      <c r="P6" s="831" t="s">
        <v>201</v>
      </c>
      <c r="Q6" s="831" t="s">
        <v>202</v>
      </c>
      <c r="R6" s="250" t="s">
        <v>203</v>
      </c>
      <c r="S6" s="442" t="s">
        <v>609</v>
      </c>
      <c r="T6" s="442" t="s">
        <v>205</v>
      </c>
      <c r="U6" s="329"/>
      <c r="V6" s="329"/>
      <c r="W6" s="329"/>
      <c r="X6" s="329"/>
      <c r="Y6" s="329"/>
      <c r="Z6" s="329"/>
      <c r="AA6" s="329"/>
    </row>
    <row r="7" spans="1:27" ht="15" customHeight="1">
      <c r="A7" s="1014" t="s">
        <v>208</v>
      </c>
      <c r="B7" s="1345" t="s">
        <v>3</v>
      </c>
      <c r="C7" s="139">
        <v>1</v>
      </c>
      <c r="D7" s="203" t="s">
        <v>166</v>
      </c>
      <c r="E7" s="210" t="s">
        <v>1255</v>
      </c>
      <c r="F7" s="771">
        <v>5.46</v>
      </c>
      <c r="G7" s="204">
        <v>4.99</v>
      </c>
      <c r="H7" s="204">
        <v>4.6100000000000003</v>
      </c>
      <c r="I7" s="204">
        <v>5.74</v>
      </c>
      <c r="J7" s="204">
        <v>4.6399999999999997</v>
      </c>
      <c r="K7" s="204">
        <v>6.6</v>
      </c>
      <c r="L7" s="204">
        <v>6.2</v>
      </c>
      <c r="M7" s="204">
        <v>4.7</v>
      </c>
      <c r="N7" s="204">
        <v>6.6</v>
      </c>
      <c r="O7" s="204" t="s">
        <v>19</v>
      </c>
      <c r="P7" s="204" t="s">
        <v>19</v>
      </c>
      <c r="Q7" s="792"/>
      <c r="R7" s="792" cm="1">
        <f t="array" ref="R7">AVERAGE(IF(LEFT(F7:Q7,1)="&lt;", VALUE(MID(F7:Q7,2,99)), F7:Q7))</f>
        <v>4.9540000000000006</v>
      </c>
      <c r="S7" s="205" t="s">
        <v>212</v>
      </c>
      <c r="T7" s="655">
        <v>6</v>
      </c>
      <c r="U7" s="29"/>
      <c r="V7" s="29"/>
      <c r="W7" s="29"/>
      <c r="X7" s="29"/>
      <c r="Y7" s="29"/>
      <c r="Z7" s="29"/>
      <c r="AA7" s="29"/>
    </row>
    <row r="8" spans="1:27" ht="15" customHeight="1">
      <c r="A8" s="1015"/>
      <c r="B8" s="1346"/>
      <c r="C8" s="128">
        <v>2</v>
      </c>
      <c r="D8" s="206" t="s">
        <v>167</v>
      </c>
      <c r="E8" s="211" t="s">
        <v>1256</v>
      </c>
      <c r="F8" s="608">
        <v>5.39</v>
      </c>
      <c r="G8" s="133">
        <v>5.15</v>
      </c>
      <c r="H8" s="133">
        <v>5.13</v>
      </c>
      <c r="I8" s="133">
        <v>5.69</v>
      </c>
      <c r="J8" s="133" t="s">
        <v>1257</v>
      </c>
      <c r="K8" s="133">
        <v>6.7</v>
      </c>
      <c r="L8" s="133">
        <v>6</v>
      </c>
      <c r="M8" s="133">
        <v>4.9000000000000004</v>
      </c>
      <c r="N8" s="133">
        <v>5.4</v>
      </c>
      <c r="O8" s="133" t="s">
        <v>19</v>
      </c>
      <c r="P8" s="133" t="s">
        <v>19</v>
      </c>
      <c r="Q8" s="793"/>
      <c r="R8" s="792" cm="1">
        <f t="array" ref="R8">AVERAGE(IF(LEFT(F8:Q8,1)="&lt;", VALUE(MID(F8:Q8,2,99)), F8:Q8))</f>
        <v>4.9288888888888884</v>
      </c>
      <c r="S8" s="207" t="s">
        <v>212</v>
      </c>
      <c r="T8" s="880">
        <v>6</v>
      </c>
      <c r="U8" s="29"/>
      <c r="V8" s="29"/>
      <c r="W8" s="29"/>
      <c r="X8" s="29"/>
      <c r="Y8" s="29"/>
      <c r="Z8" s="29"/>
      <c r="AA8" s="29"/>
    </row>
    <row r="9" spans="1:27" ht="15" customHeight="1">
      <c r="A9" s="1015"/>
      <c r="B9" s="1346"/>
      <c r="C9" s="128">
        <v>3</v>
      </c>
      <c r="D9" s="206" t="s">
        <v>168</v>
      </c>
      <c r="E9" s="211" t="s">
        <v>1256</v>
      </c>
      <c r="F9" s="608">
        <v>5.25</v>
      </c>
      <c r="G9" s="133">
        <v>5.22</v>
      </c>
      <c r="H9" s="133">
        <v>5.63</v>
      </c>
      <c r="I9" s="133">
        <v>5.38</v>
      </c>
      <c r="J9" s="133">
        <v>4.99</v>
      </c>
      <c r="K9" s="133">
        <v>6.5</v>
      </c>
      <c r="L9" s="133">
        <v>5.8</v>
      </c>
      <c r="M9" s="133">
        <v>5.8</v>
      </c>
      <c r="N9" s="133">
        <v>5.5</v>
      </c>
      <c r="O9" s="133" t="s">
        <v>19</v>
      </c>
      <c r="P9" s="133" t="s">
        <v>19</v>
      </c>
      <c r="Q9" s="793"/>
      <c r="R9" s="792" cm="1">
        <f t="array" ref="R9">AVERAGE(IF(LEFT(F9:Q9,1)="&lt;", VALUE(MID(F9:Q9,2,99)), F9:Q9))</f>
        <v>5.0069999999999997</v>
      </c>
      <c r="S9" s="207" t="s">
        <v>212</v>
      </c>
      <c r="T9" s="615">
        <v>6</v>
      </c>
      <c r="U9" s="29"/>
      <c r="V9" s="29"/>
      <c r="W9" s="29"/>
      <c r="X9" s="29"/>
      <c r="Y9" s="29"/>
      <c r="Z9" s="29"/>
      <c r="AA9" s="29"/>
    </row>
    <row r="10" spans="1:27" ht="15" customHeight="1">
      <c r="A10" s="1015"/>
      <c r="B10" s="1347"/>
      <c r="C10" s="128">
        <v>4</v>
      </c>
      <c r="D10" s="206" t="s">
        <v>169</v>
      </c>
      <c r="E10" s="211" t="s">
        <v>1258</v>
      </c>
      <c r="F10" s="608">
        <v>5.31</v>
      </c>
      <c r="G10" s="133">
        <v>5.51</v>
      </c>
      <c r="H10" s="133">
        <v>5.9</v>
      </c>
      <c r="I10" s="133">
        <v>5.64</v>
      </c>
      <c r="J10" s="133">
        <v>5.48</v>
      </c>
      <c r="K10" s="133">
        <v>6.5</v>
      </c>
      <c r="L10" s="133">
        <v>5.2</v>
      </c>
      <c r="M10" s="133">
        <v>4.2</v>
      </c>
      <c r="N10" s="133">
        <v>5.6</v>
      </c>
      <c r="O10" s="133" t="s">
        <v>19</v>
      </c>
      <c r="P10" s="133" t="s">
        <v>19</v>
      </c>
      <c r="Q10" s="793"/>
      <c r="R10" s="792" cm="1">
        <f t="array" ref="R10">AVERAGE(IF(LEFT(F10:Q10,1)="&lt;", VALUE(MID(F10:Q10,2,99)), F10:Q10))</f>
        <v>4.9340000000000011</v>
      </c>
      <c r="S10" s="207" t="s">
        <v>212</v>
      </c>
      <c r="T10" s="615">
        <v>6</v>
      </c>
      <c r="U10" s="29"/>
      <c r="V10" s="29"/>
      <c r="W10" s="29"/>
      <c r="X10" s="29"/>
      <c r="Y10" s="29"/>
      <c r="Z10" s="29"/>
      <c r="AA10" s="29"/>
    </row>
    <row r="11" spans="1:27" ht="15" customHeight="1">
      <c r="A11" s="1015"/>
      <c r="B11" s="1345" t="s">
        <v>6</v>
      </c>
      <c r="C11" s="139">
        <v>1</v>
      </c>
      <c r="D11" s="203" t="s">
        <v>166</v>
      </c>
      <c r="E11" s="210" t="s">
        <v>1255</v>
      </c>
      <c r="F11" s="771">
        <v>40</v>
      </c>
      <c r="G11" s="204">
        <v>15</v>
      </c>
      <c r="H11" s="204">
        <v>39</v>
      </c>
      <c r="I11" s="204">
        <v>20</v>
      </c>
      <c r="J11" s="204">
        <v>13</v>
      </c>
      <c r="K11" s="204">
        <v>10</v>
      </c>
      <c r="L11" s="204">
        <v>12</v>
      </c>
      <c r="M11" s="204">
        <v>12</v>
      </c>
      <c r="N11" s="204">
        <v>8</v>
      </c>
      <c r="O11" s="204" t="s">
        <v>19</v>
      </c>
      <c r="P11" s="204" t="s">
        <v>19</v>
      </c>
      <c r="Q11" s="794"/>
      <c r="R11" s="792" cm="1">
        <f t="array" ref="R11">AVERAGE(IF(LEFT(F11:Q11,1)="&lt;", VALUE(MID(F11:Q11,2,99)), F11:Q11))</f>
        <v>16.899999999999999</v>
      </c>
      <c r="S11" s="205" t="s">
        <v>211</v>
      </c>
      <c r="T11" s="599">
        <v>50</v>
      </c>
      <c r="U11" s="29"/>
      <c r="V11" s="29"/>
      <c r="W11" s="29"/>
      <c r="X11" s="29"/>
      <c r="Y11" s="29"/>
      <c r="Z11" s="29"/>
      <c r="AA11" s="29"/>
    </row>
    <row r="12" spans="1:27" ht="15" customHeight="1">
      <c r="A12" s="1015"/>
      <c r="B12" s="1346"/>
      <c r="C12" s="128">
        <v>2</v>
      </c>
      <c r="D12" s="206" t="s">
        <v>167</v>
      </c>
      <c r="E12" s="211" t="s">
        <v>1256</v>
      </c>
      <c r="F12" s="608">
        <v>40</v>
      </c>
      <c r="G12" s="133">
        <v>22</v>
      </c>
      <c r="H12" s="133">
        <v>8</v>
      </c>
      <c r="I12" s="133">
        <v>23</v>
      </c>
      <c r="J12" s="133">
        <v>14</v>
      </c>
      <c r="K12" s="133">
        <v>6</v>
      </c>
      <c r="L12" s="133">
        <v>7</v>
      </c>
      <c r="M12" s="133">
        <v>14</v>
      </c>
      <c r="N12" s="133">
        <v>7</v>
      </c>
      <c r="O12" s="133" t="s">
        <v>19</v>
      </c>
      <c r="P12" s="133" t="s">
        <v>19</v>
      </c>
      <c r="Q12" s="793"/>
      <c r="R12" s="792" cm="1">
        <f t="array" ref="R12">AVERAGE(IF(LEFT(F12:Q12,1)="&lt;", VALUE(MID(F12:Q12,2,99)), F12:Q12))</f>
        <v>14.1</v>
      </c>
      <c r="S12" s="207" t="s">
        <v>211</v>
      </c>
      <c r="T12" s="615">
        <v>50</v>
      </c>
      <c r="U12" s="29"/>
      <c r="V12" s="29"/>
      <c r="W12" s="29"/>
      <c r="X12" s="29"/>
      <c r="Y12" s="29"/>
      <c r="Z12" s="29"/>
      <c r="AA12" s="29"/>
    </row>
    <row r="13" spans="1:27" ht="15" customHeight="1">
      <c r="A13" s="1015"/>
      <c r="B13" s="1346"/>
      <c r="C13" s="128">
        <v>3</v>
      </c>
      <c r="D13" s="206" t="s">
        <v>168</v>
      </c>
      <c r="E13" s="211" t="s">
        <v>1256</v>
      </c>
      <c r="F13" s="608">
        <v>45</v>
      </c>
      <c r="G13" s="133">
        <v>19</v>
      </c>
      <c r="H13" s="133">
        <v>13</v>
      </c>
      <c r="I13" s="133">
        <v>14</v>
      </c>
      <c r="J13" s="133">
        <v>11</v>
      </c>
      <c r="K13" s="133">
        <v>10</v>
      </c>
      <c r="L13" s="133">
        <v>9</v>
      </c>
      <c r="M13" s="133">
        <v>19</v>
      </c>
      <c r="N13" s="133">
        <v>7</v>
      </c>
      <c r="O13" s="133" t="s">
        <v>19</v>
      </c>
      <c r="P13" s="133" t="s">
        <v>19</v>
      </c>
      <c r="Q13" s="793"/>
      <c r="R13" s="792" cm="1">
        <f t="array" ref="R13">AVERAGE(IF(LEFT(F13:Q13,1)="&lt;", VALUE(MID(F13:Q13,2,99)), F13:Q13))</f>
        <v>14.7</v>
      </c>
      <c r="S13" s="207" t="s">
        <v>211</v>
      </c>
      <c r="T13" s="615">
        <v>50</v>
      </c>
      <c r="U13" s="29"/>
      <c r="V13" s="29"/>
      <c r="W13" s="29"/>
      <c r="X13" s="29"/>
      <c r="Y13" s="29"/>
      <c r="Z13" s="29"/>
      <c r="AA13" s="29"/>
    </row>
    <row r="14" spans="1:27" ht="15" customHeight="1">
      <c r="A14" s="1015"/>
      <c r="B14" s="1347"/>
      <c r="C14" s="128">
        <v>4</v>
      </c>
      <c r="D14" s="206" t="s">
        <v>169</v>
      </c>
      <c r="E14" s="211" t="s">
        <v>1258</v>
      </c>
      <c r="F14" s="608">
        <v>39</v>
      </c>
      <c r="G14" s="133">
        <v>18</v>
      </c>
      <c r="H14" s="133">
        <v>9</v>
      </c>
      <c r="I14" s="133">
        <v>21</v>
      </c>
      <c r="J14" s="133">
        <v>12</v>
      </c>
      <c r="K14" s="133">
        <v>16</v>
      </c>
      <c r="L14" s="133">
        <v>15</v>
      </c>
      <c r="M14" s="133">
        <v>14</v>
      </c>
      <c r="N14" s="133">
        <v>4</v>
      </c>
      <c r="O14" s="133" t="s">
        <v>19</v>
      </c>
      <c r="P14" s="133" t="s">
        <v>19</v>
      </c>
      <c r="Q14" s="793"/>
      <c r="R14" s="792" cm="1">
        <f t="array" ref="R14">AVERAGE(IF(LEFT(F14:Q14,1)="&lt;", VALUE(MID(F14:Q14,2,99)), F14:Q14))</f>
        <v>14.8</v>
      </c>
      <c r="S14" s="207" t="s">
        <v>211</v>
      </c>
      <c r="T14" s="615">
        <v>50</v>
      </c>
      <c r="U14" s="29"/>
      <c r="V14" s="29"/>
      <c r="W14" s="29"/>
      <c r="X14" s="29"/>
      <c r="Y14" s="29"/>
      <c r="Z14" s="29"/>
      <c r="AA14" s="29"/>
    </row>
    <row r="15" spans="1:27" ht="15" customHeight="1">
      <c r="A15" s="1015"/>
      <c r="B15" s="1345" t="s">
        <v>7</v>
      </c>
      <c r="C15" s="139">
        <v>1</v>
      </c>
      <c r="D15" s="203" t="s">
        <v>166</v>
      </c>
      <c r="E15" s="210" t="s">
        <v>1255</v>
      </c>
      <c r="F15" s="771">
        <v>7.31</v>
      </c>
      <c r="G15" s="204">
        <v>7.48</v>
      </c>
      <c r="H15" s="204">
        <v>7.11</v>
      </c>
      <c r="I15" s="204">
        <v>7.03</v>
      </c>
      <c r="J15" s="204">
        <v>7.5</v>
      </c>
      <c r="K15" s="204">
        <v>6.61</v>
      </c>
      <c r="L15" s="204">
        <v>7.4</v>
      </c>
      <c r="M15" s="204">
        <v>6.91</v>
      </c>
      <c r="N15" s="204">
        <v>7.21</v>
      </c>
      <c r="O15" s="204" t="s">
        <v>19</v>
      </c>
      <c r="P15" s="204" t="s">
        <v>19</v>
      </c>
      <c r="Q15" s="792"/>
      <c r="R15" s="792" cm="1">
        <f t="array" ref="R15">AVERAGE(IF(LEFT(F15:Q15,1)="&lt;", VALUE(MID(F15:Q15,2,99)), F15:Q15))</f>
        <v>6.4559999999999986</v>
      </c>
      <c r="S15" s="205" t="s">
        <v>211</v>
      </c>
      <c r="T15" s="599" t="s">
        <v>214</v>
      </c>
      <c r="U15" s="29"/>
      <c r="V15" s="29"/>
      <c r="W15" s="29"/>
      <c r="X15" s="29"/>
      <c r="Y15" s="29"/>
      <c r="Z15" s="29"/>
      <c r="AA15" s="29"/>
    </row>
    <row r="16" spans="1:27" ht="15" customHeight="1">
      <c r="A16" s="1015"/>
      <c r="B16" s="1346"/>
      <c r="C16" s="128">
        <v>2</v>
      </c>
      <c r="D16" s="206" t="s">
        <v>167</v>
      </c>
      <c r="E16" s="211" t="s">
        <v>1256</v>
      </c>
      <c r="F16" s="608">
        <v>7.29</v>
      </c>
      <c r="G16" s="133">
        <v>7.95</v>
      </c>
      <c r="H16" s="133">
        <v>7.19</v>
      </c>
      <c r="I16" s="133">
        <v>7.66</v>
      </c>
      <c r="J16" s="133">
        <v>7.6</v>
      </c>
      <c r="K16" s="133">
        <v>7.56</v>
      </c>
      <c r="L16" s="133">
        <v>7.4</v>
      </c>
      <c r="M16" s="133">
        <v>6.97</v>
      </c>
      <c r="N16" s="133">
        <v>7.3</v>
      </c>
      <c r="O16" s="133" t="s">
        <v>19</v>
      </c>
      <c r="P16" s="133" t="s">
        <v>19</v>
      </c>
      <c r="Q16" s="793"/>
      <c r="R16" s="792" cm="1">
        <f t="array" ref="R16">AVERAGE(IF(LEFT(F16:Q16,1)="&lt;", VALUE(MID(F16:Q16,2,99)), F16:Q16))</f>
        <v>6.6920000000000002</v>
      </c>
      <c r="S16" s="207" t="s">
        <v>211</v>
      </c>
      <c r="T16" s="615" t="s">
        <v>214</v>
      </c>
      <c r="U16" s="29"/>
      <c r="V16" s="29"/>
      <c r="W16" s="29"/>
      <c r="X16" s="29"/>
      <c r="Y16" s="29"/>
      <c r="Z16" s="29"/>
      <c r="AA16" s="29"/>
    </row>
    <row r="17" spans="1:27" ht="15" customHeight="1">
      <c r="A17" s="1015"/>
      <c r="B17" s="1346"/>
      <c r="C17" s="128">
        <v>3</v>
      </c>
      <c r="D17" s="206" t="s">
        <v>168</v>
      </c>
      <c r="E17" s="211" t="s">
        <v>1256</v>
      </c>
      <c r="F17" s="608">
        <v>7.28</v>
      </c>
      <c r="G17" s="133">
        <v>8.06</v>
      </c>
      <c r="H17" s="133">
        <v>7.25</v>
      </c>
      <c r="I17" s="133">
        <v>7.54</v>
      </c>
      <c r="J17" s="133">
        <v>7.76</v>
      </c>
      <c r="K17" s="133">
        <v>7.02</v>
      </c>
      <c r="L17" s="133">
        <v>7.41</v>
      </c>
      <c r="M17" s="133">
        <v>7.36</v>
      </c>
      <c r="N17" s="133">
        <v>7.29</v>
      </c>
      <c r="O17" s="133" t="s">
        <v>19</v>
      </c>
      <c r="P17" s="133" t="s">
        <v>19</v>
      </c>
      <c r="Q17" s="793"/>
      <c r="R17" s="792" cm="1">
        <f t="array" ref="R17">AVERAGE(IF(LEFT(F17:Q17,1)="&lt;", VALUE(MID(F17:Q17,2,99)), F17:Q17))</f>
        <v>6.6970000000000001</v>
      </c>
      <c r="S17" s="207" t="s">
        <v>211</v>
      </c>
      <c r="T17" s="615" t="s">
        <v>214</v>
      </c>
      <c r="U17" s="29"/>
      <c r="V17" s="29"/>
      <c r="W17" s="29"/>
      <c r="X17" s="29"/>
      <c r="Y17" s="29"/>
      <c r="Z17" s="29"/>
      <c r="AA17" s="29"/>
    </row>
    <row r="18" spans="1:27" ht="15" customHeight="1">
      <c r="A18" s="1015"/>
      <c r="B18" s="1347"/>
      <c r="C18" s="128">
        <v>4</v>
      </c>
      <c r="D18" s="206" t="s">
        <v>169</v>
      </c>
      <c r="E18" s="211" t="s">
        <v>1258</v>
      </c>
      <c r="F18" s="608">
        <v>7.21</v>
      </c>
      <c r="G18" s="133">
        <v>7.93</v>
      </c>
      <c r="H18" s="133">
        <v>7.24</v>
      </c>
      <c r="I18" s="133">
        <v>7.32</v>
      </c>
      <c r="J18" s="133">
        <v>7.6</v>
      </c>
      <c r="K18" s="133">
        <v>7.5</v>
      </c>
      <c r="L18" s="133">
        <v>7.38</v>
      </c>
      <c r="M18" s="133">
        <v>7.55</v>
      </c>
      <c r="N18" s="133">
        <v>7.18</v>
      </c>
      <c r="O18" s="133" t="s">
        <v>19</v>
      </c>
      <c r="P18" s="133" t="s">
        <v>19</v>
      </c>
      <c r="Q18" s="793"/>
      <c r="R18" s="792" cm="1">
        <f t="array" ref="R18">AVERAGE(IF(LEFT(F18:Q18,1)="&lt;", VALUE(MID(F18:Q18,2,99)), F18:Q18))</f>
        <v>6.6909999999999998</v>
      </c>
      <c r="S18" s="207" t="s">
        <v>211</v>
      </c>
      <c r="T18" s="615" t="s">
        <v>214</v>
      </c>
      <c r="U18" s="29"/>
      <c r="V18" s="29"/>
      <c r="W18" s="29"/>
      <c r="X18" s="29"/>
      <c r="Y18" s="29"/>
      <c r="Z18" s="29"/>
      <c r="AA18" s="29"/>
    </row>
    <row r="19" spans="1:27" ht="15" customHeight="1">
      <c r="A19" s="1015"/>
      <c r="B19" s="1345" t="s">
        <v>630</v>
      </c>
      <c r="C19" s="139">
        <v>1</v>
      </c>
      <c r="D19" s="203" t="s">
        <v>166</v>
      </c>
      <c r="E19" s="210" t="s">
        <v>1255</v>
      </c>
      <c r="F19" s="771">
        <v>28.5</v>
      </c>
      <c r="G19" s="204">
        <v>30.1</v>
      </c>
      <c r="H19" s="204">
        <v>30.1</v>
      </c>
      <c r="I19" s="204">
        <v>31</v>
      </c>
      <c r="J19" s="204">
        <v>32.4</v>
      </c>
      <c r="K19" s="204">
        <v>31.9</v>
      </c>
      <c r="L19" s="204">
        <v>33</v>
      </c>
      <c r="M19" s="204">
        <v>29.5</v>
      </c>
      <c r="N19" s="204">
        <v>31.2</v>
      </c>
      <c r="O19" s="204" t="s">
        <v>19</v>
      </c>
      <c r="P19" s="204" t="s">
        <v>19</v>
      </c>
      <c r="Q19" s="792"/>
      <c r="R19" s="792" cm="1">
        <f t="array" ref="R19">AVERAGE(IF(LEFT(F19:Q19,1)="&lt;", VALUE(MID(F19:Q19,2,99)), F19:Q19))</f>
        <v>27.77</v>
      </c>
      <c r="S19" s="205" t="s">
        <v>212</v>
      </c>
      <c r="T19" s="607" t="s">
        <v>215</v>
      </c>
      <c r="U19" s="29"/>
      <c r="V19" s="29"/>
      <c r="W19" s="29"/>
      <c r="X19" s="29"/>
      <c r="Y19" s="29"/>
      <c r="Z19" s="29"/>
      <c r="AA19" s="29"/>
    </row>
    <row r="20" spans="1:27" ht="15" customHeight="1">
      <c r="A20" s="1015"/>
      <c r="B20" s="1346"/>
      <c r="C20" s="128">
        <v>2</v>
      </c>
      <c r="D20" s="206" t="s">
        <v>167</v>
      </c>
      <c r="E20" s="211" t="s">
        <v>1256</v>
      </c>
      <c r="F20" s="608">
        <v>28.4</v>
      </c>
      <c r="G20" s="133">
        <v>30.1</v>
      </c>
      <c r="H20" s="133">
        <v>30.1</v>
      </c>
      <c r="I20" s="133">
        <v>31.9</v>
      </c>
      <c r="J20" s="133">
        <v>32.5</v>
      </c>
      <c r="K20" s="133">
        <v>32.5</v>
      </c>
      <c r="L20" s="133">
        <v>33.200000000000003</v>
      </c>
      <c r="M20" s="133">
        <v>28.7</v>
      </c>
      <c r="N20" s="133">
        <v>32.1</v>
      </c>
      <c r="O20" s="133" t="s">
        <v>19</v>
      </c>
      <c r="P20" s="133" t="s">
        <v>19</v>
      </c>
      <c r="Q20" s="793"/>
      <c r="R20" s="792" cm="1">
        <f t="array" ref="R20">AVERAGE(IF(LEFT(F20:Q20,1)="&lt;", VALUE(MID(F20:Q20,2,99)), F20:Q20))</f>
        <v>27.95</v>
      </c>
      <c r="S20" s="207" t="s">
        <v>212</v>
      </c>
      <c r="T20" s="608" t="s">
        <v>215</v>
      </c>
      <c r="U20" s="29"/>
      <c r="V20" s="29"/>
      <c r="W20" s="29"/>
      <c r="X20" s="29"/>
      <c r="Y20" s="29"/>
      <c r="Z20" s="29"/>
      <c r="AA20" s="29"/>
    </row>
    <row r="21" spans="1:27" ht="15" customHeight="1">
      <c r="A21" s="1015"/>
      <c r="B21" s="1346"/>
      <c r="C21" s="128">
        <v>3</v>
      </c>
      <c r="D21" s="206" t="s">
        <v>168</v>
      </c>
      <c r="E21" s="211" t="s">
        <v>1256</v>
      </c>
      <c r="F21" s="608">
        <v>28.4</v>
      </c>
      <c r="G21" s="133">
        <v>31.2</v>
      </c>
      <c r="H21" s="133">
        <v>30.1</v>
      </c>
      <c r="I21" s="133">
        <v>32</v>
      </c>
      <c r="J21" s="133">
        <v>32.9</v>
      </c>
      <c r="K21" s="133">
        <v>32.5</v>
      </c>
      <c r="L21" s="133">
        <v>33.200000000000003</v>
      </c>
      <c r="M21" s="133">
        <v>28.8</v>
      </c>
      <c r="N21" s="133">
        <v>32.200000000000003</v>
      </c>
      <c r="O21" s="133" t="s">
        <v>19</v>
      </c>
      <c r="P21" s="133" t="s">
        <v>19</v>
      </c>
      <c r="Q21" s="793"/>
      <c r="R21" s="792" cm="1">
        <f t="array" ref="R21">AVERAGE(IF(LEFT(F21:Q21,1)="&lt;", VALUE(MID(F21:Q21,2,99)), F21:Q21))</f>
        <v>28.130000000000003</v>
      </c>
      <c r="S21" s="207" t="s">
        <v>212</v>
      </c>
      <c r="T21" s="608" t="s">
        <v>215</v>
      </c>
      <c r="U21" s="29"/>
      <c r="V21" s="29"/>
      <c r="W21" s="29"/>
      <c r="X21" s="29"/>
      <c r="Y21" s="29"/>
      <c r="Z21" s="29"/>
      <c r="AA21" s="29"/>
    </row>
    <row r="22" spans="1:27" ht="15" customHeight="1">
      <c r="A22" s="1015"/>
      <c r="B22" s="1347"/>
      <c r="C22" s="128">
        <v>4</v>
      </c>
      <c r="D22" s="206" t="s">
        <v>169</v>
      </c>
      <c r="E22" s="211" t="s">
        <v>1258</v>
      </c>
      <c r="F22" s="608">
        <v>28.3</v>
      </c>
      <c r="G22" s="133">
        <v>30.1</v>
      </c>
      <c r="H22" s="133">
        <v>30.2</v>
      </c>
      <c r="I22" s="133">
        <v>32</v>
      </c>
      <c r="J22" s="133">
        <v>32.299999999999997</v>
      </c>
      <c r="K22" s="133">
        <v>32.799999999999997</v>
      </c>
      <c r="L22" s="133">
        <v>33</v>
      </c>
      <c r="M22" s="133">
        <v>29</v>
      </c>
      <c r="N22" s="133">
        <v>31.9</v>
      </c>
      <c r="O22" s="133" t="s">
        <v>19</v>
      </c>
      <c r="P22" s="133" t="s">
        <v>19</v>
      </c>
      <c r="Q22" s="793"/>
      <c r="R22" s="792" cm="1">
        <f t="array" ref="R22">AVERAGE(IF(LEFT(F22:Q22,1)="&lt;", VALUE(MID(F22:Q22,2,99)), F22:Q22))</f>
        <v>27.959999999999997</v>
      </c>
      <c r="S22" s="207" t="s">
        <v>212</v>
      </c>
      <c r="T22" s="608" t="s">
        <v>215</v>
      </c>
      <c r="U22" s="29"/>
      <c r="V22" s="29"/>
      <c r="W22" s="29"/>
      <c r="X22" s="29"/>
      <c r="Y22" s="29"/>
      <c r="Z22" s="29"/>
      <c r="AA22" s="29"/>
    </row>
    <row r="23" spans="1:27" ht="15" customHeight="1">
      <c r="A23" s="1015"/>
      <c r="B23" s="1345" t="s">
        <v>9</v>
      </c>
      <c r="C23" s="139">
        <v>1</v>
      </c>
      <c r="D23" s="203" t="s">
        <v>166</v>
      </c>
      <c r="E23" s="210" t="s">
        <v>1255</v>
      </c>
      <c r="F23" s="771">
        <v>5</v>
      </c>
      <c r="G23" s="204">
        <v>5</v>
      </c>
      <c r="H23" s="204" t="s">
        <v>216</v>
      </c>
      <c r="I23" s="204" t="s">
        <v>216</v>
      </c>
      <c r="J23" s="204" t="s">
        <v>216</v>
      </c>
      <c r="K23" s="204" t="s">
        <v>216</v>
      </c>
      <c r="L23" s="204" t="s">
        <v>216</v>
      </c>
      <c r="M23" s="204">
        <v>5</v>
      </c>
      <c r="N23" s="204">
        <v>5</v>
      </c>
      <c r="O23" s="204" t="s">
        <v>19</v>
      </c>
      <c r="P23" s="204" t="s">
        <v>19</v>
      </c>
      <c r="Q23" s="792"/>
      <c r="R23" s="792" cm="1">
        <f t="array" ref="R23">AVERAGE(IF(LEFT(F23:Q23,1)="&lt;", VALUE(MID(F23:Q23,2,99)), F23:Q23))</f>
        <v>4.5</v>
      </c>
      <c r="S23" s="205" t="s">
        <v>211</v>
      </c>
      <c r="T23" s="763">
        <v>50</v>
      </c>
      <c r="U23" s="29"/>
      <c r="V23" s="29"/>
      <c r="W23" s="29"/>
      <c r="X23" s="29"/>
      <c r="Y23" s="29"/>
      <c r="Z23" s="29"/>
      <c r="AA23" s="29"/>
    </row>
    <row r="24" spans="1:27" ht="15" customHeight="1">
      <c r="A24" s="1015"/>
      <c r="B24" s="1346"/>
      <c r="C24" s="128">
        <v>2</v>
      </c>
      <c r="D24" s="206" t="s">
        <v>167</v>
      </c>
      <c r="E24" s="211" t="s">
        <v>1256</v>
      </c>
      <c r="F24" s="608">
        <v>5</v>
      </c>
      <c r="G24" s="133">
        <v>5</v>
      </c>
      <c r="H24" s="133" t="s">
        <v>216</v>
      </c>
      <c r="I24" s="133" t="s">
        <v>216</v>
      </c>
      <c r="J24" s="133">
        <v>5</v>
      </c>
      <c r="K24" s="133" t="s">
        <v>216</v>
      </c>
      <c r="L24" s="133" t="s">
        <v>216</v>
      </c>
      <c r="M24" s="133">
        <v>10</v>
      </c>
      <c r="N24" s="133" t="s">
        <v>216</v>
      </c>
      <c r="O24" s="133" t="s">
        <v>19</v>
      </c>
      <c r="P24" s="133" t="s">
        <v>19</v>
      </c>
      <c r="Q24" s="793"/>
      <c r="R24" s="792" cm="1">
        <f t="array" ref="R24">AVERAGE(IF(LEFT(F24:Q24,1)="&lt;", VALUE(MID(F24:Q24,2,99)), F24:Q24))</f>
        <v>5</v>
      </c>
      <c r="S24" s="207" t="s">
        <v>211</v>
      </c>
      <c r="T24" s="764">
        <v>50</v>
      </c>
      <c r="U24" s="29"/>
      <c r="V24" s="29"/>
      <c r="W24" s="29"/>
      <c r="X24" s="29"/>
      <c r="Y24" s="29"/>
      <c r="Z24" s="29"/>
      <c r="AA24" s="29"/>
    </row>
    <row r="25" spans="1:27" ht="15" customHeight="1">
      <c r="A25" s="1015"/>
      <c r="B25" s="1346"/>
      <c r="C25" s="128">
        <v>3</v>
      </c>
      <c r="D25" s="206" t="s">
        <v>168</v>
      </c>
      <c r="E25" s="211" t="s">
        <v>1256</v>
      </c>
      <c r="F25" s="608">
        <v>5</v>
      </c>
      <c r="G25" s="133">
        <v>5</v>
      </c>
      <c r="H25" s="133" t="s">
        <v>216</v>
      </c>
      <c r="I25" s="133" t="s">
        <v>216</v>
      </c>
      <c r="J25" s="133" t="s">
        <v>216</v>
      </c>
      <c r="K25" s="133" t="s">
        <v>216</v>
      </c>
      <c r="L25" s="133" t="s">
        <v>216</v>
      </c>
      <c r="M25" s="133">
        <v>10</v>
      </c>
      <c r="N25" s="133">
        <v>5</v>
      </c>
      <c r="O25" s="133" t="s">
        <v>19</v>
      </c>
      <c r="P25" s="133" t="s">
        <v>19</v>
      </c>
      <c r="Q25" s="793"/>
      <c r="R25" s="792" cm="1">
        <f t="array" ref="R25">AVERAGE(IF(LEFT(F25:Q25,1)="&lt;", VALUE(MID(F25:Q25,2,99)), F25:Q25))</f>
        <v>5</v>
      </c>
      <c r="S25" s="207" t="s">
        <v>211</v>
      </c>
      <c r="T25" s="764">
        <v>50</v>
      </c>
      <c r="U25" s="29"/>
      <c r="V25" s="29"/>
      <c r="W25" s="29"/>
      <c r="X25" s="29"/>
      <c r="Y25" s="29"/>
      <c r="Z25" s="29"/>
      <c r="AA25" s="29"/>
    </row>
    <row r="26" spans="1:27" ht="15" customHeight="1">
      <c r="A26" s="1015"/>
      <c r="B26" s="1347"/>
      <c r="C26" s="128">
        <v>4</v>
      </c>
      <c r="D26" s="206" t="s">
        <v>169</v>
      </c>
      <c r="E26" s="211" t="s">
        <v>1258</v>
      </c>
      <c r="F26" s="608">
        <v>5</v>
      </c>
      <c r="G26" s="133">
        <v>5</v>
      </c>
      <c r="H26" s="133" t="s">
        <v>216</v>
      </c>
      <c r="I26" s="133" t="s">
        <v>216</v>
      </c>
      <c r="J26" s="133" t="s">
        <v>216</v>
      </c>
      <c r="K26" s="133" t="s">
        <v>216</v>
      </c>
      <c r="L26" s="133" t="s">
        <v>216</v>
      </c>
      <c r="M26" s="133">
        <v>10</v>
      </c>
      <c r="N26" s="133">
        <v>5</v>
      </c>
      <c r="O26" s="133" t="s">
        <v>19</v>
      </c>
      <c r="P26" s="133" t="s">
        <v>19</v>
      </c>
      <c r="Q26" s="793"/>
      <c r="R26" s="792" cm="1">
        <f t="array" ref="R26">AVERAGE(IF(LEFT(F26:Q26,1)="&lt;", VALUE(MID(F26:Q26,2,99)), F26:Q26))</f>
        <v>5</v>
      </c>
      <c r="S26" s="207" t="s">
        <v>211</v>
      </c>
      <c r="T26" s="764">
        <v>50</v>
      </c>
      <c r="U26" s="29"/>
      <c r="V26" s="29"/>
      <c r="W26" s="29"/>
      <c r="X26" s="29"/>
      <c r="Y26" s="29"/>
      <c r="Z26" s="29"/>
      <c r="AA26" s="29"/>
    </row>
    <row r="27" spans="1:27" ht="15" customHeight="1">
      <c r="A27" s="1015"/>
      <c r="B27" s="1345" t="s">
        <v>10</v>
      </c>
      <c r="C27" s="139">
        <v>1</v>
      </c>
      <c r="D27" s="203" t="s">
        <v>166</v>
      </c>
      <c r="E27" s="210" t="s">
        <v>1255</v>
      </c>
      <c r="F27" s="771">
        <v>9.3000000000000007</v>
      </c>
      <c r="G27" s="204">
        <v>350</v>
      </c>
      <c r="H27" s="204">
        <v>540</v>
      </c>
      <c r="I27" s="204">
        <v>240</v>
      </c>
      <c r="J27" s="204">
        <v>79</v>
      </c>
      <c r="K27" s="204">
        <v>240</v>
      </c>
      <c r="L27" s="204">
        <v>49</v>
      </c>
      <c r="M27" s="204">
        <v>540</v>
      </c>
      <c r="N27" s="204">
        <v>240</v>
      </c>
      <c r="O27" s="204" t="s">
        <v>19</v>
      </c>
      <c r="P27" s="204" t="s">
        <v>19</v>
      </c>
      <c r="Q27" s="792" t="s">
        <v>19</v>
      </c>
      <c r="R27" s="792" cm="1">
        <f t="array" ref="R27">GEOMEAN(IF(LEFT(F27:Q27,1)="&lt;", VALUE(MID(F27:Q27,2,99)), F27:Q27))</f>
        <v>154.7151430547332</v>
      </c>
      <c r="S27" s="205" t="s">
        <v>212</v>
      </c>
      <c r="T27" s="599">
        <v>100</v>
      </c>
      <c r="U27" s="29"/>
      <c r="V27" s="29"/>
      <c r="W27" s="29"/>
      <c r="X27" s="29"/>
      <c r="Y27" s="29"/>
      <c r="Z27" s="29"/>
      <c r="AA27" s="29"/>
    </row>
    <row r="28" spans="1:27" ht="15" customHeight="1">
      <c r="A28" s="1015"/>
      <c r="B28" s="1346"/>
      <c r="C28" s="128">
        <v>2</v>
      </c>
      <c r="D28" s="206" t="s">
        <v>167</v>
      </c>
      <c r="E28" s="211" t="s">
        <v>1256</v>
      </c>
      <c r="F28" s="608">
        <v>2</v>
      </c>
      <c r="G28" s="133">
        <v>170</v>
      </c>
      <c r="H28" s="133">
        <v>240</v>
      </c>
      <c r="I28" s="133">
        <v>79</v>
      </c>
      <c r="J28" s="133">
        <v>70</v>
      </c>
      <c r="K28" s="133">
        <v>920</v>
      </c>
      <c r="L28" s="133">
        <v>46</v>
      </c>
      <c r="M28" s="133">
        <v>460</v>
      </c>
      <c r="N28" s="133">
        <v>130</v>
      </c>
      <c r="O28" s="133" t="s">
        <v>19</v>
      </c>
      <c r="P28" s="133" t="s">
        <v>19</v>
      </c>
      <c r="Q28" s="793" t="s">
        <v>19</v>
      </c>
      <c r="R28" s="792" cm="1">
        <f t="array" ref="R28">GEOMEAN(IF(LEFT(F28:Q28,1)="&lt;", VALUE(MID(F28:Q28,2,99)), F28:Q28))</f>
        <v>101.4861795236323</v>
      </c>
      <c r="S28" s="207" t="s">
        <v>212</v>
      </c>
      <c r="T28" s="615">
        <v>100</v>
      </c>
      <c r="U28" s="29"/>
      <c r="V28" s="29"/>
      <c r="W28" s="29"/>
      <c r="X28" s="29"/>
      <c r="Y28" s="29"/>
      <c r="Z28" s="29"/>
      <c r="AA28" s="29"/>
    </row>
    <row r="29" spans="1:27" ht="15" customHeight="1">
      <c r="A29" s="1015"/>
      <c r="B29" s="1346"/>
      <c r="C29" s="128">
        <v>3</v>
      </c>
      <c r="D29" s="206" t="s">
        <v>168</v>
      </c>
      <c r="E29" s="211" t="s">
        <v>1256</v>
      </c>
      <c r="F29" s="608">
        <v>17</v>
      </c>
      <c r="G29" s="133">
        <v>130</v>
      </c>
      <c r="H29" s="133">
        <v>13</v>
      </c>
      <c r="I29" s="133">
        <v>23</v>
      </c>
      <c r="J29" s="133">
        <v>130</v>
      </c>
      <c r="K29" s="133">
        <v>1600</v>
      </c>
      <c r="L29" s="133">
        <v>7.8</v>
      </c>
      <c r="M29" s="133">
        <v>1600</v>
      </c>
      <c r="N29" s="133">
        <v>79</v>
      </c>
      <c r="O29" s="133" t="s">
        <v>19</v>
      </c>
      <c r="P29" s="133" t="s">
        <v>19</v>
      </c>
      <c r="Q29" s="793" t="s">
        <v>19</v>
      </c>
      <c r="R29" s="792" cm="1">
        <f t="array" ref="R29">GEOMEAN(IF(LEFT(F29:Q29,1)="&lt;", VALUE(MID(F29:Q29,2,99)), F29:Q29))</f>
        <v>80.08516093002639</v>
      </c>
      <c r="S29" s="207" t="s">
        <v>212</v>
      </c>
      <c r="T29" s="615">
        <v>100</v>
      </c>
      <c r="U29" s="29"/>
      <c r="V29" s="29"/>
      <c r="W29" s="29"/>
      <c r="X29" s="29"/>
      <c r="Y29" s="29"/>
      <c r="Z29" s="29"/>
      <c r="AA29" s="29"/>
    </row>
    <row r="30" spans="1:27" ht="15" customHeight="1">
      <c r="A30" s="1015"/>
      <c r="B30" s="1347"/>
      <c r="C30" s="128">
        <v>4</v>
      </c>
      <c r="D30" s="206" t="s">
        <v>169</v>
      </c>
      <c r="E30" s="211" t="s">
        <v>1258</v>
      </c>
      <c r="F30" s="608">
        <v>33</v>
      </c>
      <c r="G30" s="133">
        <v>350</v>
      </c>
      <c r="H30" s="133">
        <v>350</v>
      </c>
      <c r="I30" s="133">
        <v>79</v>
      </c>
      <c r="J30" s="133">
        <v>130</v>
      </c>
      <c r="K30" s="133">
        <v>350</v>
      </c>
      <c r="L30" s="133">
        <v>4.5</v>
      </c>
      <c r="M30" s="133">
        <v>240</v>
      </c>
      <c r="N30" s="133">
        <v>130</v>
      </c>
      <c r="O30" s="133" t="s">
        <v>19</v>
      </c>
      <c r="P30" s="133" t="s">
        <v>19</v>
      </c>
      <c r="Q30" s="793" t="s">
        <v>19</v>
      </c>
      <c r="R30" s="792" cm="1">
        <f t="array" ref="R30">GEOMEAN(IF(LEFT(F30:Q30,1)="&lt;", VALUE(MID(F30:Q30,2,99)), F30:Q30))</f>
        <v>108.24458518741805</v>
      </c>
      <c r="S30" s="207" t="s">
        <v>212</v>
      </c>
      <c r="T30" s="615">
        <v>100</v>
      </c>
      <c r="U30" s="29"/>
      <c r="V30" s="29"/>
      <c r="W30" s="29"/>
      <c r="X30" s="29"/>
      <c r="Y30" s="29"/>
      <c r="Z30" s="29"/>
      <c r="AA30" s="29"/>
    </row>
    <row r="31" spans="1:27" ht="15" customHeight="1">
      <c r="A31" s="1015"/>
      <c r="B31" s="1345" t="s">
        <v>631</v>
      </c>
      <c r="C31" s="139">
        <v>1</v>
      </c>
      <c r="D31" s="203" t="s">
        <v>166</v>
      </c>
      <c r="E31" s="210" t="s">
        <v>1255</v>
      </c>
      <c r="F31" s="781">
        <v>0.104</v>
      </c>
      <c r="G31" s="905" t="s">
        <v>218</v>
      </c>
      <c r="H31" s="204" t="s">
        <v>218</v>
      </c>
      <c r="I31" s="204" t="s">
        <v>218</v>
      </c>
      <c r="J31" s="204" t="s">
        <v>218</v>
      </c>
      <c r="K31" s="902" t="s">
        <v>218</v>
      </c>
      <c r="L31" s="204" t="s">
        <v>218</v>
      </c>
      <c r="M31" s="204" t="s">
        <v>218</v>
      </c>
      <c r="N31" s="204" t="s">
        <v>218</v>
      </c>
      <c r="O31" s="204" t="s">
        <v>19</v>
      </c>
      <c r="P31" s="204" t="s">
        <v>19</v>
      </c>
      <c r="Q31" s="792"/>
      <c r="R31" s="792" cm="1">
        <f t="array" ref="R31">AVERAGE(IF(LEFT(F31:Q31,1)="&lt;", VALUE(MID(F31:Q31,2,99)), F31:Q31))</f>
        <v>8.2399999999999987E-2</v>
      </c>
      <c r="S31" s="208" t="s">
        <v>211</v>
      </c>
      <c r="T31" s="599">
        <v>10</v>
      </c>
      <c r="U31" s="29"/>
      <c r="V31" s="29"/>
      <c r="W31" s="29"/>
      <c r="X31" s="29"/>
      <c r="Y31" s="29"/>
      <c r="Z31" s="29"/>
      <c r="AA31" s="29"/>
    </row>
    <row r="32" spans="1:27" ht="15" customHeight="1">
      <c r="A32" s="1015"/>
      <c r="B32" s="1346"/>
      <c r="C32" s="128">
        <v>2</v>
      </c>
      <c r="D32" s="206" t="s">
        <v>167</v>
      </c>
      <c r="E32" s="211" t="s">
        <v>1256</v>
      </c>
      <c r="F32" s="782">
        <v>9.5000000000000001E-2</v>
      </c>
      <c r="G32" s="906" t="s">
        <v>218</v>
      </c>
      <c r="H32" s="133" t="s">
        <v>218</v>
      </c>
      <c r="I32" s="133" t="s">
        <v>218</v>
      </c>
      <c r="J32" s="133" t="s">
        <v>218</v>
      </c>
      <c r="K32" s="903" t="s">
        <v>218</v>
      </c>
      <c r="L32" s="133" t="s">
        <v>218</v>
      </c>
      <c r="M32" s="903">
        <v>0.114</v>
      </c>
      <c r="N32" s="133" t="s">
        <v>218</v>
      </c>
      <c r="O32" s="133" t="s">
        <v>19</v>
      </c>
      <c r="P32" s="133" t="s">
        <v>19</v>
      </c>
      <c r="Q32" s="793"/>
      <c r="R32" s="792" cm="1">
        <f t="array" ref="R32">AVERAGE(IF(LEFT(F32:Q32,1)="&lt;", VALUE(MID(F32:Q32,2,99)), F32:Q32))</f>
        <v>8.3899999999999988E-2</v>
      </c>
      <c r="S32" s="209" t="s">
        <v>211</v>
      </c>
      <c r="T32" s="615">
        <v>10</v>
      </c>
      <c r="U32" s="29"/>
      <c r="V32" s="29"/>
      <c r="W32" s="29"/>
      <c r="X32" s="29"/>
      <c r="Y32" s="29"/>
      <c r="Z32" s="29"/>
      <c r="AA32" s="29"/>
    </row>
    <row r="33" spans="1:27" ht="15" customHeight="1">
      <c r="A33" s="1015"/>
      <c r="B33" s="1346"/>
      <c r="C33" s="128">
        <v>3</v>
      </c>
      <c r="D33" s="206" t="s">
        <v>168</v>
      </c>
      <c r="E33" s="211" t="s">
        <v>1256</v>
      </c>
      <c r="F33" s="782">
        <v>0.10199999999999999</v>
      </c>
      <c r="G33" s="906" t="s">
        <v>218</v>
      </c>
      <c r="H33" s="133" t="s">
        <v>218</v>
      </c>
      <c r="I33" s="133" t="s">
        <v>218</v>
      </c>
      <c r="J33" s="133" t="s">
        <v>218</v>
      </c>
      <c r="K33" s="903" t="s">
        <v>218</v>
      </c>
      <c r="L33" s="133" t="s">
        <v>218</v>
      </c>
      <c r="M33" s="133" t="s">
        <v>218</v>
      </c>
      <c r="N33" s="133" t="s">
        <v>218</v>
      </c>
      <c r="O33" s="133" t="s">
        <v>19</v>
      </c>
      <c r="P33" s="133" t="s">
        <v>19</v>
      </c>
      <c r="Q33" s="793"/>
      <c r="R33" s="792" cm="1">
        <f t="array" ref="R33">AVERAGE(IF(LEFT(F33:Q33,1)="&lt;", VALUE(MID(F33:Q33,2,99)), F33:Q33))</f>
        <v>8.2199999999999981E-2</v>
      </c>
      <c r="S33" s="209" t="s">
        <v>211</v>
      </c>
      <c r="T33" s="615">
        <v>10</v>
      </c>
      <c r="U33" s="29"/>
      <c r="V33" s="29"/>
      <c r="W33" s="29"/>
      <c r="X33" s="29"/>
      <c r="Y33" s="29"/>
      <c r="Z33" s="29"/>
      <c r="AA33" s="29"/>
    </row>
    <row r="34" spans="1:27" ht="15" customHeight="1">
      <c r="A34" s="1015"/>
      <c r="B34" s="1347"/>
      <c r="C34" s="128">
        <v>4</v>
      </c>
      <c r="D34" s="206" t="s">
        <v>169</v>
      </c>
      <c r="E34" s="211" t="s">
        <v>1258</v>
      </c>
      <c r="F34" s="782">
        <v>0.09</v>
      </c>
      <c r="G34" s="906" t="s">
        <v>218</v>
      </c>
      <c r="H34" s="133" t="s">
        <v>218</v>
      </c>
      <c r="I34" s="133" t="s">
        <v>218</v>
      </c>
      <c r="J34" s="133" t="s">
        <v>218</v>
      </c>
      <c r="K34" s="903" t="s">
        <v>218</v>
      </c>
      <c r="L34" s="133" t="s">
        <v>218</v>
      </c>
      <c r="M34" s="903">
        <v>0.183</v>
      </c>
      <c r="N34" s="133" t="s">
        <v>218</v>
      </c>
      <c r="O34" s="133" t="s">
        <v>19</v>
      </c>
      <c r="P34" s="133" t="s">
        <v>19</v>
      </c>
      <c r="Q34" s="793"/>
      <c r="R34" s="792" cm="1">
        <f t="array" ref="R34">AVERAGE(IF(LEFT(F34:Q34,1)="&lt;", VALUE(MID(F34:Q34,2,99)), F34:Q34))</f>
        <v>9.0299999999999991E-2</v>
      </c>
      <c r="S34" s="209" t="s">
        <v>211</v>
      </c>
      <c r="T34" s="615">
        <v>10</v>
      </c>
      <c r="U34" s="29"/>
      <c r="V34" s="29"/>
      <c r="W34" s="29"/>
      <c r="X34" s="29"/>
      <c r="Y34" s="29"/>
      <c r="Z34" s="29"/>
      <c r="AA34" s="29"/>
    </row>
    <row r="35" spans="1:27" ht="15" customHeight="1">
      <c r="A35" s="1015"/>
      <c r="B35" s="1345" t="s">
        <v>632</v>
      </c>
      <c r="C35" s="139">
        <v>1</v>
      </c>
      <c r="D35" s="203" t="s">
        <v>166</v>
      </c>
      <c r="E35" s="210" t="s">
        <v>1255</v>
      </c>
      <c r="F35" s="781">
        <v>1.4E-2</v>
      </c>
      <c r="G35" s="902" t="s">
        <v>219</v>
      </c>
      <c r="H35" s="204" t="s">
        <v>219</v>
      </c>
      <c r="I35" s="902">
        <v>2.1000000000000001E-2</v>
      </c>
      <c r="J35" s="204" t="s">
        <v>219</v>
      </c>
      <c r="K35" s="902">
        <v>1.7999999999999999E-2</v>
      </c>
      <c r="L35" s="902">
        <v>1.4E-2</v>
      </c>
      <c r="M35" s="902">
        <v>0.02</v>
      </c>
      <c r="N35" s="902">
        <v>4.3999999999999997E-2</v>
      </c>
      <c r="O35" s="204" t="s">
        <v>19</v>
      </c>
      <c r="P35" s="204" t="s">
        <v>19</v>
      </c>
      <c r="Q35" s="792"/>
      <c r="R35" s="792" cm="1">
        <f t="array" ref="R35">AVERAGE(IF(LEFT(F35:Q35,1)="&lt;", VALUE(MID(F35:Q35,2,99)), F35:Q35))</f>
        <v>1.7299999999999999E-2</v>
      </c>
      <c r="S35" s="208" t="s">
        <v>211</v>
      </c>
      <c r="T35" s="599">
        <v>0.2</v>
      </c>
      <c r="U35" s="29"/>
      <c r="V35" s="29"/>
      <c r="W35" s="29"/>
      <c r="X35" s="29"/>
      <c r="Y35" s="29"/>
      <c r="Z35" s="29"/>
      <c r="AA35" s="29"/>
    </row>
    <row r="36" spans="1:27" ht="15" customHeight="1">
      <c r="A36" s="1015"/>
      <c r="B36" s="1346"/>
      <c r="C36" s="128">
        <v>2</v>
      </c>
      <c r="D36" s="206" t="s">
        <v>167</v>
      </c>
      <c r="E36" s="211" t="s">
        <v>1256</v>
      </c>
      <c r="F36" s="782">
        <v>1.4E-2</v>
      </c>
      <c r="G36" s="903">
        <v>2.7E-2</v>
      </c>
      <c r="H36" s="133" t="s">
        <v>219</v>
      </c>
      <c r="I36" s="903">
        <v>1.9E-2</v>
      </c>
      <c r="J36" s="133" t="s">
        <v>219</v>
      </c>
      <c r="K36" s="903">
        <v>2.5000000000000001E-2</v>
      </c>
      <c r="L36" s="903">
        <v>1.7000000000000001E-2</v>
      </c>
      <c r="M36" s="903">
        <v>4.2000000000000003E-2</v>
      </c>
      <c r="N36" s="903">
        <v>0.04</v>
      </c>
      <c r="O36" s="133" t="s">
        <v>19</v>
      </c>
      <c r="P36" s="133" t="s">
        <v>19</v>
      </c>
      <c r="Q36" s="793"/>
      <c r="R36" s="792" cm="1">
        <f t="array" ref="R36">AVERAGE(IF(LEFT(F36:Q36,1)="&lt;", VALUE(MID(F36:Q36,2,99)), F36:Q36))</f>
        <v>2.1200000000000004E-2</v>
      </c>
      <c r="S36" s="209" t="s">
        <v>212</v>
      </c>
      <c r="T36" s="615">
        <v>0.2</v>
      </c>
      <c r="U36" s="29"/>
      <c r="V36" s="29"/>
      <c r="W36" s="29"/>
      <c r="X36" s="29"/>
      <c r="Y36" s="29"/>
      <c r="Z36" s="29"/>
      <c r="AA36" s="29"/>
    </row>
    <row r="37" spans="1:27" ht="15" customHeight="1">
      <c r="A37" s="1015"/>
      <c r="B37" s="1346"/>
      <c r="C37" s="128">
        <v>3</v>
      </c>
      <c r="D37" s="206" t="s">
        <v>168</v>
      </c>
      <c r="E37" s="211" t="s">
        <v>1256</v>
      </c>
      <c r="F37" s="782">
        <v>1.4999999999999999E-2</v>
      </c>
      <c r="G37" s="903">
        <v>2.9000000000000001E-2</v>
      </c>
      <c r="H37" s="133" t="s">
        <v>219</v>
      </c>
      <c r="I37" s="903" t="s">
        <v>219</v>
      </c>
      <c r="J37" s="133" t="s">
        <v>219</v>
      </c>
      <c r="K37" s="903" t="s">
        <v>219</v>
      </c>
      <c r="L37" s="903">
        <v>4.2000000000000003E-2</v>
      </c>
      <c r="M37" s="903">
        <v>1.6E-2</v>
      </c>
      <c r="N37" s="903">
        <v>4.5999999999999999E-2</v>
      </c>
      <c r="O37" s="133" t="s">
        <v>19</v>
      </c>
      <c r="P37" s="133" t="s">
        <v>19</v>
      </c>
      <c r="Q37" s="793"/>
      <c r="R37" s="792" cm="1">
        <f t="array" ref="R37">AVERAGE(IF(LEFT(F37:Q37,1)="&lt;", VALUE(MID(F37:Q37,2,99)), F37:Q37))</f>
        <v>2.0399999999999995E-2</v>
      </c>
      <c r="S37" s="209" t="s">
        <v>211</v>
      </c>
      <c r="T37" s="615">
        <v>0.2</v>
      </c>
      <c r="U37" s="29"/>
      <c r="V37" s="166"/>
      <c r="W37" s="29"/>
      <c r="X37" s="29"/>
      <c r="Y37" s="29"/>
      <c r="Z37" s="29"/>
      <c r="AA37" s="29"/>
    </row>
    <row r="38" spans="1:27" ht="15" customHeight="1">
      <c r="A38" s="1015"/>
      <c r="B38" s="1347"/>
      <c r="C38" s="128">
        <v>4</v>
      </c>
      <c r="D38" s="206" t="s">
        <v>169</v>
      </c>
      <c r="E38" s="211" t="s">
        <v>1258</v>
      </c>
      <c r="F38" s="782">
        <v>1.4E-2</v>
      </c>
      <c r="G38" s="903">
        <v>2.7E-2</v>
      </c>
      <c r="H38" s="903">
        <v>1.7000000000000001E-2</v>
      </c>
      <c r="I38" s="903">
        <v>1.4999999999999999E-2</v>
      </c>
      <c r="J38" s="133" t="s">
        <v>219</v>
      </c>
      <c r="K38" s="903">
        <v>2.9000000000000001E-2</v>
      </c>
      <c r="L38" s="903">
        <v>2.5999999999999999E-2</v>
      </c>
      <c r="M38" s="903">
        <v>2.7E-2</v>
      </c>
      <c r="N38" s="903">
        <v>2.5999999999999999E-2</v>
      </c>
      <c r="O38" s="133" t="s">
        <v>19</v>
      </c>
      <c r="P38" s="133" t="s">
        <v>19</v>
      </c>
      <c r="Q38" s="793"/>
      <c r="R38" s="792" cm="1">
        <f t="array" ref="R38">AVERAGE(IF(LEFT(F38:Q38,1)="&lt;", VALUE(MID(F38:Q38,2,99)), F38:Q38))</f>
        <v>1.95E-2</v>
      </c>
      <c r="S38" s="209" t="s">
        <v>211</v>
      </c>
      <c r="T38" s="615">
        <v>0.2</v>
      </c>
      <c r="U38" s="29"/>
      <c r="V38" s="166"/>
      <c r="W38" s="29"/>
      <c r="X38" s="29"/>
      <c r="Y38" s="29"/>
      <c r="Z38" s="29"/>
      <c r="AA38" s="29"/>
    </row>
    <row r="39" spans="1:27" ht="30" customHeight="1">
      <c r="A39" s="1015"/>
      <c r="B39" s="1345" t="s">
        <v>303</v>
      </c>
      <c r="C39" s="139">
        <v>1</v>
      </c>
      <c r="D39" s="203" t="s">
        <v>166</v>
      </c>
      <c r="E39" s="210" t="s">
        <v>1255</v>
      </c>
      <c r="F39" s="771" t="s">
        <v>1259</v>
      </c>
      <c r="G39" s="204" t="s">
        <v>1260</v>
      </c>
      <c r="H39" s="204" t="s">
        <v>1261</v>
      </c>
      <c r="I39" s="204" t="s">
        <v>1262</v>
      </c>
      <c r="J39" s="204" t="s">
        <v>1263</v>
      </c>
      <c r="K39" s="204" t="s">
        <v>1264</v>
      </c>
      <c r="L39" s="204" t="s">
        <v>1265</v>
      </c>
      <c r="M39" s="1115" t="s">
        <v>1266</v>
      </c>
      <c r="N39" s="204" t="s">
        <v>1267</v>
      </c>
      <c r="O39" s="204" t="s">
        <v>19</v>
      </c>
      <c r="P39" s="204" t="s">
        <v>19</v>
      </c>
      <c r="Q39" s="325"/>
      <c r="R39" s="325"/>
      <c r="S39" s="29"/>
      <c r="T39" s="325"/>
      <c r="U39" s="29"/>
      <c r="V39" s="166"/>
      <c r="W39" s="29"/>
      <c r="X39" s="29"/>
      <c r="Y39" s="29"/>
      <c r="Z39" s="29"/>
      <c r="AA39" s="29"/>
    </row>
    <row r="40" spans="1:27" ht="30" customHeight="1">
      <c r="A40" s="1015"/>
      <c r="B40" s="1346"/>
      <c r="C40" s="128">
        <v>2</v>
      </c>
      <c r="D40" s="206" t="s">
        <v>167</v>
      </c>
      <c r="E40" s="211" t="s">
        <v>1256</v>
      </c>
      <c r="F40" s="608" t="s">
        <v>1259</v>
      </c>
      <c r="G40" s="883" t="s">
        <v>1268</v>
      </c>
      <c r="H40" s="133" t="s">
        <v>1261</v>
      </c>
      <c r="I40" s="133" t="s">
        <v>1262</v>
      </c>
      <c r="J40" s="133" t="s">
        <v>1269</v>
      </c>
      <c r="K40" s="133" t="s">
        <v>1270</v>
      </c>
      <c r="L40" s="133" t="s">
        <v>1271</v>
      </c>
      <c r="M40" s="133" t="s">
        <v>1266</v>
      </c>
      <c r="N40" s="133" t="s">
        <v>1272</v>
      </c>
      <c r="O40" s="133" t="s">
        <v>19</v>
      </c>
      <c r="P40" s="133" t="s">
        <v>19</v>
      </c>
      <c r="Q40" s="325"/>
      <c r="R40" s="325"/>
      <c r="S40" s="29"/>
      <c r="T40" s="325"/>
      <c r="U40" s="29"/>
      <c r="V40" s="29"/>
      <c r="W40" s="29"/>
      <c r="X40" s="29"/>
      <c r="Y40" s="29"/>
      <c r="Z40" s="29"/>
      <c r="AA40" s="29"/>
    </row>
    <row r="41" spans="1:27" ht="30" customHeight="1">
      <c r="A41" s="1015"/>
      <c r="B41" s="1346"/>
      <c r="C41" s="128">
        <v>3</v>
      </c>
      <c r="D41" s="206" t="s">
        <v>168</v>
      </c>
      <c r="E41" s="211" t="s">
        <v>1256</v>
      </c>
      <c r="F41" s="608" t="s">
        <v>1259</v>
      </c>
      <c r="G41" s="133" t="s">
        <v>1273</v>
      </c>
      <c r="H41" s="133" t="s">
        <v>1261</v>
      </c>
      <c r="I41" s="133" t="s">
        <v>1262</v>
      </c>
      <c r="J41" s="133" t="s">
        <v>1274</v>
      </c>
      <c r="K41" s="133" t="s">
        <v>1275</v>
      </c>
      <c r="L41" s="133" t="s">
        <v>423</v>
      </c>
      <c r="M41" s="133" t="s">
        <v>1266</v>
      </c>
      <c r="N41" s="133" t="s">
        <v>1267</v>
      </c>
      <c r="O41" s="133" t="s">
        <v>19</v>
      </c>
      <c r="P41" s="133" t="s">
        <v>19</v>
      </c>
      <c r="Q41" s="325"/>
      <c r="R41" s="325"/>
      <c r="S41" s="29"/>
      <c r="T41" s="325"/>
      <c r="U41" s="29"/>
      <c r="V41" s="29"/>
      <c r="W41" s="29"/>
      <c r="X41" s="29"/>
      <c r="Y41" s="29"/>
      <c r="Z41" s="29"/>
      <c r="AA41" s="29"/>
    </row>
    <row r="42" spans="1:27" ht="30" customHeight="1">
      <c r="A42" s="1016"/>
      <c r="B42" s="1346"/>
      <c r="C42" s="600">
        <v>4</v>
      </c>
      <c r="D42" s="788" t="s">
        <v>169</v>
      </c>
      <c r="E42" s="789" t="s">
        <v>1258</v>
      </c>
      <c r="F42" s="786" t="s">
        <v>1259</v>
      </c>
      <c r="G42" s="787" t="s">
        <v>1273</v>
      </c>
      <c r="H42" s="787" t="s">
        <v>1261</v>
      </c>
      <c r="I42" s="787" t="s">
        <v>1276</v>
      </c>
      <c r="J42" s="787" t="s">
        <v>1277</v>
      </c>
      <c r="K42" s="787" t="s">
        <v>1278</v>
      </c>
      <c r="L42" s="787" t="s">
        <v>1265</v>
      </c>
      <c r="M42" s="133" t="s">
        <v>1266</v>
      </c>
      <c r="N42" s="787" t="s">
        <v>1267</v>
      </c>
      <c r="O42" s="787" t="s">
        <v>19</v>
      </c>
      <c r="P42" s="787" t="s">
        <v>19</v>
      </c>
      <c r="Q42" s="325"/>
      <c r="R42" s="325"/>
      <c r="S42" s="29"/>
      <c r="T42" s="325"/>
      <c r="U42" s="29"/>
      <c r="V42" s="29"/>
      <c r="W42" s="29"/>
      <c r="X42" s="29"/>
      <c r="Y42" s="29"/>
      <c r="Z42" s="29"/>
      <c r="AA42" s="29"/>
    </row>
    <row r="43" spans="1:27" ht="31.5" customHeight="1">
      <c r="A43" s="29"/>
      <c r="B43" s="1220" t="s">
        <v>505</v>
      </c>
      <c r="C43" s="1202"/>
      <c r="D43" s="1202"/>
      <c r="E43" s="1202"/>
      <c r="F43" s="602">
        <v>46042</v>
      </c>
      <c r="G43" s="602">
        <v>46078</v>
      </c>
      <c r="H43" s="602">
        <v>46107</v>
      </c>
      <c r="I43" s="602">
        <v>46126</v>
      </c>
      <c r="J43" s="602">
        <v>46154</v>
      </c>
      <c r="K43" s="602">
        <v>46188</v>
      </c>
      <c r="L43" s="602">
        <v>46210</v>
      </c>
      <c r="M43" s="602">
        <v>46252</v>
      </c>
      <c r="N43" s="602">
        <v>46280</v>
      </c>
      <c r="O43" s="790"/>
      <c r="P43" s="791"/>
      <c r="Q43" s="325"/>
      <c r="R43" s="325"/>
      <c r="S43" s="29"/>
      <c r="T43" s="325"/>
      <c r="U43" s="29"/>
      <c r="V43" s="29"/>
      <c r="W43" s="29"/>
      <c r="X43" s="29"/>
      <c r="Y43" s="29"/>
      <c r="Z43" s="29"/>
      <c r="AA43" s="29"/>
    </row>
    <row r="44" spans="1:27" ht="15.75" customHeight="1">
      <c r="A44" s="29"/>
      <c r="B44" s="75"/>
      <c r="C44" s="29"/>
      <c r="D44" s="29"/>
      <c r="E44" s="755"/>
      <c r="F44" s="338"/>
      <c r="G44" s="29"/>
      <c r="H44" s="29"/>
      <c r="I44" s="29"/>
      <c r="J44" s="29"/>
      <c r="K44" s="29"/>
      <c r="L44" s="29"/>
      <c r="M44" s="29"/>
      <c r="N44" s="29"/>
      <c r="O44" s="29"/>
      <c r="P44" s="29"/>
      <c r="Q44" s="325"/>
      <c r="R44" s="325"/>
      <c r="S44" s="29"/>
      <c r="T44" s="325"/>
      <c r="U44" s="29"/>
      <c r="V44" s="29"/>
      <c r="W44" s="29"/>
      <c r="X44" s="29"/>
      <c r="Y44" s="29"/>
      <c r="Z44" s="29"/>
      <c r="AA44" s="29"/>
    </row>
    <row r="45" spans="1:27" ht="15.75" customHeight="1">
      <c r="A45" s="29"/>
      <c r="B45" s="75"/>
      <c r="C45" s="29"/>
      <c r="D45" s="1195" t="s">
        <v>263</v>
      </c>
      <c r="E45" s="1396"/>
      <c r="F45" s="1396"/>
      <c r="G45" s="1396"/>
      <c r="H45" s="1396"/>
      <c r="I45" s="1396"/>
      <c r="J45" s="1396"/>
      <c r="K45" s="1396"/>
      <c r="L45" s="1396"/>
      <c r="M45" s="1396"/>
      <c r="N45" s="1396"/>
      <c r="O45" s="1396"/>
      <c r="P45" s="1396"/>
      <c r="Q45" s="1396"/>
      <c r="R45" s="1397"/>
      <c r="S45" s="215"/>
      <c r="T45" s="325"/>
      <c r="U45" s="29"/>
      <c r="V45" s="29"/>
      <c r="W45" s="29"/>
      <c r="X45" s="29"/>
      <c r="Y45" s="29"/>
      <c r="Z45" s="29"/>
      <c r="AA45" s="29"/>
    </row>
    <row r="46" spans="1:27" ht="15.75" customHeight="1">
      <c r="A46" s="29"/>
      <c r="B46" s="75"/>
      <c r="C46" s="29"/>
      <c r="D46" s="1195" t="s">
        <v>264</v>
      </c>
      <c r="E46" s="1396"/>
      <c r="F46" s="1396"/>
      <c r="G46" s="1396"/>
      <c r="H46" s="1396"/>
      <c r="I46" s="1396"/>
      <c r="J46" s="1396"/>
      <c r="K46" s="1396"/>
      <c r="L46" s="1396"/>
      <c r="M46" s="1396"/>
      <c r="N46" s="1396"/>
      <c r="O46" s="1396"/>
      <c r="P46" s="1396"/>
      <c r="Q46" s="1396"/>
      <c r="R46" s="1397"/>
      <c r="S46" s="215"/>
      <c r="T46" s="325"/>
      <c r="U46" s="29"/>
      <c r="V46" s="29"/>
      <c r="W46" s="29"/>
      <c r="X46" s="29"/>
      <c r="Y46" s="29"/>
      <c r="Z46" s="29"/>
      <c r="AA46" s="29"/>
    </row>
    <row r="47" spans="1:27" ht="15.75" customHeight="1">
      <c r="A47" s="29"/>
      <c r="B47" s="75"/>
      <c r="C47" s="29"/>
      <c r="D47" s="1412"/>
      <c r="E47" s="1396"/>
      <c r="F47" s="1396"/>
      <c r="G47" s="1396"/>
      <c r="H47" s="1397"/>
      <c r="I47" s="1196" t="s">
        <v>265</v>
      </c>
      <c r="J47" s="1396"/>
      <c r="K47" s="1396"/>
      <c r="L47" s="1396"/>
      <c r="M47" s="1396"/>
      <c r="N47" s="1396"/>
      <c r="O47" s="1396"/>
      <c r="P47" s="1396"/>
      <c r="Q47" s="1396"/>
      <c r="R47" s="1397"/>
      <c r="S47" s="215"/>
      <c r="T47" s="325"/>
      <c r="U47" s="29"/>
      <c r="V47" s="29"/>
      <c r="W47" s="29"/>
      <c r="X47" s="29"/>
      <c r="Y47" s="29"/>
      <c r="Z47" s="29"/>
      <c r="AA47" s="29"/>
    </row>
    <row r="48" spans="1:27" ht="15.75" customHeight="1">
      <c r="A48" s="29"/>
      <c r="B48" s="75"/>
      <c r="C48" s="29"/>
      <c r="D48" s="2" t="s">
        <v>266</v>
      </c>
      <c r="E48" s="30" t="s">
        <v>267</v>
      </c>
      <c r="F48" s="127" t="s">
        <v>1</v>
      </c>
      <c r="G48" s="2" t="s">
        <v>268</v>
      </c>
      <c r="H48" s="2" t="s">
        <v>269</v>
      </c>
      <c r="I48" s="2" t="s">
        <v>171</v>
      </c>
      <c r="J48" s="2" t="s">
        <v>172</v>
      </c>
      <c r="K48" s="2" t="s">
        <v>173</v>
      </c>
      <c r="L48" s="2" t="s">
        <v>7</v>
      </c>
      <c r="M48" s="2" t="s">
        <v>174</v>
      </c>
      <c r="N48" s="2" t="s">
        <v>175</v>
      </c>
      <c r="O48" s="2" t="s">
        <v>176</v>
      </c>
      <c r="P48" s="2" t="s">
        <v>177</v>
      </c>
      <c r="Q48" s="615" t="s">
        <v>178</v>
      </c>
      <c r="R48" s="615" t="s">
        <v>179</v>
      </c>
      <c r="S48" s="761"/>
      <c r="T48" s="325"/>
      <c r="U48" s="29"/>
      <c r="V48" s="29"/>
      <c r="W48" s="29"/>
      <c r="X48" s="29"/>
      <c r="Y48" s="29"/>
      <c r="Z48" s="29"/>
      <c r="AA48" s="29"/>
    </row>
    <row r="49" spans="1:27" ht="15.75" customHeight="1">
      <c r="A49" s="29"/>
      <c r="B49" s="75"/>
      <c r="C49" s="29"/>
      <c r="D49" s="1191" t="s">
        <v>1279</v>
      </c>
      <c r="E49" s="1395" t="s">
        <v>1280</v>
      </c>
      <c r="F49" s="1387" t="s">
        <v>17</v>
      </c>
      <c r="G49" s="30">
        <v>1</v>
      </c>
      <c r="H49" s="31" t="s">
        <v>166</v>
      </c>
      <c r="I49" s="34">
        <f t="shared" ref="I49:I52" si="0">AVERAGE(F7:K7)</f>
        <v>5.34</v>
      </c>
      <c r="J49" s="2" t="s">
        <v>271</v>
      </c>
      <c r="K49" s="181">
        <f t="shared" ref="K49:K52" si="1">AVERAGE(F11:K11)</f>
        <v>22.833333333333332</v>
      </c>
      <c r="L49" s="34">
        <f t="shared" ref="L49:L52" si="2">AVERAGE(F15:K15)</f>
        <v>7.1733333333333329</v>
      </c>
      <c r="M49" s="34">
        <f t="shared" ref="M49:M52" si="3">AVERAGE(F19:K19)</f>
        <v>30.666666666666668</v>
      </c>
      <c r="N49" s="181">
        <f t="shared" ref="N49:N52" si="4">AVERAGE(F23:K23)</f>
        <v>5</v>
      </c>
      <c r="O49" s="181">
        <f t="shared" ref="O49:O52" si="5">GEOMEAN(F27:K27)</f>
        <v>141.41616465429189</v>
      </c>
      <c r="P49" s="48">
        <f t="shared" ref="P49:P52" si="6">AVERAGE(F31:K31)</f>
        <v>0.104</v>
      </c>
      <c r="Q49" s="657">
        <f t="shared" ref="Q49:Q52" si="7">AVERAGE(F35:K35)</f>
        <v>1.7666666666666667E-2</v>
      </c>
      <c r="R49" s="615" t="s">
        <v>271</v>
      </c>
      <c r="S49" s="761"/>
      <c r="T49" s="325"/>
      <c r="U49" s="29"/>
      <c r="V49" s="29"/>
      <c r="W49" s="29"/>
      <c r="X49" s="29"/>
      <c r="Y49" s="29"/>
      <c r="Z49" s="29"/>
      <c r="AA49" s="29"/>
    </row>
    <row r="50" spans="1:27" ht="15.75" customHeight="1">
      <c r="A50" s="29"/>
      <c r="B50" s="75"/>
      <c r="C50" s="29"/>
      <c r="D50" s="1399"/>
      <c r="E50" s="1390"/>
      <c r="F50" s="1209"/>
      <c r="G50" s="30">
        <v>2</v>
      </c>
      <c r="H50" s="31" t="s">
        <v>167</v>
      </c>
      <c r="I50" s="34">
        <f t="shared" si="0"/>
        <v>5.6120000000000001</v>
      </c>
      <c r="J50" s="2" t="s">
        <v>271</v>
      </c>
      <c r="K50" s="181">
        <f t="shared" si="1"/>
        <v>18.833333333333332</v>
      </c>
      <c r="L50" s="34">
        <f t="shared" si="2"/>
        <v>7.541666666666667</v>
      </c>
      <c r="M50" s="34">
        <f t="shared" si="3"/>
        <v>30.916666666666668</v>
      </c>
      <c r="N50" s="181">
        <f t="shared" si="4"/>
        <v>5</v>
      </c>
      <c r="O50" s="181">
        <f t="shared" si="5"/>
        <v>86.370848528361691</v>
      </c>
      <c r="P50" s="48">
        <f t="shared" si="6"/>
        <v>9.5000000000000001E-2</v>
      </c>
      <c r="Q50" s="657">
        <f t="shared" si="7"/>
        <v>2.1249999999999998E-2</v>
      </c>
      <c r="R50" s="615" t="s">
        <v>271</v>
      </c>
      <c r="S50" s="761"/>
      <c r="T50" s="325"/>
      <c r="U50" s="29"/>
      <c r="V50" s="29"/>
      <c r="W50" s="29"/>
      <c r="X50" s="29"/>
      <c r="Y50" s="29"/>
      <c r="Z50" s="29"/>
      <c r="AA50" s="29"/>
    </row>
    <row r="51" spans="1:27" ht="15.75" customHeight="1">
      <c r="A51" s="29"/>
      <c r="B51" s="75"/>
      <c r="C51" s="29"/>
      <c r="D51" s="1399"/>
      <c r="E51" s="1390"/>
      <c r="F51" s="1209"/>
      <c r="G51" s="30">
        <v>3</v>
      </c>
      <c r="H51" s="31" t="s">
        <v>168</v>
      </c>
      <c r="I51" s="34">
        <f t="shared" si="0"/>
        <v>5.4950000000000001</v>
      </c>
      <c r="J51" s="2" t="s">
        <v>271</v>
      </c>
      <c r="K51" s="181">
        <f t="shared" si="1"/>
        <v>18.666666666666668</v>
      </c>
      <c r="L51" s="34">
        <f t="shared" si="2"/>
        <v>7.4849999999999994</v>
      </c>
      <c r="M51" s="34">
        <f t="shared" si="3"/>
        <v>31.183333333333334</v>
      </c>
      <c r="N51" s="181">
        <f t="shared" si="4"/>
        <v>5</v>
      </c>
      <c r="O51" s="181">
        <f t="shared" si="5"/>
        <v>71.838038586706958</v>
      </c>
      <c r="P51" s="48">
        <f t="shared" si="6"/>
        <v>0.10199999999999999</v>
      </c>
      <c r="Q51" s="657">
        <f t="shared" si="7"/>
        <v>2.1999999999999999E-2</v>
      </c>
      <c r="R51" s="615" t="s">
        <v>271</v>
      </c>
      <c r="S51" s="761"/>
      <c r="T51" s="325"/>
      <c r="U51" s="29"/>
      <c r="V51" s="29"/>
      <c r="W51" s="29"/>
      <c r="X51" s="29"/>
      <c r="Y51" s="29"/>
      <c r="Z51" s="29"/>
      <c r="AA51" s="29"/>
    </row>
    <row r="52" spans="1:27" ht="15.75" customHeight="1">
      <c r="A52" s="29"/>
      <c r="B52" s="75"/>
      <c r="C52" s="29"/>
      <c r="D52" s="1400"/>
      <c r="E52" s="1391"/>
      <c r="F52" s="1388"/>
      <c r="G52" s="30">
        <v>4</v>
      </c>
      <c r="H52" s="31" t="s">
        <v>169</v>
      </c>
      <c r="I52" s="34">
        <f t="shared" si="0"/>
        <v>5.7233333333333336</v>
      </c>
      <c r="J52" s="2" t="s">
        <v>271</v>
      </c>
      <c r="K52" s="181">
        <f t="shared" si="1"/>
        <v>19.166666666666668</v>
      </c>
      <c r="L52" s="34">
        <f t="shared" si="2"/>
        <v>7.4666666666666677</v>
      </c>
      <c r="M52" s="34">
        <f t="shared" si="3"/>
        <v>30.95</v>
      </c>
      <c r="N52" s="181">
        <f t="shared" si="4"/>
        <v>5</v>
      </c>
      <c r="O52" s="181">
        <f t="shared" si="5"/>
        <v>156.21212948959297</v>
      </c>
      <c r="P52" s="48">
        <f t="shared" si="6"/>
        <v>0.09</v>
      </c>
      <c r="Q52" s="657">
        <f t="shared" si="7"/>
        <v>2.0400000000000001E-2</v>
      </c>
      <c r="R52" s="615" t="s">
        <v>271</v>
      </c>
      <c r="S52" s="761"/>
      <c r="T52" s="325"/>
      <c r="U52" s="29"/>
      <c r="V52" s="29"/>
      <c r="W52" s="29"/>
      <c r="X52" s="29"/>
      <c r="Y52" s="29"/>
      <c r="Z52" s="29"/>
      <c r="AA52" s="29"/>
    </row>
    <row r="53" spans="1:27" ht="15.75" customHeight="1">
      <c r="A53" s="29"/>
      <c r="B53" s="75"/>
      <c r="C53" s="29"/>
      <c r="D53" s="1412"/>
      <c r="E53" s="1396"/>
      <c r="F53" s="1396"/>
      <c r="G53" s="1396"/>
      <c r="H53" s="1396"/>
      <c r="I53" s="1396"/>
      <c r="J53" s="1396"/>
      <c r="K53" s="1396"/>
      <c r="L53" s="1396"/>
      <c r="M53" s="1396"/>
      <c r="N53" s="1396"/>
      <c r="O53" s="1396"/>
      <c r="P53" s="1396"/>
      <c r="Q53" s="1396"/>
      <c r="R53" s="1397"/>
      <c r="S53" s="215"/>
      <c r="T53" s="325"/>
      <c r="U53" s="29"/>
      <c r="V53" s="29"/>
      <c r="W53" s="29"/>
      <c r="X53" s="29"/>
      <c r="Y53" s="29"/>
      <c r="Z53" s="29"/>
      <c r="AA53" s="29"/>
    </row>
    <row r="54" spans="1:27" ht="15.75" customHeight="1">
      <c r="A54" s="29"/>
      <c r="B54" s="75"/>
      <c r="C54" s="29"/>
      <c r="D54" s="2" t="s">
        <v>272</v>
      </c>
      <c r="E54" s="1413"/>
      <c r="F54" s="1402"/>
      <c r="G54" s="1402"/>
      <c r="H54" s="1403"/>
      <c r="I54" s="34">
        <f>AVERAGE(I49:I52)</f>
        <v>5.542583333333333</v>
      </c>
      <c r="J54" s="2" t="s">
        <v>271</v>
      </c>
      <c r="K54" s="181">
        <f t="shared" ref="K54:Q54" si="8">AVERAGE(K49:K52)</f>
        <v>19.875</v>
      </c>
      <c r="L54" s="34">
        <f t="shared" si="8"/>
        <v>7.416666666666667</v>
      </c>
      <c r="M54" s="34">
        <f t="shared" si="8"/>
        <v>30.929166666666667</v>
      </c>
      <c r="N54" s="181">
        <f t="shared" si="8"/>
        <v>5</v>
      </c>
      <c r="O54" s="181">
        <f t="shared" si="8"/>
        <v>113.95929531473837</v>
      </c>
      <c r="P54" s="48">
        <f t="shared" si="8"/>
        <v>9.7750000000000004E-2</v>
      </c>
      <c r="Q54" s="657">
        <f t="shared" si="8"/>
        <v>2.0329166666666669E-2</v>
      </c>
      <c r="R54" s="615" t="s">
        <v>271</v>
      </c>
      <c r="S54" s="761"/>
      <c r="T54" s="325"/>
      <c r="U54" s="29"/>
      <c r="V54" s="29"/>
      <c r="W54" s="29"/>
      <c r="X54" s="29"/>
      <c r="Y54" s="29"/>
      <c r="Z54" s="29"/>
      <c r="AA54" s="29"/>
    </row>
    <row r="55" spans="1:27" ht="15.75" customHeight="1">
      <c r="A55" s="29"/>
      <c r="B55" s="75"/>
      <c r="C55" s="29"/>
      <c r="D55" s="2" t="s">
        <v>273</v>
      </c>
      <c r="E55" s="1404"/>
      <c r="F55" s="1405"/>
      <c r="G55" s="1405"/>
      <c r="H55" s="1406"/>
      <c r="I55" s="34">
        <f>MIN(I49:I52)</f>
        <v>5.34</v>
      </c>
      <c r="J55" s="2" t="s">
        <v>271</v>
      </c>
      <c r="K55" s="181">
        <f t="shared" ref="K55:Q55" si="9">MIN(K49:K52)</f>
        <v>18.666666666666668</v>
      </c>
      <c r="L55" s="34">
        <f t="shared" si="9"/>
        <v>7.1733333333333329</v>
      </c>
      <c r="M55" s="34">
        <f t="shared" si="9"/>
        <v>30.666666666666668</v>
      </c>
      <c r="N55" s="181">
        <f t="shared" si="9"/>
        <v>5</v>
      </c>
      <c r="O55" s="181">
        <f t="shared" si="9"/>
        <v>71.838038586706958</v>
      </c>
      <c r="P55" s="48">
        <f t="shared" si="9"/>
        <v>0.09</v>
      </c>
      <c r="Q55" s="657">
        <f t="shared" si="9"/>
        <v>1.7666666666666667E-2</v>
      </c>
      <c r="R55" s="615" t="s">
        <v>271</v>
      </c>
      <c r="S55" s="761"/>
      <c r="T55" s="325"/>
      <c r="U55" s="29"/>
      <c r="V55" s="29"/>
      <c r="W55" s="29"/>
      <c r="X55" s="29"/>
      <c r="Y55" s="29"/>
      <c r="Z55" s="29"/>
      <c r="AA55" s="29"/>
    </row>
    <row r="56" spans="1:27" ht="15.75" customHeight="1">
      <c r="A56" s="29"/>
      <c r="B56" s="75"/>
      <c r="C56" s="29"/>
      <c r="D56" s="2" t="s">
        <v>274</v>
      </c>
      <c r="E56" s="1404"/>
      <c r="F56" s="1405"/>
      <c r="G56" s="1405"/>
      <c r="H56" s="1406"/>
      <c r="I56" s="34">
        <f>MAX(I49:I52)</f>
        <v>5.7233333333333336</v>
      </c>
      <c r="J56" s="2" t="s">
        <v>271</v>
      </c>
      <c r="K56" s="181">
        <f t="shared" ref="K56:Q56" si="10">MAX(K49:K52)</f>
        <v>22.833333333333332</v>
      </c>
      <c r="L56" s="34">
        <f t="shared" si="10"/>
        <v>7.541666666666667</v>
      </c>
      <c r="M56" s="34">
        <f t="shared" si="10"/>
        <v>31.183333333333334</v>
      </c>
      <c r="N56" s="181">
        <f t="shared" si="10"/>
        <v>5</v>
      </c>
      <c r="O56" s="181">
        <f t="shared" si="10"/>
        <v>156.21212948959297</v>
      </c>
      <c r="P56" s="48">
        <f t="shared" si="10"/>
        <v>0.104</v>
      </c>
      <c r="Q56" s="657">
        <f t="shared" si="10"/>
        <v>2.1999999999999999E-2</v>
      </c>
      <c r="R56" s="615" t="s">
        <v>271</v>
      </c>
      <c r="S56" s="761"/>
      <c r="T56" s="325"/>
      <c r="U56" s="29"/>
      <c r="V56" s="29"/>
      <c r="W56" s="29"/>
      <c r="X56" s="29"/>
      <c r="Y56" s="29"/>
      <c r="Z56" s="29"/>
      <c r="AA56" s="29"/>
    </row>
    <row r="57" spans="1:27" ht="15.75" customHeight="1">
      <c r="A57" s="29"/>
      <c r="B57" s="75"/>
      <c r="C57" s="29"/>
      <c r="D57" s="2" t="s">
        <v>275</v>
      </c>
      <c r="E57" s="1407"/>
      <c r="F57" s="1408"/>
      <c r="G57" s="1408"/>
      <c r="H57" s="1409"/>
      <c r="I57" s="153" t="s">
        <v>276</v>
      </c>
      <c r="J57" s="153" t="s">
        <v>271</v>
      </c>
      <c r="K57" s="153" t="s">
        <v>277</v>
      </c>
      <c r="L57" s="153" t="s">
        <v>214</v>
      </c>
      <c r="M57" s="46" t="s">
        <v>278</v>
      </c>
      <c r="N57" s="153" t="s">
        <v>279</v>
      </c>
      <c r="O57" s="153" t="s">
        <v>280</v>
      </c>
      <c r="P57" s="153" t="s">
        <v>281</v>
      </c>
      <c r="Q57" s="46" t="s">
        <v>282</v>
      </c>
      <c r="R57" s="46" t="s">
        <v>271</v>
      </c>
      <c r="S57" s="762"/>
      <c r="T57" s="325"/>
      <c r="U57" s="29"/>
      <c r="V57" s="29"/>
      <c r="W57" s="29"/>
      <c r="X57" s="29"/>
      <c r="Y57" s="29"/>
      <c r="Z57" s="29"/>
      <c r="AA57" s="29"/>
    </row>
    <row r="58" spans="1:27" ht="15.75" customHeight="1">
      <c r="A58" s="29"/>
      <c r="B58" s="75"/>
      <c r="C58" s="29"/>
      <c r="D58" s="29"/>
      <c r="E58" s="755"/>
      <c r="F58" s="338"/>
      <c r="G58" s="29"/>
      <c r="H58" s="29"/>
      <c r="I58" s="29"/>
      <c r="J58" s="29"/>
      <c r="K58" s="29"/>
      <c r="L58" s="29"/>
      <c r="M58" s="29"/>
      <c r="N58" s="29"/>
      <c r="O58" s="29"/>
      <c r="P58" s="29"/>
      <c r="Q58" s="325"/>
      <c r="R58" s="325"/>
      <c r="S58" s="29"/>
      <c r="T58" s="325"/>
      <c r="U58" s="29"/>
      <c r="V58" s="29"/>
      <c r="W58" s="29"/>
      <c r="X58" s="29"/>
      <c r="Y58" s="29"/>
      <c r="Z58" s="29"/>
      <c r="AA58" s="29"/>
    </row>
    <row r="59" spans="1:27" ht="15.75" customHeight="1">
      <c r="A59" s="29"/>
      <c r="B59" s="75"/>
      <c r="C59" s="29"/>
      <c r="D59" s="29"/>
      <c r="E59" s="755"/>
      <c r="F59" s="338"/>
      <c r="G59" s="29"/>
      <c r="H59" s="29"/>
      <c r="I59" s="29"/>
      <c r="J59" s="29"/>
      <c r="K59" s="29"/>
      <c r="L59" s="29"/>
      <c r="M59" s="29"/>
      <c r="N59" s="29"/>
      <c r="O59" s="29"/>
      <c r="P59" s="29"/>
      <c r="Q59" s="325"/>
      <c r="R59" s="325"/>
      <c r="S59" s="29"/>
      <c r="T59" s="325"/>
      <c r="U59" s="29"/>
      <c r="V59" s="29"/>
      <c r="W59" s="29"/>
      <c r="X59" s="29"/>
      <c r="Y59" s="29"/>
      <c r="Z59" s="29"/>
      <c r="AA59" s="29"/>
    </row>
    <row r="60" spans="1:27" ht="15.75" customHeight="1">
      <c r="A60" s="29"/>
      <c r="B60" s="75"/>
      <c r="C60" s="29"/>
      <c r="D60" s="1195" t="s">
        <v>263</v>
      </c>
      <c r="E60" s="1396"/>
      <c r="F60" s="1396"/>
      <c r="G60" s="1396"/>
      <c r="H60" s="1396"/>
      <c r="I60" s="1396"/>
      <c r="J60" s="1396"/>
      <c r="K60" s="1396"/>
      <c r="L60" s="1396"/>
      <c r="M60" s="1396"/>
      <c r="N60" s="1396"/>
      <c r="O60" s="1396"/>
      <c r="P60" s="1396"/>
      <c r="Q60" s="1396"/>
      <c r="R60" s="1397"/>
      <c r="S60" s="215"/>
      <c r="T60" s="325"/>
      <c r="U60" s="29"/>
      <c r="V60" s="29"/>
      <c r="W60" s="29"/>
      <c r="X60" s="29"/>
      <c r="Y60" s="29"/>
      <c r="Z60" s="29"/>
      <c r="AA60" s="29"/>
    </row>
    <row r="61" spans="1:27" ht="15.75" customHeight="1">
      <c r="A61" s="29"/>
      <c r="B61" s="75"/>
      <c r="C61" s="29"/>
      <c r="D61" s="1195" t="s">
        <v>283</v>
      </c>
      <c r="E61" s="1396"/>
      <c r="F61" s="1396"/>
      <c r="G61" s="1396"/>
      <c r="H61" s="1396"/>
      <c r="I61" s="1396"/>
      <c r="J61" s="1396"/>
      <c r="K61" s="1396"/>
      <c r="L61" s="1396"/>
      <c r="M61" s="1396"/>
      <c r="N61" s="1396"/>
      <c r="O61" s="1396"/>
      <c r="P61" s="1396"/>
      <c r="Q61" s="1396"/>
      <c r="R61" s="1397"/>
      <c r="S61" s="215"/>
      <c r="T61" s="325"/>
      <c r="U61" s="29"/>
      <c r="V61" s="29"/>
      <c r="W61" s="29"/>
      <c r="X61" s="29"/>
      <c r="Y61" s="29"/>
      <c r="Z61" s="29"/>
      <c r="AA61" s="29"/>
    </row>
    <row r="62" spans="1:27" ht="15.75" customHeight="1">
      <c r="A62" s="29"/>
      <c r="B62" s="75"/>
      <c r="C62" s="29"/>
      <c r="D62" s="1412"/>
      <c r="E62" s="1396"/>
      <c r="F62" s="1396"/>
      <c r="G62" s="1396"/>
      <c r="H62" s="1397"/>
      <c r="I62" s="1196" t="s">
        <v>265</v>
      </c>
      <c r="J62" s="1396"/>
      <c r="K62" s="1396"/>
      <c r="L62" s="1396"/>
      <c r="M62" s="1396"/>
      <c r="N62" s="1396"/>
      <c r="O62" s="1396"/>
      <c r="P62" s="1396"/>
      <c r="Q62" s="1396"/>
      <c r="R62" s="1397"/>
      <c r="S62" s="215"/>
      <c r="T62" s="325"/>
      <c r="U62" s="29"/>
      <c r="V62" s="29"/>
      <c r="W62" s="29"/>
      <c r="X62" s="29"/>
      <c r="Y62" s="29"/>
      <c r="Z62" s="29"/>
      <c r="AA62" s="29"/>
    </row>
    <row r="63" spans="1:27" ht="15.75" customHeight="1">
      <c r="A63" s="29"/>
      <c r="B63" s="75"/>
      <c r="C63" s="29"/>
      <c r="D63" s="2" t="s">
        <v>266</v>
      </c>
      <c r="E63" s="30" t="s">
        <v>267</v>
      </c>
      <c r="F63" s="127" t="s">
        <v>1</v>
      </c>
      <c r="G63" s="2" t="s">
        <v>268</v>
      </c>
      <c r="H63" s="2" t="s">
        <v>269</v>
      </c>
      <c r="I63" s="2" t="s">
        <v>171</v>
      </c>
      <c r="J63" s="2" t="s">
        <v>172</v>
      </c>
      <c r="K63" s="2" t="s">
        <v>173</v>
      </c>
      <c r="L63" s="2" t="s">
        <v>7</v>
      </c>
      <c r="M63" s="2" t="s">
        <v>174</v>
      </c>
      <c r="N63" s="2" t="s">
        <v>175</v>
      </c>
      <c r="O63" s="2" t="s">
        <v>176</v>
      </c>
      <c r="P63" s="2" t="s">
        <v>177</v>
      </c>
      <c r="Q63" s="615" t="s">
        <v>178</v>
      </c>
      <c r="R63" s="615" t="s">
        <v>179</v>
      </c>
      <c r="S63" s="761"/>
      <c r="T63" s="325"/>
      <c r="U63" s="29"/>
      <c r="V63" s="29"/>
      <c r="W63" s="29"/>
      <c r="X63" s="29"/>
      <c r="Y63" s="29"/>
      <c r="Z63" s="29"/>
      <c r="AA63" s="29"/>
    </row>
    <row r="64" spans="1:27" ht="15.75" customHeight="1">
      <c r="A64" s="29"/>
      <c r="B64" s="75"/>
      <c r="C64" s="29"/>
      <c r="D64" s="1191" t="s">
        <v>1279</v>
      </c>
      <c r="E64" s="1395" t="s">
        <v>1280</v>
      </c>
      <c r="F64" s="1387" t="s">
        <v>17</v>
      </c>
      <c r="G64" s="30">
        <v>1</v>
      </c>
      <c r="H64" s="31" t="s">
        <v>166</v>
      </c>
      <c r="I64" s="34">
        <f t="shared" ref="I64:I67" si="11">AVERAGE(R7)</f>
        <v>4.9540000000000006</v>
      </c>
      <c r="J64" s="2" t="s">
        <v>271</v>
      </c>
      <c r="K64" s="34">
        <f t="shared" ref="K64:K67" si="12">AVERAGE(R11)</f>
        <v>16.899999999999999</v>
      </c>
      <c r="L64" s="34">
        <f t="shared" ref="L64:L67" si="13">AVERAGE(R15)</f>
        <v>6.4559999999999986</v>
      </c>
      <c r="M64" s="34">
        <f t="shared" ref="M64:M67" si="14">AVERAGE(R19)</f>
        <v>27.77</v>
      </c>
      <c r="N64" s="34">
        <f t="shared" ref="N64:N67" si="15">AVERAGE(R23)</f>
        <v>4.5</v>
      </c>
      <c r="O64" s="35">
        <f t="shared" ref="O64:O67" si="16">GEOMEAN(R27)</f>
        <v>154.7151430547332</v>
      </c>
      <c r="P64" s="34">
        <f t="shared" ref="P64:P67" si="17">AVERAGE(R31)</f>
        <v>8.2399999999999987E-2</v>
      </c>
      <c r="Q64" s="581">
        <f t="shared" ref="Q64:Q67" si="18">AVERAGE(R35)</f>
        <v>1.7299999999999999E-2</v>
      </c>
      <c r="R64" s="615" t="s">
        <v>271</v>
      </c>
      <c r="S64" s="761"/>
      <c r="T64" s="325"/>
      <c r="U64" s="29"/>
      <c r="V64" s="29"/>
      <c r="W64" s="29"/>
      <c r="X64" s="29"/>
      <c r="Y64" s="29"/>
      <c r="Z64" s="29"/>
      <c r="AA64" s="29"/>
    </row>
    <row r="65" spans="1:27" ht="15.75" customHeight="1">
      <c r="A65" s="29"/>
      <c r="B65" s="75"/>
      <c r="C65" s="29"/>
      <c r="D65" s="1399"/>
      <c r="E65" s="1390"/>
      <c r="F65" s="1209"/>
      <c r="G65" s="30">
        <v>2</v>
      </c>
      <c r="H65" s="31" t="s">
        <v>167</v>
      </c>
      <c r="I65" s="34">
        <f t="shared" si="11"/>
        <v>4.9288888888888884</v>
      </c>
      <c r="J65" s="2" t="s">
        <v>271</v>
      </c>
      <c r="K65" s="34">
        <f t="shared" si="12"/>
        <v>14.1</v>
      </c>
      <c r="L65" s="34">
        <f t="shared" si="13"/>
        <v>6.6920000000000002</v>
      </c>
      <c r="M65" s="34">
        <f t="shared" si="14"/>
        <v>27.95</v>
      </c>
      <c r="N65" s="34">
        <f t="shared" si="15"/>
        <v>5</v>
      </c>
      <c r="O65" s="35">
        <f t="shared" si="16"/>
        <v>101.4861795236323</v>
      </c>
      <c r="P65" s="34">
        <f t="shared" si="17"/>
        <v>8.3899999999999988E-2</v>
      </c>
      <c r="Q65" s="581">
        <f t="shared" si="18"/>
        <v>2.1200000000000004E-2</v>
      </c>
      <c r="R65" s="615" t="s">
        <v>271</v>
      </c>
      <c r="S65" s="761"/>
      <c r="T65" s="325"/>
      <c r="U65" s="29"/>
      <c r="V65" s="29"/>
      <c r="W65" s="29"/>
      <c r="X65" s="29"/>
      <c r="Y65" s="29"/>
      <c r="Z65" s="29"/>
      <c r="AA65" s="29"/>
    </row>
    <row r="66" spans="1:27" ht="15.75" customHeight="1">
      <c r="A66" s="29"/>
      <c r="B66" s="75"/>
      <c r="C66" s="29"/>
      <c r="D66" s="1399"/>
      <c r="E66" s="1390"/>
      <c r="F66" s="1209"/>
      <c r="G66" s="30">
        <v>3</v>
      </c>
      <c r="H66" s="31" t="s">
        <v>168</v>
      </c>
      <c r="I66" s="34">
        <f t="shared" si="11"/>
        <v>5.0069999999999997</v>
      </c>
      <c r="J66" s="2" t="s">
        <v>271</v>
      </c>
      <c r="K66" s="34">
        <f t="shared" si="12"/>
        <v>14.7</v>
      </c>
      <c r="L66" s="34">
        <f t="shared" si="13"/>
        <v>6.6970000000000001</v>
      </c>
      <c r="M66" s="34">
        <f t="shared" si="14"/>
        <v>28.130000000000003</v>
      </c>
      <c r="N66" s="35">
        <f t="shared" si="15"/>
        <v>5</v>
      </c>
      <c r="O66" s="35">
        <f t="shared" si="16"/>
        <v>80.08516093002639</v>
      </c>
      <c r="P66" s="34">
        <f t="shared" si="17"/>
        <v>8.2199999999999981E-2</v>
      </c>
      <c r="Q66" s="581">
        <f t="shared" si="18"/>
        <v>2.0399999999999995E-2</v>
      </c>
      <c r="R66" s="615"/>
      <c r="S66" s="761"/>
      <c r="T66" s="325"/>
      <c r="U66" s="29"/>
      <c r="V66" s="29"/>
      <c r="W66" s="29"/>
      <c r="X66" s="29"/>
      <c r="Y66" s="29"/>
      <c r="Z66" s="29"/>
      <c r="AA66" s="29"/>
    </row>
    <row r="67" spans="1:27" ht="15.75" customHeight="1">
      <c r="A67" s="29"/>
      <c r="B67" s="75"/>
      <c r="C67" s="29"/>
      <c r="D67" s="1400"/>
      <c r="E67" s="1391"/>
      <c r="F67" s="1388"/>
      <c r="G67" s="30">
        <v>4</v>
      </c>
      <c r="H67" s="31" t="s">
        <v>169</v>
      </c>
      <c r="I67" s="34">
        <f t="shared" si="11"/>
        <v>4.9340000000000011</v>
      </c>
      <c r="J67" s="2" t="s">
        <v>271</v>
      </c>
      <c r="K67" s="34">
        <f t="shared" si="12"/>
        <v>14.8</v>
      </c>
      <c r="L67" s="34">
        <f t="shared" si="13"/>
        <v>6.6909999999999998</v>
      </c>
      <c r="M67" s="34">
        <f t="shared" si="14"/>
        <v>27.959999999999997</v>
      </c>
      <c r="N67" s="34">
        <f t="shared" si="15"/>
        <v>5</v>
      </c>
      <c r="O67" s="35">
        <f t="shared" si="16"/>
        <v>108.24458518741805</v>
      </c>
      <c r="P67" s="34">
        <f t="shared" si="17"/>
        <v>9.0299999999999991E-2</v>
      </c>
      <c r="Q67" s="581">
        <f t="shared" si="18"/>
        <v>1.95E-2</v>
      </c>
      <c r="R67" s="615"/>
      <c r="S67" s="761"/>
      <c r="T67" s="325"/>
      <c r="U67" s="29"/>
      <c r="V67" s="29"/>
      <c r="W67" s="29"/>
      <c r="X67" s="29"/>
      <c r="Y67" s="29"/>
      <c r="Z67" s="29"/>
      <c r="AA67" s="29"/>
    </row>
    <row r="68" spans="1:27" ht="15.75" customHeight="1">
      <c r="A68" s="29"/>
      <c r="B68" s="75"/>
      <c r="C68" s="29"/>
      <c r="D68" s="1412"/>
      <c r="E68" s="1396"/>
      <c r="F68" s="1396"/>
      <c r="G68" s="1396"/>
      <c r="H68" s="1396"/>
      <c r="I68" s="1396"/>
      <c r="J68" s="1396"/>
      <c r="K68" s="1396"/>
      <c r="L68" s="1396"/>
      <c r="M68" s="1396"/>
      <c r="N68" s="1396"/>
      <c r="O68" s="1396"/>
      <c r="P68" s="1396"/>
      <c r="Q68" s="1396"/>
      <c r="R68" s="1397"/>
      <c r="S68" s="215"/>
      <c r="T68" s="325"/>
      <c r="U68" s="29"/>
      <c r="V68" s="29"/>
      <c r="W68" s="29"/>
      <c r="X68" s="29"/>
      <c r="Y68" s="29"/>
      <c r="Z68" s="29"/>
      <c r="AA68" s="29"/>
    </row>
    <row r="69" spans="1:27" ht="15.75" customHeight="1">
      <c r="A69" s="29"/>
      <c r="B69" s="75"/>
      <c r="C69" s="29"/>
      <c r="D69" s="2" t="s">
        <v>272</v>
      </c>
      <c r="E69" s="1413"/>
      <c r="F69" s="1402"/>
      <c r="G69" s="1402"/>
      <c r="H69" s="1403"/>
      <c r="I69" s="34">
        <f>AVERAGE(I64:I67)</f>
        <v>4.955972222222222</v>
      </c>
      <c r="J69" s="2" t="s">
        <v>271</v>
      </c>
      <c r="K69" s="34">
        <f t="shared" ref="K69:Q69" si="19">AVERAGE(K64:K67)</f>
        <v>15.125</v>
      </c>
      <c r="L69" s="34">
        <f t="shared" si="19"/>
        <v>6.6339999999999995</v>
      </c>
      <c r="M69" s="34">
        <f t="shared" si="19"/>
        <v>27.952499999999997</v>
      </c>
      <c r="N69" s="34">
        <f t="shared" si="19"/>
        <v>4.875</v>
      </c>
      <c r="O69" s="35">
        <f t="shared" si="19"/>
        <v>111.1327671739525</v>
      </c>
      <c r="P69" s="34">
        <f t="shared" si="19"/>
        <v>8.4699999999999984E-2</v>
      </c>
      <c r="Q69" s="581">
        <f t="shared" si="19"/>
        <v>1.9599999999999999E-2</v>
      </c>
      <c r="R69" s="615" t="s">
        <v>271</v>
      </c>
      <c r="S69" s="761"/>
      <c r="T69" s="325"/>
      <c r="U69" s="29"/>
      <c r="V69" s="29"/>
      <c r="W69" s="29"/>
      <c r="X69" s="29"/>
      <c r="Y69" s="29"/>
      <c r="Z69" s="29"/>
      <c r="AA69" s="29"/>
    </row>
    <row r="70" spans="1:27" ht="15.75" customHeight="1">
      <c r="A70" s="29"/>
      <c r="B70" s="75"/>
      <c r="C70" s="29"/>
      <c r="D70" s="2" t="s">
        <v>273</v>
      </c>
      <c r="E70" s="1404"/>
      <c r="F70" s="1405"/>
      <c r="G70" s="1405"/>
      <c r="H70" s="1406"/>
      <c r="I70" s="34">
        <f>MIN(I64:I67)</f>
        <v>4.9288888888888884</v>
      </c>
      <c r="J70" s="2" t="s">
        <v>271</v>
      </c>
      <c r="K70" s="34">
        <f t="shared" ref="K70:Q70" si="20">MIN(K64:K67)</f>
        <v>14.1</v>
      </c>
      <c r="L70" s="34">
        <f t="shared" si="20"/>
        <v>6.4559999999999986</v>
      </c>
      <c r="M70" s="34">
        <f t="shared" si="20"/>
        <v>27.77</v>
      </c>
      <c r="N70" s="34">
        <f t="shared" si="20"/>
        <v>4.5</v>
      </c>
      <c r="O70" s="35">
        <f t="shared" si="20"/>
        <v>80.08516093002639</v>
      </c>
      <c r="P70" s="34">
        <f t="shared" si="20"/>
        <v>8.2199999999999981E-2</v>
      </c>
      <c r="Q70" s="581">
        <f t="shared" si="20"/>
        <v>1.7299999999999999E-2</v>
      </c>
      <c r="R70" s="615" t="s">
        <v>271</v>
      </c>
      <c r="S70" s="761"/>
      <c r="T70" s="325"/>
      <c r="U70" s="29"/>
      <c r="V70" s="29"/>
      <c r="W70" s="29"/>
      <c r="X70" s="29"/>
      <c r="Y70" s="29"/>
      <c r="Z70" s="29"/>
      <c r="AA70" s="29"/>
    </row>
    <row r="71" spans="1:27" ht="15.75" customHeight="1">
      <c r="A71" s="29"/>
      <c r="B71" s="75"/>
      <c r="C71" s="29"/>
      <c r="D71" s="2" t="s">
        <v>274</v>
      </c>
      <c r="E71" s="1404"/>
      <c r="F71" s="1405"/>
      <c r="G71" s="1405"/>
      <c r="H71" s="1406"/>
      <c r="I71" s="34">
        <f>MAX(I64:I67)</f>
        <v>5.0069999999999997</v>
      </c>
      <c r="J71" s="2" t="s">
        <v>271</v>
      </c>
      <c r="K71" s="34">
        <f t="shared" ref="K71:Q71" si="21">MAX(K64:K67)</f>
        <v>16.899999999999999</v>
      </c>
      <c r="L71" s="34">
        <f t="shared" si="21"/>
        <v>6.6970000000000001</v>
      </c>
      <c r="M71" s="34">
        <f t="shared" si="21"/>
        <v>28.130000000000003</v>
      </c>
      <c r="N71" s="34">
        <f t="shared" si="21"/>
        <v>5</v>
      </c>
      <c r="O71" s="35">
        <f t="shared" si="21"/>
        <v>154.7151430547332</v>
      </c>
      <c r="P71" s="34">
        <f t="shared" si="21"/>
        <v>9.0299999999999991E-2</v>
      </c>
      <c r="Q71" s="581">
        <f t="shared" si="21"/>
        <v>2.1200000000000004E-2</v>
      </c>
      <c r="R71" s="615" t="s">
        <v>271</v>
      </c>
      <c r="S71" s="761"/>
      <c r="T71" s="325"/>
      <c r="U71" s="29"/>
      <c r="V71" s="29"/>
      <c r="W71" s="29"/>
      <c r="X71" s="29"/>
      <c r="Y71" s="29"/>
      <c r="Z71" s="29"/>
      <c r="AA71" s="29"/>
    </row>
    <row r="72" spans="1:27" ht="15.75" customHeight="1">
      <c r="A72" s="29"/>
      <c r="B72" s="75"/>
      <c r="C72" s="29"/>
      <c r="D72" s="2" t="s">
        <v>275</v>
      </c>
      <c r="E72" s="1407"/>
      <c r="F72" s="1408"/>
      <c r="G72" s="1408"/>
      <c r="H72" s="1409"/>
      <c r="I72" s="153" t="s">
        <v>276</v>
      </c>
      <c r="J72" s="153" t="s">
        <v>271</v>
      </c>
      <c r="K72" s="153" t="s">
        <v>277</v>
      </c>
      <c r="L72" s="153" t="s">
        <v>214</v>
      </c>
      <c r="M72" s="46" t="s">
        <v>278</v>
      </c>
      <c r="N72" s="153" t="s">
        <v>279</v>
      </c>
      <c r="O72" s="153" t="s">
        <v>280</v>
      </c>
      <c r="P72" s="153" t="s">
        <v>281</v>
      </c>
      <c r="Q72" s="46" t="s">
        <v>282</v>
      </c>
      <c r="R72" s="46" t="s">
        <v>271</v>
      </c>
      <c r="S72" s="762"/>
      <c r="T72" s="325"/>
      <c r="U72" s="29"/>
      <c r="V72" s="29"/>
      <c r="W72" s="29"/>
      <c r="X72" s="29"/>
      <c r="Y72" s="29"/>
      <c r="Z72" s="29"/>
      <c r="AA72" s="29"/>
    </row>
    <row r="73" spans="1:27" ht="15.75" customHeight="1">
      <c r="A73" s="29"/>
      <c r="B73" s="75"/>
      <c r="C73" s="29"/>
      <c r="D73" s="29"/>
      <c r="E73" s="755"/>
      <c r="F73" s="338"/>
      <c r="G73" s="29"/>
      <c r="H73" s="29"/>
      <c r="I73" s="29"/>
      <c r="J73" s="29"/>
      <c r="K73" s="29"/>
      <c r="L73" s="29"/>
      <c r="M73" s="29"/>
      <c r="N73" s="29"/>
      <c r="O73" s="29"/>
      <c r="P73" s="29"/>
      <c r="Q73" s="325"/>
      <c r="R73" s="325"/>
      <c r="S73" s="29"/>
      <c r="T73" s="325"/>
      <c r="U73" s="29"/>
      <c r="V73" s="29"/>
      <c r="W73" s="29"/>
      <c r="X73" s="29"/>
      <c r="Y73" s="29"/>
      <c r="Z73" s="29"/>
      <c r="AA73" s="29"/>
    </row>
    <row r="74" spans="1:27" ht="15.75" customHeight="1">
      <c r="A74" s="29"/>
      <c r="B74" s="75"/>
      <c r="C74" s="29"/>
      <c r="D74" s="29"/>
      <c r="E74" s="755"/>
      <c r="F74" s="338"/>
      <c r="G74" s="29"/>
      <c r="H74" s="29"/>
      <c r="I74" s="29"/>
      <c r="J74" s="29"/>
      <c r="K74" s="29"/>
      <c r="L74" s="29"/>
      <c r="M74" s="29"/>
      <c r="N74" s="29"/>
      <c r="O74" s="29"/>
      <c r="P74" s="29"/>
      <c r="Q74" s="325"/>
      <c r="R74" s="325"/>
      <c r="S74" s="29"/>
      <c r="T74" s="325"/>
      <c r="U74" s="29"/>
      <c r="V74" s="29"/>
      <c r="W74" s="29"/>
      <c r="X74" s="29"/>
      <c r="Y74" s="29"/>
      <c r="Z74" s="29"/>
      <c r="AA74" s="29"/>
    </row>
    <row r="75" spans="1:27" ht="15.75" customHeight="1">
      <c r="A75" s="29"/>
      <c r="B75" s="75"/>
      <c r="C75" s="29"/>
      <c r="D75" s="29"/>
      <c r="E75" s="755"/>
      <c r="F75" s="338"/>
      <c r="G75" s="29"/>
      <c r="H75" s="29"/>
      <c r="I75" s="29"/>
      <c r="J75" s="29"/>
      <c r="K75" s="29"/>
      <c r="L75" s="29"/>
      <c r="M75" s="29"/>
      <c r="N75" s="29"/>
      <c r="O75" s="29"/>
      <c r="P75" s="29"/>
      <c r="Q75" s="325"/>
      <c r="R75" s="325"/>
      <c r="S75" s="29"/>
      <c r="T75" s="325"/>
      <c r="U75" s="29"/>
      <c r="V75" s="29"/>
      <c r="W75" s="29"/>
      <c r="X75" s="29"/>
      <c r="Y75" s="29"/>
      <c r="Z75" s="29"/>
      <c r="AA75" s="29"/>
    </row>
    <row r="76" spans="1:27" ht="15.75" customHeight="1">
      <c r="A76" s="29"/>
      <c r="B76" s="75"/>
      <c r="C76" s="29"/>
      <c r="D76" s="29"/>
      <c r="E76" s="755"/>
      <c r="F76" s="338"/>
      <c r="G76" s="29"/>
      <c r="H76" s="29"/>
      <c r="I76" s="29"/>
      <c r="J76" s="29"/>
      <c r="K76" s="29"/>
      <c r="L76" s="29"/>
      <c r="M76" s="29"/>
      <c r="N76" s="29"/>
      <c r="O76" s="29"/>
      <c r="P76" s="29"/>
      <c r="Q76" s="325"/>
      <c r="R76" s="325"/>
      <c r="S76" s="29"/>
      <c r="T76" s="325"/>
      <c r="U76" s="29"/>
      <c r="V76" s="29"/>
      <c r="W76" s="29"/>
      <c r="X76" s="29"/>
      <c r="Y76" s="29"/>
      <c r="Z76" s="29"/>
      <c r="AA76" s="29"/>
    </row>
    <row r="77" spans="1:27" ht="15.75" customHeight="1">
      <c r="A77" s="29"/>
      <c r="B77" s="75"/>
      <c r="C77" s="29"/>
      <c r="D77" s="29"/>
      <c r="E77" s="755"/>
      <c r="F77" s="338"/>
      <c r="G77" s="29"/>
      <c r="H77" s="29"/>
      <c r="I77" s="29"/>
      <c r="J77" s="29"/>
      <c r="K77" s="29"/>
      <c r="L77" s="29"/>
      <c r="M77" s="29"/>
      <c r="N77" s="29"/>
      <c r="O77" s="29"/>
      <c r="P77" s="29"/>
      <c r="Q77" s="325"/>
      <c r="R77" s="325"/>
      <c r="S77" s="29"/>
      <c r="T77" s="325"/>
      <c r="U77" s="29"/>
      <c r="V77" s="29"/>
      <c r="W77" s="29"/>
      <c r="X77" s="29"/>
      <c r="Y77" s="29"/>
      <c r="Z77" s="29"/>
      <c r="AA77" s="29"/>
    </row>
    <row r="78" spans="1:27" ht="15.75" customHeight="1">
      <c r="A78" s="29"/>
      <c r="B78" s="75"/>
      <c r="C78" s="29"/>
      <c r="D78" s="29"/>
      <c r="E78" s="755"/>
      <c r="F78" s="338"/>
      <c r="G78" s="29"/>
      <c r="H78" s="29"/>
      <c r="I78" s="29"/>
      <c r="J78" s="29"/>
      <c r="K78" s="29"/>
      <c r="L78" s="29"/>
      <c r="M78" s="29"/>
      <c r="N78" s="29"/>
      <c r="O78" s="29"/>
      <c r="P78" s="29"/>
      <c r="Q78" s="325"/>
      <c r="R78" s="325"/>
      <c r="S78" s="29"/>
      <c r="T78" s="325"/>
      <c r="U78" s="29"/>
      <c r="V78" s="29"/>
      <c r="W78" s="29"/>
      <c r="X78" s="29"/>
      <c r="Y78" s="29"/>
      <c r="Z78" s="29"/>
      <c r="AA78" s="29"/>
    </row>
    <row r="79" spans="1:27" ht="15.75" customHeight="1">
      <c r="A79" s="29"/>
      <c r="B79" s="75"/>
      <c r="C79" s="29"/>
      <c r="D79" s="29"/>
      <c r="E79" s="755"/>
      <c r="F79" s="338"/>
      <c r="G79" s="29"/>
      <c r="H79" s="29"/>
      <c r="I79" s="29"/>
      <c r="J79" s="29"/>
      <c r="K79" s="29"/>
      <c r="L79" s="29"/>
      <c r="M79" s="29"/>
      <c r="N79" s="29"/>
      <c r="O79" s="29"/>
      <c r="P79" s="29"/>
      <c r="Q79" s="325"/>
      <c r="R79" s="325"/>
      <c r="S79" s="29"/>
      <c r="T79" s="325"/>
      <c r="U79" s="29"/>
      <c r="V79" s="29"/>
      <c r="W79" s="29"/>
      <c r="X79" s="29"/>
      <c r="Y79" s="29"/>
      <c r="Z79" s="29"/>
      <c r="AA79" s="29"/>
    </row>
    <row r="80" spans="1:27" ht="15.75" customHeight="1">
      <c r="A80" s="29"/>
      <c r="B80" s="75"/>
      <c r="C80" s="29"/>
      <c r="D80" s="29"/>
      <c r="E80" s="755"/>
      <c r="F80" s="338"/>
      <c r="G80" s="29"/>
      <c r="H80" s="29"/>
      <c r="I80" s="29"/>
      <c r="J80" s="29"/>
      <c r="K80" s="29"/>
      <c r="L80" s="29"/>
      <c r="M80" s="29"/>
      <c r="N80" s="29"/>
      <c r="O80" s="29"/>
      <c r="P80" s="29"/>
      <c r="Q80" s="325"/>
      <c r="R80" s="325"/>
      <c r="S80" s="29"/>
      <c r="T80" s="325"/>
      <c r="U80" s="29"/>
      <c r="V80" s="29"/>
      <c r="W80" s="29"/>
      <c r="X80" s="29"/>
      <c r="Y80" s="29"/>
      <c r="Z80" s="29"/>
      <c r="AA80" s="29"/>
    </row>
    <row r="81" spans="1:27" ht="15.75" customHeight="1">
      <c r="A81" s="29"/>
      <c r="B81" s="75"/>
      <c r="C81" s="29"/>
      <c r="D81" s="29"/>
      <c r="E81" s="755"/>
      <c r="F81" s="338"/>
      <c r="G81" s="29"/>
      <c r="H81" s="29"/>
      <c r="I81" s="29"/>
      <c r="J81" s="29"/>
      <c r="K81" s="29"/>
      <c r="L81" s="29"/>
      <c r="M81" s="29"/>
      <c r="N81" s="29"/>
      <c r="O81" s="29"/>
      <c r="P81" s="29"/>
      <c r="Q81" s="325"/>
      <c r="R81" s="325"/>
      <c r="S81" s="29"/>
      <c r="T81" s="325"/>
      <c r="U81" s="29"/>
      <c r="V81" s="29"/>
      <c r="W81" s="29"/>
      <c r="X81" s="29"/>
      <c r="Y81" s="29"/>
      <c r="Z81" s="29"/>
      <c r="AA81" s="29"/>
    </row>
    <row r="82" spans="1:27" ht="15.75" customHeight="1">
      <c r="A82" s="29"/>
      <c r="B82" s="75"/>
      <c r="C82" s="29"/>
      <c r="D82" s="29"/>
      <c r="E82" s="755"/>
      <c r="F82" s="338"/>
      <c r="G82" s="29"/>
      <c r="H82" s="29"/>
      <c r="I82" s="29"/>
      <c r="J82" s="29"/>
      <c r="K82" s="29"/>
      <c r="L82" s="29"/>
      <c r="M82" s="29"/>
      <c r="N82" s="29"/>
      <c r="O82" s="29"/>
      <c r="P82" s="29"/>
      <c r="Q82" s="325"/>
      <c r="R82" s="325"/>
      <c r="S82" s="29"/>
      <c r="T82" s="325"/>
      <c r="U82" s="29"/>
      <c r="V82" s="29"/>
      <c r="W82" s="29"/>
      <c r="X82" s="29"/>
      <c r="Y82" s="29"/>
      <c r="Z82" s="29"/>
      <c r="AA82" s="29"/>
    </row>
    <row r="83" spans="1:27" ht="15.75" customHeight="1">
      <c r="A83" s="29"/>
      <c r="B83" s="75"/>
      <c r="C83" s="29"/>
      <c r="D83" s="29"/>
      <c r="E83" s="755"/>
      <c r="F83" s="338"/>
      <c r="G83" s="29"/>
      <c r="H83" s="29"/>
      <c r="I83" s="29"/>
      <c r="J83" s="29"/>
      <c r="K83" s="29"/>
      <c r="L83" s="29"/>
      <c r="M83" s="29"/>
      <c r="N83" s="29"/>
      <c r="O83" s="29"/>
      <c r="P83" s="29"/>
      <c r="Q83" s="325"/>
      <c r="R83" s="325"/>
      <c r="S83" s="29"/>
      <c r="T83" s="325"/>
      <c r="U83" s="29"/>
      <c r="V83" s="29"/>
      <c r="W83" s="29"/>
      <c r="X83" s="29"/>
      <c r="Y83" s="29"/>
      <c r="Z83" s="29"/>
      <c r="AA83" s="29"/>
    </row>
    <row r="84" spans="1:27" ht="15.75" customHeight="1">
      <c r="A84" s="29"/>
      <c r="B84" s="75"/>
      <c r="C84" s="29"/>
      <c r="D84" s="29"/>
      <c r="E84" s="755"/>
      <c r="F84" s="338"/>
      <c r="G84" s="29"/>
      <c r="H84" s="29"/>
      <c r="I84" s="29"/>
      <c r="J84" s="29"/>
      <c r="K84" s="29"/>
      <c r="L84" s="29"/>
      <c r="M84" s="29"/>
      <c r="N84" s="29"/>
      <c r="O84" s="29"/>
      <c r="P84" s="29"/>
      <c r="Q84" s="325"/>
      <c r="R84" s="325"/>
      <c r="S84" s="29"/>
      <c r="T84" s="325"/>
      <c r="U84" s="29"/>
      <c r="V84" s="29"/>
      <c r="W84" s="29"/>
      <c r="X84" s="29"/>
      <c r="Y84" s="29"/>
      <c r="Z84" s="29"/>
      <c r="AA84" s="29"/>
    </row>
    <row r="85" spans="1:27" ht="15.75" customHeight="1">
      <c r="A85" s="29"/>
      <c r="B85" s="75"/>
      <c r="C85" s="29"/>
      <c r="D85" s="29"/>
      <c r="E85" s="755"/>
      <c r="F85" s="338"/>
      <c r="G85" s="29"/>
      <c r="H85" s="29"/>
      <c r="I85" s="29"/>
      <c r="J85" s="29"/>
      <c r="K85" s="29"/>
      <c r="L85" s="29"/>
      <c r="M85" s="29"/>
      <c r="N85" s="29"/>
      <c r="O85" s="29"/>
      <c r="P85" s="29"/>
      <c r="Q85" s="325"/>
      <c r="R85" s="325"/>
      <c r="S85" s="29"/>
      <c r="T85" s="325"/>
      <c r="U85" s="29"/>
      <c r="V85" s="29"/>
      <c r="W85" s="29"/>
      <c r="X85" s="29"/>
      <c r="Y85" s="29"/>
      <c r="Z85" s="29"/>
      <c r="AA85" s="29"/>
    </row>
    <row r="86" spans="1:27" ht="15.75" customHeight="1">
      <c r="A86" s="29"/>
      <c r="B86" s="75"/>
      <c r="C86" s="29"/>
      <c r="D86" s="29"/>
      <c r="E86" s="755"/>
      <c r="F86" s="338"/>
      <c r="G86" s="29"/>
      <c r="H86" s="29"/>
      <c r="I86" s="29"/>
      <c r="J86" s="29"/>
      <c r="K86" s="29"/>
      <c r="L86" s="29"/>
      <c r="M86" s="29"/>
      <c r="N86" s="29"/>
      <c r="O86" s="29"/>
      <c r="P86" s="29"/>
      <c r="Q86" s="325"/>
      <c r="R86" s="325"/>
      <c r="S86" s="29"/>
      <c r="T86" s="325"/>
      <c r="U86" s="29"/>
      <c r="V86" s="29"/>
      <c r="W86" s="29"/>
      <c r="X86" s="29"/>
      <c r="Y86" s="29"/>
      <c r="Z86" s="29"/>
      <c r="AA86" s="29"/>
    </row>
    <row r="87" spans="1:27" ht="15.75" customHeight="1">
      <c r="A87" s="29"/>
      <c r="B87" s="75"/>
      <c r="C87" s="29"/>
      <c r="D87" s="29"/>
      <c r="E87" s="755"/>
      <c r="F87" s="338"/>
      <c r="G87" s="29"/>
      <c r="H87" s="29"/>
      <c r="I87" s="29"/>
      <c r="J87" s="29"/>
      <c r="K87" s="29"/>
      <c r="L87" s="29"/>
      <c r="M87" s="29"/>
      <c r="N87" s="29"/>
      <c r="O87" s="29"/>
      <c r="P87" s="29"/>
      <c r="Q87" s="325"/>
      <c r="R87" s="325"/>
      <c r="S87" s="29"/>
      <c r="T87" s="325"/>
      <c r="U87" s="29"/>
      <c r="V87" s="29"/>
      <c r="W87" s="29"/>
      <c r="X87" s="29"/>
      <c r="Y87" s="29"/>
      <c r="Z87" s="29"/>
      <c r="AA87" s="29"/>
    </row>
    <row r="88" spans="1:27" ht="15.75" customHeight="1">
      <c r="A88" s="29"/>
      <c r="B88" s="75"/>
      <c r="C88" s="29"/>
      <c r="D88" s="29"/>
      <c r="E88" s="755"/>
      <c r="F88" s="338"/>
      <c r="G88" s="29"/>
      <c r="H88" s="29"/>
      <c r="I88" s="29"/>
      <c r="J88" s="29"/>
      <c r="K88" s="29"/>
      <c r="L88" s="29"/>
      <c r="M88" s="29"/>
      <c r="N88" s="29"/>
      <c r="O88" s="29"/>
      <c r="P88" s="29"/>
      <c r="Q88" s="325"/>
      <c r="R88" s="325"/>
      <c r="S88" s="29"/>
      <c r="T88" s="325"/>
      <c r="U88" s="29"/>
      <c r="V88" s="29"/>
      <c r="W88" s="29"/>
      <c r="X88" s="29"/>
      <c r="Y88" s="29"/>
      <c r="Z88" s="29"/>
      <c r="AA88" s="29"/>
    </row>
    <row r="89" spans="1:27" ht="15.75" customHeight="1">
      <c r="A89" s="29"/>
      <c r="B89" s="75"/>
      <c r="C89" s="29"/>
      <c r="D89" s="29"/>
      <c r="E89" s="755"/>
      <c r="F89" s="338"/>
      <c r="G89" s="29"/>
      <c r="H89" s="29"/>
      <c r="I89" s="29"/>
      <c r="J89" s="29"/>
      <c r="K89" s="29"/>
      <c r="L89" s="29"/>
      <c r="M89" s="29"/>
      <c r="N89" s="29"/>
      <c r="O89" s="29"/>
      <c r="P89" s="29"/>
      <c r="Q89" s="325"/>
      <c r="R89" s="325"/>
      <c r="S89" s="29"/>
      <c r="T89" s="325"/>
      <c r="U89" s="29"/>
      <c r="V89" s="29"/>
      <c r="W89" s="29"/>
      <c r="X89" s="29"/>
      <c r="Y89" s="29"/>
      <c r="Z89" s="29"/>
      <c r="AA89" s="29"/>
    </row>
    <row r="90" spans="1:27" ht="15.75" customHeight="1">
      <c r="A90" s="29"/>
      <c r="B90" s="75"/>
      <c r="C90" s="29"/>
      <c r="D90" s="29"/>
      <c r="E90" s="755"/>
      <c r="F90" s="338"/>
      <c r="G90" s="29"/>
      <c r="H90" s="29"/>
      <c r="I90" s="29"/>
      <c r="J90" s="29"/>
      <c r="K90" s="29"/>
      <c r="L90" s="29"/>
      <c r="M90" s="29"/>
      <c r="N90" s="29"/>
      <c r="O90" s="29"/>
      <c r="P90" s="29"/>
      <c r="Q90" s="325"/>
      <c r="R90" s="325"/>
      <c r="S90" s="29"/>
      <c r="T90" s="325"/>
      <c r="U90" s="29"/>
      <c r="V90" s="29"/>
      <c r="W90" s="29"/>
      <c r="X90" s="29"/>
      <c r="Y90" s="29"/>
      <c r="Z90" s="29"/>
      <c r="AA90" s="29"/>
    </row>
    <row r="91" spans="1:27" ht="15.75" customHeight="1">
      <c r="A91" s="29"/>
      <c r="B91" s="75"/>
      <c r="C91" s="29"/>
      <c r="D91" s="29"/>
      <c r="E91" s="755"/>
      <c r="F91" s="338"/>
      <c r="G91" s="29"/>
      <c r="H91" s="29"/>
      <c r="I91" s="29"/>
      <c r="J91" s="29"/>
      <c r="K91" s="29"/>
      <c r="L91" s="29"/>
      <c r="M91" s="29"/>
      <c r="N91" s="29"/>
      <c r="O91" s="29"/>
      <c r="P91" s="29"/>
      <c r="Q91" s="325"/>
      <c r="R91" s="325"/>
      <c r="S91" s="29"/>
      <c r="T91" s="325"/>
      <c r="U91" s="29"/>
      <c r="V91" s="29"/>
      <c r="W91" s="29"/>
      <c r="X91" s="29"/>
      <c r="Y91" s="29"/>
      <c r="Z91" s="29"/>
      <c r="AA91" s="29"/>
    </row>
    <row r="92" spans="1:27" ht="15.75" customHeight="1">
      <c r="A92" s="29"/>
      <c r="B92" s="75"/>
      <c r="C92" s="29"/>
      <c r="D92" s="29"/>
      <c r="E92" s="755"/>
      <c r="F92" s="338"/>
      <c r="G92" s="29"/>
      <c r="H92" s="29"/>
      <c r="I92" s="29"/>
      <c r="J92" s="29"/>
      <c r="K92" s="29"/>
      <c r="L92" s="29"/>
      <c r="M92" s="29"/>
      <c r="N92" s="29"/>
      <c r="O92" s="29"/>
      <c r="P92" s="29"/>
      <c r="Q92" s="325"/>
      <c r="R92" s="325"/>
      <c r="S92" s="29"/>
      <c r="T92" s="325"/>
      <c r="U92" s="29"/>
      <c r="V92" s="29"/>
      <c r="W92" s="29"/>
      <c r="X92" s="29"/>
      <c r="Y92" s="29"/>
      <c r="Z92" s="29"/>
      <c r="AA92" s="29"/>
    </row>
    <row r="93" spans="1:27" ht="15.75" customHeight="1">
      <c r="A93" s="29"/>
      <c r="B93" s="75"/>
      <c r="C93" s="29"/>
      <c r="D93" s="29"/>
      <c r="E93" s="755"/>
      <c r="F93" s="338"/>
      <c r="G93" s="29"/>
      <c r="H93" s="29"/>
      <c r="I93" s="29"/>
      <c r="J93" s="29"/>
      <c r="K93" s="29"/>
      <c r="L93" s="29"/>
      <c r="M93" s="29"/>
      <c r="N93" s="29"/>
      <c r="O93" s="29"/>
      <c r="P93" s="29"/>
      <c r="Q93" s="325"/>
      <c r="R93" s="325"/>
      <c r="S93" s="29"/>
      <c r="T93" s="325"/>
      <c r="U93" s="29"/>
      <c r="V93" s="29"/>
      <c r="W93" s="29"/>
      <c r="X93" s="29"/>
      <c r="Y93" s="29"/>
      <c r="Z93" s="29"/>
      <c r="AA93" s="29"/>
    </row>
    <row r="94" spans="1:27" ht="15.75" customHeight="1">
      <c r="A94" s="29"/>
      <c r="B94" s="75"/>
      <c r="C94" s="29"/>
      <c r="D94" s="29"/>
      <c r="E94" s="755"/>
      <c r="F94" s="338"/>
      <c r="G94" s="29"/>
      <c r="H94" s="29"/>
      <c r="I94" s="29"/>
      <c r="J94" s="29"/>
      <c r="K94" s="29"/>
      <c r="L94" s="29"/>
      <c r="M94" s="29"/>
      <c r="N94" s="29"/>
      <c r="O94" s="29"/>
      <c r="P94" s="29"/>
      <c r="Q94" s="325"/>
      <c r="R94" s="325"/>
      <c r="S94" s="29"/>
      <c r="T94" s="325"/>
      <c r="U94" s="29"/>
      <c r="V94" s="29"/>
      <c r="W94" s="29"/>
      <c r="X94" s="29"/>
      <c r="Y94" s="29"/>
      <c r="Z94" s="29"/>
      <c r="AA94" s="29"/>
    </row>
    <row r="95" spans="1:27" ht="15.75" customHeight="1">
      <c r="A95" s="29"/>
      <c r="B95" s="75"/>
      <c r="C95" s="29"/>
      <c r="D95" s="29"/>
      <c r="E95" s="755"/>
      <c r="F95" s="338"/>
      <c r="G95" s="29"/>
      <c r="H95" s="29"/>
      <c r="I95" s="29"/>
      <c r="J95" s="29"/>
      <c r="K95" s="29"/>
      <c r="L95" s="29"/>
      <c r="M95" s="29"/>
      <c r="N95" s="29"/>
      <c r="O95" s="29"/>
      <c r="P95" s="29"/>
      <c r="Q95" s="325"/>
      <c r="R95" s="325"/>
      <c r="S95" s="29"/>
      <c r="T95" s="325"/>
      <c r="U95" s="29"/>
      <c r="V95" s="29"/>
      <c r="W95" s="29"/>
      <c r="X95" s="29"/>
      <c r="Y95" s="29"/>
      <c r="Z95" s="29"/>
      <c r="AA95" s="29"/>
    </row>
    <row r="96" spans="1:27" ht="15.75" customHeight="1">
      <c r="A96" s="29"/>
      <c r="B96" s="75"/>
      <c r="C96" s="29"/>
      <c r="D96" s="29"/>
      <c r="E96" s="755"/>
      <c r="F96" s="338"/>
      <c r="G96" s="29"/>
      <c r="H96" s="29"/>
      <c r="I96" s="29"/>
      <c r="J96" s="29"/>
      <c r="K96" s="29"/>
      <c r="L96" s="29"/>
      <c r="M96" s="29"/>
      <c r="N96" s="29"/>
      <c r="O96" s="29"/>
      <c r="P96" s="29"/>
      <c r="Q96" s="325"/>
      <c r="R96" s="325"/>
      <c r="S96" s="29"/>
      <c r="T96" s="325"/>
      <c r="U96" s="29"/>
      <c r="V96" s="29"/>
      <c r="W96" s="29"/>
      <c r="X96" s="29"/>
      <c r="Y96" s="29"/>
      <c r="Z96" s="29"/>
      <c r="AA96" s="29"/>
    </row>
    <row r="97" spans="1:27" ht="15.75" customHeight="1">
      <c r="A97" s="29"/>
      <c r="B97" s="75"/>
      <c r="C97" s="29"/>
      <c r="D97" s="29"/>
      <c r="E97" s="755"/>
      <c r="F97" s="338"/>
      <c r="G97" s="29"/>
      <c r="H97" s="29"/>
      <c r="I97" s="29"/>
      <c r="J97" s="29"/>
      <c r="K97" s="29"/>
      <c r="L97" s="29"/>
      <c r="M97" s="29"/>
      <c r="N97" s="29"/>
      <c r="O97" s="29"/>
      <c r="P97" s="29"/>
      <c r="Q97" s="325"/>
      <c r="R97" s="325"/>
      <c r="S97" s="29"/>
      <c r="T97" s="325"/>
      <c r="U97" s="29"/>
      <c r="V97" s="29"/>
      <c r="W97" s="29"/>
      <c r="X97" s="29"/>
      <c r="Y97" s="29"/>
      <c r="Z97" s="29"/>
      <c r="AA97" s="29"/>
    </row>
    <row r="98" spans="1:27" ht="15.75" customHeight="1">
      <c r="A98" s="29"/>
      <c r="B98" s="75"/>
      <c r="C98" s="29"/>
      <c r="D98" s="29"/>
      <c r="E98" s="755"/>
      <c r="F98" s="338"/>
      <c r="G98" s="29"/>
      <c r="H98" s="29"/>
      <c r="I98" s="29"/>
      <c r="J98" s="29"/>
      <c r="K98" s="29"/>
      <c r="L98" s="29"/>
      <c r="M98" s="29"/>
      <c r="N98" s="29"/>
      <c r="O98" s="29"/>
      <c r="P98" s="29"/>
      <c r="Q98" s="325"/>
      <c r="R98" s="325"/>
      <c r="S98" s="29"/>
      <c r="T98" s="325"/>
      <c r="U98" s="29"/>
      <c r="V98" s="29"/>
      <c r="W98" s="29"/>
      <c r="X98" s="29"/>
      <c r="Y98" s="29"/>
      <c r="Z98" s="29"/>
      <c r="AA98" s="29"/>
    </row>
    <row r="99" spans="1:27" ht="15.75" customHeight="1">
      <c r="A99" s="29"/>
      <c r="B99" s="75"/>
      <c r="C99" s="29"/>
      <c r="D99" s="29"/>
      <c r="E99" s="755"/>
      <c r="F99" s="338"/>
      <c r="G99" s="29"/>
      <c r="H99" s="29"/>
      <c r="I99" s="29"/>
      <c r="J99" s="29"/>
      <c r="K99" s="29"/>
      <c r="L99" s="29"/>
      <c r="M99" s="29"/>
      <c r="N99" s="29"/>
      <c r="O99" s="29"/>
      <c r="P99" s="29"/>
      <c r="Q99" s="325"/>
      <c r="R99" s="325"/>
      <c r="S99" s="29"/>
      <c r="T99" s="325"/>
      <c r="U99" s="29"/>
      <c r="V99" s="29"/>
      <c r="W99" s="29"/>
      <c r="X99" s="29"/>
      <c r="Y99" s="29"/>
      <c r="Z99" s="29"/>
      <c r="AA99" s="29"/>
    </row>
    <row r="100" spans="1:27" ht="15.75" customHeight="1">
      <c r="A100" s="29"/>
      <c r="B100" s="75"/>
      <c r="C100" s="29"/>
      <c r="D100" s="29"/>
      <c r="E100" s="755"/>
      <c r="F100" s="338"/>
      <c r="G100" s="29"/>
      <c r="H100" s="29"/>
      <c r="I100" s="29"/>
      <c r="J100" s="29"/>
      <c r="K100" s="29"/>
      <c r="L100" s="29"/>
      <c r="M100" s="29"/>
      <c r="N100" s="29"/>
      <c r="O100" s="29"/>
      <c r="P100" s="29"/>
      <c r="Q100" s="325"/>
      <c r="R100" s="325"/>
      <c r="S100" s="29"/>
      <c r="T100" s="325"/>
      <c r="U100" s="29"/>
      <c r="V100" s="29"/>
      <c r="W100" s="29"/>
      <c r="X100" s="29"/>
      <c r="Y100" s="29"/>
      <c r="Z100" s="29"/>
      <c r="AA100" s="29"/>
    </row>
    <row r="101" spans="1:27" ht="15.75" customHeight="1">
      <c r="A101" s="29"/>
      <c r="B101" s="75"/>
      <c r="C101" s="29"/>
      <c r="D101" s="29"/>
      <c r="E101" s="755"/>
      <c r="F101" s="338"/>
      <c r="G101" s="29"/>
      <c r="H101" s="29"/>
      <c r="I101" s="29"/>
      <c r="J101" s="29"/>
      <c r="K101" s="29"/>
      <c r="L101" s="29"/>
      <c r="M101" s="29"/>
      <c r="N101" s="29"/>
      <c r="O101" s="29"/>
      <c r="P101" s="29"/>
      <c r="Q101" s="325"/>
      <c r="R101" s="325"/>
      <c r="S101" s="29"/>
      <c r="T101" s="325"/>
      <c r="U101" s="29"/>
      <c r="V101" s="29"/>
      <c r="W101" s="29"/>
      <c r="X101" s="29"/>
      <c r="Y101" s="29"/>
      <c r="Z101" s="29"/>
      <c r="AA101" s="29"/>
    </row>
    <row r="102" spans="1:27" ht="15.75" customHeight="1">
      <c r="A102" s="29"/>
      <c r="B102" s="75"/>
      <c r="C102" s="29"/>
      <c r="D102" s="29"/>
      <c r="E102" s="755"/>
      <c r="F102" s="338"/>
      <c r="G102" s="29"/>
      <c r="H102" s="29"/>
      <c r="I102" s="29"/>
      <c r="J102" s="29"/>
      <c r="K102" s="29"/>
      <c r="L102" s="29"/>
      <c r="M102" s="29"/>
      <c r="N102" s="29"/>
      <c r="O102" s="29"/>
      <c r="P102" s="29"/>
      <c r="Q102" s="325"/>
      <c r="R102" s="325"/>
      <c r="S102" s="29"/>
      <c r="T102" s="325"/>
      <c r="U102" s="29"/>
      <c r="V102" s="29"/>
      <c r="W102" s="29"/>
      <c r="X102" s="29"/>
      <c r="Y102" s="29"/>
      <c r="Z102" s="29"/>
      <c r="AA102" s="29"/>
    </row>
    <row r="103" spans="1:27" ht="15.75" customHeight="1">
      <c r="A103" s="29"/>
      <c r="B103" s="75"/>
      <c r="C103" s="29"/>
      <c r="D103" s="29"/>
      <c r="E103" s="755"/>
      <c r="F103" s="338"/>
      <c r="G103" s="29"/>
      <c r="H103" s="29"/>
      <c r="I103" s="29"/>
      <c r="J103" s="29"/>
      <c r="K103" s="29"/>
      <c r="L103" s="29"/>
      <c r="M103" s="29"/>
      <c r="N103" s="29"/>
      <c r="O103" s="29"/>
      <c r="P103" s="29"/>
      <c r="Q103" s="325"/>
      <c r="R103" s="325"/>
      <c r="S103" s="29"/>
      <c r="T103" s="325"/>
      <c r="U103" s="29"/>
      <c r="V103" s="29"/>
      <c r="W103" s="29"/>
      <c r="X103" s="29"/>
      <c r="Y103" s="29"/>
      <c r="Z103" s="29"/>
      <c r="AA103" s="29"/>
    </row>
    <row r="104" spans="1:27" ht="15.75" customHeight="1">
      <c r="A104" s="29"/>
      <c r="B104" s="75"/>
      <c r="C104" s="29"/>
      <c r="D104" s="29"/>
      <c r="E104" s="755"/>
      <c r="F104" s="338"/>
      <c r="G104" s="29"/>
      <c r="H104" s="29"/>
      <c r="I104" s="29"/>
      <c r="J104" s="29"/>
      <c r="K104" s="29"/>
      <c r="L104" s="29"/>
      <c r="M104" s="29"/>
      <c r="N104" s="29"/>
      <c r="O104" s="29"/>
      <c r="P104" s="29"/>
      <c r="Q104" s="325"/>
      <c r="R104" s="325"/>
      <c r="S104" s="29"/>
      <c r="T104" s="325"/>
      <c r="U104" s="29"/>
      <c r="V104" s="29"/>
      <c r="W104" s="29"/>
      <c r="X104" s="29"/>
      <c r="Y104" s="29"/>
      <c r="Z104" s="29"/>
      <c r="AA104" s="29"/>
    </row>
    <row r="105" spans="1:27" ht="15.75" customHeight="1">
      <c r="A105" s="29"/>
      <c r="B105" s="75"/>
      <c r="C105" s="29"/>
      <c r="D105" s="29"/>
      <c r="E105" s="755"/>
      <c r="F105" s="338"/>
      <c r="G105" s="29"/>
      <c r="H105" s="29"/>
      <c r="I105" s="29"/>
      <c r="J105" s="29"/>
      <c r="K105" s="29"/>
      <c r="L105" s="29"/>
      <c r="M105" s="29"/>
      <c r="N105" s="29"/>
      <c r="O105" s="29"/>
      <c r="P105" s="29"/>
      <c r="Q105" s="325"/>
      <c r="R105" s="325"/>
      <c r="S105" s="29"/>
      <c r="T105" s="325"/>
      <c r="U105" s="29"/>
      <c r="V105" s="29"/>
      <c r="W105" s="29"/>
      <c r="X105" s="29"/>
      <c r="Y105" s="29"/>
      <c r="Z105" s="29"/>
      <c r="AA105" s="29"/>
    </row>
    <row r="106" spans="1:27" ht="15.75" customHeight="1">
      <c r="A106" s="29"/>
      <c r="B106" s="75"/>
      <c r="C106" s="29"/>
      <c r="D106" s="29"/>
      <c r="E106" s="755"/>
      <c r="F106" s="338"/>
      <c r="G106" s="29"/>
      <c r="H106" s="29"/>
      <c r="I106" s="29"/>
      <c r="J106" s="29"/>
      <c r="K106" s="29"/>
      <c r="L106" s="29"/>
      <c r="M106" s="29"/>
      <c r="N106" s="29"/>
      <c r="O106" s="29"/>
      <c r="P106" s="29"/>
      <c r="Q106" s="325"/>
      <c r="R106" s="325"/>
      <c r="S106" s="29"/>
      <c r="T106" s="325"/>
      <c r="U106" s="29"/>
      <c r="V106" s="29"/>
      <c r="W106" s="29"/>
      <c r="X106" s="29"/>
      <c r="Y106" s="29"/>
      <c r="Z106" s="29"/>
      <c r="AA106" s="29"/>
    </row>
    <row r="107" spans="1:27" ht="15.75" customHeight="1">
      <c r="A107" s="29"/>
      <c r="B107" s="75"/>
      <c r="C107" s="29"/>
      <c r="D107" s="29"/>
      <c r="E107" s="755"/>
      <c r="F107" s="338"/>
      <c r="G107" s="29"/>
      <c r="H107" s="29"/>
      <c r="I107" s="29"/>
      <c r="J107" s="29"/>
      <c r="K107" s="29"/>
      <c r="L107" s="29"/>
      <c r="M107" s="29"/>
      <c r="N107" s="29"/>
      <c r="O107" s="29"/>
      <c r="P107" s="29"/>
      <c r="Q107" s="325"/>
      <c r="R107" s="325"/>
      <c r="S107" s="29"/>
      <c r="T107" s="325"/>
      <c r="U107" s="29"/>
      <c r="V107" s="29"/>
      <c r="W107" s="29"/>
      <c r="X107" s="29"/>
      <c r="Y107" s="29"/>
      <c r="Z107" s="29"/>
      <c r="AA107" s="29"/>
    </row>
    <row r="108" spans="1:27" ht="15.75" customHeight="1">
      <c r="A108" s="29"/>
      <c r="B108" s="75"/>
      <c r="C108" s="29"/>
      <c r="D108" s="29"/>
      <c r="E108" s="755"/>
      <c r="F108" s="338"/>
      <c r="G108" s="29"/>
      <c r="H108" s="29"/>
      <c r="I108" s="29"/>
      <c r="J108" s="29"/>
      <c r="K108" s="29"/>
      <c r="L108" s="29"/>
      <c r="M108" s="29"/>
      <c r="N108" s="29"/>
      <c r="O108" s="29"/>
      <c r="P108" s="29"/>
      <c r="Q108" s="325"/>
      <c r="R108" s="325"/>
      <c r="S108" s="29"/>
      <c r="T108" s="325"/>
      <c r="U108" s="29"/>
      <c r="V108" s="29"/>
      <c r="W108" s="29"/>
      <c r="X108" s="29"/>
      <c r="Y108" s="29"/>
      <c r="Z108" s="29"/>
      <c r="AA108" s="29"/>
    </row>
    <row r="109" spans="1:27" ht="15.75" customHeight="1">
      <c r="A109" s="29"/>
      <c r="B109" s="75"/>
      <c r="C109" s="29"/>
      <c r="D109" s="29"/>
      <c r="E109" s="755"/>
      <c r="F109" s="338"/>
      <c r="G109" s="29"/>
      <c r="H109" s="29"/>
      <c r="I109" s="29"/>
      <c r="J109" s="29"/>
      <c r="K109" s="29"/>
      <c r="L109" s="29"/>
      <c r="M109" s="29"/>
      <c r="N109" s="29"/>
      <c r="O109" s="29"/>
      <c r="P109" s="29"/>
      <c r="Q109" s="325"/>
      <c r="R109" s="325"/>
      <c r="S109" s="29"/>
      <c r="T109" s="325"/>
      <c r="U109" s="29"/>
      <c r="V109" s="29"/>
      <c r="W109" s="29"/>
      <c r="X109" s="29"/>
      <c r="Y109" s="29"/>
      <c r="Z109" s="29"/>
      <c r="AA109" s="29"/>
    </row>
    <row r="110" spans="1:27" ht="15.75" customHeight="1">
      <c r="A110" s="29"/>
      <c r="B110" s="75"/>
      <c r="C110" s="29"/>
      <c r="D110" s="29"/>
      <c r="E110" s="755"/>
      <c r="F110" s="338"/>
      <c r="G110" s="29"/>
      <c r="H110" s="29"/>
      <c r="I110" s="29"/>
      <c r="J110" s="29"/>
      <c r="K110" s="29"/>
      <c r="L110" s="29"/>
      <c r="M110" s="29"/>
      <c r="N110" s="29"/>
      <c r="O110" s="29"/>
      <c r="P110" s="29"/>
      <c r="Q110" s="325"/>
      <c r="R110" s="325"/>
      <c r="S110" s="29"/>
      <c r="T110" s="325"/>
      <c r="U110" s="29"/>
      <c r="V110" s="29"/>
      <c r="W110" s="29"/>
      <c r="X110" s="29"/>
      <c r="Y110" s="29"/>
      <c r="Z110" s="29"/>
      <c r="AA110" s="29"/>
    </row>
    <row r="111" spans="1:27" ht="15.75" customHeight="1">
      <c r="A111" s="29"/>
      <c r="B111" s="75"/>
      <c r="C111" s="29"/>
      <c r="D111" s="29"/>
      <c r="E111" s="755"/>
      <c r="F111" s="338"/>
      <c r="G111" s="29"/>
      <c r="H111" s="29"/>
      <c r="I111" s="29"/>
      <c r="J111" s="29"/>
      <c r="K111" s="29"/>
      <c r="L111" s="29"/>
      <c r="M111" s="29"/>
      <c r="N111" s="29"/>
      <c r="O111" s="29"/>
      <c r="P111" s="29"/>
      <c r="Q111" s="325"/>
      <c r="R111" s="325"/>
      <c r="S111" s="29"/>
      <c r="T111" s="325"/>
      <c r="U111" s="29"/>
      <c r="V111" s="29"/>
      <c r="W111" s="29"/>
      <c r="X111" s="29"/>
      <c r="Y111" s="29"/>
      <c r="Z111" s="29"/>
      <c r="AA111" s="29"/>
    </row>
    <row r="112" spans="1:27" ht="15.75" customHeight="1">
      <c r="A112" s="29"/>
      <c r="B112" s="75"/>
      <c r="C112" s="29"/>
      <c r="D112" s="29"/>
      <c r="E112" s="755"/>
      <c r="F112" s="338"/>
      <c r="G112" s="29"/>
      <c r="H112" s="29"/>
      <c r="I112" s="29"/>
      <c r="J112" s="29"/>
      <c r="K112" s="29"/>
      <c r="L112" s="29"/>
      <c r="M112" s="29"/>
      <c r="N112" s="29"/>
      <c r="O112" s="29"/>
      <c r="P112" s="29"/>
      <c r="Q112" s="325"/>
      <c r="R112" s="325"/>
      <c r="S112" s="29"/>
      <c r="T112" s="325"/>
      <c r="U112" s="29"/>
      <c r="V112" s="29"/>
      <c r="W112" s="29"/>
      <c r="X112" s="29"/>
      <c r="Y112" s="29"/>
      <c r="Z112" s="29"/>
      <c r="AA112" s="29"/>
    </row>
    <row r="113" spans="1:27" ht="15.75" customHeight="1">
      <c r="A113" s="29"/>
      <c r="B113" s="75"/>
      <c r="C113" s="29"/>
      <c r="D113" s="29"/>
      <c r="E113" s="755"/>
      <c r="F113" s="338"/>
      <c r="G113" s="29"/>
      <c r="H113" s="29"/>
      <c r="I113" s="29"/>
      <c r="J113" s="29"/>
      <c r="K113" s="29"/>
      <c r="L113" s="29"/>
      <c r="M113" s="29"/>
      <c r="N113" s="29"/>
      <c r="O113" s="29"/>
      <c r="P113" s="29"/>
      <c r="Q113" s="325"/>
      <c r="R113" s="325"/>
      <c r="S113" s="29"/>
      <c r="T113" s="325"/>
      <c r="U113" s="29"/>
      <c r="V113" s="29"/>
      <c r="W113" s="29"/>
      <c r="X113" s="29"/>
      <c r="Y113" s="29"/>
      <c r="Z113" s="29"/>
      <c r="AA113" s="29"/>
    </row>
    <row r="114" spans="1:27" ht="15.75" customHeight="1">
      <c r="A114" s="29"/>
      <c r="B114" s="75"/>
      <c r="C114" s="29"/>
      <c r="D114" s="29"/>
      <c r="E114" s="755"/>
      <c r="F114" s="338"/>
      <c r="G114" s="29"/>
      <c r="H114" s="29"/>
      <c r="I114" s="29"/>
      <c r="J114" s="29"/>
      <c r="K114" s="29"/>
      <c r="L114" s="29"/>
      <c r="M114" s="29"/>
      <c r="N114" s="29"/>
      <c r="O114" s="29"/>
      <c r="P114" s="29"/>
      <c r="Q114" s="325"/>
      <c r="R114" s="325"/>
      <c r="S114" s="29"/>
      <c r="T114" s="325"/>
      <c r="U114" s="29"/>
      <c r="V114" s="29"/>
      <c r="W114" s="29"/>
      <c r="X114" s="29"/>
      <c r="Y114" s="29"/>
      <c r="Z114" s="29"/>
      <c r="AA114" s="29"/>
    </row>
    <row r="115" spans="1:27" ht="15.75" customHeight="1">
      <c r="A115" s="29"/>
      <c r="B115" s="75"/>
      <c r="C115" s="29"/>
      <c r="D115" s="29"/>
      <c r="E115" s="755"/>
      <c r="F115" s="338"/>
      <c r="G115" s="29"/>
      <c r="H115" s="29"/>
      <c r="I115" s="29"/>
      <c r="J115" s="29"/>
      <c r="K115" s="29"/>
      <c r="L115" s="29"/>
      <c r="M115" s="29"/>
      <c r="N115" s="29"/>
      <c r="O115" s="29"/>
      <c r="P115" s="29"/>
      <c r="Q115" s="325"/>
      <c r="R115" s="325"/>
      <c r="S115" s="29"/>
      <c r="T115" s="325"/>
      <c r="U115" s="29"/>
      <c r="V115" s="29"/>
      <c r="W115" s="29"/>
      <c r="X115" s="29"/>
      <c r="Y115" s="29"/>
      <c r="Z115" s="29"/>
      <c r="AA115" s="29"/>
    </row>
    <row r="116" spans="1:27" ht="15.75" customHeight="1">
      <c r="A116" s="29"/>
      <c r="B116" s="75"/>
      <c r="C116" s="29"/>
      <c r="D116" s="29"/>
      <c r="E116" s="755"/>
      <c r="F116" s="338"/>
      <c r="G116" s="29"/>
      <c r="H116" s="29"/>
      <c r="I116" s="29"/>
      <c r="J116" s="29"/>
      <c r="K116" s="29"/>
      <c r="L116" s="29"/>
      <c r="M116" s="29"/>
      <c r="N116" s="29"/>
      <c r="O116" s="29"/>
      <c r="P116" s="29"/>
      <c r="Q116" s="325"/>
      <c r="R116" s="325"/>
      <c r="S116" s="29"/>
      <c r="T116" s="325"/>
      <c r="U116" s="29"/>
      <c r="V116" s="29"/>
      <c r="W116" s="29"/>
      <c r="X116" s="29"/>
      <c r="Y116" s="29"/>
      <c r="Z116" s="29"/>
      <c r="AA116" s="29"/>
    </row>
    <row r="117" spans="1:27" ht="15.75" customHeight="1">
      <c r="A117" s="29"/>
      <c r="B117" s="75"/>
      <c r="C117" s="29"/>
      <c r="D117" s="29"/>
      <c r="E117" s="755"/>
      <c r="F117" s="338"/>
      <c r="G117" s="29"/>
      <c r="H117" s="29"/>
      <c r="I117" s="29"/>
      <c r="J117" s="29"/>
      <c r="K117" s="29"/>
      <c r="L117" s="29"/>
      <c r="M117" s="29"/>
      <c r="N117" s="29"/>
      <c r="O117" s="29"/>
      <c r="P117" s="29"/>
      <c r="Q117" s="325"/>
      <c r="R117" s="325"/>
      <c r="S117" s="29"/>
      <c r="T117" s="325"/>
      <c r="U117" s="29"/>
      <c r="V117" s="29"/>
      <c r="W117" s="29"/>
      <c r="X117" s="29"/>
      <c r="Y117" s="29"/>
      <c r="Z117" s="29"/>
      <c r="AA117" s="29"/>
    </row>
    <row r="118" spans="1:27" ht="15.75" customHeight="1">
      <c r="A118" s="29"/>
      <c r="B118" s="75"/>
      <c r="C118" s="29"/>
      <c r="D118" s="29"/>
      <c r="E118" s="755"/>
      <c r="F118" s="338"/>
      <c r="G118" s="29"/>
      <c r="H118" s="29"/>
      <c r="I118" s="29"/>
      <c r="J118" s="29"/>
      <c r="K118" s="29"/>
      <c r="L118" s="29"/>
      <c r="M118" s="29"/>
      <c r="N118" s="29"/>
      <c r="O118" s="29"/>
      <c r="P118" s="29"/>
      <c r="Q118" s="325"/>
      <c r="R118" s="325"/>
      <c r="S118" s="29"/>
      <c r="T118" s="325"/>
      <c r="U118" s="29"/>
      <c r="V118" s="29"/>
      <c r="W118" s="29"/>
      <c r="X118" s="29"/>
      <c r="Y118" s="29"/>
      <c r="Z118" s="29"/>
      <c r="AA118" s="29"/>
    </row>
    <row r="119" spans="1:27" ht="15.75" customHeight="1">
      <c r="A119" s="29"/>
      <c r="B119" s="75"/>
      <c r="C119" s="29"/>
      <c r="D119" s="29"/>
      <c r="E119" s="755"/>
      <c r="F119" s="338"/>
      <c r="G119" s="29"/>
      <c r="H119" s="29"/>
      <c r="I119" s="29"/>
      <c r="J119" s="29"/>
      <c r="K119" s="29"/>
      <c r="L119" s="29"/>
      <c r="M119" s="29"/>
      <c r="N119" s="29"/>
      <c r="O119" s="29"/>
      <c r="P119" s="29"/>
      <c r="Q119" s="325"/>
      <c r="R119" s="325"/>
      <c r="S119" s="29"/>
      <c r="T119" s="325"/>
      <c r="U119" s="29"/>
      <c r="V119" s="29"/>
      <c r="W119" s="29"/>
      <c r="X119" s="29"/>
      <c r="Y119" s="29"/>
      <c r="Z119" s="29"/>
      <c r="AA119" s="29"/>
    </row>
    <row r="120" spans="1:27" ht="15.75" customHeight="1">
      <c r="A120" s="29"/>
      <c r="B120" s="75"/>
      <c r="C120" s="29"/>
      <c r="D120" s="29"/>
      <c r="E120" s="755"/>
      <c r="F120" s="338"/>
      <c r="G120" s="29"/>
      <c r="H120" s="29"/>
      <c r="I120" s="29"/>
      <c r="J120" s="29"/>
      <c r="K120" s="29"/>
      <c r="L120" s="29"/>
      <c r="M120" s="29"/>
      <c r="N120" s="29"/>
      <c r="O120" s="29"/>
      <c r="P120" s="29"/>
      <c r="Q120" s="325"/>
      <c r="R120" s="325"/>
      <c r="S120" s="29"/>
      <c r="T120" s="325"/>
      <c r="U120" s="29"/>
      <c r="V120" s="29"/>
      <c r="W120" s="29"/>
      <c r="X120" s="29"/>
      <c r="Y120" s="29"/>
      <c r="Z120" s="29"/>
      <c r="AA120" s="29"/>
    </row>
    <row r="121" spans="1:27" ht="15.75" customHeight="1">
      <c r="A121" s="29"/>
      <c r="B121" s="75"/>
      <c r="C121" s="29"/>
      <c r="D121" s="29"/>
      <c r="E121" s="755"/>
      <c r="F121" s="338"/>
      <c r="G121" s="29"/>
      <c r="H121" s="29"/>
      <c r="I121" s="29"/>
      <c r="J121" s="29"/>
      <c r="K121" s="29"/>
      <c r="L121" s="29"/>
      <c r="M121" s="29"/>
      <c r="N121" s="29"/>
      <c r="O121" s="29"/>
      <c r="P121" s="29"/>
      <c r="Q121" s="325"/>
      <c r="R121" s="325"/>
      <c r="S121" s="29"/>
      <c r="T121" s="325"/>
      <c r="U121" s="29"/>
      <c r="V121" s="29"/>
      <c r="W121" s="29"/>
      <c r="X121" s="29"/>
      <c r="Y121" s="29"/>
      <c r="Z121" s="29"/>
      <c r="AA121" s="29"/>
    </row>
    <row r="122" spans="1:27" ht="15.75" customHeight="1">
      <c r="A122" s="29"/>
      <c r="B122" s="75"/>
      <c r="C122" s="29"/>
      <c r="D122" s="29"/>
      <c r="E122" s="755"/>
      <c r="F122" s="338"/>
      <c r="G122" s="29"/>
      <c r="H122" s="29"/>
      <c r="I122" s="29"/>
      <c r="J122" s="29"/>
      <c r="K122" s="29"/>
      <c r="L122" s="29"/>
      <c r="M122" s="29"/>
      <c r="N122" s="29"/>
      <c r="O122" s="29"/>
      <c r="P122" s="29"/>
      <c r="Q122" s="325"/>
      <c r="R122" s="325"/>
      <c r="S122" s="29"/>
      <c r="T122" s="325"/>
      <c r="U122" s="29"/>
      <c r="V122" s="29"/>
      <c r="W122" s="29"/>
      <c r="X122" s="29"/>
      <c r="Y122" s="29"/>
      <c r="Z122" s="29"/>
      <c r="AA122" s="29"/>
    </row>
    <row r="123" spans="1:27" ht="15.75" customHeight="1">
      <c r="A123" s="29"/>
      <c r="B123" s="75"/>
      <c r="C123" s="29"/>
      <c r="D123" s="29"/>
      <c r="E123" s="755"/>
      <c r="F123" s="338"/>
      <c r="G123" s="29"/>
      <c r="H123" s="29"/>
      <c r="I123" s="29"/>
      <c r="J123" s="29"/>
      <c r="K123" s="29"/>
      <c r="L123" s="29"/>
      <c r="M123" s="29"/>
      <c r="N123" s="29"/>
      <c r="O123" s="29"/>
      <c r="P123" s="29"/>
      <c r="Q123" s="325"/>
      <c r="R123" s="325"/>
      <c r="S123" s="29"/>
      <c r="T123" s="325"/>
      <c r="U123" s="29"/>
      <c r="V123" s="29"/>
      <c r="W123" s="29"/>
      <c r="X123" s="29"/>
      <c r="Y123" s="29"/>
      <c r="Z123" s="29"/>
      <c r="AA123" s="29"/>
    </row>
    <row r="124" spans="1:27" ht="15.75" customHeight="1">
      <c r="A124" s="29"/>
      <c r="B124" s="75"/>
      <c r="C124" s="29"/>
      <c r="D124" s="29"/>
      <c r="E124" s="755"/>
      <c r="F124" s="338"/>
      <c r="G124" s="29"/>
      <c r="H124" s="29"/>
      <c r="I124" s="29"/>
      <c r="J124" s="29"/>
      <c r="K124" s="29"/>
      <c r="L124" s="29"/>
      <c r="M124" s="29"/>
      <c r="N124" s="29"/>
      <c r="O124" s="29"/>
      <c r="P124" s="29"/>
      <c r="Q124" s="325"/>
      <c r="R124" s="325"/>
      <c r="S124" s="29"/>
      <c r="T124" s="325"/>
      <c r="U124" s="29"/>
      <c r="V124" s="29"/>
      <c r="W124" s="29"/>
      <c r="X124" s="29"/>
      <c r="Y124" s="29"/>
      <c r="Z124" s="29"/>
      <c r="AA124" s="29"/>
    </row>
    <row r="125" spans="1:27" ht="15.75" customHeight="1">
      <c r="A125" s="29"/>
      <c r="B125" s="75"/>
      <c r="C125" s="29"/>
      <c r="D125" s="29"/>
      <c r="E125" s="755"/>
      <c r="F125" s="338"/>
      <c r="G125" s="29"/>
      <c r="H125" s="29"/>
      <c r="I125" s="29"/>
      <c r="J125" s="29"/>
      <c r="K125" s="29"/>
      <c r="L125" s="29"/>
      <c r="M125" s="29"/>
      <c r="N125" s="29"/>
      <c r="O125" s="29"/>
      <c r="P125" s="29"/>
      <c r="Q125" s="325"/>
      <c r="R125" s="325"/>
      <c r="S125" s="29"/>
      <c r="T125" s="325"/>
      <c r="U125" s="29"/>
      <c r="V125" s="29"/>
      <c r="W125" s="29"/>
      <c r="X125" s="29"/>
      <c r="Y125" s="29"/>
      <c r="Z125" s="29"/>
      <c r="AA125" s="29"/>
    </row>
    <row r="126" spans="1:27" ht="15.75" customHeight="1">
      <c r="A126" s="29"/>
      <c r="B126" s="75"/>
      <c r="C126" s="29"/>
      <c r="D126" s="29"/>
      <c r="E126" s="755"/>
      <c r="F126" s="338"/>
      <c r="G126" s="29"/>
      <c r="H126" s="29"/>
      <c r="I126" s="29"/>
      <c r="J126" s="29"/>
      <c r="K126" s="29"/>
      <c r="L126" s="29"/>
      <c r="M126" s="29"/>
      <c r="N126" s="29"/>
      <c r="O126" s="29"/>
      <c r="P126" s="29"/>
      <c r="Q126" s="325"/>
      <c r="R126" s="325"/>
      <c r="S126" s="29"/>
      <c r="T126" s="325"/>
      <c r="U126" s="29"/>
      <c r="V126" s="29"/>
      <c r="W126" s="29"/>
      <c r="X126" s="29"/>
      <c r="Y126" s="29"/>
      <c r="Z126" s="29"/>
      <c r="AA126" s="29"/>
    </row>
    <row r="127" spans="1:27" ht="15.75" customHeight="1">
      <c r="A127" s="29"/>
      <c r="B127" s="75"/>
      <c r="C127" s="29"/>
      <c r="D127" s="29"/>
      <c r="E127" s="755"/>
      <c r="F127" s="338"/>
      <c r="G127" s="29"/>
      <c r="H127" s="29"/>
      <c r="I127" s="29"/>
      <c r="J127" s="29"/>
      <c r="K127" s="29"/>
      <c r="L127" s="29"/>
      <c r="M127" s="29"/>
      <c r="N127" s="29"/>
      <c r="O127" s="29"/>
      <c r="P127" s="29"/>
      <c r="Q127" s="325"/>
      <c r="R127" s="325"/>
      <c r="S127" s="29"/>
      <c r="T127" s="325"/>
      <c r="U127" s="29"/>
      <c r="V127" s="29"/>
      <c r="W127" s="29"/>
      <c r="X127" s="29"/>
      <c r="Y127" s="29"/>
      <c r="Z127" s="29"/>
      <c r="AA127" s="29"/>
    </row>
    <row r="128" spans="1:27" ht="15.75" customHeight="1">
      <c r="A128" s="29"/>
      <c r="B128" s="75"/>
      <c r="C128" s="29"/>
      <c r="D128" s="29"/>
      <c r="E128" s="755"/>
      <c r="F128" s="338"/>
      <c r="G128" s="29"/>
      <c r="H128" s="29"/>
      <c r="I128" s="29"/>
      <c r="J128" s="29"/>
      <c r="K128" s="29"/>
      <c r="L128" s="29"/>
      <c r="M128" s="29"/>
      <c r="N128" s="29"/>
      <c r="O128" s="29"/>
      <c r="P128" s="29"/>
      <c r="Q128" s="325"/>
      <c r="R128" s="325"/>
      <c r="S128" s="29"/>
      <c r="T128" s="325"/>
      <c r="U128" s="29"/>
      <c r="V128" s="29"/>
      <c r="W128" s="29"/>
      <c r="X128" s="29"/>
      <c r="Y128" s="29"/>
      <c r="Z128" s="29"/>
      <c r="AA128" s="29"/>
    </row>
    <row r="129" spans="1:27" ht="15.75" customHeight="1">
      <c r="A129" s="29"/>
      <c r="B129" s="75"/>
      <c r="C129" s="29"/>
      <c r="D129" s="29"/>
      <c r="E129" s="755"/>
      <c r="F129" s="338"/>
      <c r="G129" s="29"/>
      <c r="H129" s="29"/>
      <c r="I129" s="29"/>
      <c r="J129" s="29"/>
      <c r="K129" s="29"/>
      <c r="L129" s="29"/>
      <c r="M129" s="29"/>
      <c r="N129" s="29"/>
      <c r="O129" s="29"/>
      <c r="P129" s="29"/>
      <c r="Q129" s="325"/>
      <c r="R129" s="325"/>
      <c r="S129" s="29"/>
      <c r="T129" s="325"/>
      <c r="U129" s="29"/>
      <c r="V129" s="29"/>
      <c r="W129" s="29"/>
      <c r="X129" s="29"/>
      <c r="Y129" s="29"/>
      <c r="Z129" s="29"/>
      <c r="AA129" s="29"/>
    </row>
    <row r="130" spans="1:27" ht="15.75" customHeight="1">
      <c r="A130" s="29"/>
      <c r="B130" s="75"/>
      <c r="C130" s="29"/>
      <c r="D130" s="29"/>
      <c r="E130" s="755"/>
      <c r="F130" s="338"/>
      <c r="G130" s="29"/>
      <c r="H130" s="29"/>
      <c r="I130" s="29"/>
      <c r="J130" s="29"/>
      <c r="K130" s="29"/>
      <c r="L130" s="29"/>
      <c r="M130" s="29"/>
      <c r="N130" s="29"/>
      <c r="O130" s="29"/>
      <c r="P130" s="29"/>
      <c r="Q130" s="325"/>
      <c r="R130" s="325"/>
      <c r="S130" s="29"/>
      <c r="T130" s="325"/>
      <c r="U130" s="29"/>
      <c r="V130" s="29"/>
      <c r="W130" s="29"/>
      <c r="X130" s="29"/>
      <c r="Y130" s="29"/>
      <c r="Z130" s="29"/>
      <c r="AA130" s="29"/>
    </row>
    <row r="131" spans="1:27" ht="15.75" customHeight="1">
      <c r="A131" s="29"/>
      <c r="B131" s="75"/>
      <c r="C131" s="29"/>
      <c r="D131" s="29"/>
      <c r="E131" s="755"/>
      <c r="F131" s="338"/>
      <c r="G131" s="29"/>
      <c r="H131" s="29"/>
      <c r="I131" s="29"/>
      <c r="J131" s="29"/>
      <c r="K131" s="29"/>
      <c r="L131" s="29"/>
      <c r="M131" s="29"/>
      <c r="N131" s="29"/>
      <c r="O131" s="29"/>
      <c r="P131" s="29"/>
      <c r="Q131" s="325"/>
      <c r="R131" s="325"/>
      <c r="S131" s="29"/>
      <c r="T131" s="325"/>
      <c r="U131" s="29"/>
      <c r="V131" s="29"/>
      <c r="W131" s="29"/>
      <c r="X131" s="29"/>
      <c r="Y131" s="29"/>
      <c r="Z131" s="29"/>
      <c r="AA131" s="29"/>
    </row>
    <row r="132" spans="1:27" ht="15.75" customHeight="1">
      <c r="A132" s="29"/>
      <c r="B132" s="75"/>
      <c r="C132" s="29"/>
      <c r="D132" s="29"/>
      <c r="E132" s="755"/>
      <c r="F132" s="338"/>
      <c r="G132" s="29"/>
      <c r="H132" s="29"/>
      <c r="I132" s="29"/>
      <c r="J132" s="29"/>
      <c r="K132" s="29"/>
      <c r="L132" s="29"/>
      <c r="M132" s="29"/>
      <c r="N132" s="29"/>
      <c r="O132" s="29"/>
      <c r="P132" s="29"/>
      <c r="Q132" s="325"/>
      <c r="R132" s="325"/>
      <c r="S132" s="29"/>
      <c r="T132" s="325"/>
      <c r="U132" s="29"/>
      <c r="V132" s="29"/>
      <c r="W132" s="29"/>
      <c r="X132" s="29"/>
      <c r="Y132" s="29"/>
      <c r="Z132" s="29"/>
      <c r="AA132" s="29"/>
    </row>
    <row r="133" spans="1:27" ht="15.75" customHeight="1">
      <c r="A133" s="29"/>
      <c r="B133" s="75"/>
      <c r="C133" s="29"/>
      <c r="D133" s="29"/>
      <c r="E133" s="755"/>
      <c r="F133" s="338"/>
      <c r="G133" s="29"/>
      <c r="H133" s="29"/>
      <c r="I133" s="29"/>
      <c r="J133" s="29"/>
      <c r="K133" s="29"/>
      <c r="L133" s="29"/>
      <c r="M133" s="29"/>
      <c r="N133" s="29"/>
      <c r="O133" s="29"/>
      <c r="P133" s="29"/>
      <c r="Q133" s="325"/>
      <c r="R133" s="325"/>
      <c r="S133" s="29"/>
      <c r="T133" s="325"/>
      <c r="U133" s="29"/>
      <c r="V133" s="29"/>
      <c r="W133" s="29"/>
      <c r="X133" s="29"/>
      <c r="Y133" s="29"/>
      <c r="Z133" s="29"/>
      <c r="AA133" s="29"/>
    </row>
    <row r="134" spans="1:27" ht="15.75" customHeight="1">
      <c r="A134" s="29"/>
      <c r="B134" s="75"/>
      <c r="C134" s="29"/>
      <c r="D134" s="29"/>
      <c r="E134" s="755"/>
      <c r="F134" s="338"/>
      <c r="G134" s="29"/>
      <c r="H134" s="29"/>
      <c r="I134" s="29"/>
      <c r="J134" s="29"/>
      <c r="K134" s="29"/>
      <c r="L134" s="29"/>
      <c r="M134" s="29"/>
      <c r="N134" s="29"/>
      <c r="O134" s="29"/>
      <c r="P134" s="29"/>
      <c r="Q134" s="325"/>
      <c r="R134" s="325"/>
      <c r="S134" s="29"/>
      <c r="T134" s="325"/>
      <c r="U134" s="29"/>
      <c r="V134" s="29"/>
      <c r="W134" s="29"/>
      <c r="X134" s="29"/>
      <c r="Y134" s="29"/>
      <c r="Z134" s="29"/>
      <c r="AA134" s="29"/>
    </row>
    <row r="135" spans="1:27" ht="15.75" customHeight="1">
      <c r="A135" s="29"/>
      <c r="B135" s="75"/>
      <c r="C135" s="29"/>
      <c r="D135" s="29"/>
      <c r="E135" s="755"/>
      <c r="F135" s="338"/>
      <c r="G135" s="29"/>
      <c r="H135" s="29"/>
      <c r="I135" s="29"/>
      <c r="J135" s="29"/>
      <c r="K135" s="29"/>
      <c r="L135" s="29"/>
      <c r="M135" s="29"/>
      <c r="N135" s="29"/>
      <c r="O135" s="29"/>
      <c r="P135" s="29"/>
      <c r="Q135" s="325"/>
      <c r="R135" s="325"/>
      <c r="S135" s="29"/>
      <c r="T135" s="325"/>
      <c r="U135" s="29"/>
      <c r="V135" s="29"/>
      <c r="W135" s="29"/>
      <c r="X135" s="29"/>
      <c r="Y135" s="29"/>
      <c r="Z135" s="29"/>
      <c r="AA135" s="29"/>
    </row>
    <row r="136" spans="1:27" ht="15.75" customHeight="1">
      <c r="A136" s="29"/>
      <c r="B136" s="75"/>
      <c r="C136" s="29"/>
      <c r="D136" s="29"/>
      <c r="E136" s="755"/>
      <c r="F136" s="338"/>
      <c r="G136" s="29"/>
      <c r="H136" s="29"/>
      <c r="I136" s="29"/>
      <c r="J136" s="29"/>
      <c r="K136" s="29"/>
      <c r="L136" s="29"/>
      <c r="M136" s="29"/>
      <c r="N136" s="29"/>
      <c r="O136" s="29"/>
      <c r="P136" s="29"/>
      <c r="Q136" s="325"/>
      <c r="R136" s="325"/>
      <c r="S136" s="29"/>
      <c r="T136" s="325"/>
      <c r="U136" s="29"/>
      <c r="V136" s="29"/>
      <c r="W136" s="29"/>
      <c r="X136" s="29"/>
      <c r="Y136" s="29"/>
      <c r="Z136" s="29"/>
      <c r="AA136" s="29"/>
    </row>
    <row r="137" spans="1:27" ht="15.75" customHeight="1">
      <c r="A137" s="29"/>
      <c r="B137" s="75"/>
      <c r="C137" s="29"/>
      <c r="D137" s="29"/>
      <c r="E137" s="755"/>
      <c r="F137" s="338"/>
      <c r="G137" s="29"/>
      <c r="H137" s="29"/>
      <c r="I137" s="29"/>
      <c r="J137" s="29"/>
      <c r="K137" s="29"/>
      <c r="L137" s="29"/>
      <c r="M137" s="29"/>
      <c r="N137" s="29"/>
      <c r="O137" s="29"/>
      <c r="P137" s="29"/>
      <c r="Q137" s="325"/>
      <c r="R137" s="325"/>
      <c r="S137" s="29"/>
      <c r="T137" s="325"/>
      <c r="U137" s="29"/>
      <c r="V137" s="29"/>
      <c r="W137" s="29"/>
      <c r="X137" s="29"/>
      <c r="Y137" s="29"/>
      <c r="Z137" s="29"/>
      <c r="AA137" s="29"/>
    </row>
    <row r="138" spans="1:27" ht="15.75" customHeight="1">
      <c r="A138" s="29"/>
      <c r="B138" s="75"/>
      <c r="C138" s="29"/>
      <c r="D138" s="29"/>
      <c r="E138" s="755"/>
      <c r="F138" s="338"/>
      <c r="G138" s="29"/>
      <c r="H138" s="29"/>
      <c r="I138" s="29"/>
      <c r="J138" s="29"/>
      <c r="K138" s="29"/>
      <c r="L138" s="29"/>
      <c r="M138" s="29"/>
      <c r="N138" s="29"/>
      <c r="O138" s="29"/>
      <c r="P138" s="29"/>
      <c r="Q138" s="325"/>
      <c r="R138" s="325"/>
      <c r="S138" s="29"/>
      <c r="T138" s="325"/>
      <c r="U138" s="29"/>
      <c r="V138" s="29"/>
      <c r="W138" s="29"/>
      <c r="X138" s="29"/>
      <c r="Y138" s="29"/>
      <c r="Z138" s="29"/>
      <c r="AA138" s="29"/>
    </row>
    <row r="139" spans="1:27" ht="15.75" customHeight="1">
      <c r="A139" s="29"/>
      <c r="B139" s="75"/>
      <c r="C139" s="29"/>
      <c r="D139" s="29"/>
      <c r="E139" s="755"/>
      <c r="F139" s="338"/>
      <c r="G139" s="29"/>
      <c r="H139" s="29"/>
      <c r="I139" s="29"/>
      <c r="J139" s="29"/>
      <c r="K139" s="29"/>
      <c r="L139" s="29"/>
      <c r="M139" s="29"/>
      <c r="N139" s="29"/>
      <c r="O139" s="29"/>
      <c r="P139" s="29"/>
      <c r="Q139" s="325"/>
      <c r="R139" s="325"/>
      <c r="S139" s="29"/>
      <c r="T139" s="325"/>
      <c r="U139" s="29"/>
      <c r="V139" s="29"/>
      <c r="W139" s="29"/>
      <c r="X139" s="29"/>
      <c r="Y139" s="29"/>
      <c r="Z139" s="29"/>
      <c r="AA139" s="29"/>
    </row>
    <row r="140" spans="1:27" ht="15.75" customHeight="1">
      <c r="A140" s="29"/>
      <c r="B140" s="75"/>
      <c r="C140" s="29"/>
      <c r="D140" s="29"/>
      <c r="E140" s="755"/>
      <c r="F140" s="338"/>
      <c r="G140" s="29"/>
      <c r="H140" s="29"/>
      <c r="I140" s="29"/>
      <c r="J140" s="29"/>
      <c r="K140" s="29"/>
      <c r="L140" s="29"/>
      <c r="M140" s="29"/>
      <c r="N140" s="29"/>
      <c r="O140" s="29"/>
      <c r="P140" s="29"/>
      <c r="Q140" s="325"/>
      <c r="R140" s="325"/>
      <c r="S140" s="29"/>
      <c r="T140" s="325"/>
      <c r="U140" s="29"/>
      <c r="V140" s="29"/>
      <c r="W140" s="29"/>
      <c r="X140" s="29"/>
      <c r="Y140" s="29"/>
      <c r="Z140" s="29"/>
      <c r="AA140" s="29"/>
    </row>
    <row r="141" spans="1:27" ht="15.75" customHeight="1">
      <c r="A141" s="29"/>
      <c r="B141" s="75"/>
      <c r="C141" s="29"/>
      <c r="D141" s="29"/>
      <c r="E141" s="755"/>
      <c r="F141" s="338"/>
      <c r="G141" s="29"/>
      <c r="H141" s="29"/>
      <c r="I141" s="29"/>
      <c r="J141" s="29"/>
      <c r="K141" s="29"/>
      <c r="L141" s="29"/>
      <c r="M141" s="29"/>
      <c r="N141" s="29"/>
      <c r="O141" s="29"/>
      <c r="P141" s="29"/>
      <c r="Q141" s="325"/>
      <c r="R141" s="325"/>
      <c r="S141" s="29"/>
      <c r="T141" s="325"/>
      <c r="U141" s="29"/>
      <c r="V141" s="29"/>
      <c r="W141" s="29"/>
      <c r="X141" s="29"/>
      <c r="Y141" s="29"/>
      <c r="Z141" s="29"/>
      <c r="AA141" s="29"/>
    </row>
    <row r="142" spans="1:27" ht="15.75" customHeight="1">
      <c r="A142" s="29"/>
      <c r="B142" s="75"/>
      <c r="C142" s="29"/>
      <c r="D142" s="29"/>
      <c r="E142" s="755"/>
      <c r="F142" s="338"/>
      <c r="G142" s="29"/>
      <c r="H142" s="29"/>
      <c r="I142" s="29"/>
      <c r="J142" s="29"/>
      <c r="K142" s="29"/>
      <c r="L142" s="29"/>
      <c r="M142" s="29"/>
      <c r="N142" s="29"/>
      <c r="O142" s="29"/>
      <c r="P142" s="29"/>
      <c r="Q142" s="325"/>
      <c r="R142" s="325"/>
      <c r="S142" s="29"/>
      <c r="T142" s="325"/>
      <c r="U142" s="29"/>
      <c r="V142" s="29"/>
      <c r="W142" s="29"/>
      <c r="X142" s="29"/>
      <c r="Y142" s="29"/>
      <c r="Z142" s="29"/>
      <c r="AA142" s="29"/>
    </row>
    <row r="143" spans="1:27" ht="15.75" customHeight="1">
      <c r="A143" s="29"/>
      <c r="B143" s="75"/>
      <c r="C143" s="29"/>
      <c r="D143" s="29"/>
      <c r="E143" s="755"/>
      <c r="F143" s="338"/>
      <c r="G143" s="29"/>
      <c r="H143" s="29"/>
      <c r="I143" s="29"/>
      <c r="J143" s="29"/>
      <c r="K143" s="29"/>
      <c r="L143" s="29"/>
      <c r="M143" s="29"/>
      <c r="N143" s="29"/>
      <c r="O143" s="29"/>
      <c r="P143" s="29"/>
      <c r="Q143" s="325"/>
      <c r="R143" s="325"/>
      <c r="S143" s="29"/>
      <c r="T143" s="325"/>
      <c r="U143" s="29"/>
      <c r="V143" s="29"/>
      <c r="W143" s="29"/>
      <c r="X143" s="29"/>
      <c r="Y143" s="29"/>
      <c r="Z143" s="29"/>
      <c r="AA143" s="29"/>
    </row>
    <row r="144" spans="1:27" ht="15.75" customHeight="1">
      <c r="A144" s="29"/>
      <c r="B144" s="75"/>
      <c r="C144" s="29"/>
      <c r="D144" s="29"/>
      <c r="E144" s="755"/>
      <c r="F144" s="338"/>
      <c r="G144" s="29"/>
      <c r="H144" s="29"/>
      <c r="I144" s="29"/>
      <c r="J144" s="29"/>
      <c r="K144" s="29"/>
      <c r="L144" s="29"/>
      <c r="M144" s="29"/>
      <c r="N144" s="29"/>
      <c r="O144" s="29"/>
      <c r="P144" s="29"/>
      <c r="Q144" s="325"/>
      <c r="R144" s="325"/>
      <c r="S144" s="29"/>
      <c r="T144" s="325"/>
      <c r="U144" s="29"/>
      <c r="V144" s="29"/>
      <c r="W144" s="29"/>
      <c r="X144" s="29"/>
      <c r="Y144" s="29"/>
      <c r="Z144" s="29"/>
      <c r="AA144" s="29"/>
    </row>
    <row r="145" spans="1:27" ht="15.75" customHeight="1">
      <c r="A145" s="29"/>
      <c r="B145" s="75"/>
      <c r="C145" s="29"/>
      <c r="D145" s="29"/>
      <c r="E145" s="755"/>
      <c r="F145" s="338"/>
      <c r="G145" s="29"/>
      <c r="H145" s="29"/>
      <c r="I145" s="29"/>
      <c r="J145" s="29"/>
      <c r="K145" s="29"/>
      <c r="L145" s="29"/>
      <c r="M145" s="29"/>
      <c r="N145" s="29"/>
      <c r="O145" s="29"/>
      <c r="P145" s="29"/>
      <c r="Q145" s="325"/>
      <c r="R145" s="325"/>
      <c r="S145" s="29"/>
      <c r="T145" s="325"/>
      <c r="U145" s="29"/>
      <c r="V145" s="29"/>
      <c r="W145" s="29"/>
      <c r="X145" s="29"/>
      <c r="Y145" s="29"/>
      <c r="Z145" s="29"/>
      <c r="AA145" s="29"/>
    </row>
    <row r="146" spans="1:27" ht="15.75" customHeight="1">
      <c r="A146" s="29"/>
      <c r="B146" s="75"/>
      <c r="C146" s="29"/>
      <c r="D146" s="29"/>
      <c r="E146" s="755"/>
      <c r="F146" s="338"/>
      <c r="G146" s="29"/>
      <c r="H146" s="29"/>
      <c r="I146" s="29"/>
      <c r="J146" s="29"/>
      <c r="K146" s="29"/>
      <c r="L146" s="29"/>
      <c r="M146" s="29"/>
      <c r="N146" s="29"/>
      <c r="O146" s="29"/>
      <c r="P146" s="29"/>
      <c r="Q146" s="325"/>
      <c r="R146" s="325"/>
      <c r="S146" s="29"/>
      <c r="T146" s="325"/>
      <c r="U146" s="29"/>
      <c r="V146" s="29"/>
      <c r="W146" s="29"/>
      <c r="X146" s="29"/>
      <c r="Y146" s="29"/>
      <c r="Z146" s="29"/>
      <c r="AA146" s="29"/>
    </row>
    <row r="147" spans="1:27" ht="15.75" customHeight="1">
      <c r="A147" s="29"/>
      <c r="B147" s="75"/>
      <c r="C147" s="29"/>
      <c r="D147" s="29"/>
      <c r="E147" s="755"/>
      <c r="F147" s="338"/>
      <c r="G147" s="29"/>
      <c r="H147" s="29"/>
      <c r="I147" s="29"/>
      <c r="J147" s="29"/>
      <c r="K147" s="29"/>
      <c r="L147" s="29"/>
      <c r="M147" s="29"/>
      <c r="N147" s="29"/>
      <c r="O147" s="29"/>
      <c r="P147" s="29"/>
      <c r="Q147" s="325"/>
      <c r="R147" s="325"/>
      <c r="S147" s="29"/>
      <c r="T147" s="325"/>
      <c r="U147" s="29"/>
      <c r="V147" s="29"/>
      <c r="W147" s="29"/>
      <c r="X147" s="29"/>
      <c r="Y147" s="29"/>
      <c r="Z147" s="29"/>
      <c r="AA147" s="29"/>
    </row>
    <row r="148" spans="1:27" ht="15.75" customHeight="1">
      <c r="A148" s="29"/>
      <c r="B148" s="75"/>
      <c r="C148" s="29"/>
      <c r="D148" s="29"/>
      <c r="E148" s="755"/>
      <c r="F148" s="338"/>
      <c r="G148" s="29"/>
      <c r="H148" s="29"/>
      <c r="I148" s="29"/>
      <c r="J148" s="29"/>
      <c r="K148" s="29"/>
      <c r="L148" s="29"/>
      <c r="M148" s="29"/>
      <c r="N148" s="29"/>
      <c r="O148" s="29"/>
      <c r="P148" s="29"/>
      <c r="Q148" s="325"/>
      <c r="R148" s="325"/>
      <c r="S148" s="29"/>
      <c r="T148" s="325"/>
      <c r="U148" s="29"/>
      <c r="V148" s="29"/>
      <c r="W148" s="29"/>
      <c r="X148" s="29"/>
      <c r="Y148" s="29"/>
      <c r="Z148" s="29"/>
      <c r="AA148" s="29"/>
    </row>
    <row r="149" spans="1:27" ht="15.75" customHeight="1">
      <c r="A149" s="29"/>
      <c r="B149" s="75"/>
      <c r="C149" s="29"/>
      <c r="D149" s="29"/>
      <c r="E149" s="755"/>
      <c r="F149" s="338"/>
      <c r="G149" s="29"/>
      <c r="H149" s="29"/>
      <c r="I149" s="29"/>
      <c r="J149" s="29"/>
      <c r="K149" s="29"/>
      <c r="L149" s="29"/>
      <c r="M149" s="29"/>
      <c r="N149" s="29"/>
      <c r="O149" s="29"/>
      <c r="P149" s="29"/>
      <c r="Q149" s="325"/>
      <c r="R149" s="325"/>
      <c r="S149" s="29"/>
      <c r="T149" s="325"/>
      <c r="U149" s="29"/>
      <c r="V149" s="29"/>
      <c r="W149" s="29"/>
      <c r="X149" s="29"/>
      <c r="Y149" s="29"/>
      <c r="Z149" s="29"/>
      <c r="AA149" s="29"/>
    </row>
    <row r="150" spans="1:27" ht="15.75" customHeight="1">
      <c r="A150" s="29"/>
      <c r="B150" s="75"/>
      <c r="C150" s="29"/>
      <c r="D150" s="29"/>
      <c r="E150" s="755"/>
      <c r="F150" s="338"/>
      <c r="G150" s="29"/>
      <c r="H150" s="29"/>
      <c r="I150" s="29"/>
      <c r="J150" s="29"/>
      <c r="K150" s="29"/>
      <c r="L150" s="29"/>
      <c r="M150" s="29"/>
      <c r="N150" s="29"/>
      <c r="O150" s="29"/>
      <c r="P150" s="29"/>
      <c r="Q150" s="325"/>
      <c r="R150" s="325"/>
      <c r="S150" s="29"/>
      <c r="T150" s="325"/>
      <c r="U150" s="29"/>
      <c r="V150" s="29"/>
      <c r="W150" s="29"/>
      <c r="X150" s="29"/>
      <c r="Y150" s="29"/>
      <c r="Z150" s="29"/>
      <c r="AA150" s="29"/>
    </row>
    <row r="151" spans="1:27" ht="15.75" customHeight="1">
      <c r="A151" s="29"/>
      <c r="B151" s="75"/>
      <c r="C151" s="29"/>
      <c r="D151" s="29"/>
      <c r="E151" s="755"/>
      <c r="F151" s="338"/>
      <c r="G151" s="29"/>
      <c r="H151" s="29"/>
      <c r="I151" s="29"/>
      <c r="J151" s="29"/>
      <c r="K151" s="29"/>
      <c r="L151" s="29"/>
      <c r="M151" s="29"/>
      <c r="N151" s="29"/>
      <c r="O151" s="29"/>
      <c r="P151" s="29"/>
      <c r="Q151" s="325"/>
      <c r="R151" s="325"/>
      <c r="S151" s="29"/>
      <c r="T151" s="325"/>
      <c r="U151" s="29"/>
      <c r="V151" s="29"/>
      <c r="W151" s="29"/>
      <c r="X151" s="29"/>
      <c r="Y151" s="29"/>
      <c r="Z151" s="29"/>
      <c r="AA151" s="29"/>
    </row>
    <row r="152" spans="1:27" ht="15.75" customHeight="1">
      <c r="A152" s="29"/>
      <c r="B152" s="75"/>
      <c r="C152" s="29"/>
      <c r="D152" s="29"/>
      <c r="E152" s="755"/>
      <c r="F152" s="338"/>
      <c r="G152" s="29"/>
      <c r="H152" s="29"/>
      <c r="I152" s="29"/>
      <c r="J152" s="29"/>
      <c r="K152" s="29"/>
      <c r="L152" s="29"/>
      <c r="M152" s="29"/>
      <c r="N152" s="29"/>
      <c r="O152" s="29"/>
      <c r="P152" s="29"/>
      <c r="Q152" s="325"/>
      <c r="R152" s="325"/>
      <c r="S152" s="29"/>
      <c r="T152" s="325"/>
      <c r="U152" s="29"/>
      <c r="V152" s="29"/>
      <c r="W152" s="29"/>
      <c r="X152" s="29"/>
      <c r="Y152" s="29"/>
      <c r="Z152" s="29"/>
      <c r="AA152" s="29"/>
    </row>
    <row r="153" spans="1:27" ht="15.75" customHeight="1">
      <c r="A153" s="29"/>
      <c r="B153" s="75"/>
      <c r="C153" s="29"/>
      <c r="D153" s="29"/>
      <c r="E153" s="755"/>
      <c r="F153" s="338"/>
      <c r="G153" s="29"/>
      <c r="H153" s="29"/>
      <c r="I153" s="29"/>
      <c r="J153" s="29"/>
      <c r="K153" s="29"/>
      <c r="L153" s="29"/>
      <c r="M153" s="29"/>
      <c r="N153" s="29"/>
      <c r="O153" s="29"/>
      <c r="P153" s="29"/>
      <c r="Q153" s="325"/>
      <c r="R153" s="325"/>
      <c r="S153" s="29"/>
      <c r="T153" s="325"/>
      <c r="U153" s="29"/>
      <c r="V153" s="29"/>
      <c r="W153" s="29"/>
      <c r="X153" s="29"/>
      <c r="Y153" s="29"/>
      <c r="Z153" s="29"/>
      <c r="AA153" s="29"/>
    </row>
    <row r="154" spans="1:27" ht="15.75" customHeight="1">
      <c r="A154" s="29"/>
      <c r="B154" s="75"/>
      <c r="C154" s="29"/>
      <c r="D154" s="29"/>
      <c r="E154" s="755"/>
      <c r="F154" s="338"/>
      <c r="G154" s="29"/>
      <c r="H154" s="29"/>
      <c r="I154" s="29"/>
      <c r="J154" s="29"/>
      <c r="K154" s="29"/>
      <c r="L154" s="29"/>
      <c r="M154" s="29"/>
      <c r="N154" s="29"/>
      <c r="O154" s="29"/>
      <c r="P154" s="29"/>
      <c r="Q154" s="325"/>
      <c r="R154" s="325"/>
      <c r="S154" s="29"/>
      <c r="T154" s="325"/>
      <c r="U154" s="29"/>
      <c r="V154" s="29"/>
      <c r="W154" s="29"/>
      <c r="X154" s="29"/>
      <c r="Y154" s="29"/>
      <c r="Z154" s="29"/>
      <c r="AA154" s="29"/>
    </row>
    <row r="155" spans="1:27" ht="15.75" customHeight="1">
      <c r="A155" s="29"/>
      <c r="B155" s="75"/>
      <c r="C155" s="29"/>
      <c r="D155" s="29"/>
      <c r="E155" s="755"/>
      <c r="F155" s="338"/>
      <c r="G155" s="29"/>
      <c r="H155" s="29"/>
      <c r="I155" s="29"/>
      <c r="J155" s="29"/>
      <c r="K155" s="29"/>
      <c r="L155" s="29"/>
      <c r="M155" s="29"/>
      <c r="N155" s="29"/>
      <c r="O155" s="29"/>
      <c r="P155" s="29"/>
      <c r="Q155" s="325"/>
      <c r="R155" s="325"/>
      <c r="S155" s="29"/>
      <c r="T155" s="325"/>
      <c r="U155" s="29"/>
      <c r="V155" s="29"/>
      <c r="W155" s="29"/>
      <c r="X155" s="29"/>
      <c r="Y155" s="29"/>
      <c r="Z155" s="29"/>
      <c r="AA155" s="29"/>
    </row>
    <row r="156" spans="1:27" ht="15.75" customHeight="1">
      <c r="A156" s="29"/>
      <c r="B156" s="75"/>
      <c r="C156" s="29"/>
      <c r="D156" s="29"/>
      <c r="E156" s="755"/>
      <c r="F156" s="338"/>
      <c r="G156" s="29"/>
      <c r="H156" s="29"/>
      <c r="I156" s="29"/>
      <c r="J156" s="29"/>
      <c r="K156" s="29"/>
      <c r="L156" s="29"/>
      <c r="M156" s="29"/>
      <c r="N156" s="29"/>
      <c r="O156" s="29"/>
      <c r="P156" s="29"/>
      <c r="Q156" s="325"/>
      <c r="R156" s="325"/>
      <c r="S156" s="29"/>
      <c r="T156" s="325"/>
      <c r="U156" s="29"/>
      <c r="V156" s="29"/>
      <c r="W156" s="29"/>
      <c r="X156" s="29"/>
      <c r="Y156" s="29"/>
      <c r="Z156" s="29"/>
      <c r="AA156" s="29"/>
    </row>
    <row r="157" spans="1:27" ht="15.75" customHeight="1">
      <c r="A157" s="29"/>
      <c r="B157" s="75"/>
      <c r="C157" s="29"/>
      <c r="D157" s="29"/>
      <c r="E157" s="755"/>
      <c r="F157" s="338"/>
      <c r="G157" s="29"/>
      <c r="H157" s="29"/>
      <c r="I157" s="29"/>
      <c r="J157" s="29"/>
      <c r="K157" s="29"/>
      <c r="L157" s="29"/>
      <c r="M157" s="29"/>
      <c r="N157" s="29"/>
      <c r="O157" s="29"/>
      <c r="P157" s="29"/>
      <c r="Q157" s="325"/>
      <c r="R157" s="325"/>
      <c r="S157" s="29"/>
      <c r="T157" s="325"/>
      <c r="U157" s="29"/>
      <c r="V157" s="29"/>
      <c r="W157" s="29"/>
      <c r="X157" s="29"/>
      <c r="Y157" s="29"/>
      <c r="Z157" s="29"/>
      <c r="AA157" s="29"/>
    </row>
    <row r="158" spans="1:27" ht="15.75" customHeight="1">
      <c r="A158" s="29"/>
      <c r="B158" s="75"/>
      <c r="C158" s="29"/>
      <c r="D158" s="29"/>
      <c r="E158" s="755"/>
      <c r="F158" s="338"/>
      <c r="G158" s="29"/>
      <c r="H158" s="29"/>
      <c r="I158" s="29"/>
      <c r="J158" s="29"/>
      <c r="K158" s="29"/>
      <c r="L158" s="29"/>
      <c r="M158" s="29"/>
      <c r="N158" s="29"/>
      <c r="O158" s="29"/>
      <c r="P158" s="29"/>
      <c r="Q158" s="325"/>
      <c r="R158" s="325"/>
      <c r="S158" s="29"/>
      <c r="T158" s="325"/>
      <c r="U158" s="29"/>
      <c r="V158" s="29"/>
      <c r="W158" s="29"/>
      <c r="X158" s="29"/>
      <c r="Y158" s="29"/>
      <c r="Z158" s="29"/>
      <c r="AA158" s="29"/>
    </row>
    <row r="159" spans="1:27" ht="15.75" customHeight="1">
      <c r="A159" s="29"/>
      <c r="B159" s="75"/>
      <c r="C159" s="29"/>
      <c r="D159" s="29"/>
      <c r="E159" s="755"/>
      <c r="F159" s="338"/>
      <c r="G159" s="29"/>
      <c r="H159" s="29"/>
      <c r="I159" s="29"/>
      <c r="J159" s="29"/>
      <c r="K159" s="29"/>
      <c r="L159" s="29"/>
      <c r="M159" s="29"/>
      <c r="N159" s="29"/>
      <c r="O159" s="29"/>
      <c r="P159" s="29"/>
      <c r="Q159" s="325"/>
      <c r="R159" s="325"/>
      <c r="S159" s="29"/>
      <c r="T159" s="325"/>
      <c r="U159" s="29"/>
      <c r="V159" s="29"/>
      <c r="W159" s="29"/>
      <c r="X159" s="29"/>
      <c r="Y159" s="29"/>
      <c r="Z159" s="29"/>
      <c r="AA159" s="29"/>
    </row>
    <row r="160" spans="1:27" ht="15.75" customHeight="1">
      <c r="A160" s="29"/>
      <c r="B160" s="75"/>
      <c r="C160" s="29"/>
      <c r="D160" s="29"/>
      <c r="E160" s="755"/>
      <c r="F160" s="338"/>
      <c r="G160" s="29"/>
      <c r="H160" s="29"/>
      <c r="I160" s="29"/>
      <c r="J160" s="29"/>
      <c r="K160" s="29"/>
      <c r="L160" s="29"/>
      <c r="M160" s="29"/>
      <c r="N160" s="29"/>
      <c r="O160" s="29"/>
      <c r="P160" s="29"/>
      <c r="Q160" s="325"/>
      <c r="R160" s="325"/>
      <c r="S160" s="29"/>
      <c r="T160" s="325"/>
      <c r="U160" s="29"/>
      <c r="V160" s="29"/>
      <c r="W160" s="29"/>
      <c r="X160" s="29"/>
      <c r="Y160" s="29"/>
      <c r="Z160" s="29"/>
      <c r="AA160" s="29"/>
    </row>
    <row r="161" spans="1:27" ht="15.75" customHeight="1">
      <c r="A161" s="29"/>
      <c r="B161" s="75"/>
      <c r="C161" s="29"/>
      <c r="D161" s="29"/>
      <c r="E161" s="755"/>
      <c r="F161" s="338"/>
      <c r="G161" s="29"/>
      <c r="H161" s="29"/>
      <c r="I161" s="29"/>
      <c r="J161" s="29"/>
      <c r="K161" s="29"/>
      <c r="L161" s="29"/>
      <c r="M161" s="29"/>
      <c r="N161" s="29"/>
      <c r="O161" s="29"/>
      <c r="P161" s="29"/>
      <c r="Q161" s="325"/>
      <c r="R161" s="325"/>
      <c r="S161" s="29"/>
      <c r="T161" s="325"/>
      <c r="U161" s="29"/>
      <c r="V161" s="29"/>
      <c r="W161" s="29"/>
      <c r="X161" s="29"/>
      <c r="Y161" s="29"/>
      <c r="Z161" s="29"/>
      <c r="AA161" s="29"/>
    </row>
    <row r="162" spans="1:27" ht="15.75" customHeight="1">
      <c r="A162" s="29"/>
      <c r="B162" s="75"/>
      <c r="C162" s="29"/>
      <c r="D162" s="29"/>
      <c r="E162" s="755"/>
      <c r="F162" s="338"/>
      <c r="G162" s="29"/>
      <c r="H162" s="29"/>
      <c r="I162" s="29"/>
      <c r="J162" s="29"/>
      <c r="K162" s="29"/>
      <c r="L162" s="29"/>
      <c r="M162" s="29"/>
      <c r="N162" s="29"/>
      <c r="O162" s="29"/>
      <c r="P162" s="29"/>
      <c r="Q162" s="325"/>
      <c r="R162" s="325"/>
      <c r="S162" s="29"/>
      <c r="T162" s="325"/>
      <c r="U162" s="29"/>
      <c r="V162" s="29"/>
      <c r="W162" s="29"/>
      <c r="X162" s="29"/>
      <c r="Y162" s="29"/>
      <c r="Z162" s="29"/>
      <c r="AA162" s="29"/>
    </row>
    <row r="163" spans="1:27" ht="15.75" customHeight="1">
      <c r="A163" s="29"/>
      <c r="B163" s="75"/>
      <c r="C163" s="29"/>
      <c r="D163" s="29"/>
      <c r="E163" s="755"/>
      <c r="F163" s="338"/>
      <c r="G163" s="29"/>
      <c r="H163" s="29"/>
      <c r="I163" s="29"/>
      <c r="J163" s="29"/>
      <c r="K163" s="29"/>
      <c r="L163" s="29"/>
      <c r="M163" s="29"/>
      <c r="N163" s="29"/>
      <c r="O163" s="29"/>
      <c r="P163" s="29"/>
      <c r="Q163" s="325"/>
      <c r="R163" s="325"/>
      <c r="S163" s="29"/>
      <c r="T163" s="325"/>
      <c r="U163" s="29"/>
      <c r="V163" s="29"/>
      <c r="W163" s="29"/>
      <c r="X163" s="29"/>
      <c r="Y163" s="29"/>
      <c r="Z163" s="29"/>
      <c r="AA163" s="29"/>
    </row>
    <row r="164" spans="1:27" ht="15.75" customHeight="1">
      <c r="A164" s="29"/>
      <c r="B164" s="75"/>
      <c r="C164" s="29"/>
      <c r="D164" s="29"/>
      <c r="E164" s="755"/>
      <c r="F164" s="338"/>
      <c r="G164" s="29"/>
      <c r="H164" s="29"/>
      <c r="I164" s="29"/>
      <c r="J164" s="29"/>
      <c r="K164" s="29"/>
      <c r="L164" s="29"/>
      <c r="M164" s="29"/>
      <c r="N164" s="29"/>
      <c r="O164" s="29"/>
      <c r="P164" s="29"/>
      <c r="Q164" s="325"/>
      <c r="R164" s="325"/>
      <c r="S164" s="29"/>
      <c r="T164" s="325"/>
      <c r="U164" s="29"/>
      <c r="V164" s="29"/>
      <c r="W164" s="29"/>
      <c r="X164" s="29"/>
      <c r="Y164" s="29"/>
      <c r="Z164" s="29"/>
      <c r="AA164" s="29"/>
    </row>
    <row r="165" spans="1:27" ht="15.75" customHeight="1">
      <c r="A165" s="29"/>
      <c r="B165" s="75"/>
      <c r="C165" s="29"/>
      <c r="D165" s="29"/>
      <c r="E165" s="755"/>
      <c r="F165" s="338"/>
      <c r="G165" s="29"/>
      <c r="H165" s="29"/>
      <c r="I165" s="29"/>
      <c r="J165" s="29"/>
      <c r="K165" s="29"/>
      <c r="L165" s="29"/>
      <c r="M165" s="29"/>
      <c r="N165" s="29"/>
      <c r="O165" s="29"/>
      <c r="P165" s="29"/>
      <c r="Q165" s="325"/>
      <c r="R165" s="325"/>
      <c r="S165" s="29"/>
      <c r="T165" s="325"/>
      <c r="U165" s="29"/>
      <c r="V165" s="29"/>
      <c r="W165" s="29"/>
      <c r="X165" s="29"/>
      <c r="Y165" s="29"/>
      <c r="Z165" s="29"/>
      <c r="AA165" s="29"/>
    </row>
    <row r="166" spans="1:27" ht="15.75" customHeight="1">
      <c r="A166" s="29"/>
      <c r="B166" s="75"/>
      <c r="C166" s="29"/>
      <c r="D166" s="29"/>
      <c r="E166" s="755"/>
      <c r="F166" s="338"/>
      <c r="G166" s="29"/>
      <c r="H166" s="29"/>
      <c r="I166" s="29"/>
      <c r="J166" s="29"/>
      <c r="K166" s="29"/>
      <c r="L166" s="29"/>
      <c r="M166" s="29"/>
      <c r="N166" s="29"/>
      <c r="O166" s="29"/>
      <c r="P166" s="29"/>
      <c r="Q166" s="325"/>
      <c r="R166" s="325"/>
      <c r="S166" s="29"/>
      <c r="T166" s="325"/>
      <c r="U166" s="29"/>
      <c r="V166" s="29"/>
      <c r="W166" s="29"/>
      <c r="X166" s="29"/>
      <c r="Y166" s="29"/>
      <c r="Z166" s="29"/>
      <c r="AA166" s="29"/>
    </row>
    <row r="167" spans="1:27" ht="15.75" customHeight="1">
      <c r="A167" s="29"/>
      <c r="B167" s="75"/>
      <c r="C167" s="29"/>
      <c r="D167" s="29"/>
      <c r="E167" s="755"/>
      <c r="F167" s="338"/>
      <c r="G167" s="29"/>
      <c r="H167" s="29"/>
      <c r="I167" s="29"/>
      <c r="J167" s="29"/>
      <c r="K167" s="29"/>
      <c r="L167" s="29"/>
      <c r="M167" s="29"/>
      <c r="N167" s="29"/>
      <c r="O167" s="29"/>
      <c r="P167" s="29"/>
      <c r="Q167" s="325"/>
      <c r="R167" s="325"/>
      <c r="S167" s="29"/>
      <c r="T167" s="325"/>
      <c r="U167" s="29"/>
      <c r="V167" s="29"/>
      <c r="W167" s="29"/>
      <c r="X167" s="29"/>
      <c r="Y167" s="29"/>
      <c r="Z167" s="29"/>
      <c r="AA167" s="29"/>
    </row>
    <row r="168" spans="1:27" ht="15.75" customHeight="1">
      <c r="A168" s="29"/>
      <c r="B168" s="75"/>
      <c r="C168" s="29"/>
      <c r="D168" s="29"/>
      <c r="E168" s="755"/>
      <c r="F168" s="338"/>
      <c r="G168" s="29"/>
      <c r="H168" s="29"/>
      <c r="I168" s="29"/>
      <c r="J168" s="29"/>
      <c r="K168" s="29"/>
      <c r="L168" s="29"/>
      <c r="M168" s="29"/>
      <c r="N168" s="29"/>
      <c r="O168" s="29"/>
      <c r="P168" s="29"/>
      <c r="Q168" s="325"/>
      <c r="R168" s="325"/>
      <c r="S168" s="29"/>
      <c r="T168" s="325"/>
      <c r="U168" s="29"/>
      <c r="V168" s="29"/>
      <c r="W168" s="29"/>
      <c r="X168" s="29"/>
      <c r="Y168" s="29"/>
      <c r="Z168" s="29"/>
      <c r="AA168" s="29"/>
    </row>
    <row r="169" spans="1:27" ht="15.75" customHeight="1">
      <c r="A169" s="29"/>
      <c r="B169" s="75"/>
      <c r="C169" s="29"/>
      <c r="D169" s="29"/>
      <c r="E169" s="755"/>
      <c r="F169" s="338"/>
      <c r="G169" s="29"/>
      <c r="H169" s="29"/>
      <c r="I169" s="29"/>
      <c r="J169" s="29"/>
      <c r="K169" s="29"/>
      <c r="L169" s="29"/>
      <c r="M169" s="29"/>
      <c r="N169" s="29"/>
      <c r="O169" s="29"/>
      <c r="P169" s="29"/>
      <c r="Q169" s="325"/>
      <c r="R169" s="325"/>
      <c r="S169" s="29"/>
      <c r="T169" s="325"/>
      <c r="U169" s="29"/>
      <c r="V169" s="29"/>
      <c r="W169" s="29"/>
      <c r="X169" s="29"/>
      <c r="Y169" s="29"/>
      <c r="Z169" s="29"/>
      <c r="AA169" s="29"/>
    </row>
    <row r="170" spans="1:27" ht="15.75" customHeight="1">
      <c r="A170" s="29"/>
      <c r="B170" s="75"/>
      <c r="C170" s="29"/>
      <c r="D170" s="29"/>
      <c r="E170" s="755"/>
      <c r="F170" s="338"/>
      <c r="G170" s="29"/>
      <c r="H170" s="29"/>
      <c r="I170" s="29"/>
      <c r="J170" s="29"/>
      <c r="K170" s="29"/>
      <c r="L170" s="29"/>
      <c r="M170" s="29"/>
      <c r="N170" s="29"/>
      <c r="O170" s="29"/>
      <c r="P170" s="29"/>
      <c r="Q170" s="325"/>
      <c r="R170" s="325"/>
      <c r="S170" s="29"/>
      <c r="T170" s="325"/>
      <c r="U170" s="29"/>
      <c r="V170" s="29"/>
      <c r="W170" s="29"/>
      <c r="X170" s="29"/>
      <c r="Y170" s="29"/>
      <c r="Z170" s="29"/>
      <c r="AA170" s="29"/>
    </row>
    <row r="171" spans="1:27" ht="15.75" customHeight="1">
      <c r="A171" s="29"/>
      <c r="B171" s="75"/>
      <c r="C171" s="29"/>
      <c r="D171" s="29"/>
      <c r="E171" s="755"/>
      <c r="F171" s="338"/>
      <c r="G171" s="29"/>
      <c r="H171" s="29"/>
      <c r="I171" s="29"/>
      <c r="J171" s="29"/>
      <c r="K171" s="29"/>
      <c r="L171" s="29"/>
      <c r="M171" s="29"/>
      <c r="N171" s="29"/>
      <c r="O171" s="29"/>
      <c r="P171" s="29"/>
      <c r="Q171" s="325"/>
      <c r="R171" s="325"/>
      <c r="S171" s="29"/>
      <c r="T171" s="325"/>
      <c r="U171" s="29"/>
      <c r="V171" s="29"/>
      <c r="W171" s="29"/>
      <c r="X171" s="29"/>
      <c r="Y171" s="29"/>
      <c r="Z171" s="29"/>
      <c r="AA171" s="29"/>
    </row>
    <row r="172" spans="1:27" ht="15.75" customHeight="1">
      <c r="A172" s="29"/>
      <c r="B172" s="75"/>
      <c r="C172" s="29"/>
      <c r="D172" s="29"/>
      <c r="E172" s="755"/>
      <c r="F172" s="338"/>
      <c r="G172" s="29"/>
      <c r="H172" s="29"/>
      <c r="I172" s="29"/>
      <c r="J172" s="29"/>
      <c r="K172" s="29"/>
      <c r="L172" s="29"/>
      <c r="M172" s="29"/>
      <c r="N172" s="29"/>
      <c r="O172" s="29"/>
      <c r="P172" s="29"/>
      <c r="Q172" s="325"/>
      <c r="R172" s="325"/>
      <c r="S172" s="29"/>
      <c r="T172" s="325"/>
      <c r="U172" s="29"/>
      <c r="V172" s="29"/>
      <c r="W172" s="29"/>
      <c r="X172" s="29"/>
      <c r="Y172" s="29"/>
      <c r="Z172" s="29"/>
      <c r="AA172" s="29"/>
    </row>
    <row r="173" spans="1:27" ht="15.75" customHeight="1">
      <c r="A173" s="29"/>
      <c r="B173" s="75"/>
      <c r="C173" s="29"/>
      <c r="D173" s="29"/>
      <c r="E173" s="755"/>
      <c r="F173" s="338"/>
      <c r="G173" s="29"/>
      <c r="H173" s="29"/>
      <c r="I173" s="29"/>
      <c r="J173" s="29"/>
      <c r="K173" s="29"/>
      <c r="L173" s="29"/>
      <c r="M173" s="29"/>
      <c r="N173" s="29"/>
      <c r="O173" s="29"/>
      <c r="P173" s="29"/>
      <c r="Q173" s="325"/>
      <c r="R173" s="325"/>
      <c r="S173" s="29"/>
      <c r="T173" s="325"/>
      <c r="U173" s="29"/>
      <c r="V173" s="29"/>
      <c r="W173" s="29"/>
      <c r="X173" s="29"/>
      <c r="Y173" s="29"/>
      <c r="Z173" s="29"/>
      <c r="AA173" s="29"/>
    </row>
    <row r="174" spans="1:27" ht="15.75" customHeight="1">
      <c r="A174" s="29"/>
      <c r="B174" s="75"/>
      <c r="C174" s="29"/>
      <c r="D174" s="29"/>
      <c r="E174" s="755"/>
      <c r="F174" s="338"/>
      <c r="G174" s="29"/>
      <c r="H174" s="29"/>
      <c r="I174" s="29"/>
      <c r="J174" s="29"/>
      <c r="K174" s="29"/>
      <c r="L174" s="29"/>
      <c r="M174" s="29"/>
      <c r="N174" s="29"/>
      <c r="O174" s="29"/>
      <c r="P174" s="29"/>
      <c r="Q174" s="325"/>
      <c r="R174" s="325"/>
      <c r="S174" s="29"/>
      <c r="T174" s="325"/>
      <c r="U174" s="29"/>
      <c r="V174" s="29"/>
      <c r="W174" s="29"/>
      <c r="X174" s="29"/>
      <c r="Y174" s="29"/>
      <c r="Z174" s="29"/>
      <c r="AA174" s="29"/>
    </row>
    <row r="175" spans="1:27" ht="15.75" customHeight="1">
      <c r="A175" s="29"/>
      <c r="B175" s="75"/>
      <c r="C175" s="29"/>
      <c r="D175" s="29"/>
      <c r="E175" s="755"/>
      <c r="F175" s="338"/>
      <c r="G175" s="29"/>
      <c r="H175" s="29"/>
      <c r="I175" s="29"/>
      <c r="J175" s="29"/>
      <c r="K175" s="29"/>
      <c r="L175" s="29"/>
      <c r="M175" s="29"/>
      <c r="N175" s="29"/>
      <c r="O175" s="29"/>
      <c r="P175" s="29"/>
      <c r="Q175" s="325"/>
      <c r="R175" s="325"/>
      <c r="S175" s="29"/>
      <c r="T175" s="325"/>
      <c r="U175" s="29"/>
      <c r="V175" s="29"/>
      <c r="W175" s="29"/>
      <c r="X175" s="29"/>
      <c r="Y175" s="29"/>
      <c r="Z175" s="29"/>
      <c r="AA175" s="29"/>
    </row>
    <row r="176" spans="1:27" ht="15.75" customHeight="1">
      <c r="A176" s="29"/>
      <c r="B176" s="75"/>
      <c r="C176" s="29"/>
      <c r="D176" s="29"/>
      <c r="E176" s="755"/>
      <c r="F176" s="338"/>
      <c r="G176" s="29"/>
      <c r="H176" s="29"/>
      <c r="I176" s="29"/>
      <c r="J176" s="29"/>
      <c r="K176" s="29"/>
      <c r="L176" s="29"/>
      <c r="M176" s="29"/>
      <c r="N176" s="29"/>
      <c r="O176" s="29"/>
      <c r="P176" s="29"/>
      <c r="Q176" s="325"/>
      <c r="R176" s="325"/>
      <c r="S176" s="29"/>
      <c r="T176" s="325"/>
      <c r="U176" s="29"/>
      <c r="V176" s="29"/>
      <c r="W176" s="29"/>
      <c r="X176" s="29"/>
      <c r="Y176" s="29"/>
      <c r="Z176" s="29"/>
      <c r="AA176" s="29"/>
    </row>
    <row r="177" spans="1:27" ht="15.75" customHeight="1">
      <c r="A177" s="29"/>
      <c r="B177" s="75"/>
      <c r="C177" s="29"/>
      <c r="D177" s="29"/>
      <c r="E177" s="755"/>
      <c r="F177" s="338"/>
      <c r="G177" s="29"/>
      <c r="H177" s="29"/>
      <c r="I177" s="29"/>
      <c r="J177" s="29"/>
      <c r="K177" s="29"/>
      <c r="L177" s="29"/>
      <c r="M177" s="29"/>
      <c r="N177" s="29"/>
      <c r="O177" s="29"/>
      <c r="P177" s="29"/>
      <c r="Q177" s="325"/>
      <c r="R177" s="325"/>
      <c r="S177" s="29"/>
      <c r="T177" s="325"/>
      <c r="U177" s="29"/>
      <c r="V177" s="29"/>
      <c r="W177" s="29"/>
      <c r="X177" s="29"/>
      <c r="Y177" s="29"/>
      <c r="Z177" s="29"/>
      <c r="AA177" s="29"/>
    </row>
    <row r="178" spans="1:27" ht="15.75" customHeight="1">
      <c r="A178" s="29"/>
      <c r="B178" s="75"/>
      <c r="C178" s="29"/>
      <c r="D178" s="29"/>
      <c r="E178" s="755"/>
      <c r="F178" s="338"/>
      <c r="G178" s="29"/>
      <c r="H178" s="29"/>
      <c r="I178" s="29"/>
      <c r="J178" s="29"/>
      <c r="K178" s="29"/>
      <c r="L178" s="29"/>
      <c r="M178" s="29"/>
      <c r="N178" s="29"/>
      <c r="O178" s="29"/>
      <c r="P178" s="29"/>
      <c r="Q178" s="325"/>
      <c r="R178" s="325"/>
      <c r="S178" s="29"/>
      <c r="T178" s="325"/>
      <c r="U178" s="29"/>
      <c r="V178" s="29"/>
      <c r="W178" s="29"/>
      <c r="X178" s="29"/>
      <c r="Y178" s="29"/>
      <c r="Z178" s="29"/>
      <c r="AA178" s="29"/>
    </row>
    <row r="179" spans="1:27" ht="15.75" customHeight="1">
      <c r="A179" s="29"/>
      <c r="B179" s="75"/>
      <c r="C179" s="29"/>
      <c r="D179" s="29"/>
      <c r="E179" s="755"/>
      <c r="F179" s="338"/>
      <c r="G179" s="29"/>
      <c r="H179" s="29"/>
      <c r="I179" s="29"/>
      <c r="J179" s="29"/>
      <c r="K179" s="29"/>
      <c r="L179" s="29"/>
      <c r="M179" s="29"/>
      <c r="N179" s="29"/>
      <c r="O179" s="29"/>
      <c r="P179" s="29"/>
      <c r="Q179" s="325"/>
      <c r="R179" s="325"/>
      <c r="S179" s="29"/>
      <c r="T179" s="325"/>
      <c r="U179" s="29"/>
      <c r="V179" s="29"/>
      <c r="W179" s="29"/>
      <c r="X179" s="29"/>
      <c r="Y179" s="29"/>
      <c r="Z179" s="29"/>
      <c r="AA179" s="29"/>
    </row>
    <row r="180" spans="1:27" ht="15.75" customHeight="1">
      <c r="A180" s="29"/>
      <c r="B180" s="75"/>
      <c r="C180" s="29"/>
      <c r="D180" s="29"/>
      <c r="E180" s="755"/>
      <c r="F180" s="338"/>
      <c r="G180" s="29"/>
      <c r="H180" s="29"/>
      <c r="I180" s="29"/>
      <c r="J180" s="29"/>
      <c r="K180" s="29"/>
      <c r="L180" s="29"/>
      <c r="M180" s="29"/>
      <c r="N180" s="29"/>
      <c r="O180" s="29"/>
      <c r="P180" s="29"/>
      <c r="Q180" s="325"/>
      <c r="R180" s="325"/>
      <c r="S180" s="29"/>
      <c r="T180" s="325"/>
      <c r="U180" s="29"/>
      <c r="V180" s="29"/>
      <c r="W180" s="29"/>
      <c r="X180" s="29"/>
      <c r="Y180" s="29"/>
      <c r="Z180" s="29"/>
      <c r="AA180" s="29"/>
    </row>
    <row r="181" spans="1:27" ht="15.75" customHeight="1">
      <c r="A181" s="29"/>
      <c r="B181" s="75"/>
      <c r="C181" s="29"/>
      <c r="D181" s="29"/>
      <c r="E181" s="755"/>
      <c r="F181" s="338"/>
      <c r="G181" s="29"/>
      <c r="H181" s="29"/>
      <c r="I181" s="29"/>
      <c r="J181" s="29"/>
      <c r="K181" s="29"/>
      <c r="L181" s="29"/>
      <c r="M181" s="29"/>
      <c r="N181" s="29"/>
      <c r="O181" s="29"/>
      <c r="P181" s="29"/>
      <c r="Q181" s="325"/>
      <c r="R181" s="325"/>
      <c r="S181" s="29"/>
      <c r="T181" s="325"/>
      <c r="U181" s="29"/>
      <c r="V181" s="29"/>
      <c r="W181" s="29"/>
      <c r="X181" s="29"/>
      <c r="Y181" s="29"/>
      <c r="Z181" s="29"/>
      <c r="AA181" s="29"/>
    </row>
    <row r="182" spans="1:27" ht="15.75" customHeight="1">
      <c r="A182" s="29"/>
      <c r="B182" s="75"/>
      <c r="C182" s="29"/>
      <c r="D182" s="29"/>
      <c r="E182" s="755"/>
      <c r="F182" s="338"/>
      <c r="G182" s="29"/>
      <c r="H182" s="29"/>
      <c r="I182" s="29"/>
      <c r="J182" s="29"/>
      <c r="K182" s="29"/>
      <c r="L182" s="29"/>
      <c r="M182" s="29"/>
      <c r="N182" s="29"/>
      <c r="O182" s="29"/>
      <c r="P182" s="29"/>
      <c r="Q182" s="325"/>
      <c r="R182" s="325"/>
      <c r="S182" s="29"/>
      <c r="T182" s="325"/>
      <c r="U182" s="29"/>
      <c r="V182" s="29"/>
      <c r="W182" s="29"/>
      <c r="X182" s="29"/>
      <c r="Y182" s="29"/>
      <c r="Z182" s="29"/>
      <c r="AA182" s="29"/>
    </row>
    <row r="183" spans="1:27" ht="15.75" customHeight="1">
      <c r="A183" s="29"/>
      <c r="B183" s="75"/>
      <c r="C183" s="29"/>
      <c r="D183" s="29"/>
      <c r="E183" s="755"/>
      <c r="F183" s="338"/>
      <c r="G183" s="29"/>
      <c r="H183" s="29"/>
      <c r="I183" s="29"/>
      <c r="J183" s="29"/>
      <c r="K183" s="29"/>
      <c r="L183" s="29"/>
      <c r="M183" s="29"/>
      <c r="N183" s="29"/>
      <c r="O183" s="29"/>
      <c r="P183" s="29"/>
      <c r="Q183" s="325"/>
      <c r="R183" s="325"/>
      <c r="S183" s="29"/>
      <c r="T183" s="325"/>
      <c r="U183" s="29"/>
      <c r="V183" s="29"/>
      <c r="W183" s="29"/>
      <c r="X183" s="29"/>
      <c r="Y183" s="29"/>
      <c r="Z183" s="29"/>
      <c r="AA183" s="29"/>
    </row>
    <row r="184" spans="1:27" ht="15.75" customHeight="1">
      <c r="A184" s="29"/>
      <c r="B184" s="75"/>
      <c r="C184" s="29"/>
      <c r="D184" s="29"/>
      <c r="E184" s="755"/>
      <c r="F184" s="338"/>
      <c r="G184" s="29"/>
      <c r="H184" s="29"/>
      <c r="I184" s="29"/>
      <c r="J184" s="29"/>
      <c r="K184" s="29"/>
      <c r="L184" s="29"/>
      <c r="M184" s="29"/>
      <c r="N184" s="29"/>
      <c r="O184" s="29"/>
      <c r="P184" s="29"/>
      <c r="Q184" s="325"/>
      <c r="R184" s="325"/>
      <c r="S184" s="29"/>
      <c r="T184" s="325"/>
      <c r="U184" s="29"/>
      <c r="V184" s="29"/>
      <c r="W184" s="29"/>
      <c r="X184" s="29"/>
      <c r="Y184" s="29"/>
      <c r="Z184" s="29"/>
      <c r="AA184" s="29"/>
    </row>
    <row r="185" spans="1:27" ht="15.75" customHeight="1">
      <c r="A185" s="29"/>
      <c r="B185" s="75"/>
      <c r="C185" s="29"/>
      <c r="D185" s="29"/>
      <c r="E185" s="755"/>
      <c r="F185" s="338"/>
      <c r="G185" s="29"/>
      <c r="H185" s="29"/>
      <c r="I185" s="29"/>
      <c r="J185" s="29"/>
      <c r="K185" s="29"/>
      <c r="L185" s="29"/>
      <c r="M185" s="29"/>
      <c r="N185" s="29"/>
      <c r="O185" s="29"/>
      <c r="P185" s="29"/>
      <c r="Q185" s="325"/>
      <c r="R185" s="325"/>
      <c r="S185" s="29"/>
      <c r="T185" s="325"/>
      <c r="U185" s="29"/>
      <c r="V185" s="29"/>
      <c r="W185" s="29"/>
      <c r="X185" s="29"/>
      <c r="Y185" s="29"/>
      <c r="Z185" s="29"/>
      <c r="AA185" s="29"/>
    </row>
    <row r="186" spans="1:27" ht="15.75" customHeight="1">
      <c r="A186" s="29"/>
      <c r="B186" s="75"/>
      <c r="C186" s="29"/>
      <c r="D186" s="29"/>
      <c r="E186" s="755"/>
      <c r="F186" s="338"/>
      <c r="G186" s="29"/>
      <c r="H186" s="29"/>
      <c r="I186" s="29"/>
      <c r="J186" s="29"/>
      <c r="K186" s="29"/>
      <c r="L186" s="29"/>
      <c r="M186" s="29"/>
      <c r="N186" s="29"/>
      <c r="O186" s="29"/>
      <c r="P186" s="29"/>
      <c r="Q186" s="325"/>
      <c r="R186" s="325"/>
      <c r="S186" s="29"/>
      <c r="T186" s="325"/>
      <c r="U186" s="29"/>
      <c r="V186" s="29"/>
      <c r="W186" s="29"/>
      <c r="X186" s="29"/>
      <c r="Y186" s="29"/>
      <c r="Z186" s="29"/>
      <c r="AA186" s="29"/>
    </row>
    <row r="187" spans="1:27" ht="15.75" customHeight="1">
      <c r="A187" s="29"/>
      <c r="B187" s="75"/>
      <c r="C187" s="29"/>
      <c r="D187" s="29"/>
      <c r="E187" s="755"/>
      <c r="F187" s="338"/>
      <c r="G187" s="29"/>
      <c r="H187" s="29"/>
      <c r="I187" s="29"/>
      <c r="J187" s="29"/>
      <c r="K187" s="29"/>
      <c r="L187" s="29"/>
      <c r="M187" s="29"/>
      <c r="N187" s="29"/>
      <c r="O187" s="29"/>
      <c r="P187" s="29"/>
      <c r="Q187" s="325"/>
      <c r="R187" s="325"/>
      <c r="S187" s="29"/>
      <c r="T187" s="325"/>
      <c r="U187" s="29"/>
      <c r="V187" s="29"/>
      <c r="W187" s="29"/>
      <c r="X187" s="29"/>
      <c r="Y187" s="29"/>
      <c r="Z187" s="29"/>
      <c r="AA187" s="29"/>
    </row>
    <row r="188" spans="1:27" ht="15.75" customHeight="1">
      <c r="A188" s="29"/>
      <c r="B188" s="75"/>
      <c r="C188" s="29"/>
      <c r="D188" s="29"/>
      <c r="E188" s="755"/>
      <c r="F188" s="338"/>
      <c r="G188" s="29"/>
      <c r="H188" s="29"/>
      <c r="I188" s="29"/>
      <c r="J188" s="29"/>
      <c r="K188" s="29"/>
      <c r="L188" s="29"/>
      <c r="M188" s="29"/>
      <c r="N188" s="29"/>
      <c r="O188" s="29"/>
      <c r="P188" s="29"/>
      <c r="Q188" s="325"/>
      <c r="R188" s="325"/>
      <c r="S188" s="29"/>
      <c r="T188" s="325"/>
      <c r="U188" s="29"/>
      <c r="V188" s="29"/>
      <c r="W188" s="29"/>
      <c r="X188" s="29"/>
      <c r="Y188" s="29"/>
      <c r="Z188" s="29"/>
      <c r="AA188" s="29"/>
    </row>
    <row r="189" spans="1:27" ht="15.75" customHeight="1">
      <c r="A189" s="29"/>
      <c r="B189" s="75"/>
      <c r="C189" s="29"/>
      <c r="D189" s="29"/>
      <c r="E189" s="755"/>
      <c r="F189" s="338"/>
      <c r="G189" s="29"/>
      <c r="H189" s="29"/>
      <c r="I189" s="29"/>
      <c r="J189" s="29"/>
      <c r="K189" s="29"/>
      <c r="L189" s="29"/>
      <c r="M189" s="29"/>
      <c r="N189" s="29"/>
      <c r="O189" s="29"/>
      <c r="P189" s="29"/>
      <c r="Q189" s="325"/>
      <c r="R189" s="325"/>
      <c r="S189" s="29"/>
      <c r="T189" s="325"/>
      <c r="U189" s="29"/>
      <c r="V189" s="29"/>
      <c r="W189" s="29"/>
      <c r="X189" s="29"/>
      <c r="Y189" s="29"/>
      <c r="Z189" s="29"/>
      <c r="AA189" s="29"/>
    </row>
    <row r="190" spans="1:27" ht="15.75" customHeight="1">
      <c r="A190" s="29"/>
      <c r="B190" s="75"/>
      <c r="C190" s="29"/>
      <c r="D190" s="29"/>
      <c r="E190" s="755"/>
      <c r="F190" s="338"/>
      <c r="G190" s="29"/>
      <c r="H190" s="29"/>
      <c r="I190" s="29"/>
      <c r="J190" s="29"/>
      <c r="K190" s="29"/>
      <c r="L190" s="29"/>
      <c r="M190" s="29"/>
      <c r="N190" s="29"/>
      <c r="O190" s="29"/>
      <c r="P190" s="29"/>
      <c r="Q190" s="325"/>
      <c r="R190" s="325"/>
      <c r="S190" s="29"/>
      <c r="T190" s="325"/>
      <c r="U190" s="29"/>
      <c r="V190" s="29"/>
      <c r="W190" s="29"/>
      <c r="X190" s="29"/>
      <c r="Y190" s="29"/>
      <c r="Z190" s="29"/>
      <c r="AA190" s="29"/>
    </row>
    <row r="191" spans="1:27" ht="15.75" customHeight="1">
      <c r="A191" s="29"/>
      <c r="B191" s="75"/>
      <c r="C191" s="29"/>
      <c r="D191" s="29"/>
      <c r="E191" s="755"/>
      <c r="F191" s="338"/>
      <c r="G191" s="29"/>
      <c r="H191" s="29"/>
      <c r="I191" s="29"/>
      <c r="J191" s="29"/>
      <c r="K191" s="29"/>
      <c r="L191" s="29"/>
      <c r="M191" s="29"/>
      <c r="N191" s="29"/>
      <c r="O191" s="29"/>
      <c r="P191" s="29"/>
      <c r="Q191" s="325"/>
      <c r="R191" s="325"/>
      <c r="S191" s="29"/>
      <c r="T191" s="325"/>
      <c r="U191" s="29"/>
      <c r="V191" s="29"/>
      <c r="W191" s="29"/>
      <c r="X191" s="29"/>
      <c r="Y191" s="29"/>
      <c r="Z191" s="29"/>
      <c r="AA191" s="29"/>
    </row>
    <row r="192" spans="1:27" ht="15.75" customHeight="1">
      <c r="A192" s="29"/>
      <c r="B192" s="75"/>
      <c r="C192" s="29"/>
      <c r="D192" s="29"/>
      <c r="E192" s="755"/>
      <c r="F192" s="338"/>
      <c r="G192" s="29"/>
      <c r="H192" s="29"/>
      <c r="I192" s="29"/>
      <c r="J192" s="29"/>
      <c r="K192" s="29"/>
      <c r="L192" s="29"/>
      <c r="M192" s="29"/>
      <c r="N192" s="29"/>
      <c r="O192" s="29"/>
      <c r="P192" s="29"/>
      <c r="Q192" s="325"/>
      <c r="R192" s="325"/>
      <c r="S192" s="29"/>
      <c r="T192" s="325"/>
      <c r="U192" s="29"/>
      <c r="V192" s="29"/>
      <c r="W192" s="29"/>
      <c r="X192" s="29"/>
      <c r="Y192" s="29"/>
      <c r="Z192" s="29"/>
      <c r="AA192" s="29"/>
    </row>
    <row r="193" spans="1:27" ht="15.75" customHeight="1">
      <c r="A193" s="29"/>
      <c r="B193" s="75"/>
      <c r="C193" s="29"/>
      <c r="D193" s="29"/>
      <c r="E193" s="755"/>
      <c r="F193" s="338"/>
      <c r="G193" s="29"/>
      <c r="H193" s="29"/>
      <c r="I193" s="29"/>
      <c r="J193" s="29"/>
      <c r="K193" s="29"/>
      <c r="L193" s="29"/>
      <c r="M193" s="29"/>
      <c r="N193" s="29"/>
      <c r="O193" s="29"/>
      <c r="P193" s="29"/>
      <c r="Q193" s="325"/>
      <c r="R193" s="325"/>
      <c r="S193" s="29"/>
      <c r="T193" s="325"/>
      <c r="U193" s="29"/>
      <c r="V193" s="29"/>
      <c r="W193" s="29"/>
      <c r="X193" s="29"/>
      <c r="Y193" s="29"/>
      <c r="Z193" s="29"/>
      <c r="AA193" s="29"/>
    </row>
    <row r="194" spans="1:27" ht="15.75" customHeight="1">
      <c r="A194" s="29"/>
      <c r="B194" s="75"/>
      <c r="C194" s="29"/>
      <c r="D194" s="29"/>
      <c r="E194" s="755"/>
      <c r="F194" s="338"/>
      <c r="G194" s="29"/>
      <c r="H194" s="29"/>
      <c r="I194" s="29"/>
      <c r="J194" s="29"/>
      <c r="K194" s="29"/>
      <c r="L194" s="29"/>
      <c r="M194" s="29"/>
      <c r="N194" s="29"/>
      <c r="O194" s="29"/>
      <c r="P194" s="29"/>
      <c r="Q194" s="325"/>
      <c r="R194" s="325"/>
      <c r="S194" s="29"/>
      <c r="T194" s="325"/>
      <c r="U194" s="29"/>
      <c r="V194" s="29"/>
      <c r="W194" s="29"/>
      <c r="X194" s="29"/>
      <c r="Y194" s="29"/>
      <c r="Z194" s="29"/>
      <c r="AA194" s="29"/>
    </row>
    <row r="195" spans="1:27" ht="15.75" customHeight="1">
      <c r="A195" s="29"/>
      <c r="B195" s="75"/>
      <c r="C195" s="29"/>
      <c r="D195" s="29"/>
      <c r="E195" s="755"/>
      <c r="F195" s="338"/>
      <c r="G195" s="29"/>
      <c r="H195" s="29"/>
      <c r="I195" s="29"/>
      <c r="J195" s="29"/>
      <c r="K195" s="29"/>
      <c r="L195" s="29"/>
      <c r="M195" s="29"/>
      <c r="N195" s="29"/>
      <c r="O195" s="29"/>
      <c r="P195" s="29"/>
      <c r="Q195" s="325"/>
      <c r="R195" s="325"/>
      <c r="S195" s="29"/>
      <c r="T195" s="325"/>
      <c r="U195" s="29"/>
      <c r="V195" s="29"/>
      <c r="W195" s="29"/>
      <c r="X195" s="29"/>
      <c r="Y195" s="29"/>
      <c r="Z195" s="29"/>
      <c r="AA195" s="29"/>
    </row>
    <row r="196" spans="1:27" ht="15.75" customHeight="1">
      <c r="A196" s="29"/>
      <c r="B196" s="75"/>
      <c r="C196" s="29"/>
      <c r="D196" s="29"/>
      <c r="E196" s="755"/>
      <c r="F196" s="338"/>
      <c r="G196" s="29"/>
      <c r="H196" s="29"/>
      <c r="I196" s="29"/>
      <c r="J196" s="29"/>
      <c r="K196" s="29"/>
      <c r="L196" s="29"/>
      <c r="M196" s="29"/>
      <c r="N196" s="29"/>
      <c r="O196" s="29"/>
      <c r="P196" s="29"/>
      <c r="Q196" s="325"/>
      <c r="R196" s="325"/>
      <c r="S196" s="29"/>
      <c r="T196" s="325"/>
      <c r="U196" s="29"/>
      <c r="V196" s="29"/>
      <c r="W196" s="29"/>
      <c r="X196" s="29"/>
      <c r="Y196" s="29"/>
      <c r="Z196" s="29"/>
      <c r="AA196" s="29"/>
    </row>
    <row r="197" spans="1:27" ht="15.75" customHeight="1">
      <c r="A197" s="29"/>
      <c r="B197" s="75"/>
      <c r="C197" s="29"/>
      <c r="D197" s="29"/>
      <c r="E197" s="755"/>
      <c r="F197" s="338"/>
      <c r="G197" s="29"/>
      <c r="H197" s="29"/>
      <c r="I197" s="29"/>
      <c r="J197" s="29"/>
      <c r="K197" s="29"/>
      <c r="L197" s="29"/>
      <c r="M197" s="29"/>
      <c r="N197" s="29"/>
      <c r="O197" s="29"/>
      <c r="P197" s="29"/>
      <c r="Q197" s="325"/>
      <c r="R197" s="325"/>
      <c r="S197" s="29"/>
      <c r="T197" s="325"/>
      <c r="U197" s="29"/>
      <c r="V197" s="29"/>
      <c r="W197" s="29"/>
      <c r="X197" s="29"/>
      <c r="Y197" s="29"/>
      <c r="Z197" s="29"/>
      <c r="AA197" s="29"/>
    </row>
    <row r="198" spans="1:27" ht="15.75" customHeight="1">
      <c r="A198" s="29"/>
      <c r="B198" s="75"/>
      <c r="C198" s="29"/>
      <c r="D198" s="29"/>
      <c r="E198" s="755"/>
      <c r="F198" s="338"/>
      <c r="G198" s="29"/>
      <c r="H198" s="29"/>
      <c r="I198" s="29"/>
      <c r="J198" s="29"/>
      <c r="K198" s="29"/>
      <c r="L198" s="29"/>
      <c r="M198" s="29"/>
      <c r="N198" s="29"/>
      <c r="O198" s="29"/>
      <c r="P198" s="29"/>
      <c r="Q198" s="325"/>
      <c r="R198" s="325"/>
      <c r="S198" s="29"/>
      <c r="T198" s="325"/>
      <c r="U198" s="29"/>
      <c r="V198" s="29"/>
      <c r="W198" s="29"/>
      <c r="X198" s="29"/>
      <c r="Y198" s="29"/>
      <c r="Z198" s="29"/>
      <c r="AA198" s="29"/>
    </row>
    <row r="199" spans="1:27" ht="15.75" customHeight="1">
      <c r="A199" s="29"/>
      <c r="B199" s="75"/>
      <c r="C199" s="29"/>
      <c r="D199" s="29"/>
      <c r="E199" s="755"/>
      <c r="F199" s="338"/>
      <c r="G199" s="29"/>
      <c r="H199" s="29"/>
      <c r="I199" s="29"/>
      <c r="J199" s="29"/>
      <c r="K199" s="29"/>
      <c r="L199" s="29"/>
      <c r="M199" s="29"/>
      <c r="N199" s="29"/>
      <c r="O199" s="29"/>
      <c r="P199" s="29"/>
      <c r="Q199" s="325"/>
      <c r="R199" s="325"/>
      <c r="S199" s="29"/>
      <c r="T199" s="325"/>
      <c r="U199" s="29"/>
      <c r="V199" s="29"/>
      <c r="W199" s="29"/>
      <c r="X199" s="29"/>
      <c r="Y199" s="29"/>
      <c r="Z199" s="29"/>
      <c r="AA199" s="29"/>
    </row>
    <row r="200" spans="1:27" ht="15.75" customHeight="1">
      <c r="A200" s="29"/>
      <c r="B200" s="75"/>
      <c r="C200" s="29"/>
      <c r="D200" s="29"/>
      <c r="E200" s="755"/>
      <c r="F200" s="338"/>
      <c r="G200" s="29"/>
      <c r="H200" s="29"/>
      <c r="I200" s="29"/>
      <c r="J200" s="29"/>
      <c r="K200" s="29"/>
      <c r="L200" s="29"/>
      <c r="M200" s="29"/>
      <c r="N200" s="29"/>
      <c r="O200" s="29"/>
      <c r="P200" s="29"/>
      <c r="Q200" s="325"/>
      <c r="R200" s="325"/>
      <c r="S200" s="29"/>
      <c r="T200" s="325"/>
      <c r="U200" s="29"/>
      <c r="V200" s="29"/>
      <c r="W200" s="29"/>
      <c r="X200" s="29"/>
      <c r="Y200" s="29"/>
      <c r="Z200" s="29"/>
      <c r="AA200" s="29"/>
    </row>
    <row r="201" spans="1:27" ht="15.75" customHeight="1">
      <c r="A201" s="29"/>
      <c r="B201" s="75"/>
      <c r="C201" s="29"/>
      <c r="D201" s="29"/>
      <c r="E201" s="755"/>
      <c r="F201" s="338"/>
      <c r="G201" s="29"/>
      <c r="H201" s="29"/>
      <c r="I201" s="29"/>
      <c r="J201" s="29"/>
      <c r="K201" s="29"/>
      <c r="L201" s="29"/>
      <c r="M201" s="29"/>
      <c r="N201" s="29"/>
      <c r="O201" s="29"/>
      <c r="P201" s="29"/>
      <c r="Q201" s="325"/>
      <c r="R201" s="325"/>
      <c r="S201" s="29"/>
      <c r="T201" s="325"/>
      <c r="U201" s="29"/>
      <c r="V201" s="29"/>
      <c r="W201" s="29"/>
      <c r="X201" s="29"/>
      <c r="Y201" s="29"/>
      <c r="Z201" s="29"/>
      <c r="AA201" s="29"/>
    </row>
    <row r="202" spans="1:27" ht="15.75" customHeight="1">
      <c r="A202" s="29"/>
      <c r="B202" s="75"/>
      <c r="C202" s="29"/>
      <c r="D202" s="29"/>
      <c r="E202" s="755"/>
      <c r="F202" s="338"/>
      <c r="G202" s="29"/>
      <c r="H202" s="29"/>
      <c r="I202" s="29"/>
      <c r="J202" s="29"/>
      <c r="K202" s="29"/>
      <c r="L202" s="29"/>
      <c r="M202" s="29"/>
      <c r="N202" s="29"/>
      <c r="O202" s="29"/>
      <c r="P202" s="29"/>
      <c r="Q202" s="325"/>
      <c r="R202" s="325"/>
      <c r="S202" s="29"/>
      <c r="T202" s="325"/>
      <c r="U202" s="29"/>
      <c r="V202" s="29"/>
      <c r="W202" s="29"/>
      <c r="X202" s="29"/>
      <c r="Y202" s="29"/>
      <c r="Z202" s="29"/>
      <c r="AA202" s="29"/>
    </row>
    <row r="203" spans="1:27" ht="15.75" customHeight="1">
      <c r="A203" s="29"/>
      <c r="B203" s="75"/>
      <c r="C203" s="29"/>
      <c r="D203" s="29"/>
      <c r="E203" s="755"/>
      <c r="F203" s="338"/>
      <c r="G203" s="29"/>
      <c r="H203" s="29"/>
      <c r="I203" s="29"/>
      <c r="J203" s="29"/>
      <c r="K203" s="29"/>
      <c r="L203" s="29"/>
      <c r="M203" s="29"/>
      <c r="N203" s="29"/>
      <c r="O203" s="29"/>
      <c r="P203" s="29"/>
      <c r="Q203" s="325"/>
      <c r="R203" s="325"/>
      <c r="S203" s="29"/>
      <c r="T203" s="325"/>
      <c r="U203" s="29"/>
      <c r="V203" s="29"/>
      <c r="W203" s="29"/>
      <c r="X203" s="29"/>
      <c r="Y203" s="29"/>
      <c r="Z203" s="29"/>
      <c r="AA203" s="29"/>
    </row>
    <row r="204" spans="1:27" ht="15.75" customHeight="1">
      <c r="A204" s="29"/>
      <c r="B204" s="75"/>
      <c r="C204" s="29"/>
      <c r="D204" s="29"/>
      <c r="E204" s="755"/>
      <c r="F204" s="338"/>
      <c r="G204" s="29"/>
      <c r="H204" s="29"/>
      <c r="I204" s="29"/>
      <c r="J204" s="29"/>
      <c r="K204" s="29"/>
      <c r="L204" s="29"/>
      <c r="M204" s="29"/>
      <c r="N204" s="29"/>
      <c r="O204" s="29"/>
      <c r="P204" s="29"/>
      <c r="Q204" s="325"/>
      <c r="R204" s="325"/>
      <c r="S204" s="29"/>
      <c r="T204" s="325"/>
      <c r="U204" s="29"/>
      <c r="V204" s="29"/>
      <c r="W204" s="29"/>
      <c r="X204" s="29"/>
      <c r="Y204" s="29"/>
      <c r="Z204" s="29"/>
      <c r="AA204" s="29"/>
    </row>
    <row r="205" spans="1:27" ht="15.75" customHeight="1">
      <c r="A205" s="29"/>
      <c r="B205" s="75"/>
      <c r="C205" s="29"/>
      <c r="D205" s="29"/>
      <c r="E205" s="755"/>
      <c r="F205" s="338"/>
      <c r="G205" s="29"/>
      <c r="H205" s="29"/>
      <c r="I205" s="29"/>
      <c r="J205" s="29"/>
      <c r="K205" s="29"/>
      <c r="L205" s="29"/>
      <c r="M205" s="29"/>
      <c r="N205" s="29"/>
      <c r="O205" s="29"/>
      <c r="P205" s="29"/>
      <c r="Q205" s="325"/>
      <c r="R205" s="325"/>
      <c r="S205" s="29"/>
      <c r="T205" s="325"/>
      <c r="U205" s="29"/>
      <c r="V205" s="29"/>
      <c r="W205" s="29"/>
      <c r="X205" s="29"/>
      <c r="Y205" s="29"/>
      <c r="Z205" s="29"/>
      <c r="AA205" s="29"/>
    </row>
    <row r="206" spans="1:27" ht="15.75" customHeight="1">
      <c r="A206" s="29"/>
      <c r="B206" s="75"/>
      <c r="C206" s="29"/>
      <c r="D206" s="29"/>
      <c r="E206" s="755"/>
      <c r="F206" s="338"/>
      <c r="G206" s="29"/>
      <c r="H206" s="29"/>
      <c r="I206" s="29"/>
      <c r="J206" s="29"/>
      <c r="K206" s="29"/>
      <c r="L206" s="29"/>
      <c r="M206" s="29"/>
      <c r="N206" s="29"/>
      <c r="O206" s="29"/>
      <c r="P206" s="29"/>
      <c r="Q206" s="325"/>
      <c r="R206" s="325"/>
      <c r="S206" s="29"/>
      <c r="T206" s="325"/>
      <c r="U206" s="29"/>
      <c r="V206" s="29"/>
      <c r="W206" s="29"/>
      <c r="X206" s="29"/>
      <c r="Y206" s="29"/>
      <c r="Z206" s="29"/>
      <c r="AA206" s="29"/>
    </row>
    <row r="207" spans="1:27" ht="15.75" customHeight="1">
      <c r="A207" s="29"/>
      <c r="B207" s="75"/>
      <c r="C207" s="29"/>
      <c r="D207" s="29"/>
      <c r="E207" s="755"/>
      <c r="F207" s="338"/>
      <c r="G207" s="29"/>
      <c r="H207" s="29"/>
      <c r="I207" s="29"/>
      <c r="J207" s="29"/>
      <c r="K207" s="29"/>
      <c r="L207" s="29"/>
      <c r="M207" s="29"/>
      <c r="N207" s="29"/>
      <c r="O207" s="29"/>
      <c r="P207" s="29"/>
      <c r="Q207" s="325"/>
      <c r="R207" s="325"/>
      <c r="S207" s="29"/>
      <c r="T207" s="325"/>
      <c r="U207" s="29"/>
      <c r="V207" s="29"/>
      <c r="W207" s="29"/>
      <c r="X207" s="29"/>
      <c r="Y207" s="29"/>
      <c r="Z207" s="29"/>
      <c r="AA207" s="29"/>
    </row>
    <row r="208" spans="1:27" ht="15.75" customHeight="1">
      <c r="A208" s="29"/>
      <c r="B208" s="75"/>
      <c r="C208" s="29"/>
      <c r="D208" s="29"/>
      <c r="E208" s="755"/>
      <c r="F208" s="338"/>
      <c r="G208" s="29"/>
      <c r="H208" s="29"/>
      <c r="I208" s="29"/>
      <c r="J208" s="29"/>
      <c r="K208" s="29"/>
      <c r="L208" s="29"/>
      <c r="M208" s="29"/>
      <c r="N208" s="29"/>
      <c r="O208" s="29"/>
      <c r="P208" s="29"/>
      <c r="Q208" s="325"/>
      <c r="R208" s="325"/>
      <c r="S208" s="29"/>
      <c r="T208" s="325"/>
      <c r="U208" s="29"/>
      <c r="V208" s="29"/>
      <c r="W208" s="29"/>
      <c r="X208" s="29"/>
      <c r="Y208" s="29"/>
      <c r="Z208" s="29"/>
      <c r="AA208" s="29"/>
    </row>
    <row r="209" spans="1:27" ht="15.75" customHeight="1">
      <c r="A209" s="29"/>
      <c r="B209" s="75"/>
      <c r="C209" s="29"/>
      <c r="D209" s="29"/>
      <c r="E209" s="755"/>
      <c r="F209" s="338"/>
      <c r="G209" s="29"/>
      <c r="H209" s="29"/>
      <c r="I209" s="29"/>
      <c r="J209" s="29"/>
      <c r="K209" s="29"/>
      <c r="L209" s="29"/>
      <c r="M209" s="29"/>
      <c r="N209" s="29"/>
      <c r="O209" s="29"/>
      <c r="P209" s="29"/>
      <c r="Q209" s="325"/>
      <c r="R209" s="325"/>
      <c r="S209" s="29"/>
      <c r="T209" s="325"/>
      <c r="U209" s="29"/>
      <c r="V209" s="29"/>
      <c r="W209" s="29"/>
      <c r="X209" s="29"/>
      <c r="Y209" s="29"/>
      <c r="Z209" s="29"/>
      <c r="AA209" s="29"/>
    </row>
    <row r="210" spans="1:27" ht="15.75" customHeight="1">
      <c r="A210" s="29"/>
      <c r="B210" s="75"/>
      <c r="C210" s="29"/>
      <c r="D210" s="29"/>
      <c r="E210" s="755"/>
      <c r="F210" s="338"/>
      <c r="G210" s="29"/>
      <c r="H210" s="29"/>
      <c r="I210" s="29"/>
      <c r="J210" s="29"/>
      <c r="K210" s="29"/>
      <c r="L210" s="29"/>
      <c r="M210" s="29"/>
      <c r="N210" s="29"/>
      <c r="O210" s="29"/>
      <c r="P210" s="29"/>
      <c r="Q210" s="325"/>
      <c r="R210" s="325"/>
      <c r="S210" s="29"/>
      <c r="T210" s="325"/>
      <c r="U210" s="29"/>
      <c r="V210" s="29"/>
      <c r="W210" s="29"/>
      <c r="X210" s="29"/>
      <c r="Y210" s="29"/>
      <c r="Z210" s="29"/>
      <c r="AA210" s="29"/>
    </row>
    <row r="211" spans="1:27" ht="15.75" customHeight="1">
      <c r="A211" s="29"/>
      <c r="B211" s="75"/>
      <c r="C211" s="29"/>
      <c r="D211" s="29"/>
      <c r="E211" s="755"/>
      <c r="F211" s="338"/>
      <c r="G211" s="29"/>
      <c r="H211" s="29"/>
      <c r="I211" s="29"/>
      <c r="J211" s="29"/>
      <c r="K211" s="29"/>
      <c r="L211" s="29"/>
      <c r="M211" s="29"/>
      <c r="N211" s="29"/>
      <c r="O211" s="29"/>
      <c r="P211" s="29"/>
      <c r="Q211" s="325"/>
      <c r="R211" s="325"/>
      <c r="S211" s="29"/>
      <c r="T211" s="325"/>
      <c r="U211" s="29"/>
      <c r="V211" s="29"/>
      <c r="W211" s="29"/>
      <c r="X211" s="29"/>
      <c r="Y211" s="29"/>
      <c r="Z211" s="29"/>
      <c r="AA211" s="29"/>
    </row>
    <row r="212" spans="1:27" ht="15.75" customHeight="1">
      <c r="A212" s="29"/>
      <c r="B212" s="75"/>
      <c r="C212" s="29"/>
      <c r="D212" s="29"/>
      <c r="E212" s="755"/>
      <c r="F212" s="338"/>
      <c r="G212" s="29"/>
      <c r="H212" s="29"/>
      <c r="I212" s="29"/>
      <c r="J212" s="29"/>
      <c r="K212" s="29"/>
      <c r="L212" s="29"/>
      <c r="M212" s="29"/>
      <c r="N212" s="29"/>
      <c r="O212" s="29"/>
      <c r="P212" s="29"/>
      <c r="Q212" s="325"/>
      <c r="R212" s="325"/>
      <c r="S212" s="29"/>
      <c r="T212" s="325"/>
      <c r="U212" s="29"/>
      <c r="V212" s="29"/>
      <c r="W212" s="29"/>
      <c r="X212" s="29"/>
      <c r="Y212" s="29"/>
      <c r="Z212" s="29"/>
      <c r="AA212" s="29"/>
    </row>
    <row r="213" spans="1:27" ht="15.75" customHeight="1">
      <c r="A213" s="29"/>
      <c r="B213" s="75"/>
      <c r="C213" s="29"/>
      <c r="D213" s="29"/>
      <c r="E213" s="755"/>
      <c r="F213" s="338"/>
      <c r="G213" s="29"/>
      <c r="H213" s="29"/>
      <c r="I213" s="29"/>
      <c r="J213" s="29"/>
      <c r="K213" s="29"/>
      <c r="L213" s="29"/>
      <c r="M213" s="29"/>
      <c r="N213" s="29"/>
      <c r="O213" s="29"/>
      <c r="P213" s="29"/>
      <c r="Q213" s="325"/>
      <c r="R213" s="325"/>
      <c r="S213" s="29"/>
      <c r="T213" s="325"/>
      <c r="U213" s="29"/>
      <c r="V213" s="29"/>
      <c r="W213" s="29"/>
      <c r="X213" s="29"/>
      <c r="Y213" s="29"/>
      <c r="Z213" s="29"/>
      <c r="AA213" s="29"/>
    </row>
    <row r="214" spans="1:27" ht="15.75" customHeight="1">
      <c r="A214" s="29"/>
      <c r="B214" s="75"/>
      <c r="C214" s="29"/>
      <c r="D214" s="29"/>
      <c r="E214" s="755"/>
      <c r="F214" s="338"/>
      <c r="G214" s="29"/>
      <c r="H214" s="29"/>
      <c r="I214" s="29"/>
      <c r="J214" s="29"/>
      <c r="K214" s="29"/>
      <c r="L214" s="29"/>
      <c r="M214" s="29"/>
      <c r="N214" s="29"/>
      <c r="O214" s="29"/>
      <c r="P214" s="29"/>
      <c r="Q214" s="325"/>
      <c r="R214" s="325"/>
      <c r="S214" s="29"/>
      <c r="T214" s="325"/>
      <c r="U214" s="29"/>
      <c r="V214" s="29"/>
      <c r="W214" s="29"/>
      <c r="X214" s="29"/>
      <c r="Y214" s="29"/>
      <c r="Z214" s="29"/>
      <c r="AA214" s="29"/>
    </row>
    <row r="215" spans="1:27" ht="15.75" customHeight="1">
      <c r="A215" s="29"/>
      <c r="B215" s="75"/>
      <c r="C215" s="29"/>
      <c r="D215" s="29"/>
      <c r="E215" s="755"/>
      <c r="F215" s="338"/>
      <c r="G215" s="29"/>
      <c r="H215" s="29"/>
      <c r="I215" s="29"/>
      <c r="J215" s="29"/>
      <c r="K215" s="29"/>
      <c r="L215" s="29"/>
      <c r="M215" s="29"/>
      <c r="N215" s="29"/>
      <c r="O215" s="29"/>
      <c r="P215" s="29"/>
      <c r="Q215" s="325"/>
      <c r="R215" s="325"/>
      <c r="S215" s="29"/>
      <c r="T215" s="325"/>
      <c r="U215" s="29"/>
      <c r="V215" s="29"/>
      <c r="W215" s="29"/>
      <c r="X215" s="29"/>
      <c r="Y215" s="29"/>
      <c r="Z215" s="29"/>
      <c r="AA215" s="29"/>
    </row>
    <row r="216" spans="1:27" ht="15.75" customHeight="1">
      <c r="A216" s="29"/>
      <c r="B216" s="75"/>
      <c r="C216" s="29"/>
      <c r="D216" s="29"/>
      <c r="E216" s="755"/>
      <c r="F216" s="338"/>
      <c r="G216" s="29"/>
      <c r="H216" s="29"/>
      <c r="I216" s="29"/>
      <c r="J216" s="29"/>
      <c r="K216" s="29"/>
      <c r="L216" s="29"/>
      <c r="M216" s="29"/>
      <c r="N216" s="29"/>
      <c r="O216" s="29"/>
      <c r="P216" s="29"/>
      <c r="Q216" s="325"/>
      <c r="R216" s="325"/>
      <c r="S216" s="29"/>
      <c r="T216" s="325"/>
      <c r="U216" s="29"/>
      <c r="V216" s="29"/>
      <c r="W216" s="29"/>
      <c r="X216" s="29"/>
      <c r="Y216" s="29"/>
      <c r="Z216" s="29"/>
      <c r="AA216" s="29"/>
    </row>
    <row r="217" spans="1:27" ht="15.75" customHeight="1">
      <c r="A217" s="29"/>
      <c r="B217" s="75"/>
      <c r="C217" s="29"/>
      <c r="D217" s="29"/>
      <c r="E217" s="755"/>
      <c r="F217" s="338"/>
      <c r="G217" s="29"/>
      <c r="H217" s="29"/>
      <c r="I217" s="29"/>
      <c r="J217" s="29"/>
      <c r="K217" s="29"/>
      <c r="L217" s="29"/>
      <c r="M217" s="29"/>
      <c r="N217" s="29"/>
      <c r="O217" s="29"/>
      <c r="P217" s="29"/>
      <c r="Q217" s="325"/>
      <c r="R217" s="325"/>
      <c r="S217" s="29"/>
      <c r="T217" s="325"/>
      <c r="U217" s="29"/>
      <c r="V217" s="29"/>
      <c r="W217" s="29"/>
      <c r="X217" s="29"/>
      <c r="Y217" s="29"/>
      <c r="Z217" s="29"/>
      <c r="AA217" s="29"/>
    </row>
    <row r="218" spans="1:27" ht="15.75" customHeight="1">
      <c r="A218" s="29"/>
      <c r="B218" s="75"/>
      <c r="C218" s="29"/>
      <c r="D218" s="29"/>
      <c r="E218" s="755"/>
      <c r="F218" s="338"/>
      <c r="G218" s="29"/>
      <c r="H218" s="29"/>
      <c r="I218" s="29"/>
      <c r="J218" s="29"/>
      <c r="K218" s="29"/>
      <c r="L218" s="29"/>
      <c r="M218" s="29"/>
      <c r="N218" s="29"/>
      <c r="O218" s="29"/>
      <c r="P218" s="29"/>
      <c r="Q218" s="325"/>
      <c r="R218" s="325"/>
      <c r="S218" s="29"/>
      <c r="T218" s="325"/>
      <c r="U218" s="29"/>
      <c r="V218" s="29"/>
      <c r="W218" s="29"/>
      <c r="X218" s="29"/>
      <c r="Y218" s="29"/>
      <c r="Z218" s="29"/>
      <c r="AA218" s="29"/>
    </row>
    <row r="219" spans="1:27" ht="15.75" customHeight="1">
      <c r="A219" s="29"/>
      <c r="B219" s="75"/>
      <c r="C219" s="29"/>
      <c r="D219" s="29"/>
      <c r="E219" s="755"/>
      <c r="F219" s="338"/>
      <c r="G219" s="29"/>
      <c r="H219" s="29"/>
      <c r="I219" s="29"/>
      <c r="J219" s="29"/>
      <c r="K219" s="29"/>
      <c r="L219" s="29"/>
      <c r="M219" s="29"/>
      <c r="N219" s="29"/>
      <c r="O219" s="29"/>
      <c r="P219" s="29"/>
      <c r="Q219" s="325"/>
      <c r="R219" s="325"/>
      <c r="S219" s="29"/>
      <c r="T219" s="325"/>
      <c r="U219" s="29"/>
      <c r="V219" s="29"/>
      <c r="W219" s="29"/>
      <c r="X219" s="29"/>
      <c r="Y219" s="29"/>
      <c r="Z219" s="29"/>
      <c r="AA219" s="29"/>
    </row>
    <row r="220" spans="1:27" ht="15.75" customHeight="1">
      <c r="A220" s="29"/>
      <c r="B220" s="75"/>
      <c r="C220" s="29"/>
      <c r="D220" s="29"/>
      <c r="E220" s="755"/>
      <c r="F220" s="338"/>
      <c r="G220" s="29"/>
      <c r="H220" s="29"/>
      <c r="I220" s="29"/>
      <c r="J220" s="29"/>
      <c r="K220" s="29"/>
      <c r="L220" s="29"/>
      <c r="M220" s="29"/>
      <c r="N220" s="29"/>
      <c r="O220" s="29"/>
      <c r="P220" s="29"/>
      <c r="Q220" s="325"/>
      <c r="R220" s="325"/>
      <c r="S220" s="29"/>
      <c r="T220" s="325"/>
      <c r="U220" s="29"/>
      <c r="V220" s="29"/>
      <c r="W220" s="29"/>
      <c r="X220" s="29"/>
      <c r="Y220" s="29"/>
      <c r="Z220" s="29"/>
      <c r="AA220" s="29"/>
    </row>
    <row r="221" spans="1:27" ht="15.75" customHeight="1">
      <c r="A221" s="29"/>
      <c r="B221" s="75"/>
      <c r="C221" s="29"/>
      <c r="D221" s="29"/>
      <c r="E221" s="755"/>
      <c r="F221" s="338"/>
      <c r="G221" s="29"/>
      <c r="H221" s="29"/>
      <c r="I221" s="29"/>
      <c r="J221" s="29"/>
      <c r="K221" s="29"/>
      <c r="L221" s="29"/>
      <c r="M221" s="29"/>
      <c r="N221" s="29"/>
      <c r="O221" s="29"/>
      <c r="P221" s="29"/>
      <c r="Q221" s="325"/>
      <c r="R221" s="325"/>
      <c r="S221" s="29"/>
      <c r="T221" s="325"/>
      <c r="U221" s="29"/>
      <c r="V221" s="29"/>
      <c r="W221" s="29"/>
      <c r="X221" s="29"/>
      <c r="Y221" s="29"/>
      <c r="Z221" s="29"/>
      <c r="AA221" s="29"/>
    </row>
    <row r="222" spans="1:27" ht="15.75" customHeight="1">
      <c r="A222" s="29"/>
      <c r="B222" s="75"/>
      <c r="C222" s="29"/>
      <c r="D222" s="29"/>
      <c r="E222" s="755"/>
      <c r="F222" s="338"/>
      <c r="G222" s="29"/>
      <c r="H222" s="29"/>
      <c r="I222" s="29"/>
      <c r="J222" s="29"/>
      <c r="K222" s="29"/>
      <c r="L222" s="29"/>
      <c r="M222" s="29"/>
      <c r="N222" s="29"/>
      <c r="O222" s="29"/>
      <c r="P222" s="29"/>
      <c r="Q222" s="325"/>
      <c r="R222" s="325"/>
      <c r="S222" s="29"/>
      <c r="T222" s="325"/>
      <c r="U222" s="29"/>
      <c r="V222" s="29"/>
      <c r="W222" s="29"/>
      <c r="X222" s="29"/>
      <c r="Y222" s="29"/>
      <c r="Z222" s="29"/>
      <c r="AA222" s="29"/>
    </row>
    <row r="223" spans="1:27" ht="15.75" customHeight="1">
      <c r="A223" s="29"/>
      <c r="B223" s="75"/>
      <c r="C223" s="29"/>
      <c r="D223" s="29"/>
      <c r="E223" s="755"/>
      <c r="F223" s="338"/>
      <c r="G223" s="29"/>
      <c r="H223" s="29"/>
      <c r="I223" s="29"/>
      <c r="J223" s="29"/>
      <c r="K223" s="29"/>
      <c r="L223" s="29"/>
      <c r="M223" s="29"/>
      <c r="N223" s="29"/>
      <c r="O223" s="29"/>
      <c r="P223" s="29"/>
      <c r="Q223" s="325"/>
      <c r="R223" s="325"/>
      <c r="S223" s="29"/>
      <c r="T223" s="325"/>
      <c r="U223" s="29"/>
      <c r="V223" s="29"/>
      <c r="W223" s="29"/>
      <c r="X223" s="29"/>
      <c r="Y223" s="29"/>
      <c r="Z223" s="29"/>
      <c r="AA223" s="29"/>
    </row>
    <row r="224" spans="1:27" ht="15.75" customHeight="1">
      <c r="A224" s="29"/>
      <c r="B224" s="75"/>
      <c r="C224" s="29"/>
      <c r="D224" s="29"/>
      <c r="E224" s="755"/>
      <c r="F224" s="338"/>
      <c r="G224" s="29"/>
      <c r="H224" s="29"/>
      <c r="I224" s="29"/>
      <c r="J224" s="29"/>
      <c r="K224" s="29"/>
      <c r="L224" s="29"/>
      <c r="M224" s="29"/>
      <c r="N224" s="29"/>
      <c r="O224" s="29"/>
      <c r="P224" s="29"/>
      <c r="Q224" s="325"/>
      <c r="R224" s="325"/>
      <c r="S224" s="29"/>
      <c r="T224" s="325"/>
      <c r="U224" s="29"/>
      <c r="V224" s="29"/>
      <c r="W224" s="29"/>
      <c r="X224" s="29"/>
      <c r="Y224" s="29"/>
      <c r="Z224" s="29"/>
      <c r="AA224" s="29"/>
    </row>
    <row r="225" spans="1:27" ht="15.75" customHeight="1">
      <c r="A225" s="29"/>
      <c r="B225" s="75"/>
      <c r="C225" s="29"/>
      <c r="D225" s="29"/>
      <c r="E225" s="755"/>
      <c r="F225" s="338"/>
      <c r="G225" s="29"/>
      <c r="H225" s="29"/>
      <c r="I225" s="29"/>
      <c r="J225" s="29"/>
      <c r="K225" s="29"/>
      <c r="L225" s="29"/>
      <c r="M225" s="29"/>
      <c r="N225" s="29"/>
      <c r="O225" s="29"/>
      <c r="P225" s="29"/>
      <c r="Q225" s="325"/>
      <c r="R225" s="325"/>
      <c r="S225" s="29"/>
      <c r="T225" s="325"/>
      <c r="U225" s="29"/>
      <c r="V225" s="29"/>
      <c r="W225" s="29"/>
      <c r="X225" s="29"/>
      <c r="Y225" s="29"/>
      <c r="Z225" s="29"/>
      <c r="AA225" s="29"/>
    </row>
    <row r="226" spans="1:27" ht="15.75" customHeight="1">
      <c r="A226" s="29"/>
      <c r="B226" s="75"/>
      <c r="C226" s="29"/>
      <c r="D226" s="29"/>
      <c r="E226" s="755"/>
      <c r="F226" s="338"/>
      <c r="G226" s="29"/>
      <c r="H226" s="29"/>
      <c r="I226" s="29"/>
      <c r="J226" s="29"/>
      <c r="K226" s="29"/>
      <c r="L226" s="29"/>
      <c r="M226" s="29"/>
      <c r="N226" s="29"/>
      <c r="O226" s="29"/>
      <c r="P226" s="29"/>
      <c r="Q226" s="325"/>
      <c r="R226" s="325"/>
      <c r="S226" s="29"/>
      <c r="T226" s="325"/>
      <c r="U226" s="29"/>
      <c r="V226" s="29"/>
      <c r="W226" s="29"/>
      <c r="X226" s="29"/>
      <c r="Y226" s="29"/>
      <c r="Z226" s="29"/>
      <c r="AA226" s="29"/>
    </row>
    <row r="227" spans="1:27" ht="15.75" customHeight="1">
      <c r="A227" s="29"/>
      <c r="B227" s="75"/>
      <c r="C227" s="29"/>
      <c r="D227" s="29"/>
      <c r="E227" s="755"/>
      <c r="F227" s="338"/>
      <c r="G227" s="29"/>
      <c r="H227" s="29"/>
      <c r="I227" s="29"/>
      <c r="J227" s="29"/>
      <c r="K227" s="29"/>
      <c r="L227" s="29"/>
      <c r="M227" s="29"/>
      <c r="N227" s="29"/>
      <c r="O227" s="29"/>
      <c r="P227" s="29"/>
      <c r="Q227" s="325"/>
      <c r="R227" s="325"/>
      <c r="S227" s="29"/>
      <c r="T227" s="325"/>
      <c r="U227" s="29"/>
      <c r="V227" s="29"/>
      <c r="W227" s="29"/>
      <c r="X227" s="29"/>
      <c r="Y227" s="29"/>
      <c r="Z227" s="29"/>
      <c r="AA227" s="29"/>
    </row>
    <row r="228" spans="1:27" ht="15.75" customHeight="1">
      <c r="A228" s="29"/>
      <c r="B228" s="75"/>
      <c r="C228" s="29"/>
      <c r="D228" s="29"/>
      <c r="E228" s="755"/>
      <c r="F228" s="338"/>
      <c r="G228" s="29"/>
      <c r="H228" s="29"/>
      <c r="I228" s="29"/>
      <c r="J228" s="29"/>
      <c r="K228" s="29"/>
      <c r="L228" s="29"/>
      <c r="M228" s="29"/>
      <c r="N228" s="29"/>
      <c r="O228" s="29"/>
      <c r="P228" s="29"/>
      <c r="Q228" s="325"/>
      <c r="R228" s="325"/>
      <c r="S228" s="29"/>
      <c r="T228" s="325"/>
      <c r="U228" s="29"/>
      <c r="V228" s="29"/>
      <c r="W228" s="29"/>
      <c r="X228" s="29"/>
      <c r="Y228" s="29"/>
      <c r="Z228" s="29"/>
      <c r="AA228" s="29"/>
    </row>
    <row r="229" spans="1:27" ht="15.75" customHeight="1">
      <c r="A229" s="29"/>
      <c r="B229" s="75"/>
      <c r="C229" s="29"/>
      <c r="D229" s="29"/>
      <c r="E229" s="755"/>
      <c r="F229" s="338"/>
      <c r="G229" s="29"/>
      <c r="H229" s="29"/>
      <c r="I229" s="29"/>
      <c r="J229" s="29"/>
      <c r="K229" s="29"/>
      <c r="L229" s="29"/>
      <c r="M229" s="29"/>
      <c r="N229" s="29"/>
      <c r="O229" s="29"/>
      <c r="P229" s="29"/>
      <c r="Q229" s="325"/>
      <c r="R229" s="325"/>
      <c r="S229" s="29"/>
      <c r="T229" s="325"/>
      <c r="U229" s="29"/>
      <c r="V229" s="29"/>
      <c r="W229" s="29"/>
      <c r="X229" s="29"/>
      <c r="Y229" s="29"/>
      <c r="Z229" s="29"/>
      <c r="AA229" s="29"/>
    </row>
    <row r="230" spans="1:27" ht="15.75" customHeight="1">
      <c r="A230" s="29"/>
      <c r="B230" s="75"/>
      <c r="C230" s="29"/>
      <c r="D230" s="29"/>
      <c r="E230" s="755"/>
      <c r="F230" s="338"/>
      <c r="G230" s="29"/>
      <c r="H230" s="29"/>
      <c r="I230" s="29"/>
      <c r="J230" s="29"/>
      <c r="K230" s="29"/>
      <c r="L230" s="29"/>
      <c r="M230" s="29"/>
      <c r="N230" s="29"/>
      <c r="O230" s="29"/>
      <c r="P230" s="29"/>
      <c r="Q230" s="325"/>
      <c r="R230" s="325"/>
      <c r="S230" s="29"/>
      <c r="T230" s="325"/>
      <c r="U230" s="29"/>
      <c r="V230" s="29"/>
      <c r="W230" s="29"/>
      <c r="X230" s="29"/>
      <c r="Y230" s="29"/>
      <c r="Z230" s="29"/>
      <c r="AA230" s="29"/>
    </row>
    <row r="231" spans="1:27" ht="15.75" customHeight="1">
      <c r="A231" s="29"/>
      <c r="B231" s="75"/>
      <c r="C231" s="29"/>
      <c r="D231" s="29"/>
      <c r="E231" s="755"/>
      <c r="F231" s="338"/>
      <c r="G231" s="29"/>
      <c r="H231" s="29"/>
      <c r="I231" s="29"/>
      <c r="J231" s="29"/>
      <c r="K231" s="29"/>
      <c r="L231" s="29"/>
      <c r="M231" s="29"/>
      <c r="N231" s="29"/>
      <c r="O231" s="29"/>
      <c r="P231" s="29"/>
      <c r="Q231" s="325"/>
      <c r="R231" s="325"/>
      <c r="S231" s="29"/>
      <c r="T231" s="325"/>
      <c r="U231" s="29"/>
      <c r="V231" s="29"/>
      <c r="W231" s="29"/>
      <c r="X231" s="29"/>
      <c r="Y231" s="29"/>
      <c r="Z231" s="29"/>
      <c r="AA231" s="29"/>
    </row>
    <row r="232" spans="1:27" ht="15.75" customHeight="1">
      <c r="A232" s="29"/>
      <c r="B232" s="75"/>
      <c r="C232" s="29"/>
      <c r="D232" s="29"/>
      <c r="E232" s="755"/>
      <c r="F232" s="338"/>
      <c r="G232" s="29"/>
      <c r="H232" s="29"/>
      <c r="I232" s="29"/>
      <c r="J232" s="29"/>
      <c r="K232" s="29"/>
      <c r="L232" s="29"/>
      <c r="M232" s="29"/>
      <c r="N232" s="29"/>
      <c r="O232" s="29"/>
      <c r="P232" s="29"/>
      <c r="Q232" s="325"/>
      <c r="R232" s="325"/>
      <c r="S232" s="29"/>
      <c r="T232" s="325"/>
      <c r="U232" s="29"/>
      <c r="V232" s="29"/>
      <c r="W232" s="29"/>
      <c r="X232" s="29"/>
      <c r="Y232" s="29"/>
      <c r="Z232" s="29"/>
      <c r="AA232" s="29"/>
    </row>
    <row r="233" spans="1:27" ht="15.75" customHeight="1">
      <c r="A233" s="29"/>
      <c r="B233" s="75"/>
      <c r="C233" s="29"/>
      <c r="D233" s="29"/>
      <c r="E233" s="755"/>
      <c r="F233" s="338"/>
      <c r="G233" s="29"/>
      <c r="H233" s="29"/>
      <c r="I233" s="29"/>
      <c r="J233" s="29"/>
      <c r="K233" s="29"/>
      <c r="L233" s="29"/>
      <c r="M233" s="29"/>
      <c r="N233" s="29"/>
      <c r="O233" s="29"/>
      <c r="P233" s="29"/>
      <c r="Q233" s="325"/>
      <c r="R233" s="325"/>
      <c r="S233" s="29"/>
      <c r="T233" s="325"/>
      <c r="U233" s="29"/>
      <c r="V233" s="29"/>
      <c r="W233" s="29"/>
      <c r="X233" s="29"/>
      <c r="Y233" s="29"/>
      <c r="Z233" s="29"/>
      <c r="AA233" s="29"/>
    </row>
    <row r="234" spans="1:27" ht="15.75" customHeight="1">
      <c r="A234" s="29"/>
      <c r="B234" s="75"/>
      <c r="C234" s="29"/>
      <c r="D234" s="29"/>
      <c r="E234" s="755"/>
      <c r="F234" s="338"/>
      <c r="G234" s="29"/>
      <c r="H234" s="29"/>
      <c r="I234" s="29"/>
      <c r="J234" s="29"/>
      <c r="K234" s="29"/>
      <c r="L234" s="29"/>
      <c r="M234" s="29"/>
      <c r="N234" s="29"/>
      <c r="O234" s="29"/>
      <c r="P234" s="29"/>
      <c r="Q234" s="325"/>
      <c r="R234" s="325"/>
      <c r="S234" s="29"/>
      <c r="T234" s="325"/>
      <c r="U234" s="29"/>
      <c r="V234" s="29"/>
      <c r="W234" s="29"/>
      <c r="X234" s="29"/>
      <c r="Y234" s="29"/>
      <c r="Z234" s="29"/>
      <c r="AA234" s="29"/>
    </row>
    <row r="235" spans="1:27" ht="15.75" customHeight="1">
      <c r="A235" s="29"/>
      <c r="B235" s="75"/>
      <c r="C235" s="29"/>
      <c r="D235" s="29"/>
      <c r="E235" s="755"/>
      <c r="F235" s="338"/>
      <c r="G235" s="29"/>
      <c r="H235" s="29"/>
      <c r="I235" s="29"/>
      <c r="J235" s="29"/>
      <c r="K235" s="29"/>
      <c r="L235" s="29"/>
      <c r="M235" s="29"/>
      <c r="N235" s="29"/>
      <c r="O235" s="29"/>
      <c r="P235" s="29"/>
      <c r="Q235" s="325"/>
      <c r="R235" s="325"/>
      <c r="S235" s="29"/>
      <c r="T235" s="325"/>
      <c r="U235" s="29"/>
      <c r="V235" s="29"/>
      <c r="W235" s="29"/>
      <c r="X235" s="29"/>
      <c r="Y235" s="29"/>
      <c r="Z235" s="29"/>
      <c r="AA235" s="29"/>
    </row>
    <row r="236" spans="1:27" ht="15.75" customHeight="1">
      <c r="A236" s="29"/>
      <c r="B236" s="75"/>
      <c r="C236" s="29"/>
      <c r="D236" s="29"/>
      <c r="E236" s="755"/>
      <c r="F236" s="338"/>
      <c r="G236" s="29"/>
      <c r="H236" s="29"/>
      <c r="I236" s="29"/>
      <c r="J236" s="29"/>
      <c r="K236" s="29"/>
      <c r="L236" s="29"/>
      <c r="M236" s="29"/>
      <c r="N236" s="29"/>
      <c r="O236" s="29"/>
      <c r="P236" s="29"/>
      <c r="Q236" s="325"/>
      <c r="R236" s="325"/>
      <c r="S236" s="29"/>
      <c r="T236" s="325"/>
      <c r="U236" s="29"/>
      <c r="V236" s="29"/>
      <c r="W236" s="29"/>
      <c r="X236" s="29"/>
      <c r="Y236" s="29"/>
      <c r="Z236" s="29"/>
      <c r="AA236" s="29"/>
    </row>
    <row r="237" spans="1:27" ht="15.75" customHeight="1">
      <c r="A237" s="29"/>
      <c r="B237" s="75"/>
      <c r="C237" s="29"/>
      <c r="D237" s="29"/>
      <c r="E237" s="755"/>
      <c r="F237" s="338"/>
      <c r="G237" s="29"/>
      <c r="H237" s="29"/>
      <c r="I237" s="29"/>
      <c r="J237" s="29"/>
      <c r="K237" s="29"/>
      <c r="L237" s="29"/>
      <c r="M237" s="29"/>
      <c r="N237" s="29"/>
      <c r="O237" s="29"/>
      <c r="P237" s="29"/>
      <c r="Q237" s="325"/>
      <c r="R237" s="325"/>
      <c r="S237" s="29"/>
      <c r="T237" s="325"/>
      <c r="U237" s="29"/>
      <c r="V237" s="29"/>
      <c r="W237" s="29"/>
      <c r="X237" s="29"/>
      <c r="Y237" s="29"/>
      <c r="Z237" s="29"/>
      <c r="AA237" s="29"/>
    </row>
    <row r="238" spans="1:27" ht="15.75" customHeight="1">
      <c r="A238" s="29"/>
      <c r="B238" s="75"/>
      <c r="C238" s="29"/>
      <c r="D238" s="29"/>
      <c r="E238" s="755"/>
      <c r="F238" s="338"/>
      <c r="G238" s="29"/>
      <c r="H238" s="29"/>
      <c r="I238" s="29"/>
      <c r="J238" s="29"/>
      <c r="K238" s="29"/>
      <c r="L238" s="29"/>
      <c r="M238" s="29"/>
      <c r="N238" s="29"/>
      <c r="O238" s="29"/>
      <c r="P238" s="29"/>
      <c r="Q238" s="325"/>
      <c r="R238" s="325"/>
      <c r="S238" s="29"/>
      <c r="T238" s="325"/>
      <c r="U238" s="29"/>
      <c r="V238" s="29"/>
      <c r="W238" s="29"/>
      <c r="X238" s="29"/>
      <c r="Y238" s="29"/>
      <c r="Z238" s="29"/>
      <c r="AA238" s="29"/>
    </row>
    <row r="239" spans="1:27" ht="15.75" customHeight="1">
      <c r="A239" s="29"/>
      <c r="B239" s="75"/>
      <c r="C239" s="29"/>
      <c r="D239" s="29"/>
      <c r="E239" s="755"/>
      <c r="F239" s="338"/>
      <c r="G239" s="29"/>
      <c r="H239" s="29"/>
      <c r="I239" s="29"/>
      <c r="J239" s="29"/>
      <c r="K239" s="29"/>
      <c r="L239" s="29"/>
      <c r="M239" s="29"/>
      <c r="N239" s="29"/>
      <c r="O239" s="29"/>
      <c r="P239" s="29"/>
      <c r="Q239" s="325"/>
      <c r="R239" s="325"/>
      <c r="S239" s="29"/>
      <c r="T239" s="325"/>
      <c r="U239" s="29"/>
      <c r="V239" s="29"/>
      <c r="W239" s="29"/>
      <c r="X239" s="29"/>
      <c r="Y239" s="29"/>
      <c r="Z239" s="29"/>
      <c r="AA239" s="29"/>
    </row>
    <row r="240" spans="1:27" ht="15.75" customHeight="1">
      <c r="A240" s="29"/>
      <c r="B240" s="75"/>
      <c r="C240" s="29"/>
      <c r="D240" s="29"/>
      <c r="E240" s="755"/>
      <c r="F240" s="338"/>
      <c r="G240" s="29"/>
      <c r="H240" s="29"/>
      <c r="I240" s="29"/>
      <c r="J240" s="29"/>
      <c r="K240" s="29"/>
      <c r="L240" s="29"/>
      <c r="M240" s="29"/>
      <c r="N240" s="29"/>
      <c r="O240" s="29"/>
      <c r="P240" s="29"/>
      <c r="Q240" s="325"/>
      <c r="R240" s="325"/>
      <c r="S240" s="29"/>
      <c r="T240" s="325"/>
      <c r="U240" s="29"/>
      <c r="V240" s="29"/>
      <c r="W240" s="29"/>
      <c r="X240" s="29"/>
      <c r="Y240" s="29"/>
      <c r="Z240" s="29"/>
      <c r="AA240" s="29"/>
    </row>
    <row r="241" spans="1:27" ht="15.75" customHeight="1">
      <c r="A241" s="29"/>
      <c r="B241" s="75"/>
      <c r="C241" s="29"/>
      <c r="D241" s="29"/>
      <c r="E241" s="755"/>
      <c r="F241" s="338"/>
      <c r="G241" s="29"/>
      <c r="H241" s="29"/>
      <c r="I241" s="29"/>
      <c r="J241" s="29"/>
      <c r="K241" s="29"/>
      <c r="L241" s="29"/>
      <c r="M241" s="29"/>
      <c r="N241" s="29"/>
      <c r="O241" s="29"/>
      <c r="P241" s="29"/>
      <c r="Q241" s="325"/>
      <c r="R241" s="325"/>
      <c r="S241" s="29"/>
      <c r="T241" s="325"/>
      <c r="U241" s="29"/>
      <c r="V241" s="29"/>
      <c r="W241" s="29"/>
      <c r="X241" s="29"/>
      <c r="Y241" s="29"/>
      <c r="Z241" s="29"/>
      <c r="AA241" s="29"/>
    </row>
    <row r="242" spans="1:27" ht="15.75" customHeight="1">
      <c r="A242" s="29"/>
      <c r="B242" s="75"/>
      <c r="C242" s="29"/>
      <c r="D242" s="29"/>
      <c r="E242" s="755"/>
      <c r="F242" s="338"/>
      <c r="G242" s="29"/>
      <c r="H242" s="29"/>
      <c r="I242" s="29"/>
      <c r="J242" s="29"/>
      <c r="K242" s="29"/>
      <c r="L242" s="29"/>
      <c r="M242" s="29"/>
      <c r="N242" s="29"/>
      <c r="O242" s="29"/>
      <c r="P242" s="29"/>
      <c r="Q242" s="325"/>
      <c r="R242" s="325"/>
      <c r="S242" s="29"/>
      <c r="T242" s="325"/>
      <c r="U242" s="29"/>
      <c r="V242" s="29"/>
      <c r="W242" s="29"/>
      <c r="X242" s="29"/>
      <c r="Y242" s="29"/>
      <c r="Z242" s="29"/>
      <c r="AA242" s="29"/>
    </row>
    <row r="243" spans="1:27" ht="15.75" customHeight="1">
      <c r="A243" s="29"/>
      <c r="B243" s="75"/>
      <c r="C243" s="29"/>
      <c r="D243" s="29"/>
      <c r="E243" s="755"/>
      <c r="F243" s="338"/>
      <c r="G243" s="29"/>
      <c r="H243" s="29"/>
      <c r="I243" s="29"/>
      <c r="J243" s="29"/>
      <c r="K243" s="29"/>
      <c r="L243" s="29"/>
      <c r="M243" s="29"/>
      <c r="N243" s="29"/>
      <c r="O243" s="29"/>
      <c r="P243" s="29"/>
      <c r="Q243" s="325"/>
      <c r="R243" s="325"/>
      <c r="S243" s="29"/>
      <c r="T243" s="325"/>
      <c r="U243" s="29"/>
      <c r="V243" s="29"/>
      <c r="W243" s="29"/>
      <c r="X243" s="29"/>
      <c r="Y243" s="29"/>
      <c r="Z243" s="29"/>
      <c r="AA243" s="29"/>
    </row>
    <row r="244" spans="1:27" ht="15.75" customHeight="1">
      <c r="A244" s="29"/>
      <c r="B244" s="75"/>
      <c r="C244" s="29"/>
      <c r="D244" s="29"/>
      <c r="E244" s="755"/>
      <c r="F244" s="338"/>
      <c r="G244" s="29"/>
      <c r="H244" s="29"/>
      <c r="I244" s="29"/>
      <c r="J244" s="29"/>
      <c r="K244" s="29"/>
      <c r="L244" s="29"/>
      <c r="M244" s="29"/>
      <c r="N244" s="29"/>
      <c r="O244" s="29"/>
      <c r="P244" s="29"/>
      <c r="Q244" s="325"/>
      <c r="R244" s="325"/>
      <c r="S244" s="29"/>
      <c r="T244" s="325"/>
      <c r="U244" s="29"/>
      <c r="V244" s="29"/>
      <c r="W244" s="29"/>
      <c r="X244" s="29"/>
      <c r="Y244" s="29"/>
      <c r="Z244" s="29"/>
      <c r="AA244" s="29"/>
    </row>
    <row r="245" spans="1:27" ht="15.75" customHeight="1">
      <c r="A245" s="29"/>
      <c r="B245" s="75"/>
      <c r="C245" s="29"/>
      <c r="D245" s="29"/>
      <c r="E245" s="755"/>
      <c r="F245" s="338"/>
      <c r="G245" s="29"/>
      <c r="H245" s="29"/>
      <c r="I245" s="29"/>
      <c r="J245" s="29"/>
      <c r="K245" s="29"/>
      <c r="L245" s="29"/>
      <c r="M245" s="29"/>
      <c r="N245" s="29"/>
      <c r="O245" s="29"/>
      <c r="P245" s="29"/>
      <c r="Q245" s="325"/>
      <c r="R245" s="325"/>
      <c r="S245" s="29"/>
      <c r="T245" s="325"/>
      <c r="U245" s="29"/>
      <c r="V245" s="29"/>
      <c r="W245" s="29"/>
      <c r="X245" s="29"/>
      <c r="Y245" s="29"/>
      <c r="Z245" s="29"/>
      <c r="AA245" s="29"/>
    </row>
    <row r="246" spans="1:27" ht="15.75" customHeight="1">
      <c r="A246" s="29"/>
      <c r="B246" s="75"/>
      <c r="C246" s="29"/>
      <c r="D246" s="29"/>
      <c r="E246" s="755"/>
      <c r="F246" s="338"/>
      <c r="G246" s="29"/>
      <c r="H246" s="29"/>
      <c r="I246" s="29"/>
      <c r="J246" s="29"/>
      <c r="K246" s="29"/>
      <c r="L246" s="29"/>
      <c r="M246" s="29"/>
      <c r="N246" s="29"/>
      <c r="O246" s="29"/>
      <c r="P246" s="29"/>
      <c r="Q246" s="325"/>
      <c r="R246" s="325"/>
      <c r="S246" s="29"/>
      <c r="T246" s="325"/>
      <c r="U246" s="29"/>
      <c r="V246" s="29"/>
      <c r="W246" s="29"/>
      <c r="X246" s="29"/>
      <c r="Y246" s="29"/>
      <c r="Z246" s="29"/>
      <c r="AA246" s="29"/>
    </row>
    <row r="247" spans="1:27" ht="15.75" customHeight="1">
      <c r="A247" s="29"/>
      <c r="B247" s="75"/>
      <c r="C247" s="29"/>
      <c r="D247" s="29"/>
      <c r="E247" s="755"/>
      <c r="F247" s="338"/>
      <c r="G247" s="29"/>
      <c r="H247" s="29"/>
      <c r="I247" s="29"/>
      <c r="J247" s="29"/>
      <c r="K247" s="29"/>
      <c r="L247" s="29"/>
      <c r="M247" s="29"/>
      <c r="N247" s="29"/>
      <c r="O247" s="29"/>
      <c r="P247" s="29"/>
      <c r="Q247" s="325"/>
      <c r="R247" s="325"/>
      <c r="S247" s="29"/>
      <c r="T247" s="325"/>
      <c r="U247" s="29"/>
      <c r="V247" s="29"/>
      <c r="W247" s="29"/>
      <c r="X247" s="29"/>
      <c r="Y247" s="29"/>
      <c r="Z247" s="29"/>
      <c r="AA247" s="29"/>
    </row>
    <row r="248" spans="1:27" ht="15.75" customHeight="1">
      <c r="A248" s="29"/>
      <c r="B248" s="75"/>
      <c r="C248" s="29"/>
      <c r="D248" s="29"/>
      <c r="E248" s="755"/>
      <c r="F248" s="338"/>
      <c r="G248" s="29"/>
      <c r="H248" s="29"/>
      <c r="I248" s="29"/>
      <c r="J248" s="29"/>
      <c r="K248" s="29"/>
      <c r="L248" s="29"/>
      <c r="M248" s="29"/>
      <c r="N248" s="29"/>
      <c r="O248" s="29"/>
      <c r="P248" s="29"/>
      <c r="Q248" s="325"/>
      <c r="R248" s="325"/>
      <c r="S248" s="29"/>
      <c r="T248" s="325"/>
      <c r="U248" s="29"/>
      <c r="V248" s="29"/>
      <c r="W248" s="29"/>
      <c r="X248" s="29"/>
      <c r="Y248" s="29"/>
      <c r="Z248" s="29"/>
      <c r="AA248" s="29"/>
    </row>
    <row r="249" spans="1:27" ht="15.75" customHeight="1">
      <c r="A249" s="29"/>
      <c r="B249" s="75"/>
      <c r="C249" s="29"/>
      <c r="D249" s="29"/>
      <c r="E249" s="755"/>
      <c r="F249" s="338"/>
      <c r="G249" s="29"/>
      <c r="H249" s="29"/>
      <c r="I249" s="29"/>
      <c r="J249" s="29"/>
      <c r="K249" s="29"/>
      <c r="L249" s="29"/>
      <c r="M249" s="29"/>
      <c r="N249" s="29"/>
      <c r="O249" s="29"/>
      <c r="P249" s="29"/>
      <c r="Q249" s="325"/>
      <c r="R249" s="325"/>
      <c r="S249" s="29"/>
      <c r="T249" s="325"/>
      <c r="U249" s="29"/>
      <c r="V249" s="29"/>
      <c r="W249" s="29"/>
      <c r="X249" s="29"/>
      <c r="Y249" s="29"/>
      <c r="Z249" s="29"/>
      <c r="AA249" s="29"/>
    </row>
    <row r="250" spans="1:27" ht="15.75" customHeight="1">
      <c r="A250" s="29"/>
      <c r="B250" s="75"/>
      <c r="C250" s="29"/>
      <c r="D250" s="29"/>
      <c r="E250" s="755"/>
      <c r="F250" s="338"/>
      <c r="G250" s="29"/>
      <c r="H250" s="29"/>
      <c r="I250" s="29"/>
      <c r="J250" s="29"/>
      <c r="K250" s="29"/>
      <c r="L250" s="29"/>
      <c r="M250" s="29"/>
      <c r="N250" s="29"/>
      <c r="O250" s="29"/>
      <c r="P250" s="29"/>
      <c r="Q250" s="325"/>
      <c r="R250" s="325"/>
      <c r="S250" s="29"/>
      <c r="T250" s="325"/>
      <c r="U250" s="29"/>
      <c r="V250" s="29"/>
      <c r="W250" s="29"/>
      <c r="X250" s="29"/>
      <c r="Y250" s="29"/>
      <c r="Z250" s="29"/>
      <c r="AA250" s="29"/>
    </row>
    <row r="251" spans="1:27" ht="15.75" customHeight="1">
      <c r="A251" s="29"/>
      <c r="B251" s="75"/>
      <c r="C251" s="29"/>
      <c r="D251" s="29"/>
      <c r="E251" s="755"/>
      <c r="F251" s="338"/>
      <c r="G251" s="29"/>
      <c r="H251" s="29"/>
      <c r="I251" s="29"/>
      <c r="J251" s="29"/>
      <c r="K251" s="29"/>
      <c r="L251" s="29"/>
      <c r="M251" s="29"/>
      <c r="N251" s="29"/>
      <c r="O251" s="29"/>
      <c r="P251" s="29"/>
      <c r="Q251" s="325"/>
      <c r="R251" s="325"/>
      <c r="S251" s="29"/>
      <c r="T251" s="325"/>
      <c r="U251" s="29"/>
      <c r="V251" s="29"/>
      <c r="W251" s="29"/>
      <c r="X251" s="29"/>
      <c r="Y251" s="29"/>
      <c r="Z251" s="29"/>
      <c r="AA251" s="29"/>
    </row>
    <row r="252" spans="1:27" ht="15.75" customHeight="1">
      <c r="A252" s="29"/>
      <c r="B252" s="75"/>
      <c r="C252" s="29"/>
      <c r="D252" s="29"/>
      <c r="E252" s="755"/>
      <c r="F252" s="338"/>
      <c r="G252" s="29"/>
      <c r="H252" s="29"/>
      <c r="I252" s="29"/>
      <c r="J252" s="29"/>
      <c r="K252" s="29"/>
      <c r="L252" s="29"/>
      <c r="M252" s="29"/>
      <c r="N252" s="29"/>
      <c r="O252" s="29"/>
      <c r="P252" s="29"/>
      <c r="Q252" s="325"/>
      <c r="R252" s="325"/>
      <c r="S252" s="29"/>
      <c r="T252" s="325"/>
      <c r="U252" s="29"/>
      <c r="V252" s="29"/>
      <c r="W252" s="29"/>
      <c r="X252" s="29"/>
      <c r="Y252" s="29"/>
      <c r="Z252" s="29"/>
      <c r="AA252" s="29"/>
    </row>
    <row r="253" spans="1:27" ht="15.75" customHeight="1">
      <c r="A253" s="29"/>
      <c r="B253" s="75"/>
      <c r="C253" s="29"/>
      <c r="D253" s="29"/>
      <c r="E253" s="755"/>
      <c r="F253" s="338"/>
      <c r="G253" s="29"/>
      <c r="H253" s="29"/>
      <c r="I253" s="29"/>
      <c r="J253" s="29"/>
      <c r="K253" s="29"/>
      <c r="L253" s="29"/>
      <c r="M253" s="29"/>
      <c r="N253" s="29"/>
      <c r="O253" s="29"/>
      <c r="P253" s="29"/>
      <c r="Q253" s="325"/>
      <c r="R253" s="325"/>
      <c r="S253" s="29"/>
      <c r="T253" s="325"/>
      <c r="U253" s="29"/>
      <c r="V253" s="29"/>
      <c r="W253" s="29"/>
      <c r="X253" s="29"/>
      <c r="Y253" s="29"/>
      <c r="Z253" s="29"/>
      <c r="AA253" s="29"/>
    </row>
    <row r="254" spans="1:27" ht="15.75" customHeight="1">
      <c r="A254" s="29"/>
      <c r="B254" s="75"/>
      <c r="C254" s="29"/>
      <c r="D254" s="29"/>
      <c r="E254" s="755"/>
      <c r="F254" s="338"/>
      <c r="G254" s="29"/>
      <c r="H254" s="29"/>
      <c r="I254" s="29"/>
      <c r="J254" s="29"/>
      <c r="K254" s="29"/>
      <c r="L254" s="29"/>
      <c r="M254" s="29"/>
      <c r="N254" s="29"/>
      <c r="O254" s="29"/>
      <c r="P254" s="29"/>
      <c r="Q254" s="325"/>
      <c r="R254" s="325"/>
      <c r="S254" s="29"/>
      <c r="T254" s="325"/>
      <c r="U254" s="29"/>
      <c r="V254" s="29"/>
      <c r="W254" s="29"/>
      <c r="X254" s="29"/>
      <c r="Y254" s="29"/>
      <c r="Z254" s="29"/>
      <c r="AA254" s="29"/>
    </row>
    <row r="255" spans="1:27" ht="15.75" customHeight="1">
      <c r="A255" s="29"/>
      <c r="B255" s="75"/>
      <c r="C255" s="29"/>
      <c r="D255" s="29"/>
      <c r="E255" s="755"/>
      <c r="F255" s="338"/>
      <c r="G255" s="29"/>
      <c r="H255" s="29"/>
      <c r="I255" s="29"/>
      <c r="J255" s="29"/>
      <c r="K255" s="29"/>
      <c r="L255" s="29"/>
      <c r="M255" s="29"/>
      <c r="N255" s="29"/>
      <c r="O255" s="29"/>
      <c r="P255" s="29"/>
      <c r="Q255" s="325"/>
      <c r="R255" s="325"/>
      <c r="S255" s="29"/>
      <c r="T255" s="325"/>
      <c r="U255" s="29"/>
      <c r="V255" s="29"/>
      <c r="W255" s="29"/>
      <c r="X255" s="29"/>
      <c r="Y255" s="29"/>
      <c r="Z255" s="29"/>
      <c r="AA255" s="29"/>
    </row>
    <row r="256" spans="1:27" ht="15.75" customHeight="1">
      <c r="A256" s="29"/>
      <c r="B256" s="75"/>
      <c r="C256" s="29"/>
      <c r="D256" s="29"/>
      <c r="E256" s="755"/>
      <c r="F256" s="338"/>
      <c r="G256" s="29"/>
      <c r="H256" s="29"/>
      <c r="I256" s="29"/>
      <c r="J256" s="29"/>
      <c r="K256" s="29"/>
      <c r="L256" s="29"/>
      <c r="M256" s="29"/>
      <c r="N256" s="29"/>
      <c r="O256" s="29"/>
      <c r="P256" s="29"/>
      <c r="Q256" s="325"/>
      <c r="R256" s="325"/>
      <c r="S256" s="29"/>
      <c r="T256" s="325"/>
      <c r="U256" s="29"/>
      <c r="V256" s="29"/>
      <c r="W256" s="29"/>
      <c r="X256" s="29"/>
      <c r="Y256" s="29"/>
      <c r="Z256" s="29"/>
      <c r="AA256" s="29"/>
    </row>
    <row r="257" spans="1:27" ht="15.75" customHeight="1">
      <c r="A257" s="29"/>
      <c r="B257" s="75"/>
      <c r="C257" s="29"/>
      <c r="D257" s="29"/>
      <c r="E257" s="755"/>
      <c r="F257" s="338"/>
      <c r="G257" s="29"/>
      <c r="H257" s="29"/>
      <c r="I257" s="29"/>
      <c r="J257" s="29"/>
      <c r="K257" s="29"/>
      <c r="L257" s="29"/>
      <c r="M257" s="29"/>
      <c r="N257" s="29"/>
      <c r="O257" s="29"/>
      <c r="P257" s="29"/>
      <c r="Q257" s="325"/>
      <c r="R257" s="325"/>
      <c r="S257" s="29"/>
      <c r="T257" s="325"/>
      <c r="U257" s="29"/>
      <c r="V257" s="29"/>
      <c r="W257" s="29"/>
      <c r="X257" s="29"/>
      <c r="Y257" s="29"/>
      <c r="Z257" s="29"/>
      <c r="AA257" s="29"/>
    </row>
    <row r="258" spans="1:27" ht="15.75" customHeight="1">
      <c r="A258" s="29"/>
      <c r="B258" s="75"/>
      <c r="C258" s="29"/>
      <c r="D258" s="29"/>
      <c r="E258" s="755"/>
      <c r="F258" s="338"/>
      <c r="G258" s="29"/>
      <c r="H258" s="29"/>
      <c r="I258" s="29"/>
      <c r="J258" s="29"/>
      <c r="K258" s="29"/>
      <c r="L258" s="29"/>
      <c r="M258" s="29"/>
      <c r="N258" s="29"/>
      <c r="O258" s="29"/>
      <c r="P258" s="29"/>
      <c r="Q258" s="325"/>
      <c r="R258" s="325"/>
      <c r="S258" s="29"/>
      <c r="T258" s="325"/>
      <c r="U258" s="29"/>
      <c r="V258" s="29"/>
      <c r="W258" s="29"/>
      <c r="X258" s="29"/>
      <c r="Y258" s="29"/>
      <c r="Z258" s="29"/>
      <c r="AA258" s="29"/>
    </row>
    <row r="259" spans="1:27" ht="15.75" customHeight="1">
      <c r="A259" s="29"/>
      <c r="B259" s="75"/>
      <c r="C259" s="29"/>
      <c r="D259" s="29"/>
      <c r="E259" s="755"/>
      <c r="F259" s="338"/>
      <c r="G259" s="29"/>
      <c r="H259" s="29"/>
      <c r="I259" s="29"/>
      <c r="J259" s="29"/>
      <c r="K259" s="29"/>
      <c r="L259" s="29"/>
      <c r="M259" s="29"/>
      <c r="N259" s="29"/>
      <c r="O259" s="29"/>
      <c r="P259" s="29"/>
      <c r="Q259" s="325"/>
      <c r="R259" s="325"/>
      <c r="S259" s="29"/>
      <c r="T259" s="325"/>
      <c r="U259" s="29"/>
      <c r="V259" s="29"/>
      <c r="W259" s="29"/>
      <c r="X259" s="29"/>
      <c r="Y259" s="29"/>
      <c r="Z259" s="29"/>
      <c r="AA259" s="29"/>
    </row>
    <row r="260" spans="1:27" ht="15.75" customHeight="1">
      <c r="A260" s="29"/>
      <c r="B260" s="75"/>
      <c r="C260" s="29"/>
      <c r="D260" s="29"/>
      <c r="E260" s="755"/>
      <c r="F260" s="338"/>
      <c r="G260" s="29"/>
      <c r="H260" s="29"/>
      <c r="I260" s="29"/>
      <c r="J260" s="29"/>
      <c r="K260" s="29"/>
      <c r="L260" s="29"/>
      <c r="M260" s="29"/>
      <c r="N260" s="29"/>
      <c r="O260" s="29"/>
      <c r="P260" s="29"/>
      <c r="Q260" s="325"/>
      <c r="R260" s="325"/>
      <c r="S260" s="29"/>
      <c r="T260" s="325"/>
      <c r="U260" s="29"/>
      <c r="V260" s="29"/>
      <c r="W260" s="29"/>
      <c r="X260" s="29"/>
      <c r="Y260" s="29"/>
      <c r="Z260" s="29"/>
      <c r="AA260" s="29"/>
    </row>
    <row r="261" spans="1:27" ht="15.75" customHeight="1">
      <c r="A261" s="29"/>
      <c r="B261" s="75"/>
      <c r="C261" s="29"/>
      <c r="D261" s="29"/>
      <c r="E261" s="755"/>
      <c r="F261" s="338"/>
      <c r="G261" s="29"/>
      <c r="H261" s="29"/>
      <c r="I261" s="29"/>
      <c r="J261" s="29"/>
      <c r="K261" s="29"/>
      <c r="L261" s="29"/>
      <c r="M261" s="29"/>
      <c r="N261" s="29"/>
      <c r="O261" s="29"/>
      <c r="P261" s="29"/>
      <c r="Q261" s="325"/>
      <c r="R261" s="325"/>
      <c r="S261" s="29"/>
      <c r="T261" s="325"/>
      <c r="U261" s="29"/>
      <c r="V261" s="29"/>
      <c r="W261" s="29"/>
      <c r="X261" s="29"/>
      <c r="Y261" s="29"/>
      <c r="Z261" s="29"/>
      <c r="AA261" s="29"/>
    </row>
    <row r="262" spans="1:27" ht="15.75" customHeight="1">
      <c r="A262" s="29"/>
      <c r="B262" s="75"/>
      <c r="C262" s="29"/>
      <c r="D262" s="29"/>
      <c r="E262" s="755"/>
      <c r="F262" s="338"/>
      <c r="G262" s="29"/>
      <c r="H262" s="29"/>
      <c r="I262" s="29"/>
      <c r="J262" s="29"/>
      <c r="K262" s="29"/>
      <c r="L262" s="29"/>
      <c r="M262" s="29"/>
      <c r="N262" s="29"/>
      <c r="O262" s="29"/>
      <c r="P262" s="29"/>
      <c r="Q262" s="325"/>
      <c r="R262" s="325"/>
      <c r="S262" s="29"/>
      <c r="T262" s="325"/>
      <c r="U262" s="29"/>
      <c r="V262" s="29"/>
      <c r="W262" s="29"/>
      <c r="X262" s="29"/>
      <c r="Y262" s="29"/>
      <c r="Z262" s="29"/>
      <c r="AA262" s="29"/>
    </row>
    <row r="263" spans="1:27" ht="15.75" customHeight="1">
      <c r="A263" s="29"/>
      <c r="B263" s="75"/>
      <c r="C263" s="29"/>
      <c r="D263" s="29"/>
      <c r="E263" s="755"/>
      <c r="F263" s="338"/>
      <c r="G263" s="29"/>
      <c r="H263" s="29"/>
      <c r="I263" s="29"/>
      <c r="J263" s="29"/>
      <c r="K263" s="29"/>
      <c r="L263" s="29"/>
      <c r="M263" s="29"/>
      <c r="N263" s="29"/>
      <c r="O263" s="29"/>
      <c r="P263" s="29"/>
      <c r="Q263" s="325"/>
      <c r="R263" s="325"/>
      <c r="S263" s="29"/>
      <c r="T263" s="325"/>
      <c r="U263" s="29"/>
      <c r="V263" s="29"/>
      <c r="W263" s="29"/>
      <c r="X263" s="29"/>
      <c r="Y263" s="29"/>
      <c r="Z263" s="29"/>
      <c r="AA263" s="29"/>
    </row>
    <row r="264" spans="1:27" ht="15.75" customHeight="1">
      <c r="A264" s="29"/>
      <c r="B264" s="75"/>
      <c r="C264" s="29"/>
      <c r="D264" s="29"/>
      <c r="E264" s="755"/>
      <c r="F264" s="338"/>
      <c r="G264" s="29"/>
      <c r="H264" s="29"/>
      <c r="I264" s="29"/>
      <c r="J264" s="29"/>
      <c r="K264" s="29"/>
      <c r="L264" s="29"/>
      <c r="M264" s="29"/>
      <c r="N264" s="29"/>
      <c r="O264" s="29"/>
      <c r="P264" s="29"/>
      <c r="Q264" s="325"/>
      <c r="R264" s="325"/>
      <c r="S264" s="29"/>
      <c r="T264" s="325"/>
      <c r="U264" s="29"/>
      <c r="V264" s="29"/>
      <c r="W264" s="29"/>
      <c r="X264" s="29"/>
      <c r="Y264" s="29"/>
      <c r="Z264" s="29"/>
      <c r="AA264" s="29"/>
    </row>
    <row r="265" spans="1:27" ht="15.75" customHeight="1">
      <c r="A265" s="29"/>
      <c r="B265" s="75"/>
      <c r="C265" s="29"/>
      <c r="D265" s="29"/>
      <c r="E265" s="755"/>
      <c r="F265" s="338"/>
      <c r="G265" s="29"/>
      <c r="H265" s="29"/>
      <c r="I265" s="29"/>
      <c r="J265" s="29"/>
      <c r="K265" s="29"/>
      <c r="L265" s="29"/>
      <c r="M265" s="29"/>
      <c r="N265" s="29"/>
      <c r="O265" s="29"/>
      <c r="P265" s="29"/>
      <c r="Q265" s="325"/>
      <c r="R265" s="325"/>
      <c r="S265" s="29"/>
      <c r="T265" s="325"/>
      <c r="U265" s="29"/>
      <c r="V265" s="29"/>
      <c r="W265" s="29"/>
      <c r="X265" s="29"/>
      <c r="Y265" s="29"/>
      <c r="Z265" s="29"/>
      <c r="AA265" s="29"/>
    </row>
    <row r="266" spans="1:27" ht="15.75" customHeight="1">
      <c r="A266" s="29"/>
      <c r="B266" s="75"/>
      <c r="C266" s="29"/>
      <c r="D266" s="29"/>
      <c r="E266" s="755"/>
      <c r="F266" s="338"/>
      <c r="G266" s="29"/>
      <c r="H266" s="29"/>
      <c r="I266" s="29"/>
      <c r="J266" s="29"/>
      <c r="K266" s="29"/>
      <c r="L266" s="29"/>
      <c r="M266" s="29"/>
      <c r="N266" s="29"/>
      <c r="O266" s="29"/>
      <c r="P266" s="29"/>
      <c r="Q266" s="325"/>
      <c r="R266" s="325"/>
      <c r="S266" s="29"/>
      <c r="T266" s="325"/>
      <c r="U266" s="29"/>
      <c r="V266" s="29"/>
      <c r="W266" s="29"/>
      <c r="X266" s="29"/>
      <c r="Y266" s="29"/>
      <c r="Z266" s="29"/>
      <c r="AA266" s="29"/>
    </row>
    <row r="267" spans="1:27" ht="15.75" customHeight="1">
      <c r="A267" s="29"/>
      <c r="B267" s="75"/>
      <c r="C267" s="29"/>
      <c r="D267" s="29"/>
      <c r="E267" s="755"/>
      <c r="F267" s="338"/>
      <c r="G267" s="29"/>
      <c r="H267" s="29"/>
      <c r="I267" s="29"/>
      <c r="J267" s="29"/>
      <c r="K267" s="29"/>
      <c r="L267" s="29"/>
      <c r="M267" s="29"/>
      <c r="N267" s="29"/>
      <c r="O267" s="29"/>
      <c r="P267" s="29"/>
      <c r="Q267" s="325"/>
      <c r="R267" s="325"/>
      <c r="S267" s="29"/>
      <c r="T267" s="325"/>
      <c r="U267" s="29"/>
      <c r="V267" s="29"/>
      <c r="W267" s="29"/>
      <c r="X267" s="29"/>
      <c r="Y267" s="29"/>
      <c r="Z267" s="29"/>
      <c r="AA267" s="29"/>
    </row>
    <row r="268" spans="1:27" ht="15.75" customHeight="1">
      <c r="A268" s="29"/>
      <c r="B268" s="75"/>
      <c r="C268" s="29"/>
      <c r="D268" s="29"/>
      <c r="E268" s="755"/>
      <c r="F268" s="338"/>
      <c r="G268" s="29"/>
      <c r="H268" s="29"/>
      <c r="I268" s="29"/>
      <c r="J268" s="29"/>
      <c r="K268" s="29"/>
      <c r="L268" s="29"/>
      <c r="M268" s="29"/>
      <c r="N268" s="29"/>
      <c r="O268" s="29"/>
      <c r="P268" s="29"/>
      <c r="Q268" s="325"/>
      <c r="R268" s="325"/>
      <c r="S268" s="29"/>
      <c r="T268" s="325"/>
      <c r="U268" s="29"/>
      <c r="V268" s="29"/>
      <c r="W268" s="29"/>
      <c r="X268" s="29"/>
      <c r="Y268" s="29"/>
      <c r="Z268" s="29"/>
      <c r="AA268" s="29"/>
    </row>
    <row r="269" spans="1:27" ht="15.75" customHeight="1">
      <c r="A269" s="29"/>
      <c r="B269" s="75"/>
      <c r="C269" s="29"/>
      <c r="D269" s="29"/>
      <c r="E269" s="755"/>
      <c r="F269" s="338"/>
      <c r="G269" s="29"/>
      <c r="H269" s="29"/>
      <c r="I269" s="29"/>
      <c r="J269" s="29"/>
      <c r="K269" s="29"/>
      <c r="L269" s="29"/>
      <c r="M269" s="29"/>
      <c r="N269" s="29"/>
      <c r="O269" s="29"/>
      <c r="P269" s="29"/>
      <c r="Q269" s="325"/>
      <c r="R269" s="325"/>
      <c r="S269" s="29"/>
      <c r="T269" s="325"/>
      <c r="U269" s="29"/>
      <c r="V269" s="29"/>
      <c r="W269" s="29"/>
      <c r="X269" s="29"/>
      <c r="Y269" s="29"/>
      <c r="Z269" s="29"/>
      <c r="AA269" s="29"/>
    </row>
    <row r="270" spans="1:27" ht="15.75" customHeight="1">
      <c r="A270" s="29"/>
      <c r="B270" s="75"/>
      <c r="C270" s="29"/>
      <c r="D270" s="29"/>
      <c r="E270" s="755"/>
      <c r="F270" s="338"/>
      <c r="G270" s="29"/>
      <c r="H270" s="29"/>
      <c r="I270" s="29"/>
      <c r="J270" s="29"/>
      <c r="K270" s="29"/>
      <c r="L270" s="29"/>
      <c r="M270" s="29"/>
      <c r="N270" s="29"/>
      <c r="O270" s="29"/>
      <c r="P270" s="29"/>
      <c r="Q270" s="325"/>
      <c r="R270" s="325"/>
      <c r="S270" s="29"/>
      <c r="T270" s="325"/>
      <c r="U270" s="29"/>
      <c r="V270" s="29"/>
      <c r="W270" s="29"/>
      <c r="X270" s="29"/>
      <c r="Y270" s="29"/>
      <c r="Z270" s="29"/>
      <c r="AA270" s="29"/>
    </row>
    <row r="271" spans="1:27" ht="15.75" customHeight="1">
      <c r="A271" s="29"/>
      <c r="B271" s="75"/>
      <c r="C271" s="29"/>
      <c r="D271" s="29"/>
      <c r="E271" s="755"/>
      <c r="F271" s="338"/>
      <c r="G271" s="29"/>
      <c r="H271" s="29"/>
      <c r="I271" s="29"/>
      <c r="J271" s="29"/>
      <c r="K271" s="29"/>
      <c r="L271" s="29"/>
      <c r="M271" s="29"/>
      <c r="N271" s="29"/>
      <c r="O271" s="29"/>
      <c r="P271" s="29"/>
      <c r="Q271" s="325"/>
      <c r="R271" s="325"/>
      <c r="S271" s="29"/>
      <c r="T271" s="325"/>
      <c r="U271" s="29"/>
      <c r="V271" s="29"/>
      <c r="W271" s="29"/>
      <c r="X271" s="29"/>
      <c r="Y271" s="29"/>
      <c r="Z271" s="29"/>
      <c r="AA271" s="29"/>
    </row>
    <row r="272" spans="1:27" ht="15.75" customHeight="1">
      <c r="A272" s="29"/>
      <c r="B272" s="75"/>
      <c r="C272" s="29"/>
      <c r="D272" s="29"/>
      <c r="E272" s="755"/>
      <c r="F272" s="338"/>
      <c r="G272" s="29"/>
      <c r="H272" s="29"/>
      <c r="I272" s="29"/>
      <c r="J272" s="29"/>
      <c r="K272" s="29"/>
      <c r="L272" s="29"/>
      <c r="M272" s="29"/>
      <c r="N272" s="29"/>
      <c r="O272" s="29"/>
      <c r="P272" s="29"/>
      <c r="Q272" s="325"/>
      <c r="R272" s="325"/>
      <c r="S272" s="29"/>
      <c r="T272" s="325"/>
      <c r="U272" s="29"/>
      <c r="V272" s="29"/>
      <c r="W272" s="29"/>
      <c r="X272" s="29"/>
      <c r="Y272" s="29"/>
      <c r="Z272" s="29"/>
      <c r="AA272" s="29"/>
    </row>
    <row r="273" spans="1:27" ht="15.75" customHeight="1">
      <c r="A273" s="29"/>
      <c r="B273" s="75"/>
      <c r="C273" s="29"/>
      <c r="D273" s="29"/>
      <c r="E273" s="755"/>
      <c r="F273" s="338"/>
      <c r="G273" s="29"/>
      <c r="H273" s="29"/>
      <c r="I273" s="29"/>
      <c r="J273" s="29"/>
      <c r="K273" s="29"/>
      <c r="L273" s="29"/>
      <c r="M273" s="29"/>
      <c r="N273" s="29"/>
      <c r="O273" s="29"/>
      <c r="P273" s="29"/>
      <c r="Q273" s="325"/>
      <c r="R273" s="325"/>
      <c r="S273" s="29"/>
      <c r="T273" s="325"/>
      <c r="U273" s="29"/>
      <c r="V273" s="29"/>
      <c r="W273" s="29"/>
      <c r="X273" s="29"/>
      <c r="Y273" s="29"/>
      <c r="Z273" s="29"/>
      <c r="AA273" s="29"/>
    </row>
    <row r="274" spans="1:27" ht="15.75" customHeight="1">
      <c r="A274" s="29"/>
      <c r="B274" s="75"/>
      <c r="C274" s="29"/>
      <c r="D274" s="29"/>
      <c r="E274" s="755"/>
      <c r="F274" s="338"/>
      <c r="G274" s="29"/>
      <c r="H274" s="29"/>
      <c r="I274" s="29"/>
      <c r="J274" s="29"/>
      <c r="K274" s="29"/>
      <c r="L274" s="29"/>
      <c r="M274" s="29"/>
      <c r="N274" s="29"/>
      <c r="O274" s="29"/>
      <c r="P274" s="29"/>
      <c r="Q274" s="325"/>
      <c r="R274" s="325"/>
      <c r="S274" s="29"/>
      <c r="T274" s="325"/>
      <c r="U274" s="29"/>
      <c r="V274" s="29"/>
      <c r="W274" s="29"/>
      <c r="X274" s="29"/>
      <c r="Y274" s="29"/>
      <c r="Z274" s="29"/>
      <c r="AA274" s="29"/>
    </row>
    <row r="275" spans="1:27" ht="15.75" customHeight="1">
      <c r="A275" s="29"/>
      <c r="B275" s="75"/>
      <c r="C275" s="29"/>
      <c r="D275" s="29"/>
      <c r="E275" s="755"/>
      <c r="F275" s="338"/>
      <c r="G275" s="29"/>
      <c r="H275" s="29"/>
      <c r="I275" s="29"/>
      <c r="J275" s="29"/>
      <c r="K275" s="29"/>
      <c r="L275" s="29"/>
      <c r="M275" s="29"/>
      <c r="N275" s="29"/>
      <c r="O275" s="29"/>
      <c r="P275" s="29"/>
      <c r="Q275" s="325"/>
      <c r="R275" s="325"/>
      <c r="S275" s="29"/>
      <c r="T275" s="325"/>
      <c r="U275" s="29"/>
      <c r="V275" s="29"/>
      <c r="W275" s="29"/>
      <c r="X275" s="29"/>
      <c r="Y275" s="29"/>
      <c r="Z275" s="29"/>
      <c r="AA275" s="29"/>
    </row>
    <row r="276" spans="1:27" ht="15.75" customHeight="1">
      <c r="A276" s="29"/>
      <c r="B276" s="75"/>
      <c r="C276" s="29"/>
      <c r="D276" s="29"/>
      <c r="E276" s="755"/>
      <c r="F276" s="338"/>
      <c r="G276" s="29"/>
      <c r="H276" s="29"/>
      <c r="I276" s="29"/>
      <c r="J276" s="29"/>
      <c r="K276" s="29"/>
      <c r="L276" s="29"/>
      <c r="M276" s="29"/>
      <c r="N276" s="29"/>
      <c r="O276" s="29"/>
      <c r="P276" s="29"/>
      <c r="Q276" s="325"/>
      <c r="R276" s="325"/>
      <c r="S276" s="29"/>
      <c r="T276" s="325"/>
      <c r="U276" s="29"/>
      <c r="V276" s="29"/>
      <c r="W276" s="29"/>
      <c r="X276" s="29"/>
      <c r="Y276" s="29"/>
      <c r="Z276" s="29"/>
      <c r="AA276" s="29"/>
    </row>
    <row r="277" spans="1:27" ht="15.75" customHeight="1">
      <c r="A277" s="29"/>
      <c r="B277" s="75"/>
      <c r="C277" s="29"/>
      <c r="D277" s="29"/>
      <c r="E277" s="755"/>
      <c r="F277" s="338"/>
      <c r="G277" s="29"/>
      <c r="H277" s="29"/>
      <c r="I277" s="29"/>
      <c r="J277" s="29"/>
      <c r="K277" s="29"/>
      <c r="L277" s="29"/>
      <c r="M277" s="29"/>
      <c r="N277" s="29"/>
      <c r="O277" s="29"/>
      <c r="P277" s="29"/>
      <c r="Q277" s="325"/>
      <c r="R277" s="325"/>
      <c r="S277" s="29"/>
      <c r="T277" s="325"/>
      <c r="U277" s="29"/>
      <c r="V277" s="29"/>
      <c r="W277" s="29"/>
      <c r="X277" s="29"/>
      <c r="Y277" s="29"/>
      <c r="Z277" s="29"/>
      <c r="AA277" s="29"/>
    </row>
    <row r="278" spans="1:27" ht="15.75" customHeight="1">
      <c r="A278" s="29"/>
      <c r="B278" s="75"/>
      <c r="C278" s="29"/>
      <c r="D278" s="29"/>
      <c r="E278" s="755"/>
      <c r="F278" s="338"/>
      <c r="G278" s="29"/>
      <c r="H278" s="29"/>
      <c r="I278" s="29"/>
      <c r="J278" s="29"/>
      <c r="K278" s="29"/>
      <c r="L278" s="29"/>
      <c r="M278" s="29"/>
      <c r="N278" s="29"/>
      <c r="O278" s="29"/>
      <c r="P278" s="29"/>
      <c r="Q278" s="325"/>
      <c r="R278" s="325"/>
      <c r="S278" s="29"/>
      <c r="T278" s="325"/>
      <c r="U278" s="29"/>
      <c r="V278" s="29"/>
      <c r="W278" s="29"/>
      <c r="X278" s="29"/>
      <c r="Y278" s="29"/>
      <c r="Z278" s="29"/>
      <c r="AA278" s="29"/>
    </row>
    <row r="279" spans="1:27" ht="15.75" customHeight="1">
      <c r="A279" s="29"/>
      <c r="B279" s="75"/>
      <c r="C279" s="29"/>
      <c r="D279" s="29"/>
      <c r="E279" s="755"/>
      <c r="F279" s="338"/>
      <c r="G279" s="29"/>
      <c r="H279" s="29"/>
      <c r="I279" s="29"/>
      <c r="J279" s="29"/>
      <c r="K279" s="29"/>
      <c r="L279" s="29"/>
      <c r="M279" s="29"/>
      <c r="N279" s="29"/>
      <c r="O279" s="29"/>
      <c r="P279" s="29"/>
      <c r="Q279" s="325"/>
      <c r="R279" s="325"/>
      <c r="S279" s="29"/>
      <c r="T279" s="325"/>
      <c r="U279" s="29"/>
      <c r="V279" s="29"/>
      <c r="W279" s="29"/>
      <c r="X279" s="29"/>
      <c r="Y279" s="29"/>
      <c r="Z279" s="29"/>
      <c r="AA279" s="29"/>
    </row>
    <row r="280" spans="1:27" ht="15.75" customHeight="1">
      <c r="A280" s="29"/>
      <c r="B280" s="75"/>
      <c r="C280" s="29"/>
      <c r="D280" s="29"/>
      <c r="E280" s="755"/>
      <c r="F280" s="338"/>
      <c r="G280" s="29"/>
      <c r="H280" s="29"/>
      <c r="I280" s="29"/>
      <c r="J280" s="29"/>
      <c r="K280" s="29"/>
      <c r="L280" s="29"/>
      <c r="M280" s="29"/>
      <c r="N280" s="29"/>
      <c r="O280" s="29"/>
      <c r="P280" s="29"/>
      <c r="Q280" s="325"/>
      <c r="R280" s="325"/>
      <c r="S280" s="29"/>
      <c r="T280" s="325"/>
      <c r="U280" s="29"/>
      <c r="V280" s="29"/>
      <c r="W280" s="29"/>
      <c r="X280" s="29"/>
      <c r="Y280" s="29"/>
      <c r="Z280" s="29"/>
      <c r="AA280" s="29"/>
    </row>
    <row r="281" spans="1:27" ht="15.75" customHeight="1">
      <c r="A281" s="29"/>
      <c r="B281" s="75"/>
      <c r="C281" s="29"/>
      <c r="D281" s="29"/>
      <c r="E281" s="755"/>
      <c r="F281" s="338"/>
      <c r="G281" s="29"/>
      <c r="H281" s="29"/>
      <c r="I281" s="29"/>
      <c r="J281" s="29"/>
      <c r="K281" s="29"/>
      <c r="L281" s="29"/>
      <c r="M281" s="29"/>
      <c r="N281" s="29"/>
      <c r="O281" s="29"/>
      <c r="P281" s="29"/>
      <c r="Q281" s="325"/>
      <c r="R281" s="325"/>
      <c r="S281" s="29"/>
      <c r="T281" s="325"/>
      <c r="U281" s="29"/>
      <c r="V281" s="29"/>
      <c r="W281" s="29"/>
      <c r="X281" s="29"/>
      <c r="Y281" s="29"/>
      <c r="Z281" s="29"/>
      <c r="AA281" s="29"/>
    </row>
    <row r="282" spans="1:27" ht="15.75" customHeight="1">
      <c r="A282" s="29"/>
      <c r="B282" s="75"/>
      <c r="C282" s="29"/>
      <c r="D282" s="29"/>
      <c r="E282" s="755"/>
      <c r="F282" s="338"/>
      <c r="G282" s="29"/>
      <c r="H282" s="29"/>
      <c r="I282" s="29"/>
      <c r="J282" s="29"/>
      <c r="K282" s="29"/>
      <c r="L282" s="29"/>
      <c r="M282" s="29"/>
      <c r="N282" s="29"/>
      <c r="O282" s="29"/>
      <c r="P282" s="29"/>
      <c r="Q282" s="325"/>
      <c r="R282" s="325"/>
      <c r="S282" s="29"/>
      <c r="T282" s="325"/>
      <c r="U282" s="29"/>
      <c r="V282" s="29"/>
      <c r="W282" s="29"/>
      <c r="X282" s="29"/>
      <c r="Y282" s="29"/>
      <c r="Z282" s="29"/>
      <c r="AA282" s="29"/>
    </row>
    <row r="283" spans="1:27" ht="15.75" customHeight="1">
      <c r="A283" s="29"/>
      <c r="B283" s="75"/>
      <c r="C283" s="29"/>
      <c r="D283" s="29"/>
      <c r="E283" s="755"/>
      <c r="F283" s="338"/>
      <c r="G283" s="29"/>
      <c r="H283" s="29"/>
      <c r="I283" s="29"/>
      <c r="J283" s="29"/>
      <c r="K283" s="29"/>
      <c r="L283" s="29"/>
      <c r="M283" s="29"/>
      <c r="N283" s="29"/>
      <c r="O283" s="29"/>
      <c r="P283" s="29"/>
      <c r="Q283" s="325"/>
      <c r="R283" s="325"/>
      <c r="S283" s="29"/>
      <c r="T283" s="325"/>
      <c r="U283" s="29"/>
      <c r="V283" s="29"/>
      <c r="W283" s="29"/>
      <c r="X283" s="29"/>
      <c r="Y283" s="29"/>
      <c r="Z283" s="29"/>
      <c r="AA283" s="29"/>
    </row>
    <row r="284" spans="1:27" ht="15.75" customHeight="1">
      <c r="A284" s="29"/>
      <c r="B284" s="75"/>
      <c r="C284" s="29"/>
      <c r="D284" s="29"/>
      <c r="E284" s="755"/>
      <c r="F284" s="338"/>
      <c r="G284" s="29"/>
      <c r="H284" s="29"/>
      <c r="I284" s="29"/>
      <c r="J284" s="29"/>
      <c r="K284" s="29"/>
      <c r="L284" s="29"/>
      <c r="M284" s="29"/>
      <c r="N284" s="29"/>
      <c r="O284" s="29"/>
      <c r="P284" s="29"/>
      <c r="Q284" s="325"/>
      <c r="R284" s="325"/>
      <c r="S284" s="29"/>
      <c r="T284" s="325"/>
      <c r="U284" s="29"/>
      <c r="V284" s="29"/>
      <c r="W284" s="29"/>
      <c r="X284" s="29"/>
      <c r="Y284" s="29"/>
      <c r="Z284" s="29"/>
      <c r="AA284" s="29"/>
    </row>
    <row r="285" spans="1:27" ht="15.75" customHeight="1">
      <c r="A285" s="29"/>
      <c r="B285" s="75"/>
      <c r="C285" s="29"/>
      <c r="D285" s="29"/>
      <c r="E285" s="755"/>
      <c r="F285" s="338"/>
      <c r="G285" s="29"/>
      <c r="H285" s="29"/>
      <c r="I285" s="29"/>
      <c r="J285" s="29"/>
      <c r="K285" s="29"/>
      <c r="L285" s="29"/>
      <c r="M285" s="29"/>
      <c r="N285" s="29"/>
      <c r="O285" s="29"/>
      <c r="P285" s="29"/>
      <c r="Q285" s="325"/>
      <c r="R285" s="325"/>
      <c r="S285" s="29"/>
      <c r="T285" s="325"/>
      <c r="U285" s="29"/>
      <c r="V285" s="29"/>
      <c r="W285" s="29"/>
      <c r="X285" s="29"/>
      <c r="Y285" s="29"/>
      <c r="Z285" s="29"/>
      <c r="AA285" s="29"/>
    </row>
    <row r="286" spans="1:27" ht="15.75" customHeight="1">
      <c r="A286" s="29"/>
      <c r="B286" s="75"/>
      <c r="C286" s="29"/>
      <c r="D286" s="29"/>
      <c r="E286" s="755"/>
      <c r="F286" s="338"/>
      <c r="G286" s="29"/>
      <c r="H286" s="29"/>
      <c r="I286" s="29"/>
      <c r="J286" s="29"/>
      <c r="K286" s="29"/>
      <c r="L286" s="29"/>
      <c r="M286" s="29"/>
      <c r="N286" s="29"/>
      <c r="O286" s="29"/>
      <c r="P286" s="29"/>
      <c r="Q286" s="325"/>
      <c r="R286" s="325"/>
      <c r="S286" s="29"/>
      <c r="T286" s="325"/>
      <c r="U286" s="29"/>
      <c r="V286" s="29"/>
      <c r="W286" s="29"/>
      <c r="X286" s="29"/>
      <c r="Y286" s="29"/>
      <c r="Z286" s="29"/>
      <c r="AA286" s="29"/>
    </row>
    <row r="287" spans="1:27" ht="15.75" customHeight="1">
      <c r="A287" s="29"/>
      <c r="B287" s="75"/>
      <c r="C287" s="29"/>
      <c r="D287" s="29"/>
      <c r="E287" s="755"/>
      <c r="F287" s="338"/>
      <c r="G287" s="29"/>
      <c r="H287" s="29"/>
      <c r="I287" s="29"/>
      <c r="J287" s="29"/>
      <c r="K287" s="29"/>
      <c r="L287" s="29"/>
      <c r="M287" s="29"/>
      <c r="N287" s="29"/>
      <c r="O287" s="29"/>
      <c r="P287" s="29"/>
      <c r="Q287" s="325"/>
      <c r="R287" s="325"/>
      <c r="S287" s="29"/>
      <c r="T287" s="325"/>
      <c r="U287" s="29"/>
      <c r="V287" s="29"/>
      <c r="W287" s="29"/>
      <c r="X287" s="29"/>
      <c r="Y287" s="29"/>
      <c r="Z287" s="29"/>
      <c r="AA287" s="29"/>
    </row>
    <row r="288" spans="1:27" ht="15.75" customHeight="1">
      <c r="A288" s="29"/>
      <c r="B288" s="75"/>
      <c r="C288" s="29"/>
      <c r="D288" s="29"/>
      <c r="E288" s="755"/>
      <c r="F288" s="338"/>
      <c r="G288" s="29"/>
      <c r="H288" s="29"/>
      <c r="I288" s="29"/>
      <c r="J288" s="29"/>
      <c r="K288" s="29"/>
      <c r="L288" s="29"/>
      <c r="M288" s="29"/>
      <c r="N288" s="29"/>
      <c r="O288" s="29"/>
      <c r="P288" s="29"/>
      <c r="Q288" s="325"/>
      <c r="R288" s="325"/>
      <c r="S288" s="29"/>
      <c r="T288" s="325"/>
      <c r="U288" s="29"/>
      <c r="V288" s="29"/>
      <c r="W288" s="29"/>
      <c r="X288" s="29"/>
      <c r="Y288" s="29"/>
      <c r="Z288" s="29"/>
      <c r="AA288" s="29"/>
    </row>
    <row r="289" spans="1:27" ht="15.75" customHeight="1">
      <c r="A289" s="29"/>
      <c r="B289" s="75"/>
      <c r="C289" s="29"/>
      <c r="D289" s="29"/>
      <c r="E289" s="755"/>
      <c r="F289" s="338"/>
      <c r="G289" s="29"/>
      <c r="H289" s="29"/>
      <c r="I289" s="29"/>
      <c r="J289" s="29"/>
      <c r="K289" s="29"/>
      <c r="L289" s="29"/>
      <c r="M289" s="29"/>
      <c r="N289" s="29"/>
      <c r="O289" s="29"/>
      <c r="P289" s="29"/>
      <c r="Q289" s="325"/>
      <c r="R289" s="325"/>
      <c r="S289" s="29"/>
      <c r="T289" s="325"/>
      <c r="U289" s="29"/>
      <c r="V289" s="29"/>
      <c r="W289" s="29"/>
      <c r="X289" s="29"/>
      <c r="Y289" s="29"/>
      <c r="Z289" s="29"/>
      <c r="AA289" s="29"/>
    </row>
    <row r="290" spans="1:27" ht="15.75" customHeight="1">
      <c r="A290" s="29"/>
      <c r="B290" s="75"/>
      <c r="C290" s="29"/>
      <c r="D290" s="29"/>
      <c r="E290" s="755"/>
      <c r="F290" s="338"/>
      <c r="G290" s="29"/>
      <c r="H290" s="29"/>
      <c r="I290" s="29"/>
      <c r="J290" s="29"/>
      <c r="K290" s="29"/>
      <c r="L290" s="29"/>
      <c r="M290" s="29"/>
      <c r="N290" s="29"/>
      <c r="O290" s="29"/>
      <c r="P290" s="29"/>
      <c r="Q290" s="325"/>
      <c r="R290" s="325"/>
      <c r="S290" s="29"/>
      <c r="T290" s="325"/>
      <c r="U290" s="29"/>
      <c r="V290" s="29"/>
      <c r="W290" s="29"/>
      <c r="X290" s="29"/>
      <c r="Y290" s="29"/>
      <c r="Z290" s="29"/>
      <c r="AA290" s="29"/>
    </row>
    <row r="291" spans="1:27" ht="15.75" customHeight="1">
      <c r="A291" s="29"/>
      <c r="B291" s="75"/>
      <c r="C291" s="29"/>
      <c r="D291" s="29"/>
      <c r="E291" s="755"/>
      <c r="F291" s="338"/>
      <c r="G291" s="29"/>
      <c r="H291" s="29"/>
      <c r="I291" s="29"/>
      <c r="J291" s="29"/>
      <c r="K291" s="29"/>
      <c r="L291" s="29"/>
      <c r="M291" s="29"/>
      <c r="N291" s="29"/>
      <c r="O291" s="29"/>
      <c r="P291" s="29"/>
      <c r="Q291" s="325"/>
      <c r="R291" s="325"/>
      <c r="S291" s="29"/>
      <c r="T291" s="325"/>
      <c r="U291" s="29"/>
      <c r="V291" s="29"/>
      <c r="W291" s="29"/>
      <c r="X291" s="29"/>
      <c r="Y291" s="29"/>
      <c r="Z291" s="29"/>
      <c r="AA291" s="29"/>
    </row>
    <row r="292" spans="1:27" ht="15.75" customHeight="1">
      <c r="A292" s="29"/>
      <c r="B292" s="75"/>
      <c r="C292" s="29"/>
      <c r="D292" s="29"/>
      <c r="E292" s="755"/>
      <c r="F292" s="338"/>
      <c r="G292" s="29"/>
      <c r="H292" s="29"/>
      <c r="I292" s="29"/>
      <c r="J292" s="29"/>
      <c r="K292" s="29"/>
      <c r="L292" s="29"/>
      <c r="M292" s="29"/>
      <c r="N292" s="29"/>
      <c r="O292" s="29"/>
      <c r="P292" s="29"/>
      <c r="Q292" s="325"/>
      <c r="R292" s="325"/>
      <c r="S292" s="29"/>
      <c r="T292" s="325"/>
      <c r="U292" s="29"/>
      <c r="V292" s="29"/>
      <c r="W292" s="29"/>
      <c r="X292" s="29"/>
      <c r="Y292" s="29"/>
      <c r="Z292" s="29"/>
      <c r="AA292" s="29"/>
    </row>
    <row r="293" spans="1:27" ht="15.75" customHeight="1">
      <c r="A293" s="29"/>
      <c r="B293" s="75"/>
      <c r="C293" s="29"/>
      <c r="D293" s="29"/>
      <c r="E293" s="755"/>
      <c r="F293" s="338"/>
      <c r="G293" s="29"/>
      <c r="H293" s="29"/>
      <c r="I293" s="29"/>
      <c r="J293" s="29"/>
      <c r="K293" s="29"/>
      <c r="L293" s="29"/>
      <c r="M293" s="29"/>
      <c r="N293" s="29"/>
      <c r="O293" s="29"/>
      <c r="P293" s="29"/>
      <c r="Q293" s="325"/>
      <c r="R293" s="325"/>
      <c r="S293" s="29"/>
      <c r="T293" s="325"/>
      <c r="U293" s="29"/>
      <c r="V293" s="29"/>
      <c r="W293" s="29"/>
      <c r="X293" s="29"/>
      <c r="Y293" s="29"/>
      <c r="Z293" s="29"/>
      <c r="AA293" s="29"/>
    </row>
    <row r="294" spans="1:27" ht="15.75" customHeight="1">
      <c r="A294" s="29"/>
      <c r="B294" s="75"/>
      <c r="C294" s="29"/>
      <c r="D294" s="29"/>
      <c r="E294" s="755"/>
      <c r="F294" s="338"/>
      <c r="G294" s="29"/>
      <c r="H294" s="29"/>
      <c r="I294" s="29"/>
      <c r="J294" s="29"/>
      <c r="K294" s="29"/>
      <c r="L294" s="29"/>
      <c r="M294" s="29"/>
      <c r="N294" s="29"/>
      <c r="O294" s="29"/>
      <c r="P294" s="29"/>
      <c r="Q294" s="325"/>
      <c r="R294" s="325"/>
      <c r="S294" s="29"/>
      <c r="T294" s="325"/>
      <c r="U294" s="29"/>
      <c r="V294" s="29"/>
      <c r="W294" s="29"/>
      <c r="X294" s="29"/>
      <c r="Y294" s="29"/>
      <c r="Z294" s="29"/>
      <c r="AA294" s="29"/>
    </row>
    <row r="295" spans="1:27" ht="15.75" customHeight="1">
      <c r="A295" s="29"/>
      <c r="B295" s="75"/>
      <c r="C295" s="29"/>
      <c r="D295" s="29"/>
      <c r="E295" s="755"/>
      <c r="F295" s="338"/>
      <c r="G295" s="29"/>
      <c r="H295" s="29"/>
      <c r="I295" s="29"/>
      <c r="J295" s="29"/>
      <c r="K295" s="29"/>
      <c r="L295" s="29"/>
      <c r="M295" s="29"/>
      <c r="N295" s="29"/>
      <c r="O295" s="29"/>
      <c r="P295" s="29"/>
      <c r="Q295" s="325"/>
      <c r="R295" s="325"/>
      <c r="S295" s="29"/>
      <c r="T295" s="325"/>
      <c r="U295" s="29"/>
      <c r="V295" s="29"/>
      <c r="W295" s="29"/>
      <c r="X295" s="29"/>
      <c r="Y295" s="29"/>
      <c r="Z295" s="29"/>
      <c r="AA295" s="29"/>
    </row>
    <row r="296" spans="1:27" ht="15.75" customHeight="1">
      <c r="A296" s="29"/>
      <c r="B296" s="75"/>
      <c r="C296" s="29"/>
      <c r="D296" s="29"/>
      <c r="E296" s="755"/>
      <c r="F296" s="338"/>
      <c r="G296" s="29"/>
      <c r="H296" s="29"/>
      <c r="I296" s="29"/>
      <c r="J296" s="29"/>
      <c r="K296" s="29"/>
      <c r="L296" s="29"/>
      <c r="M296" s="29"/>
      <c r="N296" s="29"/>
      <c r="O296" s="29"/>
      <c r="P296" s="29"/>
      <c r="Q296" s="325"/>
      <c r="R296" s="325"/>
      <c r="S296" s="29"/>
      <c r="T296" s="325"/>
      <c r="U296" s="29"/>
      <c r="V296" s="29"/>
      <c r="W296" s="29"/>
      <c r="X296" s="29"/>
      <c r="Y296" s="29"/>
      <c r="Z296" s="29"/>
      <c r="AA296" s="29"/>
    </row>
    <row r="297" spans="1:27" ht="15.75" customHeight="1">
      <c r="A297" s="29"/>
      <c r="B297" s="75"/>
      <c r="C297" s="29"/>
      <c r="D297" s="29"/>
      <c r="E297" s="755"/>
      <c r="F297" s="338"/>
      <c r="G297" s="29"/>
      <c r="H297" s="29"/>
      <c r="I297" s="29"/>
      <c r="J297" s="29"/>
      <c r="K297" s="29"/>
      <c r="L297" s="29"/>
      <c r="M297" s="29"/>
      <c r="N297" s="29"/>
      <c r="O297" s="29"/>
      <c r="P297" s="29"/>
      <c r="Q297" s="325"/>
      <c r="R297" s="325"/>
      <c r="S297" s="29"/>
      <c r="T297" s="325"/>
      <c r="U297" s="29"/>
      <c r="V297" s="29"/>
      <c r="W297" s="29"/>
      <c r="X297" s="29"/>
      <c r="Y297" s="29"/>
      <c r="Z297" s="29"/>
      <c r="AA297" s="29"/>
    </row>
    <row r="298" spans="1:27" ht="15.75" customHeight="1">
      <c r="A298" s="29"/>
      <c r="B298" s="75"/>
      <c r="C298" s="29"/>
      <c r="D298" s="29"/>
      <c r="E298" s="755"/>
      <c r="F298" s="338"/>
      <c r="G298" s="29"/>
      <c r="H298" s="29"/>
      <c r="I298" s="29"/>
      <c r="J298" s="29"/>
      <c r="K298" s="29"/>
      <c r="L298" s="29"/>
      <c r="M298" s="29"/>
      <c r="N298" s="29"/>
      <c r="O298" s="29"/>
      <c r="P298" s="29"/>
      <c r="Q298" s="325"/>
      <c r="R298" s="325"/>
      <c r="S298" s="29"/>
      <c r="T298" s="325"/>
      <c r="U298" s="29"/>
      <c r="V298" s="29"/>
      <c r="W298" s="29"/>
      <c r="X298" s="29"/>
      <c r="Y298" s="29"/>
      <c r="Z298" s="29"/>
      <c r="AA298" s="29"/>
    </row>
    <row r="299" spans="1:27" ht="15.75" customHeight="1">
      <c r="A299" s="29"/>
      <c r="B299" s="75"/>
      <c r="C299" s="29"/>
      <c r="D299" s="29"/>
      <c r="E299" s="755"/>
      <c r="F299" s="338"/>
      <c r="G299" s="29"/>
      <c r="H299" s="29"/>
      <c r="I299" s="29"/>
      <c r="J299" s="29"/>
      <c r="K299" s="29"/>
      <c r="L299" s="29"/>
      <c r="M299" s="29"/>
      <c r="N299" s="29"/>
      <c r="O299" s="29"/>
      <c r="P299" s="29"/>
      <c r="Q299" s="325"/>
      <c r="R299" s="325"/>
      <c r="S299" s="29"/>
      <c r="T299" s="325"/>
      <c r="U299" s="29"/>
      <c r="V299" s="29"/>
      <c r="W299" s="29"/>
      <c r="X299" s="29"/>
      <c r="Y299" s="29"/>
      <c r="Z299" s="29"/>
      <c r="AA299" s="29"/>
    </row>
    <row r="300" spans="1:27" ht="15.75" customHeight="1">
      <c r="A300" s="29"/>
      <c r="B300" s="75"/>
      <c r="C300" s="29"/>
      <c r="D300" s="29"/>
      <c r="E300" s="755"/>
      <c r="F300" s="338"/>
      <c r="G300" s="29"/>
      <c r="H300" s="29"/>
      <c r="I300" s="29"/>
      <c r="J300" s="29"/>
      <c r="K300" s="29"/>
      <c r="L300" s="29"/>
      <c r="M300" s="29"/>
      <c r="N300" s="29"/>
      <c r="O300" s="29"/>
      <c r="P300" s="29"/>
      <c r="Q300" s="325"/>
      <c r="R300" s="325"/>
      <c r="S300" s="29"/>
      <c r="T300" s="325"/>
      <c r="U300" s="29"/>
      <c r="V300" s="29"/>
      <c r="W300" s="29"/>
      <c r="X300" s="29"/>
      <c r="Y300" s="29"/>
      <c r="Z300" s="29"/>
      <c r="AA300" s="29"/>
    </row>
    <row r="301" spans="1:27" ht="15.75" customHeight="1">
      <c r="A301" s="29"/>
      <c r="B301" s="75"/>
      <c r="C301" s="29"/>
      <c r="D301" s="29"/>
      <c r="E301" s="755"/>
      <c r="F301" s="338"/>
      <c r="G301" s="29"/>
      <c r="H301" s="29"/>
      <c r="I301" s="29"/>
      <c r="J301" s="29"/>
      <c r="K301" s="29"/>
      <c r="L301" s="29"/>
      <c r="M301" s="29"/>
      <c r="N301" s="29"/>
      <c r="O301" s="29"/>
      <c r="P301" s="29"/>
      <c r="Q301" s="325"/>
      <c r="R301" s="325"/>
      <c r="S301" s="29"/>
      <c r="T301" s="325"/>
      <c r="U301" s="29"/>
      <c r="V301" s="29"/>
      <c r="W301" s="29"/>
      <c r="X301" s="29"/>
      <c r="Y301" s="29"/>
      <c r="Z301" s="29"/>
      <c r="AA301" s="29"/>
    </row>
    <row r="302" spans="1:27" ht="15.75" customHeight="1">
      <c r="A302" s="29"/>
      <c r="B302" s="75"/>
      <c r="C302" s="29"/>
      <c r="D302" s="29"/>
      <c r="E302" s="755"/>
      <c r="F302" s="338"/>
      <c r="G302" s="29"/>
      <c r="H302" s="29"/>
      <c r="I302" s="29"/>
      <c r="J302" s="29"/>
      <c r="K302" s="29"/>
      <c r="L302" s="29"/>
      <c r="M302" s="29"/>
      <c r="N302" s="29"/>
      <c r="O302" s="29"/>
      <c r="P302" s="29"/>
      <c r="Q302" s="325"/>
      <c r="R302" s="325"/>
      <c r="S302" s="29"/>
      <c r="T302" s="325"/>
      <c r="U302" s="29"/>
      <c r="V302" s="29"/>
      <c r="W302" s="29"/>
      <c r="X302" s="29"/>
      <c r="Y302" s="29"/>
      <c r="Z302" s="29"/>
      <c r="AA302" s="29"/>
    </row>
    <row r="303" spans="1:27" ht="15.75" customHeight="1">
      <c r="A303" s="29"/>
      <c r="B303" s="75"/>
      <c r="C303" s="29"/>
      <c r="D303" s="29"/>
      <c r="E303" s="755"/>
      <c r="F303" s="338"/>
      <c r="G303" s="29"/>
      <c r="H303" s="29"/>
      <c r="I303" s="29"/>
      <c r="J303" s="29"/>
      <c r="K303" s="29"/>
      <c r="L303" s="29"/>
      <c r="M303" s="29"/>
      <c r="N303" s="29"/>
      <c r="O303" s="29"/>
      <c r="P303" s="29"/>
      <c r="Q303" s="325"/>
      <c r="R303" s="325"/>
      <c r="S303" s="29"/>
      <c r="T303" s="325"/>
      <c r="U303" s="29"/>
      <c r="V303" s="29"/>
      <c r="W303" s="29"/>
      <c r="X303" s="29"/>
      <c r="Y303" s="29"/>
      <c r="Z303" s="29"/>
      <c r="AA303" s="29"/>
    </row>
    <row r="304" spans="1:27" ht="15.75" customHeight="1">
      <c r="A304" s="29"/>
      <c r="B304" s="75"/>
      <c r="C304" s="29"/>
      <c r="D304" s="29"/>
      <c r="E304" s="755"/>
      <c r="F304" s="338"/>
      <c r="G304" s="29"/>
      <c r="H304" s="29"/>
      <c r="I304" s="29"/>
      <c r="J304" s="29"/>
      <c r="K304" s="29"/>
      <c r="L304" s="29"/>
      <c r="M304" s="29"/>
      <c r="N304" s="29"/>
      <c r="O304" s="29"/>
      <c r="P304" s="29"/>
      <c r="Q304" s="325"/>
      <c r="R304" s="325"/>
      <c r="S304" s="29"/>
      <c r="T304" s="325"/>
      <c r="U304" s="29"/>
      <c r="V304" s="29"/>
      <c r="W304" s="29"/>
      <c r="X304" s="29"/>
      <c r="Y304" s="29"/>
      <c r="Z304" s="29"/>
      <c r="AA304" s="29"/>
    </row>
    <row r="305" spans="1:27" ht="15.75" customHeight="1">
      <c r="A305" s="29"/>
      <c r="B305" s="75"/>
      <c r="C305" s="29"/>
      <c r="D305" s="29"/>
      <c r="E305" s="755"/>
      <c r="F305" s="338"/>
      <c r="G305" s="29"/>
      <c r="H305" s="29"/>
      <c r="I305" s="29"/>
      <c r="J305" s="29"/>
      <c r="K305" s="29"/>
      <c r="L305" s="29"/>
      <c r="M305" s="29"/>
      <c r="N305" s="29"/>
      <c r="O305" s="29"/>
      <c r="P305" s="29"/>
      <c r="Q305" s="325"/>
      <c r="R305" s="325"/>
      <c r="S305" s="29"/>
      <c r="T305" s="325"/>
      <c r="U305" s="29"/>
      <c r="V305" s="29"/>
      <c r="W305" s="29"/>
      <c r="X305" s="29"/>
      <c r="Y305" s="29"/>
      <c r="Z305" s="29"/>
      <c r="AA305" s="29"/>
    </row>
    <row r="306" spans="1:27" ht="15.75" customHeight="1">
      <c r="A306" s="29"/>
      <c r="B306" s="75"/>
      <c r="C306" s="29"/>
      <c r="D306" s="29"/>
      <c r="E306" s="755"/>
      <c r="F306" s="338"/>
      <c r="G306" s="29"/>
      <c r="H306" s="29"/>
      <c r="I306" s="29"/>
      <c r="J306" s="29"/>
      <c r="K306" s="29"/>
      <c r="L306" s="29"/>
      <c r="M306" s="29"/>
      <c r="N306" s="29"/>
      <c r="O306" s="29"/>
      <c r="P306" s="29"/>
      <c r="Q306" s="325"/>
      <c r="R306" s="325"/>
      <c r="S306" s="29"/>
      <c r="T306" s="325"/>
      <c r="U306" s="29"/>
      <c r="V306" s="29"/>
      <c r="W306" s="29"/>
      <c r="X306" s="29"/>
      <c r="Y306" s="29"/>
      <c r="Z306" s="29"/>
      <c r="AA306" s="29"/>
    </row>
    <row r="307" spans="1:27" ht="15.75" customHeight="1">
      <c r="A307" s="29"/>
      <c r="B307" s="75"/>
      <c r="C307" s="29"/>
      <c r="D307" s="29"/>
      <c r="E307" s="755"/>
      <c r="F307" s="338"/>
      <c r="G307" s="29"/>
      <c r="H307" s="29"/>
      <c r="I307" s="29"/>
      <c r="J307" s="29"/>
      <c r="K307" s="29"/>
      <c r="L307" s="29"/>
      <c r="M307" s="29"/>
      <c r="N307" s="29"/>
      <c r="O307" s="29"/>
      <c r="P307" s="29"/>
      <c r="Q307" s="325"/>
      <c r="R307" s="325"/>
      <c r="S307" s="29"/>
      <c r="T307" s="325"/>
      <c r="U307" s="29"/>
      <c r="V307" s="29"/>
      <c r="W307" s="29"/>
      <c r="X307" s="29"/>
      <c r="Y307" s="29"/>
      <c r="Z307" s="29"/>
      <c r="AA307" s="29"/>
    </row>
    <row r="308" spans="1:27" ht="15.75" customHeight="1">
      <c r="A308" s="29"/>
      <c r="B308" s="75"/>
      <c r="C308" s="29"/>
      <c r="D308" s="29"/>
      <c r="E308" s="755"/>
      <c r="F308" s="338"/>
      <c r="G308" s="29"/>
      <c r="H308" s="29"/>
      <c r="I308" s="29"/>
      <c r="J308" s="29"/>
      <c r="K308" s="29"/>
      <c r="L308" s="29"/>
      <c r="M308" s="29"/>
      <c r="N308" s="29"/>
      <c r="O308" s="29"/>
      <c r="P308" s="29"/>
      <c r="Q308" s="325"/>
      <c r="R308" s="325"/>
      <c r="S308" s="29"/>
      <c r="T308" s="325"/>
      <c r="U308" s="29"/>
      <c r="V308" s="29"/>
      <c r="W308" s="29"/>
      <c r="X308" s="29"/>
      <c r="Y308" s="29"/>
      <c r="Z308" s="29"/>
      <c r="AA308" s="29"/>
    </row>
    <row r="309" spans="1:27" ht="15.75" customHeight="1">
      <c r="A309" s="29"/>
      <c r="B309" s="75"/>
      <c r="C309" s="29"/>
      <c r="D309" s="29"/>
      <c r="E309" s="755"/>
      <c r="F309" s="338"/>
      <c r="G309" s="29"/>
      <c r="H309" s="29"/>
      <c r="I309" s="29"/>
      <c r="J309" s="29"/>
      <c r="K309" s="29"/>
      <c r="L309" s="29"/>
      <c r="M309" s="29"/>
      <c r="N309" s="29"/>
      <c r="O309" s="29"/>
      <c r="P309" s="29"/>
      <c r="Q309" s="325"/>
      <c r="R309" s="325"/>
      <c r="S309" s="29"/>
      <c r="T309" s="325"/>
      <c r="U309" s="29"/>
      <c r="V309" s="29"/>
      <c r="W309" s="29"/>
      <c r="X309" s="29"/>
      <c r="Y309" s="29"/>
      <c r="Z309" s="29"/>
      <c r="AA309" s="29"/>
    </row>
    <row r="310" spans="1:27" ht="15.75" customHeight="1">
      <c r="A310" s="29"/>
      <c r="B310" s="75"/>
      <c r="C310" s="29"/>
      <c r="D310" s="29"/>
      <c r="E310" s="755"/>
      <c r="F310" s="338"/>
      <c r="G310" s="29"/>
      <c r="H310" s="29"/>
      <c r="I310" s="29"/>
      <c r="J310" s="29"/>
      <c r="K310" s="29"/>
      <c r="L310" s="29"/>
      <c r="M310" s="29"/>
      <c r="N310" s="29"/>
      <c r="O310" s="29"/>
      <c r="P310" s="29"/>
      <c r="Q310" s="325"/>
      <c r="R310" s="325"/>
      <c r="S310" s="29"/>
      <c r="T310" s="325"/>
      <c r="U310" s="29"/>
      <c r="V310" s="29"/>
      <c r="W310" s="29"/>
      <c r="X310" s="29"/>
      <c r="Y310" s="29"/>
      <c r="Z310" s="29"/>
      <c r="AA310" s="29"/>
    </row>
    <row r="311" spans="1:27" ht="15.75" customHeight="1">
      <c r="A311" s="29"/>
      <c r="B311" s="75"/>
      <c r="C311" s="29"/>
      <c r="D311" s="29"/>
      <c r="E311" s="755"/>
      <c r="F311" s="338"/>
      <c r="G311" s="29"/>
      <c r="H311" s="29"/>
      <c r="I311" s="29"/>
      <c r="J311" s="29"/>
      <c r="K311" s="29"/>
      <c r="L311" s="29"/>
      <c r="M311" s="29"/>
      <c r="N311" s="29"/>
      <c r="O311" s="29"/>
      <c r="P311" s="29"/>
      <c r="Q311" s="325"/>
      <c r="R311" s="325"/>
      <c r="S311" s="29"/>
      <c r="T311" s="325"/>
      <c r="U311" s="29"/>
      <c r="V311" s="29"/>
      <c r="W311" s="29"/>
      <c r="X311" s="29"/>
      <c r="Y311" s="29"/>
      <c r="Z311" s="29"/>
      <c r="AA311" s="29"/>
    </row>
    <row r="312" spans="1:27" ht="15.75" customHeight="1">
      <c r="A312" s="29"/>
      <c r="B312" s="75"/>
      <c r="C312" s="29"/>
      <c r="D312" s="29"/>
      <c r="E312" s="755"/>
      <c r="F312" s="338"/>
      <c r="G312" s="29"/>
      <c r="H312" s="29"/>
      <c r="I312" s="29"/>
      <c r="J312" s="29"/>
      <c r="K312" s="29"/>
      <c r="L312" s="29"/>
      <c r="M312" s="29"/>
      <c r="N312" s="29"/>
      <c r="O312" s="29"/>
      <c r="P312" s="29"/>
      <c r="Q312" s="325"/>
      <c r="R312" s="325"/>
      <c r="S312" s="29"/>
      <c r="T312" s="325"/>
      <c r="U312" s="29"/>
      <c r="V312" s="29"/>
      <c r="W312" s="29"/>
      <c r="X312" s="29"/>
      <c r="Y312" s="29"/>
      <c r="Z312" s="29"/>
      <c r="AA312" s="29"/>
    </row>
    <row r="313" spans="1:27" ht="15.75" customHeight="1">
      <c r="A313" s="29"/>
      <c r="B313" s="75"/>
      <c r="C313" s="29"/>
      <c r="D313" s="29"/>
      <c r="E313" s="755"/>
      <c r="F313" s="338"/>
      <c r="G313" s="29"/>
      <c r="H313" s="29"/>
      <c r="I313" s="29"/>
      <c r="J313" s="29"/>
      <c r="K313" s="29"/>
      <c r="L313" s="29"/>
      <c r="M313" s="29"/>
      <c r="N313" s="29"/>
      <c r="O313" s="29"/>
      <c r="P313" s="29"/>
      <c r="Q313" s="325"/>
      <c r="R313" s="325"/>
      <c r="S313" s="29"/>
      <c r="T313" s="325"/>
      <c r="U313" s="29"/>
      <c r="V313" s="29"/>
      <c r="W313" s="29"/>
      <c r="X313" s="29"/>
      <c r="Y313" s="29"/>
      <c r="Z313" s="29"/>
      <c r="AA313" s="29"/>
    </row>
    <row r="314" spans="1:27" ht="15.75" customHeight="1">
      <c r="A314" s="29"/>
      <c r="B314" s="75"/>
      <c r="C314" s="29"/>
      <c r="D314" s="29"/>
      <c r="E314" s="755"/>
      <c r="F314" s="338"/>
      <c r="G314" s="29"/>
      <c r="H314" s="29"/>
      <c r="I314" s="29"/>
      <c r="J314" s="29"/>
      <c r="K314" s="29"/>
      <c r="L314" s="29"/>
      <c r="M314" s="29"/>
      <c r="N314" s="29"/>
      <c r="O314" s="29"/>
      <c r="P314" s="29"/>
      <c r="Q314" s="325"/>
      <c r="R314" s="325"/>
      <c r="S314" s="29"/>
      <c r="T314" s="325"/>
      <c r="U314" s="29"/>
      <c r="V314" s="29"/>
      <c r="W314" s="29"/>
      <c r="X314" s="29"/>
      <c r="Y314" s="29"/>
      <c r="Z314" s="29"/>
      <c r="AA314" s="29"/>
    </row>
    <row r="315" spans="1:27" ht="15.75" customHeight="1">
      <c r="A315" s="29"/>
      <c r="B315" s="75"/>
      <c r="C315" s="29"/>
      <c r="D315" s="29"/>
      <c r="E315" s="755"/>
      <c r="F315" s="338"/>
      <c r="G315" s="29"/>
      <c r="H315" s="29"/>
      <c r="I315" s="29"/>
      <c r="J315" s="29"/>
      <c r="K315" s="29"/>
      <c r="L315" s="29"/>
      <c r="M315" s="29"/>
      <c r="N315" s="29"/>
      <c r="O315" s="29"/>
      <c r="P315" s="29"/>
      <c r="Q315" s="325"/>
      <c r="R315" s="325"/>
      <c r="S315" s="29"/>
      <c r="T315" s="325"/>
      <c r="U315" s="29"/>
      <c r="V315" s="29"/>
      <c r="W315" s="29"/>
      <c r="X315" s="29"/>
      <c r="Y315" s="29"/>
      <c r="Z315" s="29"/>
      <c r="AA315" s="29"/>
    </row>
    <row r="316" spans="1:27" ht="15.75" customHeight="1">
      <c r="A316" s="29"/>
      <c r="B316" s="75"/>
      <c r="C316" s="29"/>
      <c r="D316" s="29"/>
      <c r="E316" s="755"/>
      <c r="F316" s="338"/>
      <c r="G316" s="29"/>
      <c r="H316" s="29"/>
      <c r="I316" s="29"/>
      <c r="J316" s="29"/>
      <c r="K316" s="29"/>
      <c r="L316" s="29"/>
      <c r="M316" s="29"/>
      <c r="N316" s="29"/>
      <c r="O316" s="29"/>
      <c r="P316" s="29"/>
      <c r="Q316" s="325"/>
      <c r="R316" s="325"/>
      <c r="S316" s="29"/>
      <c r="T316" s="325"/>
      <c r="U316" s="29"/>
      <c r="V316" s="29"/>
      <c r="W316" s="29"/>
      <c r="X316" s="29"/>
      <c r="Y316" s="29"/>
      <c r="Z316" s="29"/>
      <c r="AA316" s="29"/>
    </row>
    <row r="317" spans="1:27" ht="15.75" customHeight="1">
      <c r="A317" s="29"/>
      <c r="B317" s="75"/>
      <c r="C317" s="29"/>
      <c r="D317" s="29"/>
      <c r="E317" s="755"/>
      <c r="F317" s="338"/>
      <c r="G317" s="29"/>
      <c r="H317" s="29"/>
      <c r="I317" s="29"/>
      <c r="J317" s="29"/>
      <c r="K317" s="29"/>
      <c r="L317" s="29"/>
      <c r="M317" s="29"/>
      <c r="N317" s="29"/>
      <c r="O317" s="29"/>
      <c r="P317" s="29"/>
      <c r="Q317" s="325"/>
      <c r="R317" s="325"/>
      <c r="S317" s="29"/>
      <c r="T317" s="325"/>
      <c r="U317" s="29"/>
      <c r="V317" s="29"/>
      <c r="W317" s="29"/>
      <c r="X317" s="29"/>
      <c r="Y317" s="29"/>
      <c r="Z317" s="29"/>
      <c r="AA317" s="29"/>
    </row>
    <row r="318" spans="1:27" ht="15.75" customHeight="1">
      <c r="A318" s="29"/>
      <c r="B318" s="75"/>
      <c r="C318" s="29"/>
      <c r="D318" s="29"/>
      <c r="E318" s="755"/>
      <c r="F318" s="338"/>
      <c r="G318" s="29"/>
      <c r="H318" s="29"/>
      <c r="I318" s="29"/>
      <c r="J318" s="29"/>
      <c r="K318" s="29"/>
      <c r="L318" s="29"/>
      <c r="M318" s="29"/>
      <c r="N318" s="29"/>
      <c r="O318" s="29"/>
      <c r="P318" s="29"/>
      <c r="Q318" s="325"/>
      <c r="R318" s="325"/>
      <c r="S318" s="29"/>
      <c r="T318" s="325"/>
      <c r="U318" s="29"/>
      <c r="V318" s="29"/>
      <c r="W318" s="29"/>
      <c r="X318" s="29"/>
      <c r="Y318" s="29"/>
      <c r="Z318" s="29"/>
      <c r="AA318" s="29"/>
    </row>
    <row r="319" spans="1:27" ht="15.75" customHeight="1">
      <c r="A319" s="29"/>
      <c r="B319" s="75"/>
      <c r="C319" s="29"/>
      <c r="D319" s="29"/>
      <c r="E319" s="755"/>
      <c r="F319" s="338"/>
      <c r="G319" s="29"/>
      <c r="H319" s="29"/>
      <c r="I319" s="29"/>
      <c r="J319" s="29"/>
      <c r="K319" s="29"/>
      <c r="L319" s="29"/>
      <c r="M319" s="29"/>
      <c r="N319" s="29"/>
      <c r="O319" s="29"/>
      <c r="P319" s="29"/>
      <c r="Q319" s="325"/>
      <c r="R319" s="325"/>
      <c r="S319" s="29"/>
      <c r="T319" s="325"/>
      <c r="U319" s="29"/>
      <c r="V319" s="29"/>
      <c r="W319" s="29"/>
      <c r="X319" s="29"/>
      <c r="Y319" s="29"/>
      <c r="Z319" s="29"/>
      <c r="AA319" s="29"/>
    </row>
    <row r="320" spans="1:27" ht="15.75" customHeight="1">
      <c r="A320" s="29"/>
      <c r="B320" s="75"/>
      <c r="C320" s="29"/>
      <c r="D320" s="29"/>
      <c r="E320" s="755"/>
      <c r="F320" s="338"/>
      <c r="G320" s="29"/>
      <c r="H320" s="29"/>
      <c r="I320" s="29"/>
      <c r="J320" s="29"/>
      <c r="K320" s="29"/>
      <c r="L320" s="29"/>
      <c r="M320" s="29"/>
      <c r="N320" s="29"/>
      <c r="O320" s="29"/>
      <c r="P320" s="29"/>
      <c r="Q320" s="325"/>
      <c r="R320" s="325"/>
      <c r="S320" s="29"/>
      <c r="T320" s="325"/>
      <c r="U320" s="29"/>
      <c r="V320" s="29"/>
      <c r="W320" s="29"/>
      <c r="X320" s="29"/>
      <c r="Y320" s="29"/>
      <c r="Z320" s="29"/>
      <c r="AA320" s="29"/>
    </row>
    <row r="321" spans="1:27" ht="15.75" customHeight="1">
      <c r="A321" s="29"/>
      <c r="B321" s="75"/>
      <c r="C321" s="29"/>
      <c r="D321" s="29"/>
      <c r="E321" s="755"/>
      <c r="F321" s="338"/>
      <c r="G321" s="29"/>
      <c r="H321" s="29"/>
      <c r="I321" s="29"/>
      <c r="J321" s="29"/>
      <c r="K321" s="29"/>
      <c r="L321" s="29"/>
      <c r="M321" s="29"/>
      <c r="N321" s="29"/>
      <c r="O321" s="29"/>
      <c r="P321" s="29"/>
      <c r="Q321" s="325"/>
      <c r="R321" s="325"/>
      <c r="S321" s="29"/>
      <c r="T321" s="325"/>
      <c r="U321" s="29"/>
      <c r="V321" s="29"/>
      <c r="W321" s="29"/>
      <c r="X321" s="29"/>
      <c r="Y321" s="29"/>
      <c r="Z321" s="29"/>
      <c r="AA321" s="29"/>
    </row>
    <row r="322" spans="1:27" ht="15.75" customHeight="1">
      <c r="A322" s="29"/>
      <c r="B322" s="75"/>
      <c r="C322" s="29"/>
      <c r="D322" s="29"/>
      <c r="E322" s="755"/>
      <c r="F322" s="338"/>
      <c r="G322" s="29"/>
      <c r="H322" s="29"/>
      <c r="I322" s="29"/>
      <c r="J322" s="29"/>
      <c r="K322" s="29"/>
      <c r="L322" s="29"/>
      <c r="M322" s="29"/>
      <c r="N322" s="29"/>
      <c r="O322" s="29"/>
      <c r="P322" s="29"/>
      <c r="Q322" s="325"/>
      <c r="R322" s="325"/>
      <c r="S322" s="29"/>
      <c r="T322" s="325"/>
      <c r="U322" s="29"/>
      <c r="V322" s="29"/>
      <c r="W322" s="29"/>
      <c r="X322" s="29"/>
      <c r="Y322" s="29"/>
      <c r="Z322" s="29"/>
      <c r="AA322" s="29"/>
    </row>
    <row r="323" spans="1:27" ht="15.75" customHeight="1">
      <c r="A323" s="29"/>
      <c r="B323" s="75"/>
      <c r="C323" s="29"/>
      <c r="D323" s="29"/>
      <c r="E323" s="755"/>
      <c r="F323" s="338"/>
      <c r="G323" s="29"/>
      <c r="H323" s="29"/>
      <c r="I323" s="29"/>
      <c r="J323" s="29"/>
      <c r="K323" s="29"/>
      <c r="L323" s="29"/>
      <c r="M323" s="29"/>
      <c r="N323" s="29"/>
      <c r="O323" s="29"/>
      <c r="P323" s="29"/>
      <c r="Q323" s="325"/>
      <c r="R323" s="325"/>
      <c r="S323" s="29"/>
      <c r="T323" s="325"/>
      <c r="U323" s="29"/>
      <c r="V323" s="29"/>
      <c r="W323" s="29"/>
      <c r="X323" s="29"/>
      <c r="Y323" s="29"/>
      <c r="Z323" s="29"/>
      <c r="AA323" s="29"/>
    </row>
    <row r="324" spans="1:27" ht="15.75" customHeight="1">
      <c r="A324" s="29"/>
      <c r="B324" s="75"/>
      <c r="C324" s="29"/>
      <c r="D324" s="29"/>
      <c r="E324" s="755"/>
      <c r="F324" s="338"/>
      <c r="G324" s="29"/>
      <c r="H324" s="29"/>
      <c r="I324" s="29"/>
      <c r="J324" s="29"/>
      <c r="K324" s="29"/>
      <c r="L324" s="29"/>
      <c r="M324" s="29"/>
      <c r="N324" s="29"/>
      <c r="O324" s="29"/>
      <c r="P324" s="29"/>
      <c r="Q324" s="325"/>
      <c r="R324" s="325"/>
      <c r="S324" s="29"/>
      <c r="T324" s="325"/>
      <c r="U324" s="29"/>
      <c r="V324" s="29"/>
      <c r="W324" s="29"/>
      <c r="X324" s="29"/>
      <c r="Y324" s="29"/>
      <c r="Z324" s="29"/>
      <c r="AA324" s="29"/>
    </row>
    <row r="325" spans="1:27" ht="15.75" customHeight="1">
      <c r="A325" s="29"/>
      <c r="B325" s="75"/>
      <c r="C325" s="29"/>
      <c r="D325" s="29"/>
      <c r="E325" s="755"/>
      <c r="F325" s="338"/>
      <c r="G325" s="29"/>
      <c r="H325" s="29"/>
      <c r="I325" s="29"/>
      <c r="J325" s="29"/>
      <c r="K325" s="29"/>
      <c r="L325" s="29"/>
      <c r="M325" s="29"/>
      <c r="N325" s="29"/>
      <c r="O325" s="29"/>
      <c r="P325" s="29"/>
      <c r="Q325" s="325"/>
      <c r="R325" s="325"/>
      <c r="S325" s="29"/>
      <c r="T325" s="325"/>
      <c r="U325" s="29"/>
      <c r="V325" s="29"/>
      <c r="W325" s="29"/>
      <c r="X325" s="29"/>
      <c r="Y325" s="29"/>
      <c r="Z325" s="29"/>
      <c r="AA325" s="29"/>
    </row>
    <row r="326" spans="1:27" ht="15.75" customHeight="1">
      <c r="A326" s="29"/>
      <c r="B326" s="75"/>
      <c r="C326" s="29"/>
      <c r="D326" s="29"/>
      <c r="E326" s="755"/>
      <c r="F326" s="338"/>
      <c r="G326" s="29"/>
      <c r="H326" s="29"/>
      <c r="I326" s="29"/>
      <c r="J326" s="29"/>
      <c r="K326" s="29"/>
      <c r="L326" s="29"/>
      <c r="M326" s="29"/>
      <c r="N326" s="29"/>
      <c r="O326" s="29"/>
      <c r="P326" s="29"/>
      <c r="Q326" s="325"/>
      <c r="R326" s="325"/>
      <c r="S326" s="29"/>
      <c r="T326" s="325"/>
      <c r="U326" s="29"/>
      <c r="V326" s="29"/>
      <c r="W326" s="29"/>
      <c r="X326" s="29"/>
      <c r="Y326" s="29"/>
      <c r="Z326" s="29"/>
      <c r="AA326" s="29"/>
    </row>
    <row r="327" spans="1:27" ht="15.75" customHeight="1">
      <c r="A327" s="29"/>
      <c r="B327" s="75"/>
      <c r="C327" s="29"/>
      <c r="D327" s="29"/>
      <c r="E327" s="755"/>
      <c r="F327" s="338"/>
      <c r="G327" s="29"/>
      <c r="H327" s="29"/>
      <c r="I327" s="29"/>
      <c r="J327" s="29"/>
      <c r="K327" s="29"/>
      <c r="L327" s="29"/>
      <c r="M327" s="29"/>
      <c r="N327" s="29"/>
      <c r="O327" s="29"/>
      <c r="P327" s="29"/>
      <c r="Q327" s="325"/>
      <c r="R327" s="325"/>
      <c r="S327" s="29"/>
      <c r="T327" s="325"/>
      <c r="U327" s="29"/>
      <c r="V327" s="29"/>
      <c r="W327" s="29"/>
      <c r="X327" s="29"/>
      <c r="Y327" s="29"/>
      <c r="Z327" s="29"/>
      <c r="AA327" s="29"/>
    </row>
    <row r="328" spans="1:27" ht="15.75" customHeight="1">
      <c r="A328" s="29"/>
      <c r="B328" s="75"/>
      <c r="C328" s="29"/>
      <c r="D328" s="29"/>
      <c r="E328" s="755"/>
      <c r="F328" s="338"/>
      <c r="G328" s="29"/>
      <c r="H328" s="29"/>
      <c r="I328" s="29"/>
      <c r="J328" s="29"/>
      <c r="K328" s="29"/>
      <c r="L328" s="29"/>
      <c r="M328" s="29"/>
      <c r="N328" s="29"/>
      <c r="O328" s="29"/>
      <c r="P328" s="29"/>
      <c r="Q328" s="325"/>
      <c r="R328" s="325"/>
      <c r="S328" s="29"/>
      <c r="T328" s="325"/>
      <c r="U328" s="29"/>
      <c r="V328" s="29"/>
      <c r="W328" s="29"/>
      <c r="X328" s="29"/>
      <c r="Y328" s="29"/>
      <c r="Z328" s="29"/>
      <c r="AA328" s="29"/>
    </row>
    <row r="329" spans="1:27" ht="15.75" customHeight="1">
      <c r="A329" s="29"/>
      <c r="B329" s="75"/>
      <c r="C329" s="29"/>
      <c r="D329" s="29"/>
      <c r="E329" s="755"/>
      <c r="F329" s="338"/>
      <c r="G329" s="29"/>
      <c r="H329" s="29"/>
      <c r="I329" s="29"/>
      <c r="J329" s="29"/>
      <c r="K329" s="29"/>
      <c r="L329" s="29"/>
      <c r="M329" s="29"/>
      <c r="N329" s="29"/>
      <c r="O329" s="29"/>
      <c r="P329" s="29"/>
      <c r="Q329" s="325"/>
      <c r="R329" s="325"/>
      <c r="S329" s="29"/>
      <c r="T329" s="325"/>
      <c r="U329" s="29"/>
      <c r="V329" s="29"/>
      <c r="W329" s="29"/>
      <c r="X329" s="29"/>
      <c r="Y329" s="29"/>
      <c r="Z329" s="29"/>
      <c r="AA329" s="29"/>
    </row>
    <row r="330" spans="1:27" ht="15.75" customHeight="1">
      <c r="A330" s="29"/>
      <c r="B330" s="75"/>
      <c r="C330" s="29"/>
      <c r="D330" s="29"/>
      <c r="E330" s="755"/>
      <c r="F330" s="338"/>
      <c r="G330" s="29"/>
      <c r="H330" s="29"/>
      <c r="I330" s="29"/>
      <c r="J330" s="29"/>
      <c r="K330" s="29"/>
      <c r="L330" s="29"/>
      <c r="M330" s="29"/>
      <c r="N330" s="29"/>
      <c r="O330" s="29"/>
      <c r="P330" s="29"/>
      <c r="Q330" s="325"/>
      <c r="R330" s="325"/>
      <c r="S330" s="29"/>
      <c r="T330" s="325"/>
      <c r="U330" s="29"/>
      <c r="V330" s="29"/>
      <c r="W330" s="29"/>
      <c r="X330" s="29"/>
      <c r="Y330" s="29"/>
      <c r="Z330" s="29"/>
      <c r="AA330" s="29"/>
    </row>
    <row r="331" spans="1:27" ht="15.75" customHeight="1">
      <c r="A331" s="29"/>
      <c r="B331" s="75"/>
      <c r="C331" s="29"/>
      <c r="D331" s="29"/>
      <c r="E331" s="755"/>
      <c r="F331" s="338"/>
      <c r="G331" s="29"/>
      <c r="H331" s="29"/>
      <c r="I331" s="29"/>
      <c r="J331" s="29"/>
      <c r="K331" s="29"/>
      <c r="L331" s="29"/>
      <c r="M331" s="29"/>
      <c r="N331" s="29"/>
      <c r="O331" s="29"/>
      <c r="P331" s="29"/>
      <c r="Q331" s="325"/>
      <c r="R331" s="325"/>
      <c r="S331" s="29"/>
      <c r="T331" s="325"/>
      <c r="U331" s="29"/>
      <c r="V331" s="29"/>
      <c r="W331" s="29"/>
      <c r="X331" s="29"/>
      <c r="Y331" s="29"/>
      <c r="Z331" s="29"/>
      <c r="AA331" s="29"/>
    </row>
    <row r="332" spans="1:27" ht="15.75" customHeight="1">
      <c r="A332" s="29"/>
      <c r="B332" s="75"/>
      <c r="C332" s="29"/>
      <c r="D332" s="29"/>
      <c r="E332" s="755"/>
      <c r="F332" s="338"/>
      <c r="G332" s="29"/>
      <c r="H332" s="29"/>
      <c r="I332" s="29"/>
      <c r="J332" s="29"/>
      <c r="K332" s="29"/>
      <c r="L332" s="29"/>
      <c r="M332" s="29"/>
      <c r="N332" s="29"/>
      <c r="O332" s="29"/>
      <c r="P332" s="29"/>
      <c r="Q332" s="325"/>
      <c r="R332" s="325"/>
      <c r="S332" s="29"/>
      <c r="T332" s="325"/>
      <c r="U332" s="29"/>
      <c r="V332" s="29"/>
      <c r="W332" s="29"/>
      <c r="X332" s="29"/>
      <c r="Y332" s="29"/>
      <c r="Z332" s="29"/>
      <c r="AA332" s="29"/>
    </row>
    <row r="333" spans="1:27" ht="15.75" customHeight="1">
      <c r="A333" s="29"/>
      <c r="B333" s="75"/>
      <c r="C333" s="29"/>
      <c r="D333" s="29"/>
      <c r="E333" s="755"/>
      <c r="F333" s="338"/>
      <c r="G333" s="29"/>
      <c r="H333" s="29"/>
      <c r="I333" s="29"/>
      <c r="J333" s="29"/>
      <c r="K333" s="29"/>
      <c r="L333" s="29"/>
      <c r="M333" s="29"/>
      <c r="N333" s="29"/>
      <c r="O333" s="29"/>
      <c r="P333" s="29"/>
      <c r="Q333" s="325"/>
      <c r="R333" s="325"/>
      <c r="S333" s="29"/>
      <c r="T333" s="325"/>
      <c r="U333" s="29"/>
      <c r="V333" s="29"/>
      <c r="W333" s="29"/>
      <c r="X333" s="29"/>
      <c r="Y333" s="29"/>
      <c r="Z333" s="29"/>
      <c r="AA333" s="29"/>
    </row>
    <row r="334" spans="1:27" ht="15.75" customHeight="1">
      <c r="A334" s="29"/>
      <c r="B334" s="75"/>
      <c r="C334" s="29"/>
      <c r="D334" s="29"/>
      <c r="E334" s="755"/>
      <c r="F334" s="338"/>
      <c r="G334" s="29"/>
      <c r="H334" s="29"/>
      <c r="I334" s="29"/>
      <c r="J334" s="29"/>
      <c r="K334" s="29"/>
      <c r="L334" s="29"/>
      <c r="M334" s="29"/>
      <c r="N334" s="29"/>
      <c r="O334" s="29"/>
      <c r="P334" s="29"/>
      <c r="Q334" s="325"/>
      <c r="R334" s="325"/>
      <c r="S334" s="29"/>
      <c r="T334" s="325"/>
      <c r="U334" s="29"/>
      <c r="V334" s="29"/>
      <c r="W334" s="29"/>
      <c r="X334" s="29"/>
      <c r="Y334" s="29"/>
      <c r="Z334" s="29"/>
      <c r="AA334" s="29"/>
    </row>
    <row r="335" spans="1:27" ht="15.75" customHeight="1">
      <c r="A335" s="29"/>
      <c r="B335" s="75"/>
      <c r="C335" s="29"/>
      <c r="D335" s="29"/>
      <c r="E335" s="755"/>
      <c r="F335" s="338"/>
      <c r="G335" s="29"/>
      <c r="H335" s="29"/>
      <c r="I335" s="29"/>
      <c r="J335" s="29"/>
      <c r="K335" s="29"/>
      <c r="L335" s="29"/>
      <c r="M335" s="29"/>
      <c r="N335" s="29"/>
      <c r="O335" s="29"/>
      <c r="P335" s="29"/>
      <c r="Q335" s="325"/>
      <c r="R335" s="325"/>
      <c r="S335" s="29"/>
      <c r="T335" s="325"/>
      <c r="U335" s="29"/>
      <c r="V335" s="29"/>
      <c r="W335" s="29"/>
      <c r="X335" s="29"/>
      <c r="Y335" s="29"/>
      <c r="Z335" s="29"/>
      <c r="AA335" s="29"/>
    </row>
    <row r="336" spans="1:27" ht="15.75" customHeight="1">
      <c r="A336" s="29"/>
      <c r="B336" s="75"/>
      <c r="C336" s="29"/>
      <c r="D336" s="29"/>
      <c r="E336" s="755"/>
      <c r="F336" s="338"/>
      <c r="G336" s="29"/>
      <c r="H336" s="29"/>
      <c r="I336" s="29"/>
      <c r="J336" s="29"/>
      <c r="K336" s="29"/>
      <c r="L336" s="29"/>
      <c r="M336" s="29"/>
      <c r="N336" s="29"/>
      <c r="O336" s="29"/>
      <c r="P336" s="29"/>
      <c r="Q336" s="325"/>
      <c r="R336" s="325"/>
      <c r="S336" s="29"/>
      <c r="T336" s="325"/>
      <c r="U336" s="29"/>
      <c r="V336" s="29"/>
      <c r="W336" s="29"/>
      <c r="X336" s="29"/>
      <c r="Y336" s="29"/>
      <c r="Z336" s="29"/>
      <c r="AA336" s="29"/>
    </row>
    <row r="337" spans="1:27" ht="15.75" customHeight="1">
      <c r="A337" s="29"/>
      <c r="B337" s="75"/>
      <c r="C337" s="29"/>
      <c r="D337" s="29"/>
      <c r="E337" s="755"/>
      <c r="F337" s="338"/>
      <c r="G337" s="29"/>
      <c r="H337" s="29"/>
      <c r="I337" s="29"/>
      <c r="J337" s="29"/>
      <c r="K337" s="29"/>
      <c r="L337" s="29"/>
      <c r="M337" s="29"/>
      <c r="N337" s="29"/>
      <c r="O337" s="29"/>
      <c r="P337" s="29"/>
      <c r="Q337" s="325"/>
      <c r="R337" s="325"/>
      <c r="S337" s="29"/>
      <c r="T337" s="325"/>
      <c r="U337" s="29"/>
      <c r="V337" s="29"/>
      <c r="W337" s="29"/>
      <c r="X337" s="29"/>
      <c r="Y337" s="29"/>
      <c r="Z337" s="29"/>
      <c r="AA337" s="29"/>
    </row>
    <row r="338" spans="1:27" ht="15.75" customHeight="1">
      <c r="A338" s="29"/>
      <c r="B338" s="75"/>
      <c r="C338" s="29"/>
      <c r="D338" s="29"/>
      <c r="E338" s="755"/>
      <c r="F338" s="338"/>
      <c r="G338" s="29"/>
      <c r="H338" s="29"/>
      <c r="I338" s="29"/>
      <c r="J338" s="29"/>
      <c r="K338" s="29"/>
      <c r="L338" s="29"/>
      <c r="M338" s="29"/>
      <c r="N338" s="29"/>
      <c r="O338" s="29"/>
      <c r="P338" s="29"/>
      <c r="Q338" s="325"/>
      <c r="R338" s="325"/>
      <c r="S338" s="29"/>
      <c r="T338" s="325"/>
      <c r="U338" s="29"/>
      <c r="V338" s="29"/>
      <c r="W338" s="29"/>
      <c r="X338" s="29"/>
      <c r="Y338" s="29"/>
      <c r="Z338" s="29"/>
      <c r="AA338" s="29"/>
    </row>
    <row r="339" spans="1:27" ht="15.75" customHeight="1">
      <c r="A339" s="29"/>
      <c r="B339" s="75"/>
      <c r="C339" s="29"/>
      <c r="D339" s="29"/>
      <c r="E339" s="755"/>
      <c r="F339" s="338"/>
      <c r="G339" s="29"/>
      <c r="H339" s="29"/>
      <c r="I339" s="29"/>
      <c r="J339" s="29"/>
      <c r="K339" s="29"/>
      <c r="L339" s="29"/>
      <c r="M339" s="29"/>
      <c r="N339" s="29"/>
      <c r="O339" s="29"/>
      <c r="P339" s="29"/>
      <c r="Q339" s="325"/>
      <c r="R339" s="325"/>
      <c r="S339" s="29"/>
      <c r="T339" s="325"/>
      <c r="U339" s="29"/>
      <c r="V339" s="29"/>
      <c r="W339" s="29"/>
      <c r="X339" s="29"/>
      <c r="Y339" s="29"/>
      <c r="Z339" s="29"/>
      <c r="AA339" s="29"/>
    </row>
    <row r="340" spans="1:27" ht="15.75" customHeight="1">
      <c r="A340" s="29"/>
      <c r="B340" s="75"/>
      <c r="C340" s="29"/>
      <c r="D340" s="29"/>
      <c r="E340" s="755"/>
      <c r="F340" s="338"/>
      <c r="G340" s="29"/>
      <c r="H340" s="29"/>
      <c r="I340" s="29"/>
      <c r="J340" s="29"/>
      <c r="K340" s="29"/>
      <c r="L340" s="29"/>
      <c r="M340" s="29"/>
      <c r="N340" s="29"/>
      <c r="O340" s="29"/>
      <c r="P340" s="29"/>
      <c r="Q340" s="325"/>
      <c r="R340" s="325"/>
      <c r="S340" s="29"/>
      <c r="T340" s="325"/>
      <c r="U340" s="29"/>
      <c r="V340" s="29"/>
      <c r="W340" s="29"/>
      <c r="X340" s="29"/>
      <c r="Y340" s="29"/>
      <c r="Z340" s="29"/>
      <c r="AA340" s="29"/>
    </row>
    <row r="341" spans="1:27" ht="15.75" customHeight="1">
      <c r="A341" s="29"/>
      <c r="B341" s="75"/>
      <c r="C341" s="29"/>
      <c r="D341" s="29"/>
      <c r="E341" s="755"/>
      <c r="F341" s="338"/>
      <c r="G341" s="29"/>
      <c r="H341" s="29"/>
      <c r="I341" s="29"/>
      <c r="J341" s="29"/>
      <c r="K341" s="29"/>
      <c r="L341" s="29"/>
      <c r="M341" s="29"/>
      <c r="N341" s="29"/>
      <c r="O341" s="29"/>
      <c r="P341" s="29"/>
      <c r="Q341" s="325"/>
      <c r="R341" s="325"/>
      <c r="S341" s="29"/>
      <c r="T341" s="325"/>
      <c r="U341" s="29"/>
      <c r="V341" s="29"/>
      <c r="W341" s="29"/>
      <c r="X341" s="29"/>
      <c r="Y341" s="29"/>
      <c r="Z341" s="29"/>
      <c r="AA341" s="29"/>
    </row>
    <row r="342" spans="1:27" ht="15.75" customHeight="1">
      <c r="A342" s="29"/>
      <c r="B342" s="75"/>
      <c r="C342" s="29"/>
      <c r="D342" s="29"/>
      <c r="E342" s="755"/>
      <c r="F342" s="338"/>
      <c r="G342" s="29"/>
      <c r="H342" s="29"/>
      <c r="I342" s="29"/>
      <c r="J342" s="29"/>
      <c r="K342" s="29"/>
      <c r="L342" s="29"/>
      <c r="M342" s="29"/>
      <c r="N342" s="29"/>
      <c r="O342" s="29"/>
      <c r="P342" s="29"/>
      <c r="Q342" s="325"/>
      <c r="R342" s="325"/>
      <c r="S342" s="29"/>
      <c r="T342" s="325"/>
      <c r="U342" s="29"/>
      <c r="V342" s="29"/>
      <c r="W342" s="29"/>
      <c r="X342" s="29"/>
      <c r="Y342" s="29"/>
      <c r="Z342" s="29"/>
      <c r="AA342" s="29"/>
    </row>
    <row r="343" spans="1:27" ht="15.75" customHeight="1">
      <c r="A343" s="29"/>
      <c r="B343" s="75"/>
      <c r="C343" s="29"/>
      <c r="D343" s="29"/>
      <c r="E343" s="755"/>
      <c r="F343" s="338"/>
      <c r="G343" s="29"/>
      <c r="H343" s="29"/>
      <c r="I343" s="29"/>
      <c r="J343" s="29"/>
      <c r="K343" s="29"/>
      <c r="L343" s="29"/>
      <c r="M343" s="29"/>
      <c r="N343" s="29"/>
      <c r="O343" s="29"/>
      <c r="P343" s="29"/>
      <c r="Q343" s="325"/>
      <c r="R343" s="325"/>
      <c r="S343" s="29"/>
      <c r="T343" s="325"/>
      <c r="U343" s="29"/>
      <c r="V343" s="29"/>
      <c r="W343" s="29"/>
      <c r="X343" s="29"/>
      <c r="Y343" s="29"/>
      <c r="Z343" s="29"/>
      <c r="AA343" s="29"/>
    </row>
    <row r="344" spans="1:27" ht="15.75" customHeight="1">
      <c r="A344" s="29"/>
      <c r="B344" s="75"/>
      <c r="C344" s="29"/>
      <c r="D344" s="29"/>
      <c r="E344" s="755"/>
      <c r="F344" s="338"/>
      <c r="G344" s="29"/>
      <c r="H344" s="29"/>
      <c r="I344" s="29"/>
      <c r="J344" s="29"/>
      <c r="K344" s="29"/>
      <c r="L344" s="29"/>
      <c r="M344" s="29"/>
      <c r="N344" s="29"/>
      <c r="O344" s="29"/>
      <c r="P344" s="29"/>
      <c r="Q344" s="325"/>
      <c r="R344" s="325"/>
      <c r="S344" s="29"/>
      <c r="T344" s="325"/>
      <c r="U344" s="29"/>
      <c r="V344" s="29"/>
      <c r="W344" s="29"/>
      <c r="X344" s="29"/>
      <c r="Y344" s="29"/>
      <c r="Z344" s="29"/>
      <c r="AA344" s="29"/>
    </row>
    <row r="345" spans="1:27" ht="15.75" customHeight="1">
      <c r="A345" s="29"/>
      <c r="B345" s="75"/>
      <c r="C345" s="29"/>
      <c r="D345" s="29"/>
      <c r="E345" s="755"/>
      <c r="F345" s="338"/>
      <c r="G345" s="29"/>
      <c r="H345" s="29"/>
      <c r="I345" s="29"/>
      <c r="J345" s="29"/>
      <c r="K345" s="29"/>
      <c r="L345" s="29"/>
      <c r="M345" s="29"/>
      <c r="N345" s="29"/>
      <c r="O345" s="29"/>
      <c r="P345" s="29"/>
      <c r="Q345" s="325"/>
      <c r="R345" s="325"/>
      <c r="S345" s="29"/>
      <c r="T345" s="325"/>
      <c r="U345" s="29"/>
      <c r="V345" s="29"/>
      <c r="W345" s="29"/>
      <c r="X345" s="29"/>
      <c r="Y345" s="29"/>
      <c r="Z345" s="29"/>
      <c r="AA345" s="29"/>
    </row>
    <row r="346" spans="1:27" ht="15.75" customHeight="1">
      <c r="A346" s="29"/>
      <c r="B346" s="75"/>
      <c r="C346" s="29"/>
      <c r="D346" s="29"/>
      <c r="E346" s="755"/>
      <c r="F346" s="338"/>
      <c r="G346" s="29"/>
      <c r="H346" s="29"/>
      <c r="I346" s="29"/>
      <c r="J346" s="29"/>
      <c r="K346" s="29"/>
      <c r="L346" s="29"/>
      <c r="M346" s="29"/>
      <c r="N346" s="29"/>
      <c r="O346" s="29"/>
      <c r="P346" s="29"/>
      <c r="Q346" s="325"/>
      <c r="R346" s="325"/>
      <c r="S346" s="29"/>
      <c r="T346" s="325"/>
      <c r="U346" s="29"/>
      <c r="V346" s="29"/>
      <c r="W346" s="29"/>
      <c r="X346" s="29"/>
      <c r="Y346" s="29"/>
      <c r="Z346" s="29"/>
      <c r="AA346" s="29"/>
    </row>
    <row r="347" spans="1:27" ht="15.75" customHeight="1">
      <c r="A347" s="29"/>
      <c r="B347" s="75"/>
      <c r="C347" s="29"/>
      <c r="D347" s="29"/>
      <c r="E347" s="755"/>
      <c r="F347" s="338"/>
      <c r="G347" s="29"/>
      <c r="H347" s="29"/>
      <c r="I347" s="29"/>
      <c r="J347" s="29"/>
      <c r="K347" s="29"/>
      <c r="L347" s="29"/>
      <c r="M347" s="29"/>
      <c r="N347" s="29"/>
      <c r="O347" s="29"/>
      <c r="P347" s="29"/>
      <c r="Q347" s="325"/>
      <c r="R347" s="325"/>
      <c r="S347" s="29"/>
      <c r="T347" s="325"/>
      <c r="U347" s="29"/>
      <c r="V347" s="29"/>
      <c r="W347" s="29"/>
      <c r="X347" s="29"/>
      <c r="Y347" s="29"/>
      <c r="Z347" s="29"/>
      <c r="AA347" s="29"/>
    </row>
    <row r="348" spans="1:27" ht="15.75" customHeight="1">
      <c r="A348" s="29"/>
      <c r="B348" s="75"/>
      <c r="C348" s="29"/>
      <c r="D348" s="29"/>
      <c r="E348" s="755"/>
      <c r="F348" s="338"/>
      <c r="G348" s="29"/>
      <c r="H348" s="29"/>
      <c r="I348" s="29"/>
      <c r="J348" s="29"/>
      <c r="K348" s="29"/>
      <c r="L348" s="29"/>
      <c r="M348" s="29"/>
      <c r="N348" s="29"/>
      <c r="O348" s="29"/>
      <c r="P348" s="29"/>
      <c r="Q348" s="325"/>
      <c r="R348" s="325"/>
      <c r="S348" s="29"/>
      <c r="T348" s="325"/>
      <c r="U348" s="29"/>
      <c r="V348" s="29"/>
      <c r="W348" s="29"/>
      <c r="X348" s="29"/>
      <c r="Y348" s="29"/>
      <c r="Z348" s="29"/>
      <c r="AA348" s="29"/>
    </row>
    <row r="349" spans="1:27" ht="15.75" customHeight="1">
      <c r="A349" s="29"/>
      <c r="B349" s="75"/>
      <c r="C349" s="29"/>
      <c r="D349" s="29"/>
      <c r="E349" s="755"/>
      <c r="F349" s="338"/>
      <c r="G349" s="29"/>
      <c r="H349" s="29"/>
      <c r="I349" s="29"/>
      <c r="J349" s="29"/>
      <c r="K349" s="29"/>
      <c r="L349" s="29"/>
      <c r="M349" s="29"/>
      <c r="N349" s="29"/>
      <c r="O349" s="29"/>
      <c r="P349" s="29"/>
      <c r="Q349" s="325"/>
      <c r="R349" s="325"/>
      <c r="S349" s="29"/>
      <c r="T349" s="325"/>
      <c r="U349" s="29"/>
      <c r="V349" s="29"/>
      <c r="W349" s="29"/>
      <c r="X349" s="29"/>
      <c r="Y349" s="29"/>
      <c r="Z349" s="29"/>
      <c r="AA349" s="29"/>
    </row>
    <row r="350" spans="1:27" ht="15.75" customHeight="1">
      <c r="A350" s="29"/>
      <c r="B350" s="75"/>
      <c r="C350" s="29"/>
      <c r="D350" s="29"/>
      <c r="E350" s="755"/>
      <c r="F350" s="338"/>
      <c r="G350" s="29"/>
      <c r="H350" s="29"/>
      <c r="I350" s="29"/>
      <c r="J350" s="29"/>
      <c r="K350" s="29"/>
      <c r="L350" s="29"/>
      <c r="M350" s="29"/>
      <c r="N350" s="29"/>
      <c r="O350" s="29"/>
      <c r="P350" s="29"/>
      <c r="Q350" s="325"/>
      <c r="R350" s="325"/>
      <c r="S350" s="29"/>
      <c r="T350" s="325"/>
      <c r="U350" s="29"/>
      <c r="V350" s="29"/>
      <c r="W350" s="29"/>
      <c r="X350" s="29"/>
      <c r="Y350" s="29"/>
      <c r="Z350" s="29"/>
      <c r="AA350" s="29"/>
    </row>
    <row r="351" spans="1:27" ht="15.75" customHeight="1">
      <c r="A351" s="29"/>
      <c r="B351" s="75"/>
      <c r="C351" s="29"/>
      <c r="D351" s="29"/>
      <c r="E351" s="755"/>
      <c r="F351" s="338"/>
      <c r="G351" s="29"/>
      <c r="H351" s="29"/>
      <c r="I351" s="29"/>
      <c r="J351" s="29"/>
      <c r="K351" s="29"/>
      <c r="L351" s="29"/>
      <c r="M351" s="29"/>
      <c r="N351" s="29"/>
      <c r="O351" s="29"/>
      <c r="P351" s="29"/>
      <c r="Q351" s="325"/>
      <c r="R351" s="325"/>
      <c r="S351" s="29"/>
      <c r="T351" s="325"/>
      <c r="U351" s="29"/>
      <c r="V351" s="29"/>
      <c r="W351" s="29"/>
      <c r="X351" s="29"/>
      <c r="Y351" s="29"/>
      <c r="Z351" s="29"/>
      <c r="AA351" s="29"/>
    </row>
    <row r="352" spans="1:27" ht="15.75" customHeight="1">
      <c r="A352" s="29"/>
      <c r="B352" s="75"/>
      <c r="C352" s="29"/>
      <c r="D352" s="29"/>
      <c r="E352" s="755"/>
      <c r="F352" s="338"/>
      <c r="G352" s="29"/>
      <c r="H352" s="29"/>
      <c r="I352" s="29"/>
      <c r="J352" s="29"/>
      <c r="K352" s="29"/>
      <c r="L352" s="29"/>
      <c r="M352" s="29"/>
      <c r="N352" s="29"/>
      <c r="O352" s="29"/>
      <c r="P352" s="29"/>
      <c r="Q352" s="325"/>
      <c r="R352" s="325"/>
      <c r="S352" s="29"/>
      <c r="T352" s="325"/>
      <c r="U352" s="29"/>
      <c r="V352" s="29"/>
      <c r="W352" s="29"/>
      <c r="X352" s="29"/>
      <c r="Y352" s="29"/>
      <c r="Z352" s="29"/>
      <c r="AA352" s="29"/>
    </row>
    <row r="353" spans="1:27" ht="15.75" customHeight="1">
      <c r="A353" s="29"/>
      <c r="B353" s="75"/>
      <c r="C353" s="29"/>
      <c r="D353" s="29"/>
      <c r="E353" s="755"/>
      <c r="F353" s="338"/>
      <c r="G353" s="29"/>
      <c r="H353" s="29"/>
      <c r="I353" s="29"/>
      <c r="J353" s="29"/>
      <c r="K353" s="29"/>
      <c r="L353" s="29"/>
      <c r="M353" s="29"/>
      <c r="N353" s="29"/>
      <c r="O353" s="29"/>
      <c r="P353" s="29"/>
      <c r="Q353" s="325"/>
      <c r="R353" s="325"/>
      <c r="S353" s="29"/>
      <c r="T353" s="325"/>
      <c r="U353" s="29"/>
      <c r="V353" s="29"/>
      <c r="W353" s="29"/>
      <c r="X353" s="29"/>
      <c r="Y353" s="29"/>
      <c r="Z353" s="29"/>
      <c r="AA353" s="29"/>
    </row>
    <row r="354" spans="1:27" ht="15.75" customHeight="1">
      <c r="A354" s="29"/>
      <c r="B354" s="75"/>
      <c r="C354" s="29"/>
      <c r="D354" s="29"/>
      <c r="E354" s="755"/>
      <c r="F354" s="338"/>
      <c r="G354" s="29"/>
      <c r="H354" s="29"/>
      <c r="I354" s="29"/>
      <c r="J354" s="29"/>
      <c r="K354" s="29"/>
      <c r="L354" s="29"/>
      <c r="M354" s="29"/>
      <c r="N354" s="29"/>
      <c r="O354" s="29"/>
      <c r="P354" s="29"/>
      <c r="Q354" s="325"/>
      <c r="R354" s="325"/>
      <c r="S354" s="29"/>
      <c r="T354" s="325"/>
      <c r="U354" s="29"/>
      <c r="V354" s="29"/>
      <c r="W354" s="29"/>
      <c r="X354" s="29"/>
      <c r="Y354" s="29"/>
      <c r="Z354" s="29"/>
      <c r="AA354" s="29"/>
    </row>
    <row r="355" spans="1:27" ht="15.75" customHeight="1">
      <c r="A355" s="29"/>
      <c r="B355" s="75"/>
      <c r="C355" s="29"/>
      <c r="D355" s="29"/>
      <c r="E355" s="755"/>
      <c r="F355" s="338"/>
      <c r="G355" s="29"/>
      <c r="H355" s="29"/>
      <c r="I355" s="29"/>
      <c r="J355" s="29"/>
      <c r="K355" s="29"/>
      <c r="L355" s="29"/>
      <c r="M355" s="29"/>
      <c r="N355" s="29"/>
      <c r="O355" s="29"/>
      <c r="P355" s="29"/>
      <c r="Q355" s="325"/>
      <c r="R355" s="325"/>
      <c r="S355" s="29"/>
      <c r="T355" s="325"/>
      <c r="U355" s="29"/>
      <c r="V355" s="29"/>
      <c r="W355" s="29"/>
      <c r="X355" s="29"/>
      <c r="Y355" s="29"/>
      <c r="Z355" s="29"/>
      <c r="AA355" s="29"/>
    </row>
    <row r="356" spans="1:27" ht="15.75" customHeight="1">
      <c r="A356" s="29"/>
      <c r="B356" s="75"/>
      <c r="C356" s="29"/>
      <c r="D356" s="29"/>
      <c r="E356" s="755"/>
      <c r="F356" s="338"/>
      <c r="G356" s="29"/>
      <c r="H356" s="29"/>
      <c r="I356" s="29"/>
      <c r="J356" s="29"/>
      <c r="K356" s="29"/>
      <c r="L356" s="29"/>
      <c r="M356" s="29"/>
      <c r="N356" s="29"/>
      <c r="O356" s="29"/>
      <c r="P356" s="29"/>
      <c r="Q356" s="325"/>
      <c r="R356" s="325"/>
      <c r="S356" s="29"/>
      <c r="T356" s="325"/>
      <c r="U356" s="29"/>
      <c r="V356" s="29"/>
      <c r="W356" s="29"/>
      <c r="X356" s="29"/>
      <c r="Y356" s="29"/>
      <c r="Z356" s="29"/>
      <c r="AA356" s="29"/>
    </row>
    <row r="357" spans="1:27" ht="15.75" customHeight="1">
      <c r="A357" s="29"/>
      <c r="B357" s="75"/>
      <c r="C357" s="29"/>
      <c r="D357" s="29"/>
      <c r="E357" s="755"/>
      <c r="F357" s="338"/>
      <c r="G357" s="29"/>
      <c r="H357" s="29"/>
      <c r="I357" s="29"/>
      <c r="J357" s="29"/>
      <c r="K357" s="29"/>
      <c r="L357" s="29"/>
      <c r="M357" s="29"/>
      <c r="N357" s="29"/>
      <c r="O357" s="29"/>
      <c r="P357" s="29"/>
      <c r="Q357" s="325"/>
      <c r="R357" s="325"/>
      <c r="S357" s="29"/>
      <c r="T357" s="325"/>
      <c r="U357" s="29"/>
      <c r="V357" s="29"/>
      <c r="W357" s="29"/>
      <c r="X357" s="29"/>
      <c r="Y357" s="29"/>
      <c r="Z357" s="29"/>
      <c r="AA357" s="29"/>
    </row>
    <row r="358" spans="1:27" ht="15.75" customHeight="1">
      <c r="A358" s="29"/>
      <c r="B358" s="75"/>
      <c r="C358" s="29"/>
      <c r="D358" s="29"/>
      <c r="E358" s="755"/>
      <c r="F358" s="338"/>
      <c r="G358" s="29"/>
      <c r="H358" s="29"/>
      <c r="I358" s="29"/>
      <c r="J358" s="29"/>
      <c r="K358" s="29"/>
      <c r="L358" s="29"/>
      <c r="M358" s="29"/>
      <c r="N358" s="29"/>
      <c r="O358" s="29"/>
      <c r="P358" s="29"/>
      <c r="Q358" s="325"/>
      <c r="R358" s="325"/>
      <c r="S358" s="29"/>
      <c r="T358" s="325"/>
      <c r="U358" s="29"/>
      <c r="V358" s="29"/>
      <c r="W358" s="29"/>
      <c r="X358" s="29"/>
      <c r="Y358" s="29"/>
      <c r="Z358" s="29"/>
      <c r="AA358" s="29"/>
    </row>
    <row r="359" spans="1:27" ht="15.75" customHeight="1">
      <c r="A359" s="29"/>
      <c r="B359" s="75"/>
      <c r="C359" s="29"/>
      <c r="D359" s="29"/>
      <c r="E359" s="755"/>
      <c r="F359" s="338"/>
      <c r="G359" s="29"/>
      <c r="H359" s="29"/>
      <c r="I359" s="29"/>
      <c r="J359" s="29"/>
      <c r="K359" s="29"/>
      <c r="L359" s="29"/>
      <c r="M359" s="29"/>
      <c r="N359" s="29"/>
      <c r="O359" s="29"/>
      <c r="P359" s="29"/>
      <c r="Q359" s="325"/>
      <c r="R359" s="325"/>
      <c r="S359" s="29"/>
      <c r="T359" s="325"/>
      <c r="U359" s="29"/>
      <c r="V359" s="29"/>
      <c r="W359" s="29"/>
      <c r="X359" s="29"/>
      <c r="Y359" s="29"/>
      <c r="Z359" s="29"/>
      <c r="AA359" s="29"/>
    </row>
    <row r="360" spans="1:27" ht="15.75" customHeight="1">
      <c r="A360" s="29"/>
      <c r="B360" s="75"/>
      <c r="C360" s="29"/>
      <c r="D360" s="29"/>
      <c r="E360" s="755"/>
      <c r="F360" s="338"/>
      <c r="G360" s="29"/>
      <c r="H360" s="29"/>
      <c r="I360" s="29"/>
      <c r="J360" s="29"/>
      <c r="K360" s="29"/>
      <c r="L360" s="29"/>
      <c r="M360" s="29"/>
      <c r="N360" s="29"/>
      <c r="O360" s="29"/>
      <c r="P360" s="29"/>
      <c r="Q360" s="325"/>
      <c r="R360" s="325"/>
      <c r="S360" s="29"/>
      <c r="T360" s="325"/>
      <c r="U360" s="29"/>
      <c r="V360" s="29"/>
      <c r="W360" s="29"/>
      <c r="X360" s="29"/>
      <c r="Y360" s="29"/>
      <c r="Z360" s="29"/>
      <c r="AA360" s="29"/>
    </row>
    <row r="361" spans="1:27" ht="15.75" customHeight="1">
      <c r="A361" s="29"/>
      <c r="B361" s="75"/>
      <c r="C361" s="29"/>
      <c r="D361" s="29"/>
      <c r="E361" s="755"/>
      <c r="F361" s="338"/>
      <c r="G361" s="29"/>
      <c r="H361" s="29"/>
      <c r="I361" s="29"/>
      <c r="J361" s="29"/>
      <c r="K361" s="29"/>
      <c r="L361" s="29"/>
      <c r="M361" s="29"/>
      <c r="N361" s="29"/>
      <c r="O361" s="29"/>
      <c r="P361" s="29"/>
      <c r="Q361" s="325"/>
      <c r="R361" s="325"/>
      <c r="S361" s="29"/>
      <c r="T361" s="325"/>
      <c r="U361" s="29"/>
      <c r="V361" s="29"/>
      <c r="W361" s="29"/>
      <c r="X361" s="29"/>
      <c r="Y361" s="29"/>
      <c r="Z361" s="29"/>
      <c r="AA361" s="29"/>
    </row>
    <row r="362" spans="1:27" ht="15.75" customHeight="1">
      <c r="A362" s="29"/>
      <c r="B362" s="75"/>
      <c r="C362" s="29"/>
      <c r="D362" s="29"/>
      <c r="E362" s="755"/>
      <c r="F362" s="338"/>
      <c r="G362" s="29"/>
      <c r="H362" s="29"/>
      <c r="I362" s="29"/>
      <c r="J362" s="29"/>
      <c r="K362" s="29"/>
      <c r="L362" s="29"/>
      <c r="M362" s="29"/>
      <c r="N362" s="29"/>
      <c r="O362" s="29"/>
      <c r="P362" s="29"/>
      <c r="Q362" s="325"/>
      <c r="R362" s="325"/>
      <c r="S362" s="29"/>
      <c r="T362" s="325"/>
      <c r="U362" s="29"/>
      <c r="V362" s="29"/>
      <c r="W362" s="29"/>
      <c r="X362" s="29"/>
      <c r="Y362" s="29"/>
      <c r="Z362" s="29"/>
      <c r="AA362" s="29"/>
    </row>
    <row r="363" spans="1:27" ht="15.75" customHeight="1">
      <c r="A363" s="29"/>
      <c r="B363" s="75"/>
      <c r="C363" s="29"/>
      <c r="D363" s="29"/>
      <c r="E363" s="755"/>
      <c r="F363" s="338"/>
      <c r="G363" s="29"/>
      <c r="H363" s="29"/>
      <c r="I363" s="29"/>
      <c r="J363" s="29"/>
      <c r="K363" s="29"/>
      <c r="L363" s="29"/>
      <c r="M363" s="29"/>
      <c r="N363" s="29"/>
      <c r="O363" s="29"/>
      <c r="P363" s="29"/>
      <c r="Q363" s="325"/>
      <c r="R363" s="325"/>
      <c r="S363" s="29"/>
      <c r="T363" s="325"/>
      <c r="U363" s="29"/>
      <c r="V363" s="29"/>
      <c r="W363" s="29"/>
      <c r="X363" s="29"/>
      <c r="Y363" s="29"/>
      <c r="Z363" s="29"/>
      <c r="AA363" s="29"/>
    </row>
    <row r="364" spans="1:27" ht="15.75" customHeight="1">
      <c r="A364" s="29"/>
      <c r="B364" s="75"/>
      <c r="C364" s="29"/>
      <c r="D364" s="29"/>
      <c r="E364" s="755"/>
      <c r="F364" s="338"/>
      <c r="G364" s="29"/>
      <c r="H364" s="29"/>
      <c r="I364" s="29"/>
      <c r="J364" s="29"/>
      <c r="K364" s="29"/>
      <c r="L364" s="29"/>
      <c r="M364" s="29"/>
      <c r="N364" s="29"/>
      <c r="O364" s="29"/>
      <c r="P364" s="29"/>
      <c r="Q364" s="325"/>
      <c r="R364" s="325"/>
      <c r="S364" s="29"/>
      <c r="T364" s="325"/>
      <c r="U364" s="29"/>
      <c r="V364" s="29"/>
      <c r="W364" s="29"/>
      <c r="X364" s="29"/>
      <c r="Y364" s="29"/>
      <c r="Z364" s="29"/>
      <c r="AA364" s="29"/>
    </row>
    <row r="365" spans="1:27" ht="15.75" customHeight="1">
      <c r="A365" s="29"/>
      <c r="B365" s="75"/>
      <c r="C365" s="29"/>
      <c r="D365" s="29"/>
      <c r="E365" s="755"/>
      <c r="F365" s="338"/>
      <c r="G365" s="29"/>
      <c r="H365" s="29"/>
      <c r="I365" s="29"/>
      <c r="J365" s="29"/>
      <c r="K365" s="29"/>
      <c r="L365" s="29"/>
      <c r="M365" s="29"/>
      <c r="N365" s="29"/>
      <c r="O365" s="29"/>
      <c r="P365" s="29"/>
      <c r="Q365" s="325"/>
      <c r="R365" s="325"/>
      <c r="S365" s="29"/>
      <c r="T365" s="325"/>
      <c r="U365" s="29"/>
      <c r="V365" s="29"/>
      <c r="W365" s="29"/>
      <c r="X365" s="29"/>
      <c r="Y365" s="29"/>
      <c r="Z365" s="29"/>
      <c r="AA365" s="29"/>
    </row>
    <row r="366" spans="1:27" ht="15.75" customHeight="1">
      <c r="A366" s="29"/>
      <c r="B366" s="75"/>
      <c r="C366" s="29"/>
      <c r="D366" s="29"/>
      <c r="E366" s="755"/>
      <c r="F366" s="338"/>
      <c r="G366" s="29"/>
      <c r="H366" s="29"/>
      <c r="I366" s="29"/>
      <c r="J366" s="29"/>
      <c r="K366" s="29"/>
      <c r="L366" s="29"/>
      <c r="M366" s="29"/>
      <c r="N366" s="29"/>
      <c r="O366" s="29"/>
      <c r="P366" s="29"/>
      <c r="Q366" s="325"/>
      <c r="R366" s="325"/>
      <c r="S366" s="29"/>
      <c r="T366" s="325"/>
      <c r="U366" s="29"/>
      <c r="V366" s="29"/>
      <c r="W366" s="29"/>
      <c r="X366" s="29"/>
      <c r="Y366" s="29"/>
      <c r="Z366" s="29"/>
      <c r="AA366" s="29"/>
    </row>
    <row r="367" spans="1:27" ht="15.75" customHeight="1">
      <c r="A367" s="29"/>
      <c r="B367" s="75"/>
      <c r="C367" s="29"/>
      <c r="D367" s="29"/>
      <c r="E367" s="755"/>
      <c r="F367" s="338"/>
      <c r="G367" s="29"/>
      <c r="H367" s="29"/>
      <c r="I367" s="29"/>
      <c r="J367" s="29"/>
      <c r="K367" s="29"/>
      <c r="L367" s="29"/>
      <c r="M367" s="29"/>
      <c r="N367" s="29"/>
      <c r="O367" s="29"/>
      <c r="P367" s="29"/>
      <c r="Q367" s="325"/>
      <c r="R367" s="325"/>
      <c r="S367" s="29"/>
      <c r="T367" s="325"/>
      <c r="U367" s="29"/>
      <c r="V367" s="29"/>
      <c r="W367" s="29"/>
      <c r="X367" s="29"/>
      <c r="Y367" s="29"/>
      <c r="Z367" s="29"/>
      <c r="AA367" s="29"/>
    </row>
    <row r="368" spans="1:27" ht="15.75" customHeight="1">
      <c r="A368" s="29"/>
      <c r="B368" s="75"/>
      <c r="C368" s="29"/>
      <c r="D368" s="29"/>
      <c r="E368" s="755"/>
      <c r="F368" s="338"/>
      <c r="G368" s="29"/>
      <c r="H368" s="29"/>
      <c r="I368" s="29"/>
      <c r="J368" s="29"/>
      <c r="K368" s="29"/>
      <c r="L368" s="29"/>
      <c r="M368" s="29"/>
      <c r="N368" s="29"/>
      <c r="O368" s="29"/>
      <c r="P368" s="29"/>
      <c r="Q368" s="325"/>
      <c r="R368" s="325"/>
      <c r="S368" s="29"/>
      <c r="T368" s="325"/>
      <c r="U368" s="29"/>
      <c r="V368" s="29"/>
      <c r="W368" s="29"/>
      <c r="X368" s="29"/>
      <c r="Y368" s="29"/>
      <c r="Z368" s="29"/>
      <c r="AA368" s="29"/>
    </row>
    <row r="369" spans="1:27" ht="15.75" customHeight="1">
      <c r="A369" s="29"/>
      <c r="B369" s="75"/>
      <c r="C369" s="29"/>
      <c r="D369" s="29"/>
      <c r="E369" s="755"/>
      <c r="F369" s="338"/>
      <c r="G369" s="29"/>
      <c r="H369" s="29"/>
      <c r="I369" s="29"/>
      <c r="J369" s="29"/>
      <c r="K369" s="29"/>
      <c r="L369" s="29"/>
      <c r="M369" s="29"/>
      <c r="N369" s="29"/>
      <c r="O369" s="29"/>
      <c r="P369" s="29"/>
      <c r="Q369" s="325"/>
      <c r="R369" s="325"/>
      <c r="S369" s="29"/>
      <c r="T369" s="325"/>
      <c r="U369" s="29"/>
      <c r="V369" s="29"/>
      <c r="W369" s="29"/>
      <c r="X369" s="29"/>
      <c r="Y369" s="29"/>
      <c r="Z369" s="29"/>
      <c r="AA369" s="29"/>
    </row>
    <row r="370" spans="1:27" ht="15.75" customHeight="1">
      <c r="A370" s="29"/>
      <c r="B370" s="75"/>
      <c r="C370" s="29"/>
      <c r="D370" s="29"/>
      <c r="E370" s="755"/>
      <c r="F370" s="338"/>
      <c r="G370" s="29"/>
      <c r="H370" s="29"/>
      <c r="I370" s="29"/>
      <c r="J370" s="29"/>
      <c r="K370" s="29"/>
      <c r="L370" s="29"/>
      <c r="M370" s="29"/>
      <c r="N370" s="29"/>
      <c r="O370" s="29"/>
      <c r="P370" s="29"/>
      <c r="Q370" s="325"/>
      <c r="R370" s="325"/>
      <c r="S370" s="29"/>
      <c r="T370" s="325"/>
      <c r="U370" s="29"/>
      <c r="V370" s="29"/>
      <c r="W370" s="29"/>
      <c r="X370" s="29"/>
      <c r="Y370" s="29"/>
      <c r="Z370" s="29"/>
      <c r="AA370" s="29"/>
    </row>
    <row r="371" spans="1:27" ht="15.75" customHeight="1">
      <c r="A371" s="29"/>
      <c r="B371" s="75"/>
      <c r="C371" s="29"/>
      <c r="D371" s="29"/>
      <c r="E371" s="755"/>
      <c r="F371" s="338"/>
      <c r="G371" s="29"/>
      <c r="H371" s="29"/>
      <c r="I371" s="29"/>
      <c r="J371" s="29"/>
      <c r="K371" s="29"/>
      <c r="L371" s="29"/>
      <c r="M371" s="29"/>
      <c r="N371" s="29"/>
      <c r="O371" s="29"/>
      <c r="P371" s="29"/>
      <c r="Q371" s="325"/>
      <c r="R371" s="325"/>
      <c r="S371" s="29"/>
      <c r="T371" s="325"/>
      <c r="U371" s="29"/>
      <c r="V371" s="29"/>
      <c r="W371" s="29"/>
      <c r="X371" s="29"/>
      <c r="Y371" s="29"/>
      <c r="Z371" s="29"/>
      <c r="AA371" s="29"/>
    </row>
    <row r="372" spans="1:27" ht="15.75" customHeight="1">
      <c r="A372" s="29"/>
      <c r="B372" s="75"/>
      <c r="C372" s="29"/>
      <c r="D372" s="29"/>
      <c r="E372" s="755"/>
      <c r="F372" s="338"/>
      <c r="G372" s="29"/>
      <c r="H372" s="29"/>
      <c r="I372" s="29"/>
      <c r="J372" s="29"/>
      <c r="K372" s="29"/>
      <c r="L372" s="29"/>
      <c r="M372" s="29"/>
      <c r="N372" s="29"/>
      <c r="O372" s="29"/>
      <c r="P372" s="29"/>
      <c r="Q372" s="325"/>
      <c r="R372" s="325"/>
      <c r="S372" s="29"/>
      <c r="T372" s="325"/>
      <c r="U372" s="29"/>
      <c r="V372" s="29"/>
      <c r="W372" s="29"/>
      <c r="X372" s="29"/>
      <c r="Y372" s="29"/>
      <c r="Z372" s="29"/>
      <c r="AA372" s="29"/>
    </row>
    <row r="373" spans="1:27" ht="15.75" customHeight="1">
      <c r="A373" s="29"/>
      <c r="B373" s="75"/>
      <c r="C373" s="29"/>
      <c r="D373" s="29"/>
      <c r="E373" s="755"/>
      <c r="F373" s="338"/>
      <c r="G373" s="29"/>
      <c r="H373" s="29"/>
      <c r="I373" s="29"/>
      <c r="J373" s="29"/>
      <c r="K373" s="29"/>
      <c r="L373" s="29"/>
      <c r="M373" s="29"/>
      <c r="N373" s="29"/>
      <c r="O373" s="29"/>
      <c r="P373" s="29"/>
      <c r="Q373" s="325"/>
      <c r="R373" s="325"/>
      <c r="S373" s="29"/>
      <c r="T373" s="325"/>
      <c r="U373" s="29"/>
      <c r="V373" s="29"/>
      <c r="W373" s="29"/>
      <c r="X373" s="29"/>
      <c r="Y373" s="29"/>
      <c r="Z373" s="29"/>
      <c r="AA373" s="29"/>
    </row>
    <row r="374" spans="1:27" ht="15.75" customHeight="1">
      <c r="A374" s="29"/>
      <c r="B374" s="75"/>
      <c r="C374" s="29"/>
      <c r="D374" s="29"/>
      <c r="E374" s="755"/>
      <c r="F374" s="338"/>
      <c r="G374" s="29"/>
      <c r="H374" s="29"/>
      <c r="I374" s="29"/>
      <c r="J374" s="29"/>
      <c r="K374" s="29"/>
      <c r="L374" s="29"/>
      <c r="M374" s="29"/>
      <c r="N374" s="29"/>
      <c r="O374" s="29"/>
      <c r="P374" s="29"/>
      <c r="Q374" s="325"/>
      <c r="R374" s="325"/>
      <c r="S374" s="29"/>
      <c r="T374" s="325"/>
      <c r="U374" s="29"/>
      <c r="V374" s="29"/>
      <c r="W374" s="29"/>
      <c r="X374" s="29"/>
      <c r="Y374" s="29"/>
      <c r="Z374" s="29"/>
      <c r="AA374" s="29"/>
    </row>
    <row r="375" spans="1:27" ht="15.75" customHeight="1">
      <c r="A375" s="29"/>
      <c r="B375" s="75"/>
      <c r="C375" s="29"/>
      <c r="D375" s="29"/>
      <c r="E375" s="755"/>
      <c r="F375" s="338"/>
      <c r="G375" s="29"/>
      <c r="H375" s="29"/>
      <c r="I375" s="29"/>
      <c r="J375" s="29"/>
      <c r="K375" s="29"/>
      <c r="L375" s="29"/>
      <c r="M375" s="29"/>
      <c r="N375" s="29"/>
      <c r="O375" s="29"/>
      <c r="P375" s="29"/>
      <c r="Q375" s="325"/>
      <c r="R375" s="325"/>
      <c r="S375" s="29"/>
      <c r="T375" s="325"/>
      <c r="U375" s="29"/>
      <c r="V375" s="29"/>
      <c r="W375" s="29"/>
      <c r="X375" s="29"/>
      <c r="Y375" s="29"/>
      <c r="Z375" s="29"/>
      <c r="AA375" s="29"/>
    </row>
    <row r="376" spans="1:27" ht="15.75" customHeight="1">
      <c r="A376" s="29"/>
      <c r="B376" s="75"/>
      <c r="C376" s="29"/>
      <c r="D376" s="29"/>
      <c r="E376" s="755"/>
      <c r="F376" s="338"/>
      <c r="G376" s="29"/>
      <c r="H376" s="29"/>
      <c r="I376" s="29"/>
      <c r="J376" s="29"/>
      <c r="K376" s="29"/>
      <c r="L376" s="29"/>
      <c r="M376" s="29"/>
      <c r="N376" s="29"/>
      <c r="O376" s="29"/>
      <c r="P376" s="29"/>
      <c r="Q376" s="325"/>
      <c r="R376" s="325"/>
      <c r="S376" s="29"/>
      <c r="T376" s="325"/>
      <c r="U376" s="29"/>
      <c r="V376" s="29"/>
      <c r="W376" s="29"/>
      <c r="X376" s="29"/>
      <c r="Y376" s="29"/>
      <c r="Z376" s="29"/>
      <c r="AA376" s="29"/>
    </row>
    <row r="377" spans="1:27" ht="15.75" customHeight="1">
      <c r="A377" s="29"/>
      <c r="B377" s="75"/>
      <c r="C377" s="29"/>
      <c r="D377" s="29"/>
      <c r="E377" s="755"/>
      <c r="F377" s="338"/>
      <c r="G377" s="29"/>
      <c r="H377" s="29"/>
      <c r="I377" s="29"/>
      <c r="J377" s="29"/>
      <c r="K377" s="29"/>
      <c r="L377" s="29"/>
      <c r="M377" s="29"/>
      <c r="N377" s="29"/>
      <c r="O377" s="29"/>
      <c r="P377" s="29"/>
      <c r="Q377" s="325"/>
      <c r="R377" s="325"/>
      <c r="S377" s="29"/>
      <c r="T377" s="325"/>
      <c r="U377" s="29"/>
      <c r="V377" s="29"/>
      <c r="W377" s="29"/>
      <c r="X377" s="29"/>
      <c r="Y377" s="29"/>
      <c r="Z377" s="29"/>
      <c r="AA377" s="29"/>
    </row>
    <row r="378" spans="1:27" ht="15.75" customHeight="1">
      <c r="A378" s="29"/>
      <c r="B378" s="75"/>
      <c r="C378" s="29"/>
      <c r="D378" s="29"/>
      <c r="E378" s="755"/>
      <c r="F378" s="338"/>
      <c r="G378" s="29"/>
      <c r="H378" s="29"/>
      <c r="I378" s="29"/>
      <c r="J378" s="29"/>
      <c r="K378" s="29"/>
      <c r="L378" s="29"/>
      <c r="M378" s="29"/>
      <c r="N378" s="29"/>
      <c r="O378" s="29"/>
      <c r="P378" s="29"/>
      <c r="Q378" s="325"/>
      <c r="R378" s="325"/>
      <c r="S378" s="29"/>
      <c r="T378" s="325"/>
      <c r="U378" s="29"/>
      <c r="V378" s="29"/>
      <c r="W378" s="29"/>
      <c r="X378" s="29"/>
      <c r="Y378" s="29"/>
      <c r="Z378" s="29"/>
      <c r="AA378" s="29"/>
    </row>
    <row r="379" spans="1:27" ht="15.75" customHeight="1">
      <c r="A379" s="29"/>
      <c r="B379" s="75"/>
      <c r="C379" s="29"/>
      <c r="D379" s="29"/>
      <c r="E379" s="755"/>
      <c r="F379" s="338"/>
      <c r="G379" s="29"/>
      <c r="H379" s="29"/>
      <c r="I379" s="29"/>
      <c r="J379" s="29"/>
      <c r="K379" s="29"/>
      <c r="L379" s="29"/>
      <c r="M379" s="29"/>
      <c r="N379" s="29"/>
      <c r="O379" s="29"/>
      <c r="P379" s="29"/>
      <c r="Q379" s="325"/>
      <c r="R379" s="325"/>
      <c r="S379" s="29"/>
      <c r="T379" s="325"/>
      <c r="U379" s="29"/>
      <c r="V379" s="29"/>
      <c r="W379" s="29"/>
      <c r="X379" s="29"/>
      <c r="Y379" s="29"/>
      <c r="Z379" s="29"/>
      <c r="AA379" s="29"/>
    </row>
    <row r="380" spans="1:27" ht="15.75" customHeight="1">
      <c r="A380" s="29"/>
      <c r="B380" s="75"/>
      <c r="C380" s="29"/>
      <c r="D380" s="29"/>
      <c r="E380" s="755"/>
      <c r="F380" s="338"/>
      <c r="G380" s="29"/>
      <c r="H380" s="29"/>
      <c r="I380" s="29"/>
      <c r="J380" s="29"/>
      <c r="K380" s="29"/>
      <c r="L380" s="29"/>
      <c r="M380" s="29"/>
      <c r="N380" s="29"/>
      <c r="O380" s="29"/>
      <c r="P380" s="29"/>
      <c r="Q380" s="325"/>
      <c r="R380" s="325"/>
      <c r="S380" s="29"/>
      <c r="T380" s="325"/>
      <c r="U380" s="29"/>
      <c r="V380" s="29"/>
      <c r="W380" s="29"/>
      <c r="X380" s="29"/>
      <c r="Y380" s="29"/>
      <c r="Z380" s="29"/>
      <c r="AA380" s="29"/>
    </row>
    <row r="381" spans="1:27" ht="15.75" customHeight="1">
      <c r="A381" s="29"/>
      <c r="B381" s="75"/>
      <c r="C381" s="29"/>
      <c r="D381" s="29"/>
      <c r="E381" s="755"/>
      <c r="F381" s="338"/>
      <c r="G381" s="29"/>
      <c r="H381" s="29"/>
      <c r="I381" s="29"/>
      <c r="J381" s="29"/>
      <c r="K381" s="29"/>
      <c r="L381" s="29"/>
      <c r="M381" s="29"/>
      <c r="N381" s="29"/>
      <c r="O381" s="29"/>
      <c r="P381" s="29"/>
      <c r="Q381" s="325"/>
      <c r="R381" s="325"/>
      <c r="S381" s="29"/>
      <c r="T381" s="325"/>
      <c r="U381" s="29"/>
      <c r="V381" s="29"/>
      <c r="W381" s="29"/>
      <c r="X381" s="29"/>
      <c r="Y381" s="29"/>
      <c r="Z381" s="29"/>
      <c r="AA381" s="29"/>
    </row>
    <row r="382" spans="1:27" ht="15.75" customHeight="1">
      <c r="A382" s="29"/>
      <c r="B382" s="75"/>
      <c r="C382" s="29"/>
      <c r="D382" s="29"/>
      <c r="E382" s="755"/>
      <c r="F382" s="338"/>
      <c r="G382" s="29"/>
      <c r="H382" s="29"/>
      <c r="I382" s="29"/>
      <c r="J382" s="29"/>
      <c r="K382" s="29"/>
      <c r="L382" s="29"/>
      <c r="M382" s="29"/>
      <c r="N382" s="29"/>
      <c r="O382" s="29"/>
      <c r="P382" s="29"/>
      <c r="Q382" s="325"/>
      <c r="R382" s="325"/>
      <c r="S382" s="29"/>
      <c r="T382" s="325"/>
      <c r="U382" s="29"/>
      <c r="V382" s="29"/>
      <c r="W382" s="29"/>
      <c r="X382" s="29"/>
      <c r="Y382" s="29"/>
      <c r="Z382" s="29"/>
      <c r="AA382" s="29"/>
    </row>
    <row r="383" spans="1:27" ht="15.75" customHeight="1">
      <c r="A383" s="29"/>
      <c r="B383" s="75"/>
      <c r="C383" s="29"/>
      <c r="D383" s="29"/>
      <c r="E383" s="755"/>
      <c r="F383" s="338"/>
      <c r="G383" s="29"/>
      <c r="H383" s="29"/>
      <c r="I383" s="29"/>
      <c r="J383" s="29"/>
      <c r="K383" s="29"/>
      <c r="L383" s="29"/>
      <c r="M383" s="29"/>
      <c r="N383" s="29"/>
      <c r="O383" s="29"/>
      <c r="P383" s="29"/>
      <c r="Q383" s="325"/>
      <c r="R383" s="325"/>
      <c r="S383" s="29"/>
      <c r="T383" s="325"/>
      <c r="U383" s="29"/>
      <c r="V383" s="29"/>
      <c r="W383" s="29"/>
      <c r="X383" s="29"/>
      <c r="Y383" s="29"/>
      <c r="Z383" s="29"/>
      <c r="AA383" s="29"/>
    </row>
    <row r="384" spans="1:27" ht="15.75" customHeight="1">
      <c r="A384" s="29"/>
      <c r="B384" s="75"/>
      <c r="C384" s="29"/>
      <c r="D384" s="29"/>
      <c r="E384" s="755"/>
      <c r="F384" s="338"/>
      <c r="G384" s="29"/>
      <c r="H384" s="29"/>
      <c r="I384" s="29"/>
      <c r="J384" s="29"/>
      <c r="K384" s="29"/>
      <c r="L384" s="29"/>
      <c r="M384" s="29"/>
      <c r="N384" s="29"/>
      <c r="O384" s="29"/>
      <c r="P384" s="29"/>
      <c r="Q384" s="325"/>
      <c r="R384" s="325"/>
      <c r="S384" s="29"/>
      <c r="T384" s="325"/>
      <c r="U384" s="29"/>
      <c r="V384" s="29"/>
      <c r="W384" s="29"/>
      <c r="X384" s="29"/>
      <c r="Y384" s="29"/>
      <c r="Z384" s="29"/>
      <c r="AA384" s="29"/>
    </row>
    <row r="385" spans="1:27" ht="15.75" customHeight="1">
      <c r="A385" s="29"/>
      <c r="B385" s="75"/>
      <c r="C385" s="29"/>
      <c r="D385" s="29"/>
      <c r="E385" s="755"/>
      <c r="F385" s="338"/>
      <c r="G385" s="29"/>
      <c r="H385" s="29"/>
      <c r="I385" s="29"/>
      <c r="J385" s="29"/>
      <c r="K385" s="29"/>
      <c r="L385" s="29"/>
      <c r="M385" s="29"/>
      <c r="N385" s="29"/>
      <c r="O385" s="29"/>
      <c r="P385" s="29"/>
      <c r="Q385" s="325"/>
      <c r="R385" s="325"/>
      <c r="S385" s="29"/>
      <c r="T385" s="325"/>
      <c r="U385" s="29"/>
      <c r="V385" s="29"/>
      <c r="W385" s="29"/>
      <c r="X385" s="29"/>
      <c r="Y385" s="29"/>
      <c r="Z385" s="29"/>
      <c r="AA385" s="29"/>
    </row>
    <row r="386" spans="1:27" ht="15.75" customHeight="1">
      <c r="A386" s="29"/>
      <c r="B386" s="75"/>
      <c r="C386" s="29"/>
      <c r="D386" s="29"/>
      <c r="E386" s="755"/>
      <c r="F386" s="338"/>
      <c r="G386" s="29"/>
      <c r="H386" s="29"/>
      <c r="I386" s="29"/>
      <c r="J386" s="29"/>
      <c r="K386" s="29"/>
      <c r="L386" s="29"/>
      <c r="M386" s="29"/>
      <c r="N386" s="29"/>
      <c r="O386" s="29"/>
      <c r="P386" s="29"/>
      <c r="Q386" s="325"/>
      <c r="R386" s="325"/>
      <c r="S386" s="29"/>
      <c r="T386" s="325"/>
      <c r="U386" s="29"/>
      <c r="V386" s="29"/>
      <c r="W386" s="29"/>
      <c r="X386" s="29"/>
      <c r="Y386" s="29"/>
      <c r="Z386" s="29"/>
      <c r="AA386" s="29"/>
    </row>
    <row r="387" spans="1:27" ht="15.75" customHeight="1">
      <c r="A387" s="29"/>
      <c r="B387" s="75"/>
      <c r="C387" s="29"/>
      <c r="D387" s="29"/>
      <c r="E387" s="755"/>
      <c r="F387" s="338"/>
      <c r="G387" s="29"/>
      <c r="H387" s="29"/>
      <c r="I387" s="29"/>
      <c r="J387" s="29"/>
      <c r="K387" s="29"/>
      <c r="L387" s="29"/>
      <c r="M387" s="29"/>
      <c r="N387" s="29"/>
      <c r="O387" s="29"/>
      <c r="P387" s="29"/>
      <c r="Q387" s="325"/>
      <c r="R387" s="325"/>
      <c r="S387" s="29"/>
      <c r="T387" s="325"/>
      <c r="U387" s="29"/>
      <c r="V387" s="29"/>
      <c r="W387" s="29"/>
      <c r="X387" s="29"/>
      <c r="Y387" s="29"/>
      <c r="Z387" s="29"/>
      <c r="AA387" s="29"/>
    </row>
    <row r="388" spans="1:27" ht="15.75" customHeight="1">
      <c r="A388" s="29"/>
      <c r="B388" s="75"/>
      <c r="C388" s="29"/>
      <c r="D388" s="29"/>
      <c r="E388" s="755"/>
      <c r="F388" s="338"/>
      <c r="G388" s="29"/>
      <c r="H388" s="29"/>
      <c r="I388" s="29"/>
      <c r="J388" s="29"/>
      <c r="K388" s="29"/>
      <c r="L388" s="29"/>
      <c r="M388" s="29"/>
      <c r="N388" s="29"/>
      <c r="O388" s="29"/>
      <c r="P388" s="29"/>
      <c r="Q388" s="325"/>
      <c r="R388" s="325"/>
      <c r="S388" s="29"/>
      <c r="T388" s="325"/>
      <c r="U388" s="29"/>
      <c r="V388" s="29"/>
      <c r="W388" s="29"/>
      <c r="X388" s="29"/>
      <c r="Y388" s="29"/>
      <c r="Z388" s="29"/>
      <c r="AA388" s="29"/>
    </row>
    <row r="389" spans="1:27" ht="15.75" customHeight="1">
      <c r="A389" s="29"/>
      <c r="B389" s="75"/>
      <c r="C389" s="29"/>
      <c r="D389" s="29"/>
      <c r="E389" s="755"/>
      <c r="F389" s="338"/>
      <c r="G389" s="29"/>
      <c r="H389" s="29"/>
      <c r="I389" s="29"/>
      <c r="J389" s="29"/>
      <c r="K389" s="29"/>
      <c r="L389" s="29"/>
      <c r="M389" s="29"/>
      <c r="N389" s="29"/>
      <c r="O389" s="29"/>
      <c r="P389" s="29"/>
      <c r="Q389" s="325"/>
      <c r="R389" s="325"/>
      <c r="S389" s="29"/>
      <c r="T389" s="325"/>
      <c r="U389" s="29"/>
      <c r="V389" s="29"/>
      <c r="W389" s="29"/>
      <c r="X389" s="29"/>
      <c r="Y389" s="29"/>
      <c r="Z389" s="29"/>
      <c r="AA389" s="29"/>
    </row>
    <row r="390" spans="1:27" ht="15.75" customHeight="1">
      <c r="A390" s="29"/>
      <c r="B390" s="75"/>
      <c r="C390" s="29"/>
      <c r="D390" s="29"/>
      <c r="E390" s="755"/>
      <c r="F390" s="338"/>
      <c r="G390" s="29"/>
      <c r="H390" s="29"/>
      <c r="I390" s="29"/>
      <c r="J390" s="29"/>
      <c r="K390" s="29"/>
      <c r="L390" s="29"/>
      <c r="M390" s="29"/>
      <c r="N390" s="29"/>
      <c r="O390" s="29"/>
      <c r="P390" s="29"/>
      <c r="Q390" s="325"/>
      <c r="R390" s="325"/>
      <c r="S390" s="29"/>
      <c r="T390" s="325"/>
      <c r="U390" s="29"/>
      <c r="V390" s="29"/>
      <c r="W390" s="29"/>
      <c r="X390" s="29"/>
      <c r="Y390" s="29"/>
      <c r="Z390" s="29"/>
      <c r="AA390" s="29"/>
    </row>
    <row r="391" spans="1:27" ht="15.75" customHeight="1">
      <c r="A391" s="29"/>
      <c r="B391" s="75"/>
      <c r="C391" s="29"/>
      <c r="D391" s="29"/>
      <c r="E391" s="755"/>
      <c r="F391" s="338"/>
      <c r="G391" s="29"/>
      <c r="H391" s="29"/>
      <c r="I391" s="29"/>
      <c r="J391" s="29"/>
      <c r="K391" s="29"/>
      <c r="L391" s="29"/>
      <c r="M391" s="29"/>
      <c r="N391" s="29"/>
      <c r="O391" s="29"/>
      <c r="P391" s="29"/>
      <c r="Q391" s="325"/>
      <c r="R391" s="325"/>
      <c r="S391" s="29"/>
      <c r="T391" s="325"/>
      <c r="U391" s="29"/>
      <c r="V391" s="29"/>
      <c r="W391" s="29"/>
      <c r="X391" s="29"/>
      <c r="Y391" s="29"/>
      <c r="Z391" s="29"/>
      <c r="AA391" s="29"/>
    </row>
    <row r="392" spans="1:27" ht="15.75" customHeight="1">
      <c r="A392" s="29"/>
      <c r="B392" s="75"/>
      <c r="C392" s="29"/>
      <c r="D392" s="29"/>
      <c r="E392" s="755"/>
      <c r="F392" s="338"/>
      <c r="G392" s="29"/>
      <c r="H392" s="29"/>
      <c r="I392" s="29"/>
      <c r="J392" s="29"/>
      <c r="K392" s="29"/>
      <c r="L392" s="29"/>
      <c r="M392" s="29"/>
      <c r="N392" s="29"/>
      <c r="O392" s="29"/>
      <c r="P392" s="29"/>
      <c r="Q392" s="325"/>
      <c r="R392" s="325"/>
      <c r="S392" s="29"/>
      <c r="T392" s="325"/>
      <c r="U392" s="29"/>
      <c r="V392" s="29"/>
      <c r="W392" s="29"/>
      <c r="X392" s="29"/>
      <c r="Y392" s="29"/>
      <c r="Z392" s="29"/>
      <c r="AA392" s="29"/>
    </row>
    <row r="393" spans="1:27" ht="15.75" customHeight="1">
      <c r="A393" s="29"/>
      <c r="B393" s="75"/>
      <c r="C393" s="29"/>
      <c r="D393" s="29"/>
      <c r="E393" s="755"/>
      <c r="F393" s="338"/>
      <c r="G393" s="29"/>
      <c r="H393" s="29"/>
      <c r="I393" s="29"/>
      <c r="J393" s="29"/>
      <c r="K393" s="29"/>
      <c r="L393" s="29"/>
      <c r="M393" s="29"/>
      <c r="N393" s="29"/>
      <c r="O393" s="29"/>
      <c r="P393" s="29"/>
      <c r="Q393" s="325"/>
      <c r="R393" s="325"/>
      <c r="S393" s="29"/>
      <c r="T393" s="325"/>
      <c r="U393" s="29"/>
      <c r="V393" s="29"/>
      <c r="W393" s="29"/>
      <c r="X393" s="29"/>
      <c r="Y393" s="29"/>
      <c r="Z393" s="29"/>
      <c r="AA393" s="29"/>
    </row>
    <row r="394" spans="1:27" ht="15.75" customHeight="1">
      <c r="A394" s="29"/>
      <c r="B394" s="75"/>
      <c r="C394" s="29"/>
      <c r="D394" s="29"/>
      <c r="E394" s="755"/>
      <c r="F394" s="338"/>
      <c r="G394" s="29"/>
      <c r="H394" s="29"/>
      <c r="I394" s="29"/>
      <c r="J394" s="29"/>
      <c r="K394" s="29"/>
      <c r="L394" s="29"/>
      <c r="M394" s="29"/>
      <c r="N394" s="29"/>
      <c r="O394" s="29"/>
      <c r="P394" s="29"/>
      <c r="Q394" s="325"/>
      <c r="R394" s="325"/>
      <c r="S394" s="29"/>
      <c r="T394" s="325"/>
      <c r="U394" s="29"/>
      <c r="V394" s="29"/>
      <c r="W394" s="29"/>
      <c r="X394" s="29"/>
      <c r="Y394" s="29"/>
      <c r="Z394" s="29"/>
      <c r="AA394" s="29"/>
    </row>
    <row r="395" spans="1:27" ht="15.75" customHeight="1">
      <c r="A395" s="29"/>
      <c r="B395" s="75"/>
      <c r="C395" s="29"/>
      <c r="D395" s="29"/>
      <c r="E395" s="755"/>
      <c r="F395" s="338"/>
      <c r="G395" s="29"/>
      <c r="H395" s="29"/>
      <c r="I395" s="29"/>
      <c r="J395" s="29"/>
      <c r="K395" s="29"/>
      <c r="L395" s="29"/>
      <c r="M395" s="29"/>
      <c r="N395" s="29"/>
      <c r="O395" s="29"/>
      <c r="P395" s="29"/>
      <c r="Q395" s="325"/>
      <c r="R395" s="325"/>
      <c r="S395" s="29"/>
      <c r="T395" s="325"/>
      <c r="U395" s="29"/>
      <c r="V395" s="29"/>
      <c r="W395" s="29"/>
      <c r="X395" s="29"/>
      <c r="Y395" s="29"/>
      <c r="Z395" s="29"/>
      <c r="AA395" s="29"/>
    </row>
    <row r="396" spans="1:27" ht="15.75" customHeight="1">
      <c r="A396" s="29"/>
      <c r="B396" s="75"/>
      <c r="C396" s="29"/>
      <c r="D396" s="29"/>
      <c r="E396" s="755"/>
      <c r="F396" s="338"/>
      <c r="G396" s="29"/>
      <c r="H396" s="29"/>
      <c r="I396" s="29"/>
      <c r="J396" s="29"/>
      <c r="K396" s="29"/>
      <c r="L396" s="29"/>
      <c r="M396" s="29"/>
      <c r="N396" s="29"/>
      <c r="O396" s="29"/>
      <c r="P396" s="29"/>
      <c r="Q396" s="325"/>
      <c r="R396" s="325"/>
      <c r="S396" s="29"/>
      <c r="T396" s="325"/>
      <c r="U396" s="29"/>
      <c r="V396" s="29"/>
      <c r="W396" s="29"/>
      <c r="X396" s="29"/>
      <c r="Y396" s="29"/>
      <c r="Z396" s="29"/>
      <c r="AA396" s="29"/>
    </row>
    <row r="397" spans="1:27" ht="15.75" customHeight="1">
      <c r="A397" s="29"/>
      <c r="B397" s="75"/>
      <c r="C397" s="29"/>
      <c r="D397" s="29"/>
      <c r="E397" s="755"/>
      <c r="F397" s="338"/>
      <c r="G397" s="29"/>
      <c r="H397" s="29"/>
      <c r="I397" s="29"/>
      <c r="J397" s="29"/>
      <c r="K397" s="29"/>
      <c r="L397" s="29"/>
      <c r="M397" s="29"/>
      <c r="N397" s="29"/>
      <c r="O397" s="29"/>
      <c r="P397" s="29"/>
      <c r="Q397" s="325"/>
      <c r="R397" s="325"/>
      <c r="S397" s="29"/>
      <c r="T397" s="325"/>
      <c r="U397" s="29"/>
      <c r="V397" s="29"/>
      <c r="W397" s="29"/>
      <c r="X397" s="29"/>
      <c r="Y397" s="29"/>
      <c r="Z397" s="29"/>
      <c r="AA397" s="29"/>
    </row>
    <row r="398" spans="1:27" ht="15.75" customHeight="1">
      <c r="A398" s="29"/>
      <c r="B398" s="75"/>
      <c r="C398" s="29"/>
      <c r="D398" s="29"/>
      <c r="E398" s="755"/>
      <c r="F398" s="338"/>
      <c r="G398" s="29"/>
      <c r="H398" s="29"/>
      <c r="I398" s="29"/>
      <c r="J398" s="29"/>
      <c r="K398" s="29"/>
      <c r="L398" s="29"/>
      <c r="M398" s="29"/>
      <c r="N398" s="29"/>
      <c r="O398" s="29"/>
      <c r="P398" s="29"/>
      <c r="Q398" s="325"/>
      <c r="R398" s="325"/>
      <c r="S398" s="29"/>
      <c r="T398" s="325"/>
      <c r="U398" s="29"/>
      <c r="V398" s="29"/>
      <c r="W398" s="29"/>
      <c r="X398" s="29"/>
      <c r="Y398" s="29"/>
      <c r="Z398" s="29"/>
      <c r="AA398" s="29"/>
    </row>
    <row r="399" spans="1:27" ht="15.75" customHeight="1">
      <c r="A399" s="29"/>
      <c r="B399" s="75"/>
      <c r="C399" s="29"/>
      <c r="D399" s="29"/>
      <c r="E399" s="755"/>
      <c r="F399" s="338"/>
      <c r="G399" s="29"/>
      <c r="H399" s="29"/>
      <c r="I399" s="29"/>
      <c r="J399" s="29"/>
      <c r="K399" s="29"/>
      <c r="L399" s="29"/>
      <c r="M399" s="29"/>
      <c r="N399" s="29"/>
      <c r="O399" s="29"/>
      <c r="P399" s="29"/>
      <c r="Q399" s="325"/>
      <c r="R399" s="325"/>
      <c r="S399" s="29"/>
      <c r="T399" s="325"/>
      <c r="U399" s="29"/>
      <c r="V399" s="29"/>
      <c r="W399" s="29"/>
      <c r="X399" s="29"/>
      <c r="Y399" s="29"/>
      <c r="Z399" s="29"/>
      <c r="AA399" s="29"/>
    </row>
    <row r="400" spans="1:27" ht="15.75" customHeight="1">
      <c r="A400" s="29"/>
      <c r="B400" s="75"/>
      <c r="C400" s="29"/>
      <c r="D400" s="29"/>
      <c r="E400" s="755"/>
      <c r="F400" s="338"/>
      <c r="G400" s="29"/>
      <c r="H400" s="29"/>
      <c r="I400" s="29"/>
      <c r="J400" s="29"/>
      <c r="K400" s="29"/>
      <c r="L400" s="29"/>
      <c r="M400" s="29"/>
      <c r="N400" s="29"/>
      <c r="O400" s="29"/>
      <c r="P400" s="29"/>
      <c r="Q400" s="325"/>
      <c r="R400" s="325"/>
      <c r="S400" s="29"/>
      <c r="T400" s="325"/>
      <c r="U400" s="29"/>
      <c r="V400" s="29"/>
      <c r="W400" s="29"/>
      <c r="X400" s="29"/>
      <c r="Y400" s="29"/>
      <c r="Z400" s="29"/>
      <c r="AA400" s="29"/>
    </row>
    <row r="401" spans="1:27" ht="15.75" customHeight="1">
      <c r="A401" s="29"/>
      <c r="B401" s="75"/>
      <c r="C401" s="29"/>
      <c r="D401" s="29"/>
      <c r="E401" s="755"/>
      <c r="F401" s="338"/>
      <c r="G401" s="29"/>
      <c r="H401" s="29"/>
      <c r="I401" s="29"/>
      <c r="J401" s="29"/>
      <c r="K401" s="29"/>
      <c r="L401" s="29"/>
      <c r="M401" s="29"/>
      <c r="N401" s="29"/>
      <c r="O401" s="29"/>
      <c r="P401" s="29"/>
      <c r="Q401" s="325"/>
      <c r="R401" s="325"/>
      <c r="S401" s="29"/>
      <c r="T401" s="325"/>
      <c r="U401" s="29"/>
      <c r="V401" s="29"/>
      <c r="W401" s="29"/>
      <c r="X401" s="29"/>
      <c r="Y401" s="29"/>
      <c r="Z401" s="29"/>
      <c r="AA401" s="29"/>
    </row>
    <row r="402" spans="1:27" ht="15.75" customHeight="1">
      <c r="A402" s="29"/>
      <c r="B402" s="75"/>
      <c r="C402" s="29"/>
      <c r="D402" s="29"/>
      <c r="E402" s="755"/>
      <c r="F402" s="338"/>
      <c r="G402" s="29"/>
      <c r="H402" s="29"/>
      <c r="I402" s="29"/>
      <c r="J402" s="29"/>
      <c r="K402" s="29"/>
      <c r="L402" s="29"/>
      <c r="M402" s="29"/>
      <c r="N402" s="29"/>
      <c r="O402" s="29"/>
      <c r="P402" s="29"/>
      <c r="Q402" s="325"/>
      <c r="R402" s="325"/>
      <c r="S402" s="29"/>
      <c r="T402" s="325"/>
      <c r="U402" s="29"/>
      <c r="V402" s="29"/>
      <c r="W402" s="29"/>
      <c r="X402" s="29"/>
      <c r="Y402" s="29"/>
      <c r="Z402" s="29"/>
      <c r="AA402" s="29"/>
    </row>
    <row r="403" spans="1:27" ht="15.75" customHeight="1">
      <c r="A403" s="29"/>
      <c r="B403" s="75"/>
      <c r="C403" s="29"/>
      <c r="D403" s="29"/>
      <c r="E403" s="755"/>
      <c r="F403" s="338"/>
      <c r="G403" s="29"/>
      <c r="H403" s="29"/>
      <c r="I403" s="29"/>
      <c r="J403" s="29"/>
      <c r="K403" s="29"/>
      <c r="L403" s="29"/>
      <c r="M403" s="29"/>
      <c r="N403" s="29"/>
      <c r="O403" s="29"/>
      <c r="P403" s="29"/>
      <c r="Q403" s="325"/>
      <c r="R403" s="325"/>
      <c r="S403" s="29"/>
      <c r="T403" s="325"/>
      <c r="U403" s="29"/>
      <c r="V403" s="29"/>
      <c r="W403" s="29"/>
      <c r="X403" s="29"/>
      <c r="Y403" s="29"/>
      <c r="Z403" s="29"/>
      <c r="AA403" s="29"/>
    </row>
    <row r="404" spans="1:27" ht="15.75" customHeight="1">
      <c r="A404" s="29"/>
      <c r="B404" s="75"/>
      <c r="C404" s="29"/>
      <c r="D404" s="29"/>
      <c r="E404" s="755"/>
      <c r="F404" s="338"/>
      <c r="G404" s="29"/>
      <c r="H404" s="29"/>
      <c r="I404" s="29"/>
      <c r="J404" s="29"/>
      <c r="K404" s="29"/>
      <c r="L404" s="29"/>
      <c r="M404" s="29"/>
      <c r="N404" s="29"/>
      <c r="O404" s="29"/>
      <c r="P404" s="29"/>
      <c r="Q404" s="325"/>
      <c r="R404" s="325"/>
      <c r="S404" s="29"/>
      <c r="T404" s="325"/>
      <c r="U404" s="29"/>
      <c r="V404" s="29"/>
      <c r="W404" s="29"/>
      <c r="X404" s="29"/>
      <c r="Y404" s="29"/>
      <c r="Z404" s="29"/>
      <c r="AA404" s="29"/>
    </row>
    <row r="405" spans="1:27" ht="15.75" customHeight="1">
      <c r="A405" s="29"/>
      <c r="B405" s="75"/>
      <c r="C405" s="29"/>
      <c r="D405" s="29"/>
      <c r="E405" s="755"/>
      <c r="F405" s="338"/>
      <c r="G405" s="29"/>
      <c r="H405" s="29"/>
      <c r="I405" s="29"/>
      <c r="J405" s="29"/>
      <c r="K405" s="29"/>
      <c r="L405" s="29"/>
      <c r="M405" s="29"/>
      <c r="N405" s="29"/>
      <c r="O405" s="29"/>
      <c r="P405" s="29"/>
      <c r="Q405" s="325"/>
      <c r="R405" s="325"/>
      <c r="S405" s="29"/>
      <c r="T405" s="325"/>
      <c r="U405" s="29"/>
      <c r="V405" s="29"/>
      <c r="W405" s="29"/>
      <c r="X405" s="29"/>
      <c r="Y405" s="29"/>
      <c r="Z405" s="29"/>
      <c r="AA405" s="29"/>
    </row>
    <row r="406" spans="1:27" ht="15.75" customHeight="1">
      <c r="A406" s="29"/>
      <c r="B406" s="75"/>
      <c r="C406" s="29"/>
      <c r="D406" s="29"/>
      <c r="E406" s="755"/>
      <c r="F406" s="338"/>
      <c r="G406" s="29"/>
      <c r="H406" s="29"/>
      <c r="I406" s="29"/>
      <c r="J406" s="29"/>
      <c r="K406" s="29"/>
      <c r="L406" s="29"/>
      <c r="M406" s="29"/>
      <c r="N406" s="29"/>
      <c r="O406" s="29"/>
      <c r="P406" s="29"/>
      <c r="Q406" s="325"/>
      <c r="R406" s="325"/>
      <c r="S406" s="29"/>
      <c r="T406" s="325"/>
      <c r="U406" s="29"/>
      <c r="V406" s="29"/>
      <c r="W406" s="29"/>
      <c r="X406" s="29"/>
      <c r="Y406" s="29"/>
      <c r="Z406" s="29"/>
      <c r="AA406" s="29"/>
    </row>
    <row r="407" spans="1:27" ht="15.75" customHeight="1">
      <c r="A407" s="29"/>
      <c r="B407" s="75"/>
      <c r="C407" s="29"/>
      <c r="D407" s="29"/>
      <c r="E407" s="755"/>
      <c r="F407" s="338"/>
      <c r="G407" s="29"/>
      <c r="H407" s="29"/>
      <c r="I407" s="29"/>
      <c r="J407" s="29"/>
      <c r="K407" s="29"/>
      <c r="L407" s="29"/>
      <c r="M407" s="29"/>
      <c r="N407" s="29"/>
      <c r="O407" s="29"/>
      <c r="P407" s="29"/>
      <c r="Q407" s="325"/>
      <c r="R407" s="325"/>
      <c r="S407" s="29"/>
      <c r="T407" s="325"/>
      <c r="U407" s="29"/>
      <c r="V407" s="29"/>
      <c r="W407" s="29"/>
      <c r="X407" s="29"/>
      <c r="Y407" s="29"/>
      <c r="Z407" s="29"/>
      <c r="AA407" s="29"/>
    </row>
    <row r="408" spans="1:27" ht="15.75" customHeight="1">
      <c r="A408" s="29"/>
      <c r="B408" s="75"/>
      <c r="C408" s="29"/>
      <c r="D408" s="29"/>
      <c r="E408" s="755"/>
      <c r="F408" s="338"/>
      <c r="G408" s="29"/>
      <c r="H408" s="29"/>
      <c r="I408" s="29"/>
      <c r="J408" s="29"/>
      <c r="K408" s="29"/>
      <c r="L408" s="29"/>
      <c r="M408" s="29"/>
      <c r="N408" s="29"/>
      <c r="O408" s="29"/>
      <c r="P408" s="29"/>
      <c r="Q408" s="325"/>
      <c r="R408" s="325"/>
      <c r="S408" s="29"/>
      <c r="T408" s="325"/>
      <c r="U408" s="29"/>
      <c r="V408" s="29"/>
      <c r="W408" s="29"/>
      <c r="X408" s="29"/>
      <c r="Y408" s="29"/>
      <c r="Z408" s="29"/>
      <c r="AA408" s="29"/>
    </row>
    <row r="409" spans="1:27" ht="15.75" customHeight="1">
      <c r="A409" s="29"/>
      <c r="B409" s="75"/>
      <c r="C409" s="29"/>
      <c r="D409" s="29"/>
      <c r="E409" s="755"/>
      <c r="F409" s="338"/>
      <c r="G409" s="29"/>
      <c r="H409" s="29"/>
      <c r="I409" s="29"/>
      <c r="J409" s="29"/>
      <c r="K409" s="29"/>
      <c r="L409" s="29"/>
      <c r="M409" s="29"/>
      <c r="N409" s="29"/>
      <c r="O409" s="29"/>
      <c r="P409" s="29"/>
      <c r="Q409" s="325"/>
      <c r="R409" s="325"/>
      <c r="S409" s="29"/>
      <c r="T409" s="325"/>
      <c r="U409" s="29"/>
      <c r="V409" s="29"/>
      <c r="W409" s="29"/>
      <c r="X409" s="29"/>
      <c r="Y409" s="29"/>
      <c r="Z409" s="29"/>
      <c r="AA409" s="29"/>
    </row>
    <row r="410" spans="1:27" ht="15.75" customHeight="1">
      <c r="A410" s="29"/>
      <c r="B410" s="75"/>
      <c r="C410" s="29"/>
      <c r="D410" s="29"/>
      <c r="E410" s="755"/>
      <c r="F410" s="338"/>
      <c r="G410" s="29"/>
      <c r="H410" s="29"/>
      <c r="I410" s="29"/>
      <c r="J410" s="29"/>
      <c r="K410" s="29"/>
      <c r="L410" s="29"/>
      <c r="M410" s="29"/>
      <c r="N410" s="29"/>
      <c r="O410" s="29"/>
      <c r="P410" s="29"/>
      <c r="Q410" s="325"/>
      <c r="R410" s="325"/>
      <c r="S410" s="29"/>
      <c r="T410" s="325"/>
      <c r="U410" s="29"/>
      <c r="V410" s="29"/>
      <c r="W410" s="29"/>
      <c r="X410" s="29"/>
      <c r="Y410" s="29"/>
      <c r="Z410" s="29"/>
      <c r="AA410" s="29"/>
    </row>
    <row r="411" spans="1:27" ht="15.75" customHeight="1">
      <c r="A411" s="29"/>
      <c r="B411" s="75"/>
      <c r="C411" s="29"/>
      <c r="D411" s="29"/>
      <c r="E411" s="755"/>
      <c r="F411" s="338"/>
      <c r="G411" s="29"/>
      <c r="H411" s="29"/>
      <c r="I411" s="29"/>
      <c r="J411" s="29"/>
      <c r="K411" s="29"/>
      <c r="L411" s="29"/>
      <c r="M411" s="29"/>
      <c r="N411" s="29"/>
      <c r="O411" s="29"/>
      <c r="P411" s="29"/>
      <c r="Q411" s="325"/>
      <c r="R411" s="325"/>
      <c r="S411" s="29"/>
      <c r="T411" s="325"/>
      <c r="U411" s="29"/>
      <c r="V411" s="29"/>
      <c r="W411" s="29"/>
      <c r="X411" s="29"/>
      <c r="Y411" s="29"/>
      <c r="Z411" s="29"/>
      <c r="AA411" s="29"/>
    </row>
    <row r="412" spans="1:27" ht="15.75" customHeight="1">
      <c r="A412" s="29"/>
      <c r="B412" s="75"/>
      <c r="C412" s="29"/>
      <c r="D412" s="29"/>
      <c r="E412" s="755"/>
      <c r="F412" s="338"/>
      <c r="G412" s="29"/>
      <c r="H412" s="29"/>
      <c r="I412" s="29"/>
      <c r="J412" s="29"/>
      <c r="K412" s="29"/>
      <c r="L412" s="29"/>
      <c r="M412" s="29"/>
      <c r="N412" s="29"/>
      <c r="O412" s="29"/>
      <c r="P412" s="29"/>
      <c r="Q412" s="325"/>
      <c r="R412" s="325"/>
      <c r="S412" s="29"/>
      <c r="T412" s="325"/>
      <c r="U412" s="29"/>
      <c r="V412" s="29"/>
      <c r="W412" s="29"/>
      <c r="X412" s="29"/>
      <c r="Y412" s="29"/>
      <c r="Z412" s="29"/>
      <c r="AA412" s="29"/>
    </row>
    <row r="413" spans="1:27" ht="15.75" customHeight="1">
      <c r="A413" s="29"/>
      <c r="B413" s="75"/>
      <c r="C413" s="29"/>
      <c r="D413" s="29"/>
      <c r="E413" s="755"/>
      <c r="F413" s="338"/>
      <c r="G413" s="29"/>
      <c r="H413" s="29"/>
      <c r="I413" s="29"/>
      <c r="J413" s="29"/>
      <c r="K413" s="29"/>
      <c r="L413" s="29"/>
      <c r="M413" s="29"/>
      <c r="N413" s="29"/>
      <c r="O413" s="29"/>
      <c r="P413" s="29"/>
      <c r="Q413" s="325"/>
      <c r="R413" s="325"/>
      <c r="S413" s="29"/>
      <c r="T413" s="325"/>
      <c r="U413" s="29"/>
      <c r="V413" s="29"/>
      <c r="W413" s="29"/>
      <c r="X413" s="29"/>
      <c r="Y413" s="29"/>
      <c r="Z413" s="29"/>
      <c r="AA413" s="29"/>
    </row>
    <row r="414" spans="1:27" ht="15.75" customHeight="1">
      <c r="A414" s="29"/>
      <c r="B414" s="75"/>
      <c r="C414" s="29"/>
      <c r="D414" s="29"/>
      <c r="E414" s="755"/>
      <c r="F414" s="338"/>
      <c r="G414" s="29"/>
      <c r="H414" s="29"/>
      <c r="I414" s="29"/>
      <c r="J414" s="29"/>
      <c r="K414" s="29"/>
      <c r="L414" s="29"/>
      <c r="M414" s="29"/>
      <c r="N414" s="29"/>
      <c r="O414" s="29"/>
      <c r="P414" s="29"/>
      <c r="Q414" s="325"/>
      <c r="R414" s="325"/>
      <c r="S414" s="29"/>
      <c r="T414" s="325"/>
      <c r="U414" s="29"/>
      <c r="V414" s="29"/>
      <c r="W414" s="29"/>
      <c r="X414" s="29"/>
      <c r="Y414" s="29"/>
      <c r="Z414" s="29"/>
      <c r="AA414" s="29"/>
    </row>
    <row r="415" spans="1:27" ht="15.75" customHeight="1">
      <c r="A415" s="29"/>
      <c r="B415" s="75"/>
      <c r="C415" s="29"/>
      <c r="D415" s="29"/>
      <c r="E415" s="755"/>
      <c r="F415" s="338"/>
      <c r="G415" s="29"/>
      <c r="H415" s="29"/>
      <c r="I415" s="29"/>
      <c r="J415" s="29"/>
      <c r="K415" s="29"/>
      <c r="L415" s="29"/>
      <c r="M415" s="29"/>
      <c r="N415" s="29"/>
      <c r="O415" s="29"/>
      <c r="P415" s="29"/>
      <c r="Q415" s="325"/>
      <c r="R415" s="325"/>
      <c r="S415" s="29"/>
      <c r="T415" s="325"/>
      <c r="U415" s="29"/>
      <c r="V415" s="29"/>
      <c r="W415" s="29"/>
      <c r="X415" s="29"/>
      <c r="Y415" s="29"/>
      <c r="Z415" s="29"/>
      <c r="AA415" s="29"/>
    </row>
    <row r="416" spans="1:27" ht="15.75" customHeight="1">
      <c r="A416" s="29"/>
      <c r="B416" s="75"/>
      <c r="C416" s="29"/>
      <c r="D416" s="29"/>
      <c r="E416" s="755"/>
      <c r="F416" s="338"/>
      <c r="G416" s="29"/>
      <c r="H416" s="29"/>
      <c r="I416" s="29"/>
      <c r="J416" s="29"/>
      <c r="K416" s="29"/>
      <c r="L416" s="29"/>
      <c r="M416" s="29"/>
      <c r="N416" s="29"/>
      <c r="O416" s="29"/>
      <c r="P416" s="29"/>
      <c r="Q416" s="325"/>
      <c r="R416" s="325"/>
      <c r="S416" s="29"/>
      <c r="T416" s="325"/>
      <c r="U416" s="29"/>
      <c r="V416" s="29"/>
      <c r="W416" s="29"/>
      <c r="X416" s="29"/>
      <c r="Y416" s="29"/>
      <c r="Z416" s="29"/>
      <c r="AA416" s="29"/>
    </row>
    <row r="417" spans="1:27" ht="15.75" customHeight="1">
      <c r="A417" s="29"/>
      <c r="B417" s="75"/>
      <c r="C417" s="29"/>
      <c r="D417" s="29"/>
      <c r="E417" s="755"/>
      <c r="F417" s="338"/>
      <c r="G417" s="29"/>
      <c r="H417" s="29"/>
      <c r="I417" s="29"/>
      <c r="J417" s="29"/>
      <c r="K417" s="29"/>
      <c r="L417" s="29"/>
      <c r="M417" s="29"/>
      <c r="N417" s="29"/>
      <c r="O417" s="29"/>
      <c r="P417" s="29"/>
      <c r="Q417" s="325"/>
      <c r="R417" s="325"/>
      <c r="S417" s="29"/>
      <c r="T417" s="325"/>
      <c r="U417" s="29"/>
      <c r="V417" s="29"/>
      <c r="W417" s="29"/>
      <c r="X417" s="29"/>
      <c r="Y417" s="29"/>
      <c r="Z417" s="29"/>
      <c r="AA417" s="29"/>
    </row>
    <row r="418" spans="1:27" ht="15.75" customHeight="1">
      <c r="A418" s="29"/>
      <c r="B418" s="75"/>
      <c r="C418" s="29"/>
      <c r="D418" s="29"/>
      <c r="E418" s="755"/>
      <c r="F418" s="338"/>
      <c r="G418" s="29"/>
      <c r="H418" s="29"/>
      <c r="I418" s="29"/>
      <c r="J418" s="29"/>
      <c r="K418" s="29"/>
      <c r="L418" s="29"/>
      <c r="M418" s="29"/>
      <c r="N418" s="29"/>
      <c r="O418" s="29"/>
      <c r="P418" s="29"/>
      <c r="Q418" s="325"/>
      <c r="R418" s="325"/>
      <c r="S418" s="29"/>
      <c r="T418" s="325"/>
      <c r="U418" s="29"/>
      <c r="V418" s="29"/>
      <c r="W418" s="29"/>
      <c r="X418" s="29"/>
      <c r="Y418" s="29"/>
      <c r="Z418" s="29"/>
      <c r="AA418" s="29"/>
    </row>
    <row r="419" spans="1:27" ht="15.75" customHeight="1">
      <c r="A419" s="29"/>
      <c r="B419" s="75"/>
      <c r="C419" s="29"/>
      <c r="D419" s="29"/>
      <c r="E419" s="755"/>
      <c r="F419" s="338"/>
      <c r="G419" s="29"/>
      <c r="H419" s="29"/>
      <c r="I419" s="29"/>
      <c r="J419" s="29"/>
      <c r="K419" s="29"/>
      <c r="L419" s="29"/>
      <c r="M419" s="29"/>
      <c r="N419" s="29"/>
      <c r="O419" s="29"/>
      <c r="P419" s="29"/>
      <c r="Q419" s="325"/>
      <c r="R419" s="325"/>
      <c r="S419" s="29"/>
      <c r="T419" s="325"/>
      <c r="U419" s="29"/>
      <c r="V419" s="29"/>
      <c r="W419" s="29"/>
      <c r="X419" s="29"/>
      <c r="Y419" s="29"/>
      <c r="Z419" s="29"/>
      <c r="AA419" s="29"/>
    </row>
    <row r="420" spans="1:27" ht="15.75" customHeight="1">
      <c r="A420" s="29"/>
      <c r="B420" s="75"/>
      <c r="C420" s="29"/>
      <c r="D420" s="29"/>
      <c r="E420" s="755"/>
      <c r="F420" s="338"/>
      <c r="G420" s="29"/>
      <c r="H420" s="29"/>
      <c r="I420" s="29"/>
      <c r="J420" s="29"/>
      <c r="K420" s="29"/>
      <c r="L420" s="29"/>
      <c r="M420" s="29"/>
      <c r="N420" s="29"/>
      <c r="O420" s="29"/>
      <c r="P420" s="29"/>
      <c r="Q420" s="325"/>
      <c r="R420" s="325"/>
      <c r="S420" s="29"/>
      <c r="T420" s="325"/>
      <c r="U420" s="29"/>
      <c r="V420" s="29"/>
      <c r="W420" s="29"/>
      <c r="X420" s="29"/>
      <c r="Y420" s="29"/>
      <c r="Z420" s="29"/>
      <c r="AA420" s="29"/>
    </row>
    <row r="421" spans="1:27" ht="15.75" customHeight="1">
      <c r="A421" s="29"/>
      <c r="B421" s="75"/>
      <c r="C421" s="29"/>
      <c r="D421" s="29"/>
      <c r="E421" s="755"/>
      <c r="F421" s="338"/>
      <c r="G421" s="29"/>
      <c r="H421" s="29"/>
      <c r="I421" s="29"/>
      <c r="J421" s="29"/>
      <c r="K421" s="29"/>
      <c r="L421" s="29"/>
      <c r="M421" s="29"/>
      <c r="N421" s="29"/>
      <c r="O421" s="29"/>
      <c r="P421" s="29"/>
      <c r="Q421" s="325"/>
      <c r="R421" s="325"/>
      <c r="S421" s="29"/>
      <c r="T421" s="325"/>
      <c r="U421" s="29"/>
      <c r="V421" s="29"/>
      <c r="W421" s="29"/>
      <c r="X421" s="29"/>
      <c r="Y421" s="29"/>
      <c r="Z421" s="29"/>
      <c r="AA421" s="29"/>
    </row>
    <row r="422" spans="1:27" ht="15.75" customHeight="1">
      <c r="A422" s="29"/>
      <c r="B422" s="75"/>
      <c r="C422" s="29"/>
      <c r="D422" s="29"/>
      <c r="E422" s="755"/>
      <c r="F422" s="338"/>
      <c r="G422" s="29"/>
      <c r="H422" s="29"/>
      <c r="I422" s="29"/>
      <c r="J422" s="29"/>
      <c r="K422" s="29"/>
      <c r="L422" s="29"/>
      <c r="M422" s="29"/>
      <c r="N422" s="29"/>
      <c r="O422" s="29"/>
      <c r="P422" s="29"/>
      <c r="Q422" s="325"/>
      <c r="R422" s="325"/>
      <c r="S422" s="29"/>
      <c r="T422" s="325"/>
      <c r="U422" s="29"/>
      <c r="V422" s="29"/>
      <c r="W422" s="29"/>
      <c r="X422" s="29"/>
      <c r="Y422" s="29"/>
      <c r="Z422" s="29"/>
      <c r="AA422" s="29"/>
    </row>
    <row r="423" spans="1:27" ht="15.75" customHeight="1">
      <c r="A423" s="29"/>
      <c r="B423" s="75"/>
      <c r="C423" s="29"/>
      <c r="D423" s="29"/>
      <c r="E423" s="755"/>
      <c r="F423" s="338"/>
      <c r="G423" s="29"/>
      <c r="H423" s="29"/>
      <c r="I423" s="29"/>
      <c r="J423" s="29"/>
      <c r="K423" s="29"/>
      <c r="L423" s="29"/>
      <c r="M423" s="29"/>
      <c r="N423" s="29"/>
      <c r="O423" s="29"/>
      <c r="P423" s="29"/>
      <c r="Q423" s="325"/>
      <c r="R423" s="325"/>
      <c r="S423" s="29"/>
      <c r="T423" s="325"/>
      <c r="U423" s="29"/>
      <c r="V423" s="29"/>
      <c r="W423" s="29"/>
      <c r="X423" s="29"/>
      <c r="Y423" s="29"/>
      <c r="Z423" s="29"/>
      <c r="AA423" s="29"/>
    </row>
    <row r="424" spans="1:27" ht="15.75" customHeight="1">
      <c r="A424" s="29"/>
      <c r="B424" s="75"/>
      <c r="C424" s="29"/>
      <c r="D424" s="29"/>
      <c r="E424" s="755"/>
      <c r="F424" s="338"/>
      <c r="G424" s="29"/>
      <c r="H424" s="29"/>
      <c r="I424" s="29"/>
      <c r="J424" s="29"/>
      <c r="K424" s="29"/>
      <c r="L424" s="29"/>
      <c r="M424" s="29"/>
      <c r="N424" s="29"/>
      <c r="O424" s="29"/>
      <c r="P424" s="29"/>
      <c r="Q424" s="325"/>
      <c r="R424" s="325"/>
      <c r="S424" s="29"/>
      <c r="T424" s="325"/>
      <c r="U424" s="29"/>
      <c r="V424" s="29"/>
      <c r="W424" s="29"/>
      <c r="X424" s="29"/>
      <c r="Y424" s="29"/>
      <c r="Z424" s="29"/>
      <c r="AA424" s="29"/>
    </row>
    <row r="425" spans="1:27" ht="15.75" customHeight="1">
      <c r="A425" s="29"/>
      <c r="B425" s="75"/>
      <c r="C425" s="29"/>
      <c r="D425" s="29"/>
      <c r="E425" s="755"/>
      <c r="F425" s="338"/>
      <c r="G425" s="29"/>
      <c r="H425" s="29"/>
      <c r="I425" s="29"/>
      <c r="J425" s="29"/>
      <c r="K425" s="29"/>
      <c r="L425" s="29"/>
      <c r="M425" s="29"/>
      <c r="N425" s="29"/>
      <c r="O425" s="29"/>
      <c r="P425" s="29"/>
      <c r="Q425" s="325"/>
      <c r="R425" s="325"/>
      <c r="S425" s="29"/>
      <c r="T425" s="325"/>
      <c r="U425" s="29"/>
      <c r="V425" s="29"/>
      <c r="W425" s="29"/>
      <c r="X425" s="29"/>
      <c r="Y425" s="29"/>
      <c r="Z425" s="29"/>
      <c r="AA425" s="29"/>
    </row>
    <row r="426" spans="1:27" ht="15.75" customHeight="1">
      <c r="A426" s="29"/>
      <c r="B426" s="75"/>
      <c r="C426" s="29"/>
      <c r="D426" s="29"/>
      <c r="E426" s="755"/>
      <c r="F426" s="338"/>
      <c r="G426" s="29"/>
      <c r="H426" s="29"/>
      <c r="I426" s="29"/>
      <c r="J426" s="29"/>
      <c r="K426" s="29"/>
      <c r="L426" s="29"/>
      <c r="M426" s="29"/>
      <c r="N426" s="29"/>
      <c r="O426" s="29"/>
      <c r="P426" s="29"/>
      <c r="Q426" s="325"/>
      <c r="R426" s="325"/>
      <c r="S426" s="29"/>
      <c r="T426" s="325"/>
      <c r="U426" s="29"/>
      <c r="V426" s="29"/>
      <c r="W426" s="29"/>
      <c r="X426" s="29"/>
      <c r="Y426" s="29"/>
      <c r="Z426" s="29"/>
      <c r="AA426" s="29"/>
    </row>
    <row r="427" spans="1:27" ht="15.75" customHeight="1">
      <c r="A427" s="29"/>
      <c r="B427" s="75"/>
      <c r="C427" s="29"/>
      <c r="D427" s="29"/>
      <c r="E427" s="755"/>
      <c r="F427" s="338"/>
      <c r="G427" s="29"/>
      <c r="H427" s="29"/>
      <c r="I427" s="29"/>
      <c r="J427" s="29"/>
      <c r="K427" s="29"/>
      <c r="L427" s="29"/>
      <c r="M427" s="29"/>
      <c r="N427" s="29"/>
      <c r="O427" s="29"/>
      <c r="P427" s="29"/>
      <c r="Q427" s="325"/>
      <c r="R427" s="325"/>
      <c r="S427" s="29"/>
      <c r="T427" s="325"/>
      <c r="U427" s="29"/>
      <c r="V427" s="29"/>
      <c r="W427" s="29"/>
      <c r="X427" s="29"/>
      <c r="Y427" s="29"/>
      <c r="Z427" s="29"/>
      <c r="AA427" s="29"/>
    </row>
    <row r="428" spans="1:27" ht="15.75" customHeight="1">
      <c r="A428" s="29"/>
      <c r="B428" s="75"/>
      <c r="C428" s="29"/>
      <c r="D428" s="29"/>
      <c r="E428" s="755"/>
      <c r="F428" s="338"/>
      <c r="G428" s="29"/>
      <c r="H428" s="29"/>
      <c r="I428" s="29"/>
      <c r="J428" s="29"/>
      <c r="K428" s="29"/>
      <c r="L428" s="29"/>
      <c r="M428" s="29"/>
      <c r="N428" s="29"/>
      <c r="O428" s="29"/>
      <c r="P428" s="29"/>
      <c r="Q428" s="325"/>
      <c r="R428" s="325"/>
      <c r="S428" s="29"/>
      <c r="T428" s="325"/>
      <c r="U428" s="29"/>
      <c r="V428" s="29"/>
      <c r="W428" s="29"/>
      <c r="X428" s="29"/>
      <c r="Y428" s="29"/>
      <c r="Z428" s="29"/>
      <c r="AA428" s="29"/>
    </row>
    <row r="429" spans="1:27" ht="15.75" customHeight="1">
      <c r="A429" s="29"/>
      <c r="B429" s="75"/>
      <c r="C429" s="29"/>
      <c r="D429" s="29"/>
      <c r="E429" s="755"/>
      <c r="F429" s="338"/>
      <c r="G429" s="29"/>
      <c r="H429" s="29"/>
      <c r="I429" s="29"/>
      <c r="J429" s="29"/>
      <c r="K429" s="29"/>
      <c r="L429" s="29"/>
      <c r="M429" s="29"/>
      <c r="N429" s="29"/>
      <c r="O429" s="29"/>
      <c r="P429" s="29"/>
      <c r="Q429" s="325"/>
      <c r="R429" s="325"/>
      <c r="S429" s="29"/>
      <c r="T429" s="325"/>
      <c r="U429" s="29"/>
      <c r="V429" s="29"/>
      <c r="W429" s="29"/>
      <c r="X429" s="29"/>
      <c r="Y429" s="29"/>
      <c r="Z429" s="29"/>
      <c r="AA429" s="29"/>
    </row>
    <row r="430" spans="1:27" ht="15.75" customHeight="1">
      <c r="A430" s="29"/>
      <c r="B430" s="75"/>
      <c r="C430" s="29"/>
      <c r="D430" s="29"/>
      <c r="E430" s="755"/>
      <c r="F430" s="338"/>
      <c r="G430" s="29"/>
      <c r="H430" s="29"/>
      <c r="I430" s="29"/>
      <c r="J430" s="29"/>
      <c r="K430" s="29"/>
      <c r="L430" s="29"/>
      <c r="M430" s="29"/>
      <c r="N430" s="29"/>
      <c r="O430" s="29"/>
      <c r="P430" s="29"/>
      <c r="Q430" s="325"/>
      <c r="R430" s="325"/>
      <c r="S430" s="29"/>
      <c r="T430" s="325"/>
      <c r="U430" s="29"/>
      <c r="V430" s="29"/>
      <c r="W430" s="29"/>
      <c r="X430" s="29"/>
      <c r="Y430" s="29"/>
      <c r="Z430" s="29"/>
      <c r="AA430" s="29"/>
    </row>
    <row r="431" spans="1:27" ht="15.75" customHeight="1">
      <c r="A431" s="29"/>
      <c r="B431" s="75"/>
      <c r="C431" s="29"/>
      <c r="D431" s="29"/>
      <c r="E431" s="755"/>
      <c r="F431" s="338"/>
      <c r="G431" s="29"/>
      <c r="H431" s="29"/>
      <c r="I431" s="29"/>
      <c r="J431" s="29"/>
      <c r="K431" s="29"/>
      <c r="L431" s="29"/>
      <c r="M431" s="29"/>
      <c r="N431" s="29"/>
      <c r="O431" s="29"/>
      <c r="P431" s="29"/>
      <c r="Q431" s="325"/>
      <c r="R431" s="325"/>
      <c r="S431" s="29"/>
      <c r="T431" s="325"/>
      <c r="U431" s="29"/>
      <c r="V431" s="29"/>
      <c r="W431" s="29"/>
      <c r="X431" s="29"/>
      <c r="Y431" s="29"/>
      <c r="Z431" s="29"/>
      <c r="AA431" s="29"/>
    </row>
    <row r="432" spans="1:27" ht="15.75" customHeight="1">
      <c r="A432" s="29"/>
      <c r="B432" s="75"/>
      <c r="C432" s="29"/>
      <c r="D432" s="29"/>
      <c r="E432" s="755"/>
      <c r="F432" s="338"/>
      <c r="G432" s="29"/>
      <c r="H432" s="29"/>
      <c r="I432" s="29"/>
      <c r="J432" s="29"/>
      <c r="K432" s="29"/>
      <c r="L432" s="29"/>
      <c r="M432" s="29"/>
      <c r="N432" s="29"/>
      <c r="O432" s="29"/>
      <c r="P432" s="29"/>
      <c r="Q432" s="325"/>
      <c r="R432" s="325"/>
      <c r="S432" s="29"/>
      <c r="T432" s="325"/>
      <c r="U432" s="29"/>
      <c r="V432" s="29"/>
      <c r="W432" s="29"/>
      <c r="X432" s="29"/>
      <c r="Y432" s="29"/>
      <c r="Z432" s="29"/>
      <c r="AA432" s="29"/>
    </row>
    <row r="433" spans="1:27" ht="15.75" customHeight="1">
      <c r="A433" s="29"/>
      <c r="B433" s="75"/>
      <c r="C433" s="29"/>
      <c r="D433" s="29"/>
      <c r="E433" s="755"/>
      <c r="F433" s="338"/>
      <c r="G433" s="29"/>
      <c r="H433" s="29"/>
      <c r="I433" s="29"/>
      <c r="J433" s="29"/>
      <c r="K433" s="29"/>
      <c r="L433" s="29"/>
      <c r="M433" s="29"/>
      <c r="N433" s="29"/>
      <c r="O433" s="29"/>
      <c r="P433" s="29"/>
      <c r="Q433" s="325"/>
      <c r="R433" s="325"/>
      <c r="S433" s="29"/>
      <c r="T433" s="325"/>
      <c r="U433" s="29"/>
      <c r="V433" s="29"/>
      <c r="W433" s="29"/>
      <c r="X433" s="29"/>
      <c r="Y433" s="29"/>
      <c r="Z433" s="29"/>
      <c r="AA433" s="29"/>
    </row>
    <row r="434" spans="1:27" ht="15.75" customHeight="1">
      <c r="A434" s="29"/>
      <c r="B434" s="75"/>
      <c r="C434" s="29"/>
      <c r="D434" s="29"/>
      <c r="E434" s="755"/>
      <c r="F434" s="338"/>
      <c r="G434" s="29"/>
      <c r="H434" s="29"/>
      <c r="I434" s="29"/>
      <c r="J434" s="29"/>
      <c r="K434" s="29"/>
      <c r="L434" s="29"/>
      <c r="M434" s="29"/>
      <c r="N434" s="29"/>
      <c r="O434" s="29"/>
      <c r="P434" s="29"/>
      <c r="Q434" s="325"/>
      <c r="R434" s="325"/>
      <c r="S434" s="29"/>
      <c r="T434" s="325"/>
      <c r="U434" s="29"/>
      <c r="V434" s="29"/>
      <c r="W434" s="29"/>
      <c r="X434" s="29"/>
      <c r="Y434" s="29"/>
      <c r="Z434" s="29"/>
      <c r="AA434" s="29"/>
    </row>
    <row r="435" spans="1:27" ht="15.75" customHeight="1">
      <c r="A435" s="29"/>
      <c r="B435" s="75"/>
      <c r="C435" s="29"/>
      <c r="D435" s="29"/>
      <c r="E435" s="755"/>
      <c r="F435" s="338"/>
      <c r="G435" s="29"/>
      <c r="H435" s="29"/>
      <c r="I435" s="29"/>
      <c r="J435" s="29"/>
      <c r="K435" s="29"/>
      <c r="L435" s="29"/>
      <c r="M435" s="29"/>
      <c r="N435" s="29"/>
      <c r="O435" s="29"/>
      <c r="P435" s="29"/>
      <c r="Q435" s="325"/>
      <c r="R435" s="325"/>
      <c r="S435" s="29"/>
      <c r="T435" s="325"/>
      <c r="U435" s="29"/>
      <c r="V435" s="29"/>
      <c r="W435" s="29"/>
      <c r="X435" s="29"/>
      <c r="Y435" s="29"/>
      <c r="Z435" s="29"/>
      <c r="AA435" s="29"/>
    </row>
    <row r="436" spans="1:27" ht="15.75" customHeight="1">
      <c r="A436" s="29"/>
      <c r="B436" s="75"/>
      <c r="C436" s="29"/>
      <c r="D436" s="29"/>
      <c r="E436" s="755"/>
      <c r="F436" s="338"/>
      <c r="G436" s="29"/>
      <c r="H436" s="29"/>
      <c r="I436" s="29"/>
      <c r="J436" s="29"/>
      <c r="K436" s="29"/>
      <c r="L436" s="29"/>
      <c r="M436" s="29"/>
      <c r="N436" s="29"/>
      <c r="O436" s="29"/>
      <c r="P436" s="29"/>
      <c r="Q436" s="325"/>
      <c r="R436" s="325"/>
      <c r="S436" s="29"/>
      <c r="T436" s="325"/>
      <c r="U436" s="29"/>
      <c r="V436" s="29"/>
      <c r="W436" s="29"/>
      <c r="X436" s="29"/>
      <c r="Y436" s="29"/>
      <c r="Z436" s="29"/>
      <c r="AA436" s="29"/>
    </row>
    <row r="437" spans="1:27" ht="15.75" customHeight="1">
      <c r="A437" s="29"/>
      <c r="B437" s="75"/>
      <c r="C437" s="29"/>
      <c r="D437" s="29"/>
      <c r="E437" s="755"/>
      <c r="F437" s="338"/>
      <c r="G437" s="29"/>
      <c r="H437" s="29"/>
      <c r="I437" s="29"/>
      <c r="J437" s="29"/>
      <c r="K437" s="29"/>
      <c r="L437" s="29"/>
      <c r="M437" s="29"/>
      <c r="N437" s="29"/>
      <c r="O437" s="29"/>
      <c r="P437" s="29"/>
      <c r="Q437" s="325"/>
      <c r="R437" s="325"/>
      <c r="S437" s="29"/>
      <c r="T437" s="325"/>
      <c r="U437" s="29"/>
      <c r="V437" s="29"/>
      <c r="W437" s="29"/>
      <c r="X437" s="29"/>
      <c r="Y437" s="29"/>
      <c r="Z437" s="29"/>
      <c r="AA437" s="29"/>
    </row>
    <row r="438" spans="1:27" ht="15.75" customHeight="1">
      <c r="A438" s="29"/>
      <c r="B438" s="75"/>
      <c r="C438" s="29"/>
      <c r="D438" s="29"/>
      <c r="E438" s="755"/>
      <c r="F438" s="338"/>
      <c r="G438" s="29"/>
      <c r="H438" s="29"/>
      <c r="I438" s="29"/>
      <c r="J438" s="29"/>
      <c r="K438" s="29"/>
      <c r="L438" s="29"/>
      <c r="M438" s="29"/>
      <c r="N438" s="29"/>
      <c r="O438" s="29"/>
      <c r="P438" s="29"/>
      <c r="Q438" s="325"/>
      <c r="R438" s="325"/>
      <c r="S438" s="29"/>
      <c r="T438" s="325"/>
      <c r="U438" s="29"/>
      <c r="V438" s="29"/>
      <c r="W438" s="29"/>
      <c r="X438" s="29"/>
      <c r="Y438" s="29"/>
      <c r="Z438" s="29"/>
      <c r="AA438" s="29"/>
    </row>
    <row r="439" spans="1:27" ht="15.75" customHeight="1">
      <c r="A439" s="29"/>
      <c r="B439" s="75"/>
      <c r="C439" s="29"/>
      <c r="D439" s="29"/>
      <c r="E439" s="755"/>
      <c r="F439" s="338"/>
      <c r="G439" s="29"/>
      <c r="H439" s="29"/>
      <c r="I439" s="29"/>
      <c r="J439" s="29"/>
      <c r="K439" s="29"/>
      <c r="L439" s="29"/>
      <c r="M439" s="29"/>
      <c r="N439" s="29"/>
      <c r="O439" s="29"/>
      <c r="P439" s="29"/>
      <c r="Q439" s="325"/>
      <c r="R439" s="325"/>
      <c r="S439" s="29"/>
      <c r="T439" s="325"/>
      <c r="U439" s="29"/>
      <c r="V439" s="29"/>
      <c r="W439" s="29"/>
      <c r="X439" s="29"/>
      <c r="Y439" s="29"/>
      <c r="Z439" s="29"/>
      <c r="AA439" s="29"/>
    </row>
    <row r="440" spans="1:27" ht="15.75" customHeight="1">
      <c r="A440" s="29"/>
      <c r="B440" s="75"/>
      <c r="C440" s="29"/>
      <c r="D440" s="29"/>
      <c r="E440" s="755"/>
      <c r="F440" s="338"/>
      <c r="G440" s="29"/>
      <c r="H440" s="29"/>
      <c r="I440" s="29"/>
      <c r="J440" s="29"/>
      <c r="K440" s="29"/>
      <c r="L440" s="29"/>
      <c r="M440" s="29"/>
      <c r="N440" s="29"/>
      <c r="O440" s="29"/>
      <c r="P440" s="29"/>
      <c r="Q440" s="325"/>
      <c r="R440" s="325"/>
      <c r="S440" s="29"/>
      <c r="T440" s="325"/>
      <c r="U440" s="29"/>
      <c r="V440" s="29"/>
      <c r="W440" s="29"/>
      <c r="X440" s="29"/>
      <c r="Y440" s="29"/>
      <c r="Z440" s="29"/>
      <c r="AA440" s="29"/>
    </row>
    <row r="441" spans="1:27" ht="15.75" customHeight="1">
      <c r="A441" s="29"/>
      <c r="B441" s="75"/>
      <c r="C441" s="29"/>
      <c r="D441" s="29"/>
      <c r="E441" s="755"/>
      <c r="F441" s="338"/>
      <c r="G441" s="29"/>
      <c r="H441" s="29"/>
      <c r="I441" s="29"/>
      <c r="J441" s="29"/>
      <c r="K441" s="29"/>
      <c r="L441" s="29"/>
      <c r="M441" s="29"/>
      <c r="N441" s="29"/>
      <c r="O441" s="29"/>
      <c r="P441" s="29"/>
      <c r="Q441" s="325"/>
      <c r="R441" s="325"/>
      <c r="S441" s="29"/>
      <c r="T441" s="325"/>
      <c r="U441" s="29"/>
      <c r="V441" s="29"/>
      <c r="W441" s="29"/>
      <c r="X441" s="29"/>
      <c r="Y441" s="29"/>
      <c r="Z441" s="29"/>
      <c r="AA441" s="29"/>
    </row>
    <row r="442" spans="1:27" ht="15.75" customHeight="1">
      <c r="A442" s="29"/>
      <c r="B442" s="75"/>
      <c r="C442" s="29"/>
      <c r="D442" s="29"/>
      <c r="E442" s="755"/>
      <c r="F442" s="338"/>
      <c r="G442" s="29"/>
      <c r="H442" s="29"/>
      <c r="I442" s="29"/>
      <c r="J442" s="29"/>
      <c r="K442" s="29"/>
      <c r="L442" s="29"/>
      <c r="M442" s="29"/>
      <c r="N442" s="29"/>
      <c r="O442" s="29"/>
      <c r="P442" s="29"/>
      <c r="Q442" s="325"/>
      <c r="R442" s="325"/>
      <c r="S442" s="29"/>
      <c r="T442" s="325"/>
      <c r="U442" s="29"/>
      <c r="V442" s="29"/>
      <c r="W442" s="29"/>
      <c r="X442" s="29"/>
      <c r="Y442" s="29"/>
      <c r="Z442" s="29"/>
      <c r="AA442" s="29"/>
    </row>
    <row r="443" spans="1:27" ht="15.75" customHeight="1">
      <c r="A443" s="29"/>
      <c r="B443" s="75"/>
      <c r="C443" s="29"/>
      <c r="D443" s="29"/>
      <c r="E443" s="755"/>
      <c r="F443" s="338"/>
      <c r="G443" s="29"/>
      <c r="H443" s="29"/>
      <c r="I443" s="29"/>
      <c r="J443" s="29"/>
      <c r="K443" s="29"/>
      <c r="L443" s="29"/>
      <c r="M443" s="29"/>
      <c r="N443" s="29"/>
      <c r="O443" s="29"/>
      <c r="P443" s="29"/>
      <c r="Q443" s="325"/>
      <c r="R443" s="325"/>
      <c r="S443" s="29"/>
      <c r="T443" s="325"/>
      <c r="U443" s="29"/>
      <c r="V443" s="29"/>
      <c r="W443" s="29"/>
      <c r="X443" s="29"/>
      <c r="Y443" s="29"/>
      <c r="Z443" s="29"/>
      <c r="AA443" s="29"/>
    </row>
    <row r="444" spans="1:27" ht="15.75" customHeight="1">
      <c r="A444" s="29"/>
      <c r="B444" s="75"/>
      <c r="C444" s="29"/>
      <c r="D444" s="29"/>
      <c r="E444" s="755"/>
      <c r="F444" s="338"/>
      <c r="G444" s="29"/>
      <c r="H444" s="29"/>
      <c r="I444" s="29"/>
      <c r="J444" s="29"/>
      <c r="K444" s="29"/>
      <c r="L444" s="29"/>
      <c r="M444" s="29"/>
      <c r="N444" s="29"/>
      <c r="O444" s="29"/>
      <c r="P444" s="29"/>
      <c r="Q444" s="325"/>
      <c r="R444" s="325"/>
      <c r="S444" s="29"/>
      <c r="T444" s="325"/>
      <c r="U444" s="29"/>
      <c r="V444" s="29"/>
      <c r="W444" s="29"/>
      <c r="X444" s="29"/>
      <c r="Y444" s="29"/>
      <c r="Z444" s="29"/>
      <c r="AA444" s="29"/>
    </row>
    <row r="445" spans="1:27" ht="15.75" customHeight="1">
      <c r="A445" s="29"/>
      <c r="B445" s="75"/>
      <c r="C445" s="29"/>
      <c r="D445" s="29"/>
      <c r="E445" s="755"/>
      <c r="F445" s="338"/>
      <c r="G445" s="29"/>
      <c r="H445" s="29"/>
      <c r="I445" s="29"/>
      <c r="J445" s="29"/>
      <c r="K445" s="29"/>
      <c r="L445" s="29"/>
      <c r="M445" s="29"/>
      <c r="N445" s="29"/>
      <c r="O445" s="29"/>
      <c r="P445" s="29"/>
      <c r="Q445" s="325"/>
      <c r="R445" s="325"/>
      <c r="S445" s="29"/>
      <c r="T445" s="325"/>
      <c r="U445" s="29"/>
      <c r="V445" s="29"/>
      <c r="W445" s="29"/>
      <c r="X445" s="29"/>
      <c r="Y445" s="29"/>
      <c r="Z445" s="29"/>
      <c r="AA445" s="29"/>
    </row>
    <row r="446" spans="1:27" ht="15.75" customHeight="1">
      <c r="A446" s="29"/>
      <c r="B446" s="75"/>
      <c r="C446" s="29"/>
      <c r="D446" s="29"/>
      <c r="E446" s="755"/>
      <c r="F446" s="338"/>
      <c r="G446" s="29"/>
      <c r="H446" s="29"/>
      <c r="I446" s="29"/>
      <c r="J446" s="29"/>
      <c r="K446" s="29"/>
      <c r="L446" s="29"/>
      <c r="M446" s="29"/>
      <c r="N446" s="29"/>
      <c r="O446" s="29"/>
      <c r="P446" s="29"/>
      <c r="Q446" s="325"/>
      <c r="R446" s="325"/>
      <c r="S446" s="29"/>
      <c r="T446" s="325"/>
      <c r="U446" s="29"/>
      <c r="V446" s="29"/>
      <c r="W446" s="29"/>
      <c r="X446" s="29"/>
      <c r="Y446" s="29"/>
      <c r="Z446" s="29"/>
      <c r="AA446" s="29"/>
    </row>
    <row r="447" spans="1:27" ht="15.75" customHeight="1">
      <c r="A447" s="29"/>
      <c r="B447" s="75"/>
      <c r="C447" s="29"/>
      <c r="D447" s="29"/>
      <c r="E447" s="755"/>
      <c r="F447" s="338"/>
      <c r="G447" s="29"/>
      <c r="H447" s="29"/>
      <c r="I447" s="29"/>
      <c r="J447" s="29"/>
      <c r="K447" s="29"/>
      <c r="L447" s="29"/>
      <c r="M447" s="29"/>
      <c r="N447" s="29"/>
      <c r="O447" s="29"/>
      <c r="P447" s="29"/>
      <c r="Q447" s="325"/>
      <c r="R447" s="325"/>
      <c r="S447" s="29"/>
      <c r="T447" s="325"/>
      <c r="U447" s="29"/>
      <c r="V447" s="29"/>
      <c r="W447" s="29"/>
      <c r="X447" s="29"/>
      <c r="Y447" s="29"/>
      <c r="Z447" s="29"/>
      <c r="AA447" s="29"/>
    </row>
    <row r="448" spans="1:27" ht="15.75" customHeight="1">
      <c r="A448" s="29"/>
      <c r="B448" s="75"/>
      <c r="C448" s="29"/>
      <c r="D448" s="29"/>
      <c r="E448" s="755"/>
      <c r="F448" s="338"/>
      <c r="G448" s="29"/>
      <c r="H448" s="29"/>
      <c r="I448" s="29"/>
      <c r="J448" s="29"/>
      <c r="K448" s="29"/>
      <c r="L448" s="29"/>
      <c r="M448" s="29"/>
      <c r="N448" s="29"/>
      <c r="O448" s="29"/>
      <c r="P448" s="29"/>
      <c r="Q448" s="325"/>
      <c r="R448" s="325"/>
      <c r="S448" s="29"/>
      <c r="T448" s="325"/>
      <c r="U448" s="29"/>
      <c r="V448" s="29"/>
      <c r="W448" s="29"/>
      <c r="X448" s="29"/>
      <c r="Y448" s="29"/>
      <c r="Z448" s="29"/>
      <c r="AA448" s="29"/>
    </row>
    <row r="449" spans="1:27" ht="15.75" customHeight="1">
      <c r="A449" s="29"/>
      <c r="B449" s="75"/>
      <c r="C449" s="29"/>
      <c r="D449" s="29"/>
      <c r="E449" s="755"/>
      <c r="F449" s="338"/>
      <c r="G449" s="29"/>
      <c r="H449" s="29"/>
      <c r="I449" s="29"/>
      <c r="J449" s="29"/>
      <c r="K449" s="29"/>
      <c r="L449" s="29"/>
      <c r="M449" s="29"/>
      <c r="N449" s="29"/>
      <c r="O449" s="29"/>
      <c r="P449" s="29"/>
      <c r="Q449" s="325"/>
      <c r="R449" s="325"/>
      <c r="S449" s="29"/>
      <c r="T449" s="325"/>
      <c r="U449" s="29"/>
      <c r="V449" s="29"/>
      <c r="W449" s="29"/>
      <c r="X449" s="29"/>
      <c r="Y449" s="29"/>
      <c r="Z449" s="29"/>
      <c r="AA449" s="29"/>
    </row>
    <row r="450" spans="1:27" ht="15.75" customHeight="1">
      <c r="A450" s="29"/>
      <c r="B450" s="75"/>
      <c r="C450" s="29"/>
      <c r="D450" s="29"/>
      <c r="E450" s="755"/>
      <c r="F450" s="338"/>
      <c r="G450" s="29"/>
      <c r="H450" s="29"/>
      <c r="I450" s="29"/>
      <c r="J450" s="29"/>
      <c r="K450" s="29"/>
      <c r="L450" s="29"/>
      <c r="M450" s="29"/>
      <c r="N450" s="29"/>
      <c r="O450" s="29"/>
      <c r="P450" s="29"/>
      <c r="Q450" s="325"/>
      <c r="R450" s="325"/>
      <c r="S450" s="29"/>
      <c r="T450" s="325"/>
      <c r="U450" s="29"/>
      <c r="V450" s="29"/>
      <c r="W450" s="29"/>
      <c r="X450" s="29"/>
      <c r="Y450" s="29"/>
      <c r="Z450" s="29"/>
      <c r="AA450" s="29"/>
    </row>
    <row r="451" spans="1:27" ht="15.75" customHeight="1">
      <c r="A451" s="29"/>
      <c r="B451" s="75"/>
      <c r="C451" s="29"/>
      <c r="D451" s="29"/>
      <c r="E451" s="755"/>
      <c r="F451" s="338"/>
      <c r="G451" s="29"/>
      <c r="H451" s="29"/>
      <c r="I451" s="29"/>
      <c r="J451" s="29"/>
      <c r="K451" s="29"/>
      <c r="L451" s="29"/>
      <c r="M451" s="29"/>
      <c r="N451" s="29"/>
      <c r="O451" s="29"/>
      <c r="P451" s="29"/>
      <c r="Q451" s="325"/>
      <c r="R451" s="325"/>
      <c r="S451" s="29"/>
      <c r="T451" s="325"/>
      <c r="U451" s="29"/>
      <c r="V451" s="29"/>
      <c r="W451" s="29"/>
      <c r="X451" s="29"/>
      <c r="Y451" s="29"/>
      <c r="Z451" s="29"/>
      <c r="AA451" s="29"/>
    </row>
    <row r="452" spans="1:27" ht="15.75" customHeight="1">
      <c r="A452" s="29"/>
      <c r="B452" s="75"/>
      <c r="C452" s="29"/>
      <c r="D452" s="29"/>
      <c r="E452" s="755"/>
      <c r="F452" s="338"/>
      <c r="G452" s="29"/>
      <c r="H452" s="29"/>
      <c r="I452" s="29"/>
      <c r="J452" s="29"/>
      <c r="K452" s="29"/>
      <c r="L452" s="29"/>
      <c r="M452" s="29"/>
      <c r="N452" s="29"/>
      <c r="O452" s="29"/>
      <c r="P452" s="29"/>
      <c r="Q452" s="325"/>
      <c r="R452" s="325"/>
      <c r="S452" s="29"/>
      <c r="T452" s="325"/>
      <c r="U452" s="29"/>
      <c r="V452" s="29"/>
      <c r="W452" s="29"/>
      <c r="X452" s="29"/>
      <c r="Y452" s="29"/>
      <c r="Z452" s="29"/>
      <c r="AA452" s="29"/>
    </row>
    <row r="453" spans="1:27" ht="15.75" customHeight="1">
      <c r="A453" s="29"/>
      <c r="B453" s="75"/>
      <c r="C453" s="29"/>
      <c r="D453" s="29"/>
      <c r="E453" s="755"/>
      <c r="F453" s="338"/>
      <c r="G453" s="29"/>
      <c r="H453" s="29"/>
      <c r="I453" s="29"/>
      <c r="J453" s="29"/>
      <c r="K453" s="29"/>
      <c r="L453" s="29"/>
      <c r="M453" s="29"/>
      <c r="N453" s="29"/>
      <c r="O453" s="29"/>
      <c r="P453" s="29"/>
      <c r="Q453" s="325"/>
      <c r="R453" s="325"/>
      <c r="S453" s="29"/>
      <c r="T453" s="325"/>
      <c r="U453" s="29"/>
      <c r="V453" s="29"/>
      <c r="W453" s="29"/>
      <c r="X453" s="29"/>
      <c r="Y453" s="29"/>
      <c r="Z453" s="29"/>
      <c r="AA453" s="29"/>
    </row>
    <row r="454" spans="1:27" ht="15.75" customHeight="1">
      <c r="A454" s="29"/>
      <c r="B454" s="75"/>
      <c r="C454" s="29"/>
      <c r="D454" s="29"/>
      <c r="E454" s="755"/>
      <c r="F454" s="338"/>
      <c r="G454" s="29"/>
      <c r="H454" s="29"/>
      <c r="I454" s="29"/>
      <c r="J454" s="29"/>
      <c r="K454" s="29"/>
      <c r="L454" s="29"/>
      <c r="M454" s="29"/>
      <c r="N454" s="29"/>
      <c r="O454" s="29"/>
      <c r="P454" s="29"/>
      <c r="Q454" s="325"/>
      <c r="R454" s="325"/>
      <c r="S454" s="29"/>
      <c r="T454" s="325"/>
      <c r="U454" s="29"/>
      <c r="V454" s="29"/>
      <c r="W454" s="29"/>
      <c r="X454" s="29"/>
      <c r="Y454" s="29"/>
      <c r="Z454" s="29"/>
      <c r="AA454" s="29"/>
    </row>
    <row r="455" spans="1:27" ht="15.75" customHeight="1">
      <c r="A455" s="29"/>
      <c r="B455" s="75"/>
      <c r="C455" s="29"/>
      <c r="D455" s="29"/>
      <c r="E455" s="755"/>
      <c r="F455" s="338"/>
      <c r="G455" s="29"/>
      <c r="H455" s="29"/>
      <c r="I455" s="29"/>
      <c r="J455" s="29"/>
      <c r="K455" s="29"/>
      <c r="L455" s="29"/>
      <c r="M455" s="29"/>
      <c r="N455" s="29"/>
      <c r="O455" s="29"/>
      <c r="P455" s="29"/>
      <c r="Q455" s="325"/>
      <c r="R455" s="325"/>
      <c r="S455" s="29"/>
      <c r="T455" s="325"/>
      <c r="U455" s="29"/>
      <c r="V455" s="29"/>
      <c r="W455" s="29"/>
      <c r="X455" s="29"/>
      <c r="Y455" s="29"/>
      <c r="Z455" s="29"/>
      <c r="AA455" s="29"/>
    </row>
    <row r="456" spans="1:27" ht="15.75" customHeight="1">
      <c r="A456" s="29"/>
      <c r="B456" s="75"/>
      <c r="C456" s="29"/>
      <c r="D456" s="29"/>
      <c r="E456" s="755"/>
      <c r="F456" s="338"/>
      <c r="G456" s="29"/>
      <c r="H456" s="29"/>
      <c r="I456" s="29"/>
      <c r="J456" s="29"/>
      <c r="K456" s="29"/>
      <c r="L456" s="29"/>
      <c r="M456" s="29"/>
      <c r="N456" s="29"/>
      <c r="O456" s="29"/>
      <c r="P456" s="29"/>
      <c r="Q456" s="325"/>
      <c r="R456" s="325"/>
      <c r="S456" s="29"/>
      <c r="T456" s="325"/>
      <c r="U456" s="29"/>
      <c r="V456" s="29"/>
      <c r="W456" s="29"/>
      <c r="X456" s="29"/>
      <c r="Y456" s="29"/>
      <c r="Z456" s="29"/>
      <c r="AA456" s="29"/>
    </row>
    <row r="457" spans="1:27" ht="15.75" customHeight="1">
      <c r="A457" s="29"/>
      <c r="B457" s="75"/>
      <c r="C457" s="29"/>
      <c r="D457" s="29"/>
      <c r="E457" s="755"/>
      <c r="F457" s="338"/>
      <c r="G457" s="29"/>
      <c r="H457" s="29"/>
      <c r="I457" s="29"/>
      <c r="J457" s="29"/>
      <c r="K457" s="29"/>
      <c r="L457" s="29"/>
      <c r="M457" s="29"/>
      <c r="N457" s="29"/>
      <c r="O457" s="29"/>
      <c r="P457" s="29"/>
      <c r="Q457" s="325"/>
      <c r="R457" s="325"/>
      <c r="S457" s="29"/>
      <c r="T457" s="325"/>
      <c r="U457" s="29"/>
      <c r="V457" s="29"/>
      <c r="W457" s="29"/>
      <c r="X457" s="29"/>
      <c r="Y457" s="29"/>
      <c r="Z457" s="29"/>
      <c r="AA457" s="29"/>
    </row>
    <row r="458" spans="1:27" ht="15.75" customHeight="1">
      <c r="A458" s="29"/>
      <c r="B458" s="75"/>
      <c r="C458" s="29"/>
      <c r="D458" s="29"/>
      <c r="E458" s="755"/>
      <c r="F458" s="338"/>
      <c r="G458" s="29"/>
      <c r="H458" s="29"/>
      <c r="I458" s="29"/>
      <c r="J458" s="29"/>
      <c r="K458" s="29"/>
      <c r="L458" s="29"/>
      <c r="M458" s="29"/>
      <c r="N458" s="29"/>
      <c r="O458" s="29"/>
      <c r="P458" s="29"/>
      <c r="Q458" s="325"/>
      <c r="R458" s="325"/>
      <c r="S458" s="29"/>
      <c r="T458" s="325"/>
      <c r="U458" s="29"/>
      <c r="V458" s="29"/>
      <c r="W458" s="29"/>
      <c r="X458" s="29"/>
      <c r="Y458" s="29"/>
      <c r="Z458" s="29"/>
      <c r="AA458" s="29"/>
    </row>
    <row r="459" spans="1:27" ht="15.75" customHeight="1">
      <c r="A459" s="29"/>
      <c r="B459" s="75"/>
      <c r="C459" s="29"/>
      <c r="D459" s="29"/>
      <c r="E459" s="755"/>
      <c r="F459" s="338"/>
      <c r="G459" s="29"/>
      <c r="H459" s="29"/>
      <c r="I459" s="29"/>
      <c r="J459" s="29"/>
      <c r="K459" s="29"/>
      <c r="L459" s="29"/>
      <c r="M459" s="29"/>
      <c r="N459" s="29"/>
      <c r="O459" s="29"/>
      <c r="P459" s="29"/>
      <c r="Q459" s="325"/>
      <c r="R459" s="325"/>
      <c r="S459" s="29"/>
      <c r="T459" s="325"/>
      <c r="U459" s="29"/>
      <c r="V459" s="29"/>
      <c r="W459" s="29"/>
      <c r="X459" s="29"/>
      <c r="Y459" s="29"/>
      <c r="Z459" s="29"/>
      <c r="AA459" s="29"/>
    </row>
    <row r="460" spans="1:27" ht="15.75" customHeight="1">
      <c r="A460" s="29"/>
      <c r="B460" s="75"/>
      <c r="C460" s="29"/>
      <c r="D460" s="29"/>
      <c r="E460" s="755"/>
      <c r="F460" s="338"/>
      <c r="G460" s="29"/>
      <c r="H460" s="29"/>
      <c r="I460" s="29"/>
      <c r="J460" s="29"/>
      <c r="K460" s="29"/>
      <c r="L460" s="29"/>
      <c r="M460" s="29"/>
      <c r="N460" s="29"/>
      <c r="O460" s="29"/>
      <c r="P460" s="29"/>
      <c r="Q460" s="325"/>
      <c r="R460" s="325"/>
      <c r="S460" s="29"/>
      <c r="T460" s="325"/>
      <c r="U460" s="29"/>
      <c r="V460" s="29"/>
      <c r="W460" s="29"/>
      <c r="X460" s="29"/>
      <c r="Y460" s="29"/>
      <c r="Z460" s="29"/>
      <c r="AA460" s="29"/>
    </row>
    <row r="461" spans="1:27" ht="15.75" customHeight="1">
      <c r="A461" s="29"/>
      <c r="B461" s="75"/>
      <c r="C461" s="29"/>
      <c r="D461" s="29"/>
      <c r="E461" s="755"/>
      <c r="F461" s="338"/>
      <c r="G461" s="29"/>
      <c r="H461" s="29"/>
      <c r="I461" s="29"/>
      <c r="J461" s="29"/>
      <c r="K461" s="29"/>
      <c r="L461" s="29"/>
      <c r="M461" s="29"/>
      <c r="N461" s="29"/>
      <c r="O461" s="29"/>
      <c r="P461" s="29"/>
      <c r="Q461" s="325"/>
      <c r="R461" s="325"/>
      <c r="S461" s="29"/>
      <c r="T461" s="325"/>
      <c r="U461" s="29"/>
      <c r="V461" s="29"/>
      <c r="W461" s="29"/>
      <c r="X461" s="29"/>
      <c r="Y461" s="29"/>
      <c r="Z461" s="29"/>
      <c r="AA461" s="29"/>
    </row>
    <row r="462" spans="1:27" ht="15.75" customHeight="1">
      <c r="A462" s="29"/>
      <c r="B462" s="75"/>
      <c r="C462" s="29"/>
      <c r="D462" s="29"/>
      <c r="E462" s="755"/>
      <c r="F462" s="338"/>
      <c r="G462" s="29"/>
      <c r="H462" s="29"/>
      <c r="I462" s="29"/>
      <c r="J462" s="29"/>
      <c r="K462" s="29"/>
      <c r="L462" s="29"/>
      <c r="M462" s="29"/>
      <c r="N462" s="29"/>
      <c r="O462" s="29"/>
      <c r="P462" s="29"/>
      <c r="Q462" s="325"/>
      <c r="R462" s="325"/>
      <c r="S462" s="29"/>
      <c r="T462" s="325"/>
      <c r="U462" s="29"/>
      <c r="V462" s="29"/>
      <c r="W462" s="29"/>
      <c r="X462" s="29"/>
      <c r="Y462" s="29"/>
      <c r="Z462" s="29"/>
      <c r="AA462" s="29"/>
    </row>
    <row r="463" spans="1:27" ht="15.75" customHeight="1">
      <c r="A463" s="29"/>
      <c r="B463" s="75"/>
      <c r="C463" s="29"/>
      <c r="D463" s="29"/>
      <c r="E463" s="755"/>
      <c r="F463" s="338"/>
      <c r="G463" s="29"/>
      <c r="H463" s="29"/>
      <c r="I463" s="29"/>
      <c r="J463" s="29"/>
      <c r="K463" s="29"/>
      <c r="L463" s="29"/>
      <c r="M463" s="29"/>
      <c r="N463" s="29"/>
      <c r="O463" s="29"/>
      <c r="P463" s="29"/>
      <c r="Q463" s="325"/>
      <c r="R463" s="325"/>
      <c r="S463" s="29"/>
      <c r="T463" s="325"/>
      <c r="U463" s="29"/>
      <c r="V463" s="29"/>
      <c r="W463" s="29"/>
      <c r="X463" s="29"/>
      <c r="Y463" s="29"/>
      <c r="Z463" s="29"/>
      <c r="AA463" s="29"/>
    </row>
    <row r="464" spans="1:27" ht="15.75" customHeight="1">
      <c r="A464" s="29"/>
      <c r="B464" s="75"/>
      <c r="C464" s="29"/>
      <c r="D464" s="29"/>
      <c r="E464" s="755"/>
      <c r="F464" s="338"/>
      <c r="G464" s="29"/>
      <c r="H464" s="29"/>
      <c r="I464" s="29"/>
      <c r="J464" s="29"/>
      <c r="K464" s="29"/>
      <c r="L464" s="29"/>
      <c r="M464" s="29"/>
      <c r="N464" s="29"/>
      <c r="O464" s="29"/>
      <c r="P464" s="29"/>
      <c r="Q464" s="325"/>
      <c r="R464" s="325"/>
      <c r="S464" s="29"/>
      <c r="T464" s="325"/>
      <c r="U464" s="29"/>
      <c r="V464" s="29"/>
      <c r="W464" s="29"/>
      <c r="X464" s="29"/>
      <c r="Y464" s="29"/>
      <c r="Z464" s="29"/>
      <c r="AA464" s="29"/>
    </row>
    <row r="465" spans="1:27" ht="15.75" customHeight="1">
      <c r="A465" s="29"/>
      <c r="B465" s="75"/>
      <c r="C465" s="29"/>
      <c r="D465" s="29"/>
      <c r="E465" s="755"/>
      <c r="F465" s="338"/>
      <c r="G465" s="29"/>
      <c r="H465" s="29"/>
      <c r="I465" s="29"/>
      <c r="J465" s="29"/>
      <c r="K465" s="29"/>
      <c r="L465" s="29"/>
      <c r="M465" s="29"/>
      <c r="N465" s="29"/>
      <c r="O465" s="29"/>
      <c r="P465" s="29"/>
      <c r="Q465" s="325"/>
      <c r="R465" s="325"/>
      <c r="S465" s="29"/>
      <c r="T465" s="325"/>
      <c r="U465" s="29"/>
      <c r="V465" s="29"/>
      <c r="W465" s="29"/>
      <c r="X465" s="29"/>
      <c r="Y465" s="29"/>
      <c r="Z465" s="29"/>
      <c r="AA465" s="29"/>
    </row>
    <row r="466" spans="1:27" ht="15.75" customHeight="1">
      <c r="A466" s="29"/>
      <c r="B466" s="75"/>
      <c r="C466" s="29"/>
      <c r="D466" s="29"/>
      <c r="E466" s="755"/>
      <c r="F466" s="338"/>
      <c r="G466" s="29"/>
      <c r="H466" s="29"/>
      <c r="I466" s="29"/>
      <c r="J466" s="29"/>
      <c r="K466" s="29"/>
      <c r="L466" s="29"/>
      <c r="M466" s="29"/>
      <c r="N466" s="29"/>
      <c r="O466" s="29"/>
      <c r="P466" s="29"/>
      <c r="Q466" s="325"/>
      <c r="R466" s="325"/>
      <c r="S466" s="29"/>
      <c r="T466" s="325"/>
      <c r="U466" s="29"/>
      <c r="V466" s="29"/>
      <c r="W466" s="29"/>
      <c r="X466" s="29"/>
      <c r="Y466" s="29"/>
      <c r="Z466" s="29"/>
      <c r="AA466" s="29"/>
    </row>
    <row r="467" spans="1:27" ht="15.75" customHeight="1">
      <c r="A467" s="29"/>
      <c r="B467" s="75"/>
      <c r="C467" s="29"/>
      <c r="D467" s="29"/>
      <c r="E467" s="755"/>
      <c r="F467" s="338"/>
      <c r="G467" s="29"/>
      <c r="H467" s="29"/>
      <c r="I467" s="29"/>
      <c r="J467" s="29"/>
      <c r="K467" s="29"/>
      <c r="L467" s="29"/>
      <c r="M467" s="29"/>
      <c r="N467" s="29"/>
      <c r="O467" s="29"/>
      <c r="P467" s="29"/>
      <c r="Q467" s="325"/>
      <c r="R467" s="325"/>
      <c r="S467" s="29"/>
      <c r="T467" s="325"/>
      <c r="U467" s="29"/>
      <c r="V467" s="29"/>
      <c r="W467" s="29"/>
      <c r="X467" s="29"/>
      <c r="Y467" s="29"/>
      <c r="Z467" s="29"/>
      <c r="AA467" s="29"/>
    </row>
    <row r="468" spans="1:27" ht="15.75" customHeight="1">
      <c r="A468" s="29"/>
      <c r="B468" s="75"/>
      <c r="C468" s="29"/>
      <c r="D468" s="29"/>
      <c r="E468" s="755"/>
      <c r="F468" s="338"/>
      <c r="G468" s="29"/>
      <c r="H468" s="29"/>
      <c r="I468" s="29"/>
      <c r="J468" s="29"/>
      <c r="K468" s="29"/>
      <c r="L468" s="29"/>
      <c r="M468" s="29"/>
      <c r="N468" s="29"/>
      <c r="O468" s="29"/>
      <c r="P468" s="29"/>
      <c r="Q468" s="325"/>
      <c r="R468" s="325"/>
      <c r="S468" s="29"/>
      <c r="T468" s="325"/>
      <c r="U468" s="29"/>
      <c r="V468" s="29"/>
      <c r="W468" s="29"/>
      <c r="X468" s="29"/>
      <c r="Y468" s="29"/>
      <c r="Z468" s="29"/>
      <c r="AA468" s="29"/>
    </row>
    <row r="469" spans="1:27" ht="15.75" customHeight="1">
      <c r="A469" s="29"/>
      <c r="B469" s="75"/>
      <c r="C469" s="29"/>
      <c r="D469" s="29"/>
      <c r="E469" s="755"/>
      <c r="F469" s="338"/>
      <c r="G469" s="29"/>
      <c r="H469" s="29"/>
      <c r="I469" s="29"/>
      <c r="J469" s="29"/>
      <c r="K469" s="29"/>
      <c r="L469" s="29"/>
      <c r="M469" s="29"/>
      <c r="N469" s="29"/>
      <c r="O469" s="29"/>
      <c r="P469" s="29"/>
      <c r="Q469" s="325"/>
      <c r="R469" s="325"/>
      <c r="S469" s="29"/>
      <c r="T469" s="325"/>
      <c r="U469" s="29"/>
      <c r="V469" s="29"/>
      <c r="W469" s="29"/>
      <c r="X469" s="29"/>
      <c r="Y469" s="29"/>
      <c r="Z469" s="29"/>
      <c r="AA469" s="29"/>
    </row>
    <row r="470" spans="1:27" ht="15.75" customHeight="1">
      <c r="A470" s="29"/>
      <c r="B470" s="75"/>
      <c r="C470" s="29"/>
      <c r="D470" s="29"/>
      <c r="E470" s="755"/>
      <c r="F470" s="338"/>
      <c r="G470" s="29"/>
      <c r="H470" s="29"/>
      <c r="I470" s="29"/>
      <c r="J470" s="29"/>
      <c r="K470" s="29"/>
      <c r="L470" s="29"/>
      <c r="M470" s="29"/>
      <c r="N470" s="29"/>
      <c r="O470" s="29"/>
      <c r="P470" s="29"/>
      <c r="Q470" s="325"/>
      <c r="R470" s="325"/>
      <c r="S470" s="29"/>
      <c r="T470" s="325"/>
      <c r="U470" s="29"/>
      <c r="V470" s="29"/>
      <c r="W470" s="29"/>
      <c r="X470" s="29"/>
      <c r="Y470" s="29"/>
      <c r="Z470" s="29"/>
      <c r="AA470" s="29"/>
    </row>
    <row r="471" spans="1:27" ht="15.75" customHeight="1">
      <c r="A471" s="29"/>
      <c r="B471" s="75"/>
      <c r="C471" s="29"/>
      <c r="D471" s="29"/>
      <c r="E471" s="755"/>
      <c r="F471" s="338"/>
      <c r="G471" s="29"/>
      <c r="H471" s="29"/>
      <c r="I471" s="29"/>
      <c r="J471" s="29"/>
      <c r="K471" s="29"/>
      <c r="L471" s="29"/>
      <c r="M471" s="29"/>
      <c r="N471" s="29"/>
      <c r="O471" s="29"/>
      <c r="P471" s="29"/>
      <c r="Q471" s="325"/>
      <c r="R471" s="325"/>
      <c r="S471" s="29"/>
      <c r="T471" s="325"/>
      <c r="U471" s="29"/>
      <c r="V471" s="29"/>
      <c r="W471" s="29"/>
      <c r="X471" s="29"/>
      <c r="Y471" s="29"/>
      <c r="Z471" s="29"/>
      <c r="AA471" s="29"/>
    </row>
    <row r="472" spans="1:27" ht="15.75" customHeight="1">
      <c r="A472" s="29"/>
      <c r="B472" s="75"/>
      <c r="C472" s="29"/>
      <c r="D472" s="29"/>
      <c r="E472" s="755"/>
      <c r="F472" s="338"/>
      <c r="G472" s="29"/>
      <c r="H472" s="29"/>
      <c r="I472" s="29"/>
      <c r="J472" s="29"/>
      <c r="K472" s="29"/>
      <c r="L472" s="29"/>
      <c r="M472" s="29"/>
      <c r="N472" s="29"/>
      <c r="O472" s="29"/>
      <c r="P472" s="29"/>
      <c r="Q472" s="325"/>
      <c r="R472" s="325"/>
      <c r="S472" s="29"/>
      <c r="T472" s="325"/>
      <c r="U472" s="29"/>
      <c r="V472" s="29"/>
      <c r="W472" s="29"/>
      <c r="X472" s="29"/>
      <c r="Y472" s="29"/>
      <c r="Z472" s="29"/>
      <c r="AA472" s="29"/>
    </row>
    <row r="473" spans="1:27" ht="15.75" customHeight="1">
      <c r="A473" s="29"/>
      <c r="B473" s="75"/>
      <c r="C473" s="29"/>
      <c r="D473" s="29"/>
      <c r="E473" s="755"/>
      <c r="F473" s="338"/>
      <c r="G473" s="29"/>
      <c r="H473" s="29"/>
      <c r="I473" s="29"/>
      <c r="J473" s="29"/>
      <c r="K473" s="29"/>
      <c r="L473" s="29"/>
      <c r="M473" s="29"/>
      <c r="N473" s="29"/>
      <c r="O473" s="29"/>
      <c r="P473" s="29"/>
      <c r="Q473" s="325"/>
      <c r="R473" s="325"/>
      <c r="S473" s="29"/>
      <c r="T473" s="325"/>
      <c r="U473" s="29"/>
      <c r="V473" s="29"/>
      <c r="W473" s="29"/>
      <c r="X473" s="29"/>
      <c r="Y473" s="29"/>
      <c r="Z473" s="29"/>
      <c r="AA473" s="29"/>
    </row>
    <row r="474" spans="1:27" ht="15.75" customHeight="1">
      <c r="A474" s="29"/>
      <c r="B474" s="75"/>
      <c r="C474" s="29"/>
      <c r="D474" s="29"/>
      <c r="E474" s="755"/>
      <c r="F474" s="338"/>
      <c r="G474" s="29"/>
      <c r="H474" s="29"/>
      <c r="I474" s="29"/>
      <c r="J474" s="29"/>
      <c r="K474" s="29"/>
      <c r="L474" s="29"/>
      <c r="M474" s="29"/>
      <c r="N474" s="29"/>
      <c r="O474" s="29"/>
      <c r="P474" s="29"/>
      <c r="Q474" s="325"/>
      <c r="R474" s="325"/>
      <c r="S474" s="29"/>
      <c r="T474" s="325"/>
      <c r="U474" s="29"/>
      <c r="V474" s="29"/>
      <c r="W474" s="29"/>
      <c r="X474" s="29"/>
      <c r="Y474" s="29"/>
      <c r="Z474" s="29"/>
      <c r="AA474" s="29"/>
    </row>
    <row r="475" spans="1:27" ht="15.75" customHeight="1">
      <c r="A475" s="29"/>
      <c r="B475" s="75"/>
      <c r="C475" s="29"/>
      <c r="D475" s="29"/>
      <c r="E475" s="755"/>
      <c r="F475" s="338"/>
      <c r="G475" s="29"/>
      <c r="H475" s="29"/>
      <c r="I475" s="29"/>
      <c r="J475" s="29"/>
      <c r="K475" s="29"/>
      <c r="L475" s="29"/>
      <c r="M475" s="29"/>
      <c r="N475" s="29"/>
      <c r="O475" s="29"/>
      <c r="P475" s="29"/>
      <c r="Q475" s="325"/>
      <c r="R475" s="325"/>
      <c r="S475" s="29"/>
      <c r="T475" s="325"/>
      <c r="U475" s="29"/>
      <c r="V475" s="29"/>
      <c r="W475" s="29"/>
      <c r="X475" s="29"/>
      <c r="Y475" s="29"/>
      <c r="Z475" s="29"/>
      <c r="AA475" s="29"/>
    </row>
    <row r="476" spans="1:27" ht="15.75" customHeight="1">
      <c r="A476" s="29"/>
      <c r="B476" s="75"/>
      <c r="C476" s="29"/>
      <c r="D476" s="29"/>
      <c r="E476" s="755"/>
      <c r="F476" s="338"/>
      <c r="G476" s="29"/>
      <c r="H476" s="29"/>
      <c r="I476" s="29"/>
      <c r="J476" s="29"/>
      <c r="K476" s="29"/>
      <c r="L476" s="29"/>
      <c r="M476" s="29"/>
      <c r="N476" s="29"/>
      <c r="O476" s="29"/>
      <c r="P476" s="29"/>
      <c r="Q476" s="325"/>
      <c r="R476" s="325"/>
      <c r="S476" s="29"/>
      <c r="T476" s="325"/>
      <c r="U476" s="29"/>
      <c r="V476" s="29"/>
      <c r="W476" s="29"/>
      <c r="X476" s="29"/>
      <c r="Y476" s="29"/>
      <c r="Z476" s="29"/>
      <c r="AA476" s="29"/>
    </row>
    <row r="477" spans="1:27" ht="15.75" customHeight="1">
      <c r="A477" s="29"/>
      <c r="B477" s="75"/>
      <c r="C477" s="29"/>
      <c r="D477" s="29"/>
      <c r="E477" s="755"/>
      <c r="F477" s="338"/>
      <c r="G477" s="29"/>
      <c r="H477" s="29"/>
      <c r="I477" s="29"/>
      <c r="J477" s="29"/>
      <c r="K477" s="29"/>
      <c r="L477" s="29"/>
      <c r="M477" s="29"/>
      <c r="N477" s="29"/>
      <c r="O477" s="29"/>
      <c r="P477" s="29"/>
      <c r="Q477" s="325"/>
      <c r="R477" s="325"/>
      <c r="S477" s="29"/>
      <c r="T477" s="325"/>
      <c r="U477" s="29"/>
      <c r="V477" s="29"/>
      <c r="W477" s="29"/>
      <c r="X477" s="29"/>
      <c r="Y477" s="29"/>
      <c r="Z477" s="29"/>
      <c r="AA477" s="29"/>
    </row>
    <row r="478" spans="1:27" ht="15.75" customHeight="1">
      <c r="A478" s="29"/>
      <c r="B478" s="75"/>
      <c r="C478" s="29"/>
      <c r="D478" s="29"/>
      <c r="E478" s="755"/>
      <c r="F478" s="338"/>
      <c r="G478" s="29"/>
      <c r="H478" s="29"/>
      <c r="I478" s="29"/>
      <c r="J478" s="29"/>
      <c r="K478" s="29"/>
      <c r="L478" s="29"/>
      <c r="M478" s="29"/>
      <c r="N478" s="29"/>
      <c r="O478" s="29"/>
      <c r="P478" s="29"/>
      <c r="Q478" s="325"/>
      <c r="R478" s="325"/>
      <c r="S478" s="29"/>
      <c r="T478" s="325"/>
      <c r="U478" s="29"/>
      <c r="V478" s="29"/>
      <c r="W478" s="29"/>
      <c r="X478" s="29"/>
      <c r="Y478" s="29"/>
      <c r="Z478" s="29"/>
      <c r="AA478" s="29"/>
    </row>
    <row r="479" spans="1:27" ht="15.75" customHeight="1">
      <c r="A479" s="29"/>
      <c r="B479" s="75"/>
      <c r="C479" s="29"/>
      <c r="D479" s="29"/>
      <c r="E479" s="755"/>
      <c r="F479" s="338"/>
      <c r="G479" s="29"/>
      <c r="H479" s="29"/>
      <c r="I479" s="29"/>
      <c r="J479" s="29"/>
      <c r="K479" s="29"/>
      <c r="L479" s="29"/>
      <c r="M479" s="29"/>
      <c r="N479" s="29"/>
      <c r="O479" s="29"/>
      <c r="P479" s="29"/>
      <c r="Q479" s="325"/>
      <c r="R479" s="325"/>
      <c r="S479" s="29"/>
      <c r="T479" s="325"/>
      <c r="U479" s="29"/>
      <c r="V479" s="29"/>
      <c r="W479" s="29"/>
      <c r="X479" s="29"/>
      <c r="Y479" s="29"/>
      <c r="Z479" s="29"/>
      <c r="AA479" s="29"/>
    </row>
    <row r="480" spans="1:27" ht="15.75" customHeight="1">
      <c r="A480" s="29"/>
      <c r="B480" s="75"/>
      <c r="C480" s="29"/>
      <c r="D480" s="29"/>
      <c r="E480" s="755"/>
      <c r="F480" s="338"/>
      <c r="G480" s="29"/>
      <c r="H480" s="29"/>
      <c r="I480" s="29"/>
      <c r="J480" s="29"/>
      <c r="K480" s="29"/>
      <c r="L480" s="29"/>
      <c r="M480" s="29"/>
      <c r="N480" s="29"/>
      <c r="O480" s="29"/>
      <c r="P480" s="29"/>
      <c r="Q480" s="325"/>
      <c r="R480" s="325"/>
      <c r="S480" s="29"/>
      <c r="T480" s="325"/>
      <c r="U480" s="29"/>
      <c r="V480" s="29"/>
      <c r="W480" s="29"/>
      <c r="X480" s="29"/>
      <c r="Y480" s="29"/>
      <c r="Z480" s="29"/>
      <c r="AA480" s="29"/>
    </row>
    <row r="481" spans="1:27" ht="15.75" customHeight="1">
      <c r="A481" s="29"/>
      <c r="B481" s="75"/>
      <c r="C481" s="29"/>
      <c r="D481" s="29"/>
      <c r="E481" s="755"/>
      <c r="F481" s="338"/>
      <c r="G481" s="29"/>
      <c r="H481" s="29"/>
      <c r="I481" s="29"/>
      <c r="J481" s="29"/>
      <c r="K481" s="29"/>
      <c r="L481" s="29"/>
      <c r="M481" s="29"/>
      <c r="N481" s="29"/>
      <c r="O481" s="29"/>
      <c r="P481" s="29"/>
      <c r="Q481" s="325"/>
      <c r="R481" s="325"/>
      <c r="S481" s="29"/>
      <c r="T481" s="325"/>
      <c r="U481" s="29"/>
      <c r="V481" s="29"/>
      <c r="W481" s="29"/>
      <c r="X481" s="29"/>
      <c r="Y481" s="29"/>
      <c r="Z481" s="29"/>
      <c r="AA481" s="29"/>
    </row>
    <row r="482" spans="1:27" ht="15.75" customHeight="1">
      <c r="A482" s="29"/>
      <c r="B482" s="75"/>
      <c r="C482" s="29"/>
      <c r="D482" s="29"/>
      <c r="E482" s="755"/>
      <c r="F482" s="338"/>
      <c r="G482" s="29"/>
      <c r="H482" s="29"/>
      <c r="I482" s="29"/>
      <c r="J482" s="29"/>
      <c r="K482" s="29"/>
      <c r="L482" s="29"/>
      <c r="M482" s="29"/>
      <c r="N482" s="29"/>
      <c r="O482" s="29"/>
      <c r="P482" s="29"/>
      <c r="Q482" s="325"/>
      <c r="R482" s="325"/>
      <c r="S482" s="29"/>
      <c r="T482" s="325"/>
      <c r="U482" s="29"/>
      <c r="V482" s="29"/>
      <c r="W482" s="29"/>
      <c r="X482" s="29"/>
      <c r="Y482" s="29"/>
      <c r="Z482" s="29"/>
      <c r="AA482" s="29"/>
    </row>
    <row r="483" spans="1:27" ht="15.75" customHeight="1">
      <c r="A483" s="29"/>
      <c r="B483" s="75"/>
      <c r="C483" s="29"/>
      <c r="D483" s="29"/>
      <c r="E483" s="755"/>
      <c r="F483" s="338"/>
      <c r="G483" s="29"/>
      <c r="H483" s="29"/>
      <c r="I483" s="29"/>
      <c r="J483" s="29"/>
      <c r="K483" s="29"/>
      <c r="L483" s="29"/>
      <c r="M483" s="29"/>
      <c r="N483" s="29"/>
      <c r="O483" s="29"/>
      <c r="P483" s="29"/>
      <c r="Q483" s="325"/>
      <c r="R483" s="325"/>
      <c r="S483" s="29"/>
      <c r="T483" s="325"/>
      <c r="U483" s="29"/>
      <c r="V483" s="29"/>
      <c r="W483" s="29"/>
      <c r="X483" s="29"/>
      <c r="Y483" s="29"/>
      <c r="Z483" s="29"/>
      <c r="AA483" s="29"/>
    </row>
    <row r="484" spans="1:27" ht="15.75" customHeight="1">
      <c r="A484" s="29"/>
      <c r="B484" s="75"/>
      <c r="C484" s="29"/>
      <c r="D484" s="29"/>
      <c r="E484" s="755"/>
      <c r="F484" s="338"/>
      <c r="G484" s="29"/>
      <c r="H484" s="29"/>
      <c r="I484" s="29"/>
      <c r="J484" s="29"/>
      <c r="K484" s="29"/>
      <c r="L484" s="29"/>
      <c r="M484" s="29"/>
      <c r="N484" s="29"/>
      <c r="O484" s="29"/>
      <c r="P484" s="29"/>
      <c r="Q484" s="325"/>
      <c r="R484" s="325"/>
      <c r="S484" s="29"/>
      <c r="T484" s="325"/>
      <c r="U484" s="29"/>
      <c r="V484" s="29"/>
      <c r="W484" s="29"/>
      <c r="X484" s="29"/>
      <c r="Y484" s="29"/>
      <c r="Z484" s="29"/>
      <c r="AA484" s="29"/>
    </row>
    <row r="485" spans="1:27" ht="15.75" customHeight="1">
      <c r="A485" s="29"/>
      <c r="B485" s="75"/>
      <c r="C485" s="29"/>
      <c r="D485" s="29"/>
      <c r="E485" s="755"/>
      <c r="F485" s="338"/>
      <c r="G485" s="29"/>
      <c r="H485" s="29"/>
      <c r="I485" s="29"/>
      <c r="J485" s="29"/>
      <c r="K485" s="29"/>
      <c r="L485" s="29"/>
      <c r="M485" s="29"/>
      <c r="N485" s="29"/>
      <c r="O485" s="29"/>
      <c r="P485" s="29"/>
      <c r="Q485" s="325"/>
      <c r="R485" s="325"/>
      <c r="S485" s="29"/>
      <c r="T485" s="325"/>
      <c r="U485" s="29"/>
      <c r="V485" s="29"/>
      <c r="W485" s="29"/>
      <c r="X485" s="29"/>
      <c r="Y485" s="29"/>
      <c r="Z485" s="29"/>
      <c r="AA485" s="29"/>
    </row>
    <row r="486" spans="1:27" ht="15.75" customHeight="1">
      <c r="A486" s="29"/>
      <c r="B486" s="75"/>
      <c r="C486" s="29"/>
      <c r="D486" s="29"/>
      <c r="E486" s="755"/>
      <c r="F486" s="338"/>
      <c r="G486" s="29"/>
      <c r="H486" s="29"/>
      <c r="I486" s="29"/>
      <c r="J486" s="29"/>
      <c r="K486" s="29"/>
      <c r="L486" s="29"/>
      <c r="M486" s="29"/>
      <c r="N486" s="29"/>
      <c r="O486" s="29"/>
      <c r="P486" s="29"/>
      <c r="Q486" s="325"/>
      <c r="R486" s="325"/>
      <c r="S486" s="29"/>
      <c r="T486" s="325"/>
      <c r="U486" s="29"/>
      <c r="V486" s="29"/>
      <c r="W486" s="29"/>
      <c r="X486" s="29"/>
      <c r="Y486" s="29"/>
      <c r="Z486" s="29"/>
      <c r="AA486" s="29"/>
    </row>
    <row r="487" spans="1:27" ht="15.75" customHeight="1">
      <c r="A487" s="29"/>
      <c r="B487" s="75"/>
      <c r="C487" s="29"/>
      <c r="D487" s="29"/>
      <c r="E487" s="755"/>
      <c r="F487" s="338"/>
      <c r="G487" s="29"/>
      <c r="H487" s="29"/>
      <c r="I487" s="29"/>
      <c r="J487" s="29"/>
      <c r="K487" s="29"/>
      <c r="L487" s="29"/>
      <c r="M487" s="29"/>
      <c r="N487" s="29"/>
      <c r="O487" s="29"/>
      <c r="P487" s="29"/>
      <c r="Q487" s="325"/>
      <c r="R487" s="325"/>
      <c r="S487" s="29"/>
      <c r="T487" s="325"/>
      <c r="U487" s="29"/>
      <c r="V487" s="29"/>
      <c r="W487" s="29"/>
      <c r="X487" s="29"/>
      <c r="Y487" s="29"/>
      <c r="Z487" s="29"/>
      <c r="AA487" s="29"/>
    </row>
    <row r="488" spans="1:27" ht="15.75" customHeight="1">
      <c r="A488" s="29"/>
      <c r="B488" s="75"/>
      <c r="C488" s="29"/>
      <c r="D488" s="29"/>
      <c r="E488" s="755"/>
      <c r="F488" s="338"/>
      <c r="G488" s="29"/>
      <c r="H488" s="29"/>
      <c r="I488" s="29"/>
      <c r="J488" s="29"/>
      <c r="K488" s="29"/>
      <c r="L488" s="29"/>
      <c r="M488" s="29"/>
      <c r="N488" s="29"/>
      <c r="O488" s="29"/>
      <c r="P488" s="29"/>
      <c r="Q488" s="325"/>
      <c r="R488" s="325"/>
      <c r="S488" s="29"/>
      <c r="T488" s="325"/>
      <c r="U488" s="29"/>
      <c r="V488" s="29"/>
      <c r="W488" s="29"/>
      <c r="X488" s="29"/>
      <c r="Y488" s="29"/>
      <c r="Z488" s="29"/>
      <c r="AA488" s="29"/>
    </row>
    <row r="489" spans="1:27" ht="15.75" customHeight="1">
      <c r="A489" s="29"/>
      <c r="B489" s="75"/>
      <c r="C489" s="29"/>
      <c r="D489" s="29"/>
      <c r="E489" s="755"/>
      <c r="F489" s="338"/>
      <c r="G489" s="29"/>
      <c r="H489" s="29"/>
      <c r="I489" s="29"/>
      <c r="J489" s="29"/>
      <c r="K489" s="29"/>
      <c r="L489" s="29"/>
      <c r="M489" s="29"/>
      <c r="N489" s="29"/>
      <c r="O489" s="29"/>
      <c r="P489" s="29"/>
      <c r="Q489" s="325"/>
      <c r="R489" s="325"/>
      <c r="S489" s="29"/>
      <c r="T489" s="325"/>
      <c r="U489" s="29"/>
      <c r="V489" s="29"/>
      <c r="W489" s="29"/>
      <c r="X489" s="29"/>
      <c r="Y489" s="29"/>
      <c r="Z489" s="29"/>
      <c r="AA489" s="29"/>
    </row>
    <row r="490" spans="1:27" ht="15.75" customHeight="1">
      <c r="A490" s="29"/>
      <c r="B490" s="75"/>
      <c r="C490" s="29"/>
      <c r="D490" s="29"/>
      <c r="E490" s="755"/>
      <c r="F490" s="338"/>
      <c r="G490" s="29"/>
      <c r="H490" s="29"/>
      <c r="I490" s="29"/>
      <c r="J490" s="29"/>
      <c r="K490" s="29"/>
      <c r="L490" s="29"/>
      <c r="M490" s="29"/>
      <c r="N490" s="29"/>
      <c r="O490" s="29"/>
      <c r="P490" s="29"/>
      <c r="Q490" s="325"/>
      <c r="R490" s="325"/>
      <c r="S490" s="29"/>
      <c r="T490" s="325"/>
      <c r="U490" s="29"/>
      <c r="V490" s="29"/>
      <c r="W490" s="29"/>
      <c r="X490" s="29"/>
      <c r="Y490" s="29"/>
      <c r="Z490" s="29"/>
      <c r="AA490" s="29"/>
    </row>
    <row r="491" spans="1:27" ht="15.75" customHeight="1">
      <c r="A491" s="29"/>
      <c r="B491" s="75"/>
      <c r="C491" s="29"/>
      <c r="D491" s="29"/>
      <c r="E491" s="755"/>
      <c r="F491" s="338"/>
      <c r="G491" s="29"/>
      <c r="H491" s="29"/>
      <c r="I491" s="29"/>
      <c r="J491" s="29"/>
      <c r="K491" s="29"/>
      <c r="L491" s="29"/>
      <c r="M491" s="29"/>
      <c r="N491" s="29"/>
      <c r="O491" s="29"/>
      <c r="P491" s="29"/>
      <c r="Q491" s="325"/>
      <c r="R491" s="325"/>
      <c r="S491" s="29"/>
      <c r="T491" s="325"/>
      <c r="U491" s="29"/>
      <c r="V491" s="29"/>
      <c r="W491" s="29"/>
      <c r="X491" s="29"/>
      <c r="Y491" s="29"/>
      <c r="Z491" s="29"/>
      <c r="AA491" s="29"/>
    </row>
    <row r="492" spans="1:27" ht="15.75" customHeight="1">
      <c r="A492" s="29"/>
      <c r="B492" s="75"/>
      <c r="C492" s="29"/>
      <c r="D492" s="29"/>
      <c r="E492" s="755"/>
      <c r="F492" s="338"/>
      <c r="G492" s="29"/>
      <c r="H492" s="29"/>
      <c r="I492" s="29"/>
      <c r="J492" s="29"/>
      <c r="K492" s="29"/>
      <c r="L492" s="29"/>
      <c r="M492" s="29"/>
      <c r="N492" s="29"/>
      <c r="O492" s="29"/>
      <c r="P492" s="29"/>
      <c r="Q492" s="325"/>
      <c r="R492" s="325"/>
      <c r="S492" s="29"/>
      <c r="T492" s="325"/>
      <c r="U492" s="29"/>
      <c r="V492" s="29"/>
      <c r="W492" s="29"/>
      <c r="X492" s="29"/>
      <c r="Y492" s="29"/>
      <c r="Z492" s="29"/>
      <c r="AA492" s="29"/>
    </row>
    <row r="493" spans="1:27" ht="15.75" customHeight="1">
      <c r="A493" s="29"/>
      <c r="B493" s="75"/>
      <c r="C493" s="29"/>
      <c r="D493" s="29"/>
      <c r="E493" s="755"/>
      <c r="F493" s="338"/>
      <c r="G493" s="29"/>
      <c r="H493" s="29"/>
      <c r="I493" s="29"/>
      <c r="J493" s="29"/>
      <c r="K493" s="29"/>
      <c r="L493" s="29"/>
      <c r="M493" s="29"/>
      <c r="N493" s="29"/>
      <c r="O493" s="29"/>
      <c r="P493" s="29"/>
      <c r="Q493" s="325"/>
      <c r="R493" s="325"/>
      <c r="S493" s="29"/>
      <c r="T493" s="325"/>
      <c r="U493" s="29"/>
      <c r="V493" s="29"/>
      <c r="W493" s="29"/>
      <c r="X493" s="29"/>
      <c r="Y493" s="29"/>
      <c r="Z493" s="29"/>
      <c r="AA493" s="29"/>
    </row>
    <row r="494" spans="1:27" ht="15.75" customHeight="1">
      <c r="A494" s="29"/>
      <c r="B494" s="75"/>
      <c r="C494" s="29"/>
      <c r="D494" s="29"/>
      <c r="E494" s="755"/>
      <c r="F494" s="338"/>
      <c r="G494" s="29"/>
      <c r="H494" s="29"/>
      <c r="I494" s="29"/>
      <c r="J494" s="29"/>
      <c r="K494" s="29"/>
      <c r="L494" s="29"/>
      <c r="M494" s="29"/>
      <c r="N494" s="29"/>
      <c r="O494" s="29"/>
      <c r="P494" s="29"/>
      <c r="Q494" s="325"/>
      <c r="R494" s="325"/>
      <c r="S494" s="29"/>
      <c r="T494" s="325"/>
      <c r="U494" s="29"/>
      <c r="V494" s="29"/>
      <c r="W494" s="29"/>
      <c r="X494" s="29"/>
      <c r="Y494" s="29"/>
      <c r="Z494" s="29"/>
      <c r="AA494" s="29"/>
    </row>
    <row r="495" spans="1:27" ht="15.75" customHeight="1">
      <c r="A495" s="29"/>
      <c r="B495" s="75"/>
      <c r="C495" s="29"/>
      <c r="D495" s="29"/>
      <c r="E495" s="755"/>
      <c r="F495" s="338"/>
      <c r="G495" s="29"/>
      <c r="H495" s="29"/>
      <c r="I495" s="29"/>
      <c r="J495" s="29"/>
      <c r="K495" s="29"/>
      <c r="L495" s="29"/>
      <c r="M495" s="29"/>
      <c r="N495" s="29"/>
      <c r="O495" s="29"/>
      <c r="P495" s="29"/>
      <c r="Q495" s="325"/>
      <c r="R495" s="325"/>
      <c r="S495" s="29"/>
      <c r="T495" s="325"/>
      <c r="U495" s="29"/>
      <c r="V495" s="29"/>
      <c r="W495" s="29"/>
      <c r="X495" s="29"/>
      <c r="Y495" s="29"/>
      <c r="Z495" s="29"/>
      <c r="AA495" s="29"/>
    </row>
    <row r="496" spans="1:27" ht="15.75" customHeight="1">
      <c r="A496" s="29"/>
      <c r="B496" s="75"/>
      <c r="C496" s="29"/>
      <c r="D496" s="29"/>
      <c r="E496" s="755"/>
      <c r="F496" s="338"/>
      <c r="G496" s="29"/>
      <c r="H496" s="29"/>
      <c r="I496" s="29"/>
      <c r="J496" s="29"/>
      <c r="K496" s="29"/>
      <c r="L496" s="29"/>
      <c r="M496" s="29"/>
      <c r="N496" s="29"/>
      <c r="O496" s="29"/>
      <c r="P496" s="29"/>
      <c r="Q496" s="325"/>
      <c r="R496" s="325"/>
      <c r="S496" s="29"/>
      <c r="T496" s="325"/>
      <c r="U496" s="29"/>
      <c r="V496" s="29"/>
      <c r="W496" s="29"/>
      <c r="X496" s="29"/>
      <c r="Y496" s="29"/>
      <c r="Z496" s="29"/>
      <c r="AA496" s="29"/>
    </row>
    <row r="497" spans="1:27" ht="15.75" customHeight="1">
      <c r="A497" s="29"/>
      <c r="B497" s="75"/>
      <c r="C497" s="29"/>
      <c r="D497" s="29"/>
      <c r="E497" s="755"/>
      <c r="F497" s="338"/>
      <c r="G497" s="29"/>
      <c r="H497" s="29"/>
      <c r="I497" s="29"/>
      <c r="J497" s="29"/>
      <c r="K497" s="29"/>
      <c r="L497" s="29"/>
      <c r="M497" s="29"/>
      <c r="N497" s="29"/>
      <c r="O497" s="29"/>
      <c r="P497" s="29"/>
      <c r="Q497" s="325"/>
      <c r="R497" s="325"/>
      <c r="S497" s="29"/>
      <c r="T497" s="325"/>
      <c r="U497" s="29"/>
      <c r="V497" s="29"/>
      <c r="W497" s="29"/>
      <c r="X497" s="29"/>
      <c r="Y497" s="29"/>
      <c r="Z497" s="29"/>
      <c r="AA497" s="29"/>
    </row>
    <row r="498" spans="1:27" ht="15.75" customHeight="1">
      <c r="A498" s="29"/>
      <c r="B498" s="75"/>
      <c r="C498" s="29"/>
      <c r="D498" s="29"/>
      <c r="E498" s="755"/>
      <c r="F498" s="338"/>
      <c r="G498" s="29"/>
      <c r="H498" s="29"/>
      <c r="I498" s="29"/>
      <c r="J498" s="29"/>
      <c r="K498" s="29"/>
      <c r="L498" s="29"/>
      <c r="M498" s="29"/>
      <c r="N498" s="29"/>
      <c r="O498" s="29"/>
      <c r="P498" s="29"/>
      <c r="Q498" s="325"/>
      <c r="R498" s="325"/>
      <c r="S498" s="29"/>
      <c r="T498" s="325"/>
      <c r="U498" s="29"/>
      <c r="V498" s="29"/>
      <c r="W498" s="29"/>
      <c r="X498" s="29"/>
      <c r="Y498" s="29"/>
      <c r="Z498" s="29"/>
      <c r="AA498" s="29"/>
    </row>
    <row r="499" spans="1:27" ht="15.75" customHeight="1">
      <c r="A499" s="29"/>
      <c r="B499" s="75"/>
      <c r="C499" s="29"/>
      <c r="D499" s="29"/>
      <c r="E499" s="755"/>
      <c r="F499" s="338"/>
      <c r="G499" s="29"/>
      <c r="H499" s="29"/>
      <c r="I499" s="29"/>
      <c r="J499" s="29"/>
      <c r="K499" s="29"/>
      <c r="L499" s="29"/>
      <c r="M499" s="29"/>
      <c r="N499" s="29"/>
      <c r="O499" s="29"/>
      <c r="P499" s="29"/>
      <c r="Q499" s="325"/>
      <c r="R499" s="325"/>
      <c r="S499" s="29"/>
      <c r="T499" s="325"/>
      <c r="U499" s="29"/>
      <c r="V499" s="29"/>
      <c r="W499" s="29"/>
      <c r="X499" s="29"/>
      <c r="Y499" s="29"/>
      <c r="Z499" s="29"/>
      <c r="AA499" s="29"/>
    </row>
    <row r="500" spans="1:27" ht="15.75" customHeight="1">
      <c r="A500" s="29"/>
      <c r="B500" s="75"/>
      <c r="C500" s="29"/>
      <c r="D500" s="29"/>
      <c r="E500" s="755"/>
      <c r="F500" s="338"/>
      <c r="G500" s="29"/>
      <c r="H500" s="29"/>
      <c r="I500" s="29"/>
      <c r="J500" s="29"/>
      <c r="K500" s="29"/>
      <c r="L500" s="29"/>
      <c r="M500" s="29"/>
      <c r="N500" s="29"/>
      <c r="O500" s="29"/>
      <c r="P500" s="29"/>
      <c r="Q500" s="325"/>
      <c r="R500" s="325"/>
      <c r="S500" s="29"/>
      <c r="T500" s="325"/>
      <c r="U500" s="29"/>
      <c r="V500" s="29"/>
      <c r="W500" s="29"/>
      <c r="X500" s="29"/>
      <c r="Y500" s="29"/>
      <c r="Z500" s="29"/>
      <c r="AA500" s="29"/>
    </row>
    <row r="501" spans="1:27" ht="15.75" customHeight="1">
      <c r="A501" s="29"/>
      <c r="B501" s="75"/>
      <c r="C501" s="29"/>
      <c r="D501" s="29"/>
      <c r="E501" s="755"/>
      <c r="F501" s="338"/>
      <c r="G501" s="29"/>
      <c r="H501" s="29"/>
      <c r="I501" s="29"/>
      <c r="J501" s="29"/>
      <c r="K501" s="29"/>
      <c r="L501" s="29"/>
      <c r="M501" s="29"/>
      <c r="N501" s="29"/>
      <c r="O501" s="29"/>
      <c r="P501" s="29"/>
      <c r="Q501" s="325"/>
      <c r="R501" s="325"/>
      <c r="S501" s="29"/>
      <c r="T501" s="325"/>
      <c r="U501" s="29"/>
      <c r="V501" s="29"/>
      <c r="W501" s="29"/>
      <c r="X501" s="29"/>
      <c r="Y501" s="29"/>
      <c r="Z501" s="29"/>
      <c r="AA501" s="29"/>
    </row>
    <row r="502" spans="1:27" ht="15.75" customHeight="1">
      <c r="A502" s="29"/>
      <c r="B502" s="75"/>
      <c r="C502" s="29"/>
      <c r="D502" s="29"/>
      <c r="E502" s="755"/>
      <c r="F502" s="338"/>
      <c r="G502" s="29"/>
      <c r="H502" s="29"/>
      <c r="I502" s="29"/>
      <c r="J502" s="29"/>
      <c r="K502" s="29"/>
      <c r="L502" s="29"/>
      <c r="M502" s="29"/>
      <c r="N502" s="29"/>
      <c r="O502" s="29"/>
      <c r="P502" s="29"/>
      <c r="Q502" s="325"/>
      <c r="R502" s="325"/>
      <c r="S502" s="29"/>
      <c r="T502" s="325"/>
      <c r="U502" s="29"/>
      <c r="V502" s="29"/>
      <c r="W502" s="29"/>
      <c r="X502" s="29"/>
      <c r="Y502" s="29"/>
      <c r="Z502" s="29"/>
      <c r="AA502" s="29"/>
    </row>
    <row r="503" spans="1:27" ht="15.75" customHeight="1">
      <c r="A503" s="29"/>
      <c r="B503" s="75"/>
      <c r="C503" s="29"/>
      <c r="D503" s="29"/>
      <c r="E503" s="755"/>
      <c r="F503" s="338"/>
      <c r="G503" s="29"/>
      <c r="H503" s="29"/>
      <c r="I503" s="29"/>
      <c r="J503" s="29"/>
      <c r="K503" s="29"/>
      <c r="L503" s="29"/>
      <c r="M503" s="29"/>
      <c r="N503" s="29"/>
      <c r="O503" s="29"/>
      <c r="P503" s="29"/>
      <c r="Q503" s="325"/>
      <c r="R503" s="325"/>
      <c r="S503" s="29"/>
      <c r="T503" s="325"/>
      <c r="U503" s="29"/>
      <c r="V503" s="29"/>
      <c r="W503" s="29"/>
      <c r="X503" s="29"/>
      <c r="Y503" s="29"/>
      <c r="Z503" s="29"/>
      <c r="AA503" s="29"/>
    </row>
    <row r="504" spans="1:27" ht="15.75" customHeight="1">
      <c r="A504" s="29"/>
      <c r="B504" s="75"/>
      <c r="C504" s="29"/>
      <c r="D504" s="29"/>
      <c r="E504" s="755"/>
      <c r="F504" s="338"/>
      <c r="G504" s="29"/>
      <c r="H504" s="29"/>
      <c r="I504" s="29"/>
      <c r="J504" s="29"/>
      <c r="K504" s="29"/>
      <c r="L504" s="29"/>
      <c r="M504" s="29"/>
      <c r="N504" s="29"/>
      <c r="O504" s="29"/>
      <c r="P504" s="29"/>
      <c r="Q504" s="325"/>
      <c r="R504" s="325"/>
      <c r="S504" s="29"/>
      <c r="T504" s="325"/>
      <c r="U504" s="29"/>
      <c r="V504" s="29"/>
      <c r="W504" s="29"/>
      <c r="X504" s="29"/>
      <c r="Y504" s="29"/>
      <c r="Z504" s="29"/>
      <c r="AA504" s="29"/>
    </row>
    <row r="505" spans="1:27" ht="15.75" customHeight="1">
      <c r="A505" s="29"/>
      <c r="B505" s="75"/>
      <c r="C505" s="29"/>
      <c r="D505" s="29"/>
      <c r="E505" s="755"/>
      <c r="F505" s="338"/>
      <c r="G505" s="29"/>
      <c r="H505" s="29"/>
      <c r="I505" s="29"/>
      <c r="J505" s="29"/>
      <c r="K505" s="29"/>
      <c r="L505" s="29"/>
      <c r="M505" s="29"/>
      <c r="N505" s="29"/>
      <c r="O505" s="29"/>
      <c r="P505" s="29"/>
      <c r="Q505" s="325"/>
      <c r="R505" s="325"/>
      <c r="S505" s="29"/>
      <c r="T505" s="325"/>
      <c r="U505" s="29"/>
      <c r="V505" s="29"/>
      <c r="W505" s="29"/>
      <c r="X505" s="29"/>
      <c r="Y505" s="29"/>
      <c r="Z505" s="29"/>
      <c r="AA505" s="29"/>
    </row>
    <row r="506" spans="1:27" ht="15.75" customHeight="1">
      <c r="A506" s="29"/>
      <c r="B506" s="75"/>
      <c r="C506" s="29"/>
      <c r="D506" s="29"/>
      <c r="E506" s="755"/>
      <c r="F506" s="338"/>
      <c r="G506" s="29"/>
      <c r="H506" s="29"/>
      <c r="I506" s="29"/>
      <c r="J506" s="29"/>
      <c r="K506" s="29"/>
      <c r="L506" s="29"/>
      <c r="M506" s="29"/>
      <c r="N506" s="29"/>
      <c r="O506" s="29"/>
      <c r="P506" s="29"/>
      <c r="Q506" s="325"/>
      <c r="R506" s="325"/>
      <c r="S506" s="29"/>
      <c r="T506" s="325"/>
      <c r="U506" s="29"/>
      <c r="V506" s="29"/>
      <c r="W506" s="29"/>
      <c r="X506" s="29"/>
      <c r="Y506" s="29"/>
      <c r="Z506" s="29"/>
      <c r="AA506" s="29"/>
    </row>
    <row r="507" spans="1:27" ht="15.75" customHeight="1">
      <c r="A507" s="29"/>
      <c r="B507" s="75"/>
      <c r="C507" s="29"/>
      <c r="D507" s="29"/>
      <c r="E507" s="755"/>
      <c r="F507" s="338"/>
      <c r="G507" s="29"/>
      <c r="H507" s="29"/>
      <c r="I507" s="29"/>
      <c r="J507" s="29"/>
      <c r="K507" s="29"/>
      <c r="L507" s="29"/>
      <c r="M507" s="29"/>
      <c r="N507" s="29"/>
      <c r="O507" s="29"/>
      <c r="P507" s="29"/>
      <c r="Q507" s="325"/>
      <c r="R507" s="325"/>
      <c r="S507" s="29"/>
      <c r="T507" s="325"/>
      <c r="U507" s="29"/>
      <c r="V507" s="29"/>
      <c r="W507" s="29"/>
      <c r="X507" s="29"/>
      <c r="Y507" s="29"/>
      <c r="Z507" s="29"/>
      <c r="AA507" s="29"/>
    </row>
    <row r="508" spans="1:27" ht="15.75" customHeight="1">
      <c r="A508" s="29"/>
      <c r="B508" s="75"/>
      <c r="C508" s="29"/>
      <c r="D508" s="29"/>
      <c r="E508" s="755"/>
      <c r="F508" s="338"/>
      <c r="G508" s="29"/>
      <c r="H508" s="29"/>
      <c r="I508" s="29"/>
      <c r="J508" s="29"/>
      <c r="K508" s="29"/>
      <c r="L508" s="29"/>
      <c r="M508" s="29"/>
      <c r="N508" s="29"/>
      <c r="O508" s="29"/>
      <c r="P508" s="29"/>
      <c r="Q508" s="325"/>
      <c r="R508" s="325"/>
      <c r="S508" s="29"/>
      <c r="T508" s="325"/>
      <c r="U508" s="29"/>
      <c r="V508" s="29"/>
      <c r="W508" s="29"/>
      <c r="X508" s="29"/>
      <c r="Y508" s="29"/>
      <c r="Z508" s="29"/>
      <c r="AA508" s="29"/>
    </row>
    <row r="509" spans="1:27" ht="15.75" customHeight="1">
      <c r="A509" s="29"/>
      <c r="B509" s="75"/>
      <c r="C509" s="29"/>
      <c r="D509" s="29"/>
      <c r="E509" s="755"/>
      <c r="F509" s="338"/>
      <c r="G509" s="29"/>
      <c r="H509" s="29"/>
      <c r="I509" s="29"/>
      <c r="J509" s="29"/>
      <c r="K509" s="29"/>
      <c r="L509" s="29"/>
      <c r="M509" s="29"/>
      <c r="N509" s="29"/>
      <c r="O509" s="29"/>
      <c r="P509" s="29"/>
      <c r="Q509" s="325"/>
      <c r="R509" s="325"/>
      <c r="S509" s="29"/>
      <c r="T509" s="325"/>
      <c r="U509" s="29"/>
      <c r="V509" s="29"/>
      <c r="W509" s="29"/>
      <c r="X509" s="29"/>
      <c r="Y509" s="29"/>
      <c r="Z509" s="29"/>
      <c r="AA509" s="29"/>
    </row>
    <row r="510" spans="1:27" ht="15.75" customHeight="1">
      <c r="A510" s="29"/>
      <c r="B510" s="75"/>
      <c r="C510" s="29"/>
      <c r="D510" s="29"/>
      <c r="E510" s="755"/>
      <c r="F510" s="338"/>
      <c r="G510" s="29"/>
      <c r="H510" s="29"/>
      <c r="I510" s="29"/>
      <c r="J510" s="29"/>
      <c r="K510" s="29"/>
      <c r="L510" s="29"/>
      <c r="M510" s="29"/>
      <c r="N510" s="29"/>
      <c r="O510" s="29"/>
      <c r="P510" s="29"/>
      <c r="Q510" s="325"/>
      <c r="R510" s="325"/>
      <c r="S510" s="29"/>
      <c r="T510" s="325"/>
      <c r="U510" s="29"/>
      <c r="V510" s="29"/>
      <c r="W510" s="29"/>
      <c r="X510" s="29"/>
      <c r="Y510" s="29"/>
      <c r="Z510" s="29"/>
      <c r="AA510" s="29"/>
    </row>
    <row r="511" spans="1:27" ht="15.75" customHeight="1">
      <c r="A511" s="29"/>
      <c r="B511" s="75"/>
      <c r="C511" s="29"/>
      <c r="D511" s="29"/>
      <c r="E511" s="755"/>
      <c r="F511" s="338"/>
      <c r="G511" s="29"/>
      <c r="H511" s="29"/>
      <c r="I511" s="29"/>
      <c r="J511" s="29"/>
      <c r="K511" s="29"/>
      <c r="L511" s="29"/>
      <c r="M511" s="29"/>
      <c r="N511" s="29"/>
      <c r="O511" s="29"/>
      <c r="P511" s="29"/>
      <c r="Q511" s="325"/>
      <c r="R511" s="325"/>
      <c r="S511" s="29"/>
      <c r="T511" s="325"/>
      <c r="U511" s="29"/>
      <c r="V511" s="29"/>
      <c r="W511" s="29"/>
      <c r="X511" s="29"/>
      <c r="Y511" s="29"/>
      <c r="Z511" s="29"/>
      <c r="AA511" s="29"/>
    </row>
    <row r="512" spans="1:27" ht="15.75" customHeight="1">
      <c r="A512" s="29"/>
      <c r="B512" s="75"/>
      <c r="C512" s="29"/>
      <c r="D512" s="29"/>
      <c r="E512" s="755"/>
      <c r="F512" s="338"/>
      <c r="G512" s="29"/>
      <c r="H512" s="29"/>
      <c r="I512" s="29"/>
      <c r="J512" s="29"/>
      <c r="K512" s="29"/>
      <c r="L512" s="29"/>
      <c r="M512" s="29"/>
      <c r="N512" s="29"/>
      <c r="O512" s="29"/>
      <c r="P512" s="29"/>
      <c r="Q512" s="325"/>
      <c r="R512" s="325"/>
      <c r="S512" s="29"/>
      <c r="T512" s="325"/>
      <c r="U512" s="29"/>
      <c r="V512" s="29"/>
      <c r="W512" s="29"/>
      <c r="X512" s="29"/>
      <c r="Y512" s="29"/>
      <c r="Z512" s="29"/>
      <c r="AA512" s="29"/>
    </row>
    <row r="513" spans="1:27" ht="15.75" customHeight="1">
      <c r="A513" s="29"/>
      <c r="B513" s="75"/>
      <c r="C513" s="29"/>
      <c r="D513" s="29"/>
      <c r="E513" s="755"/>
      <c r="F513" s="338"/>
      <c r="G513" s="29"/>
      <c r="H513" s="29"/>
      <c r="I513" s="29"/>
      <c r="J513" s="29"/>
      <c r="K513" s="29"/>
      <c r="L513" s="29"/>
      <c r="M513" s="29"/>
      <c r="N513" s="29"/>
      <c r="O513" s="29"/>
      <c r="P513" s="29"/>
      <c r="Q513" s="325"/>
      <c r="R513" s="325"/>
      <c r="S513" s="29"/>
      <c r="T513" s="325"/>
      <c r="U513" s="29"/>
      <c r="V513" s="29"/>
      <c r="W513" s="29"/>
      <c r="X513" s="29"/>
      <c r="Y513" s="29"/>
      <c r="Z513" s="29"/>
      <c r="AA513" s="29"/>
    </row>
    <row r="514" spans="1:27" ht="15.75" customHeight="1">
      <c r="A514" s="29"/>
      <c r="B514" s="75"/>
      <c r="C514" s="29"/>
      <c r="D514" s="29"/>
      <c r="E514" s="755"/>
      <c r="F514" s="338"/>
      <c r="G514" s="29"/>
      <c r="H514" s="29"/>
      <c r="I514" s="29"/>
      <c r="J514" s="29"/>
      <c r="K514" s="29"/>
      <c r="L514" s="29"/>
      <c r="M514" s="29"/>
      <c r="N514" s="29"/>
      <c r="O514" s="29"/>
      <c r="P514" s="29"/>
      <c r="Q514" s="325"/>
      <c r="R514" s="325"/>
      <c r="S514" s="29"/>
      <c r="T514" s="325"/>
      <c r="U514" s="29"/>
      <c r="V514" s="29"/>
      <c r="W514" s="29"/>
      <c r="X514" s="29"/>
      <c r="Y514" s="29"/>
      <c r="Z514" s="29"/>
      <c r="AA514" s="29"/>
    </row>
    <row r="515" spans="1:27" ht="15.75" customHeight="1">
      <c r="A515" s="29"/>
      <c r="B515" s="75"/>
      <c r="C515" s="29"/>
      <c r="D515" s="29"/>
      <c r="E515" s="755"/>
      <c r="F515" s="338"/>
      <c r="G515" s="29"/>
      <c r="H515" s="29"/>
      <c r="I515" s="29"/>
      <c r="J515" s="29"/>
      <c r="K515" s="29"/>
      <c r="L515" s="29"/>
      <c r="M515" s="29"/>
      <c r="N515" s="29"/>
      <c r="O515" s="29"/>
      <c r="P515" s="29"/>
      <c r="Q515" s="325"/>
      <c r="R515" s="325"/>
      <c r="S515" s="29"/>
      <c r="T515" s="325"/>
      <c r="U515" s="29"/>
      <c r="V515" s="29"/>
      <c r="W515" s="29"/>
      <c r="X515" s="29"/>
      <c r="Y515" s="29"/>
      <c r="Z515" s="29"/>
      <c r="AA515" s="29"/>
    </row>
    <row r="516" spans="1:27" ht="15.75" customHeight="1">
      <c r="A516" s="29"/>
      <c r="B516" s="75"/>
      <c r="C516" s="29"/>
      <c r="D516" s="29"/>
      <c r="E516" s="755"/>
      <c r="F516" s="338"/>
      <c r="G516" s="29"/>
      <c r="H516" s="29"/>
      <c r="I516" s="29"/>
      <c r="J516" s="29"/>
      <c r="K516" s="29"/>
      <c r="L516" s="29"/>
      <c r="M516" s="29"/>
      <c r="N516" s="29"/>
      <c r="O516" s="29"/>
      <c r="P516" s="29"/>
      <c r="Q516" s="325"/>
      <c r="R516" s="325"/>
      <c r="S516" s="29"/>
      <c r="T516" s="325"/>
      <c r="U516" s="29"/>
      <c r="V516" s="29"/>
      <c r="W516" s="29"/>
      <c r="X516" s="29"/>
      <c r="Y516" s="29"/>
      <c r="Z516" s="29"/>
      <c r="AA516" s="29"/>
    </row>
    <row r="517" spans="1:27" ht="15.75" customHeight="1">
      <c r="A517" s="29"/>
      <c r="B517" s="75"/>
      <c r="C517" s="29"/>
      <c r="D517" s="29"/>
      <c r="E517" s="755"/>
      <c r="F517" s="338"/>
      <c r="G517" s="29"/>
      <c r="H517" s="29"/>
      <c r="I517" s="29"/>
      <c r="J517" s="29"/>
      <c r="K517" s="29"/>
      <c r="L517" s="29"/>
      <c r="M517" s="29"/>
      <c r="N517" s="29"/>
      <c r="O517" s="29"/>
      <c r="P517" s="29"/>
      <c r="Q517" s="325"/>
      <c r="R517" s="325"/>
      <c r="S517" s="29"/>
      <c r="T517" s="325"/>
      <c r="U517" s="29"/>
      <c r="V517" s="29"/>
      <c r="W517" s="29"/>
      <c r="X517" s="29"/>
      <c r="Y517" s="29"/>
      <c r="Z517" s="29"/>
      <c r="AA517" s="29"/>
    </row>
    <row r="518" spans="1:27" ht="15.75" customHeight="1">
      <c r="A518" s="29"/>
      <c r="B518" s="75"/>
      <c r="C518" s="29"/>
      <c r="D518" s="29"/>
      <c r="E518" s="755"/>
      <c r="F518" s="338"/>
      <c r="G518" s="29"/>
      <c r="H518" s="29"/>
      <c r="I518" s="29"/>
      <c r="J518" s="29"/>
      <c r="K518" s="29"/>
      <c r="L518" s="29"/>
      <c r="M518" s="29"/>
      <c r="N518" s="29"/>
      <c r="O518" s="29"/>
      <c r="P518" s="29"/>
      <c r="Q518" s="325"/>
      <c r="R518" s="325"/>
      <c r="S518" s="29"/>
      <c r="T518" s="325"/>
      <c r="U518" s="29"/>
      <c r="V518" s="29"/>
      <c r="W518" s="29"/>
      <c r="X518" s="29"/>
      <c r="Y518" s="29"/>
      <c r="Z518" s="29"/>
      <c r="AA518" s="29"/>
    </row>
    <row r="519" spans="1:27" ht="15.75" customHeight="1">
      <c r="A519" s="29"/>
      <c r="B519" s="75"/>
      <c r="C519" s="29"/>
      <c r="D519" s="29"/>
      <c r="E519" s="755"/>
      <c r="F519" s="338"/>
      <c r="G519" s="29"/>
      <c r="H519" s="29"/>
      <c r="I519" s="29"/>
      <c r="J519" s="29"/>
      <c r="K519" s="29"/>
      <c r="L519" s="29"/>
      <c r="M519" s="29"/>
      <c r="N519" s="29"/>
      <c r="O519" s="29"/>
      <c r="P519" s="29"/>
      <c r="Q519" s="325"/>
      <c r="R519" s="325"/>
      <c r="S519" s="29"/>
      <c r="T519" s="325"/>
      <c r="U519" s="29"/>
      <c r="V519" s="29"/>
      <c r="W519" s="29"/>
      <c r="X519" s="29"/>
      <c r="Y519" s="29"/>
      <c r="Z519" s="29"/>
      <c r="AA519" s="29"/>
    </row>
    <row r="520" spans="1:27" ht="15.75" customHeight="1">
      <c r="A520" s="29"/>
      <c r="B520" s="75"/>
      <c r="C520" s="29"/>
      <c r="D520" s="29"/>
      <c r="E520" s="755"/>
      <c r="F520" s="338"/>
      <c r="G520" s="29"/>
      <c r="H520" s="29"/>
      <c r="I520" s="29"/>
      <c r="J520" s="29"/>
      <c r="K520" s="29"/>
      <c r="L520" s="29"/>
      <c r="M520" s="29"/>
      <c r="N520" s="29"/>
      <c r="O520" s="29"/>
      <c r="P520" s="29"/>
      <c r="Q520" s="325"/>
      <c r="R520" s="325"/>
      <c r="S520" s="29"/>
      <c r="T520" s="325"/>
      <c r="U520" s="29"/>
      <c r="V520" s="29"/>
      <c r="W520" s="29"/>
      <c r="X520" s="29"/>
      <c r="Y520" s="29"/>
      <c r="Z520" s="29"/>
      <c r="AA520" s="29"/>
    </row>
    <row r="521" spans="1:27" ht="15.75" customHeight="1">
      <c r="A521" s="29"/>
      <c r="B521" s="75"/>
      <c r="C521" s="29"/>
      <c r="D521" s="29"/>
      <c r="E521" s="755"/>
      <c r="F521" s="338"/>
      <c r="G521" s="29"/>
      <c r="H521" s="29"/>
      <c r="I521" s="29"/>
      <c r="J521" s="29"/>
      <c r="K521" s="29"/>
      <c r="L521" s="29"/>
      <c r="M521" s="29"/>
      <c r="N521" s="29"/>
      <c r="O521" s="29"/>
      <c r="P521" s="29"/>
      <c r="Q521" s="325"/>
      <c r="R521" s="325"/>
      <c r="S521" s="29"/>
      <c r="T521" s="325"/>
      <c r="U521" s="29"/>
      <c r="V521" s="29"/>
      <c r="W521" s="29"/>
      <c r="X521" s="29"/>
      <c r="Y521" s="29"/>
      <c r="Z521" s="29"/>
      <c r="AA521" s="29"/>
    </row>
    <row r="522" spans="1:27" ht="15.75" customHeight="1">
      <c r="A522" s="29"/>
      <c r="B522" s="75"/>
      <c r="C522" s="29"/>
      <c r="D522" s="29"/>
      <c r="E522" s="755"/>
      <c r="F522" s="338"/>
      <c r="G522" s="29"/>
      <c r="H522" s="29"/>
      <c r="I522" s="29"/>
      <c r="J522" s="29"/>
      <c r="K522" s="29"/>
      <c r="L522" s="29"/>
      <c r="M522" s="29"/>
      <c r="N522" s="29"/>
      <c r="O522" s="29"/>
      <c r="P522" s="29"/>
      <c r="Q522" s="325"/>
      <c r="R522" s="325"/>
      <c r="S522" s="29"/>
      <c r="T522" s="325"/>
      <c r="U522" s="29"/>
      <c r="V522" s="29"/>
      <c r="W522" s="29"/>
      <c r="X522" s="29"/>
      <c r="Y522" s="29"/>
      <c r="Z522" s="29"/>
      <c r="AA522" s="29"/>
    </row>
    <row r="523" spans="1:27" ht="15.75" customHeight="1">
      <c r="A523" s="29"/>
      <c r="B523" s="75"/>
      <c r="C523" s="29"/>
      <c r="D523" s="29"/>
      <c r="E523" s="755"/>
      <c r="F523" s="338"/>
      <c r="G523" s="29"/>
      <c r="H523" s="29"/>
      <c r="I523" s="29"/>
      <c r="J523" s="29"/>
      <c r="K523" s="29"/>
      <c r="L523" s="29"/>
      <c r="M523" s="29"/>
      <c r="N523" s="29"/>
      <c r="O523" s="29"/>
      <c r="P523" s="29"/>
      <c r="Q523" s="325"/>
      <c r="R523" s="325"/>
      <c r="S523" s="29"/>
      <c r="T523" s="325"/>
      <c r="U523" s="29"/>
      <c r="V523" s="29"/>
      <c r="W523" s="29"/>
      <c r="X523" s="29"/>
      <c r="Y523" s="29"/>
      <c r="Z523" s="29"/>
      <c r="AA523" s="29"/>
    </row>
    <row r="524" spans="1:27" ht="15.75" customHeight="1">
      <c r="A524" s="29"/>
      <c r="B524" s="75"/>
      <c r="C524" s="29"/>
      <c r="D524" s="29"/>
      <c r="E524" s="755"/>
      <c r="F524" s="338"/>
      <c r="G524" s="29"/>
      <c r="H524" s="29"/>
      <c r="I524" s="29"/>
      <c r="J524" s="29"/>
      <c r="K524" s="29"/>
      <c r="L524" s="29"/>
      <c r="M524" s="29"/>
      <c r="N524" s="29"/>
      <c r="O524" s="29"/>
      <c r="P524" s="29"/>
      <c r="Q524" s="325"/>
      <c r="R524" s="325"/>
      <c r="S524" s="29"/>
      <c r="T524" s="325"/>
      <c r="U524" s="29"/>
      <c r="V524" s="29"/>
      <c r="W524" s="29"/>
      <c r="X524" s="29"/>
      <c r="Y524" s="29"/>
      <c r="Z524" s="29"/>
      <c r="AA524" s="29"/>
    </row>
    <row r="525" spans="1:27" ht="15.75" customHeight="1">
      <c r="A525" s="29"/>
      <c r="B525" s="75"/>
      <c r="C525" s="29"/>
      <c r="D525" s="29"/>
      <c r="E525" s="755"/>
      <c r="F525" s="338"/>
      <c r="G525" s="29"/>
      <c r="H525" s="29"/>
      <c r="I525" s="29"/>
      <c r="J525" s="29"/>
      <c r="K525" s="29"/>
      <c r="L525" s="29"/>
      <c r="M525" s="29"/>
      <c r="N525" s="29"/>
      <c r="O525" s="29"/>
      <c r="P525" s="29"/>
      <c r="Q525" s="325"/>
      <c r="R525" s="325"/>
      <c r="S525" s="29"/>
      <c r="T525" s="325"/>
      <c r="U525" s="29"/>
      <c r="V525" s="29"/>
      <c r="W525" s="29"/>
      <c r="X525" s="29"/>
      <c r="Y525" s="29"/>
      <c r="Z525" s="29"/>
      <c r="AA525" s="29"/>
    </row>
    <row r="526" spans="1:27" ht="15.75" customHeight="1">
      <c r="A526" s="29"/>
      <c r="B526" s="75"/>
      <c r="C526" s="29"/>
      <c r="D526" s="29"/>
      <c r="E526" s="755"/>
      <c r="F526" s="338"/>
      <c r="G526" s="29"/>
      <c r="H526" s="29"/>
      <c r="I526" s="29"/>
      <c r="J526" s="29"/>
      <c r="K526" s="29"/>
      <c r="L526" s="29"/>
      <c r="M526" s="29"/>
      <c r="N526" s="29"/>
      <c r="O526" s="29"/>
      <c r="P526" s="29"/>
      <c r="Q526" s="325"/>
      <c r="R526" s="325"/>
      <c r="S526" s="29"/>
      <c r="T526" s="325"/>
      <c r="U526" s="29"/>
      <c r="V526" s="29"/>
      <c r="W526" s="29"/>
      <c r="X526" s="29"/>
      <c r="Y526" s="29"/>
      <c r="Z526" s="29"/>
      <c r="AA526" s="29"/>
    </row>
    <row r="527" spans="1:27" ht="15.75" customHeight="1">
      <c r="A527" s="29"/>
      <c r="B527" s="75"/>
      <c r="C527" s="29"/>
      <c r="D527" s="29"/>
      <c r="E527" s="755"/>
      <c r="F527" s="338"/>
      <c r="G527" s="29"/>
      <c r="H527" s="29"/>
      <c r="I527" s="29"/>
      <c r="J527" s="29"/>
      <c r="K527" s="29"/>
      <c r="L527" s="29"/>
      <c r="M527" s="29"/>
      <c r="N527" s="29"/>
      <c r="O527" s="29"/>
      <c r="P527" s="29"/>
      <c r="Q527" s="325"/>
      <c r="R527" s="325"/>
      <c r="S527" s="29"/>
      <c r="T527" s="325"/>
      <c r="U527" s="29"/>
      <c r="V527" s="29"/>
      <c r="W527" s="29"/>
      <c r="X527" s="29"/>
      <c r="Y527" s="29"/>
      <c r="Z527" s="29"/>
      <c r="AA527" s="29"/>
    </row>
    <row r="528" spans="1:27" ht="15.75" customHeight="1">
      <c r="A528" s="29"/>
      <c r="B528" s="75"/>
      <c r="C528" s="29"/>
      <c r="D528" s="29"/>
      <c r="E528" s="755"/>
      <c r="F528" s="338"/>
      <c r="G528" s="29"/>
      <c r="H528" s="29"/>
      <c r="I528" s="29"/>
      <c r="J528" s="29"/>
      <c r="K528" s="29"/>
      <c r="L528" s="29"/>
      <c r="M528" s="29"/>
      <c r="N528" s="29"/>
      <c r="O528" s="29"/>
      <c r="P528" s="29"/>
      <c r="Q528" s="325"/>
      <c r="R528" s="325"/>
      <c r="S528" s="29"/>
      <c r="T528" s="325"/>
      <c r="U528" s="29"/>
      <c r="V528" s="29"/>
      <c r="W528" s="29"/>
      <c r="X528" s="29"/>
      <c r="Y528" s="29"/>
      <c r="Z528" s="29"/>
      <c r="AA528" s="29"/>
    </row>
    <row r="529" spans="1:27" ht="15.75" customHeight="1">
      <c r="A529" s="29"/>
      <c r="B529" s="75"/>
      <c r="C529" s="29"/>
      <c r="D529" s="29"/>
      <c r="E529" s="755"/>
      <c r="F529" s="338"/>
      <c r="G529" s="29"/>
      <c r="H529" s="29"/>
      <c r="I529" s="29"/>
      <c r="J529" s="29"/>
      <c r="K529" s="29"/>
      <c r="L529" s="29"/>
      <c r="M529" s="29"/>
      <c r="N529" s="29"/>
      <c r="O529" s="29"/>
      <c r="P529" s="29"/>
      <c r="Q529" s="325"/>
      <c r="R529" s="325"/>
      <c r="S529" s="29"/>
      <c r="T529" s="325"/>
      <c r="U529" s="29"/>
      <c r="V529" s="29"/>
      <c r="W529" s="29"/>
      <c r="X529" s="29"/>
      <c r="Y529" s="29"/>
      <c r="Z529" s="29"/>
      <c r="AA529" s="29"/>
    </row>
    <row r="530" spans="1:27" ht="15.75" customHeight="1">
      <c r="A530" s="29"/>
      <c r="B530" s="75"/>
      <c r="C530" s="29"/>
      <c r="D530" s="29"/>
      <c r="E530" s="755"/>
      <c r="F530" s="338"/>
      <c r="G530" s="29"/>
      <c r="H530" s="29"/>
      <c r="I530" s="29"/>
      <c r="J530" s="29"/>
      <c r="K530" s="29"/>
      <c r="L530" s="29"/>
      <c r="M530" s="29"/>
      <c r="N530" s="29"/>
      <c r="O530" s="29"/>
      <c r="P530" s="29"/>
      <c r="Q530" s="325"/>
      <c r="R530" s="325"/>
      <c r="S530" s="29"/>
      <c r="T530" s="325"/>
      <c r="U530" s="29"/>
      <c r="V530" s="29"/>
      <c r="W530" s="29"/>
      <c r="X530" s="29"/>
      <c r="Y530" s="29"/>
      <c r="Z530" s="29"/>
      <c r="AA530" s="29"/>
    </row>
    <row r="531" spans="1:27" ht="15.75" customHeight="1">
      <c r="A531" s="29"/>
      <c r="B531" s="75"/>
      <c r="C531" s="29"/>
      <c r="D531" s="29"/>
      <c r="E531" s="755"/>
      <c r="F531" s="338"/>
      <c r="G531" s="29"/>
      <c r="H531" s="29"/>
      <c r="I531" s="29"/>
      <c r="J531" s="29"/>
      <c r="K531" s="29"/>
      <c r="L531" s="29"/>
      <c r="M531" s="29"/>
      <c r="N531" s="29"/>
      <c r="O531" s="29"/>
      <c r="P531" s="29"/>
      <c r="Q531" s="325"/>
      <c r="R531" s="325"/>
      <c r="S531" s="29"/>
      <c r="T531" s="325"/>
      <c r="U531" s="29"/>
      <c r="V531" s="29"/>
      <c r="W531" s="29"/>
      <c r="X531" s="29"/>
      <c r="Y531" s="29"/>
      <c r="Z531" s="29"/>
      <c r="AA531" s="29"/>
    </row>
    <row r="532" spans="1:27" ht="15.75" customHeight="1">
      <c r="A532" s="29"/>
      <c r="B532" s="75"/>
      <c r="C532" s="29"/>
      <c r="D532" s="29"/>
      <c r="E532" s="755"/>
      <c r="F532" s="338"/>
      <c r="G532" s="29"/>
      <c r="H532" s="29"/>
      <c r="I532" s="29"/>
      <c r="J532" s="29"/>
      <c r="K532" s="29"/>
      <c r="L532" s="29"/>
      <c r="M532" s="29"/>
      <c r="N532" s="29"/>
      <c r="O532" s="29"/>
      <c r="P532" s="29"/>
      <c r="Q532" s="325"/>
      <c r="R532" s="325"/>
      <c r="S532" s="29"/>
      <c r="T532" s="325"/>
      <c r="U532" s="29"/>
      <c r="V532" s="29"/>
      <c r="W532" s="29"/>
      <c r="X532" s="29"/>
      <c r="Y532" s="29"/>
      <c r="Z532" s="29"/>
      <c r="AA532" s="29"/>
    </row>
    <row r="533" spans="1:27" ht="15.75" customHeight="1">
      <c r="A533" s="29"/>
      <c r="B533" s="75"/>
      <c r="C533" s="29"/>
      <c r="D533" s="29"/>
      <c r="E533" s="755"/>
      <c r="F533" s="338"/>
      <c r="G533" s="29"/>
      <c r="H533" s="29"/>
      <c r="I533" s="29"/>
      <c r="J533" s="29"/>
      <c r="K533" s="29"/>
      <c r="L533" s="29"/>
      <c r="M533" s="29"/>
      <c r="N533" s="29"/>
      <c r="O533" s="29"/>
      <c r="P533" s="29"/>
      <c r="Q533" s="325"/>
      <c r="R533" s="325"/>
      <c r="S533" s="29"/>
      <c r="T533" s="325"/>
      <c r="U533" s="29"/>
      <c r="V533" s="29"/>
      <c r="W533" s="29"/>
      <c r="X533" s="29"/>
      <c r="Y533" s="29"/>
      <c r="Z533" s="29"/>
      <c r="AA533" s="29"/>
    </row>
    <row r="534" spans="1:27" ht="15.75" customHeight="1">
      <c r="A534" s="29"/>
      <c r="B534" s="75"/>
      <c r="C534" s="29"/>
      <c r="D534" s="29"/>
      <c r="E534" s="755"/>
      <c r="F534" s="338"/>
      <c r="G534" s="29"/>
      <c r="H534" s="29"/>
      <c r="I534" s="29"/>
      <c r="J534" s="29"/>
      <c r="K534" s="29"/>
      <c r="L534" s="29"/>
      <c r="M534" s="29"/>
      <c r="N534" s="29"/>
      <c r="O534" s="29"/>
      <c r="P534" s="29"/>
      <c r="Q534" s="325"/>
      <c r="R534" s="325"/>
      <c r="S534" s="29"/>
      <c r="T534" s="325"/>
      <c r="U534" s="29"/>
      <c r="V534" s="29"/>
      <c r="W534" s="29"/>
      <c r="X534" s="29"/>
      <c r="Y534" s="29"/>
      <c r="Z534" s="29"/>
      <c r="AA534" s="29"/>
    </row>
    <row r="535" spans="1:27" ht="15.75" customHeight="1">
      <c r="A535" s="29"/>
      <c r="B535" s="75"/>
      <c r="C535" s="29"/>
      <c r="D535" s="29"/>
      <c r="E535" s="755"/>
      <c r="F535" s="338"/>
      <c r="G535" s="29"/>
      <c r="H535" s="29"/>
      <c r="I535" s="29"/>
      <c r="J535" s="29"/>
      <c r="K535" s="29"/>
      <c r="L535" s="29"/>
      <c r="M535" s="29"/>
      <c r="N535" s="29"/>
      <c r="O535" s="29"/>
      <c r="P535" s="29"/>
      <c r="Q535" s="325"/>
      <c r="R535" s="325"/>
      <c r="S535" s="29"/>
      <c r="T535" s="325"/>
      <c r="U535" s="29"/>
      <c r="V535" s="29"/>
      <c r="W535" s="29"/>
      <c r="X535" s="29"/>
      <c r="Y535" s="29"/>
      <c r="Z535" s="29"/>
      <c r="AA535" s="29"/>
    </row>
    <row r="536" spans="1:27" ht="15.75" customHeight="1">
      <c r="A536" s="29"/>
      <c r="B536" s="75"/>
      <c r="C536" s="29"/>
      <c r="D536" s="29"/>
      <c r="E536" s="755"/>
      <c r="F536" s="338"/>
      <c r="G536" s="29"/>
      <c r="H536" s="29"/>
      <c r="I536" s="29"/>
      <c r="J536" s="29"/>
      <c r="K536" s="29"/>
      <c r="L536" s="29"/>
      <c r="M536" s="29"/>
      <c r="N536" s="29"/>
      <c r="O536" s="29"/>
      <c r="P536" s="29"/>
      <c r="Q536" s="325"/>
      <c r="R536" s="325"/>
      <c r="S536" s="29"/>
      <c r="T536" s="325"/>
      <c r="U536" s="29"/>
      <c r="V536" s="29"/>
      <c r="W536" s="29"/>
      <c r="X536" s="29"/>
      <c r="Y536" s="29"/>
      <c r="Z536" s="29"/>
      <c r="AA536" s="29"/>
    </row>
    <row r="537" spans="1:27" ht="15.75" customHeight="1">
      <c r="A537" s="29"/>
      <c r="B537" s="75"/>
      <c r="C537" s="29"/>
      <c r="D537" s="29"/>
      <c r="E537" s="755"/>
      <c r="F537" s="338"/>
      <c r="G537" s="29"/>
      <c r="H537" s="29"/>
      <c r="I537" s="29"/>
      <c r="J537" s="29"/>
      <c r="K537" s="29"/>
      <c r="L537" s="29"/>
      <c r="M537" s="29"/>
      <c r="N537" s="29"/>
      <c r="O537" s="29"/>
      <c r="P537" s="29"/>
      <c r="Q537" s="325"/>
      <c r="R537" s="325"/>
      <c r="S537" s="29"/>
      <c r="T537" s="325"/>
      <c r="U537" s="29"/>
      <c r="V537" s="29"/>
      <c r="W537" s="29"/>
      <c r="X537" s="29"/>
      <c r="Y537" s="29"/>
      <c r="Z537" s="29"/>
      <c r="AA537" s="29"/>
    </row>
    <row r="538" spans="1:27" ht="15.75" customHeight="1">
      <c r="A538" s="29"/>
      <c r="B538" s="75"/>
      <c r="C538" s="29"/>
      <c r="D538" s="29"/>
      <c r="E538" s="755"/>
      <c r="F538" s="338"/>
      <c r="G538" s="29"/>
      <c r="H538" s="29"/>
      <c r="I538" s="29"/>
      <c r="J538" s="29"/>
      <c r="K538" s="29"/>
      <c r="L538" s="29"/>
      <c r="M538" s="29"/>
      <c r="N538" s="29"/>
      <c r="O538" s="29"/>
      <c r="P538" s="29"/>
      <c r="Q538" s="325"/>
      <c r="R538" s="325"/>
      <c r="S538" s="29"/>
      <c r="T538" s="325"/>
      <c r="U538" s="29"/>
      <c r="V538" s="29"/>
      <c r="W538" s="29"/>
      <c r="X538" s="29"/>
      <c r="Y538" s="29"/>
      <c r="Z538" s="29"/>
      <c r="AA538" s="29"/>
    </row>
    <row r="539" spans="1:27" ht="15.75" customHeight="1">
      <c r="A539" s="29"/>
      <c r="B539" s="75"/>
      <c r="C539" s="29"/>
      <c r="D539" s="29"/>
      <c r="E539" s="755"/>
      <c r="F539" s="338"/>
      <c r="G539" s="29"/>
      <c r="H539" s="29"/>
      <c r="I539" s="29"/>
      <c r="J539" s="29"/>
      <c r="K539" s="29"/>
      <c r="L539" s="29"/>
      <c r="M539" s="29"/>
      <c r="N539" s="29"/>
      <c r="O539" s="29"/>
      <c r="P539" s="29"/>
      <c r="Q539" s="325"/>
      <c r="R539" s="325"/>
      <c r="S539" s="29"/>
      <c r="T539" s="325"/>
      <c r="U539" s="29"/>
      <c r="V539" s="29"/>
      <c r="W539" s="29"/>
      <c r="X539" s="29"/>
      <c r="Y539" s="29"/>
      <c r="Z539" s="29"/>
      <c r="AA539" s="29"/>
    </row>
    <row r="540" spans="1:27" ht="15.75" customHeight="1">
      <c r="A540" s="29"/>
      <c r="B540" s="75"/>
      <c r="C540" s="29"/>
      <c r="D540" s="29"/>
      <c r="E540" s="755"/>
      <c r="F540" s="338"/>
      <c r="G540" s="29"/>
      <c r="H540" s="29"/>
      <c r="I540" s="29"/>
      <c r="J540" s="29"/>
      <c r="K540" s="29"/>
      <c r="L540" s="29"/>
      <c r="M540" s="29"/>
      <c r="N540" s="29"/>
      <c r="O540" s="29"/>
      <c r="P540" s="29"/>
      <c r="Q540" s="325"/>
      <c r="R540" s="325"/>
      <c r="S540" s="29"/>
      <c r="T540" s="325"/>
      <c r="U540" s="29"/>
      <c r="V540" s="29"/>
      <c r="W540" s="29"/>
      <c r="X540" s="29"/>
      <c r="Y540" s="29"/>
      <c r="Z540" s="29"/>
      <c r="AA540" s="29"/>
    </row>
    <row r="541" spans="1:27" ht="15.75" customHeight="1">
      <c r="A541" s="29"/>
      <c r="B541" s="75"/>
      <c r="C541" s="29"/>
      <c r="D541" s="29"/>
      <c r="E541" s="755"/>
      <c r="F541" s="338"/>
      <c r="G541" s="29"/>
      <c r="H541" s="29"/>
      <c r="I541" s="29"/>
      <c r="J541" s="29"/>
      <c r="K541" s="29"/>
      <c r="L541" s="29"/>
      <c r="M541" s="29"/>
      <c r="N541" s="29"/>
      <c r="O541" s="29"/>
      <c r="P541" s="29"/>
      <c r="Q541" s="325"/>
      <c r="R541" s="325"/>
      <c r="S541" s="29"/>
      <c r="T541" s="325"/>
      <c r="U541" s="29"/>
      <c r="V541" s="29"/>
      <c r="W541" s="29"/>
      <c r="X541" s="29"/>
      <c r="Y541" s="29"/>
      <c r="Z541" s="29"/>
      <c r="AA541" s="29"/>
    </row>
    <row r="542" spans="1:27" ht="15.75" customHeight="1">
      <c r="A542" s="29"/>
      <c r="B542" s="75"/>
      <c r="C542" s="29"/>
      <c r="D542" s="29"/>
      <c r="E542" s="755"/>
      <c r="F542" s="338"/>
      <c r="G542" s="29"/>
      <c r="H542" s="29"/>
      <c r="I542" s="29"/>
      <c r="J542" s="29"/>
      <c r="K542" s="29"/>
      <c r="L542" s="29"/>
      <c r="M542" s="29"/>
      <c r="N542" s="29"/>
      <c r="O542" s="29"/>
      <c r="P542" s="29"/>
      <c r="Q542" s="325"/>
      <c r="R542" s="325"/>
      <c r="S542" s="29"/>
      <c r="T542" s="325"/>
      <c r="U542" s="29"/>
      <c r="V542" s="29"/>
      <c r="W542" s="29"/>
      <c r="X542" s="29"/>
      <c r="Y542" s="29"/>
      <c r="Z542" s="29"/>
      <c r="AA542" s="29"/>
    </row>
    <row r="543" spans="1:27" ht="15.75" customHeight="1">
      <c r="A543" s="29"/>
      <c r="B543" s="75"/>
      <c r="C543" s="29"/>
      <c r="D543" s="29"/>
      <c r="E543" s="755"/>
      <c r="F543" s="338"/>
      <c r="G543" s="29"/>
      <c r="H543" s="29"/>
      <c r="I543" s="29"/>
      <c r="J543" s="29"/>
      <c r="K543" s="29"/>
      <c r="L543" s="29"/>
      <c r="M543" s="29"/>
      <c r="N543" s="29"/>
      <c r="O543" s="29"/>
      <c r="P543" s="29"/>
      <c r="Q543" s="325"/>
      <c r="R543" s="325"/>
      <c r="S543" s="29"/>
      <c r="T543" s="325"/>
      <c r="U543" s="29"/>
      <c r="V543" s="29"/>
      <c r="W543" s="29"/>
      <c r="X543" s="29"/>
      <c r="Y543" s="29"/>
      <c r="Z543" s="29"/>
      <c r="AA543" s="29"/>
    </row>
    <row r="544" spans="1:27" ht="15.75" customHeight="1">
      <c r="A544" s="29"/>
      <c r="B544" s="75"/>
      <c r="C544" s="29"/>
      <c r="D544" s="29"/>
      <c r="E544" s="755"/>
      <c r="F544" s="338"/>
      <c r="G544" s="29"/>
      <c r="H544" s="29"/>
      <c r="I544" s="29"/>
      <c r="J544" s="29"/>
      <c r="K544" s="29"/>
      <c r="L544" s="29"/>
      <c r="M544" s="29"/>
      <c r="N544" s="29"/>
      <c r="O544" s="29"/>
      <c r="P544" s="29"/>
      <c r="Q544" s="325"/>
      <c r="R544" s="325"/>
      <c r="S544" s="29"/>
      <c r="T544" s="325"/>
      <c r="U544" s="29"/>
      <c r="V544" s="29"/>
      <c r="W544" s="29"/>
      <c r="X544" s="29"/>
      <c r="Y544" s="29"/>
      <c r="Z544" s="29"/>
      <c r="AA544" s="29"/>
    </row>
    <row r="545" spans="1:27" ht="15.75" customHeight="1">
      <c r="A545" s="29"/>
      <c r="B545" s="75"/>
      <c r="C545" s="29"/>
      <c r="D545" s="29"/>
      <c r="E545" s="755"/>
      <c r="F545" s="338"/>
      <c r="G545" s="29"/>
      <c r="H545" s="29"/>
      <c r="I545" s="29"/>
      <c r="J545" s="29"/>
      <c r="K545" s="29"/>
      <c r="L545" s="29"/>
      <c r="M545" s="29"/>
      <c r="N545" s="29"/>
      <c r="O545" s="29"/>
      <c r="P545" s="29"/>
      <c r="Q545" s="325"/>
      <c r="R545" s="325"/>
      <c r="S545" s="29"/>
      <c r="T545" s="325"/>
      <c r="U545" s="29"/>
      <c r="V545" s="29"/>
      <c r="W545" s="29"/>
      <c r="X545" s="29"/>
      <c r="Y545" s="29"/>
      <c r="Z545" s="29"/>
      <c r="AA545" s="29"/>
    </row>
    <row r="546" spans="1:27" ht="15.75" customHeight="1">
      <c r="A546" s="29"/>
      <c r="B546" s="75"/>
      <c r="C546" s="29"/>
      <c r="D546" s="29"/>
      <c r="E546" s="755"/>
      <c r="F546" s="338"/>
      <c r="G546" s="29"/>
      <c r="H546" s="29"/>
      <c r="I546" s="29"/>
      <c r="J546" s="29"/>
      <c r="K546" s="29"/>
      <c r="L546" s="29"/>
      <c r="M546" s="29"/>
      <c r="N546" s="29"/>
      <c r="O546" s="29"/>
      <c r="P546" s="29"/>
      <c r="Q546" s="325"/>
      <c r="R546" s="325"/>
      <c r="S546" s="29"/>
      <c r="T546" s="325"/>
      <c r="U546" s="29"/>
      <c r="V546" s="29"/>
      <c r="W546" s="29"/>
      <c r="X546" s="29"/>
      <c r="Y546" s="29"/>
      <c r="Z546" s="29"/>
      <c r="AA546" s="29"/>
    </row>
    <row r="547" spans="1:27" ht="15.75" customHeight="1">
      <c r="A547" s="29"/>
      <c r="B547" s="75"/>
      <c r="C547" s="29"/>
      <c r="D547" s="29"/>
      <c r="E547" s="755"/>
      <c r="F547" s="338"/>
      <c r="G547" s="29"/>
      <c r="H547" s="29"/>
      <c r="I547" s="29"/>
      <c r="J547" s="29"/>
      <c r="K547" s="29"/>
      <c r="L547" s="29"/>
      <c r="M547" s="29"/>
      <c r="N547" s="29"/>
      <c r="O547" s="29"/>
      <c r="P547" s="29"/>
      <c r="Q547" s="325"/>
      <c r="R547" s="325"/>
      <c r="S547" s="29"/>
      <c r="T547" s="325"/>
      <c r="U547" s="29"/>
      <c r="V547" s="29"/>
      <c r="W547" s="29"/>
      <c r="X547" s="29"/>
      <c r="Y547" s="29"/>
      <c r="Z547" s="29"/>
      <c r="AA547" s="29"/>
    </row>
    <row r="548" spans="1:27" ht="15.75" customHeight="1">
      <c r="A548" s="29"/>
      <c r="B548" s="75"/>
      <c r="C548" s="29"/>
      <c r="D548" s="29"/>
      <c r="E548" s="755"/>
      <c r="F548" s="338"/>
      <c r="G548" s="29"/>
      <c r="H548" s="29"/>
      <c r="I548" s="29"/>
      <c r="J548" s="29"/>
      <c r="K548" s="29"/>
      <c r="L548" s="29"/>
      <c r="M548" s="29"/>
      <c r="N548" s="29"/>
      <c r="O548" s="29"/>
      <c r="P548" s="29"/>
      <c r="Q548" s="325"/>
      <c r="R548" s="325"/>
      <c r="S548" s="29"/>
      <c r="T548" s="325"/>
      <c r="U548" s="29"/>
      <c r="V548" s="29"/>
      <c r="W548" s="29"/>
      <c r="X548" s="29"/>
      <c r="Y548" s="29"/>
      <c r="Z548" s="29"/>
      <c r="AA548" s="29"/>
    </row>
    <row r="549" spans="1:27" ht="15.75" customHeight="1">
      <c r="A549" s="29"/>
      <c r="B549" s="75"/>
      <c r="C549" s="29"/>
      <c r="D549" s="29"/>
      <c r="E549" s="755"/>
      <c r="F549" s="338"/>
      <c r="G549" s="29"/>
      <c r="H549" s="29"/>
      <c r="I549" s="29"/>
      <c r="J549" s="29"/>
      <c r="K549" s="29"/>
      <c r="L549" s="29"/>
      <c r="M549" s="29"/>
      <c r="N549" s="29"/>
      <c r="O549" s="29"/>
      <c r="P549" s="29"/>
      <c r="Q549" s="325"/>
      <c r="R549" s="325"/>
      <c r="S549" s="29"/>
      <c r="T549" s="325"/>
      <c r="U549" s="29"/>
      <c r="V549" s="29"/>
      <c r="W549" s="29"/>
      <c r="X549" s="29"/>
      <c r="Y549" s="29"/>
      <c r="Z549" s="29"/>
      <c r="AA549" s="29"/>
    </row>
    <row r="550" spans="1:27" ht="15.75" customHeight="1">
      <c r="A550" s="29"/>
      <c r="B550" s="75"/>
      <c r="C550" s="29"/>
      <c r="D550" s="29"/>
      <c r="E550" s="755"/>
      <c r="F550" s="338"/>
      <c r="G550" s="29"/>
      <c r="H550" s="29"/>
      <c r="I550" s="29"/>
      <c r="J550" s="29"/>
      <c r="K550" s="29"/>
      <c r="L550" s="29"/>
      <c r="M550" s="29"/>
      <c r="N550" s="29"/>
      <c r="O550" s="29"/>
      <c r="P550" s="29"/>
      <c r="Q550" s="325"/>
      <c r="R550" s="325"/>
      <c r="S550" s="29"/>
      <c r="T550" s="325"/>
      <c r="U550" s="29"/>
      <c r="V550" s="29"/>
      <c r="W550" s="29"/>
      <c r="X550" s="29"/>
      <c r="Y550" s="29"/>
      <c r="Z550" s="29"/>
      <c r="AA550" s="29"/>
    </row>
    <row r="551" spans="1:27" ht="15.75" customHeight="1">
      <c r="A551" s="29"/>
      <c r="B551" s="75"/>
      <c r="C551" s="29"/>
      <c r="D551" s="29"/>
      <c r="E551" s="755"/>
      <c r="F551" s="338"/>
      <c r="G551" s="29"/>
      <c r="H551" s="29"/>
      <c r="I551" s="29"/>
      <c r="J551" s="29"/>
      <c r="K551" s="29"/>
      <c r="L551" s="29"/>
      <c r="M551" s="29"/>
      <c r="N551" s="29"/>
      <c r="O551" s="29"/>
      <c r="P551" s="29"/>
      <c r="Q551" s="325"/>
      <c r="R551" s="325"/>
      <c r="S551" s="29"/>
      <c r="T551" s="325"/>
      <c r="U551" s="29"/>
      <c r="V551" s="29"/>
      <c r="W551" s="29"/>
      <c r="X551" s="29"/>
      <c r="Y551" s="29"/>
      <c r="Z551" s="29"/>
      <c r="AA551" s="29"/>
    </row>
    <row r="552" spans="1:27" ht="15.75" customHeight="1">
      <c r="A552" s="29"/>
      <c r="B552" s="75"/>
      <c r="C552" s="29"/>
      <c r="D552" s="29"/>
      <c r="E552" s="755"/>
      <c r="F552" s="338"/>
      <c r="G552" s="29"/>
      <c r="H552" s="29"/>
      <c r="I552" s="29"/>
      <c r="J552" s="29"/>
      <c r="K552" s="29"/>
      <c r="L552" s="29"/>
      <c r="M552" s="29"/>
      <c r="N552" s="29"/>
      <c r="O552" s="29"/>
      <c r="P552" s="29"/>
      <c r="Q552" s="325"/>
      <c r="R552" s="325"/>
      <c r="S552" s="29"/>
      <c r="T552" s="325"/>
      <c r="U552" s="29"/>
      <c r="V552" s="29"/>
      <c r="W552" s="29"/>
      <c r="X552" s="29"/>
      <c r="Y552" s="29"/>
      <c r="Z552" s="29"/>
      <c r="AA552" s="29"/>
    </row>
    <row r="553" spans="1:27" ht="15.75" customHeight="1">
      <c r="A553" s="29"/>
      <c r="B553" s="75"/>
      <c r="C553" s="29"/>
      <c r="D553" s="29"/>
      <c r="E553" s="755"/>
      <c r="F553" s="338"/>
      <c r="G553" s="29"/>
      <c r="H553" s="29"/>
      <c r="I553" s="29"/>
      <c r="J553" s="29"/>
      <c r="K553" s="29"/>
      <c r="L553" s="29"/>
      <c r="M553" s="29"/>
      <c r="N553" s="29"/>
      <c r="O553" s="29"/>
      <c r="P553" s="29"/>
      <c r="Q553" s="325"/>
      <c r="R553" s="325"/>
      <c r="S553" s="29"/>
      <c r="T553" s="325"/>
      <c r="U553" s="29"/>
      <c r="V553" s="29"/>
      <c r="W553" s="29"/>
      <c r="X553" s="29"/>
      <c r="Y553" s="29"/>
      <c r="Z553" s="29"/>
      <c r="AA553" s="29"/>
    </row>
    <row r="554" spans="1:27" ht="15.75" customHeight="1">
      <c r="A554" s="29"/>
      <c r="B554" s="75"/>
      <c r="C554" s="29"/>
      <c r="D554" s="29"/>
      <c r="E554" s="755"/>
      <c r="F554" s="338"/>
      <c r="G554" s="29"/>
      <c r="H554" s="29"/>
      <c r="I554" s="29"/>
      <c r="J554" s="29"/>
      <c r="K554" s="29"/>
      <c r="L554" s="29"/>
      <c r="M554" s="29"/>
      <c r="N554" s="29"/>
      <c r="O554" s="29"/>
      <c r="P554" s="29"/>
      <c r="Q554" s="325"/>
      <c r="R554" s="325"/>
      <c r="S554" s="29"/>
      <c r="T554" s="325"/>
      <c r="U554" s="29"/>
      <c r="V554" s="29"/>
      <c r="W554" s="29"/>
      <c r="X554" s="29"/>
      <c r="Y554" s="29"/>
      <c r="Z554" s="29"/>
      <c r="AA554" s="29"/>
    </row>
    <row r="555" spans="1:27" ht="15.75" customHeight="1">
      <c r="A555" s="29"/>
      <c r="B555" s="75"/>
      <c r="C555" s="29"/>
      <c r="D555" s="29"/>
      <c r="E555" s="755"/>
      <c r="F555" s="338"/>
      <c r="G555" s="29"/>
      <c r="H555" s="29"/>
      <c r="I555" s="29"/>
      <c r="J555" s="29"/>
      <c r="K555" s="29"/>
      <c r="L555" s="29"/>
      <c r="M555" s="29"/>
      <c r="N555" s="29"/>
      <c r="O555" s="29"/>
      <c r="P555" s="29"/>
      <c r="Q555" s="325"/>
      <c r="R555" s="325"/>
      <c r="S555" s="29"/>
      <c r="T555" s="325"/>
      <c r="U555" s="29"/>
      <c r="V555" s="29"/>
      <c r="W555" s="29"/>
      <c r="X555" s="29"/>
      <c r="Y555" s="29"/>
      <c r="Z555" s="29"/>
      <c r="AA555" s="29"/>
    </row>
    <row r="556" spans="1:27" ht="15.75" customHeight="1">
      <c r="A556" s="29"/>
      <c r="B556" s="75"/>
      <c r="C556" s="29"/>
      <c r="D556" s="29"/>
      <c r="E556" s="755"/>
      <c r="F556" s="338"/>
      <c r="G556" s="29"/>
      <c r="H556" s="29"/>
      <c r="I556" s="29"/>
      <c r="J556" s="29"/>
      <c r="K556" s="29"/>
      <c r="L556" s="29"/>
      <c r="M556" s="29"/>
      <c r="N556" s="29"/>
      <c r="O556" s="29"/>
      <c r="P556" s="29"/>
      <c r="Q556" s="325"/>
      <c r="R556" s="325"/>
      <c r="S556" s="29"/>
      <c r="T556" s="325"/>
      <c r="U556" s="29"/>
      <c r="V556" s="29"/>
      <c r="W556" s="29"/>
      <c r="X556" s="29"/>
      <c r="Y556" s="29"/>
      <c r="Z556" s="29"/>
      <c r="AA556" s="29"/>
    </row>
    <row r="557" spans="1:27" ht="15.75" customHeight="1">
      <c r="A557" s="29"/>
      <c r="B557" s="75"/>
      <c r="C557" s="29"/>
      <c r="D557" s="29"/>
      <c r="E557" s="755"/>
      <c r="F557" s="338"/>
      <c r="G557" s="29"/>
      <c r="H557" s="29"/>
      <c r="I557" s="29"/>
      <c r="J557" s="29"/>
      <c r="K557" s="29"/>
      <c r="L557" s="29"/>
      <c r="M557" s="29"/>
      <c r="N557" s="29"/>
      <c r="O557" s="29"/>
      <c r="P557" s="29"/>
      <c r="Q557" s="325"/>
      <c r="R557" s="325"/>
      <c r="S557" s="29"/>
      <c r="T557" s="325"/>
      <c r="U557" s="29"/>
      <c r="V557" s="29"/>
      <c r="W557" s="29"/>
      <c r="X557" s="29"/>
      <c r="Y557" s="29"/>
      <c r="Z557" s="29"/>
      <c r="AA557" s="29"/>
    </row>
    <row r="558" spans="1:27" ht="15.75" customHeight="1">
      <c r="A558" s="29"/>
      <c r="B558" s="75"/>
      <c r="C558" s="29"/>
      <c r="D558" s="29"/>
      <c r="E558" s="755"/>
      <c r="F558" s="338"/>
      <c r="G558" s="29"/>
      <c r="H558" s="29"/>
      <c r="I558" s="29"/>
      <c r="J558" s="29"/>
      <c r="K558" s="29"/>
      <c r="L558" s="29"/>
      <c r="M558" s="29"/>
      <c r="N558" s="29"/>
      <c r="O558" s="29"/>
      <c r="P558" s="29"/>
      <c r="Q558" s="325"/>
      <c r="R558" s="325"/>
      <c r="S558" s="29"/>
      <c r="T558" s="325"/>
      <c r="U558" s="29"/>
      <c r="V558" s="29"/>
      <c r="W558" s="29"/>
      <c r="X558" s="29"/>
      <c r="Y558" s="29"/>
      <c r="Z558" s="29"/>
      <c r="AA558" s="29"/>
    </row>
    <row r="559" spans="1:27" ht="15.75" customHeight="1">
      <c r="A559" s="29"/>
      <c r="B559" s="75"/>
      <c r="C559" s="29"/>
      <c r="D559" s="29"/>
      <c r="E559" s="755"/>
      <c r="F559" s="338"/>
      <c r="G559" s="29"/>
      <c r="H559" s="29"/>
      <c r="I559" s="29"/>
      <c r="J559" s="29"/>
      <c r="K559" s="29"/>
      <c r="L559" s="29"/>
      <c r="M559" s="29"/>
      <c r="N559" s="29"/>
      <c r="O559" s="29"/>
      <c r="P559" s="29"/>
      <c r="Q559" s="325"/>
      <c r="R559" s="325"/>
      <c r="S559" s="29"/>
      <c r="T559" s="325"/>
      <c r="U559" s="29"/>
      <c r="V559" s="29"/>
      <c r="W559" s="29"/>
      <c r="X559" s="29"/>
      <c r="Y559" s="29"/>
      <c r="Z559" s="29"/>
      <c r="AA559" s="29"/>
    </row>
    <row r="560" spans="1:27" ht="15.75" customHeight="1">
      <c r="A560" s="29"/>
      <c r="B560" s="75"/>
      <c r="C560" s="29"/>
      <c r="D560" s="29"/>
      <c r="E560" s="755"/>
      <c r="F560" s="338"/>
      <c r="G560" s="29"/>
      <c r="H560" s="29"/>
      <c r="I560" s="29"/>
      <c r="J560" s="29"/>
      <c r="K560" s="29"/>
      <c r="L560" s="29"/>
      <c r="M560" s="29"/>
      <c r="N560" s="29"/>
      <c r="O560" s="29"/>
      <c r="P560" s="29"/>
      <c r="Q560" s="325"/>
      <c r="R560" s="325"/>
      <c r="S560" s="29"/>
      <c r="T560" s="325"/>
      <c r="U560" s="29"/>
      <c r="V560" s="29"/>
      <c r="W560" s="29"/>
      <c r="X560" s="29"/>
      <c r="Y560" s="29"/>
      <c r="Z560" s="29"/>
      <c r="AA560" s="29"/>
    </row>
    <row r="561" spans="1:27" ht="15.75" customHeight="1">
      <c r="A561" s="29"/>
      <c r="B561" s="75"/>
      <c r="C561" s="29"/>
      <c r="D561" s="29"/>
      <c r="E561" s="755"/>
      <c r="F561" s="338"/>
      <c r="G561" s="29"/>
      <c r="H561" s="29"/>
      <c r="I561" s="29"/>
      <c r="J561" s="29"/>
      <c r="K561" s="29"/>
      <c r="L561" s="29"/>
      <c r="M561" s="29"/>
      <c r="N561" s="29"/>
      <c r="O561" s="29"/>
      <c r="P561" s="29"/>
      <c r="Q561" s="325"/>
      <c r="R561" s="325"/>
      <c r="S561" s="29"/>
      <c r="T561" s="325"/>
      <c r="U561" s="29"/>
      <c r="V561" s="29"/>
      <c r="W561" s="29"/>
      <c r="X561" s="29"/>
      <c r="Y561" s="29"/>
      <c r="Z561" s="29"/>
      <c r="AA561" s="29"/>
    </row>
    <row r="562" spans="1:27" ht="15.75" customHeight="1">
      <c r="A562" s="29"/>
      <c r="B562" s="75"/>
      <c r="C562" s="29"/>
      <c r="D562" s="29"/>
      <c r="E562" s="755"/>
      <c r="F562" s="338"/>
      <c r="G562" s="29"/>
      <c r="H562" s="29"/>
      <c r="I562" s="29"/>
      <c r="J562" s="29"/>
      <c r="K562" s="29"/>
      <c r="L562" s="29"/>
      <c r="M562" s="29"/>
      <c r="N562" s="29"/>
      <c r="O562" s="29"/>
      <c r="P562" s="29"/>
      <c r="Q562" s="325"/>
      <c r="R562" s="325"/>
      <c r="S562" s="29"/>
      <c r="T562" s="325"/>
      <c r="U562" s="29"/>
      <c r="V562" s="29"/>
      <c r="W562" s="29"/>
      <c r="X562" s="29"/>
      <c r="Y562" s="29"/>
      <c r="Z562" s="29"/>
      <c r="AA562" s="29"/>
    </row>
    <row r="563" spans="1:27" ht="15.75" customHeight="1">
      <c r="A563" s="29"/>
      <c r="B563" s="75"/>
      <c r="C563" s="29"/>
      <c r="D563" s="29"/>
      <c r="E563" s="755"/>
      <c r="F563" s="338"/>
      <c r="G563" s="29"/>
      <c r="H563" s="29"/>
      <c r="I563" s="29"/>
      <c r="J563" s="29"/>
      <c r="K563" s="29"/>
      <c r="L563" s="29"/>
      <c r="M563" s="29"/>
      <c r="N563" s="29"/>
      <c r="O563" s="29"/>
      <c r="P563" s="29"/>
      <c r="Q563" s="325"/>
      <c r="R563" s="325"/>
      <c r="S563" s="29"/>
      <c r="T563" s="325"/>
      <c r="U563" s="29"/>
      <c r="V563" s="29"/>
      <c r="W563" s="29"/>
      <c r="X563" s="29"/>
      <c r="Y563" s="29"/>
      <c r="Z563" s="29"/>
      <c r="AA563" s="29"/>
    </row>
    <row r="564" spans="1:27" ht="15.75" customHeight="1">
      <c r="A564" s="29"/>
      <c r="B564" s="75"/>
      <c r="C564" s="29"/>
      <c r="D564" s="29"/>
      <c r="E564" s="755"/>
      <c r="F564" s="338"/>
      <c r="G564" s="29"/>
      <c r="H564" s="29"/>
      <c r="I564" s="29"/>
      <c r="J564" s="29"/>
      <c r="K564" s="29"/>
      <c r="L564" s="29"/>
      <c r="M564" s="29"/>
      <c r="N564" s="29"/>
      <c r="O564" s="29"/>
      <c r="P564" s="29"/>
      <c r="Q564" s="325"/>
      <c r="R564" s="325"/>
      <c r="S564" s="29"/>
      <c r="T564" s="325"/>
      <c r="U564" s="29"/>
      <c r="V564" s="29"/>
      <c r="W564" s="29"/>
      <c r="X564" s="29"/>
      <c r="Y564" s="29"/>
      <c r="Z564" s="29"/>
      <c r="AA564" s="29"/>
    </row>
    <row r="565" spans="1:27" ht="15.75" customHeight="1">
      <c r="A565" s="29"/>
      <c r="B565" s="75"/>
      <c r="C565" s="29"/>
      <c r="D565" s="29"/>
      <c r="E565" s="755"/>
      <c r="F565" s="338"/>
      <c r="G565" s="29"/>
      <c r="H565" s="29"/>
      <c r="I565" s="29"/>
      <c r="J565" s="29"/>
      <c r="K565" s="29"/>
      <c r="L565" s="29"/>
      <c r="M565" s="29"/>
      <c r="N565" s="29"/>
      <c r="O565" s="29"/>
      <c r="P565" s="29"/>
      <c r="Q565" s="325"/>
      <c r="R565" s="325"/>
      <c r="S565" s="29"/>
      <c r="T565" s="325"/>
      <c r="U565" s="29"/>
      <c r="V565" s="29"/>
      <c r="W565" s="29"/>
      <c r="X565" s="29"/>
      <c r="Y565" s="29"/>
      <c r="Z565" s="29"/>
      <c r="AA565" s="29"/>
    </row>
    <row r="566" spans="1:27" ht="15.75" customHeight="1">
      <c r="A566" s="29"/>
      <c r="B566" s="75"/>
      <c r="C566" s="29"/>
      <c r="D566" s="29"/>
      <c r="E566" s="755"/>
      <c r="F566" s="338"/>
      <c r="G566" s="29"/>
      <c r="H566" s="29"/>
      <c r="I566" s="29"/>
      <c r="J566" s="29"/>
      <c r="K566" s="29"/>
      <c r="L566" s="29"/>
      <c r="M566" s="29"/>
      <c r="N566" s="29"/>
      <c r="O566" s="29"/>
      <c r="P566" s="29"/>
      <c r="Q566" s="325"/>
      <c r="R566" s="325"/>
      <c r="S566" s="29"/>
      <c r="T566" s="325"/>
      <c r="U566" s="29"/>
      <c r="V566" s="29"/>
      <c r="W566" s="29"/>
      <c r="X566" s="29"/>
      <c r="Y566" s="29"/>
      <c r="Z566" s="29"/>
      <c r="AA566" s="29"/>
    </row>
    <row r="567" spans="1:27" ht="15.75" customHeight="1">
      <c r="A567" s="29"/>
      <c r="B567" s="75"/>
      <c r="C567" s="29"/>
      <c r="D567" s="29"/>
      <c r="E567" s="755"/>
      <c r="F567" s="338"/>
      <c r="G567" s="29"/>
      <c r="H567" s="29"/>
      <c r="I567" s="29"/>
      <c r="J567" s="29"/>
      <c r="K567" s="29"/>
      <c r="L567" s="29"/>
      <c r="M567" s="29"/>
      <c r="N567" s="29"/>
      <c r="O567" s="29"/>
      <c r="P567" s="29"/>
      <c r="Q567" s="325"/>
      <c r="R567" s="325"/>
      <c r="S567" s="29"/>
      <c r="T567" s="325"/>
      <c r="U567" s="29"/>
      <c r="V567" s="29"/>
      <c r="W567" s="29"/>
      <c r="X567" s="29"/>
      <c r="Y567" s="29"/>
      <c r="Z567" s="29"/>
      <c r="AA567" s="29"/>
    </row>
    <row r="568" spans="1:27" ht="15.75" customHeight="1">
      <c r="A568" s="29"/>
      <c r="B568" s="75"/>
      <c r="C568" s="29"/>
      <c r="D568" s="29"/>
      <c r="E568" s="755"/>
      <c r="F568" s="338"/>
      <c r="G568" s="29"/>
      <c r="H568" s="29"/>
      <c r="I568" s="29"/>
      <c r="J568" s="29"/>
      <c r="K568" s="29"/>
      <c r="L568" s="29"/>
      <c r="M568" s="29"/>
      <c r="N568" s="29"/>
      <c r="O568" s="29"/>
      <c r="P568" s="29"/>
      <c r="Q568" s="325"/>
      <c r="R568" s="325"/>
      <c r="S568" s="29"/>
      <c r="T568" s="325"/>
      <c r="U568" s="29"/>
      <c r="V568" s="29"/>
      <c r="W568" s="29"/>
      <c r="X568" s="29"/>
      <c r="Y568" s="29"/>
      <c r="Z568" s="29"/>
      <c r="AA568" s="29"/>
    </row>
    <row r="569" spans="1:27" ht="15.75" customHeight="1">
      <c r="A569" s="29"/>
      <c r="B569" s="75"/>
      <c r="C569" s="29"/>
      <c r="D569" s="29"/>
      <c r="E569" s="755"/>
      <c r="F569" s="338"/>
      <c r="G569" s="29"/>
      <c r="H569" s="29"/>
      <c r="I569" s="29"/>
      <c r="J569" s="29"/>
      <c r="K569" s="29"/>
      <c r="L569" s="29"/>
      <c r="M569" s="29"/>
      <c r="N569" s="29"/>
      <c r="O569" s="29"/>
      <c r="P569" s="29"/>
      <c r="Q569" s="325"/>
      <c r="R569" s="325"/>
      <c r="S569" s="29"/>
      <c r="T569" s="325"/>
      <c r="U569" s="29"/>
      <c r="V569" s="29"/>
      <c r="W569" s="29"/>
      <c r="X569" s="29"/>
      <c r="Y569" s="29"/>
      <c r="Z569" s="29"/>
      <c r="AA569" s="29"/>
    </row>
    <row r="570" spans="1:27" ht="15.75" customHeight="1">
      <c r="A570" s="29"/>
      <c r="B570" s="75"/>
      <c r="C570" s="29"/>
      <c r="D570" s="29"/>
      <c r="E570" s="755"/>
      <c r="F570" s="338"/>
      <c r="G570" s="29"/>
      <c r="H570" s="29"/>
      <c r="I570" s="29"/>
      <c r="J570" s="29"/>
      <c r="K570" s="29"/>
      <c r="L570" s="29"/>
      <c r="M570" s="29"/>
      <c r="N570" s="29"/>
      <c r="O570" s="29"/>
      <c r="P570" s="29"/>
      <c r="Q570" s="325"/>
      <c r="R570" s="325"/>
      <c r="S570" s="29"/>
      <c r="T570" s="325"/>
      <c r="U570" s="29"/>
      <c r="V570" s="29"/>
      <c r="W570" s="29"/>
      <c r="X570" s="29"/>
      <c r="Y570" s="29"/>
      <c r="Z570" s="29"/>
      <c r="AA570" s="29"/>
    </row>
    <row r="571" spans="1:27" ht="15.75" customHeight="1">
      <c r="A571" s="29"/>
      <c r="B571" s="75"/>
      <c r="C571" s="29"/>
      <c r="D571" s="29"/>
      <c r="E571" s="755"/>
      <c r="F571" s="338"/>
      <c r="G571" s="29"/>
      <c r="H571" s="29"/>
      <c r="I571" s="29"/>
      <c r="J571" s="29"/>
      <c r="K571" s="29"/>
      <c r="L571" s="29"/>
      <c r="M571" s="29"/>
      <c r="N571" s="29"/>
      <c r="O571" s="29"/>
      <c r="P571" s="29"/>
      <c r="Q571" s="325"/>
      <c r="R571" s="325"/>
      <c r="S571" s="29"/>
      <c r="T571" s="325"/>
      <c r="U571" s="29"/>
      <c r="V571" s="29"/>
      <c r="W571" s="29"/>
      <c r="X571" s="29"/>
      <c r="Y571" s="29"/>
      <c r="Z571" s="29"/>
      <c r="AA571" s="29"/>
    </row>
    <row r="572" spans="1:27" ht="15.75" customHeight="1">
      <c r="A572" s="29"/>
      <c r="B572" s="75"/>
      <c r="C572" s="29"/>
      <c r="D572" s="29"/>
      <c r="E572" s="755"/>
      <c r="F572" s="338"/>
      <c r="G572" s="29"/>
      <c r="H572" s="29"/>
      <c r="I572" s="29"/>
      <c r="J572" s="29"/>
      <c r="K572" s="29"/>
      <c r="L572" s="29"/>
      <c r="M572" s="29"/>
      <c r="N572" s="29"/>
      <c r="O572" s="29"/>
      <c r="P572" s="29"/>
      <c r="Q572" s="325"/>
      <c r="R572" s="325"/>
      <c r="S572" s="29"/>
      <c r="T572" s="325"/>
      <c r="U572" s="29"/>
      <c r="V572" s="29"/>
      <c r="W572" s="29"/>
      <c r="X572" s="29"/>
      <c r="Y572" s="29"/>
      <c r="Z572" s="29"/>
      <c r="AA572" s="29"/>
    </row>
    <row r="573" spans="1:27" ht="15.75" customHeight="1">
      <c r="A573" s="29"/>
      <c r="B573" s="75"/>
      <c r="C573" s="29"/>
      <c r="D573" s="29"/>
      <c r="E573" s="755"/>
      <c r="F573" s="338"/>
      <c r="G573" s="29"/>
      <c r="H573" s="29"/>
      <c r="I573" s="29"/>
      <c r="J573" s="29"/>
      <c r="K573" s="29"/>
      <c r="L573" s="29"/>
      <c r="M573" s="29"/>
      <c r="N573" s="29"/>
      <c r="O573" s="29"/>
      <c r="P573" s="29"/>
      <c r="Q573" s="325"/>
      <c r="R573" s="325"/>
      <c r="S573" s="29"/>
      <c r="T573" s="325"/>
      <c r="U573" s="29"/>
      <c r="V573" s="29"/>
      <c r="W573" s="29"/>
      <c r="X573" s="29"/>
      <c r="Y573" s="29"/>
      <c r="Z573" s="29"/>
      <c r="AA573" s="29"/>
    </row>
    <row r="574" spans="1:27" ht="15.75" customHeight="1">
      <c r="A574" s="29"/>
      <c r="B574" s="75"/>
      <c r="C574" s="29"/>
      <c r="D574" s="29"/>
      <c r="E574" s="755"/>
      <c r="F574" s="338"/>
      <c r="G574" s="29"/>
      <c r="H574" s="29"/>
      <c r="I574" s="29"/>
      <c r="J574" s="29"/>
      <c r="K574" s="29"/>
      <c r="L574" s="29"/>
      <c r="M574" s="29"/>
      <c r="N574" s="29"/>
      <c r="O574" s="29"/>
      <c r="P574" s="29"/>
      <c r="Q574" s="325"/>
      <c r="R574" s="325"/>
      <c r="S574" s="29"/>
      <c r="T574" s="325"/>
      <c r="U574" s="29"/>
      <c r="V574" s="29"/>
      <c r="W574" s="29"/>
      <c r="X574" s="29"/>
      <c r="Y574" s="29"/>
      <c r="Z574" s="29"/>
      <c r="AA574" s="29"/>
    </row>
    <row r="575" spans="1:27" ht="15.75" customHeight="1">
      <c r="A575" s="29"/>
      <c r="B575" s="75"/>
      <c r="C575" s="29"/>
      <c r="D575" s="29"/>
      <c r="E575" s="755"/>
      <c r="F575" s="338"/>
      <c r="G575" s="29"/>
      <c r="H575" s="29"/>
      <c r="I575" s="29"/>
      <c r="J575" s="29"/>
      <c r="K575" s="29"/>
      <c r="L575" s="29"/>
      <c r="M575" s="29"/>
      <c r="N575" s="29"/>
      <c r="O575" s="29"/>
      <c r="P575" s="29"/>
      <c r="Q575" s="325"/>
      <c r="R575" s="325"/>
      <c r="S575" s="29"/>
      <c r="T575" s="325"/>
      <c r="U575" s="29"/>
      <c r="V575" s="29"/>
      <c r="W575" s="29"/>
      <c r="X575" s="29"/>
      <c r="Y575" s="29"/>
      <c r="Z575" s="29"/>
      <c r="AA575" s="29"/>
    </row>
    <row r="576" spans="1:27" ht="15.75" customHeight="1">
      <c r="A576" s="29"/>
      <c r="B576" s="75"/>
      <c r="C576" s="29"/>
      <c r="D576" s="29"/>
      <c r="E576" s="755"/>
      <c r="F576" s="338"/>
      <c r="G576" s="29"/>
      <c r="H576" s="29"/>
      <c r="I576" s="29"/>
      <c r="J576" s="29"/>
      <c r="K576" s="29"/>
      <c r="L576" s="29"/>
      <c r="M576" s="29"/>
      <c r="N576" s="29"/>
      <c r="O576" s="29"/>
      <c r="P576" s="29"/>
      <c r="Q576" s="325"/>
      <c r="R576" s="325"/>
      <c r="S576" s="29"/>
      <c r="T576" s="325"/>
      <c r="U576" s="29"/>
      <c r="V576" s="29"/>
      <c r="W576" s="29"/>
      <c r="X576" s="29"/>
      <c r="Y576" s="29"/>
      <c r="Z576" s="29"/>
      <c r="AA576" s="29"/>
    </row>
    <row r="577" spans="1:27" ht="15.75" customHeight="1">
      <c r="A577" s="29"/>
      <c r="B577" s="75"/>
      <c r="C577" s="29"/>
      <c r="D577" s="29"/>
      <c r="E577" s="755"/>
      <c r="F577" s="338"/>
      <c r="G577" s="29"/>
      <c r="H577" s="29"/>
      <c r="I577" s="29"/>
      <c r="J577" s="29"/>
      <c r="K577" s="29"/>
      <c r="L577" s="29"/>
      <c r="M577" s="29"/>
      <c r="N577" s="29"/>
      <c r="O577" s="29"/>
      <c r="P577" s="29"/>
      <c r="Q577" s="325"/>
      <c r="R577" s="325"/>
      <c r="S577" s="29"/>
      <c r="T577" s="325"/>
      <c r="U577" s="29"/>
      <c r="V577" s="29"/>
      <c r="W577" s="29"/>
      <c r="X577" s="29"/>
      <c r="Y577" s="29"/>
      <c r="Z577" s="29"/>
      <c r="AA577" s="29"/>
    </row>
    <row r="578" spans="1:27" ht="15.75" customHeight="1">
      <c r="A578" s="29"/>
      <c r="B578" s="75"/>
      <c r="C578" s="29"/>
      <c r="D578" s="29"/>
      <c r="E578" s="755"/>
      <c r="F578" s="338"/>
      <c r="G578" s="29"/>
      <c r="H578" s="29"/>
      <c r="I578" s="29"/>
      <c r="J578" s="29"/>
      <c r="K578" s="29"/>
      <c r="L578" s="29"/>
      <c r="M578" s="29"/>
      <c r="N578" s="29"/>
      <c r="O578" s="29"/>
      <c r="P578" s="29"/>
      <c r="Q578" s="325"/>
      <c r="R578" s="325"/>
      <c r="S578" s="29"/>
      <c r="T578" s="325"/>
      <c r="U578" s="29"/>
      <c r="V578" s="29"/>
      <c r="W578" s="29"/>
      <c r="X578" s="29"/>
      <c r="Y578" s="29"/>
      <c r="Z578" s="29"/>
      <c r="AA578" s="29"/>
    </row>
    <row r="579" spans="1:27" ht="15.75" customHeight="1">
      <c r="A579" s="29"/>
      <c r="B579" s="75"/>
      <c r="C579" s="29"/>
      <c r="D579" s="29"/>
      <c r="E579" s="755"/>
      <c r="F579" s="338"/>
      <c r="G579" s="29"/>
      <c r="H579" s="29"/>
      <c r="I579" s="29"/>
      <c r="J579" s="29"/>
      <c r="K579" s="29"/>
      <c r="L579" s="29"/>
      <c r="M579" s="29"/>
      <c r="N579" s="29"/>
      <c r="O579" s="29"/>
      <c r="P579" s="29"/>
      <c r="Q579" s="325"/>
      <c r="R579" s="325"/>
      <c r="S579" s="29"/>
      <c r="T579" s="325"/>
      <c r="U579" s="29"/>
      <c r="V579" s="29"/>
      <c r="W579" s="29"/>
      <c r="X579" s="29"/>
      <c r="Y579" s="29"/>
      <c r="Z579" s="29"/>
      <c r="AA579" s="29"/>
    </row>
    <row r="580" spans="1:27" ht="15.75" customHeight="1">
      <c r="A580" s="29"/>
      <c r="B580" s="75"/>
      <c r="C580" s="29"/>
      <c r="D580" s="29"/>
      <c r="E580" s="755"/>
      <c r="F580" s="338"/>
      <c r="G580" s="29"/>
      <c r="H580" s="29"/>
      <c r="I580" s="29"/>
      <c r="J580" s="29"/>
      <c r="K580" s="29"/>
      <c r="L580" s="29"/>
      <c r="M580" s="29"/>
      <c r="N580" s="29"/>
      <c r="O580" s="29"/>
      <c r="P580" s="29"/>
      <c r="Q580" s="325"/>
      <c r="R580" s="325"/>
      <c r="S580" s="29"/>
      <c r="T580" s="325"/>
      <c r="U580" s="29"/>
      <c r="V580" s="29"/>
      <c r="W580" s="29"/>
      <c r="X580" s="29"/>
      <c r="Y580" s="29"/>
      <c r="Z580" s="29"/>
      <c r="AA580" s="29"/>
    </row>
    <row r="581" spans="1:27" ht="15.75" customHeight="1">
      <c r="A581" s="29"/>
      <c r="B581" s="75"/>
      <c r="C581" s="29"/>
      <c r="D581" s="29"/>
      <c r="E581" s="755"/>
      <c r="F581" s="338"/>
      <c r="G581" s="29"/>
      <c r="H581" s="29"/>
      <c r="I581" s="29"/>
      <c r="J581" s="29"/>
      <c r="K581" s="29"/>
      <c r="L581" s="29"/>
      <c r="M581" s="29"/>
      <c r="N581" s="29"/>
      <c r="O581" s="29"/>
      <c r="P581" s="29"/>
      <c r="Q581" s="325"/>
      <c r="R581" s="325"/>
      <c r="S581" s="29"/>
      <c r="T581" s="325"/>
      <c r="U581" s="29"/>
      <c r="V581" s="29"/>
      <c r="W581" s="29"/>
      <c r="X581" s="29"/>
      <c r="Y581" s="29"/>
      <c r="Z581" s="29"/>
      <c r="AA581" s="29"/>
    </row>
    <row r="582" spans="1:27" ht="15.75" customHeight="1">
      <c r="A582" s="29"/>
      <c r="B582" s="75"/>
      <c r="C582" s="29"/>
      <c r="D582" s="29"/>
      <c r="E582" s="755"/>
      <c r="F582" s="338"/>
      <c r="G582" s="29"/>
      <c r="H582" s="29"/>
      <c r="I582" s="29"/>
      <c r="J582" s="29"/>
      <c r="K582" s="29"/>
      <c r="L582" s="29"/>
      <c r="M582" s="29"/>
      <c r="N582" s="29"/>
      <c r="O582" s="29"/>
      <c r="P582" s="29"/>
      <c r="Q582" s="325"/>
      <c r="R582" s="325"/>
      <c r="S582" s="29"/>
      <c r="T582" s="325"/>
      <c r="U582" s="29"/>
      <c r="V582" s="29"/>
      <c r="W582" s="29"/>
      <c r="X582" s="29"/>
      <c r="Y582" s="29"/>
      <c r="Z582" s="29"/>
      <c r="AA582" s="29"/>
    </row>
    <row r="583" spans="1:27" ht="15.75" customHeight="1">
      <c r="A583" s="29"/>
      <c r="B583" s="75"/>
      <c r="C583" s="29"/>
      <c r="D583" s="29"/>
      <c r="E583" s="755"/>
      <c r="F583" s="338"/>
      <c r="G583" s="29"/>
      <c r="H583" s="29"/>
      <c r="I583" s="29"/>
      <c r="J583" s="29"/>
      <c r="K583" s="29"/>
      <c r="L583" s="29"/>
      <c r="M583" s="29"/>
      <c r="N583" s="29"/>
      <c r="O583" s="29"/>
      <c r="P583" s="29"/>
      <c r="Q583" s="325"/>
      <c r="R583" s="325"/>
      <c r="S583" s="29"/>
      <c r="T583" s="325"/>
      <c r="U583" s="29"/>
      <c r="V583" s="29"/>
      <c r="W583" s="29"/>
      <c r="X583" s="29"/>
      <c r="Y583" s="29"/>
      <c r="Z583" s="29"/>
      <c r="AA583" s="29"/>
    </row>
    <row r="584" spans="1:27" ht="15.75" customHeight="1">
      <c r="A584" s="29"/>
      <c r="B584" s="75"/>
      <c r="C584" s="29"/>
      <c r="D584" s="29"/>
      <c r="E584" s="755"/>
      <c r="F584" s="338"/>
      <c r="G584" s="29"/>
      <c r="H584" s="29"/>
      <c r="I584" s="29"/>
      <c r="J584" s="29"/>
      <c r="K584" s="29"/>
      <c r="L584" s="29"/>
      <c r="M584" s="29"/>
      <c r="N584" s="29"/>
      <c r="O584" s="29"/>
      <c r="P584" s="29"/>
      <c r="Q584" s="325"/>
      <c r="R584" s="325"/>
      <c r="S584" s="29"/>
      <c r="T584" s="325"/>
      <c r="U584" s="29"/>
      <c r="V584" s="29"/>
      <c r="W584" s="29"/>
      <c r="X584" s="29"/>
      <c r="Y584" s="29"/>
      <c r="Z584" s="29"/>
      <c r="AA584" s="29"/>
    </row>
    <row r="585" spans="1:27" ht="15.75" customHeight="1">
      <c r="A585" s="29"/>
      <c r="B585" s="75"/>
      <c r="C585" s="29"/>
      <c r="D585" s="29"/>
      <c r="E585" s="755"/>
      <c r="F585" s="338"/>
      <c r="G585" s="29"/>
      <c r="H585" s="29"/>
      <c r="I585" s="29"/>
      <c r="J585" s="29"/>
      <c r="K585" s="29"/>
      <c r="L585" s="29"/>
      <c r="M585" s="29"/>
      <c r="N585" s="29"/>
      <c r="O585" s="29"/>
      <c r="P585" s="29"/>
      <c r="Q585" s="325"/>
      <c r="R585" s="325"/>
      <c r="S585" s="29"/>
      <c r="T585" s="325"/>
      <c r="U585" s="29"/>
      <c r="V585" s="29"/>
      <c r="W585" s="29"/>
      <c r="X585" s="29"/>
      <c r="Y585" s="29"/>
      <c r="Z585" s="29"/>
      <c r="AA585" s="29"/>
    </row>
    <row r="586" spans="1:27" ht="15.75" customHeight="1">
      <c r="A586" s="29"/>
      <c r="B586" s="75"/>
      <c r="C586" s="29"/>
      <c r="D586" s="29"/>
      <c r="E586" s="755"/>
      <c r="F586" s="338"/>
      <c r="G586" s="29"/>
      <c r="H586" s="29"/>
      <c r="I586" s="29"/>
      <c r="J586" s="29"/>
      <c r="K586" s="29"/>
      <c r="L586" s="29"/>
      <c r="M586" s="29"/>
      <c r="N586" s="29"/>
      <c r="O586" s="29"/>
      <c r="P586" s="29"/>
      <c r="Q586" s="325"/>
      <c r="R586" s="325"/>
      <c r="S586" s="29"/>
      <c r="T586" s="325"/>
      <c r="U586" s="29"/>
      <c r="V586" s="29"/>
      <c r="W586" s="29"/>
      <c r="X586" s="29"/>
      <c r="Y586" s="29"/>
      <c r="Z586" s="29"/>
      <c r="AA586" s="29"/>
    </row>
    <row r="587" spans="1:27" ht="15.75" customHeight="1">
      <c r="A587" s="29"/>
      <c r="B587" s="75"/>
      <c r="C587" s="29"/>
      <c r="D587" s="29"/>
      <c r="E587" s="755"/>
      <c r="F587" s="338"/>
      <c r="G587" s="29"/>
      <c r="H587" s="29"/>
      <c r="I587" s="29"/>
      <c r="J587" s="29"/>
      <c r="K587" s="29"/>
      <c r="L587" s="29"/>
      <c r="M587" s="29"/>
      <c r="N587" s="29"/>
      <c r="O587" s="29"/>
      <c r="P587" s="29"/>
      <c r="Q587" s="325"/>
      <c r="R587" s="325"/>
      <c r="S587" s="29"/>
      <c r="T587" s="325"/>
      <c r="U587" s="29"/>
      <c r="V587" s="29"/>
      <c r="W587" s="29"/>
      <c r="X587" s="29"/>
      <c r="Y587" s="29"/>
      <c r="Z587" s="29"/>
      <c r="AA587" s="29"/>
    </row>
    <row r="588" spans="1:27" ht="15.75" customHeight="1">
      <c r="A588" s="29"/>
      <c r="B588" s="75"/>
      <c r="C588" s="29"/>
      <c r="D588" s="29"/>
      <c r="E588" s="755"/>
      <c r="F588" s="338"/>
      <c r="G588" s="29"/>
      <c r="H588" s="29"/>
      <c r="I588" s="29"/>
      <c r="J588" s="29"/>
      <c r="K588" s="29"/>
      <c r="L588" s="29"/>
      <c r="M588" s="29"/>
      <c r="N588" s="29"/>
      <c r="O588" s="29"/>
      <c r="P588" s="29"/>
      <c r="Q588" s="325"/>
      <c r="R588" s="325"/>
      <c r="S588" s="29"/>
      <c r="T588" s="325"/>
      <c r="U588" s="29"/>
      <c r="V588" s="29"/>
      <c r="W588" s="29"/>
      <c r="X588" s="29"/>
      <c r="Y588" s="29"/>
      <c r="Z588" s="29"/>
      <c r="AA588" s="29"/>
    </row>
    <row r="589" spans="1:27" ht="15.75" customHeight="1">
      <c r="A589" s="29"/>
      <c r="B589" s="75"/>
      <c r="C589" s="29"/>
      <c r="D589" s="29"/>
      <c r="E589" s="755"/>
      <c r="F589" s="338"/>
      <c r="G589" s="29"/>
      <c r="H589" s="29"/>
      <c r="I589" s="29"/>
      <c r="J589" s="29"/>
      <c r="K589" s="29"/>
      <c r="L589" s="29"/>
      <c r="M589" s="29"/>
      <c r="N589" s="29"/>
      <c r="O589" s="29"/>
      <c r="P589" s="29"/>
      <c r="Q589" s="325"/>
      <c r="R589" s="325"/>
      <c r="S589" s="29"/>
      <c r="T589" s="325"/>
      <c r="U589" s="29"/>
      <c r="V589" s="29"/>
      <c r="W589" s="29"/>
      <c r="X589" s="29"/>
      <c r="Y589" s="29"/>
      <c r="Z589" s="29"/>
      <c r="AA589" s="29"/>
    </row>
    <row r="590" spans="1:27" ht="15.75" customHeight="1">
      <c r="A590" s="29"/>
      <c r="B590" s="75"/>
      <c r="C590" s="29"/>
      <c r="D590" s="29"/>
      <c r="E590" s="755"/>
      <c r="F590" s="338"/>
      <c r="G590" s="29"/>
      <c r="H590" s="29"/>
      <c r="I590" s="29"/>
      <c r="J590" s="29"/>
      <c r="K590" s="29"/>
      <c r="L590" s="29"/>
      <c r="M590" s="29"/>
      <c r="N590" s="29"/>
      <c r="O590" s="29"/>
      <c r="P590" s="29"/>
      <c r="Q590" s="325"/>
      <c r="R590" s="325"/>
      <c r="S590" s="29"/>
      <c r="T590" s="325"/>
      <c r="U590" s="29"/>
      <c r="V590" s="29"/>
      <c r="W590" s="29"/>
      <c r="X590" s="29"/>
      <c r="Y590" s="29"/>
      <c r="Z590" s="29"/>
      <c r="AA590" s="29"/>
    </row>
    <row r="591" spans="1:27" ht="15.75" customHeight="1">
      <c r="A591" s="29"/>
      <c r="B591" s="75"/>
      <c r="C591" s="29"/>
      <c r="D591" s="29"/>
      <c r="E591" s="755"/>
      <c r="F591" s="338"/>
      <c r="G591" s="29"/>
      <c r="H591" s="29"/>
      <c r="I591" s="29"/>
      <c r="J591" s="29"/>
      <c r="K591" s="29"/>
      <c r="L591" s="29"/>
      <c r="M591" s="29"/>
      <c r="N591" s="29"/>
      <c r="O591" s="29"/>
      <c r="P591" s="29"/>
      <c r="Q591" s="325"/>
      <c r="R591" s="325"/>
      <c r="S591" s="29"/>
      <c r="T591" s="325"/>
      <c r="U591" s="29"/>
      <c r="V591" s="29"/>
      <c r="W591" s="29"/>
      <c r="X591" s="29"/>
      <c r="Y591" s="29"/>
      <c r="Z591" s="29"/>
      <c r="AA591" s="29"/>
    </row>
    <row r="592" spans="1:27" ht="15.75" customHeight="1">
      <c r="A592" s="29"/>
      <c r="B592" s="75"/>
      <c r="C592" s="29"/>
      <c r="D592" s="29"/>
      <c r="E592" s="755"/>
      <c r="F592" s="338"/>
      <c r="G592" s="29"/>
      <c r="H592" s="29"/>
      <c r="I592" s="29"/>
      <c r="J592" s="29"/>
      <c r="K592" s="29"/>
      <c r="L592" s="29"/>
      <c r="M592" s="29"/>
      <c r="N592" s="29"/>
      <c r="O592" s="29"/>
      <c r="P592" s="29"/>
      <c r="Q592" s="325"/>
      <c r="R592" s="325"/>
      <c r="S592" s="29"/>
      <c r="T592" s="325"/>
      <c r="U592" s="29"/>
      <c r="V592" s="29"/>
      <c r="W592" s="29"/>
      <c r="X592" s="29"/>
      <c r="Y592" s="29"/>
      <c r="Z592" s="29"/>
      <c r="AA592" s="29"/>
    </row>
    <row r="593" spans="1:27" ht="15.75" customHeight="1">
      <c r="A593" s="29"/>
      <c r="B593" s="75"/>
      <c r="C593" s="29"/>
      <c r="D593" s="29"/>
      <c r="E593" s="755"/>
      <c r="F593" s="338"/>
      <c r="G593" s="29"/>
      <c r="H593" s="29"/>
      <c r="I593" s="29"/>
      <c r="J593" s="29"/>
      <c r="K593" s="29"/>
      <c r="L593" s="29"/>
      <c r="M593" s="29"/>
      <c r="N593" s="29"/>
      <c r="O593" s="29"/>
      <c r="P593" s="29"/>
      <c r="Q593" s="325"/>
      <c r="R593" s="325"/>
      <c r="S593" s="29"/>
      <c r="T593" s="325"/>
      <c r="U593" s="29"/>
      <c r="V593" s="29"/>
      <c r="W593" s="29"/>
      <c r="X593" s="29"/>
      <c r="Y593" s="29"/>
      <c r="Z593" s="29"/>
      <c r="AA593" s="29"/>
    </row>
    <row r="594" spans="1:27" ht="15.75" customHeight="1">
      <c r="A594" s="29"/>
      <c r="B594" s="75"/>
      <c r="C594" s="29"/>
      <c r="D594" s="29"/>
      <c r="E594" s="755"/>
      <c r="F594" s="338"/>
      <c r="G594" s="29"/>
      <c r="H594" s="29"/>
      <c r="I594" s="29"/>
      <c r="J594" s="29"/>
      <c r="K594" s="29"/>
      <c r="L594" s="29"/>
      <c r="M594" s="29"/>
      <c r="N594" s="29"/>
      <c r="O594" s="29"/>
      <c r="P594" s="29"/>
      <c r="Q594" s="325"/>
      <c r="R594" s="325"/>
      <c r="S594" s="29"/>
      <c r="T594" s="325"/>
      <c r="U594" s="29"/>
      <c r="V594" s="29"/>
      <c r="W594" s="29"/>
      <c r="X594" s="29"/>
      <c r="Y594" s="29"/>
      <c r="Z594" s="29"/>
      <c r="AA594" s="29"/>
    </row>
    <row r="595" spans="1:27" ht="15.75" customHeight="1">
      <c r="A595" s="29"/>
      <c r="B595" s="75"/>
      <c r="C595" s="29"/>
      <c r="D595" s="29"/>
      <c r="E595" s="755"/>
      <c r="F595" s="338"/>
      <c r="G595" s="29"/>
      <c r="H595" s="29"/>
      <c r="I595" s="29"/>
      <c r="J595" s="29"/>
      <c r="K595" s="29"/>
      <c r="L595" s="29"/>
      <c r="M595" s="29"/>
      <c r="N595" s="29"/>
      <c r="O595" s="29"/>
      <c r="P595" s="29"/>
      <c r="Q595" s="325"/>
      <c r="R595" s="325"/>
      <c r="S595" s="29"/>
      <c r="T595" s="325"/>
      <c r="U595" s="29"/>
      <c r="V595" s="29"/>
      <c r="W595" s="29"/>
      <c r="X595" s="29"/>
      <c r="Y595" s="29"/>
      <c r="Z595" s="29"/>
      <c r="AA595" s="29"/>
    </row>
    <row r="596" spans="1:27" ht="15.75" customHeight="1">
      <c r="A596" s="29"/>
      <c r="B596" s="75"/>
      <c r="C596" s="29"/>
      <c r="D596" s="29"/>
      <c r="E596" s="755"/>
      <c r="F596" s="338"/>
      <c r="G596" s="29"/>
      <c r="H596" s="29"/>
      <c r="I596" s="29"/>
      <c r="J596" s="29"/>
      <c r="K596" s="29"/>
      <c r="L596" s="29"/>
      <c r="M596" s="29"/>
      <c r="N596" s="29"/>
      <c r="O596" s="29"/>
      <c r="P596" s="29"/>
      <c r="Q596" s="325"/>
      <c r="R596" s="325"/>
      <c r="S596" s="29"/>
      <c r="T596" s="325"/>
      <c r="U596" s="29"/>
      <c r="V596" s="29"/>
      <c r="W596" s="29"/>
      <c r="X596" s="29"/>
      <c r="Y596" s="29"/>
      <c r="Z596" s="29"/>
      <c r="AA596" s="29"/>
    </row>
    <row r="597" spans="1:27" ht="15.75" customHeight="1">
      <c r="A597" s="29"/>
      <c r="B597" s="75"/>
      <c r="C597" s="29"/>
      <c r="D597" s="29"/>
      <c r="E597" s="755"/>
      <c r="F597" s="338"/>
      <c r="G597" s="29"/>
      <c r="H597" s="29"/>
      <c r="I597" s="29"/>
      <c r="J597" s="29"/>
      <c r="K597" s="29"/>
      <c r="L597" s="29"/>
      <c r="M597" s="29"/>
      <c r="N597" s="29"/>
      <c r="O597" s="29"/>
      <c r="P597" s="29"/>
      <c r="Q597" s="325"/>
      <c r="R597" s="325"/>
      <c r="S597" s="29"/>
      <c r="T597" s="325"/>
      <c r="U597" s="29"/>
      <c r="V597" s="29"/>
      <c r="W597" s="29"/>
      <c r="X597" s="29"/>
      <c r="Y597" s="29"/>
      <c r="Z597" s="29"/>
      <c r="AA597" s="29"/>
    </row>
    <row r="598" spans="1:27" ht="15.75" customHeight="1">
      <c r="A598" s="29"/>
      <c r="B598" s="75"/>
      <c r="C598" s="29"/>
      <c r="D598" s="29"/>
      <c r="E598" s="755"/>
      <c r="F598" s="338"/>
      <c r="G598" s="29"/>
      <c r="H598" s="29"/>
      <c r="I598" s="29"/>
      <c r="J598" s="29"/>
      <c r="K598" s="29"/>
      <c r="L598" s="29"/>
      <c r="M598" s="29"/>
      <c r="N598" s="29"/>
      <c r="O598" s="29"/>
      <c r="P598" s="29"/>
      <c r="Q598" s="325"/>
      <c r="R598" s="325"/>
      <c r="S598" s="29"/>
      <c r="T598" s="325"/>
      <c r="U598" s="29"/>
      <c r="V598" s="29"/>
      <c r="W598" s="29"/>
      <c r="X598" s="29"/>
      <c r="Y598" s="29"/>
      <c r="Z598" s="29"/>
      <c r="AA598" s="29"/>
    </row>
    <row r="599" spans="1:27" ht="15.75" customHeight="1">
      <c r="A599" s="29"/>
      <c r="B599" s="75"/>
      <c r="C599" s="29"/>
      <c r="D599" s="29"/>
      <c r="E599" s="755"/>
      <c r="F599" s="338"/>
      <c r="G599" s="29"/>
      <c r="H599" s="29"/>
      <c r="I599" s="29"/>
      <c r="J599" s="29"/>
      <c r="K599" s="29"/>
      <c r="L599" s="29"/>
      <c r="M599" s="29"/>
      <c r="N599" s="29"/>
      <c r="O599" s="29"/>
      <c r="P599" s="29"/>
      <c r="Q599" s="325"/>
      <c r="R599" s="325"/>
      <c r="S599" s="29"/>
      <c r="T599" s="325"/>
      <c r="U599" s="29"/>
      <c r="V599" s="29"/>
      <c r="W599" s="29"/>
      <c r="X599" s="29"/>
      <c r="Y599" s="29"/>
      <c r="Z599" s="29"/>
      <c r="AA599" s="29"/>
    </row>
    <row r="600" spans="1:27" ht="15.75" customHeight="1">
      <c r="A600" s="29"/>
      <c r="B600" s="75"/>
      <c r="C600" s="29"/>
      <c r="D600" s="29"/>
      <c r="E600" s="755"/>
      <c r="F600" s="338"/>
      <c r="G600" s="29"/>
      <c r="H600" s="29"/>
      <c r="I600" s="29"/>
      <c r="J600" s="29"/>
      <c r="K600" s="29"/>
      <c r="L600" s="29"/>
      <c r="M600" s="29"/>
      <c r="N600" s="29"/>
      <c r="O600" s="29"/>
      <c r="P600" s="29"/>
      <c r="Q600" s="325"/>
      <c r="R600" s="325"/>
      <c r="S600" s="29"/>
      <c r="T600" s="325"/>
      <c r="U600" s="29"/>
      <c r="V600" s="29"/>
      <c r="W600" s="29"/>
      <c r="X600" s="29"/>
      <c r="Y600" s="29"/>
      <c r="Z600" s="29"/>
      <c r="AA600" s="29"/>
    </row>
    <row r="601" spans="1:27" ht="15.75" customHeight="1">
      <c r="A601" s="29"/>
      <c r="B601" s="75"/>
      <c r="C601" s="29"/>
      <c r="D601" s="29"/>
      <c r="E601" s="755"/>
      <c r="F601" s="338"/>
      <c r="G601" s="29"/>
      <c r="H601" s="29"/>
      <c r="I601" s="29"/>
      <c r="J601" s="29"/>
      <c r="K601" s="29"/>
      <c r="L601" s="29"/>
      <c r="M601" s="29"/>
      <c r="N601" s="29"/>
      <c r="O601" s="29"/>
      <c r="P601" s="29"/>
      <c r="Q601" s="325"/>
      <c r="R601" s="325"/>
      <c r="S601" s="29"/>
      <c r="T601" s="325"/>
      <c r="U601" s="29"/>
      <c r="V601" s="29"/>
      <c r="W601" s="29"/>
      <c r="X601" s="29"/>
      <c r="Y601" s="29"/>
      <c r="Z601" s="29"/>
      <c r="AA601" s="29"/>
    </row>
    <row r="602" spans="1:27" ht="15.75" customHeight="1">
      <c r="A602" s="29"/>
      <c r="B602" s="75"/>
      <c r="C602" s="29"/>
      <c r="D602" s="29"/>
      <c r="E602" s="755"/>
      <c r="F602" s="338"/>
      <c r="G602" s="29"/>
      <c r="H602" s="29"/>
      <c r="I602" s="29"/>
      <c r="J602" s="29"/>
      <c r="K602" s="29"/>
      <c r="L602" s="29"/>
      <c r="M602" s="29"/>
      <c r="N602" s="29"/>
      <c r="O602" s="29"/>
      <c r="P602" s="29"/>
      <c r="Q602" s="325"/>
      <c r="R602" s="325"/>
      <c r="S602" s="29"/>
      <c r="T602" s="325"/>
      <c r="U602" s="29"/>
      <c r="V602" s="29"/>
      <c r="W602" s="29"/>
      <c r="X602" s="29"/>
      <c r="Y602" s="29"/>
      <c r="Z602" s="29"/>
      <c r="AA602" s="29"/>
    </row>
    <row r="603" spans="1:27" ht="15.75" customHeight="1">
      <c r="A603" s="29"/>
      <c r="B603" s="75"/>
      <c r="C603" s="29"/>
      <c r="D603" s="29"/>
      <c r="E603" s="755"/>
      <c r="F603" s="338"/>
      <c r="G603" s="29"/>
      <c r="H603" s="29"/>
      <c r="I603" s="29"/>
      <c r="J603" s="29"/>
      <c r="K603" s="29"/>
      <c r="L603" s="29"/>
      <c r="M603" s="29"/>
      <c r="N603" s="29"/>
      <c r="O603" s="29"/>
      <c r="P603" s="29"/>
      <c r="Q603" s="325"/>
      <c r="R603" s="325"/>
      <c r="S603" s="29"/>
      <c r="T603" s="325"/>
      <c r="U603" s="29"/>
      <c r="V603" s="29"/>
      <c r="W603" s="29"/>
      <c r="X603" s="29"/>
      <c r="Y603" s="29"/>
      <c r="Z603" s="29"/>
      <c r="AA603" s="29"/>
    </row>
    <row r="604" spans="1:27" ht="15.75" customHeight="1">
      <c r="A604" s="29"/>
      <c r="B604" s="75"/>
      <c r="C604" s="29"/>
      <c r="D604" s="29"/>
      <c r="E604" s="755"/>
      <c r="F604" s="338"/>
      <c r="G604" s="29"/>
      <c r="H604" s="29"/>
      <c r="I604" s="29"/>
      <c r="J604" s="29"/>
      <c r="K604" s="29"/>
      <c r="L604" s="29"/>
      <c r="M604" s="29"/>
      <c r="N604" s="29"/>
      <c r="O604" s="29"/>
      <c r="P604" s="29"/>
      <c r="Q604" s="325"/>
      <c r="R604" s="325"/>
      <c r="S604" s="29"/>
      <c r="T604" s="325"/>
      <c r="U604" s="29"/>
      <c r="V604" s="29"/>
      <c r="W604" s="29"/>
      <c r="X604" s="29"/>
      <c r="Y604" s="29"/>
      <c r="Z604" s="29"/>
      <c r="AA604" s="29"/>
    </row>
    <row r="605" spans="1:27" ht="15.75" customHeight="1">
      <c r="A605" s="29"/>
      <c r="B605" s="75"/>
      <c r="C605" s="29"/>
      <c r="D605" s="29"/>
      <c r="E605" s="755"/>
      <c r="F605" s="338"/>
      <c r="G605" s="29"/>
      <c r="H605" s="29"/>
      <c r="I605" s="29"/>
      <c r="J605" s="29"/>
      <c r="K605" s="29"/>
      <c r="L605" s="29"/>
      <c r="M605" s="29"/>
      <c r="N605" s="29"/>
      <c r="O605" s="29"/>
      <c r="P605" s="29"/>
      <c r="Q605" s="325"/>
      <c r="R605" s="325"/>
      <c r="S605" s="29"/>
      <c r="T605" s="325"/>
      <c r="U605" s="29"/>
      <c r="V605" s="29"/>
      <c r="W605" s="29"/>
      <c r="X605" s="29"/>
      <c r="Y605" s="29"/>
      <c r="Z605" s="29"/>
      <c r="AA605" s="29"/>
    </row>
    <row r="606" spans="1:27" ht="15.75" customHeight="1">
      <c r="A606" s="29"/>
      <c r="B606" s="75"/>
      <c r="C606" s="29"/>
      <c r="D606" s="29"/>
      <c r="E606" s="755"/>
      <c r="F606" s="338"/>
      <c r="G606" s="29"/>
      <c r="H606" s="29"/>
      <c r="I606" s="29"/>
      <c r="J606" s="29"/>
      <c r="K606" s="29"/>
      <c r="L606" s="29"/>
      <c r="M606" s="29"/>
      <c r="N606" s="29"/>
      <c r="O606" s="29"/>
      <c r="P606" s="29"/>
      <c r="Q606" s="325"/>
      <c r="R606" s="325"/>
      <c r="S606" s="29"/>
      <c r="T606" s="325"/>
      <c r="U606" s="29"/>
      <c r="V606" s="29"/>
      <c r="W606" s="29"/>
      <c r="X606" s="29"/>
      <c r="Y606" s="29"/>
      <c r="Z606" s="29"/>
      <c r="AA606" s="29"/>
    </row>
    <row r="607" spans="1:27" ht="15.75" customHeight="1">
      <c r="A607" s="29"/>
      <c r="B607" s="75"/>
      <c r="C607" s="29"/>
      <c r="D607" s="29"/>
      <c r="E607" s="755"/>
      <c r="F607" s="338"/>
      <c r="G607" s="29"/>
      <c r="H607" s="29"/>
      <c r="I607" s="29"/>
      <c r="J607" s="29"/>
      <c r="K607" s="29"/>
      <c r="L607" s="29"/>
      <c r="M607" s="29"/>
      <c r="N607" s="29"/>
      <c r="O607" s="29"/>
      <c r="P607" s="29"/>
      <c r="Q607" s="325"/>
      <c r="R607" s="325"/>
      <c r="S607" s="29"/>
      <c r="T607" s="325"/>
      <c r="U607" s="29"/>
      <c r="V607" s="29"/>
      <c r="W607" s="29"/>
      <c r="X607" s="29"/>
      <c r="Y607" s="29"/>
      <c r="Z607" s="29"/>
      <c r="AA607" s="29"/>
    </row>
    <row r="608" spans="1:27" ht="15.75" customHeight="1">
      <c r="A608" s="29"/>
      <c r="B608" s="75"/>
      <c r="C608" s="29"/>
      <c r="D608" s="29"/>
      <c r="E608" s="755"/>
      <c r="F608" s="338"/>
      <c r="G608" s="29"/>
      <c r="H608" s="29"/>
      <c r="I608" s="29"/>
      <c r="J608" s="29"/>
      <c r="K608" s="29"/>
      <c r="L608" s="29"/>
      <c r="M608" s="29"/>
      <c r="N608" s="29"/>
      <c r="O608" s="29"/>
      <c r="P608" s="29"/>
      <c r="Q608" s="325"/>
      <c r="R608" s="325"/>
      <c r="S608" s="29"/>
      <c r="T608" s="325"/>
      <c r="U608" s="29"/>
      <c r="V608" s="29"/>
      <c r="W608" s="29"/>
      <c r="X608" s="29"/>
      <c r="Y608" s="29"/>
      <c r="Z608" s="29"/>
      <c r="AA608" s="29"/>
    </row>
    <row r="609" spans="1:27" ht="15.75" customHeight="1">
      <c r="A609" s="29"/>
      <c r="B609" s="75"/>
      <c r="C609" s="29"/>
      <c r="D609" s="29"/>
      <c r="E609" s="755"/>
      <c r="F609" s="338"/>
      <c r="G609" s="29"/>
      <c r="H609" s="29"/>
      <c r="I609" s="29"/>
      <c r="J609" s="29"/>
      <c r="K609" s="29"/>
      <c r="L609" s="29"/>
      <c r="M609" s="29"/>
      <c r="N609" s="29"/>
      <c r="O609" s="29"/>
      <c r="P609" s="29"/>
      <c r="Q609" s="325"/>
      <c r="R609" s="325"/>
      <c r="S609" s="29"/>
      <c r="T609" s="325"/>
      <c r="U609" s="29"/>
      <c r="V609" s="29"/>
      <c r="W609" s="29"/>
      <c r="X609" s="29"/>
      <c r="Y609" s="29"/>
      <c r="Z609" s="29"/>
      <c r="AA609" s="29"/>
    </row>
    <row r="610" spans="1:27" ht="15.75" customHeight="1">
      <c r="A610" s="29"/>
      <c r="B610" s="75"/>
      <c r="C610" s="29"/>
      <c r="D610" s="29"/>
      <c r="E610" s="755"/>
      <c r="F610" s="338"/>
      <c r="G610" s="29"/>
      <c r="H610" s="29"/>
      <c r="I610" s="29"/>
      <c r="J610" s="29"/>
      <c r="K610" s="29"/>
      <c r="L610" s="29"/>
      <c r="M610" s="29"/>
      <c r="N610" s="29"/>
      <c r="O610" s="29"/>
      <c r="P610" s="29"/>
      <c r="Q610" s="325"/>
      <c r="R610" s="325"/>
      <c r="S610" s="29"/>
      <c r="T610" s="325"/>
      <c r="U610" s="29"/>
      <c r="V610" s="29"/>
      <c r="W610" s="29"/>
      <c r="X610" s="29"/>
      <c r="Y610" s="29"/>
      <c r="Z610" s="29"/>
      <c r="AA610" s="29"/>
    </row>
    <row r="611" spans="1:27" ht="15.75" customHeight="1">
      <c r="A611" s="29"/>
      <c r="B611" s="75"/>
      <c r="C611" s="29"/>
      <c r="D611" s="29"/>
      <c r="E611" s="755"/>
      <c r="F611" s="338"/>
      <c r="G611" s="29"/>
      <c r="H611" s="29"/>
      <c r="I611" s="29"/>
      <c r="J611" s="29"/>
      <c r="K611" s="29"/>
      <c r="L611" s="29"/>
      <c r="M611" s="29"/>
      <c r="N611" s="29"/>
      <c r="O611" s="29"/>
      <c r="P611" s="29"/>
      <c r="Q611" s="325"/>
      <c r="R611" s="325"/>
      <c r="S611" s="29"/>
      <c r="T611" s="325"/>
      <c r="U611" s="29"/>
      <c r="V611" s="29"/>
      <c r="W611" s="29"/>
      <c r="X611" s="29"/>
      <c r="Y611" s="29"/>
      <c r="Z611" s="29"/>
      <c r="AA611" s="29"/>
    </row>
    <row r="612" spans="1:27" ht="15.75" customHeight="1">
      <c r="A612" s="29"/>
      <c r="B612" s="75"/>
      <c r="C612" s="29"/>
      <c r="D612" s="29"/>
      <c r="E612" s="755"/>
      <c r="F612" s="338"/>
      <c r="G612" s="29"/>
      <c r="H612" s="29"/>
      <c r="I612" s="29"/>
      <c r="J612" s="29"/>
      <c r="K612" s="29"/>
      <c r="L612" s="29"/>
      <c r="M612" s="29"/>
      <c r="N612" s="29"/>
      <c r="O612" s="29"/>
      <c r="P612" s="29"/>
      <c r="Q612" s="325"/>
      <c r="R612" s="325"/>
      <c r="S612" s="29"/>
      <c r="T612" s="325"/>
      <c r="U612" s="29"/>
      <c r="V612" s="29"/>
      <c r="W612" s="29"/>
      <c r="X612" s="29"/>
      <c r="Y612" s="29"/>
      <c r="Z612" s="29"/>
      <c r="AA612" s="29"/>
    </row>
    <row r="613" spans="1:27" ht="15.75" customHeight="1">
      <c r="A613" s="29"/>
      <c r="B613" s="75"/>
      <c r="C613" s="29"/>
      <c r="D613" s="29"/>
      <c r="E613" s="755"/>
      <c r="F613" s="338"/>
      <c r="G613" s="29"/>
      <c r="H613" s="29"/>
      <c r="I613" s="29"/>
      <c r="J613" s="29"/>
      <c r="K613" s="29"/>
      <c r="L613" s="29"/>
      <c r="M613" s="29"/>
      <c r="N613" s="29"/>
      <c r="O613" s="29"/>
      <c r="P613" s="29"/>
      <c r="Q613" s="325"/>
      <c r="R613" s="325"/>
      <c r="S613" s="29"/>
      <c r="T613" s="325"/>
      <c r="U613" s="29"/>
      <c r="V613" s="29"/>
      <c r="W613" s="29"/>
      <c r="X613" s="29"/>
      <c r="Y613" s="29"/>
      <c r="Z613" s="29"/>
      <c r="AA613" s="29"/>
    </row>
    <row r="614" spans="1:27" ht="15.75" customHeight="1">
      <c r="A614" s="29"/>
      <c r="B614" s="75"/>
      <c r="C614" s="29"/>
      <c r="D614" s="29"/>
      <c r="E614" s="755"/>
      <c r="F614" s="338"/>
      <c r="G614" s="29"/>
      <c r="H614" s="29"/>
      <c r="I614" s="29"/>
      <c r="J614" s="29"/>
      <c r="K614" s="29"/>
      <c r="L614" s="29"/>
      <c r="M614" s="29"/>
      <c r="N614" s="29"/>
      <c r="O614" s="29"/>
      <c r="P614" s="29"/>
      <c r="Q614" s="325"/>
      <c r="R614" s="325"/>
      <c r="S614" s="29"/>
      <c r="T614" s="325"/>
      <c r="U614" s="29"/>
      <c r="V614" s="29"/>
      <c r="W614" s="29"/>
      <c r="X614" s="29"/>
      <c r="Y614" s="29"/>
      <c r="Z614" s="29"/>
      <c r="AA614" s="29"/>
    </row>
    <row r="615" spans="1:27" ht="15.75" customHeight="1">
      <c r="A615" s="29"/>
      <c r="B615" s="75"/>
      <c r="C615" s="29"/>
      <c r="D615" s="29"/>
      <c r="E615" s="755"/>
      <c r="F615" s="338"/>
      <c r="G615" s="29"/>
      <c r="H615" s="29"/>
      <c r="I615" s="29"/>
      <c r="J615" s="29"/>
      <c r="K615" s="29"/>
      <c r="L615" s="29"/>
      <c r="M615" s="29"/>
      <c r="N615" s="29"/>
      <c r="O615" s="29"/>
      <c r="P615" s="29"/>
      <c r="Q615" s="325"/>
      <c r="R615" s="325"/>
      <c r="S615" s="29"/>
      <c r="T615" s="325"/>
      <c r="U615" s="29"/>
      <c r="V615" s="29"/>
      <c r="W615" s="29"/>
      <c r="X615" s="29"/>
      <c r="Y615" s="29"/>
      <c r="Z615" s="29"/>
      <c r="AA615" s="29"/>
    </row>
    <row r="616" spans="1:27" ht="15.75" customHeight="1">
      <c r="A616" s="29"/>
      <c r="B616" s="75"/>
      <c r="C616" s="29"/>
      <c r="D616" s="29"/>
      <c r="E616" s="755"/>
      <c r="F616" s="338"/>
      <c r="G616" s="29"/>
      <c r="H616" s="29"/>
      <c r="I616" s="29"/>
      <c r="J616" s="29"/>
      <c r="K616" s="29"/>
      <c r="L616" s="29"/>
      <c r="M616" s="29"/>
      <c r="N616" s="29"/>
      <c r="O616" s="29"/>
      <c r="P616" s="29"/>
      <c r="Q616" s="325"/>
      <c r="R616" s="325"/>
      <c r="S616" s="29"/>
      <c r="T616" s="325"/>
      <c r="U616" s="29"/>
      <c r="V616" s="29"/>
      <c r="W616" s="29"/>
      <c r="X616" s="29"/>
      <c r="Y616" s="29"/>
      <c r="Z616" s="29"/>
      <c r="AA616" s="29"/>
    </row>
    <row r="617" spans="1:27" ht="15.75" customHeight="1">
      <c r="A617" s="29"/>
      <c r="B617" s="75"/>
      <c r="C617" s="29"/>
      <c r="D617" s="29"/>
      <c r="E617" s="755"/>
      <c r="F617" s="338"/>
      <c r="G617" s="29"/>
      <c r="H617" s="29"/>
      <c r="I617" s="29"/>
      <c r="J617" s="29"/>
      <c r="K617" s="29"/>
      <c r="L617" s="29"/>
      <c r="M617" s="29"/>
      <c r="N617" s="29"/>
      <c r="O617" s="29"/>
      <c r="P617" s="29"/>
      <c r="Q617" s="325"/>
      <c r="R617" s="325"/>
      <c r="S617" s="29"/>
      <c r="T617" s="325"/>
      <c r="U617" s="29"/>
      <c r="V617" s="29"/>
      <c r="W617" s="29"/>
      <c r="X617" s="29"/>
      <c r="Y617" s="29"/>
      <c r="Z617" s="29"/>
      <c r="AA617" s="29"/>
    </row>
    <row r="618" spans="1:27" ht="15.75" customHeight="1">
      <c r="A618" s="29"/>
      <c r="B618" s="75"/>
      <c r="C618" s="29"/>
      <c r="D618" s="29"/>
      <c r="E618" s="755"/>
      <c r="F618" s="338"/>
      <c r="G618" s="29"/>
      <c r="H618" s="29"/>
      <c r="I618" s="29"/>
      <c r="J618" s="29"/>
      <c r="K618" s="29"/>
      <c r="L618" s="29"/>
      <c r="M618" s="29"/>
      <c r="N618" s="29"/>
      <c r="O618" s="29"/>
      <c r="P618" s="29"/>
      <c r="Q618" s="325"/>
      <c r="R618" s="325"/>
      <c r="S618" s="29"/>
      <c r="T618" s="325"/>
      <c r="U618" s="29"/>
      <c r="V618" s="29"/>
      <c r="W618" s="29"/>
      <c r="X618" s="29"/>
      <c r="Y618" s="29"/>
      <c r="Z618" s="29"/>
      <c r="AA618" s="29"/>
    </row>
    <row r="619" spans="1:27" ht="15.75" customHeight="1">
      <c r="A619" s="29"/>
      <c r="B619" s="75"/>
      <c r="C619" s="29"/>
      <c r="D619" s="29"/>
      <c r="E619" s="755"/>
      <c r="F619" s="338"/>
      <c r="G619" s="29"/>
      <c r="H619" s="29"/>
      <c r="I619" s="29"/>
      <c r="J619" s="29"/>
      <c r="K619" s="29"/>
      <c r="L619" s="29"/>
      <c r="M619" s="29"/>
      <c r="N619" s="29"/>
      <c r="O619" s="29"/>
      <c r="P619" s="29"/>
      <c r="Q619" s="325"/>
      <c r="R619" s="325"/>
      <c r="S619" s="29"/>
      <c r="T619" s="325"/>
      <c r="U619" s="29"/>
      <c r="V619" s="29"/>
      <c r="W619" s="29"/>
      <c r="X619" s="29"/>
      <c r="Y619" s="29"/>
      <c r="Z619" s="29"/>
      <c r="AA619" s="29"/>
    </row>
    <row r="620" spans="1:27" ht="15.75" customHeight="1">
      <c r="A620" s="29"/>
      <c r="B620" s="75"/>
      <c r="C620" s="29"/>
      <c r="D620" s="29"/>
      <c r="E620" s="755"/>
      <c r="F620" s="338"/>
      <c r="G620" s="29"/>
      <c r="H620" s="29"/>
      <c r="I620" s="29"/>
      <c r="J620" s="29"/>
      <c r="K620" s="29"/>
      <c r="L620" s="29"/>
      <c r="M620" s="29"/>
      <c r="N620" s="29"/>
      <c r="O620" s="29"/>
      <c r="P620" s="29"/>
      <c r="Q620" s="325"/>
      <c r="R620" s="325"/>
      <c r="S620" s="29"/>
      <c r="T620" s="325"/>
      <c r="U620" s="29"/>
      <c r="V620" s="29"/>
      <c r="W620" s="29"/>
      <c r="X620" s="29"/>
      <c r="Y620" s="29"/>
      <c r="Z620" s="29"/>
      <c r="AA620" s="29"/>
    </row>
    <row r="621" spans="1:27" ht="15.75" customHeight="1">
      <c r="A621" s="29"/>
      <c r="B621" s="75"/>
      <c r="C621" s="29"/>
      <c r="D621" s="29"/>
      <c r="E621" s="755"/>
      <c r="F621" s="338"/>
      <c r="G621" s="29"/>
      <c r="H621" s="29"/>
      <c r="I621" s="29"/>
      <c r="J621" s="29"/>
      <c r="K621" s="29"/>
      <c r="L621" s="29"/>
      <c r="M621" s="29"/>
      <c r="N621" s="29"/>
      <c r="O621" s="29"/>
      <c r="P621" s="29"/>
      <c r="Q621" s="325"/>
      <c r="R621" s="325"/>
      <c r="S621" s="29"/>
      <c r="T621" s="325"/>
      <c r="U621" s="29"/>
      <c r="V621" s="29"/>
      <c r="W621" s="29"/>
      <c r="X621" s="29"/>
      <c r="Y621" s="29"/>
      <c r="Z621" s="29"/>
      <c r="AA621" s="29"/>
    </row>
    <row r="622" spans="1:27" ht="15.75" customHeight="1">
      <c r="A622" s="29"/>
      <c r="B622" s="75"/>
      <c r="C622" s="29"/>
      <c r="D622" s="29"/>
      <c r="E622" s="755"/>
      <c r="F622" s="338"/>
      <c r="G622" s="29"/>
      <c r="H622" s="29"/>
      <c r="I622" s="29"/>
      <c r="J622" s="29"/>
      <c r="K622" s="29"/>
      <c r="L622" s="29"/>
      <c r="M622" s="29"/>
      <c r="N622" s="29"/>
      <c r="O622" s="29"/>
      <c r="P622" s="29"/>
      <c r="Q622" s="325"/>
      <c r="R622" s="325"/>
      <c r="S622" s="29"/>
      <c r="T622" s="325"/>
      <c r="U622" s="29"/>
      <c r="V622" s="29"/>
      <c r="W622" s="29"/>
      <c r="X622" s="29"/>
      <c r="Y622" s="29"/>
      <c r="Z622" s="29"/>
      <c r="AA622" s="29"/>
    </row>
    <row r="623" spans="1:27" ht="15.75" customHeight="1">
      <c r="A623" s="29"/>
      <c r="B623" s="75"/>
      <c r="C623" s="29"/>
      <c r="D623" s="29"/>
      <c r="E623" s="755"/>
      <c r="F623" s="338"/>
      <c r="G623" s="29"/>
      <c r="H623" s="29"/>
      <c r="I623" s="29"/>
      <c r="J623" s="29"/>
      <c r="K623" s="29"/>
      <c r="L623" s="29"/>
      <c r="M623" s="29"/>
      <c r="N623" s="29"/>
      <c r="O623" s="29"/>
      <c r="P623" s="29"/>
      <c r="Q623" s="325"/>
      <c r="R623" s="325"/>
      <c r="S623" s="29"/>
      <c r="T623" s="325"/>
      <c r="U623" s="29"/>
      <c r="V623" s="29"/>
      <c r="W623" s="29"/>
      <c r="X623" s="29"/>
      <c r="Y623" s="29"/>
      <c r="Z623" s="29"/>
      <c r="AA623" s="29"/>
    </row>
    <row r="624" spans="1:27" ht="15.75" customHeight="1">
      <c r="A624" s="29"/>
      <c r="B624" s="75"/>
      <c r="C624" s="29"/>
      <c r="D624" s="29"/>
      <c r="E624" s="755"/>
      <c r="F624" s="338"/>
      <c r="G624" s="29"/>
      <c r="H624" s="29"/>
      <c r="I624" s="29"/>
      <c r="J624" s="29"/>
      <c r="K624" s="29"/>
      <c r="L624" s="29"/>
      <c r="M624" s="29"/>
      <c r="N624" s="29"/>
      <c r="O624" s="29"/>
      <c r="P624" s="29"/>
      <c r="Q624" s="325"/>
      <c r="R624" s="325"/>
      <c r="S624" s="29"/>
      <c r="T624" s="325"/>
      <c r="U624" s="29"/>
      <c r="V624" s="29"/>
      <c r="W624" s="29"/>
      <c r="X624" s="29"/>
      <c r="Y624" s="29"/>
      <c r="Z624" s="29"/>
      <c r="AA624" s="29"/>
    </row>
    <row r="625" spans="1:27" ht="15.75" customHeight="1">
      <c r="A625" s="29"/>
      <c r="B625" s="75"/>
      <c r="C625" s="29"/>
      <c r="D625" s="29"/>
      <c r="E625" s="755"/>
      <c r="F625" s="338"/>
      <c r="G625" s="29"/>
      <c r="H625" s="29"/>
      <c r="I625" s="29"/>
      <c r="J625" s="29"/>
      <c r="K625" s="29"/>
      <c r="L625" s="29"/>
      <c r="M625" s="29"/>
      <c r="N625" s="29"/>
      <c r="O625" s="29"/>
      <c r="P625" s="29"/>
      <c r="Q625" s="325"/>
      <c r="R625" s="325"/>
      <c r="S625" s="29"/>
      <c r="T625" s="325"/>
      <c r="U625" s="29"/>
      <c r="V625" s="29"/>
      <c r="W625" s="29"/>
      <c r="X625" s="29"/>
      <c r="Y625" s="29"/>
      <c r="Z625" s="29"/>
      <c r="AA625" s="29"/>
    </row>
    <row r="626" spans="1:27" ht="15.75" customHeight="1">
      <c r="A626" s="29"/>
      <c r="B626" s="75"/>
      <c r="C626" s="29"/>
      <c r="D626" s="29"/>
      <c r="E626" s="755"/>
      <c r="F626" s="338"/>
      <c r="G626" s="29"/>
      <c r="H626" s="29"/>
      <c r="I626" s="29"/>
      <c r="J626" s="29"/>
      <c r="K626" s="29"/>
      <c r="L626" s="29"/>
      <c r="M626" s="29"/>
      <c r="N626" s="29"/>
      <c r="O626" s="29"/>
      <c r="P626" s="29"/>
      <c r="Q626" s="325"/>
      <c r="R626" s="325"/>
      <c r="S626" s="29"/>
      <c r="T626" s="325"/>
      <c r="U626" s="29"/>
      <c r="V626" s="29"/>
      <c r="W626" s="29"/>
      <c r="X626" s="29"/>
      <c r="Y626" s="29"/>
      <c r="Z626" s="29"/>
      <c r="AA626" s="29"/>
    </row>
    <row r="627" spans="1:27" ht="15.75" customHeight="1">
      <c r="A627" s="29"/>
      <c r="B627" s="75"/>
      <c r="C627" s="29"/>
      <c r="D627" s="29"/>
      <c r="E627" s="755"/>
      <c r="F627" s="338"/>
      <c r="G627" s="29"/>
      <c r="H627" s="29"/>
      <c r="I627" s="29"/>
      <c r="J627" s="29"/>
      <c r="K627" s="29"/>
      <c r="L627" s="29"/>
      <c r="M627" s="29"/>
      <c r="N627" s="29"/>
      <c r="O627" s="29"/>
      <c r="P627" s="29"/>
      <c r="Q627" s="325"/>
      <c r="R627" s="325"/>
      <c r="S627" s="29"/>
      <c r="T627" s="325"/>
      <c r="U627" s="29"/>
      <c r="V627" s="29"/>
      <c r="W627" s="29"/>
      <c r="X627" s="29"/>
      <c r="Y627" s="29"/>
      <c r="Z627" s="29"/>
      <c r="AA627" s="29"/>
    </row>
    <row r="628" spans="1:27" ht="15.75" customHeight="1">
      <c r="A628" s="29"/>
      <c r="B628" s="75"/>
      <c r="C628" s="29"/>
      <c r="D628" s="29"/>
      <c r="E628" s="755"/>
      <c r="F628" s="338"/>
      <c r="G628" s="29"/>
      <c r="H628" s="29"/>
      <c r="I628" s="29"/>
      <c r="J628" s="29"/>
      <c r="K628" s="29"/>
      <c r="L628" s="29"/>
      <c r="M628" s="29"/>
      <c r="N628" s="29"/>
      <c r="O628" s="29"/>
      <c r="P628" s="29"/>
      <c r="Q628" s="325"/>
      <c r="R628" s="325"/>
      <c r="S628" s="29"/>
      <c r="T628" s="325"/>
      <c r="U628" s="29"/>
      <c r="V628" s="29"/>
      <c r="W628" s="29"/>
      <c r="X628" s="29"/>
      <c r="Y628" s="29"/>
      <c r="Z628" s="29"/>
      <c r="AA628" s="29"/>
    </row>
    <row r="629" spans="1:27" ht="15.75" customHeight="1">
      <c r="A629" s="29"/>
      <c r="B629" s="75"/>
      <c r="C629" s="29"/>
      <c r="D629" s="29"/>
      <c r="E629" s="755"/>
      <c r="F629" s="338"/>
      <c r="G629" s="29"/>
      <c r="H629" s="29"/>
      <c r="I629" s="29"/>
      <c r="J629" s="29"/>
      <c r="K629" s="29"/>
      <c r="L629" s="29"/>
      <c r="M629" s="29"/>
      <c r="N629" s="29"/>
      <c r="O629" s="29"/>
      <c r="P629" s="29"/>
      <c r="Q629" s="325"/>
      <c r="R629" s="325"/>
      <c r="S629" s="29"/>
      <c r="T629" s="325"/>
      <c r="U629" s="29"/>
      <c r="V629" s="29"/>
      <c r="W629" s="29"/>
      <c r="X629" s="29"/>
      <c r="Y629" s="29"/>
      <c r="Z629" s="29"/>
      <c r="AA629" s="29"/>
    </row>
    <row r="630" spans="1:27" ht="15.75" customHeight="1">
      <c r="A630" s="29"/>
      <c r="B630" s="75"/>
      <c r="C630" s="29"/>
      <c r="D630" s="29"/>
      <c r="E630" s="755"/>
      <c r="F630" s="338"/>
      <c r="G630" s="29"/>
      <c r="H630" s="29"/>
      <c r="I630" s="29"/>
      <c r="J630" s="29"/>
      <c r="K630" s="29"/>
      <c r="L630" s="29"/>
      <c r="M630" s="29"/>
      <c r="N630" s="29"/>
      <c r="O630" s="29"/>
      <c r="P630" s="29"/>
      <c r="Q630" s="325"/>
      <c r="R630" s="325"/>
      <c r="S630" s="29"/>
      <c r="T630" s="325"/>
      <c r="U630" s="29"/>
      <c r="V630" s="29"/>
      <c r="W630" s="29"/>
      <c r="X630" s="29"/>
      <c r="Y630" s="29"/>
      <c r="Z630" s="29"/>
      <c r="AA630" s="29"/>
    </row>
    <row r="631" spans="1:27" ht="15.75" customHeight="1">
      <c r="A631" s="29"/>
      <c r="B631" s="75"/>
      <c r="C631" s="29"/>
      <c r="D631" s="29"/>
      <c r="E631" s="755"/>
      <c r="F631" s="338"/>
      <c r="G631" s="29"/>
      <c r="H631" s="29"/>
      <c r="I631" s="29"/>
      <c r="J631" s="29"/>
      <c r="K631" s="29"/>
      <c r="L631" s="29"/>
      <c r="M631" s="29"/>
      <c r="N631" s="29"/>
      <c r="O631" s="29"/>
      <c r="P631" s="29"/>
      <c r="Q631" s="325"/>
      <c r="R631" s="325"/>
      <c r="S631" s="29"/>
      <c r="T631" s="325"/>
      <c r="U631" s="29"/>
      <c r="V631" s="29"/>
      <c r="W631" s="29"/>
      <c r="X631" s="29"/>
      <c r="Y631" s="29"/>
      <c r="Z631" s="29"/>
      <c r="AA631" s="29"/>
    </row>
    <row r="632" spans="1:27" ht="15.75" customHeight="1">
      <c r="A632" s="29"/>
      <c r="B632" s="75"/>
      <c r="C632" s="29"/>
      <c r="D632" s="29"/>
      <c r="E632" s="755"/>
      <c r="F632" s="338"/>
      <c r="G632" s="29"/>
      <c r="H632" s="29"/>
      <c r="I632" s="29"/>
      <c r="J632" s="29"/>
      <c r="K632" s="29"/>
      <c r="L632" s="29"/>
      <c r="M632" s="29"/>
      <c r="N632" s="29"/>
      <c r="O632" s="29"/>
      <c r="P632" s="29"/>
      <c r="Q632" s="325"/>
      <c r="R632" s="325"/>
      <c r="S632" s="29"/>
      <c r="T632" s="325"/>
      <c r="U632" s="29"/>
      <c r="V632" s="29"/>
      <c r="W632" s="29"/>
      <c r="X632" s="29"/>
      <c r="Y632" s="29"/>
      <c r="Z632" s="29"/>
      <c r="AA632" s="29"/>
    </row>
    <row r="633" spans="1:27" ht="15.75" customHeight="1">
      <c r="A633" s="29"/>
      <c r="B633" s="75"/>
      <c r="C633" s="29"/>
      <c r="D633" s="29"/>
      <c r="E633" s="755"/>
      <c r="F633" s="338"/>
      <c r="G633" s="29"/>
      <c r="H633" s="29"/>
      <c r="I633" s="29"/>
      <c r="J633" s="29"/>
      <c r="K633" s="29"/>
      <c r="L633" s="29"/>
      <c r="M633" s="29"/>
      <c r="N633" s="29"/>
      <c r="O633" s="29"/>
      <c r="P633" s="29"/>
      <c r="Q633" s="325"/>
      <c r="R633" s="325"/>
      <c r="S633" s="29"/>
      <c r="T633" s="325"/>
      <c r="U633" s="29"/>
      <c r="V633" s="29"/>
      <c r="W633" s="29"/>
      <c r="X633" s="29"/>
      <c r="Y633" s="29"/>
      <c r="Z633" s="29"/>
      <c r="AA633" s="29"/>
    </row>
    <row r="634" spans="1:27" ht="15.75" customHeight="1">
      <c r="A634" s="29"/>
      <c r="B634" s="75"/>
      <c r="C634" s="29"/>
      <c r="D634" s="29"/>
      <c r="E634" s="755"/>
      <c r="F634" s="338"/>
      <c r="G634" s="29"/>
      <c r="H634" s="29"/>
      <c r="I634" s="29"/>
      <c r="J634" s="29"/>
      <c r="K634" s="29"/>
      <c r="L634" s="29"/>
      <c r="M634" s="29"/>
      <c r="N634" s="29"/>
      <c r="O634" s="29"/>
      <c r="P634" s="29"/>
      <c r="Q634" s="325"/>
      <c r="R634" s="325"/>
      <c r="S634" s="29"/>
      <c r="T634" s="325"/>
      <c r="U634" s="29"/>
      <c r="V634" s="29"/>
      <c r="W634" s="29"/>
      <c r="X634" s="29"/>
      <c r="Y634" s="29"/>
      <c r="Z634" s="29"/>
      <c r="AA634" s="29"/>
    </row>
    <row r="635" spans="1:27" ht="15.75" customHeight="1">
      <c r="A635" s="29"/>
      <c r="B635" s="75"/>
      <c r="C635" s="29"/>
      <c r="D635" s="29"/>
      <c r="E635" s="755"/>
      <c r="F635" s="338"/>
      <c r="G635" s="29"/>
      <c r="H635" s="29"/>
      <c r="I635" s="29"/>
      <c r="J635" s="29"/>
      <c r="K635" s="29"/>
      <c r="L635" s="29"/>
      <c r="M635" s="29"/>
      <c r="N635" s="29"/>
      <c r="O635" s="29"/>
      <c r="P635" s="29"/>
      <c r="Q635" s="325"/>
      <c r="R635" s="325"/>
      <c r="S635" s="29"/>
      <c r="T635" s="325"/>
      <c r="U635" s="29"/>
      <c r="V635" s="29"/>
      <c r="W635" s="29"/>
      <c r="X635" s="29"/>
      <c r="Y635" s="29"/>
      <c r="Z635" s="29"/>
      <c r="AA635" s="29"/>
    </row>
    <row r="636" spans="1:27" ht="15.75" customHeight="1">
      <c r="A636" s="29"/>
      <c r="B636" s="75"/>
      <c r="C636" s="29"/>
      <c r="D636" s="29"/>
      <c r="E636" s="755"/>
      <c r="F636" s="338"/>
      <c r="G636" s="29"/>
      <c r="H636" s="29"/>
      <c r="I636" s="29"/>
      <c r="J636" s="29"/>
      <c r="K636" s="29"/>
      <c r="L636" s="29"/>
      <c r="M636" s="29"/>
      <c r="N636" s="29"/>
      <c r="O636" s="29"/>
      <c r="P636" s="29"/>
      <c r="Q636" s="325"/>
      <c r="R636" s="325"/>
      <c r="S636" s="29"/>
      <c r="T636" s="325"/>
      <c r="U636" s="29"/>
      <c r="V636" s="29"/>
      <c r="W636" s="29"/>
      <c r="X636" s="29"/>
      <c r="Y636" s="29"/>
      <c r="Z636" s="29"/>
      <c r="AA636" s="29"/>
    </row>
    <row r="637" spans="1:27" ht="15.75" customHeight="1">
      <c r="A637" s="29"/>
      <c r="B637" s="75"/>
      <c r="C637" s="29"/>
      <c r="D637" s="29"/>
      <c r="E637" s="755"/>
      <c r="F637" s="338"/>
      <c r="G637" s="29"/>
      <c r="H637" s="29"/>
      <c r="I637" s="29"/>
      <c r="J637" s="29"/>
      <c r="K637" s="29"/>
      <c r="L637" s="29"/>
      <c r="M637" s="29"/>
      <c r="N637" s="29"/>
      <c r="O637" s="29"/>
      <c r="P637" s="29"/>
      <c r="Q637" s="325"/>
      <c r="R637" s="325"/>
      <c r="S637" s="29"/>
      <c r="T637" s="325"/>
      <c r="U637" s="29"/>
      <c r="V637" s="29"/>
      <c r="W637" s="29"/>
      <c r="X637" s="29"/>
      <c r="Y637" s="29"/>
      <c r="Z637" s="29"/>
      <c r="AA637" s="29"/>
    </row>
    <row r="638" spans="1:27" ht="15.75" customHeight="1">
      <c r="A638" s="29"/>
      <c r="B638" s="75"/>
      <c r="C638" s="29"/>
      <c r="D638" s="29"/>
      <c r="E638" s="755"/>
      <c r="F638" s="338"/>
      <c r="G638" s="29"/>
      <c r="H638" s="29"/>
      <c r="I638" s="29"/>
      <c r="J638" s="29"/>
      <c r="K638" s="29"/>
      <c r="L638" s="29"/>
      <c r="M638" s="29"/>
      <c r="N638" s="29"/>
      <c r="O638" s="29"/>
      <c r="P638" s="29"/>
      <c r="Q638" s="325"/>
      <c r="R638" s="325"/>
      <c r="S638" s="29"/>
      <c r="T638" s="325"/>
      <c r="U638" s="29"/>
      <c r="V638" s="29"/>
      <c r="W638" s="29"/>
      <c r="X638" s="29"/>
      <c r="Y638" s="29"/>
      <c r="Z638" s="29"/>
      <c r="AA638" s="29"/>
    </row>
    <row r="639" spans="1:27" ht="15.75" customHeight="1">
      <c r="A639" s="29"/>
      <c r="B639" s="75"/>
      <c r="C639" s="29"/>
      <c r="D639" s="29"/>
      <c r="E639" s="755"/>
      <c r="F639" s="338"/>
      <c r="G639" s="29"/>
      <c r="H639" s="29"/>
      <c r="I639" s="29"/>
      <c r="J639" s="29"/>
      <c r="K639" s="29"/>
      <c r="L639" s="29"/>
      <c r="M639" s="29"/>
      <c r="N639" s="29"/>
      <c r="O639" s="29"/>
      <c r="P639" s="29"/>
      <c r="Q639" s="325"/>
      <c r="R639" s="325"/>
      <c r="S639" s="29"/>
      <c r="T639" s="325"/>
      <c r="U639" s="29"/>
      <c r="V639" s="29"/>
      <c r="W639" s="29"/>
      <c r="X639" s="29"/>
      <c r="Y639" s="29"/>
      <c r="Z639" s="29"/>
      <c r="AA639" s="29"/>
    </row>
    <row r="640" spans="1:27" ht="15.75" customHeight="1">
      <c r="A640" s="29"/>
      <c r="B640" s="75"/>
      <c r="C640" s="29"/>
      <c r="D640" s="29"/>
      <c r="E640" s="755"/>
      <c r="F640" s="338"/>
      <c r="G640" s="29"/>
      <c r="H640" s="29"/>
      <c r="I640" s="29"/>
      <c r="J640" s="29"/>
      <c r="K640" s="29"/>
      <c r="L640" s="29"/>
      <c r="M640" s="29"/>
      <c r="N640" s="29"/>
      <c r="O640" s="29"/>
      <c r="P640" s="29"/>
      <c r="Q640" s="325"/>
      <c r="R640" s="325"/>
      <c r="S640" s="29"/>
      <c r="T640" s="325"/>
      <c r="U640" s="29"/>
      <c r="V640" s="29"/>
      <c r="W640" s="29"/>
      <c r="X640" s="29"/>
      <c r="Y640" s="29"/>
      <c r="Z640" s="29"/>
      <c r="AA640" s="29"/>
    </row>
    <row r="641" spans="1:27" ht="15.75" customHeight="1">
      <c r="A641" s="29"/>
      <c r="B641" s="75"/>
      <c r="C641" s="29"/>
      <c r="D641" s="29"/>
      <c r="E641" s="755"/>
      <c r="F641" s="338"/>
      <c r="G641" s="29"/>
      <c r="H641" s="29"/>
      <c r="I641" s="29"/>
      <c r="J641" s="29"/>
      <c r="K641" s="29"/>
      <c r="L641" s="29"/>
      <c r="M641" s="29"/>
      <c r="N641" s="29"/>
      <c r="O641" s="29"/>
      <c r="P641" s="29"/>
      <c r="Q641" s="325"/>
      <c r="R641" s="325"/>
      <c r="S641" s="29"/>
      <c r="T641" s="325"/>
      <c r="U641" s="29"/>
      <c r="V641" s="29"/>
      <c r="W641" s="29"/>
      <c r="X641" s="29"/>
      <c r="Y641" s="29"/>
      <c r="Z641" s="29"/>
      <c r="AA641" s="29"/>
    </row>
    <row r="642" spans="1:27" ht="15.75" customHeight="1">
      <c r="A642" s="29"/>
      <c r="B642" s="75"/>
      <c r="C642" s="29"/>
      <c r="D642" s="29"/>
      <c r="E642" s="755"/>
      <c r="F642" s="338"/>
      <c r="G642" s="29"/>
      <c r="H642" s="29"/>
      <c r="I642" s="29"/>
      <c r="J642" s="29"/>
      <c r="K642" s="29"/>
      <c r="L642" s="29"/>
      <c r="M642" s="29"/>
      <c r="N642" s="29"/>
      <c r="O642" s="29"/>
      <c r="P642" s="29"/>
      <c r="Q642" s="325"/>
      <c r="R642" s="325"/>
      <c r="S642" s="29"/>
      <c r="T642" s="325"/>
      <c r="U642" s="29"/>
      <c r="V642" s="29"/>
      <c r="W642" s="29"/>
      <c r="X642" s="29"/>
      <c r="Y642" s="29"/>
      <c r="Z642" s="29"/>
      <c r="AA642" s="29"/>
    </row>
    <row r="643" spans="1:27" ht="15.75" customHeight="1">
      <c r="A643" s="29"/>
      <c r="B643" s="75"/>
      <c r="C643" s="29"/>
      <c r="D643" s="29"/>
      <c r="E643" s="755"/>
      <c r="F643" s="338"/>
      <c r="G643" s="29"/>
      <c r="H643" s="29"/>
      <c r="I643" s="29"/>
      <c r="J643" s="29"/>
      <c r="K643" s="29"/>
      <c r="L643" s="29"/>
      <c r="M643" s="29"/>
      <c r="N643" s="29"/>
      <c r="O643" s="29"/>
      <c r="P643" s="29"/>
      <c r="Q643" s="325"/>
      <c r="R643" s="325"/>
      <c r="S643" s="29"/>
      <c r="T643" s="325"/>
      <c r="U643" s="29"/>
      <c r="V643" s="29"/>
      <c r="W643" s="29"/>
      <c r="X643" s="29"/>
      <c r="Y643" s="29"/>
      <c r="Z643" s="29"/>
      <c r="AA643" s="29"/>
    </row>
    <row r="644" spans="1:27" ht="15.75" customHeight="1">
      <c r="A644" s="29"/>
      <c r="B644" s="75"/>
      <c r="C644" s="29"/>
      <c r="D644" s="29"/>
      <c r="E644" s="755"/>
      <c r="F644" s="338"/>
      <c r="G644" s="29"/>
      <c r="H644" s="29"/>
      <c r="I644" s="29"/>
      <c r="J644" s="29"/>
      <c r="K644" s="29"/>
      <c r="L644" s="29"/>
      <c r="M644" s="29"/>
      <c r="N644" s="29"/>
      <c r="O644" s="29"/>
      <c r="P644" s="29"/>
      <c r="Q644" s="325"/>
      <c r="R644" s="325"/>
      <c r="S644" s="29"/>
      <c r="T644" s="325"/>
      <c r="U644" s="29"/>
      <c r="V644" s="29"/>
      <c r="W644" s="29"/>
      <c r="X644" s="29"/>
      <c r="Y644" s="29"/>
      <c r="Z644" s="29"/>
      <c r="AA644" s="29"/>
    </row>
    <row r="645" spans="1:27" ht="15.75" customHeight="1">
      <c r="A645" s="29"/>
      <c r="B645" s="75"/>
      <c r="C645" s="29"/>
      <c r="D645" s="29"/>
      <c r="E645" s="755"/>
      <c r="F645" s="338"/>
      <c r="G645" s="29"/>
      <c r="H645" s="29"/>
      <c r="I645" s="29"/>
      <c r="J645" s="29"/>
      <c r="K645" s="29"/>
      <c r="L645" s="29"/>
      <c r="M645" s="29"/>
      <c r="N645" s="29"/>
      <c r="O645" s="29"/>
      <c r="P645" s="29"/>
      <c r="Q645" s="325"/>
      <c r="R645" s="325"/>
      <c r="S645" s="29"/>
      <c r="T645" s="325"/>
      <c r="U645" s="29"/>
      <c r="V645" s="29"/>
      <c r="W645" s="29"/>
      <c r="X645" s="29"/>
      <c r="Y645" s="29"/>
      <c r="Z645" s="29"/>
      <c r="AA645" s="29"/>
    </row>
    <row r="646" spans="1:27" ht="15.75" customHeight="1">
      <c r="A646" s="29"/>
      <c r="B646" s="75"/>
      <c r="C646" s="29"/>
      <c r="D646" s="29"/>
      <c r="E646" s="755"/>
      <c r="F646" s="338"/>
      <c r="G646" s="29"/>
      <c r="H646" s="29"/>
      <c r="I646" s="29"/>
      <c r="J646" s="29"/>
      <c r="K646" s="29"/>
      <c r="L646" s="29"/>
      <c r="M646" s="29"/>
      <c r="N646" s="29"/>
      <c r="O646" s="29"/>
      <c r="P646" s="29"/>
      <c r="Q646" s="325"/>
      <c r="R646" s="325"/>
      <c r="S646" s="29"/>
      <c r="T646" s="325"/>
      <c r="U646" s="29"/>
      <c r="V646" s="29"/>
      <c r="W646" s="29"/>
      <c r="X646" s="29"/>
      <c r="Y646" s="29"/>
      <c r="Z646" s="29"/>
      <c r="AA646" s="29"/>
    </row>
    <row r="647" spans="1:27" ht="15.75" customHeight="1">
      <c r="A647" s="29"/>
      <c r="B647" s="75"/>
      <c r="C647" s="29"/>
      <c r="D647" s="29"/>
      <c r="E647" s="755"/>
      <c r="F647" s="338"/>
      <c r="G647" s="29"/>
      <c r="H647" s="29"/>
      <c r="I647" s="29"/>
      <c r="J647" s="29"/>
      <c r="K647" s="29"/>
      <c r="L647" s="29"/>
      <c r="M647" s="29"/>
      <c r="N647" s="29"/>
      <c r="O647" s="29"/>
      <c r="P647" s="29"/>
      <c r="Q647" s="325"/>
      <c r="R647" s="325"/>
      <c r="S647" s="29"/>
      <c r="T647" s="325"/>
      <c r="U647" s="29"/>
      <c r="V647" s="29"/>
      <c r="W647" s="29"/>
      <c r="X647" s="29"/>
      <c r="Y647" s="29"/>
      <c r="Z647" s="29"/>
      <c r="AA647" s="29"/>
    </row>
    <row r="648" spans="1:27" ht="15.75" customHeight="1">
      <c r="A648" s="29"/>
      <c r="B648" s="75"/>
      <c r="C648" s="29"/>
      <c r="D648" s="29"/>
      <c r="E648" s="755"/>
      <c r="F648" s="338"/>
      <c r="G648" s="29"/>
      <c r="H648" s="29"/>
      <c r="I648" s="29"/>
      <c r="J648" s="29"/>
      <c r="K648" s="29"/>
      <c r="L648" s="29"/>
      <c r="M648" s="29"/>
      <c r="N648" s="29"/>
      <c r="O648" s="29"/>
      <c r="P648" s="29"/>
      <c r="Q648" s="325"/>
      <c r="R648" s="325"/>
      <c r="S648" s="29"/>
      <c r="T648" s="325"/>
      <c r="U648" s="29"/>
      <c r="V648" s="29"/>
      <c r="W648" s="29"/>
      <c r="X648" s="29"/>
      <c r="Y648" s="29"/>
      <c r="Z648" s="29"/>
      <c r="AA648" s="29"/>
    </row>
    <row r="649" spans="1:27" ht="15.75" customHeight="1">
      <c r="A649" s="29"/>
      <c r="B649" s="75"/>
      <c r="C649" s="29"/>
      <c r="D649" s="29"/>
      <c r="E649" s="755"/>
      <c r="F649" s="338"/>
      <c r="G649" s="29"/>
      <c r="H649" s="29"/>
      <c r="I649" s="29"/>
      <c r="J649" s="29"/>
      <c r="K649" s="29"/>
      <c r="L649" s="29"/>
      <c r="M649" s="29"/>
      <c r="N649" s="29"/>
      <c r="O649" s="29"/>
      <c r="P649" s="29"/>
      <c r="Q649" s="325"/>
      <c r="R649" s="325"/>
      <c r="S649" s="29"/>
      <c r="T649" s="325"/>
      <c r="U649" s="29"/>
      <c r="V649" s="29"/>
      <c r="W649" s="29"/>
      <c r="X649" s="29"/>
      <c r="Y649" s="29"/>
      <c r="Z649" s="29"/>
      <c r="AA649" s="29"/>
    </row>
    <row r="650" spans="1:27" ht="15.75" customHeight="1">
      <c r="A650" s="29"/>
      <c r="B650" s="75"/>
      <c r="C650" s="29"/>
      <c r="D650" s="29"/>
      <c r="E650" s="755"/>
      <c r="F650" s="338"/>
      <c r="G650" s="29"/>
      <c r="H650" s="29"/>
      <c r="I650" s="29"/>
      <c r="J650" s="29"/>
      <c r="K650" s="29"/>
      <c r="L650" s="29"/>
      <c r="M650" s="29"/>
      <c r="N650" s="29"/>
      <c r="O650" s="29"/>
      <c r="P650" s="29"/>
      <c r="Q650" s="325"/>
      <c r="R650" s="325"/>
      <c r="S650" s="29"/>
      <c r="T650" s="325"/>
      <c r="U650" s="29"/>
      <c r="V650" s="29"/>
      <c r="W650" s="29"/>
      <c r="X650" s="29"/>
      <c r="Y650" s="29"/>
      <c r="Z650" s="29"/>
      <c r="AA650" s="29"/>
    </row>
    <row r="651" spans="1:27" ht="15.75" customHeight="1">
      <c r="A651" s="29"/>
      <c r="B651" s="75"/>
      <c r="C651" s="29"/>
      <c r="D651" s="29"/>
      <c r="E651" s="755"/>
      <c r="F651" s="338"/>
      <c r="G651" s="29"/>
      <c r="H651" s="29"/>
      <c r="I651" s="29"/>
      <c r="J651" s="29"/>
      <c r="K651" s="29"/>
      <c r="L651" s="29"/>
      <c r="M651" s="29"/>
      <c r="N651" s="29"/>
      <c r="O651" s="29"/>
      <c r="P651" s="29"/>
      <c r="Q651" s="325"/>
      <c r="R651" s="325"/>
      <c r="S651" s="29"/>
      <c r="T651" s="325"/>
      <c r="U651" s="29"/>
      <c r="V651" s="29"/>
      <c r="W651" s="29"/>
      <c r="X651" s="29"/>
      <c r="Y651" s="29"/>
      <c r="Z651" s="29"/>
      <c r="AA651" s="29"/>
    </row>
    <row r="652" spans="1:27" ht="15.75" customHeight="1">
      <c r="A652" s="29"/>
      <c r="B652" s="75"/>
      <c r="C652" s="29"/>
      <c r="D652" s="29"/>
      <c r="E652" s="755"/>
      <c r="F652" s="338"/>
      <c r="G652" s="29"/>
      <c r="H652" s="29"/>
      <c r="I652" s="29"/>
      <c r="J652" s="29"/>
      <c r="K652" s="29"/>
      <c r="L652" s="29"/>
      <c r="M652" s="29"/>
      <c r="N652" s="29"/>
      <c r="O652" s="29"/>
      <c r="P652" s="29"/>
      <c r="Q652" s="325"/>
      <c r="R652" s="325"/>
      <c r="S652" s="29"/>
      <c r="T652" s="325"/>
      <c r="U652" s="29"/>
      <c r="V652" s="29"/>
      <c r="W652" s="29"/>
      <c r="X652" s="29"/>
      <c r="Y652" s="29"/>
      <c r="Z652" s="29"/>
      <c r="AA652" s="29"/>
    </row>
    <row r="653" spans="1:27" ht="15.75" customHeight="1">
      <c r="A653" s="29"/>
      <c r="B653" s="75"/>
      <c r="C653" s="29"/>
      <c r="D653" s="29"/>
      <c r="E653" s="755"/>
      <c r="F653" s="338"/>
      <c r="G653" s="29"/>
      <c r="H653" s="29"/>
      <c r="I653" s="29"/>
      <c r="J653" s="29"/>
      <c r="K653" s="29"/>
      <c r="L653" s="29"/>
      <c r="M653" s="29"/>
      <c r="N653" s="29"/>
      <c r="O653" s="29"/>
      <c r="P653" s="29"/>
      <c r="Q653" s="325"/>
      <c r="R653" s="325"/>
      <c r="S653" s="29"/>
      <c r="T653" s="325"/>
      <c r="U653" s="29"/>
      <c r="V653" s="29"/>
      <c r="W653" s="29"/>
      <c r="X653" s="29"/>
      <c r="Y653" s="29"/>
      <c r="Z653" s="29"/>
      <c r="AA653" s="29"/>
    </row>
    <row r="654" spans="1:27" ht="15.75" customHeight="1">
      <c r="A654" s="29"/>
      <c r="B654" s="75"/>
      <c r="C654" s="29"/>
      <c r="D654" s="29"/>
      <c r="E654" s="755"/>
      <c r="F654" s="338"/>
      <c r="G654" s="29"/>
      <c r="H654" s="29"/>
      <c r="I654" s="29"/>
      <c r="J654" s="29"/>
      <c r="K654" s="29"/>
      <c r="L654" s="29"/>
      <c r="M654" s="29"/>
      <c r="N654" s="29"/>
      <c r="O654" s="29"/>
      <c r="P654" s="29"/>
      <c r="Q654" s="325"/>
      <c r="R654" s="325"/>
      <c r="S654" s="29"/>
      <c r="T654" s="325"/>
      <c r="U654" s="29"/>
      <c r="V654" s="29"/>
      <c r="W654" s="29"/>
      <c r="X654" s="29"/>
      <c r="Y654" s="29"/>
      <c r="Z654" s="29"/>
      <c r="AA654" s="29"/>
    </row>
    <row r="655" spans="1:27" ht="15.75" customHeight="1">
      <c r="A655" s="29"/>
      <c r="B655" s="75"/>
      <c r="C655" s="29"/>
      <c r="D655" s="29"/>
      <c r="E655" s="755"/>
      <c r="F655" s="338"/>
      <c r="G655" s="29"/>
      <c r="H655" s="29"/>
      <c r="I655" s="29"/>
      <c r="J655" s="29"/>
      <c r="K655" s="29"/>
      <c r="L655" s="29"/>
      <c r="M655" s="29"/>
      <c r="N655" s="29"/>
      <c r="O655" s="29"/>
      <c r="P655" s="29"/>
      <c r="Q655" s="325"/>
      <c r="R655" s="325"/>
      <c r="S655" s="29"/>
      <c r="T655" s="325"/>
      <c r="U655" s="29"/>
      <c r="V655" s="29"/>
      <c r="W655" s="29"/>
      <c r="X655" s="29"/>
      <c r="Y655" s="29"/>
      <c r="Z655" s="29"/>
      <c r="AA655" s="29"/>
    </row>
    <row r="656" spans="1:27" ht="15.75" customHeight="1">
      <c r="A656" s="29"/>
      <c r="B656" s="75"/>
      <c r="C656" s="29"/>
      <c r="D656" s="29"/>
      <c r="E656" s="755"/>
      <c r="F656" s="338"/>
      <c r="G656" s="29"/>
      <c r="H656" s="29"/>
      <c r="I656" s="29"/>
      <c r="J656" s="29"/>
      <c r="K656" s="29"/>
      <c r="L656" s="29"/>
      <c r="M656" s="29"/>
      <c r="N656" s="29"/>
      <c r="O656" s="29"/>
      <c r="P656" s="29"/>
      <c r="Q656" s="325"/>
      <c r="R656" s="325"/>
      <c r="S656" s="29"/>
      <c r="T656" s="325"/>
      <c r="U656" s="29"/>
      <c r="V656" s="29"/>
      <c r="W656" s="29"/>
      <c r="X656" s="29"/>
      <c r="Y656" s="29"/>
      <c r="Z656" s="29"/>
      <c r="AA656" s="29"/>
    </row>
    <row r="657" spans="1:27" ht="15.75" customHeight="1">
      <c r="A657" s="29"/>
      <c r="B657" s="75"/>
      <c r="C657" s="29"/>
      <c r="D657" s="29"/>
      <c r="E657" s="755"/>
      <c r="F657" s="338"/>
      <c r="G657" s="29"/>
      <c r="H657" s="29"/>
      <c r="I657" s="29"/>
      <c r="J657" s="29"/>
      <c r="K657" s="29"/>
      <c r="L657" s="29"/>
      <c r="M657" s="29"/>
      <c r="N657" s="29"/>
      <c r="O657" s="29"/>
      <c r="P657" s="29"/>
      <c r="Q657" s="325"/>
      <c r="R657" s="325"/>
      <c r="S657" s="29"/>
      <c r="T657" s="325"/>
      <c r="U657" s="29"/>
      <c r="V657" s="29"/>
      <c r="W657" s="29"/>
      <c r="X657" s="29"/>
      <c r="Y657" s="29"/>
      <c r="Z657" s="29"/>
      <c r="AA657" s="29"/>
    </row>
    <row r="658" spans="1:27" ht="15.75" customHeight="1">
      <c r="A658" s="29"/>
      <c r="B658" s="75"/>
      <c r="C658" s="29"/>
      <c r="D658" s="29"/>
      <c r="E658" s="755"/>
      <c r="F658" s="338"/>
      <c r="G658" s="29"/>
      <c r="H658" s="29"/>
      <c r="I658" s="29"/>
      <c r="J658" s="29"/>
      <c r="K658" s="29"/>
      <c r="L658" s="29"/>
      <c r="M658" s="29"/>
      <c r="N658" s="29"/>
      <c r="O658" s="29"/>
      <c r="P658" s="29"/>
      <c r="Q658" s="325"/>
      <c r="R658" s="325"/>
      <c r="S658" s="29"/>
      <c r="T658" s="325"/>
      <c r="U658" s="29"/>
      <c r="V658" s="29"/>
      <c r="W658" s="29"/>
      <c r="X658" s="29"/>
      <c r="Y658" s="29"/>
      <c r="Z658" s="29"/>
      <c r="AA658" s="29"/>
    </row>
    <row r="659" spans="1:27" ht="15.75" customHeight="1">
      <c r="A659" s="29"/>
      <c r="B659" s="75"/>
      <c r="C659" s="29"/>
      <c r="D659" s="29"/>
      <c r="E659" s="755"/>
      <c r="F659" s="338"/>
      <c r="G659" s="29"/>
      <c r="H659" s="29"/>
      <c r="I659" s="29"/>
      <c r="J659" s="29"/>
      <c r="K659" s="29"/>
      <c r="L659" s="29"/>
      <c r="M659" s="29"/>
      <c r="N659" s="29"/>
      <c r="O659" s="29"/>
      <c r="P659" s="29"/>
      <c r="Q659" s="325"/>
      <c r="R659" s="325"/>
      <c r="S659" s="29"/>
      <c r="T659" s="325"/>
      <c r="U659" s="29"/>
      <c r="V659" s="29"/>
      <c r="W659" s="29"/>
      <c r="X659" s="29"/>
      <c r="Y659" s="29"/>
      <c r="Z659" s="29"/>
      <c r="AA659" s="29"/>
    </row>
    <row r="660" spans="1:27" ht="15.75" customHeight="1">
      <c r="A660" s="29"/>
      <c r="B660" s="75"/>
      <c r="C660" s="29"/>
      <c r="D660" s="29"/>
      <c r="E660" s="755"/>
      <c r="F660" s="338"/>
      <c r="G660" s="29"/>
      <c r="H660" s="29"/>
      <c r="I660" s="29"/>
      <c r="J660" s="29"/>
      <c r="K660" s="29"/>
      <c r="L660" s="29"/>
      <c r="M660" s="29"/>
      <c r="N660" s="29"/>
      <c r="O660" s="29"/>
      <c r="P660" s="29"/>
      <c r="Q660" s="325"/>
      <c r="R660" s="325"/>
      <c r="S660" s="29"/>
      <c r="T660" s="325"/>
      <c r="U660" s="29"/>
      <c r="V660" s="29"/>
      <c r="W660" s="29"/>
      <c r="X660" s="29"/>
      <c r="Y660" s="29"/>
      <c r="Z660" s="29"/>
      <c r="AA660" s="29"/>
    </row>
    <row r="661" spans="1:27" ht="15.75" customHeight="1">
      <c r="A661" s="29"/>
      <c r="B661" s="75"/>
      <c r="C661" s="29"/>
      <c r="D661" s="29"/>
      <c r="E661" s="755"/>
      <c r="F661" s="338"/>
      <c r="G661" s="29"/>
      <c r="H661" s="29"/>
      <c r="I661" s="29"/>
      <c r="J661" s="29"/>
      <c r="K661" s="29"/>
      <c r="L661" s="29"/>
      <c r="M661" s="29"/>
      <c r="N661" s="29"/>
      <c r="O661" s="29"/>
      <c r="P661" s="29"/>
      <c r="Q661" s="325"/>
      <c r="R661" s="325"/>
      <c r="S661" s="29"/>
      <c r="T661" s="325"/>
      <c r="U661" s="29"/>
      <c r="V661" s="29"/>
      <c r="W661" s="29"/>
      <c r="X661" s="29"/>
      <c r="Y661" s="29"/>
      <c r="Z661" s="29"/>
      <c r="AA661" s="29"/>
    </row>
    <row r="662" spans="1:27" ht="15.75" customHeight="1">
      <c r="A662" s="29"/>
      <c r="B662" s="75"/>
      <c r="C662" s="29"/>
      <c r="D662" s="29"/>
      <c r="E662" s="755"/>
      <c r="F662" s="338"/>
      <c r="G662" s="29"/>
      <c r="H662" s="29"/>
      <c r="I662" s="29"/>
      <c r="J662" s="29"/>
      <c r="K662" s="29"/>
      <c r="L662" s="29"/>
      <c r="M662" s="29"/>
      <c r="N662" s="29"/>
      <c r="O662" s="29"/>
      <c r="P662" s="29"/>
      <c r="Q662" s="325"/>
      <c r="R662" s="325"/>
      <c r="S662" s="29"/>
      <c r="T662" s="325"/>
      <c r="U662" s="29"/>
      <c r="V662" s="29"/>
      <c r="W662" s="29"/>
      <c r="X662" s="29"/>
      <c r="Y662" s="29"/>
      <c r="Z662" s="29"/>
      <c r="AA662" s="29"/>
    </row>
    <row r="663" spans="1:27" ht="15.75" customHeight="1">
      <c r="A663" s="29"/>
      <c r="B663" s="75"/>
      <c r="C663" s="29"/>
      <c r="D663" s="29"/>
      <c r="E663" s="755"/>
      <c r="F663" s="338"/>
      <c r="G663" s="29"/>
      <c r="H663" s="29"/>
      <c r="I663" s="29"/>
      <c r="J663" s="29"/>
      <c r="K663" s="29"/>
      <c r="L663" s="29"/>
      <c r="M663" s="29"/>
      <c r="N663" s="29"/>
      <c r="O663" s="29"/>
      <c r="P663" s="29"/>
      <c r="Q663" s="325"/>
      <c r="R663" s="325"/>
      <c r="S663" s="29"/>
      <c r="T663" s="325"/>
      <c r="U663" s="29"/>
      <c r="V663" s="29"/>
      <c r="W663" s="29"/>
      <c r="X663" s="29"/>
      <c r="Y663" s="29"/>
      <c r="Z663" s="29"/>
      <c r="AA663" s="29"/>
    </row>
    <row r="664" spans="1:27" ht="15.75" customHeight="1">
      <c r="A664" s="29"/>
      <c r="B664" s="75"/>
      <c r="C664" s="29"/>
      <c r="D664" s="29"/>
      <c r="E664" s="755"/>
      <c r="F664" s="338"/>
      <c r="G664" s="29"/>
      <c r="H664" s="29"/>
      <c r="I664" s="29"/>
      <c r="J664" s="29"/>
      <c r="K664" s="29"/>
      <c r="L664" s="29"/>
      <c r="M664" s="29"/>
      <c r="N664" s="29"/>
      <c r="O664" s="29"/>
      <c r="P664" s="29"/>
      <c r="Q664" s="325"/>
      <c r="R664" s="325"/>
      <c r="S664" s="29"/>
      <c r="T664" s="325"/>
      <c r="U664" s="29"/>
      <c r="V664" s="29"/>
      <c r="W664" s="29"/>
      <c r="X664" s="29"/>
      <c r="Y664" s="29"/>
      <c r="Z664" s="29"/>
      <c r="AA664" s="29"/>
    </row>
    <row r="665" spans="1:27" ht="15.75" customHeight="1">
      <c r="A665" s="29"/>
      <c r="B665" s="75"/>
      <c r="C665" s="29"/>
      <c r="D665" s="29"/>
      <c r="E665" s="755"/>
      <c r="F665" s="338"/>
      <c r="G665" s="29"/>
      <c r="H665" s="29"/>
      <c r="I665" s="29"/>
      <c r="J665" s="29"/>
      <c r="K665" s="29"/>
      <c r="L665" s="29"/>
      <c r="M665" s="29"/>
      <c r="N665" s="29"/>
      <c r="O665" s="29"/>
      <c r="P665" s="29"/>
      <c r="Q665" s="325"/>
      <c r="R665" s="325"/>
      <c r="S665" s="29"/>
      <c r="T665" s="325"/>
      <c r="U665" s="29"/>
      <c r="V665" s="29"/>
      <c r="W665" s="29"/>
      <c r="X665" s="29"/>
      <c r="Y665" s="29"/>
      <c r="Z665" s="29"/>
      <c r="AA665" s="29"/>
    </row>
    <row r="666" spans="1:27" ht="15.75" customHeight="1">
      <c r="A666" s="29"/>
      <c r="B666" s="75"/>
      <c r="C666" s="29"/>
      <c r="D666" s="29"/>
      <c r="E666" s="755"/>
      <c r="F666" s="338"/>
      <c r="G666" s="29"/>
      <c r="H666" s="29"/>
      <c r="I666" s="29"/>
      <c r="J666" s="29"/>
      <c r="K666" s="29"/>
      <c r="L666" s="29"/>
      <c r="M666" s="29"/>
      <c r="N666" s="29"/>
      <c r="O666" s="29"/>
      <c r="P666" s="29"/>
      <c r="Q666" s="325"/>
      <c r="R666" s="325"/>
      <c r="S666" s="29"/>
      <c r="T666" s="325"/>
      <c r="U666" s="29"/>
      <c r="V666" s="29"/>
      <c r="W666" s="29"/>
      <c r="X666" s="29"/>
      <c r="Y666" s="29"/>
      <c r="Z666" s="29"/>
      <c r="AA666" s="29"/>
    </row>
    <row r="667" spans="1:27" ht="15.75" customHeight="1">
      <c r="A667" s="29"/>
      <c r="B667" s="75"/>
      <c r="C667" s="29"/>
      <c r="D667" s="29"/>
      <c r="E667" s="755"/>
      <c r="F667" s="338"/>
      <c r="G667" s="29"/>
      <c r="H667" s="29"/>
      <c r="I667" s="29"/>
      <c r="J667" s="29"/>
      <c r="K667" s="29"/>
      <c r="L667" s="29"/>
      <c r="M667" s="29"/>
      <c r="N667" s="29"/>
      <c r="O667" s="29"/>
      <c r="P667" s="29"/>
      <c r="Q667" s="325"/>
      <c r="R667" s="325"/>
      <c r="S667" s="29"/>
      <c r="T667" s="325"/>
      <c r="U667" s="29"/>
      <c r="V667" s="29"/>
      <c r="W667" s="29"/>
      <c r="X667" s="29"/>
      <c r="Y667" s="29"/>
      <c r="Z667" s="29"/>
      <c r="AA667" s="29"/>
    </row>
    <row r="668" spans="1:27" ht="15.75" customHeight="1">
      <c r="A668" s="29"/>
      <c r="B668" s="75"/>
      <c r="C668" s="29"/>
      <c r="D668" s="29"/>
      <c r="E668" s="755"/>
      <c r="F668" s="338"/>
      <c r="G668" s="29"/>
      <c r="H668" s="29"/>
      <c r="I668" s="29"/>
      <c r="J668" s="29"/>
      <c r="K668" s="29"/>
      <c r="L668" s="29"/>
      <c r="M668" s="29"/>
      <c r="N668" s="29"/>
      <c r="O668" s="29"/>
      <c r="P668" s="29"/>
      <c r="Q668" s="325"/>
      <c r="R668" s="325"/>
      <c r="S668" s="29"/>
      <c r="T668" s="325"/>
      <c r="U668" s="29"/>
      <c r="V668" s="29"/>
      <c r="W668" s="29"/>
      <c r="X668" s="29"/>
      <c r="Y668" s="29"/>
      <c r="Z668" s="29"/>
      <c r="AA668" s="29"/>
    </row>
    <row r="669" spans="1:27" ht="15.75" customHeight="1">
      <c r="A669" s="29"/>
      <c r="B669" s="75"/>
      <c r="C669" s="29"/>
      <c r="D669" s="29"/>
      <c r="E669" s="755"/>
      <c r="F669" s="338"/>
      <c r="G669" s="29"/>
      <c r="H669" s="29"/>
      <c r="I669" s="29"/>
      <c r="J669" s="29"/>
      <c r="K669" s="29"/>
      <c r="L669" s="29"/>
      <c r="M669" s="29"/>
      <c r="N669" s="29"/>
      <c r="O669" s="29"/>
      <c r="P669" s="29"/>
      <c r="Q669" s="325"/>
      <c r="R669" s="325"/>
      <c r="S669" s="29"/>
      <c r="T669" s="325"/>
      <c r="U669" s="29"/>
      <c r="V669" s="29"/>
      <c r="W669" s="29"/>
      <c r="X669" s="29"/>
      <c r="Y669" s="29"/>
      <c r="Z669" s="29"/>
      <c r="AA669" s="29"/>
    </row>
    <row r="670" spans="1:27" ht="15.75" customHeight="1">
      <c r="A670" s="29"/>
      <c r="B670" s="75"/>
      <c r="C670" s="29"/>
      <c r="D670" s="29"/>
      <c r="E670" s="755"/>
      <c r="F670" s="338"/>
      <c r="G670" s="29"/>
      <c r="H670" s="29"/>
      <c r="I670" s="29"/>
      <c r="J670" s="29"/>
      <c r="K670" s="29"/>
      <c r="L670" s="29"/>
      <c r="M670" s="29"/>
      <c r="N670" s="29"/>
      <c r="O670" s="29"/>
      <c r="P670" s="29"/>
      <c r="Q670" s="325"/>
      <c r="R670" s="325"/>
      <c r="S670" s="29"/>
      <c r="T670" s="325"/>
      <c r="U670" s="29"/>
      <c r="V670" s="29"/>
      <c r="W670" s="29"/>
      <c r="X670" s="29"/>
      <c r="Y670" s="29"/>
      <c r="Z670" s="29"/>
      <c r="AA670" s="29"/>
    </row>
    <row r="671" spans="1:27" ht="15.75" customHeight="1">
      <c r="A671" s="29"/>
      <c r="B671" s="75"/>
      <c r="C671" s="29"/>
      <c r="D671" s="29"/>
      <c r="E671" s="755"/>
      <c r="F671" s="338"/>
      <c r="G671" s="29"/>
      <c r="H671" s="29"/>
      <c r="I671" s="29"/>
      <c r="J671" s="29"/>
      <c r="K671" s="29"/>
      <c r="L671" s="29"/>
      <c r="M671" s="29"/>
      <c r="N671" s="29"/>
      <c r="O671" s="29"/>
      <c r="P671" s="29"/>
      <c r="Q671" s="325"/>
      <c r="R671" s="325"/>
      <c r="S671" s="29"/>
      <c r="T671" s="325"/>
      <c r="U671" s="29"/>
      <c r="V671" s="29"/>
      <c r="W671" s="29"/>
      <c r="X671" s="29"/>
      <c r="Y671" s="29"/>
      <c r="Z671" s="29"/>
      <c r="AA671" s="29"/>
    </row>
    <row r="672" spans="1:27" ht="15.75" customHeight="1">
      <c r="A672" s="29"/>
      <c r="B672" s="75"/>
      <c r="C672" s="29"/>
      <c r="D672" s="29"/>
      <c r="E672" s="755"/>
      <c r="F672" s="338"/>
      <c r="G672" s="29"/>
      <c r="H672" s="29"/>
      <c r="I672" s="29"/>
      <c r="J672" s="29"/>
      <c r="K672" s="29"/>
      <c r="L672" s="29"/>
      <c r="M672" s="29"/>
      <c r="N672" s="29"/>
      <c r="O672" s="29"/>
      <c r="P672" s="29"/>
      <c r="Q672" s="325"/>
      <c r="R672" s="325"/>
      <c r="S672" s="29"/>
      <c r="T672" s="325"/>
      <c r="U672" s="29"/>
      <c r="V672" s="29"/>
      <c r="W672" s="29"/>
      <c r="X672" s="29"/>
      <c r="Y672" s="29"/>
      <c r="Z672" s="29"/>
      <c r="AA672" s="29"/>
    </row>
    <row r="673" spans="1:27" ht="15.75" customHeight="1">
      <c r="A673" s="29"/>
      <c r="B673" s="75"/>
      <c r="C673" s="29"/>
      <c r="D673" s="29"/>
      <c r="E673" s="755"/>
      <c r="F673" s="338"/>
      <c r="G673" s="29"/>
      <c r="H673" s="29"/>
      <c r="I673" s="29"/>
      <c r="J673" s="29"/>
      <c r="K673" s="29"/>
      <c r="L673" s="29"/>
      <c r="M673" s="29"/>
      <c r="N673" s="29"/>
      <c r="O673" s="29"/>
      <c r="P673" s="29"/>
      <c r="Q673" s="325"/>
      <c r="R673" s="325"/>
      <c r="S673" s="29"/>
      <c r="T673" s="325"/>
      <c r="U673" s="29"/>
      <c r="V673" s="29"/>
      <c r="W673" s="29"/>
      <c r="X673" s="29"/>
      <c r="Y673" s="29"/>
      <c r="Z673" s="29"/>
      <c r="AA673" s="29"/>
    </row>
    <row r="674" spans="1:27" ht="15.75" customHeight="1">
      <c r="A674" s="29"/>
      <c r="B674" s="75"/>
      <c r="C674" s="29"/>
      <c r="D674" s="29"/>
      <c r="E674" s="755"/>
      <c r="F674" s="338"/>
      <c r="G674" s="29"/>
      <c r="H674" s="29"/>
      <c r="I674" s="29"/>
      <c r="J674" s="29"/>
      <c r="K674" s="29"/>
      <c r="L674" s="29"/>
      <c r="M674" s="29"/>
      <c r="N674" s="29"/>
      <c r="O674" s="29"/>
      <c r="P674" s="29"/>
      <c r="Q674" s="325"/>
      <c r="R674" s="325"/>
      <c r="S674" s="29"/>
      <c r="T674" s="325"/>
      <c r="U674" s="29"/>
      <c r="V674" s="29"/>
      <c r="W674" s="29"/>
      <c r="X674" s="29"/>
      <c r="Y674" s="29"/>
      <c r="Z674" s="29"/>
      <c r="AA674" s="29"/>
    </row>
    <row r="675" spans="1:27" ht="15.75" customHeight="1">
      <c r="A675" s="29"/>
      <c r="B675" s="75"/>
      <c r="C675" s="29"/>
      <c r="D675" s="29"/>
      <c r="E675" s="755"/>
      <c r="F675" s="338"/>
      <c r="G675" s="29"/>
      <c r="H675" s="29"/>
      <c r="I675" s="29"/>
      <c r="J675" s="29"/>
      <c r="K675" s="29"/>
      <c r="L675" s="29"/>
      <c r="M675" s="29"/>
      <c r="N675" s="29"/>
      <c r="O675" s="29"/>
      <c r="P675" s="29"/>
      <c r="Q675" s="325"/>
      <c r="R675" s="325"/>
      <c r="S675" s="29"/>
      <c r="T675" s="325"/>
      <c r="U675" s="29"/>
      <c r="V675" s="29"/>
      <c r="W675" s="29"/>
      <c r="X675" s="29"/>
      <c r="Y675" s="29"/>
      <c r="Z675" s="29"/>
      <c r="AA675" s="29"/>
    </row>
    <row r="676" spans="1:27" ht="15.75" customHeight="1">
      <c r="A676" s="29"/>
      <c r="B676" s="75"/>
      <c r="C676" s="29"/>
      <c r="D676" s="29"/>
      <c r="E676" s="755"/>
      <c r="F676" s="338"/>
      <c r="G676" s="29"/>
      <c r="H676" s="29"/>
      <c r="I676" s="29"/>
      <c r="J676" s="29"/>
      <c r="K676" s="29"/>
      <c r="L676" s="29"/>
      <c r="M676" s="29"/>
      <c r="N676" s="29"/>
      <c r="O676" s="29"/>
      <c r="P676" s="29"/>
      <c r="Q676" s="325"/>
      <c r="R676" s="325"/>
      <c r="S676" s="29"/>
      <c r="T676" s="325"/>
      <c r="U676" s="29"/>
      <c r="V676" s="29"/>
      <c r="W676" s="29"/>
      <c r="X676" s="29"/>
      <c r="Y676" s="29"/>
      <c r="Z676" s="29"/>
      <c r="AA676" s="29"/>
    </row>
    <row r="677" spans="1:27" ht="15.75" customHeight="1">
      <c r="A677" s="29"/>
      <c r="B677" s="75"/>
      <c r="C677" s="29"/>
      <c r="D677" s="29"/>
      <c r="E677" s="755"/>
      <c r="F677" s="338"/>
      <c r="G677" s="29"/>
      <c r="H677" s="29"/>
      <c r="I677" s="29"/>
      <c r="J677" s="29"/>
      <c r="K677" s="29"/>
      <c r="L677" s="29"/>
      <c r="M677" s="29"/>
      <c r="N677" s="29"/>
      <c r="O677" s="29"/>
      <c r="P677" s="29"/>
      <c r="Q677" s="325"/>
      <c r="R677" s="325"/>
      <c r="S677" s="29"/>
      <c r="T677" s="325"/>
      <c r="U677" s="29"/>
      <c r="V677" s="29"/>
      <c r="W677" s="29"/>
      <c r="X677" s="29"/>
      <c r="Y677" s="29"/>
      <c r="Z677" s="29"/>
      <c r="AA677" s="29"/>
    </row>
    <row r="678" spans="1:27" ht="15.75" customHeight="1">
      <c r="A678" s="29"/>
      <c r="B678" s="75"/>
      <c r="C678" s="29"/>
      <c r="D678" s="29"/>
      <c r="E678" s="755"/>
      <c r="F678" s="338"/>
      <c r="G678" s="29"/>
      <c r="H678" s="29"/>
      <c r="I678" s="29"/>
      <c r="J678" s="29"/>
      <c r="K678" s="29"/>
      <c r="L678" s="29"/>
      <c r="M678" s="29"/>
      <c r="N678" s="29"/>
      <c r="O678" s="29"/>
      <c r="P678" s="29"/>
      <c r="Q678" s="325"/>
      <c r="R678" s="325"/>
      <c r="S678" s="29"/>
      <c r="T678" s="325"/>
      <c r="U678" s="29"/>
      <c r="V678" s="29"/>
      <c r="W678" s="29"/>
      <c r="X678" s="29"/>
      <c r="Y678" s="29"/>
      <c r="Z678" s="29"/>
      <c r="AA678" s="29"/>
    </row>
    <row r="679" spans="1:27" ht="15.75" customHeight="1">
      <c r="A679" s="29"/>
      <c r="B679" s="75"/>
      <c r="C679" s="29"/>
      <c r="D679" s="29"/>
      <c r="E679" s="755"/>
      <c r="F679" s="338"/>
      <c r="G679" s="29"/>
      <c r="H679" s="29"/>
      <c r="I679" s="29"/>
      <c r="J679" s="29"/>
      <c r="K679" s="29"/>
      <c r="L679" s="29"/>
      <c r="M679" s="29"/>
      <c r="N679" s="29"/>
      <c r="O679" s="29"/>
      <c r="P679" s="29"/>
      <c r="Q679" s="325"/>
      <c r="R679" s="325"/>
      <c r="S679" s="29"/>
      <c r="T679" s="325"/>
      <c r="U679" s="29"/>
      <c r="V679" s="29"/>
      <c r="W679" s="29"/>
      <c r="X679" s="29"/>
      <c r="Y679" s="29"/>
      <c r="Z679" s="29"/>
      <c r="AA679" s="29"/>
    </row>
    <row r="680" spans="1:27" ht="15.75" customHeight="1">
      <c r="A680" s="29"/>
      <c r="B680" s="75"/>
      <c r="C680" s="29"/>
      <c r="D680" s="29"/>
      <c r="E680" s="755"/>
      <c r="F680" s="338"/>
      <c r="G680" s="29"/>
      <c r="H680" s="29"/>
      <c r="I680" s="29"/>
      <c r="J680" s="29"/>
      <c r="K680" s="29"/>
      <c r="L680" s="29"/>
      <c r="M680" s="29"/>
      <c r="N680" s="29"/>
      <c r="O680" s="29"/>
      <c r="P680" s="29"/>
      <c r="Q680" s="325"/>
      <c r="R680" s="325"/>
      <c r="S680" s="29"/>
      <c r="T680" s="325"/>
      <c r="U680" s="29"/>
      <c r="V680" s="29"/>
      <c r="W680" s="29"/>
      <c r="X680" s="29"/>
      <c r="Y680" s="29"/>
      <c r="Z680" s="29"/>
      <c r="AA680" s="29"/>
    </row>
    <row r="681" spans="1:27" ht="15.75" customHeight="1">
      <c r="A681" s="29"/>
      <c r="B681" s="75"/>
      <c r="C681" s="29"/>
      <c r="D681" s="29"/>
      <c r="E681" s="755"/>
      <c r="F681" s="338"/>
      <c r="G681" s="29"/>
      <c r="H681" s="29"/>
      <c r="I681" s="29"/>
      <c r="J681" s="29"/>
      <c r="K681" s="29"/>
      <c r="L681" s="29"/>
      <c r="M681" s="29"/>
      <c r="N681" s="29"/>
      <c r="O681" s="29"/>
      <c r="P681" s="29"/>
      <c r="Q681" s="325"/>
      <c r="R681" s="325"/>
      <c r="S681" s="29"/>
      <c r="T681" s="325"/>
      <c r="U681" s="29"/>
      <c r="V681" s="29"/>
      <c r="W681" s="29"/>
      <c r="X681" s="29"/>
      <c r="Y681" s="29"/>
      <c r="Z681" s="29"/>
      <c r="AA681" s="29"/>
    </row>
    <row r="682" spans="1:27" ht="15.75" customHeight="1">
      <c r="A682" s="29"/>
      <c r="B682" s="75"/>
      <c r="C682" s="29"/>
      <c r="D682" s="29"/>
      <c r="E682" s="755"/>
      <c r="F682" s="338"/>
      <c r="G682" s="29"/>
      <c r="H682" s="29"/>
      <c r="I682" s="29"/>
      <c r="J682" s="29"/>
      <c r="K682" s="29"/>
      <c r="L682" s="29"/>
      <c r="M682" s="29"/>
      <c r="N682" s="29"/>
      <c r="O682" s="29"/>
      <c r="P682" s="29"/>
      <c r="Q682" s="325"/>
      <c r="R682" s="325"/>
      <c r="S682" s="29"/>
      <c r="T682" s="325"/>
      <c r="U682" s="29"/>
      <c r="V682" s="29"/>
      <c r="W682" s="29"/>
      <c r="X682" s="29"/>
      <c r="Y682" s="29"/>
      <c r="Z682" s="29"/>
      <c r="AA682" s="29"/>
    </row>
    <row r="683" spans="1:27" ht="15.75" customHeight="1">
      <c r="A683" s="29"/>
      <c r="B683" s="75"/>
      <c r="C683" s="29"/>
      <c r="D683" s="29"/>
      <c r="E683" s="755"/>
      <c r="F683" s="338"/>
      <c r="G683" s="29"/>
      <c r="H683" s="29"/>
      <c r="I683" s="29"/>
      <c r="J683" s="29"/>
      <c r="K683" s="29"/>
      <c r="L683" s="29"/>
      <c r="M683" s="29"/>
      <c r="N683" s="29"/>
      <c r="O683" s="29"/>
      <c r="P683" s="29"/>
      <c r="Q683" s="325"/>
      <c r="R683" s="325"/>
      <c r="S683" s="29"/>
      <c r="T683" s="325"/>
      <c r="U683" s="29"/>
      <c r="V683" s="29"/>
      <c r="W683" s="29"/>
      <c r="X683" s="29"/>
      <c r="Y683" s="29"/>
      <c r="Z683" s="29"/>
      <c r="AA683" s="29"/>
    </row>
    <row r="684" spans="1:27" ht="15.75" customHeight="1">
      <c r="A684" s="29"/>
      <c r="B684" s="75"/>
      <c r="C684" s="29"/>
      <c r="D684" s="29"/>
      <c r="E684" s="755"/>
      <c r="F684" s="338"/>
      <c r="G684" s="29"/>
      <c r="H684" s="29"/>
      <c r="I684" s="29"/>
      <c r="J684" s="29"/>
      <c r="K684" s="29"/>
      <c r="L684" s="29"/>
      <c r="M684" s="29"/>
      <c r="N684" s="29"/>
      <c r="O684" s="29"/>
      <c r="P684" s="29"/>
      <c r="Q684" s="325"/>
      <c r="R684" s="325"/>
      <c r="S684" s="29"/>
      <c r="T684" s="325"/>
      <c r="U684" s="29"/>
      <c r="V684" s="29"/>
      <c r="W684" s="29"/>
      <c r="X684" s="29"/>
      <c r="Y684" s="29"/>
      <c r="Z684" s="29"/>
      <c r="AA684" s="29"/>
    </row>
    <row r="685" spans="1:27" ht="15.75" customHeight="1">
      <c r="A685" s="29"/>
      <c r="B685" s="75"/>
      <c r="C685" s="29"/>
      <c r="D685" s="29"/>
      <c r="E685" s="755"/>
      <c r="F685" s="338"/>
      <c r="G685" s="29"/>
      <c r="H685" s="29"/>
      <c r="I685" s="29"/>
      <c r="J685" s="29"/>
      <c r="K685" s="29"/>
      <c r="L685" s="29"/>
      <c r="M685" s="29"/>
      <c r="N685" s="29"/>
      <c r="O685" s="29"/>
      <c r="P685" s="29"/>
      <c r="Q685" s="325"/>
      <c r="R685" s="325"/>
      <c r="S685" s="29"/>
      <c r="T685" s="325"/>
      <c r="U685" s="29"/>
      <c r="V685" s="29"/>
      <c r="W685" s="29"/>
      <c r="X685" s="29"/>
      <c r="Y685" s="29"/>
      <c r="Z685" s="29"/>
      <c r="AA685" s="29"/>
    </row>
    <row r="686" spans="1:27" ht="15.75" customHeight="1">
      <c r="A686" s="29"/>
      <c r="B686" s="75"/>
      <c r="C686" s="29"/>
      <c r="D686" s="29"/>
      <c r="E686" s="755"/>
      <c r="F686" s="338"/>
      <c r="G686" s="29"/>
      <c r="H686" s="29"/>
      <c r="I686" s="29"/>
      <c r="J686" s="29"/>
      <c r="K686" s="29"/>
      <c r="L686" s="29"/>
      <c r="M686" s="29"/>
      <c r="N686" s="29"/>
      <c r="O686" s="29"/>
      <c r="P686" s="29"/>
      <c r="Q686" s="325"/>
      <c r="R686" s="325"/>
      <c r="S686" s="29"/>
      <c r="T686" s="325"/>
      <c r="U686" s="29"/>
      <c r="V686" s="29"/>
      <c r="W686" s="29"/>
      <c r="X686" s="29"/>
      <c r="Y686" s="29"/>
      <c r="Z686" s="29"/>
      <c r="AA686" s="29"/>
    </row>
    <row r="687" spans="1:27" ht="15.75" customHeight="1">
      <c r="A687" s="29"/>
      <c r="B687" s="75"/>
      <c r="C687" s="29"/>
      <c r="D687" s="29"/>
      <c r="E687" s="755"/>
      <c r="F687" s="338"/>
      <c r="G687" s="29"/>
      <c r="H687" s="29"/>
      <c r="I687" s="29"/>
      <c r="J687" s="29"/>
      <c r="K687" s="29"/>
      <c r="L687" s="29"/>
      <c r="M687" s="29"/>
      <c r="N687" s="29"/>
      <c r="O687" s="29"/>
      <c r="P687" s="29"/>
      <c r="Q687" s="325"/>
      <c r="R687" s="325"/>
      <c r="S687" s="29"/>
      <c r="T687" s="325"/>
      <c r="U687" s="29"/>
      <c r="V687" s="29"/>
      <c r="W687" s="29"/>
      <c r="X687" s="29"/>
      <c r="Y687" s="29"/>
      <c r="Z687" s="29"/>
      <c r="AA687" s="29"/>
    </row>
    <row r="688" spans="1:27" ht="15.75" customHeight="1">
      <c r="A688" s="29"/>
      <c r="B688" s="75"/>
      <c r="C688" s="29"/>
      <c r="D688" s="29"/>
      <c r="E688" s="755"/>
      <c r="F688" s="338"/>
      <c r="G688" s="29"/>
      <c r="H688" s="29"/>
      <c r="I688" s="29"/>
      <c r="J688" s="29"/>
      <c r="K688" s="29"/>
      <c r="L688" s="29"/>
      <c r="M688" s="29"/>
      <c r="N688" s="29"/>
      <c r="O688" s="29"/>
      <c r="P688" s="29"/>
      <c r="Q688" s="325"/>
      <c r="R688" s="325"/>
      <c r="S688" s="29"/>
      <c r="T688" s="325"/>
      <c r="U688" s="29"/>
      <c r="V688" s="29"/>
      <c r="W688" s="29"/>
      <c r="X688" s="29"/>
      <c r="Y688" s="29"/>
      <c r="Z688" s="29"/>
      <c r="AA688" s="29"/>
    </row>
    <row r="689" spans="1:27" ht="15.75" customHeight="1">
      <c r="A689" s="29"/>
      <c r="B689" s="75"/>
      <c r="C689" s="29"/>
      <c r="D689" s="29"/>
      <c r="E689" s="755"/>
      <c r="F689" s="338"/>
      <c r="G689" s="29"/>
      <c r="H689" s="29"/>
      <c r="I689" s="29"/>
      <c r="J689" s="29"/>
      <c r="K689" s="29"/>
      <c r="L689" s="29"/>
      <c r="M689" s="29"/>
      <c r="N689" s="29"/>
      <c r="O689" s="29"/>
      <c r="P689" s="29"/>
      <c r="Q689" s="325"/>
      <c r="R689" s="325"/>
      <c r="S689" s="29"/>
      <c r="T689" s="325"/>
      <c r="U689" s="29"/>
      <c r="V689" s="29"/>
      <c r="W689" s="29"/>
      <c r="X689" s="29"/>
      <c r="Y689" s="29"/>
      <c r="Z689" s="29"/>
      <c r="AA689" s="29"/>
    </row>
    <row r="690" spans="1:27" ht="15.75" customHeight="1">
      <c r="A690" s="29"/>
      <c r="B690" s="75"/>
      <c r="C690" s="29"/>
      <c r="D690" s="29"/>
      <c r="E690" s="755"/>
      <c r="F690" s="338"/>
      <c r="G690" s="29"/>
      <c r="H690" s="29"/>
      <c r="I690" s="29"/>
      <c r="J690" s="29"/>
      <c r="K690" s="29"/>
      <c r="L690" s="29"/>
      <c r="M690" s="29"/>
      <c r="N690" s="29"/>
      <c r="O690" s="29"/>
      <c r="P690" s="29"/>
      <c r="Q690" s="325"/>
      <c r="R690" s="325"/>
      <c r="S690" s="29"/>
      <c r="T690" s="325"/>
      <c r="U690" s="29"/>
      <c r="V690" s="29"/>
      <c r="W690" s="29"/>
      <c r="X690" s="29"/>
      <c r="Y690" s="29"/>
      <c r="Z690" s="29"/>
      <c r="AA690" s="29"/>
    </row>
    <row r="691" spans="1:27" ht="15.75" customHeight="1">
      <c r="A691" s="29"/>
      <c r="B691" s="75"/>
      <c r="C691" s="29"/>
      <c r="D691" s="29"/>
      <c r="E691" s="755"/>
      <c r="F691" s="338"/>
      <c r="G691" s="29"/>
      <c r="H691" s="29"/>
      <c r="I691" s="29"/>
      <c r="J691" s="29"/>
      <c r="K691" s="29"/>
      <c r="L691" s="29"/>
      <c r="M691" s="29"/>
      <c r="N691" s="29"/>
      <c r="O691" s="29"/>
      <c r="P691" s="29"/>
      <c r="Q691" s="325"/>
      <c r="R691" s="325"/>
      <c r="S691" s="29"/>
      <c r="T691" s="325"/>
      <c r="U691" s="29"/>
      <c r="V691" s="29"/>
      <c r="W691" s="29"/>
      <c r="X691" s="29"/>
      <c r="Y691" s="29"/>
      <c r="Z691" s="29"/>
      <c r="AA691" s="29"/>
    </row>
    <row r="692" spans="1:27" ht="15.75" customHeight="1">
      <c r="A692" s="29"/>
      <c r="B692" s="75"/>
      <c r="C692" s="29"/>
      <c r="D692" s="29"/>
      <c r="E692" s="755"/>
      <c r="F692" s="338"/>
      <c r="G692" s="29"/>
      <c r="H692" s="29"/>
      <c r="I692" s="29"/>
      <c r="J692" s="29"/>
      <c r="K692" s="29"/>
      <c r="L692" s="29"/>
      <c r="M692" s="29"/>
      <c r="N692" s="29"/>
      <c r="O692" s="29"/>
      <c r="P692" s="29"/>
      <c r="Q692" s="325"/>
      <c r="R692" s="325"/>
      <c r="S692" s="29"/>
      <c r="T692" s="325"/>
      <c r="U692" s="29"/>
      <c r="V692" s="29"/>
      <c r="W692" s="29"/>
      <c r="X692" s="29"/>
      <c r="Y692" s="29"/>
      <c r="Z692" s="29"/>
      <c r="AA692" s="29"/>
    </row>
    <row r="693" spans="1:27" ht="15.75" customHeight="1">
      <c r="A693" s="29"/>
      <c r="B693" s="75"/>
      <c r="C693" s="29"/>
      <c r="D693" s="29"/>
      <c r="E693" s="755"/>
      <c r="F693" s="338"/>
      <c r="G693" s="29"/>
      <c r="H693" s="29"/>
      <c r="I693" s="29"/>
      <c r="J693" s="29"/>
      <c r="K693" s="29"/>
      <c r="L693" s="29"/>
      <c r="M693" s="29"/>
      <c r="N693" s="29"/>
      <c r="O693" s="29"/>
      <c r="P693" s="29"/>
      <c r="Q693" s="325"/>
      <c r="R693" s="325"/>
      <c r="S693" s="29"/>
      <c r="T693" s="325"/>
      <c r="U693" s="29"/>
      <c r="V693" s="29"/>
      <c r="W693" s="29"/>
      <c r="X693" s="29"/>
      <c r="Y693" s="29"/>
      <c r="Z693" s="29"/>
      <c r="AA693" s="29"/>
    </row>
    <row r="694" spans="1:27" ht="15.75" customHeight="1">
      <c r="A694" s="29"/>
      <c r="B694" s="75"/>
      <c r="C694" s="29"/>
      <c r="D694" s="29"/>
      <c r="E694" s="755"/>
      <c r="F694" s="338"/>
      <c r="G694" s="29"/>
      <c r="H694" s="29"/>
      <c r="I694" s="29"/>
      <c r="J694" s="29"/>
      <c r="K694" s="29"/>
      <c r="L694" s="29"/>
      <c r="M694" s="29"/>
      <c r="N694" s="29"/>
      <c r="O694" s="29"/>
      <c r="P694" s="29"/>
      <c r="Q694" s="325"/>
      <c r="R694" s="325"/>
      <c r="S694" s="29"/>
      <c r="T694" s="325"/>
      <c r="U694" s="29"/>
      <c r="V694" s="29"/>
      <c r="W694" s="29"/>
      <c r="X694" s="29"/>
      <c r="Y694" s="29"/>
      <c r="Z694" s="29"/>
      <c r="AA694" s="29"/>
    </row>
    <row r="695" spans="1:27" ht="15.75" customHeight="1">
      <c r="A695" s="29"/>
      <c r="B695" s="75"/>
      <c r="C695" s="29"/>
      <c r="D695" s="29"/>
      <c r="E695" s="755"/>
      <c r="F695" s="338"/>
      <c r="G695" s="29"/>
      <c r="H695" s="29"/>
      <c r="I695" s="29"/>
      <c r="J695" s="29"/>
      <c r="K695" s="29"/>
      <c r="L695" s="29"/>
      <c r="M695" s="29"/>
      <c r="N695" s="29"/>
      <c r="O695" s="29"/>
      <c r="P695" s="29"/>
      <c r="Q695" s="325"/>
      <c r="R695" s="325"/>
      <c r="S695" s="29"/>
      <c r="T695" s="325"/>
      <c r="U695" s="29"/>
      <c r="V695" s="29"/>
      <c r="W695" s="29"/>
      <c r="X695" s="29"/>
      <c r="Y695" s="29"/>
      <c r="Z695" s="29"/>
      <c r="AA695" s="29"/>
    </row>
    <row r="696" spans="1:27" ht="15.75" customHeight="1">
      <c r="A696" s="29"/>
      <c r="B696" s="75"/>
      <c r="C696" s="29"/>
      <c r="D696" s="29"/>
      <c r="E696" s="755"/>
      <c r="F696" s="338"/>
      <c r="G696" s="29"/>
      <c r="H696" s="29"/>
      <c r="I696" s="29"/>
      <c r="J696" s="29"/>
      <c r="K696" s="29"/>
      <c r="L696" s="29"/>
      <c r="M696" s="29"/>
      <c r="N696" s="29"/>
      <c r="O696" s="29"/>
      <c r="P696" s="29"/>
      <c r="Q696" s="325"/>
      <c r="R696" s="325"/>
      <c r="S696" s="29"/>
      <c r="T696" s="325"/>
      <c r="U696" s="29"/>
      <c r="V696" s="29"/>
      <c r="W696" s="29"/>
      <c r="X696" s="29"/>
      <c r="Y696" s="29"/>
      <c r="Z696" s="29"/>
      <c r="AA696" s="29"/>
    </row>
    <row r="697" spans="1:27" ht="15.75" customHeight="1">
      <c r="A697" s="29"/>
      <c r="B697" s="75"/>
      <c r="C697" s="29"/>
      <c r="D697" s="29"/>
      <c r="E697" s="755"/>
      <c r="F697" s="338"/>
      <c r="G697" s="29"/>
      <c r="H697" s="29"/>
      <c r="I697" s="29"/>
      <c r="J697" s="29"/>
      <c r="K697" s="29"/>
      <c r="L697" s="29"/>
      <c r="M697" s="29"/>
      <c r="N697" s="29"/>
      <c r="O697" s="29"/>
      <c r="P697" s="29"/>
      <c r="Q697" s="325"/>
      <c r="R697" s="325"/>
      <c r="S697" s="29"/>
      <c r="T697" s="325"/>
      <c r="U697" s="29"/>
      <c r="V697" s="29"/>
      <c r="W697" s="29"/>
      <c r="X697" s="29"/>
      <c r="Y697" s="29"/>
      <c r="Z697" s="29"/>
      <c r="AA697" s="29"/>
    </row>
    <row r="698" spans="1:27" ht="15.75" customHeight="1">
      <c r="A698" s="29"/>
      <c r="B698" s="75"/>
      <c r="C698" s="29"/>
      <c r="D698" s="29"/>
      <c r="E698" s="755"/>
      <c r="F698" s="338"/>
      <c r="G698" s="29"/>
      <c r="H698" s="29"/>
      <c r="I698" s="29"/>
      <c r="J698" s="29"/>
      <c r="K698" s="29"/>
      <c r="L698" s="29"/>
      <c r="M698" s="29"/>
      <c r="N698" s="29"/>
      <c r="O698" s="29"/>
      <c r="P698" s="29"/>
      <c r="Q698" s="325"/>
      <c r="R698" s="325"/>
      <c r="S698" s="29"/>
      <c r="T698" s="325"/>
      <c r="U698" s="29"/>
      <c r="V698" s="29"/>
      <c r="W698" s="29"/>
      <c r="X698" s="29"/>
      <c r="Y698" s="29"/>
      <c r="Z698" s="29"/>
      <c r="AA698" s="29"/>
    </row>
    <row r="699" spans="1:27" ht="15.75" customHeight="1">
      <c r="A699" s="29"/>
      <c r="B699" s="75"/>
      <c r="C699" s="29"/>
      <c r="D699" s="29"/>
      <c r="E699" s="755"/>
      <c r="F699" s="338"/>
      <c r="G699" s="29"/>
      <c r="H699" s="29"/>
      <c r="I699" s="29"/>
      <c r="J699" s="29"/>
      <c r="K699" s="29"/>
      <c r="L699" s="29"/>
      <c r="M699" s="29"/>
      <c r="N699" s="29"/>
      <c r="O699" s="29"/>
      <c r="P699" s="29"/>
      <c r="Q699" s="325"/>
      <c r="R699" s="325"/>
      <c r="S699" s="29"/>
      <c r="T699" s="325"/>
      <c r="U699" s="29"/>
      <c r="V699" s="29"/>
      <c r="W699" s="29"/>
      <c r="X699" s="29"/>
      <c r="Y699" s="29"/>
      <c r="Z699" s="29"/>
      <c r="AA699" s="29"/>
    </row>
    <row r="700" spans="1:27" ht="15.75" customHeight="1">
      <c r="A700" s="29"/>
      <c r="B700" s="75"/>
      <c r="C700" s="29"/>
      <c r="D700" s="29"/>
      <c r="E700" s="755"/>
      <c r="F700" s="338"/>
      <c r="G700" s="29"/>
      <c r="H700" s="29"/>
      <c r="I700" s="29"/>
      <c r="J700" s="29"/>
      <c r="K700" s="29"/>
      <c r="L700" s="29"/>
      <c r="M700" s="29"/>
      <c r="N700" s="29"/>
      <c r="O700" s="29"/>
      <c r="P700" s="29"/>
      <c r="Q700" s="325"/>
      <c r="R700" s="325"/>
      <c r="S700" s="29"/>
      <c r="T700" s="325"/>
      <c r="U700" s="29"/>
      <c r="V700" s="29"/>
      <c r="W700" s="29"/>
      <c r="X700" s="29"/>
      <c r="Y700" s="29"/>
      <c r="Z700" s="29"/>
      <c r="AA700" s="29"/>
    </row>
    <row r="701" spans="1:27" ht="15.75" customHeight="1">
      <c r="A701" s="29"/>
      <c r="B701" s="75"/>
      <c r="C701" s="29"/>
      <c r="D701" s="29"/>
      <c r="E701" s="755"/>
      <c r="F701" s="338"/>
      <c r="G701" s="29"/>
      <c r="H701" s="29"/>
      <c r="I701" s="29"/>
      <c r="J701" s="29"/>
      <c r="K701" s="29"/>
      <c r="L701" s="29"/>
      <c r="M701" s="29"/>
      <c r="N701" s="29"/>
      <c r="O701" s="29"/>
      <c r="P701" s="29"/>
      <c r="Q701" s="325"/>
      <c r="R701" s="325"/>
      <c r="S701" s="29"/>
      <c r="T701" s="325"/>
      <c r="U701" s="29"/>
      <c r="V701" s="29"/>
      <c r="W701" s="29"/>
      <c r="X701" s="29"/>
      <c r="Y701" s="29"/>
      <c r="Z701" s="29"/>
      <c r="AA701" s="29"/>
    </row>
    <row r="702" spans="1:27" ht="15.75" customHeight="1">
      <c r="A702" s="29"/>
      <c r="B702" s="75"/>
      <c r="C702" s="29"/>
      <c r="D702" s="29"/>
      <c r="E702" s="755"/>
      <c r="F702" s="338"/>
      <c r="G702" s="29"/>
      <c r="H702" s="29"/>
      <c r="I702" s="29"/>
      <c r="J702" s="29"/>
      <c r="K702" s="29"/>
      <c r="L702" s="29"/>
      <c r="M702" s="29"/>
      <c r="N702" s="29"/>
      <c r="O702" s="29"/>
      <c r="P702" s="29"/>
      <c r="Q702" s="325"/>
      <c r="R702" s="325"/>
      <c r="S702" s="29"/>
      <c r="T702" s="325"/>
      <c r="U702" s="29"/>
      <c r="V702" s="29"/>
      <c r="W702" s="29"/>
      <c r="X702" s="29"/>
      <c r="Y702" s="29"/>
      <c r="Z702" s="29"/>
      <c r="AA702" s="29"/>
    </row>
    <row r="703" spans="1:27" ht="15.75" customHeight="1">
      <c r="A703" s="29"/>
      <c r="B703" s="75"/>
      <c r="C703" s="29"/>
      <c r="D703" s="29"/>
      <c r="E703" s="755"/>
      <c r="F703" s="338"/>
      <c r="G703" s="29"/>
      <c r="H703" s="29"/>
      <c r="I703" s="29"/>
      <c r="J703" s="29"/>
      <c r="K703" s="29"/>
      <c r="L703" s="29"/>
      <c r="M703" s="29"/>
      <c r="N703" s="29"/>
      <c r="O703" s="29"/>
      <c r="P703" s="29"/>
      <c r="Q703" s="325"/>
      <c r="R703" s="325"/>
      <c r="S703" s="29"/>
      <c r="T703" s="325"/>
      <c r="U703" s="29"/>
      <c r="V703" s="29"/>
      <c r="W703" s="29"/>
      <c r="X703" s="29"/>
      <c r="Y703" s="29"/>
      <c r="Z703" s="29"/>
      <c r="AA703" s="29"/>
    </row>
    <row r="704" spans="1:27" ht="15.75" customHeight="1">
      <c r="A704" s="29"/>
      <c r="B704" s="75"/>
      <c r="C704" s="29"/>
      <c r="D704" s="29"/>
      <c r="E704" s="755"/>
      <c r="F704" s="338"/>
      <c r="G704" s="29"/>
      <c r="H704" s="29"/>
      <c r="I704" s="29"/>
      <c r="J704" s="29"/>
      <c r="K704" s="29"/>
      <c r="L704" s="29"/>
      <c r="M704" s="29"/>
      <c r="N704" s="29"/>
      <c r="O704" s="29"/>
      <c r="P704" s="29"/>
      <c r="Q704" s="325"/>
      <c r="R704" s="325"/>
      <c r="S704" s="29"/>
      <c r="T704" s="325"/>
      <c r="U704" s="29"/>
      <c r="V704" s="29"/>
      <c r="W704" s="29"/>
      <c r="X704" s="29"/>
      <c r="Y704" s="29"/>
      <c r="Z704" s="29"/>
      <c r="AA704" s="29"/>
    </row>
    <row r="705" spans="1:27" ht="15.75" customHeight="1">
      <c r="A705" s="29"/>
      <c r="B705" s="75"/>
      <c r="C705" s="29"/>
      <c r="D705" s="29"/>
      <c r="E705" s="755"/>
      <c r="F705" s="338"/>
      <c r="G705" s="29"/>
      <c r="H705" s="29"/>
      <c r="I705" s="29"/>
      <c r="J705" s="29"/>
      <c r="K705" s="29"/>
      <c r="L705" s="29"/>
      <c r="M705" s="29"/>
      <c r="N705" s="29"/>
      <c r="O705" s="29"/>
      <c r="P705" s="29"/>
      <c r="Q705" s="325"/>
      <c r="R705" s="325"/>
      <c r="S705" s="29"/>
      <c r="T705" s="325"/>
      <c r="U705" s="29"/>
      <c r="V705" s="29"/>
      <c r="W705" s="29"/>
      <c r="X705" s="29"/>
      <c r="Y705" s="29"/>
      <c r="Z705" s="29"/>
      <c r="AA705" s="29"/>
    </row>
    <row r="706" spans="1:27" ht="15.75" customHeight="1">
      <c r="A706" s="29"/>
      <c r="B706" s="75"/>
      <c r="C706" s="29"/>
      <c r="D706" s="29"/>
      <c r="E706" s="755"/>
      <c r="F706" s="338"/>
      <c r="G706" s="29"/>
      <c r="H706" s="29"/>
      <c r="I706" s="29"/>
      <c r="J706" s="29"/>
      <c r="K706" s="29"/>
      <c r="L706" s="29"/>
      <c r="M706" s="29"/>
      <c r="N706" s="29"/>
      <c r="O706" s="29"/>
      <c r="P706" s="29"/>
      <c r="Q706" s="325"/>
      <c r="R706" s="325"/>
      <c r="S706" s="29"/>
      <c r="T706" s="325"/>
      <c r="U706" s="29"/>
      <c r="V706" s="29"/>
      <c r="W706" s="29"/>
      <c r="X706" s="29"/>
      <c r="Y706" s="29"/>
      <c r="Z706" s="29"/>
      <c r="AA706" s="29"/>
    </row>
    <row r="707" spans="1:27" ht="15.75" customHeight="1">
      <c r="A707" s="29"/>
      <c r="B707" s="75"/>
      <c r="C707" s="29"/>
      <c r="D707" s="29"/>
      <c r="E707" s="755"/>
      <c r="F707" s="338"/>
      <c r="G707" s="29"/>
      <c r="H707" s="29"/>
      <c r="I707" s="29"/>
      <c r="J707" s="29"/>
      <c r="K707" s="29"/>
      <c r="L707" s="29"/>
      <c r="M707" s="29"/>
      <c r="N707" s="29"/>
      <c r="O707" s="29"/>
      <c r="P707" s="29"/>
      <c r="Q707" s="325"/>
      <c r="R707" s="325"/>
      <c r="S707" s="29"/>
      <c r="T707" s="325"/>
      <c r="U707" s="29"/>
      <c r="V707" s="29"/>
      <c r="W707" s="29"/>
      <c r="X707" s="29"/>
      <c r="Y707" s="29"/>
      <c r="Z707" s="29"/>
      <c r="AA707" s="29"/>
    </row>
    <row r="708" spans="1:27" ht="15.75" customHeight="1">
      <c r="A708" s="29"/>
      <c r="B708" s="75"/>
      <c r="C708" s="29"/>
      <c r="D708" s="29"/>
      <c r="E708" s="755"/>
      <c r="F708" s="338"/>
      <c r="G708" s="29"/>
      <c r="H708" s="29"/>
      <c r="I708" s="29"/>
      <c r="J708" s="29"/>
      <c r="K708" s="29"/>
      <c r="L708" s="29"/>
      <c r="M708" s="29"/>
      <c r="N708" s="29"/>
      <c r="O708" s="29"/>
      <c r="P708" s="29"/>
      <c r="Q708" s="325"/>
      <c r="R708" s="325"/>
      <c r="S708" s="29"/>
      <c r="T708" s="325"/>
      <c r="U708" s="29"/>
      <c r="V708" s="29"/>
      <c r="W708" s="29"/>
      <c r="X708" s="29"/>
      <c r="Y708" s="29"/>
      <c r="Z708" s="29"/>
      <c r="AA708" s="29"/>
    </row>
    <row r="709" spans="1:27" ht="15.75" customHeight="1">
      <c r="A709" s="29"/>
      <c r="B709" s="75"/>
      <c r="C709" s="29"/>
      <c r="D709" s="29"/>
      <c r="E709" s="755"/>
      <c r="F709" s="338"/>
      <c r="G709" s="29"/>
      <c r="H709" s="29"/>
      <c r="I709" s="29"/>
      <c r="J709" s="29"/>
      <c r="K709" s="29"/>
      <c r="L709" s="29"/>
      <c r="M709" s="29"/>
      <c r="N709" s="29"/>
      <c r="O709" s="29"/>
      <c r="P709" s="29"/>
      <c r="Q709" s="325"/>
      <c r="R709" s="325"/>
      <c r="S709" s="29"/>
      <c r="T709" s="325"/>
      <c r="U709" s="29"/>
      <c r="V709" s="29"/>
      <c r="W709" s="29"/>
      <c r="X709" s="29"/>
      <c r="Y709" s="29"/>
      <c r="Z709" s="29"/>
      <c r="AA709" s="29"/>
    </row>
    <row r="710" spans="1:27" ht="15.75" customHeight="1">
      <c r="A710" s="29"/>
      <c r="B710" s="75"/>
      <c r="C710" s="29"/>
      <c r="D710" s="29"/>
      <c r="E710" s="755"/>
      <c r="F710" s="338"/>
      <c r="G710" s="29"/>
      <c r="H710" s="29"/>
      <c r="I710" s="29"/>
      <c r="J710" s="29"/>
      <c r="K710" s="29"/>
      <c r="L710" s="29"/>
      <c r="M710" s="29"/>
      <c r="N710" s="29"/>
      <c r="O710" s="29"/>
      <c r="P710" s="29"/>
      <c r="Q710" s="325"/>
      <c r="R710" s="325"/>
      <c r="S710" s="29"/>
      <c r="T710" s="325"/>
      <c r="U710" s="29"/>
      <c r="V710" s="29"/>
      <c r="W710" s="29"/>
      <c r="X710" s="29"/>
      <c r="Y710" s="29"/>
      <c r="Z710" s="29"/>
      <c r="AA710" s="29"/>
    </row>
    <row r="711" spans="1:27" ht="15.75" customHeight="1">
      <c r="A711" s="29"/>
      <c r="B711" s="75"/>
      <c r="C711" s="29"/>
      <c r="D711" s="29"/>
      <c r="E711" s="755"/>
      <c r="F711" s="338"/>
      <c r="G711" s="29"/>
      <c r="H711" s="29"/>
      <c r="I711" s="29"/>
      <c r="J711" s="29"/>
      <c r="K711" s="29"/>
      <c r="L711" s="29"/>
      <c r="M711" s="29"/>
      <c r="N711" s="29"/>
      <c r="O711" s="29"/>
      <c r="P711" s="29"/>
      <c r="Q711" s="325"/>
      <c r="R711" s="325"/>
      <c r="S711" s="29"/>
      <c r="T711" s="325"/>
      <c r="U711" s="29"/>
      <c r="V711" s="29"/>
      <c r="W711" s="29"/>
      <c r="X711" s="29"/>
      <c r="Y711" s="29"/>
      <c r="Z711" s="29"/>
      <c r="AA711" s="29"/>
    </row>
    <row r="712" spans="1:27" ht="15.75" customHeight="1">
      <c r="A712" s="29"/>
      <c r="B712" s="75"/>
      <c r="C712" s="29"/>
      <c r="D712" s="29"/>
      <c r="E712" s="755"/>
      <c r="F712" s="338"/>
      <c r="G712" s="29"/>
      <c r="H712" s="29"/>
      <c r="I712" s="29"/>
      <c r="J712" s="29"/>
      <c r="K712" s="29"/>
      <c r="L712" s="29"/>
      <c r="M712" s="29"/>
      <c r="N712" s="29"/>
      <c r="O712" s="29"/>
      <c r="P712" s="29"/>
      <c r="Q712" s="325"/>
      <c r="R712" s="325"/>
      <c r="S712" s="29"/>
      <c r="T712" s="325"/>
      <c r="U712" s="29"/>
      <c r="V712" s="29"/>
      <c r="W712" s="29"/>
      <c r="X712" s="29"/>
      <c r="Y712" s="29"/>
      <c r="Z712" s="29"/>
      <c r="AA712" s="29"/>
    </row>
    <row r="713" spans="1:27" ht="15.75" customHeight="1">
      <c r="A713" s="29"/>
      <c r="B713" s="75"/>
      <c r="C713" s="29"/>
      <c r="D713" s="29"/>
      <c r="E713" s="755"/>
      <c r="F713" s="338"/>
      <c r="G713" s="29"/>
      <c r="H713" s="29"/>
      <c r="I713" s="29"/>
      <c r="J713" s="29"/>
      <c r="K713" s="29"/>
      <c r="L713" s="29"/>
      <c r="M713" s="29"/>
      <c r="N713" s="29"/>
      <c r="O713" s="29"/>
      <c r="P713" s="29"/>
      <c r="Q713" s="325"/>
      <c r="R713" s="325"/>
      <c r="S713" s="29"/>
      <c r="T713" s="325"/>
      <c r="U713" s="29"/>
      <c r="V713" s="29"/>
      <c r="W713" s="29"/>
      <c r="X713" s="29"/>
      <c r="Y713" s="29"/>
      <c r="Z713" s="29"/>
      <c r="AA713" s="29"/>
    </row>
    <row r="714" spans="1:27" ht="15.75" customHeight="1">
      <c r="A714" s="29"/>
      <c r="B714" s="75"/>
      <c r="C714" s="29"/>
      <c r="D714" s="29"/>
      <c r="E714" s="755"/>
      <c r="F714" s="338"/>
      <c r="G714" s="29"/>
      <c r="H714" s="29"/>
      <c r="I714" s="29"/>
      <c r="J714" s="29"/>
      <c r="K714" s="29"/>
      <c r="L714" s="29"/>
      <c r="M714" s="29"/>
      <c r="N714" s="29"/>
      <c r="O714" s="29"/>
      <c r="P714" s="29"/>
      <c r="Q714" s="325"/>
      <c r="R714" s="325"/>
      <c r="S714" s="29"/>
      <c r="T714" s="325"/>
      <c r="U714" s="29"/>
      <c r="V714" s="29"/>
      <c r="W714" s="29"/>
      <c r="X714" s="29"/>
      <c r="Y714" s="29"/>
      <c r="Z714" s="29"/>
      <c r="AA714" s="29"/>
    </row>
    <row r="715" spans="1:27" ht="15.75" customHeight="1">
      <c r="A715" s="29"/>
      <c r="B715" s="75"/>
      <c r="C715" s="29"/>
      <c r="D715" s="29"/>
      <c r="E715" s="755"/>
      <c r="F715" s="338"/>
      <c r="G715" s="29"/>
      <c r="H715" s="29"/>
      <c r="I715" s="29"/>
      <c r="J715" s="29"/>
      <c r="K715" s="29"/>
      <c r="L715" s="29"/>
      <c r="M715" s="29"/>
      <c r="N715" s="29"/>
      <c r="O715" s="29"/>
      <c r="P715" s="29"/>
      <c r="Q715" s="325"/>
      <c r="R715" s="325"/>
      <c r="S715" s="29"/>
      <c r="T715" s="325"/>
      <c r="U715" s="29"/>
      <c r="V715" s="29"/>
      <c r="W715" s="29"/>
      <c r="X715" s="29"/>
      <c r="Y715" s="29"/>
      <c r="Z715" s="29"/>
      <c r="AA715" s="29"/>
    </row>
    <row r="716" spans="1:27" ht="15.75" customHeight="1">
      <c r="A716" s="29"/>
      <c r="B716" s="75"/>
      <c r="C716" s="29"/>
      <c r="D716" s="29"/>
      <c r="E716" s="755"/>
      <c r="F716" s="338"/>
      <c r="G716" s="29"/>
      <c r="H716" s="29"/>
      <c r="I716" s="29"/>
      <c r="J716" s="29"/>
      <c r="K716" s="29"/>
      <c r="L716" s="29"/>
      <c r="M716" s="29"/>
      <c r="N716" s="29"/>
      <c r="O716" s="29"/>
      <c r="P716" s="29"/>
      <c r="Q716" s="325"/>
      <c r="R716" s="325"/>
      <c r="S716" s="29"/>
      <c r="T716" s="325"/>
      <c r="U716" s="29"/>
      <c r="V716" s="29"/>
      <c r="W716" s="29"/>
      <c r="X716" s="29"/>
      <c r="Y716" s="29"/>
      <c r="Z716" s="29"/>
      <c r="AA716" s="29"/>
    </row>
    <row r="717" spans="1:27" ht="15.75" customHeight="1">
      <c r="A717" s="29"/>
      <c r="B717" s="75"/>
      <c r="C717" s="29"/>
      <c r="D717" s="29"/>
      <c r="E717" s="755"/>
      <c r="F717" s="338"/>
      <c r="G717" s="29"/>
      <c r="H717" s="29"/>
      <c r="I717" s="29"/>
      <c r="J717" s="29"/>
      <c r="K717" s="29"/>
      <c r="L717" s="29"/>
      <c r="M717" s="29"/>
      <c r="N717" s="29"/>
      <c r="O717" s="29"/>
      <c r="P717" s="29"/>
      <c r="Q717" s="325"/>
      <c r="R717" s="325"/>
      <c r="S717" s="29"/>
      <c r="T717" s="325"/>
      <c r="U717" s="29"/>
      <c r="V717" s="29"/>
      <c r="W717" s="29"/>
      <c r="X717" s="29"/>
      <c r="Y717" s="29"/>
      <c r="Z717" s="29"/>
      <c r="AA717" s="29"/>
    </row>
    <row r="718" spans="1:27" ht="15.75" customHeight="1">
      <c r="A718" s="29"/>
      <c r="B718" s="75"/>
      <c r="C718" s="29"/>
      <c r="D718" s="29"/>
      <c r="E718" s="755"/>
      <c r="F718" s="338"/>
      <c r="G718" s="29"/>
      <c r="H718" s="29"/>
      <c r="I718" s="29"/>
      <c r="J718" s="29"/>
      <c r="K718" s="29"/>
      <c r="L718" s="29"/>
      <c r="M718" s="29"/>
      <c r="N718" s="29"/>
      <c r="O718" s="29"/>
      <c r="P718" s="29"/>
      <c r="Q718" s="325"/>
      <c r="R718" s="325"/>
      <c r="S718" s="29"/>
      <c r="T718" s="325"/>
      <c r="U718" s="29"/>
      <c r="V718" s="29"/>
      <c r="W718" s="29"/>
      <c r="X718" s="29"/>
      <c r="Y718" s="29"/>
      <c r="Z718" s="29"/>
      <c r="AA718" s="29"/>
    </row>
    <row r="719" spans="1:27" ht="15.75" customHeight="1">
      <c r="A719" s="29"/>
      <c r="B719" s="75"/>
      <c r="C719" s="29"/>
      <c r="D719" s="29"/>
      <c r="E719" s="755"/>
      <c r="F719" s="338"/>
      <c r="G719" s="29"/>
      <c r="H719" s="29"/>
      <c r="I719" s="29"/>
      <c r="J719" s="29"/>
      <c r="K719" s="29"/>
      <c r="L719" s="29"/>
      <c r="M719" s="29"/>
      <c r="N719" s="29"/>
      <c r="O719" s="29"/>
      <c r="P719" s="29"/>
      <c r="Q719" s="325"/>
      <c r="R719" s="325"/>
      <c r="S719" s="29"/>
      <c r="T719" s="325"/>
      <c r="U719" s="29"/>
      <c r="V719" s="29"/>
      <c r="W719" s="29"/>
      <c r="X719" s="29"/>
      <c r="Y719" s="29"/>
      <c r="Z719" s="29"/>
      <c r="AA719" s="29"/>
    </row>
    <row r="720" spans="1:27" ht="15.75" customHeight="1">
      <c r="A720" s="29"/>
      <c r="B720" s="75"/>
      <c r="C720" s="29"/>
      <c r="D720" s="29"/>
      <c r="E720" s="755"/>
      <c r="F720" s="338"/>
      <c r="G720" s="29"/>
      <c r="H720" s="29"/>
      <c r="I720" s="29"/>
      <c r="J720" s="29"/>
      <c r="K720" s="29"/>
      <c r="L720" s="29"/>
      <c r="M720" s="29"/>
      <c r="N720" s="29"/>
      <c r="O720" s="29"/>
      <c r="P720" s="29"/>
      <c r="Q720" s="325"/>
      <c r="R720" s="325"/>
      <c r="S720" s="29"/>
      <c r="T720" s="325"/>
      <c r="U720" s="29"/>
      <c r="V720" s="29"/>
      <c r="W720" s="29"/>
      <c r="X720" s="29"/>
      <c r="Y720" s="29"/>
      <c r="Z720" s="29"/>
      <c r="AA720" s="29"/>
    </row>
    <row r="721" spans="1:27" ht="15.75" customHeight="1">
      <c r="A721" s="29"/>
      <c r="B721" s="75"/>
      <c r="C721" s="29"/>
      <c r="D721" s="29"/>
      <c r="E721" s="755"/>
      <c r="F721" s="338"/>
      <c r="G721" s="29"/>
      <c r="H721" s="29"/>
      <c r="I721" s="29"/>
      <c r="J721" s="29"/>
      <c r="K721" s="29"/>
      <c r="L721" s="29"/>
      <c r="M721" s="29"/>
      <c r="N721" s="29"/>
      <c r="O721" s="29"/>
      <c r="P721" s="29"/>
      <c r="Q721" s="325"/>
      <c r="R721" s="325"/>
      <c r="S721" s="29"/>
      <c r="T721" s="325"/>
      <c r="U721" s="29"/>
      <c r="V721" s="29"/>
      <c r="W721" s="29"/>
      <c r="X721" s="29"/>
      <c r="Y721" s="29"/>
      <c r="Z721" s="29"/>
      <c r="AA721" s="29"/>
    </row>
    <row r="722" spans="1:27" ht="15.75" customHeight="1">
      <c r="A722" s="29"/>
      <c r="B722" s="75"/>
      <c r="C722" s="29"/>
      <c r="D722" s="29"/>
      <c r="E722" s="755"/>
      <c r="F722" s="338"/>
      <c r="G722" s="29"/>
      <c r="H722" s="29"/>
      <c r="I722" s="29"/>
      <c r="J722" s="29"/>
      <c r="K722" s="29"/>
      <c r="L722" s="29"/>
      <c r="M722" s="29"/>
      <c r="N722" s="29"/>
      <c r="O722" s="29"/>
      <c r="P722" s="29"/>
      <c r="Q722" s="325"/>
      <c r="R722" s="325"/>
      <c r="S722" s="29"/>
      <c r="T722" s="325"/>
      <c r="U722" s="29"/>
      <c r="V722" s="29"/>
      <c r="W722" s="29"/>
      <c r="X722" s="29"/>
      <c r="Y722" s="29"/>
      <c r="Z722" s="29"/>
      <c r="AA722" s="29"/>
    </row>
    <row r="723" spans="1:27" ht="15.75" customHeight="1">
      <c r="A723" s="29"/>
      <c r="B723" s="75"/>
      <c r="C723" s="29"/>
      <c r="D723" s="29"/>
      <c r="E723" s="755"/>
      <c r="F723" s="338"/>
      <c r="G723" s="29"/>
      <c r="H723" s="29"/>
      <c r="I723" s="29"/>
      <c r="J723" s="29"/>
      <c r="K723" s="29"/>
      <c r="L723" s="29"/>
      <c r="M723" s="29"/>
      <c r="N723" s="29"/>
      <c r="O723" s="29"/>
      <c r="P723" s="29"/>
      <c r="Q723" s="325"/>
      <c r="R723" s="325"/>
      <c r="S723" s="29"/>
      <c r="T723" s="325"/>
      <c r="U723" s="29"/>
      <c r="V723" s="29"/>
      <c r="W723" s="29"/>
      <c r="X723" s="29"/>
      <c r="Y723" s="29"/>
      <c r="Z723" s="29"/>
      <c r="AA723" s="29"/>
    </row>
    <row r="724" spans="1:27" ht="15.75" customHeight="1">
      <c r="A724" s="29"/>
      <c r="B724" s="75"/>
      <c r="C724" s="29"/>
      <c r="D724" s="29"/>
      <c r="E724" s="755"/>
      <c r="F724" s="338"/>
      <c r="G724" s="29"/>
      <c r="H724" s="29"/>
      <c r="I724" s="29"/>
      <c r="J724" s="29"/>
      <c r="K724" s="29"/>
      <c r="L724" s="29"/>
      <c r="M724" s="29"/>
      <c r="N724" s="29"/>
      <c r="O724" s="29"/>
      <c r="P724" s="29"/>
      <c r="Q724" s="325"/>
      <c r="R724" s="325"/>
      <c r="S724" s="29"/>
      <c r="T724" s="325"/>
      <c r="U724" s="29"/>
      <c r="V724" s="29"/>
      <c r="W724" s="29"/>
      <c r="X724" s="29"/>
      <c r="Y724" s="29"/>
      <c r="Z724" s="29"/>
      <c r="AA724" s="29"/>
    </row>
    <row r="725" spans="1:27" ht="15.75" customHeight="1">
      <c r="A725" s="29"/>
      <c r="B725" s="75"/>
      <c r="C725" s="29"/>
      <c r="D725" s="29"/>
      <c r="E725" s="755"/>
      <c r="F725" s="338"/>
      <c r="G725" s="29"/>
      <c r="H725" s="29"/>
      <c r="I725" s="29"/>
      <c r="J725" s="29"/>
      <c r="K725" s="29"/>
      <c r="L725" s="29"/>
      <c r="M725" s="29"/>
      <c r="N725" s="29"/>
      <c r="O725" s="29"/>
      <c r="P725" s="29"/>
      <c r="Q725" s="325"/>
      <c r="R725" s="325"/>
      <c r="S725" s="29"/>
      <c r="T725" s="325"/>
      <c r="U725" s="29"/>
      <c r="V725" s="29"/>
      <c r="W725" s="29"/>
      <c r="X725" s="29"/>
      <c r="Y725" s="29"/>
      <c r="Z725" s="29"/>
      <c r="AA725" s="29"/>
    </row>
    <row r="726" spans="1:27" ht="15.75" customHeight="1">
      <c r="A726" s="29"/>
      <c r="B726" s="75"/>
      <c r="C726" s="29"/>
      <c r="D726" s="29"/>
      <c r="E726" s="755"/>
      <c r="F726" s="338"/>
      <c r="G726" s="29"/>
      <c r="H726" s="29"/>
      <c r="I726" s="29"/>
      <c r="J726" s="29"/>
      <c r="K726" s="29"/>
      <c r="L726" s="29"/>
      <c r="M726" s="29"/>
      <c r="N726" s="29"/>
      <c r="O726" s="29"/>
      <c r="P726" s="29"/>
      <c r="Q726" s="325"/>
      <c r="R726" s="325"/>
      <c r="S726" s="29"/>
      <c r="T726" s="325"/>
      <c r="U726" s="29"/>
      <c r="V726" s="29"/>
      <c r="W726" s="29"/>
      <c r="X726" s="29"/>
      <c r="Y726" s="29"/>
      <c r="Z726" s="29"/>
      <c r="AA726" s="29"/>
    </row>
    <row r="727" spans="1:27" ht="15.75" customHeight="1">
      <c r="A727" s="29"/>
      <c r="B727" s="75"/>
      <c r="C727" s="29"/>
      <c r="D727" s="29"/>
      <c r="E727" s="755"/>
      <c r="F727" s="338"/>
      <c r="G727" s="29"/>
      <c r="H727" s="29"/>
      <c r="I727" s="29"/>
      <c r="J727" s="29"/>
      <c r="K727" s="29"/>
      <c r="L727" s="29"/>
      <c r="M727" s="29"/>
      <c r="N727" s="29"/>
      <c r="O727" s="29"/>
      <c r="P727" s="29"/>
      <c r="Q727" s="325"/>
      <c r="R727" s="325"/>
      <c r="S727" s="29"/>
      <c r="T727" s="325"/>
      <c r="U727" s="29"/>
      <c r="V727" s="29"/>
      <c r="W727" s="29"/>
      <c r="X727" s="29"/>
      <c r="Y727" s="29"/>
      <c r="Z727" s="29"/>
      <c r="AA727" s="29"/>
    </row>
    <row r="728" spans="1:27" ht="15.75" customHeight="1">
      <c r="A728" s="29"/>
      <c r="B728" s="75"/>
      <c r="C728" s="29"/>
      <c r="D728" s="29"/>
      <c r="E728" s="755"/>
      <c r="F728" s="338"/>
      <c r="G728" s="29"/>
      <c r="H728" s="29"/>
      <c r="I728" s="29"/>
      <c r="J728" s="29"/>
      <c r="K728" s="29"/>
      <c r="L728" s="29"/>
      <c r="M728" s="29"/>
      <c r="N728" s="29"/>
      <c r="O728" s="29"/>
      <c r="P728" s="29"/>
      <c r="Q728" s="325"/>
      <c r="R728" s="325"/>
      <c r="S728" s="29"/>
      <c r="T728" s="325"/>
      <c r="U728" s="29"/>
      <c r="V728" s="29"/>
      <c r="W728" s="29"/>
      <c r="X728" s="29"/>
      <c r="Y728" s="29"/>
      <c r="Z728" s="29"/>
      <c r="AA728" s="29"/>
    </row>
    <row r="729" spans="1:27" ht="15.75" customHeight="1">
      <c r="A729" s="29"/>
      <c r="B729" s="75"/>
      <c r="C729" s="29"/>
      <c r="D729" s="29"/>
      <c r="E729" s="755"/>
      <c r="F729" s="338"/>
      <c r="G729" s="29"/>
      <c r="H729" s="29"/>
      <c r="I729" s="29"/>
      <c r="J729" s="29"/>
      <c r="K729" s="29"/>
      <c r="L729" s="29"/>
      <c r="M729" s="29"/>
      <c r="N729" s="29"/>
      <c r="O729" s="29"/>
      <c r="P729" s="29"/>
      <c r="Q729" s="325"/>
      <c r="R729" s="325"/>
      <c r="S729" s="29"/>
      <c r="T729" s="325"/>
      <c r="U729" s="29"/>
      <c r="V729" s="29"/>
      <c r="W729" s="29"/>
      <c r="X729" s="29"/>
      <c r="Y729" s="29"/>
      <c r="Z729" s="29"/>
      <c r="AA729" s="29"/>
    </row>
    <row r="730" spans="1:27" ht="15.75" customHeight="1">
      <c r="A730" s="29"/>
      <c r="B730" s="75"/>
      <c r="C730" s="29"/>
      <c r="D730" s="29"/>
      <c r="E730" s="755"/>
      <c r="F730" s="338"/>
      <c r="G730" s="29"/>
      <c r="H730" s="29"/>
      <c r="I730" s="29"/>
      <c r="J730" s="29"/>
      <c r="K730" s="29"/>
      <c r="L730" s="29"/>
      <c r="M730" s="29"/>
      <c r="N730" s="29"/>
      <c r="O730" s="29"/>
      <c r="P730" s="29"/>
      <c r="Q730" s="325"/>
      <c r="R730" s="325"/>
      <c r="S730" s="29"/>
      <c r="T730" s="325"/>
      <c r="U730" s="29"/>
      <c r="V730" s="29"/>
      <c r="W730" s="29"/>
      <c r="X730" s="29"/>
      <c r="Y730" s="29"/>
      <c r="Z730" s="29"/>
      <c r="AA730" s="29"/>
    </row>
    <row r="731" spans="1:27" ht="15.75" customHeight="1">
      <c r="A731" s="29"/>
      <c r="B731" s="75"/>
      <c r="C731" s="29"/>
      <c r="D731" s="29"/>
      <c r="E731" s="755"/>
      <c r="F731" s="338"/>
      <c r="G731" s="29"/>
      <c r="H731" s="29"/>
      <c r="I731" s="29"/>
      <c r="J731" s="29"/>
      <c r="K731" s="29"/>
      <c r="L731" s="29"/>
      <c r="M731" s="29"/>
      <c r="N731" s="29"/>
      <c r="O731" s="29"/>
      <c r="P731" s="29"/>
      <c r="Q731" s="325"/>
      <c r="R731" s="325"/>
      <c r="S731" s="29"/>
      <c r="T731" s="325"/>
      <c r="U731" s="29"/>
      <c r="V731" s="29"/>
      <c r="W731" s="29"/>
      <c r="X731" s="29"/>
      <c r="Y731" s="29"/>
      <c r="Z731" s="29"/>
      <c r="AA731" s="29"/>
    </row>
    <row r="732" spans="1:27" ht="15.75" customHeight="1">
      <c r="A732" s="29"/>
      <c r="B732" s="75"/>
      <c r="C732" s="29"/>
      <c r="D732" s="29"/>
      <c r="E732" s="755"/>
      <c r="F732" s="338"/>
      <c r="G732" s="29"/>
      <c r="H732" s="29"/>
      <c r="I732" s="29"/>
      <c r="J732" s="29"/>
      <c r="K732" s="29"/>
      <c r="L732" s="29"/>
      <c r="M732" s="29"/>
      <c r="N732" s="29"/>
      <c r="O732" s="29"/>
      <c r="P732" s="29"/>
      <c r="Q732" s="325"/>
      <c r="R732" s="325"/>
      <c r="S732" s="29"/>
      <c r="T732" s="325"/>
      <c r="U732" s="29"/>
      <c r="V732" s="29"/>
      <c r="W732" s="29"/>
      <c r="X732" s="29"/>
      <c r="Y732" s="29"/>
      <c r="Z732" s="29"/>
      <c r="AA732" s="29"/>
    </row>
    <row r="733" spans="1:27" ht="15.75" customHeight="1">
      <c r="A733" s="29"/>
      <c r="B733" s="75"/>
      <c r="C733" s="29"/>
      <c r="D733" s="29"/>
      <c r="E733" s="755"/>
      <c r="F733" s="338"/>
      <c r="G733" s="29"/>
      <c r="H733" s="29"/>
      <c r="I733" s="29"/>
      <c r="J733" s="29"/>
      <c r="K733" s="29"/>
      <c r="L733" s="29"/>
      <c r="M733" s="29"/>
      <c r="N733" s="29"/>
      <c r="O733" s="29"/>
      <c r="P733" s="29"/>
      <c r="Q733" s="325"/>
      <c r="R733" s="325"/>
      <c r="S733" s="29"/>
      <c r="T733" s="325"/>
      <c r="U733" s="29"/>
      <c r="V733" s="29"/>
      <c r="W733" s="29"/>
      <c r="X733" s="29"/>
      <c r="Y733" s="29"/>
      <c r="Z733" s="29"/>
      <c r="AA733" s="29"/>
    </row>
    <row r="734" spans="1:27" ht="15.75" customHeight="1">
      <c r="A734" s="29"/>
      <c r="B734" s="75"/>
      <c r="C734" s="29"/>
      <c r="D734" s="29"/>
      <c r="E734" s="755"/>
      <c r="F734" s="338"/>
      <c r="G734" s="29"/>
      <c r="H734" s="29"/>
      <c r="I734" s="29"/>
      <c r="J734" s="29"/>
      <c r="K734" s="29"/>
      <c r="L734" s="29"/>
      <c r="M734" s="29"/>
      <c r="N734" s="29"/>
      <c r="O734" s="29"/>
      <c r="P734" s="29"/>
      <c r="Q734" s="325"/>
      <c r="R734" s="325"/>
      <c r="S734" s="29"/>
      <c r="T734" s="325"/>
      <c r="U734" s="29"/>
      <c r="V734" s="29"/>
      <c r="W734" s="29"/>
      <c r="X734" s="29"/>
      <c r="Y734" s="29"/>
      <c r="Z734" s="29"/>
      <c r="AA734" s="29"/>
    </row>
    <row r="735" spans="1:27" ht="15.75" customHeight="1">
      <c r="A735" s="29"/>
      <c r="B735" s="75"/>
      <c r="C735" s="29"/>
      <c r="D735" s="29"/>
      <c r="E735" s="755"/>
      <c r="F735" s="338"/>
      <c r="G735" s="29"/>
      <c r="H735" s="29"/>
      <c r="I735" s="29"/>
      <c r="J735" s="29"/>
      <c r="K735" s="29"/>
      <c r="L735" s="29"/>
      <c r="M735" s="29"/>
      <c r="N735" s="29"/>
      <c r="O735" s="29"/>
      <c r="P735" s="29"/>
      <c r="Q735" s="325"/>
      <c r="R735" s="325"/>
      <c r="S735" s="29"/>
      <c r="T735" s="325"/>
      <c r="U735" s="29"/>
      <c r="V735" s="29"/>
      <c r="W735" s="29"/>
      <c r="X735" s="29"/>
      <c r="Y735" s="29"/>
      <c r="Z735" s="29"/>
      <c r="AA735" s="29"/>
    </row>
    <row r="736" spans="1:27" ht="15.75" customHeight="1">
      <c r="A736" s="29"/>
      <c r="B736" s="75"/>
      <c r="C736" s="29"/>
      <c r="D736" s="29"/>
      <c r="E736" s="755"/>
      <c r="F736" s="338"/>
      <c r="G736" s="29"/>
      <c r="H736" s="29"/>
      <c r="I736" s="29"/>
      <c r="J736" s="29"/>
      <c r="K736" s="29"/>
      <c r="L736" s="29"/>
      <c r="M736" s="29"/>
      <c r="N736" s="29"/>
      <c r="O736" s="29"/>
      <c r="P736" s="29"/>
      <c r="Q736" s="325"/>
      <c r="R736" s="325"/>
      <c r="S736" s="29"/>
      <c r="T736" s="325"/>
      <c r="U736" s="29"/>
      <c r="V736" s="29"/>
      <c r="W736" s="29"/>
      <c r="X736" s="29"/>
      <c r="Y736" s="29"/>
      <c r="Z736" s="29"/>
      <c r="AA736" s="29"/>
    </row>
    <row r="737" spans="1:27" ht="15.75" customHeight="1">
      <c r="A737" s="29"/>
      <c r="B737" s="75"/>
      <c r="C737" s="29"/>
      <c r="D737" s="29"/>
      <c r="E737" s="755"/>
      <c r="F737" s="338"/>
      <c r="G737" s="29"/>
      <c r="H737" s="29"/>
      <c r="I737" s="29"/>
      <c r="J737" s="29"/>
      <c r="K737" s="29"/>
      <c r="L737" s="29"/>
      <c r="M737" s="29"/>
      <c r="N737" s="29"/>
      <c r="O737" s="29"/>
      <c r="P737" s="29"/>
      <c r="Q737" s="325"/>
      <c r="R737" s="325"/>
      <c r="S737" s="29"/>
      <c r="T737" s="325"/>
      <c r="U737" s="29"/>
      <c r="V737" s="29"/>
      <c r="W737" s="29"/>
      <c r="X737" s="29"/>
      <c r="Y737" s="29"/>
      <c r="Z737" s="29"/>
      <c r="AA737" s="29"/>
    </row>
    <row r="738" spans="1:27" ht="15.75" customHeight="1">
      <c r="A738" s="29"/>
      <c r="B738" s="75"/>
      <c r="C738" s="29"/>
      <c r="D738" s="29"/>
      <c r="E738" s="755"/>
      <c r="F738" s="338"/>
      <c r="G738" s="29"/>
      <c r="H738" s="29"/>
      <c r="I738" s="29"/>
      <c r="J738" s="29"/>
      <c r="K738" s="29"/>
      <c r="L738" s="29"/>
      <c r="M738" s="29"/>
      <c r="N738" s="29"/>
      <c r="O738" s="29"/>
      <c r="P738" s="29"/>
      <c r="Q738" s="325"/>
      <c r="R738" s="325"/>
      <c r="S738" s="29"/>
      <c r="T738" s="325"/>
      <c r="U738" s="29"/>
      <c r="V738" s="29"/>
      <c r="W738" s="29"/>
      <c r="X738" s="29"/>
      <c r="Y738" s="29"/>
      <c r="Z738" s="29"/>
      <c r="AA738" s="29"/>
    </row>
    <row r="739" spans="1:27" ht="15.75" customHeight="1">
      <c r="A739" s="29"/>
      <c r="B739" s="75"/>
      <c r="C739" s="29"/>
      <c r="D739" s="29"/>
      <c r="E739" s="755"/>
      <c r="F739" s="338"/>
      <c r="G739" s="29"/>
      <c r="H739" s="29"/>
      <c r="I739" s="29"/>
      <c r="J739" s="29"/>
      <c r="K739" s="29"/>
      <c r="L739" s="29"/>
      <c r="M739" s="29"/>
      <c r="N739" s="29"/>
      <c r="O739" s="29"/>
      <c r="P739" s="29"/>
      <c r="Q739" s="325"/>
      <c r="R739" s="325"/>
      <c r="S739" s="29"/>
      <c r="T739" s="325"/>
      <c r="U739" s="29"/>
      <c r="V739" s="29"/>
      <c r="W739" s="29"/>
      <c r="X739" s="29"/>
      <c r="Y739" s="29"/>
      <c r="Z739" s="29"/>
      <c r="AA739" s="29"/>
    </row>
    <row r="740" spans="1:27" ht="15.75" customHeight="1">
      <c r="A740" s="29"/>
      <c r="B740" s="75"/>
      <c r="C740" s="29"/>
      <c r="D740" s="29"/>
      <c r="E740" s="755"/>
      <c r="F740" s="338"/>
      <c r="G740" s="29"/>
      <c r="H740" s="29"/>
      <c r="I740" s="29"/>
      <c r="J740" s="29"/>
      <c r="K740" s="29"/>
      <c r="L740" s="29"/>
      <c r="M740" s="29"/>
      <c r="N740" s="29"/>
      <c r="O740" s="29"/>
      <c r="P740" s="29"/>
      <c r="Q740" s="325"/>
      <c r="R740" s="325"/>
      <c r="S740" s="29"/>
      <c r="T740" s="325"/>
      <c r="U740" s="29"/>
      <c r="V740" s="29"/>
      <c r="W740" s="29"/>
      <c r="X740" s="29"/>
      <c r="Y740" s="29"/>
      <c r="Z740" s="29"/>
      <c r="AA740" s="29"/>
    </row>
    <row r="741" spans="1:27" ht="15.75" customHeight="1">
      <c r="A741" s="29"/>
      <c r="B741" s="75"/>
      <c r="C741" s="29"/>
      <c r="D741" s="29"/>
      <c r="E741" s="755"/>
      <c r="F741" s="338"/>
      <c r="G741" s="29"/>
      <c r="H741" s="29"/>
      <c r="I741" s="29"/>
      <c r="J741" s="29"/>
      <c r="K741" s="29"/>
      <c r="L741" s="29"/>
      <c r="M741" s="29"/>
      <c r="N741" s="29"/>
      <c r="O741" s="29"/>
      <c r="P741" s="29"/>
      <c r="Q741" s="325"/>
      <c r="R741" s="325"/>
      <c r="S741" s="29"/>
      <c r="T741" s="325"/>
      <c r="U741" s="29"/>
      <c r="V741" s="29"/>
      <c r="W741" s="29"/>
      <c r="X741" s="29"/>
      <c r="Y741" s="29"/>
      <c r="Z741" s="29"/>
      <c r="AA741" s="29"/>
    </row>
    <row r="742" spans="1:27" ht="15.75" customHeight="1">
      <c r="A742" s="29"/>
      <c r="B742" s="75"/>
      <c r="C742" s="29"/>
      <c r="D742" s="29"/>
      <c r="E742" s="755"/>
      <c r="F742" s="338"/>
      <c r="G742" s="29"/>
      <c r="H742" s="29"/>
      <c r="I742" s="29"/>
      <c r="J742" s="29"/>
      <c r="K742" s="29"/>
      <c r="L742" s="29"/>
      <c r="M742" s="29"/>
      <c r="N742" s="29"/>
      <c r="O742" s="29"/>
      <c r="P742" s="29"/>
      <c r="Q742" s="325"/>
      <c r="R742" s="325"/>
      <c r="S742" s="29"/>
      <c r="T742" s="325"/>
      <c r="U742" s="29"/>
      <c r="V742" s="29"/>
      <c r="W742" s="29"/>
      <c r="X742" s="29"/>
      <c r="Y742" s="29"/>
      <c r="Z742" s="29"/>
      <c r="AA742" s="29"/>
    </row>
    <row r="743" spans="1:27" ht="15.75" customHeight="1">
      <c r="A743" s="29"/>
      <c r="B743" s="75"/>
      <c r="C743" s="29"/>
      <c r="D743" s="29"/>
      <c r="E743" s="755"/>
      <c r="F743" s="338"/>
      <c r="G743" s="29"/>
      <c r="H743" s="29"/>
      <c r="I743" s="29"/>
      <c r="J743" s="29"/>
      <c r="K743" s="29"/>
      <c r="L743" s="29"/>
      <c r="M743" s="29"/>
      <c r="N743" s="29"/>
      <c r="O743" s="29"/>
      <c r="P743" s="29"/>
      <c r="Q743" s="325"/>
      <c r="R743" s="325"/>
      <c r="S743" s="29"/>
      <c r="T743" s="325"/>
      <c r="U743" s="29"/>
      <c r="V743" s="29"/>
      <c r="W743" s="29"/>
      <c r="X743" s="29"/>
      <c r="Y743" s="29"/>
      <c r="Z743" s="29"/>
      <c r="AA743" s="29"/>
    </row>
    <row r="744" spans="1:27" ht="15.75" customHeight="1">
      <c r="A744" s="29"/>
      <c r="B744" s="75"/>
      <c r="C744" s="29"/>
      <c r="D744" s="29"/>
      <c r="E744" s="755"/>
      <c r="F744" s="338"/>
      <c r="G744" s="29"/>
      <c r="H744" s="29"/>
      <c r="I744" s="29"/>
      <c r="J744" s="29"/>
      <c r="K744" s="29"/>
      <c r="L744" s="29"/>
      <c r="M744" s="29"/>
      <c r="N744" s="29"/>
      <c r="O744" s="29"/>
      <c r="P744" s="29"/>
      <c r="Q744" s="325"/>
      <c r="R744" s="325"/>
      <c r="S744" s="29"/>
      <c r="T744" s="325"/>
      <c r="U744" s="29"/>
      <c r="V744" s="29"/>
      <c r="W744" s="29"/>
      <c r="X744" s="29"/>
      <c r="Y744" s="29"/>
      <c r="Z744" s="29"/>
      <c r="AA744" s="29"/>
    </row>
    <row r="745" spans="1:27" ht="15.75" customHeight="1">
      <c r="A745" s="29"/>
      <c r="B745" s="75"/>
      <c r="C745" s="29"/>
      <c r="D745" s="29"/>
      <c r="E745" s="755"/>
      <c r="F745" s="338"/>
      <c r="G745" s="29"/>
      <c r="H745" s="29"/>
      <c r="I745" s="29"/>
      <c r="J745" s="29"/>
      <c r="K745" s="29"/>
      <c r="L745" s="29"/>
      <c r="M745" s="29"/>
      <c r="N745" s="29"/>
      <c r="O745" s="29"/>
      <c r="P745" s="29"/>
      <c r="Q745" s="325"/>
      <c r="R745" s="325"/>
      <c r="S745" s="29"/>
      <c r="T745" s="325"/>
      <c r="U745" s="29"/>
      <c r="V745" s="29"/>
      <c r="W745" s="29"/>
      <c r="X745" s="29"/>
      <c r="Y745" s="29"/>
      <c r="Z745" s="29"/>
      <c r="AA745" s="29"/>
    </row>
    <row r="746" spans="1:27" ht="15.75" customHeight="1">
      <c r="A746" s="29"/>
      <c r="B746" s="75"/>
      <c r="C746" s="29"/>
      <c r="D746" s="29"/>
      <c r="E746" s="755"/>
      <c r="F746" s="338"/>
      <c r="G746" s="29"/>
      <c r="H746" s="29"/>
      <c r="I746" s="29"/>
      <c r="J746" s="29"/>
      <c r="K746" s="29"/>
      <c r="L746" s="29"/>
      <c r="M746" s="29"/>
      <c r="N746" s="29"/>
      <c r="O746" s="29"/>
      <c r="P746" s="29"/>
      <c r="Q746" s="325"/>
      <c r="R746" s="325"/>
      <c r="S746" s="29"/>
      <c r="T746" s="325"/>
      <c r="U746" s="29"/>
      <c r="V746" s="29"/>
      <c r="W746" s="29"/>
      <c r="X746" s="29"/>
      <c r="Y746" s="29"/>
      <c r="Z746" s="29"/>
      <c r="AA746" s="29"/>
    </row>
    <row r="747" spans="1:27" ht="15.75" customHeight="1">
      <c r="A747" s="29"/>
      <c r="B747" s="75"/>
      <c r="C747" s="29"/>
      <c r="D747" s="29"/>
      <c r="E747" s="755"/>
      <c r="F747" s="338"/>
      <c r="G747" s="29"/>
      <c r="H747" s="29"/>
      <c r="I747" s="29"/>
      <c r="J747" s="29"/>
      <c r="K747" s="29"/>
      <c r="L747" s="29"/>
      <c r="M747" s="29"/>
      <c r="N747" s="29"/>
      <c r="O747" s="29"/>
      <c r="P747" s="29"/>
      <c r="Q747" s="325"/>
      <c r="R747" s="325"/>
      <c r="S747" s="29"/>
      <c r="T747" s="325"/>
      <c r="U747" s="29"/>
      <c r="V747" s="29"/>
      <c r="W747" s="29"/>
      <c r="X747" s="29"/>
      <c r="Y747" s="29"/>
      <c r="Z747" s="29"/>
      <c r="AA747" s="29"/>
    </row>
    <row r="748" spans="1:27" ht="15.75" customHeight="1">
      <c r="A748" s="29"/>
      <c r="B748" s="75"/>
      <c r="C748" s="29"/>
      <c r="D748" s="29"/>
      <c r="E748" s="755"/>
      <c r="F748" s="338"/>
      <c r="G748" s="29"/>
      <c r="H748" s="29"/>
      <c r="I748" s="29"/>
      <c r="J748" s="29"/>
      <c r="K748" s="29"/>
      <c r="L748" s="29"/>
      <c r="M748" s="29"/>
      <c r="N748" s="29"/>
      <c r="O748" s="29"/>
      <c r="P748" s="29"/>
      <c r="Q748" s="325"/>
      <c r="R748" s="325"/>
      <c r="S748" s="29"/>
      <c r="T748" s="325"/>
      <c r="U748" s="29"/>
      <c r="V748" s="29"/>
      <c r="W748" s="29"/>
      <c r="X748" s="29"/>
      <c r="Y748" s="29"/>
      <c r="Z748" s="29"/>
      <c r="AA748" s="29"/>
    </row>
    <row r="749" spans="1:27" ht="15.75" customHeight="1">
      <c r="A749" s="29"/>
      <c r="B749" s="75"/>
      <c r="C749" s="29"/>
      <c r="D749" s="29"/>
      <c r="E749" s="755"/>
      <c r="F749" s="338"/>
      <c r="G749" s="29"/>
      <c r="H749" s="29"/>
      <c r="I749" s="29"/>
      <c r="J749" s="29"/>
      <c r="K749" s="29"/>
      <c r="L749" s="29"/>
      <c r="M749" s="29"/>
      <c r="N749" s="29"/>
      <c r="O749" s="29"/>
      <c r="P749" s="29"/>
      <c r="Q749" s="325"/>
      <c r="R749" s="325"/>
      <c r="S749" s="29"/>
      <c r="T749" s="325"/>
      <c r="U749" s="29"/>
      <c r="V749" s="29"/>
      <c r="W749" s="29"/>
      <c r="X749" s="29"/>
      <c r="Y749" s="29"/>
      <c r="Z749" s="29"/>
      <c r="AA749" s="29"/>
    </row>
    <row r="750" spans="1:27" ht="15.75" customHeight="1">
      <c r="A750" s="29"/>
      <c r="B750" s="75"/>
      <c r="C750" s="29"/>
      <c r="D750" s="29"/>
      <c r="E750" s="755"/>
      <c r="F750" s="338"/>
      <c r="G750" s="29"/>
      <c r="H750" s="29"/>
      <c r="I750" s="29"/>
      <c r="J750" s="29"/>
      <c r="K750" s="29"/>
      <c r="L750" s="29"/>
      <c r="M750" s="29"/>
      <c r="N750" s="29"/>
      <c r="O750" s="29"/>
      <c r="P750" s="29"/>
      <c r="Q750" s="325"/>
      <c r="R750" s="325"/>
      <c r="S750" s="29"/>
      <c r="T750" s="325"/>
      <c r="U750" s="29"/>
      <c r="V750" s="29"/>
      <c r="W750" s="29"/>
      <c r="X750" s="29"/>
      <c r="Y750" s="29"/>
      <c r="Z750" s="29"/>
      <c r="AA750" s="29"/>
    </row>
    <row r="751" spans="1:27" ht="15.75" customHeight="1">
      <c r="A751" s="29"/>
      <c r="B751" s="75"/>
      <c r="C751" s="29"/>
      <c r="D751" s="29"/>
      <c r="E751" s="755"/>
      <c r="F751" s="338"/>
      <c r="G751" s="29"/>
      <c r="H751" s="29"/>
      <c r="I751" s="29"/>
      <c r="J751" s="29"/>
      <c r="K751" s="29"/>
      <c r="L751" s="29"/>
      <c r="M751" s="29"/>
      <c r="N751" s="29"/>
      <c r="O751" s="29"/>
      <c r="P751" s="29"/>
      <c r="Q751" s="325"/>
      <c r="R751" s="325"/>
      <c r="S751" s="29"/>
      <c r="T751" s="325"/>
      <c r="U751" s="29"/>
      <c r="V751" s="29"/>
      <c r="W751" s="29"/>
      <c r="X751" s="29"/>
      <c r="Y751" s="29"/>
      <c r="Z751" s="29"/>
      <c r="AA751" s="29"/>
    </row>
    <row r="752" spans="1:27" ht="15.75" customHeight="1">
      <c r="A752" s="29"/>
      <c r="B752" s="75"/>
      <c r="C752" s="29"/>
      <c r="D752" s="29"/>
      <c r="E752" s="755"/>
      <c r="F752" s="338"/>
      <c r="G752" s="29"/>
      <c r="H752" s="29"/>
      <c r="I752" s="29"/>
      <c r="J752" s="29"/>
      <c r="K752" s="29"/>
      <c r="L752" s="29"/>
      <c r="M752" s="29"/>
      <c r="N752" s="29"/>
      <c r="O752" s="29"/>
      <c r="P752" s="29"/>
      <c r="Q752" s="325"/>
      <c r="R752" s="325"/>
      <c r="S752" s="29"/>
      <c r="T752" s="325"/>
      <c r="U752" s="29"/>
      <c r="V752" s="29"/>
      <c r="W752" s="29"/>
      <c r="X752" s="29"/>
      <c r="Y752" s="29"/>
      <c r="Z752" s="29"/>
      <c r="AA752" s="29"/>
    </row>
    <row r="753" spans="1:27" ht="15.75" customHeight="1">
      <c r="A753" s="29"/>
      <c r="B753" s="75"/>
      <c r="C753" s="29"/>
      <c r="D753" s="29"/>
      <c r="E753" s="755"/>
      <c r="F753" s="338"/>
      <c r="G753" s="29"/>
      <c r="H753" s="29"/>
      <c r="I753" s="29"/>
      <c r="J753" s="29"/>
      <c r="K753" s="29"/>
      <c r="L753" s="29"/>
      <c r="M753" s="29"/>
      <c r="N753" s="29"/>
      <c r="O753" s="29"/>
      <c r="P753" s="29"/>
      <c r="Q753" s="325"/>
      <c r="R753" s="325"/>
      <c r="S753" s="29"/>
      <c r="T753" s="325"/>
      <c r="U753" s="29"/>
      <c r="V753" s="29"/>
      <c r="W753" s="29"/>
      <c r="X753" s="29"/>
      <c r="Y753" s="29"/>
      <c r="Z753" s="29"/>
      <c r="AA753" s="29"/>
    </row>
    <row r="754" spans="1:27" ht="15.75" customHeight="1">
      <c r="A754" s="29"/>
      <c r="B754" s="75"/>
      <c r="C754" s="29"/>
      <c r="D754" s="29"/>
      <c r="E754" s="755"/>
      <c r="F754" s="338"/>
      <c r="G754" s="29"/>
      <c r="H754" s="29"/>
      <c r="I754" s="29"/>
      <c r="J754" s="29"/>
      <c r="K754" s="29"/>
      <c r="L754" s="29"/>
      <c r="M754" s="29"/>
      <c r="N754" s="29"/>
      <c r="O754" s="29"/>
      <c r="P754" s="29"/>
      <c r="Q754" s="325"/>
      <c r="R754" s="325"/>
      <c r="S754" s="29"/>
      <c r="T754" s="325"/>
      <c r="U754" s="29"/>
      <c r="V754" s="29"/>
      <c r="W754" s="29"/>
      <c r="X754" s="29"/>
      <c r="Y754" s="29"/>
      <c r="Z754" s="29"/>
      <c r="AA754" s="29"/>
    </row>
    <row r="755" spans="1:27" ht="15.75" customHeight="1">
      <c r="A755" s="29"/>
      <c r="B755" s="75"/>
      <c r="C755" s="29"/>
      <c r="D755" s="29"/>
      <c r="E755" s="755"/>
      <c r="F755" s="338"/>
      <c r="G755" s="29"/>
      <c r="H755" s="29"/>
      <c r="I755" s="29"/>
      <c r="J755" s="29"/>
      <c r="K755" s="29"/>
      <c r="L755" s="29"/>
      <c r="M755" s="29"/>
      <c r="N755" s="29"/>
      <c r="O755" s="29"/>
      <c r="P755" s="29"/>
      <c r="Q755" s="325"/>
      <c r="R755" s="325"/>
      <c r="S755" s="29"/>
      <c r="T755" s="325"/>
      <c r="U755" s="29"/>
      <c r="V755" s="29"/>
      <c r="W755" s="29"/>
      <c r="X755" s="29"/>
      <c r="Y755" s="29"/>
      <c r="Z755" s="29"/>
      <c r="AA755" s="29"/>
    </row>
    <row r="756" spans="1:27" ht="15.75" customHeight="1">
      <c r="A756" s="29"/>
      <c r="B756" s="75"/>
      <c r="C756" s="29"/>
      <c r="D756" s="29"/>
      <c r="E756" s="755"/>
      <c r="F756" s="338"/>
      <c r="G756" s="29"/>
      <c r="H756" s="29"/>
      <c r="I756" s="29"/>
      <c r="J756" s="29"/>
      <c r="K756" s="29"/>
      <c r="L756" s="29"/>
      <c r="M756" s="29"/>
      <c r="N756" s="29"/>
      <c r="O756" s="29"/>
      <c r="P756" s="29"/>
      <c r="Q756" s="325"/>
      <c r="R756" s="325"/>
      <c r="S756" s="29"/>
      <c r="T756" s="325"/>
      <c r="U756" s="29"/>
      <c r="V756" s="29"/>
      <c r="W756" s="29"/>
      <c r="X756" s="29"/>
      <c r="Y756" s="29"/>
      <c r="Z756" s="29"/>
      <c r="AA756" s="29"/>
    </row>
    <row r="757" spans="1:27" ht="15.75" customHeight="1">
      <c r="A757" s="29"/>
      <c r="B757" s="75"/>
      <c r="C757" s="29"/>
      <c r="D757" s="29"/>
      <c r="E757" s="755"/>
      <c r="F757" s="338"/>
      <c r="G757" s="29"/>
      <c r="H757" s="29"/>
      <c r="I757" s="29"/>
      <c r="J757" s="29"/>
      <c r="K757" s="29"/>
      <c r="L757" s="29"/>
      <c r="M757" s="29"/>
      <c r="N757" s="29"/>
      <c r="O757" s="29"/>
      <c r="P757" s="29"/>
      <c r="Q757" s="325"/>
      <c r="R757" s="325"/>
      <c r="S757" s="29"/>
      <c r="T757" s="325"/>
      <c r="U757" s="29"/>
      <c r="V757" s="29"/>
      <c r="W757" s="29"/>
      <c r="X757" s="29"/>
      <c r="Y757" s="29"/>
      <c r="Z757" s="29"/>
      <c r="AA757" s="29"/>
    </row>
    <row r="758" spans="1:27" ht="15.75" customHeight="1">
      <c r="A758" s="29"/>
      <c r="B758" s="75"/>
      <c r="C758" s="29"/>
      <c r="D758" s="29"/>
      <c r="E758" s="755"/>
      <c r="F758" s="338"/>
      <c r="G758" s="29"/>
      <c r="H758" s="29"/>
      <c r="I758" s="29"/>
      <c r="J758" s="29"/>
      <c r="K758" s="29"/>
      <c r="L758" s="29"/>
      <c r="M758" s="29"/>
      <c r="N758" s="29"/>
      <c r="O758" s="29"/>
      <c r="P758" s="29"/>
      <c r="Q758" s="325"/>
      <c r="R758" s="325"/>
      <c r="S758" s="29"/>
      <c r="T758" s="325"/>
      <c r="U758" s="29"/>
      <c r="V758" s="29"/>
      <c r="W758" s="29"/>
      <c r="X758" s="29"/>
      <c r="Y758" s="29"/>
      <c r="Z758" s="29"/>
      <c r="AA758" s="29"/>
    </row>
    <row r="759" spans="1:27" ht="15.75" customHeight="1">
      <c r="A759" s="29"/>
      <c r="B759" s="75"/>
      <c r="C759" s="29"/>
      <c r="D759" s="29"/>
      <c r="E759" s="755"/>
      <c r="F759" s="338"/>
      <c r="G759" s="29"/>
      <c r="H759" s="29"/>
      <c r="I759" s="29"/>
      <c r="J759" s="29"/>
      <c r="K759" s="29"/>
      <c r="L759" s="29"/>
      <c r="M759" s="29"/>
      <c r="N759" s="29"/>
      <c r="O759" s="29"/>
      <c r="P759" s="29"/>
      <c r="Q759" s="325"/>
      <c r="R759" s="325"/>
      <c r="S759" s="29"/>
      <c r="T759" s="325"/>
      <c r="U759" s="29"/>
      <c r="V759" s="29"/>
      <c r="W759" s="29"/>
      <c r="X759" s="29"/>
      <c r="Y759" s="29"/>
      <c r="Z759" s="29"/>
      <c r="AA759" s="29"/>
    </row>
    <row r="760" spans="1:27" ht="15.75" customHeight="1">
      <c r="A760" s="29"/>
      <c r="B760" s="75"/>
      <c r="C760" s="29"/>
      <c r="D760" s="29"/>
      <c r="E760" s="755"/>
      <c r="F760" s="338"/>
      <c r="G760" s="29"/>
      <c r="H760" s="29"/>
      <c r="I760" s="29"/>
      <c r="J760" s="29"/>
      <c r="K760" s="29"/>
      <c r="L760" s="29"/>
      <c r="M760" s="29"/>
      <c r="N760" s="29"/>
      <c r="O760" s="29"/>
      <c r="P760" s="29"/>
      <c r="Q760" s="325"/>
      <c r="R760" s="325"/>
      <c r="S760" s="29"/>
      <c r="T760" s="325"/>
      <c r="U760" s="29"/>
      <c r="V760" s="29"/>
      <c r="W760" s="29"/>
      <c r="X760" s="29"/>
      <c r="Y760" s="29"/>
      <c r="Z760" s="29"/>
      <c r="AA760" s="29"/>
    </row>
    <row r="761" spans="1:27" ht="15.75" customHeight="1">
      <c r="A761" s="29"/>
      <c r="B761" s="75"/>
      <c r="C761" s="29"/>
      <c r="D761" s="29"/>
      <c r="E761" s="755"/>
      <c r="F761" s="338"/>
      <c r="G761" s="29"/>
      <c r="H761" s="29"/>
      <c r="I761" s="29"/>
      <c r="J761" s="29"/>
      <c r="K761" s="29"/>
      <c r="L761" s="29"/>
      <c r="M761" s="29"/>
      <c r="N761" s="29"/>
      <c r="O761" s="29"/>
      <c r="P761" s="29"/>
      <c r="Q761" s="325"/>
      <c r="R761" s="325"/>
      <c r="S761" s="29"/>
      <c r="T761" s="325"/>
      <c r="U761" s="29"/>
      <c r="V761" s="29"/>
      <c r="W761" s="29"/>
      <c r="X761" s="29"/>
      <c r="Y761" s="29"/>
      <c r="Z761" s="29"/>
      <c r="AA761" s="29"/>
    </row>
    <row r="762" spans="1:27" ht="15.75" customHeight="1">
      <c r="A762" s="29"/>
      <c r="B762" s="75"/>
      <c r="C762" s="29"/>
      <c r="D762" s="29"/>
      <c r="E762" s="755"/>
      <c r="F762" s="338"/>
      <c r="G762" s="29"/>
      <c r="H762" s="29"/>
      <c r="I762" s="29"/>
      <c r="J762" s="29"/>
      <c r="K762" s="29"/>
      <c r="L762" s="29"/>
      <c r="M762" s="29"/>
      <c r="N762" s="29"/>
      <c r="O762" s="29"/>
      <c r="P762" s="29"/>
      <c r="Q762" s="325"/>
      <c r="R762" s="325"/>
      <c r="S762" s="29"/>
      <c r="T762" s="325"/>
      <c r="U762" s="29"/>
      <c r="V762" s="29"/>
      <c r="W762" s="29"/>
      <c r="X762" s="29"/>
      <c r="Y762" s="29"/>
      <c r="Z762" s="29"/>
      <c r="AA762" s="29"/>
    </row>
    <row r="763" spans="1:27" ht="15.75" customHeight="1">
      <c r="A763" s="29"/>
      <c r="B763" s="75"/>
      <c r="C763" s="29"/>
      <c r="D763" s="29"/>
      <c r="E763" s="755"/>
      <c r="F763" s="338"/>
      <c r="G763" s="29"/>
      <c r="H763" s="29"/>
      <c r="I763" s="29"/>
      <c r="J763" s="29"/>
      <c r="K763" s="29"/>
      <c r="L763" s="29"/>
      <c r="M763" s="29"/>
      <c r="N763" s="29"/>
      <c r="O763" s="29"/>
      <c r="P763" s="29"/>
      <c r="Q763" s="325"/>
      <c r="R763" s="325"/>
      <c r="S763" s="29"/>
      <c r="T763" s="325"/>
      <c r="U763" s="29"/>
      <c r="V763" s="29"/>
      <c r="W763" s="29"/>
      <c r="X763" s="29"/>
      <c r="Y763" s="29"/>
      <c r="Z763" s="29"/>
      <c r="AA763" s="29"/>
    </row>
    <row r="764" spans="1:27" ht="15.75" customHeight="1">
      <c r="A764" s="29"/>
      <c r="B764" s="75"/>
      <c r="C764" s="29"/>
      <c r="D764" s="29"/>
      <c r="E764" s="755"/>
      <c r="F764" s="338"/>
      <c r="G764" s="29"/>
      <c r="H764" s="29"/>
      <c r="I764" s="29"/>
      <c r="J764" s="29"/>
      <c r="K764" s="29"/>
      <c r="L764" s="29"/>
      <c r="M764" s="29"/>
      <c r="N764" s="29"/>
      <c r="O764" s="29"/>
      <c r="P764" s="29"/>
      <c r="Q764" s="325"/>
      <c r="R764" s="325"/>
      <c r="S764" s="29"/>
      <c r="T764" s="325"/>
      <c r="U764" s="29"/>
      <c r="V764" s="29"/>
      <c r="W764" s="29"/>
      <c r="X764" s="29"/>
      <c r="Y764" s="29"/>
      <c r="Z764" s="29"/>
      <c r="AA764" s="29"/>
    </row>
    <row r="765" spans="1:27" ht="15.75" customHeight="1">
      <c r="A765" s="29"/>
      <c r="B765" s="75"/>
      <c r="C765" s="29"/>
      <c r="D765" s="29"/>
      <c r="E765" s="755"/>
      <c r="F765" s="338"/>
      <c r="G765" s="29"/>
      <c r="H765" s="29"/>
      <c r="I765" s="29"/>
      <c r="J765" s="29"/>
      <c r="K765" s="29"/>
      <c r="L765" s="29"/>
      <c r="M765" s="29"/>
      <c r="N765" s="29"/>
      <c r="O765" s="29"/>
      <c r="P765" s="29"/>
      <c r="Q765" s="325"/>
      <c r="R765" s="325"/>
      <c r="S765" s="29"/>
      <c r="T765" s="325"/>
      <c r="U765" s="29"/>
      <c r="V765" s="29"/>
      <c r="W765" s="29"/>
      <c r="X765" s="29"/>
      <c r="Y765" s="29"/>
      <c r="Z765" s="29"/>
      <c r="AA765" s="29"/>
    </row>
    <row r="766" spans="1:27" ht="15.75" customHeight="1">
      <c r="A766" s="29"/>
      <c r="B766" s="75"/>
      <c r="C766" s="29"/>
      <c r="D766" s="29"/>
      <c r="E766" s="755"/>
      <c r="F766" s="338"/>
      <c r="G766" s="29"/>
      <c r="H766" s="29"/>
      <c r="I766" s="29"/>
      <c r="J766" s="29"/>
      <c r="K766" s="29"/>
      <c r="L766" s="29"/>
      <c r="M766" s="29"/>
      <c r="N766" s="29"/>
      <c r="O766" s="29"/>
      <c r="P766" s="29"/>
      <c r="Q766" s="325"/>
      <c r="R766" s="325"/>
      <c r="S766" s="29"/>
      <c r="T766" s="325"/>
      <c r="U766" s="29"/>
      <c r="V766" s="29"/>
      <c r="W766" s="29"/>
      <c r="X766" s="29"/>
      <c r="Y766" s="29"/>
      <c r="Z766" s="29"/>
      <c r="AA766" s="29"/>
    </row>
    <row r="767" spans="1:27" ht="15.75" customHeight="1">
      <c r="A767" s="29"/>
      <c r="B767" s="75"/>
      <c r="C767" s="29"/>
      <c r="D767" s="29"/>
      <c r="E767" s="755"/>
      <c r="F767" s="338"/>
      <c r="G767" s="29"/>
      <c r="H767" s="29"/>
      <c r="I767" s="29"/>
      <c r="J767" s="29"/>
      <c r="K767" s="29"/>
      <c r="L767" s="29"/>
      <c r="M767" s="29"/>
      <c r="N767" s="29"/>
      <c r="O767" s="29"/>
      <c r="P767" s="29"/>
      <c r="Q767" s="325"/>
      <c r="R767" s="325"/>
      <c r="S767" s="29"/>
      <c r="T767" s="325"/>
      <c r="U767" s="29"/>
      <c r="V767" s="29"/>
      <c r="W767" s="29"/>
      <c r="X767" s="29"/>
      <c r="Y767" s="29"/>
      <c r="Z767" s="29"/>
      <c r="AA767" s="29"/>
    </row>
    <row r="768" spans="1:27" ht="15.75" customHeight="1">
      <c r="A768" s="29"/>
      <c r="B768" s="75"/>
      <c r="C768" s="29"/>
      <c r="D768" s="29"/>
      <c r="E768" s="755"/>
      <c r="F768" s="338"/>
      <c r="G768" s="29"/>
      <c r="H768" s="29"/>
      <c r="I768" s="29"/>
      <c r="J768" s="29"/>
      <c r="K768" s="29"/>
      <c r="L768" s="29"/>
      <c r="M768" s="29"/>
      <c r="N768" s="29"/>
      <c r="O768" s="29"/>
      <c r="P768" s="29"/>
      <c r="Q768" s="325"/>
      <c r="R768" s="325"/>
      <c r="S768" s="29"/>
      <c r="T768" s="325"/>
      <c r="U768" s="29"/>
      <c r="V768" s="29"/>
      <c r="W768" s="29"/>
      <c r="X768" s="29"/>
      <c r="Y768" s="29"/>
      <c r="Z768" s="29"/>
      <c r="AA768" s="29"/>
    </row>
    <row r="769" spans="1:27" ht="15.75" customHeight="1">
      <c r="A769" s="29"/>
      <c r="B769" s="75"/>
      <c r="C769" s="29"/>
      <c r="D769" s="29"/>
      <c r="E769" s="755"/>
      <c r="F769" s="338"/>
      <c r="G769" s="29"/>
      <c r="H769" s="29"/>
      <c r="I769" s="29"/>
      <c r="J769" s="29"/>
      <c r="K769" s="29"/>
      <c r="L769" s="29"/>
      <c r="M769" s="29"/>
      <c r="N769" s="29"/>
      <c r="O769" s="29"/>
      <c r="P769" s="29"/>
      <c r="Q769" s="325"/>
      <c r="R769" s="325"/>
      <c r="S769" s="29"/>
      <c r="T769" s="325"/>
      <c r="U769" s="29"/>
      <c r="V769" s="29"/>
      <c r="W769" s="29"/>
      <c r="X769" s="29"/>
      <c r="Y769" s="29"/>
      <c r="Z769" s="29"/>
      <c r="AA769" s="29"/>
    </row>
    <row r="770" spans="1:27" ht="15.75" customHeight="1">
      <c r="A770" s="29"/>
      <c r="B770" s="75"/>
      <c r="C770" s="29"/>
      <c r="D770" s="29"/>
      <c r="E770" s="755"/>
      <c r="F770" s="338"/>
      <c r="G770" s="29"/>
      <c r="H770" s="29"/>
      <c r="I770" s="29"/>
      <c r="J770" s="29"/>
      <c r="K770" s="29"/>
      <c r="L770" s="29"/>
      <c r="M770" s="29"/>
      <c r="N770" s="29"/>
      <c r="O770" s="29"/>
      <c r="P770" s="29"/>
      <c r="Q770" s="325"/>
      <c r="R770" s="325"/>
      <c r="S770" s="29"/>
      <c r="T770" s="325"/>
      <c r="U770" s="29"/>
      <c r="V770" s="29"/>
      <c r="W770" s="29"/>
      <c r="X770" s="29"/>
      <c r="Y770" s="29"/>
      <c r="Z770" s="29"/>
      <c r="AA770" s="29"/>
    </row>
    <row r="771" spans="1:27" ht="15.75" customHeight="1">
      <c r="A771" s="29"/>
      <c r="B771" s="75"/>
      <c r="C771" s="29"/>
      <c r="D771" s="29"/>
      <c r="E771" s="755"/>
      <c r="F771" s="338"/>
      <c r="G771" s="29"/>
      <c r="H771" s="29"/>
      <c r="I771" s="29"/>
      <c r="J771" s="29"/>
      <c r="K771" s="29"/>
      <c r="L771" s="29"/>
      <c r="M771" s="29"/>
      <c r="N771" s="29"/>
      <c r="O771" s="29"/>
      <c r="P771" s="29"/>
      <c r="Q771" s="325"/>
      <c r="R771" s="325"/>
      <c r="S771" s="29"/>
      <c r="T771" s="325"/>
      <c r="U771" s="29"/>
      <c r="V771" s="29"/>
      <c r="W771" s="29"/>
      <c r="X771" s="29"/>
      <c r="Y771" s="29"/>
      <c r="Z771" s="29"/>
      <c r="AA771" s="29"/>
    </row>
    <row r="772" spans="1:27" ht="15.75" customHeight="1">
      <c r="A772" s="29"/>
      <c r="B772" s="75"/>
      <c r="C772" s="29"/>
      <c r="D772" s="29"/>
      <c r="E772" s="755"/>
      <c r="F772" s="338"/>
      <c r="G772" s="29"/>
      <c r="H772" s="29"/>
      <c r="I772" s="29"/>
      <c r="J772" s="29"/>
      <c r="K772" s="29"/>
      <c r="L772" s="29"/>
      <c r="M772" s="29"/>
      <c r="N772" s="29"/>
      <c r="O772" s="29"/>
      <c r="P772" s="29"/>
      <c r="Q772" s="325"/>
      <c r="R772" s="325"/>
      <c r="S772" s="29"/>
      <c r="T772" s="325"/>
      <c r="U772" s="29"/>
      <c r="V772" s="29"/>
      <c r="W772" s="29"/>
      <c r="X772" s="29"/>
      <c r="Y772" s="29"/>
      <c r="Z772" s="29"/>
      <c r="AA772" s="29"/>
    </row>
    <row r="773" spans="1:27" ht="15.75" customHeight="1">
      <c r="A773" s="29"/>
      <c r="B773" s="75"/>
      <c r="C773" s="29"/>
      <c r="D773" s="29"/>
      <c r="E773" s="755"/>
      <c r="F773" s="338"/>
      <c r="G773" s="29"/>
      <c r="H773" s="29"/>
      <c r="I773" s="29"/>
      <c r="J773" s="29"/>
      <c r="K773" s="29"/>
      <c r="L773" s="29"/>
      <c r="M773" s="29"/>
      <c r="N773" s="29"/>
      <c r="O773" s="29"/>
      <c r="P773" s="29"/>
      <c r="Q773" s="325"/>
      <c r="R773" s="325"/>
      <c r="S773" s="29"/>
      <c r="T773" s="325"/>
      <c r="U773" s="29"/>
      <c r="V773" s="29"/>
      <c r="W773" s="29"/>
      <c r="X773" s="29"/>
      <c r="Y773" s="29"/>
      <c r="Z773" s="29"/>
      <c r="AA773" s="29"/>
    </row>
    <row r="774" spans="1:27" ht="15.75" customHeight="1">
      <c r="A774" s="29"/>
      <c r="B774" s="75"/>
      <c r="C774" s="29"/>
      <c r="D774" s="29"/>
      <c r="E774" s="755"/>
      <c r="F774" s="338"/>
      <c r="G774" s="29"/>
      <c r="H774" s="29"/>
      <c r="I774" s="29"/>
      <c r="J774" s="29"/>
      <c r="K774" s="29"/>
      <c r="L774" s="29"/>
      <c r="M774" s="29"/>
      <c r="N774" s="29"/>
      <c r="O774" s="29"/>
      <c r="P774" s="29"/>
      <c r="Q774" s="325"/>
      <c r="R774" s="325"/>
      <c r="S774" s="29"/>
      <c r="T774" s="325"/>
      <c r="U774" s="29"/>
      <c r="V774" s="29"/>
      <c r="W774" s="29"/>
      <c r="X774" s="29"/>
      <c r="Y774" s="29"/>
      <c r="Z774" s="29"/>
      <c r="AA774" s="29"/>
    </row>
    <row r="775" spans="1:27" ht="15.75" customHeight="1">
      <c r="A775" s="29"/>
      <c r="B775" s="75"/>
      <c r="C775" s="29"/>
      <c r="D775" s="29"/>
      <c r="E775" s="755"/>
      <c r="F775" s="338"/>
      <c r="G775" s="29"/>
      <c r="H775" s="29"/>
      <c r="I775" s="29"/>
      <c r="J775" s="29"/>
      <c r="K775" s="29"/>
      <c r="L775" s="29"/>
      <c r="M775" s="29"/>
      <c r="N775" s="29"/>
      <c r="O775" s="29"/>
      <c r="P775" s="29"/>
      <c r="Q775" s="325"/>
      <c r="R775" s="325"/>
      <c r="S775" s="29"/>
      <c r="T775" s="325"/>
      <c r="U775" s="29"/>
      <c r="V775" s="29"/>
      <c r="W775" s="29"/>
      <c r="X775" s="29"/>
      <c r="Y775" s="29"/>
      <c r="Z775" s="29"/>
      <c r="AA775" s="29"/>
    </row>
    <row r="776" spans="1:27" ht="15.75" customHeight="1">
      <c r="A776" s="29"/>
      <c r="B776" s="75"/>
      <c r="C776" s="29"/>
      <c r="D776" s="29"/>
      <c r="E776" s="755"/>
      <c r="F776" s="338"/>
      <c r="G776" s="29"/>
      <c r="H776" s="29"/>
      <c r="I776" s="29"/>
      <c r="J776" s="29"/>
      <c r="K776" s="29"/>
      <c r="L776" s="29"/>
      <c r="M776" s="29"/>
      <c r="N776" s="29"/>
      <c r="O776" s="29"/>
      <c r="P776" s="29"/>
      <c r="Q776" s="325"/>
      <c r="R776" s="325"/>
      <c r="S776" s="29"/>
      <c r="T776" s="325"/>
      <c r="U776" s="29"/>
      <c r="V776" s="29"/>
      <c r="W776" s="29"/>
      <c r="X776" s="29"/>
      <c r="Y776" s="29"/>
      <c r="Z776" s="29"/>
      <c r="AA776" s="29"/>
    </row>
    <row r="777" spans="1:27" ht="15.75" customHeight="1">
      <c r="A777" s="29"/>
      <c r="B777" s="75"/>
      <c r="C777" s="29"/>
      <c r="D777" s="29"/>
      <c r="E777" s="755"/>
      <c r="F777" s="338"/>
      <c r="G777" s="29"/>
      <c r="H777" s="29"/>
      <c r="I777" s="29"/>
      <c r="J777" s="29"/>
      <c r="K777" s="29"/>
      <c r="L777" s="29"/>
      <c r="M777" s="29"/>
      <c r="N777" s="29"/>
      <c r="O777" s="29"/>
      <c r="P777" s="29"/>
      <c r="Q777" s="325"/>
      <c r="R777" s="325"/>
      <c r="S777" s="29"/>
      <c r="T777" s="325"/>
      <c r="U777" s="29"/>
      <c r="V777" s="29"/>
      <c r="W777" s="29"/>
      <c r="X777" s="29"/>
      <c r="Y777" s="29"/>
      <c r="Z777" s="29"/>
      <c r="AA777" s="29"/>
    </row>
    <row r="778" spans="1:27" ht="15.75" customHeight="1">
      <c r="A778" s="29"/>
      <c r="B778" s="75"/>
      <c r="C778" s="29"/>
      <c r="D778" s="29"/>
      <c r="E778" s="755"/>
      <c r="F778" s="338"/>
      <c r="G778" s="29"/>
      <c r="H778" s="29"/>
      <c r="I778" s="29"/>
      <c r="J778" s="29"/>
      <c r="K778" s="29"/>
      <c r="L778" s="29"/>
      <c r="M778" s="29"/>
      <c r="N778" s="29"/>
      <c r="O778" s="29"/>
      <c r="P778" s="29"/>
      <c r="Q778" s="325"/>
      <c r="R778" s="325"/>
      <c r="S778" s="29"/>
      <c r="T778" s="325"/>
      <c r="U778" s="29"/>
      <c r="V778" s="29"/>
      <c r="W778" s="29"/>
      <c r="X778" s="29"/>
      <c r="Y778" s="29"/>
      <c r="Z778" s="29"/>
      <c r="AA778" s="29"/>
    </row>
    <row r="779" spans="1:27" ht="15.75" customHeight="1">
      <c r="A779" s="29"/>
      <c r="B779" s="75"/>
      <c r="C779" s="29"/>
      <c r="D779" s="29"/>
      <c r="E779" s="755"/>
      <c r="F779" s="338"/>
      <c r="G779" s="29"/>
      <c r="H779" s="29"/>
      <c r="I779" s="29"/>
      <c r="J779" s="29"/>
      <c r="K779" s="29"/>
      <c r="L779" s="29"/>
      <c r="M779" s="29"/>
      <c r="N779" s="29"/>
      <c r="O779" s="29"/>
      <c r="P779" s="29"/>
      <c r="Q779" s="325"/>
      <c r="R779" s="325"/>
      <c r="S779" s="29"/>
      <c r="T779" s="325"/>
      <c r="U779" s="29"/>
      <c r="V779" s="29"/>
      <c r="W779" s="29"/>
      <c r="X779" s="29"/>
      <c r="Y779" s="29"/>
      <c r="Z779" s="29"/>
      <c r="AA779" s="29"/>
    </row>
    <row r="780" spans="1:27" ht="15.75" customHeight="1">
      <c r="A780" s="29"/>
      <c r="B780" s="75"/>
      <c r="C780" s="29"/>
      <c r="D780" s="29"/>
      <c r="E780" s="755"/>
      <c r="F780" s="338"/>
      <c r="G780" s="29"/>
      <c r="H780" s="29"/>
      <c r="I780" s="29"/>
      <c r="J780" s="29"/>
      <c r="K780" s="29"/>
      <c r="L780" s="29"/>
      <c r="M780" s="29"/>
      <c r="N780" s="29"/>
      <c r="O780" s="29"/>
      <c r="P780" s="29"/>
      <c r="Q780" s="325"/>
      <c r="R780" s="325"/>
      <c r="S780" s="29"/>
      <c r="T780" s="325"/>
      <c r="U780" s="29"/>
      <c r="V780" s="29"/>
      <c r="W780" s="29"/>
      <c r="X780" s="29"/>
      <c r="Y780" s="29"/>
      <c r="Z780" s="29"/>
      <c r="AA780" s="29"/>
    </row>
    <row r="781" spans="1:27" ht="15.75" customHeight="1">
      <c r="A781" s="29"/>
      <c r="B781" s="75"/>
      <c r="C781" s="29"/>
      <c r="D781" s="29"/>
      <c r="E781" s="755"/>
      <c r="F781" s="338"/>
      <c r="G781" s="29"/>
      <c r="H781" s="29"/>
      <c r="I781" s="29"/>
      <c r="J781" s="29"/>
      <c r="K781" s="29"/>
      <c r="L781" s="29"/>
      <c r="M781" s="29"/>
      <c r="N781" s="29"/>
      <c r="O781" s="29"/>
      <c r="P781" s="29"/>
      <c r="Q781" s="325"/>
      <c r="R781" s="325"/>
      <c r="S781" s="29"/>
      <c r="T781" s="325"/>
      <c r="U781" s="29"/>
      <c r="V781" s="29"/>
      <c r="W781" s="29"/>
      <c r="X781" s="29"/>
      <c r="Y781" s="29"/>
      <c r="Z781" s="29"/>
      <c r="AA781" s="29"/>
    </row>
    <row r="782" spans="1:27" ht="15.75" customHeight="1">
      <c r="A782" s="29"/>
      <c r="B782" s="75"/>
      <c r="C782" s="29"/>
      <c r="D782" s="29"/>
      <c r="E782" s="755"/>
      <c r="F782" s="338"/>
      <c r="G782" s="29"/>
      <c r="H782" s="29"/>
      <c r="I782" s="29"/>
      <c r="J782" s="29"/>
      <c r="K782" s="29"/>
      <c r="L782" s="29"/>
      <c r="M782" s="29"/>
      <c r="N782" s="29"/>
      <c r="O782" s="29"/>
      <c r="P782" s="29"/>
      <c r="Q782" s="325"/>
      <c r="R782" s="325"/>
      <c r="S782" s="29"/>
      <c r="T782" s="325"/>
      <c r="U782" s="29"/>
      <c r="V782" s="29"/>
      <c r="W782" s="29"/>
      <c r="X782" s="29"/>
      <c r="Y782" s="29"/>
      <c r="Z782" s="29"/>
      <c r="AA782" s="29"/>
    </row>
    <row r="783" spans="1:27" ht="15.75" customHeight="1">
      <c r="A783" s="29"/>
      <c r="B783" s="75"/>
      <c r="C783" s="29"/>
      <c r="D783" s="29"/>
      <c r="E783" s="755"/>
      <c r="F783" s="338"/>
      <c r="G783" s="29"/>
      <c r="H783" s="29"/>
      <c r="I783" s="29"/>
      <c r="J783" s="29"/>
      <c r="K783" s="29"/>
      <c r="L783" s="29"/>
      <c r="M783" s="29"/>
      <c r="N783" s="29"/>
      <c r="O783" s="29"/>
      <c r="P783" s="29"/>
      <c r="Q783" s="325"/>
      <c r="R783" s="325"/>
      <c r="S783" s="29"/>
      <c r="T783" s="325"/>
      <c r="U783" s="29"/>
      <c r="V783" s="29"/>
      <c r="W783" s="29"/>
      <c r="X783" s="29"/>
      <c r="Y783" s="29"/>
      <c r="Z783" s="29"/>
      <c r="AA783" s="29"/>
    </row>
    <row r="784" spans="1:27" ht="15.75" customHeight="1">
      <c r="A784" s="29"/>
      <c r="B784" s="75"/>
      <c r="C784" s="29"/>
      <c r="D784" s="29"/>
      <c r="E784" s="755"/>
      <c r="F784" s="338"/>
      <c r="G784" s="29"/>
      <c r="H784" s="29"/>
      <c r="I784" s="29"/>
      <c r="J784" s="29"/>
      <c r="K784" s="29"/>
      <c r="L784" s="29"/>
      <c r="M784" s="29"/>
      <c r="N784" s="29"/>
      <c r="O784" s="29"/>
      <c r="P784" s="29"/>
      <c r="Q784" s="325"/>
      <c r="R784" s="325"/>
      <c r="S784" s="29"/>
      <c r="T784" s="325"/>
      <c r="U784" s="29"/>
      <c r="V784" s="29"/>
      <c r="W784" s="29"/>
      <c r="X784" s="29"/>
      <c r="Y784" s="29"/>
      <c r="Z784" s="29"/>
      <c r="AA784" s="29"/>
    </row>
    <row r="785" spans="1:27" ht="15.75" customHeight="1">
      <c r="A785" s="29"/>
      <c r="B785" s="75"/>
      <c r="C785" s="29"/>
      <c r="D785" s="29"/>
      <c r="E785" s="755"/>
      <c r="F785" s="338"/>
      <c r="G785" s="29"/>
      <c r="H785" s="29"/>
      <c r="I785" s="29"/>
      <c r="J785" s="29"/>
      <c r="K785" s="29"/>
      <c r="L785" s="29"/>
      <c r="M785" s="29"/>
      <c r="N785" s="29"/>
      <c r="O785" s="29"/>
      <c r="P785" s="29"/>
      <c r="Q785" s="325"/>
      <c r="R785" s="325"/>
      <c r="S785" s="29"/>
      <c r="T785" s="325"/>
      <c r="U785" s="29"/>
      <c r="V785" s="29"/>
      <c r="W785" s="29"/>
      <c r="X785" s="29"/>
      <c r="Y785" s="29"/>
      <c r="Z785" s="29"/>
      <c r="AA785" s="29"/>
    </row>
    <row r="786" spans="1:27" ht="15.75" customHeight="1">
      <c r="A786" s="29"/>
      <c r="B786" s="75"/>
      <c r="C786" s="29"/>
      <c r="D786" s="29"/>
      <c r="E786" s="755"/>
      <c r="F786" s="338"/>
      <c r="G786" s="29"/>
      <c r="H786" s="29"/>
      <c r="I786" s="29"/>
      <c r="J786" s="29"/>
      <c r="K786" s="29"/>
      <c r="L786" s="29"/>
      <c r="M786" s="29"/>
      <c r="N786" s="29"/>
      <c r="O786" s="29"/>
      <c r="P786" s="29"/>
      <c r="Q786" s="325"/>
      <c r="R786" s="325"/>
      <c r="S786" s="29"/>
      <c r="T786" s="325"/>
      <c r="U786" s="29"/>
      <c r="V786" s="29"/>
      <c r="W786" s="29"/>
      <c r="X786" s="29"/>
      <c r="Y786" s="29"/>
      <c r="Z786" s="29"/>
      <c r="AA786" s="29"/>
    </row>
    <row r="787" spans="1:27" ht="15.75" customHeight="1">
      <c r="A787" s="29"/>
      <c r="B787" s="75"/>
      <c r="C787" s="29"/>
      <c r="D787" s="29"/>
      <c r="E787" s="755"/>
      <c r="F787" s="338"/>
      <c r="G787" s="29"/>
      <c r="H787" s="29"/>
      <c r="I787" s="29"/>
      <c r="J787" s="29"/>
      <c r="K787" s="29"/>
      <c r="L787" s="29"/>
      <c r="M787" s="29"/>
      <c r="N787" s="29"/>
      <c r="O787" s="29"/>
      <c r="P787" s="29"/>
      <c r="Q787" s="325"/>
      <c r="R787" s="325"/>
      <c r="S787" s="29"/>
      <c r="T787" s="325"/>
      <c r="U787" s="29"/>
      <c r="V787" s="29"/>
      <c r="W787" s="29"/>
      <c r="X787" s="29"/>
      <c r="Y787" s="29"/>
      <c r="Z787" s="29"/>
      <c r="AA787" s="29"/>
    </row>
    <row r="788" spans="1:27" ht="15.75" customHeight="1">
      <c r="A788" s="29"/>
      <c r="B788" s="75"/>
      <c r="C788" s="29"/>
      <c r="D788" s="29"/>
      <c r="E788" s="755"/>
      <c r="F788" s="338"/>
      <c r="G788" s="29"/>
      <c r="H788" s="29"/>
      <c r="I788" s="29"/>
      <c r="J788" s="29"/>
      <c r="K788" s="29"/>
      <c r="L788" s="29"/>
      <c r="M788" s="29"/>
      <c r="N788" s="29"/>
      <c r="O788" s="29"/>
      <c r="P788" s="29"/>
      <c r="Q788" s="325"/>
      <c r="R788" s="325"/>
      <c r="S788" s="29"/>
      <c r="T788" s="325"/>
      <c r="U788" s="29"/>
      <c r="V788" s="29"/>
      <c r="W788" s="29"/>
      <c r="X788" s="29"/>
      <c r="Y788" s="29"/>
      <c r="Z788" s="29"/>
      <c r="AA788" s="29"/>
    </row>
    <row r="789" spans="1:27" ht="15.75" customHeight="1">
      <c r="A789" s="29"/>
      <c r="B789" s="75"/>
      <c r="C789" s="29"/>
      <c r="D789" s="29"/>
      <c r="E789" s="755"/>
      <c r="F789" s="338"/>
      <c r="G789" s="29"/>
      <c r="H789" s="29"/>
      <c r="I789" s="29"/>
      <c r="J789" s="29"/>
      <c r="K789" s="29"/>
      <c r="L789" s="29"/>
      <c r="M789" s="29"/>
      <c r="N789" s="29"/>
      <c r="O789" s="29"/>
      <c r="P789" s="29"/>
      <c r="Q789" s="325"/>
      <c r="R789" s="325"/>
      <c r="S789" s="29"/>
      <c r="T789" s="325"/>
      <c r="U789" s="29"/>
      <c r="V789" s="29"/>
      <c r="W789" s="29"/>
      <c r="X789" s="29"/>
      <c r="Y789" s="29"/>
      <c r="Z789" s="29"/>
      <c r="AA789" s="29"/>
    </row>
    <row r="790" spans="1:27" ht="15.75" customHeight="1">
      <c r="A790" s="29"/>
      <c r="B790" s="75"/>
      <c r="C790" s="29"/>
      <c r="D790" s="29"/>
      <c r="E790" s="755"/>
      <c r="F790" s="338"/>
      <c r="G790" s="29"/>
      <c r="H790" s="29"/>
      <c r="I790" s="29"/>
      <c r="J790" s="29"/>
      <c r="K790" s="29"/>
      <c r="L790" s="29"/>
      <c r="M790" s="29"/>
      <c r="N790" s="29"/>
      <c r="O790" s="29"/>
      <c r="P790" s="29"/>
      <c r="Q790" s="325"/>
      <c r="R790" s="325"/>
      <c r="S790" s="29"/>
      <c r="T790" s="325"/>
      <c r="U790" s="29"/>
      <c r="V790" s="29"/>
      <c r="W790" s="29"/>
      <c r="X790" s="29"/>
      <c r="Y790" s="29"/>
      <c r="Z790" s="29"/>
      <c r="AA790" s="29"/>
    </row>
    <row r="791" spans="1:27" ht="15.75" customHeight="1">
      <c r="A791" s="29"/>
      <c r="B791" s="75"/>
      <c r="C791" s="29"/>
      <c r="D791" s="29"/>
      <c r="E791" s="755"/>
      <c r="F791" s="338"/>
      <c r="G791" s="29"/>
      <c r="H791" s="29"/>
      <c r="I791" s="29"/>
      <c r="J791" s="29"/>
      <c r="K791" s="29"/>
      <c r="L791" s="29"/>
      <c r="M791" s="29"/>
      <c r="N791" s="29"/>
      <c r="O791" s="29"/>
      <c r="P791" s="29"/>
      <c r="Q791" s="325"/>
      <c r="R791" s="325"/>
      <c r="S791" s="29"/>
      <c r="T791" s="325"/>
      <c r="U791" s="29"/>
      <c r="V791" s="29"/>
      <c r="W791" s="29"/>
      <c r="X791" s="29"/>
      <c r="Y791" s="29"/>
      <c r="Z791" s="29"/>
      <c r="AA791" s="29"/>
    </row>
    <row r="792" spans="1:27" ht="15.75" customHeight="1">
      <c r="A792" s="29"/>
      <c r="B792" s="75"/>
      <c r="C792" s="29"/>
      <c r="D792" s="29"/>
      <c r="E792" s="755"/>
      <c r="F792" s="338"/>
      <c r="G792" s="29"/>
      <c r="H792" s="29"/>
      <c r="I792" s="29"/>
      <c r="J792" s="29"/>
      <c r="K792" s="29"/>
      <c r="L792" s="29"/>
      <c r="M792" s="29"/>
      <c r="N792" s="29"/>
      <c r="O792" s="29"/>
      <c r="P792" s="29"/>
      <c r="Q792" s="325"/>
      <c r="R792" s="325"/>
      <c r="S792" s="29"/>
      <c r="T792" s="325"/>
      <c r="U792" s="29"/>
      <c r="V792" s="29"/>
      <c r="W792" s="29"/>
      <c r="X792" s="29"/>
      <c r="Y792" s="29"/>
      <c r="Z792" s="29"/>
      <c r="AA792" s="29"/>
    </row>
    <row r="793" spans="1:27" ht="15.75" customHeight="1">
      <c r="A793" s="29"/>
      <c r="B793" s="75"/>
      <c r="C793" s="29"/>
      <c r="D793" s="29"/>
      <c r="E793" s="755"/>
      <c r="F793" s="338"/>
      <c r="G793" s="29"/>
      <c r="H793" s="29"/>
      <c r="I793" s="29"/>
      <c r="J793" s="29"/>
      <c r="K793" s="29"/>
      <c r="L793" s="29"/>
      <c r="M793" s="29"/>
      <c r="N793" s="29"/>
      <c r="O793" s="29"/>
      <c r="P793" s="29"/>
      <c r="Q793" s="325"/>
      <c r="R793" s="325"/>
      <c r="S793" s="29"/>
      <c r="T793" s="325"/>
      <c r="U793" s="29"/>
      <c r="V793" s="29"/>
      <c r="W793" s="29"/>
      <c r="X793" s="29"/>
      <c r="Y793" s="29"/>
      <c r="Z793" s="29"/>
      <c r="AA793" s="29"/>
    </row>
    <row r="794" spans="1:27" ht="15.75" customHeight="1">
      <c r="A794" s="29"/>
      <c r="B794" s="75"/>
      <c r="C794" s="29"/>
      <c r="D794" s="29"/>
      <c r="E794" s="755"/>
      <c r="F794" s="338"/>
      <c r="G794" s="29"/>
      <c r="H794" s="29"/>
      <c r="I794" s="29"/>
      <c r="J794" s="29"/>
      <c r="K794" s="29"/>
      <c r="L794" s="29"/>
      <c r="M794" s="29"/>
      <c r="N794" s="29"/>
      <c r="O794" s="29"/>
      <c r="P794" s="29"/>
      <c r="Q794" s="325"/>
      <c r="R794" s="325"/>
      <c r="S794" s="29"/>
      <c r="T794" s="325"/>
      <c r="U794" s="29"/>
      <c r="V794" s="29"/>
      <c r="W794" s="29"/>
      <c r="X794" s="29"/>
      <c r="Y794" s="29"/>
      <c r="Z794" s="29"/>
      <c r="AA794" s="29"/>
    </row>
    <row r="795" spans="1:27" ht="15.75" customHeight="1">
      <c r="A795" s="29"/>
      <c r="B795" s="75"/>
      <c r="C795" s="29"/>
      <c r="D795" s="29"/>
      <c r="E795" s="755"/>
      <c r="F795" s="338"/>
      <c r="G795" s="29"/>
      <c r="H795" s="29"/>
      <c r="I795" s="29"/>
      <c r="J795" s="29"/>
      <c r="K795" s="29"/>
      <c r="L795" s="29"/>
      <c r="M795" s="29"/>
      <c r="N795" s="29"/>
      <c r="O795" s="29"/>
      <c r="P795" s="29"/>
      <c r="Q795" s="325"/>
      <c r="R795" s="325"/>
      <c r="S795" s="29"/>
      <c r="T795" s="325"/>
      <c r="U795" s="29"/>
      <c r="V795" s="29"/>
      <c r="W795" s="29"/>
      <c r="X795" s="29"/>
      <c r="Y795" s="29"/>
      <c r="Z795" s="29"/>
      <c r="AA795" s="29"/>
    </row>
    <row r="796" spans="1:27" ht="15.75" customHeight="1">
      <c r="A796" s="29"/>
      <c r="B796" s="75"/>
      <c r="C796" s="29"/>
      <c r="D796" s="29"/>
      <c r="E796" s="755"/>
      <c r="F796" s="338"/>
      <c r="G796" s="29"/>
      <c r="H796" s="29"/>
      <c r="I796" s="29"/>
      <c r="J796" s="29"/>
      <c r="K796" s="29"/>
      <c r="L796" s="29"/>
      <c r="M796" s="29"/>
      <c r="N796" s="29"/>
      <c r="O796" s="29"/>
      <c r="P796" s="29"/>
      <c r="Q796" s="325"/>
      <c r="R796" s="325"/>
      <c r="S796" s="29"/>
      <c r="T796" s="325"/>
      <c r="U796" s="29"/>
      <c r="V796" s="29"/>
      <c r="W796" s="29"/>
      <c r="X796" s="29"/>
      <c r="Y796" s="29"/>
      <c r="Z796" s="29"/>
      <c r="AA796" s="29"/>
    </row>
    <row r="797" spans="1:27" ht="15.75" customHeight="1">
      <c r="A797" s="29"/>
      <c r="B797" s="75"/>
      <c r="C797" s="29"/>
      <c r="D797" s="29"/>
      <c r="E797" s="755"/>
      <c r="F797" s="338"/>
      <c r="G797" s="29"/>
      <c r="H797" s="29"/>
      <c r="I797" s="29"/>
      <c r="J797" s="29"/>
      <c r="K797" s="29"/>
      <c r="L797" s="29"/>
      <c r="M797" s="29"/>
      <c r="N797" s="29"/>
      <c r="O797" s="29"/>
      <c r="P797" s="29"/>
      <c r="Q797" s="325"/>
      <c r="R797" s="325"/>
      <c r="S797" s="29"/>
      <c r="T797" s="325"/>
      <c r="U797" s="29"/>
      <c r="V797" s="29"/>
      <c r="W797" s="29"/>
      <c r="X797" s="29"/>
      <c r="Y797" s="29"/>
      <c r="Z797" s="29"/>
      <c r="AA797" s="29"/>
    </row>
    <row r="798" spans="1:27" ht="15.75" customHeight="1">
      <c r="A798" s="29"/>
      <c r="B798" s="75"/>
      <c r="C798" s="29"/>
      <c r="D798" s="29"/>
      <c r="E798" s="755"/>
      <c r="F798" s="338"/>
      <c r="G798" s="29"/>
      <c r="H798" s="29"/>
      <c r="I798" s="29"/>
      <c r="J798" s="29"/>
      <c r="K798" s="29"/>
      <c r="L798" s="29"/>
      <c r="M798" s="29"/>
      <c r="N798" s="29"/>
      <c r="O798" s="29"/>
      <c r="P798" s="29"/>
      <c r="Q798" s="325"/>
      <c r="R798" s="325"/>
      <c r="S798" s="29"/>
      <c r="T798" s="325"/>
      <c r="U798" s="29"/>
      <c r="V798" s="29"/>
      <c r="W798" s="29"/>
      <c r="X798" s="29"/>
      <c r="Y798" s="29"/>
      <c r="Z798" s="29"/>
      <c r="AA798" s="29"/>
    </row>
    <row r="799" spans="1:27" ht="15.75" customHeight="1">
      <c r="A799" s="29"/>
      <c r="B799" s="75"/>
      <c r="C799" s="29"/>
      <c r="D799" s="29"/>
      <c r="E799" s="755"/>
      <c r="F799" s="338"/>
      <c r="G799" s="29"/>
      <c r="H799" s="29"/>
      <c r="I799" s="29"/>
      <c r="J799" s="29"/>
      <c r="K799" s="29"/>
      <c r="L799" s="29"/>
      <c r="M799" s="29"/>
      <c r="N799" s="29"/>
      <c r="O799" s="29"/>
      <c r="P799" s="29"/>
      <c r="Q799" s="325"/>
      <c r="R799" s="325"/>
      <c r="S799" s="29"/>
      <c r="T799" s="325"/>
      <c r="U799" s="29"/>
      <c r="V799" s="29"/>
      <c r="W799" s="29"/>
      <c r="X799" s="29"/>
      <c r="Y799" s="29"/>
      <c r="Z799" s="29"/>
      <c r="AA799" s="29"/>
    </row>
    <row r="800" spans="1:27" ht="15.75" customHeight="1">
      <c r="A800" s="29"/>
      <c r="B800" s="75"/>
      <c r="C800" s="29"/>
      <c r="D800" s="29"/>
      <c r="E800" s="755"/>
      <c r="F800" s="338"/>
      <c r="G800" s="29"/>
      <c r="H800" s="29"/>
      <c r="I800" s="29"/>
      <c r="J800" s="29"/>
      <c r="K800" s="29"/>
      <c r="L800" s="29"/>
      <c r="M800" s="29"/>
      <c r="N800" s="29"/>
      <c r="O800" s="29"/>
      <c r="P800" s="29"/>
      <c r="Q800" s="325"/>
      <c r="R800" s="325"/>
      <c r="S800" s="29"/>
      <c r="T800" s="325"/>
      <c r="U800" s="29"/>
      <c r="V800" s="29"/>
      <c r="W800" s="29"/>
      <c r="X800" s="29"/>
      <c r="Y800" s="29"/>
      <c r="Z800" s="29"/>
      <c r="AA800" s="29"/>
    </row>
    <row r="801" spans="1:27" ht="15.75" customHeight="1">
      <c r="A801" s="29"/>
      <c r="B801" s="75"/>
      <c r="C801" s="29"/>
      <c r="D801" s="29"/>
      <c r="E801" s="755"/>
      <c r="F801" s="338"/>
      <c r="G801" s="29"/>
      <c r="H801" s="29"/>
      <c r="I801" s="29"/>
      <c r="J801" s="29"/>
      <c r="K801" s="29"/>
      <c r="L801" s="29"/>
      <c r="M801" s="29"/>
      <c r="N801" s="29"/>
      <c r="O801" s="29"/>
      <c r="P801" s="29"/>
      <c r="Q801" s="325"/>
      <c r="R801" s="325"/>
      <c r="S801" s="29"/>
      <c r="T801" s="325"/>
      <c r="U801" s="29"/>
      <c r="V801" s="29"/>
      <c r="W801" s="29"/>
      <c r="X801" s="29"/>
      <c r="Y801" s="29"/>
      <c r="Z801" s="29"/>
      <c r="AA801" s="29"/>
    </row>
    <row r="802" spans="1:27" ht="15.75" customHeight="1">
      <c r="A802" s="29"/>
      <c r="B802" s="75"/>
      <c r="C802" s="29"/>
      <c r="D802" s="29"/>
      <c r="E802" s="755"/>
      <c r="F802" s="338"/>
      <c r="G802" s="29"/>
      <c r="H802" s="29"/>
      <c r="I802" s="29"/>
      <c r="J802" s="29"/>
      <c r="K802" s="29"/>
      <c r="L802" s="29"/>
      <c r="M802" s="29"/>
      <c r="N802" s="29"/>
      <c r="O802" s="29"/>
      <c r="P802" s="29"/>
      <c r="Q802" s="325"/>
      <c r="R802" s="325"/>
      <c r="S802" s="29"/>
      <c r="T802" s="325"/>
      <c r="U802" s="29"/>
      <c r="V802" s="29"/>
      <c r="W802" s="29"/>
      <c r="X802" s="29"/>
      <c r="Y802" s="29"/>
      <c r="Z802" s="29"/>
      <c r="AA802" s="29"/>
    </row>
    <row r="803" spans="1:27" ht="15.75" customHeight="1">
      <c r="A803" s="29"/>
      <c r="B803" s="75"/>
      <c r="C803" s="29"/>
      <c r="D803" s="29"/>
      <c r="E803" s="755"/>
      <c r="F803" s="338"/>
      <c r="G803" s="29"/>
      <c r="H803" s="29"/>
      <c r="I803" s="29"/>
      <c r="J803" s="29"/>
      <c r="K803" s="29"/>
      <c r="L803" s="29"/>
      <c r="M803" s="29"/>
      <c r="N803" s="29"/>
      <c r="O803" s="29"/>
      <c r="P803" s="29"/>
      <c r="Q803" s="325"/>
      <c r="R803" s="325"/>
      <c r="S803" s="29"/>
      <c r="T803" s="325"/>
      <c r="U803" s="29"/>
      <c r="V803" s="29"/>
      <c r="W803" s="29"/>
      <c r="X803" s="29"/>
      <c r="Y803" s="29"/>
      <c r="Z803" s="29"/>
      <c r="AA803" s="29"/>
    </row>
    <row r="804" spans="1:27" ht="15.75" customHeight="1">
      <c r="A804" s="29"/>
      <c r="B804" s="75"/>
      <c r="C804" s="29"/>
      <c r="D804" s="29"/>
      <c r="E804" s="755"/>
      <c r="F804" s="338"/>
      <c r="G804" s="29"/>
      <c r="H804" s="29"/>
      <c r="I804" s="29"/>
      <c r="J804" s="29"/>
      <c r="K804" s="29"/>
      <c r="L804" s="29"/>
      <c r="M804" s="29"/>
      <c r="N804" s="29"/>
      <c r="O804" s="29"/>
      <c r="P804" s="29"/>
      <c r="Q804" s="325"/>
      <c r="R804" s="325"/>
      <c r="S804" s="29"/>
      <c r="T804" s="325"/>
      <c r="U804" s="29"/>
      <c r="V804" s="29"/>
      <c r="W804" s="29"/>
      <c r="X804" s="29"/>
      <c r="Y804" s="29"/>
      <c r="Z804" s="29"/>
      <c r="AA804" s="29"/>
    </row>
    <row r="805" spans="1:27" ht="15.75" customHeight="1">
      <c r="A805" s="29"/>
      <c r="B805" s="75"/>
      <c r="C805" s="29"/>
      <c r="D805" s="29"/>
      <c r="E805" s="755"/>
      <c r="F805" s="338"/>
      <c r="G805" s="29"/>
      <c r="H805" s="29"/>
      <c r="I805" s="29"/>
      <c r="J805" s="29"/>
      <c r="K805" s="29"/>
      <c r="L805" s="29"/>
      <c r="M805" s="29"/>
      <c r="N805" s="29"/>
      <c r="O805" s="29"/>
      <c r="P805" s="29"/>
      <c r="Q805" s="325"/>
      <c r="R805" s="325"/>
      <c r="S805" s="29"/>
      <c r="T805" s="325"/>
      <c r="U805" s="29"/>
      <c r="V805" s="29"/>
      <c r="W805" s="29"/>
      <c r="X805" s="29"/>
      <c r="Y805" s="29"/>
      <c r="Z805" s="29"/>
      <c r="AA805" s="29"/>
    </row>
    <row r="806" spans="1:27" ht="15.75" customHeight="1">
      <c r="A806" s="29"/>
      <c r="B806" s="75"/>
      <c r="C806" s="29"/>
      <c r="D806" s="29"/>
      <c r="E806" s="755"/>
      <c r="F806" s="338"/>
      <c r="G806" s="29"/>
      <c r="H806" s="29"/>
      <c r="I806" s="29"/>
      <c r="J806" s="29"/>
      <c r="K806" s="29"/>
      <c r="L806" s="29"/>
      <c r="M806" s="29"/>
      <c r="N806" s="29"/>
      <c r="O806" s="29"/>
      <c r="P806" s="29"/>
      <c r="Q806" s="325"/>
      <c r="R806" s="325"/>
      <c r="S806" s="29"/>
      <c r="T806" s="325"/>
      <c r="U806" s="29"/>
      <c r="V806" s="29"/>
      <c r="W806" s="29"/>
      <c r="X806" s="29"/>
      <c r="Y806" s="29"/>
      <c r="Z806" s="29"/>
      <c r="AA806" s="29"/>
    </row>
    <row r="807" spans="1:27" ht="15.75" customHeight="1">
      <c r="A807" s="29"/>
      <c r="B807" s="75"/>
      <c r="C807" s="29"/>
      <c r="D807" s="29"/>
      <c r="E807" s="755"/>
      <c r="F807" s="338"/>
      <c r="G807" s="29"/>
      <c r="H807" s="29"/>
      <c r="I807" s="29"/>
      <c r="J807" s="29"/>
      <c r="K807" s="29"/>
      <c r="L807" s="29"/>
      <c r="M807" s="29"/>
      <c r="N807" s="29"/>
      <c r="O807" s="29"/>
      <c r="P807" s="29"/>
      <c r="Q807" s="325"/>
      <c r="R807" s="325"/>
      <c r="S807" s="29"/>
      <c r="T807" s="325"/>
      <c r="U807" s="29"/>
      <c r="V807" s="29"/>
      <c r="W807" s="29"/>
      <c r="X807" s="29"/>
      <c r="Y807" s="29"/>
      <c r="Z807" s="29"/>
      <c r="AA807" s="29"/>
    </row>
    <row r="808" spans="1:27" ht="15.75" customHeight="1">
      <c r="A808" s="29"/>
      <c r="B808" s="75"/>
      <c r="C808" s="29"/>
      <c r="D808" s="29"/>
      <c r="E808" s="755"/>
      <c r="F808" s="338"/>
      <c r="G808" s="29"/>
      <c r="H808" s="29"/>
      <c r="I808" s="29"/>
      <c r="J808" s="29"/>
      <c r="K808" s="29"/>
      <c r="L808" s="29"/>
      <c r="M808" s="29"/>
      <c r="N808" s="29"/>
      <c r="O808" s="29"/>
      <c r="P808" s="29"/>
      <c r="Q808" s="325"/>
      <c r="R808" s="325"/>
      <c r="S808" s="29"/>
      <c r="T808" s="325"/>
      <c r="U808" s="29"/>
      <c r="V808" s="29"/>
      <c r="W808" s="29"/>
      <c r="X808" s="29"/>
      <c r="Y808" s="29"/>
      <c r="Z808" s="29"/>
      <c r="AA808" s="29"/>
    </row>
    <row r="809" spans="1:27" ht="15.75" customHeight="1">
      <c r="A809" s="29"/>
      <c r="B809" s="75"/>
      <c r="C809" s="29"/>
      <c r="D809" s="29"/>
      <c r="E809" s="755"/>
      <c r="F809" s="338"/>
      <c r="G809" s="29"/>
      <c r="H809" s="29"/>
      <c r="I809" s="29"/>
      <c r="J809" s="29"/>
      <c r="K809" s="29"/>
      <c r="L809" s="29"/>
      <c r="M809" s="29"/>
      <c r="N809" s="29"/>
      <c r="O809" s="29"/>
      <c r="P809" s="29"/>
      <c r="Q809" s="325"/>
      <c r="R809" s="325"/>
      <c r="S809" s="29"/>
      <c r="T809" s="325"/>
      <c r="U809" s="29"/>
      <c r="V809" s="29"/>
      <c r="W809" s="29"/>
      <c r="X809" s="29"/>
      <c r="Y809" s="29"/>
      <c r="Z809" s="29"/>
      <c r="AA809" s="29"/>
    </row>
    <row r="810" spans="1:27" ht="15.75" customHeight="1">
      <c r="A810" s="29"/>
      <c r="B810" s="75"/>
      <c r="C810" s="29"/>
      <c r="D810" s="29"/>
      <c r="E810" s="755"/>
      <c r="F810" s="338"/>
      <c r="G810" s="29"/>
      <c r="H810" s="29"/>
      <c r="I810" s="29"/>
      <c r="J810" s="29"/>
      <c r="K810" s="29"/>
      <c r="L810" s="29"/>
      <c r="M810" s="29"/>
      <c r="N810" s="29"/>
      <c r="O810" s="29"/>
      <c r="P810" s="29"/>
      <c r="Q810" s="325"/>
      <c r="R810" s="325"/>
      <c r="S810" s="29"/>
      <c r="T810" s="325"/>
      <c r="U810" s="29"/>
      <c r="V810" s="29"/>
      <c r="W810" s="29"/>
      <c r="X810" s="29"/>
      <c r="Y810" s="29"/>
      <c r="Z810" s="29"/>
      <c r="AA810" s="29"/>
    </row>
    <row r="811" spans="1:27" ht="15.75" customHeight="1">
      <c r="A811" s="29"/>
      <c r="B811" s="75"/>
      <c r="C811" s="29"/>
      <c r="D811" s="29"/>
      <c r="E811" s="755"/>
      <c r="F811" s="338"/>
      <c r="G811" s="29"/>
      <c r="H811" s="29"/>
      <c r="I811" s="29"/>
      <c r="J811" s="29"/>
      <c r="K811" s="29"/>
      <c r="L811" s="29"/>
      <c r="M811" s="29"/>
      <c r="N811" s="29"/>
      <c r="O811" s="29"/>
      <c r="P811" s="29"/>
      <c r="Q811" s="325"/>
      <c r="R811" s="325"/>
      <c r="S811" s="29"/>
      <c r="T811" s="325"/>
      <c r="U811" s="29"/>
      <c r="V811" s="29"/>
      <c r="W811" s="29"/>
      <c r="X811" s="29"/>
      <c r="Y811" s="29"/>
      <c r="Z811" s="29"/>
      <c r="AA811" s="29"/>
    </row>
    <row r="812" spans="1:27" ht="15.75" customHeight="1">
      <c r="A812" s="29"/>
      <c r="B812" s="75"/>
      <c r="C812" s="29"/>
      <c r="D812" s="29"/>
      <c r="E812" s="755"/>
      <c r="F812" s="338"/>
      <c r="G812" s="29"/>
      <c r="H812" s="29"/>
      <c r="I812" s="29"/>
      <c r="J812" s="29"/>
      <c r="K812" s="29"/>
      <c r="L812" s="29"/>
      <c r="M812" s="29"/>
      <c r="N812" s="29"/>
      <c r="O812" s="29"/>
      <c r="P812" s="29"/>
      <c r="Q812" s="325"/>
      <c r="R812" s="325"/>
      <c r="S812" s="29"/>
      <c r="T812" s="325"/>
      <c r="U812" s="29"/>
      <c r="V812" s="29"/>
      <c r="W812" s="29"/>
      <c r="X812" s="29"/>
      <c r="Y812" s="29"/>
      <c r="Z812" s="29"/>
      <c r="AA812" s="29"/>
    </row>
    <row r="813" spans="1:27" ht="15.75" customHeight="1">
      <c r="A813" s="29"/>
      <c r="B813" s="75"/>
      <c r="C813" s="29"/>
      <c r="D813" s="29"/>
      <c r="E813" s="755"/>
      <c r="F813" s="338"/>
      <c r="G813" s="29"/>
      <c r="H813" s="29"/>
      <c r="I813" s="29"/>
      <c r="J813" s="29"/>
      <c r="K813" s="29"/>
      <c r="L813" s="29"/>
      <c r="M813" s="29"/>
      <c r="N813" s="29"/>
      <c r="O813" s="29"/>
      <c r="P813" s="29"/>
      <c r="Q813" s="325"/>
      <c r="R813" s="325"/>
      <c r="S813" s="29"/>
      <c r="T813" s="325"/>
      <c r="U813" s="29"/>
      <c r="V813" s="29"/>
      <c r="W813" s="29"/>
      <c r="X813" s="29"/>
      <c r="Y813" s="29"/>
      <c r="Z813" s="29"/>
      <c r="AA813" s="29"/>
    </row>
    <row r="814" spans="1:27" ht="15.75" customHeight="1">
      <c r="A814" s="29"/>
      <c r="B814" s="75"/>
      <c r="C814" s="29"/>
      <c r="D814" s="29"/>
      <c r="E814" s="755"/>
      <c r="F814" s="338"/>
      <c r="G814" s="29"/>
      <c r="H814" s="29"/>
      <c r="I814" s="29"/>
      <c r="J814" s="29"/>
      <c r="K814" s="29"/>
      <c r="L814" s="29"/>
      <c r="M814" s="29"/>
      <c r="N814" s="29"/>
      <c r="O814" s="29"/>
      <c r="P814" s="29"/>
      <c r="Q814" s="325"/>
      <c r="R814" s="325"/>
      <c r="S814" s="29"/>
      <c r="T814" s="325"/>
      <c r="U814" s="29"/>
      <c r="V814" s="29"/>
      <c r="W814" s="29"/>
      <c r="X814" s="29"/>
      <c r="Y814" s="29"/>
      <c r="Z814" s="29"/>
      <c r="AA814" s="29"/>
    </row>
    <row r="815" spans="1:27" ht="15.75" customHeight="1">
      <c r="A815" s="29"/>
      <c r="B815" s="75"/>
      <c r="C815" s="29"/>
      <c r="D815" s="29"/>
      <c r="E815" s="755"/>
      <c r="F815" s="338"/>
      <c r="G815" s="29"/>
      <c r="H815" s="29"/>
      <c r="I815" s="29"/>
      <c r="J815" s="29"/>
      <c r="K815" s="29"/>
      <c r="L815" s="29"/>
      <c r="M815" s="29"/>
      <c r="N815" s="29"/>
      <c r="O815" s="29"/>
      <c r="P815" s="29"/>
      <c r="Q815" s="325"/>
      <c r="R815" s="325"/>
      <c r="S815" s="29"/>
      <c r="T815" s="325"/>
      <c r="U815" s="29"/>
      <c r="V815" s="29"/>
      <c r="W815" s="29"/>
      <c r="X815" s="29"/>
      <c r="Y815" s="29"/>
      <c r="Z815" s="29"/>
      <c r="AA815" s="29"/>
    </row>
    <row r="816" spans="1:27" ht="15.75" customHeight="1">
      <c r="A816" s="29"/>
      <c r="B816" s="75"/>
      <c r="C816" s="29"/>
      <c r="D816" s="29"/>
      <c r="E816" s="755"/>
      <c r="F816" s="338"/>
      <c r="G816" s="29"/>
      <c r="H816" s="29"/>
      <c r="I816" s="29"/>
      <c r="J816" s="29"/>
      <c r="K816" s="29"/>
      <c r="L816" s="29"/>
      <c r="M816" s="29"/>
      <c r="N816" s="29"/>
      <c r="O816" s="29"/>
      <c r="P816" s="29"/>
      <c r="Q816" s="325"/>
      <c r="R816" s="325"/>
      <c r="S816" s="29"/>
      <c r="T816" s="325"/>
      <c r="U816" s="29"/>
      <c r="V816" s="29"/>
      <c r="W816" s="29"/>
      <c r="X816" s="29"/>
      <c r="Y816" s="29"/>
      <c r="Z816" s="29"/>
      <c r="AA816" s="29"/>
    </row>
    <row r="817" spans="1:27" ht="15.75" customHeight="1">
      <c r="A817" s="29"/>
      <c r="B817" s="75"/>
      <c r="C817" s="29"/>
      <c r="D817" s="29"/>
      <c r="E817" s="755"/>
      <c r="F817" s="338"/>
      <c r="G817" s="29"/>
      <c r="H817" s="29"/>
      <c r="I817" s="29"/>
      <c r="J817" s="29"/>
      <c r="K817" s="29"/>
      <c r="L817" s="29"/>
      <c r="M817" s="29"/>
      <c r="N817" s="29"/>
      <c r="O817" s="29"/>
      <c r="P817" s="29"/>
      <c r="Q817" s="325"/>
      <c r="R817" s="325"/>
      <c r="S817" s="29"/>
      <c r="T817" s="325"/>
      <c r="U817" s="29"/>
      <c r="V817" s="29"/>
      <c r="W817" s="29"/>
      <c r="X817" s="29"/>
      <c r="Y817" s="29"/>
      <c r="Z817" s="29"/>
      <c r="AA817" s="29"/>
    </row>
    <row r="818" spans="1:27" ht="15.75" customHeight="1">
      <c r="A818" s="29"/>
      <c r="B818" s="75"/>
      <c r="C818" s="29"/>
      <c r="D818" s="29"/>
      <c r="E818" s="755"/>
      <c r="F818" s="338"/>
      <c r="G818" s="29"/>
      <c r="H818" s="29"/>
      <c r="I818" s="29"/>
      <c r="J818" s="29"/>
      <c r="K818" s="29"/>
      <c r="L818" s="29"/>
      <c r="M818" s="29"/>
      <c r="N818" s="29"/>
      <c r="O818" s="29"/>
      <c r="P818" s="29"/>
      <c r="Q818" s="325"/>
      <c r="R818" s="325"/>
      <c r="S818" s="29"/>
      <c r="T818" s="325"/>
      <c r="U818" s="29"/>
      <c r="V818" s="29"/>
      <c r="W818" s="29"/>
      <c r="X818" s="29"/>
      <c r="Y818" s="29"/>
      <c r="Z818" s="29"/>
      <c r="AA818" s="29"/>
    </row>
    <row r="819" spans="1:27" ht="15.75" customHeight="1">
      <c r="A819" s="29"/>
      <c r="B819" s="75"/>
      <c r="C819" s="29"/>
      <c r="D819" s="29"/>
      <c r="E819" s="755"/>
      <c r="F819" s="338"/>
      <c r="G819" s="29"/>
      <c r="H819" s="29"/>
      <c r="I819" s="29"/>
      <c r="J819" s="29"/>
      <c r="K819" s="29"/>
      <c r="L819" s="29"/>
      <c r="M819" s="29"/>
      <c r="N819" s="29"/>
      <c r="O819" s="29"/>
      <c r="P819" s="29"/>
      <c r="Q819" s="325"/>
      <c r="R819" s="325"/>
      <c r="S819" s="29"/>
      <c r="T819" s="325"/>
      <c r="U819" s="29"/>
      <c r="V819" s="29"/>
      <c r="W819" s="29"/>
      <c r="X819" s="29"/>
      <c r="Y819" s="29"/>
      <c r="Z819" s="29"/>
      <c r="AA819" s="29"/>
    </row>
    <row r="820" spans="1:27" ht="15.75" customHeight="1">
      <c r="A820" s="29"/>
      <c r="B820" s="75"/>
      <c r="C820" s="29"/>
      <c r="D820" s="29"/>
      <c r="E820" s="755"/>
      <c r="F820" s="338"/>
      <c r="G820" s="29"/>
      <c r="H820" s="29"/>
      <c r="I820" s="29"/>
      <c r="J820" s="29"/>
      <c r="K820" s="29"/>
      <c r="L820" s="29"/>
      <c r="M820" s="29"/>
      <c r="N820" s="29"/>
      <c r="O820" s="29"/>
      <c r="P820" s="29"/>
      <c r="Q820" s="325"/>
      <c r="R820" s="325"/>
      <c r="S820" s="29"/>
      <c r="T820" s="325"/>
      <c r="U820" s="29"/>
      <c r="V820" s="29"/>
      <c r="W820" s="29"/>
      <c r="X820" s="29"/>
      <c r="Y820" s="29"/>
      <c r="Z820" s="29"/>
      <c r="AA820" s="29"/>
    </row>
    <row r="821" spans="1:27" ht="15.75" customHeight="1">
      <c r="A821" s="29"/>
      <c r="B821" s="75"/>
      <c r="C821" s="29"/>
      <c r="D821" s="29"/>
      <c r="E821" s="755"/>
      <c r="F821" s="338"/>
      <c r="G821" s="29"/>
      <c r="H821" s="29"/>
      <c r="I821" s="29"/>
      <c r="J821" s="29"/>
      <c r="K821" s="29"/>
      <c r="L821" s="29"/>
      <c r="M821" s="29"/>
      <c r="N821" s="29"/>
      <c r="O821" s="29"/>
      <c r="P821" s="29"/>
      <c r="Q821" s="325"/>
      <c r="R821" s="325"/>
      <c r="S821" s="29"/>
      <c r="T821" s="325"/>
      <c r="U821" s="29"/>
      <c r="V821" s="29"/>
      <c r="W821" s="29"/>
      <c r="X821" s="29"/>
      <c r="Y821" s="29"/>
      <c r="Z821" s="29"/>
      <c r="AA821" s="29"/>
    </row>
    <row r="822" spans="1:27" ht="15.75" customHeight="1">
      <c r="A822" s="29"/>
      <c r="B822" s="75"/>
      <c r="C822" s="29"/>
      <c r="D822" s="29"/>
      <c r="E822" s="755"/>
      <c r="F822" s="338"/>
      <c r="G822" s="29"/>
      <c r="H822" s="29"/>
      <c r="I822" s="29"/>
      <c r="J822" s="29"/>
      <c r="K822" s="29"/>
      <c r="L822" s="29"/>
      <c r="M822" s="29"/>
      <c r="N822" s="29"/>
      <c r="O822" s="29"/>
      <c r="P822" s="29"/>
      <c r="Q822" s="325"/>
      <c r="R822" s="325"/>
      <c r="S822" s="29"/>
      <c r="T822" s="325"/>
      <c r="U822" s="29"/>
      <c r="V822" s="29"/>
      <c r="W822" s="29"/>
      <c r="X822" s="29"/>
      <c r="Y822" s="29"/>
      <c r="Z822" s="29"/>
      <c r="AA822" s="29"/>
    </row>
    <row r="823" spans="1:27" ht="15.75" customHeight="1">
      <c r="A823" s="29"/>
      <c r="B823" s="75"/>
      <c r="C823" s="29"/>
      <c r="D823" s="29"/>
      <c r="E823" s="755"/>
      <c r="F823" s="338"/>
      <c r="G823" s="29"/>
      <c r="H823" s="29"/>
      <c r="I823" s="29"/>
      <c r="J823" s="29"/>
      <c r="K823" s="29"/>
      <c r="L823" s="29"/>
      <c r="M823" s="29"/>
      <c r="N823" s="29"/>
      <c r="O823" s="29"/>
      <c r="P823" s="29"/>
      <c r="Q823" s="325"/>
      <c r="R823" s="325"/>
      <c r="S823" s="29"/>
      <c r="T823" s="325"/>
      <c r="U823" s="29"/>
      <c r="V823" s="29"/>
      <c r="W823" s="29"/>
      <c r="X823" s="29"/>
      <c r="Y823" s="29"/>
      <c r="Z823" s="29"/>
      <c r="AA823" s="29"/>
    </row>
    <row r="824" spans="1:27" ht="15.75" customHeight="1">
      <c r="A824" s="29"/>
      <c r="B824" s="75"/>
      <c r="C824" s="29"/>
      <c r="D824" s="29"/>
      <c r="E824" s="755"/>
      <c r="F824" s="338"/>
      <c r="G824" s="29"/>
      <c r="H824" s="29"/>
      <c r="I824" s="29"/>
      <c r="J824" s="29"/>
      <c r="K824" s="29"/>
      <c r="L824" s="29"/>
      <c r="M824" s="29"/>
      <c r="N824" s="29"/>
      <c r="O824" s="29"/>
      <c r="P824" s="29"/>
      <c r="Q824" s="325"/>
      <c r="R824" s="325"/>
      <c r="S824" s="29"/>
      <c r="T824" s="325"/>
      <c r="U824" s="29"/>
      <c r="V824" s="29"/>
      <c r="W824" s="29"/>
      <c r="X824" s="29"/>
      <c r="Y824" s="29"/>
      <c r="Z824" s="29"/>
      <c r="AA824" s="29"/>
    </row>
    <row r="825" spans="1:27" ht="15.75" customHeight="1">
      <c r="A825" s="29"/>
      <c r="B825" s="75"/>
      <c r="C825" s="29"/>
      <c r="D825" s="29"/>
      <c r="E825" s="755"/>
      <c r="F825" s="338"/>
      <c r="G825" s="29"/>
      <c r="H825" s="29"/>
      <c r="I825" s="29"/>
      <c r="J825" s="29"/>
      <c r="K825" s="29"/>
      <c r="L825" s="29"/>
      <c r="M825" s="29"/>
      <c r="N825" s="29"/>
      <c r="O825" s="29"/>
      <c r="P825" s="29"/>
      <c r="Q825" s="325"/>
      <c r="R825" s="325"/>
      <c r="S825" s="29"/>
      <c r="T825" s="325"/>
      <c r="U825" s="29"/>
      <c r="V825" s="29"/>
      <c r="W825" s="29"/>
      <c r="X825" s="29"/>
      <c r="Y825" s="29"/>
      <c r="Z825" s="29"/>
      <c r="AA825" s="29"/>
    </row>
    <row r="826" spans="1:27" ht="15.75" customHeight="1">
      <c r="A826" s="29"/>
      <c r="B826" s="75"/>
      <c r="C826" s="29"/>
      <c r="D826" s="29"/>
      <c r="E826" s="755"/>
      <c r="F826" s="338"/>
      <c r="G826" s="29"/>
      <c r="H826" s="29"/>
      <c r="I826" s="29"/>
      <c r="J826" s="29"/>
      <c r="K826" s="29"/>
      <c r="L826" s="29"/>
      <c r="M826" s="29"/>
      <c r="N826" s="29"/>
      <c r="O826" s="29"/>
      <c r="P826" s="29"/>
      <c r="Q826" s="325"/>
      <c r="R826" s="325"/>
      <c r="S826" s="29"/>
      <c r="T826" s="325"/>
      <c r="U826" s="29"/>
      <c r="V826" s="29"/>
      <c r="W826" s="29"/>
      <c r="X826" s="29"/>
      <c r="Y826" s="29"/>
      <c r="Z826" s="29"/>
      <c r="AA826" s="29"/>
    </row>
    <row r="827" spans="1:27" ht="15.75" customHeight="1">
      <c r="A827" s="29"/>
      <c r="B827" s="75"/>
      <c r="C827" s="29"/>
      <c r="D827" s="29"/>
      <c r="E827" s="755"/>
      <c r="F827" s="338"/>
      <c r="G827" s="29"/>
      <c r="H827" s="29"/>
      <c r="I827" s="29"/>
      <c r="J827" s="29"/>
      <c r="K827" s="29"/>
      <c r="L827" s="29"/>
      <c r="M827" s="29"/>
      <c r="N827" s="29"/>
      <c r="O827" s="29"/>
      <c r="P827" s="29"/>
      <c r="Q827" s="325"/>
      <c r="R827" s="325"/>
      <c r="S827" s="29"/>
      <c r="T827" s="325"/>
      <c r="U827" s="29"/>
      <c r="V827" s="29"/>
      <c r="W827" s="29"/>
      <c r="X827" s="29"/>
      <c r="Y827" s="29"/>
      <c r="Z827" s="29"/>
      <c r="AA827" s="29"/>
    </row>
    <row r="828" spans="1:27" ht="15.75" customHeight="1">
      <c r="A828" s="29"/>
      <c r="B828" s="75"/>
      <c r="C828" s="29"/>
      <c r="D828" s="29"/>
      <c r="E828" s="755"/>
      <c r="F828" s="338"/>
      <c r="G828" s="29"/>
      <c r="H828" s="29"/>
      <c r="I828" s="29"/>
      <c r="J828" s="29"/>
      <c r="K828" s="29"/>
      <c r="L828" s="29"/>
      <c r="M828" s="29"/>
      <c r="N828" s="29"/>
      <c r="O828" s="29"/>
      <c r="P828" s="29"/>
      <c r="Q828" s="325"/>
      <c r="R828" s="325"/>
      <c r="S828" s="29"/>
      <c r="T828" s="325"/>
      <c r="U828" s="29"/>
      <c r="V828" s="29"/>
      <c r="W828" s="29"/>
      <c r="X828" s="29"/>
      <c r="Y828" s="29"/>
      <c r="Z828" s="29"/>
      <c r="AA828" s="29"/>
    </row>
    <row r="829" spans="1:27" ht="15.75" customHeight="1">
      <c r="A829" s="29"/>
      <c r="B829" s="75"/>
      <c r="C829" s="29"/>
      <c r="D829" s="29"/>
      <c r="E829" s="755"/>
      <c r="F829" s="338"/>
      <c r="G829" s="29"/>
      <c r="H829" s="29"/>
      <c r="I829" s="29"/>
      <c r="J829" s="29"/>
      <c r="K829" s="29"/>
      <c r="L829" s="29"/>
      <c r="M829" s="29"/>
      <c r="N829" s="29"/>
      <c r="O829" s="29"/>
      <c r="P829" s="29"/>
      <c r="Q829" s="325"/>
      <c r="R829" s="325"/>
      <c r="S829" s="29"/>
      <c r="T829" s="325"/>
      <c r="U829" s="29"/>
      <c r="V829" s="29"/>
      <c r="W829" s="29"/>
      <c r="X829" s="29"/>
      <c r="Y829" s="29"/>
      <c r="Z829" s="29"/>
      <c r="AA829" s="29"/>
    </row>
    <row r="830" spans="1:27" ht="15.75" customHeight="1">
      <c r="A830" s="29"/>
      <c r="B830" s="75"/>
      <c r="C830" s="29"/>
      <c r="D830" s="29"/>
      <c r="E830" s="755"/>
      <c r="F830" s="338"/>
      <c r="G830" s="29"/>
      <c r="H830" s="29"/>
      <c r="I830" s="29"/>
      <c r="J830" s="29"/>
      <c r="K830" s="29"/>
      <c r="L830" s="29"/>
      <c r="M830" s="29"/>
      <c r="N830" s="29"/>
      <c r="O830" s="29"/>
      <c r="P830" s="29"/>
      <c r="Q830" s="325"/>
      <c r="R830" s="325"/>
      <c r="S830" s="29"/>
      <c r="T830" s="325"/>
      <c r="U830" s="29"/>
      <c r="V830" s="29"/>
      <c r="W830" s="29"/>
      <c r="X830" s="29"/>
      <c r="Y830" s="29"/>
      <c r="Z830" s="29"/>
      <c r="AA830" s="29"/>
    </row>
    <row r="831" spans="1:27" ht="15.75" customHeight="1">
      <c r="A831" s="29"/>
      <c r="B831" s="75"/>
      <c r="C831" s="29"/>
      <c r="D831" s="29"/>
      <c r="E831" s="755"/>
      <c r="F831" s="338"/>
      <c r="G831" s="29"/>
      <c r="H831" s="29"/>
      <c r="I831" s="29"/>
      <c r="J831" s="29"/>
      <c r="K831" s="29"/>
      <c r="L831" s="29"/>
      <c r="M831" s="29"/>
      <c r="N831" s="29"/>
      <c r="O831" s="29"/>
      <c r="P831" s="29"/>
      <c r="Q831" s="325"/>
      <c r="R831" s="325"/>
      <c r="S831" s="29"/>
      <c r="T831" s="325"/>
      <c r="U831" s="29"/>
      <c r="V831" s="29"/>
      <c r="W831" s="29"/>
      <c r="X831" s="29"/>
      <c r="Y831" s="29"/>
      <c r="Z831" s="29"/>
      <c r="AA831" s="29"/>
    </row>
    <row r="832" spans="1:27" ht="15.75" customHeight="1">
      <c r="A832" s="29"/>
      <c r="B832" s="75"/>
      <c r="C832" s="29"/>
      <c r="D832" s="29"/>
      <c r="E832" s="755"/>
      <c r="F832" s="338"/>
      <c r="G832" s="29"/>
      <c r="H832" s="29"/>
      <c r="I832" s="29"/>
      <c r="J832" s="29"/>
      <c r="K832" s="29"/>
      <c r="L832" s="29"/>
      <c r="M832" s="29"/>
      <c r="N832" s="29"/>
      <c r="O832" s="29"/>
      <c r="P832" s="29"/>
      <c r="Q832" s="325"/>
      <c r="R832" s="325"/>
      <c r="S832" s="29"/>
      <c r="T832" s="325"/>
      <c r="U832" s="29"/>
      <c r="V832" s="29"/>
      <c r="W832" s="29"/>
      <c r="X832" s="29"/>
      <c r="Y832" s="29"/>
      <c r="Z832" s="29"/>
      <c r="AA832" s="29"/>
    </row>
    <row r="833" spans="1:27" ht="15.75" customHeight="1">
      <c r="A833" s="29"/>
      <c r="B833" s="75"/>
      <c r="C833" s="29"/>
      <c r="D833" s="29"/>
      <c r="E833" s="755"/>
      <c r="F833" s="338"/>
      <c r="G833" s="29"/>
      <c r="H833" s="29"/>
      <c r="I833" s="29"/>
      <c r="J833" s="29"/>
      <c r="K833" s="29"/>
      <c r="L833" s="29"/>
      <c r="M833" s="29"/>
      <c r="N833" s="29"/>
      <c r="O833" s="29"/>
      <c r="P833" s="29"/>
      <c r="Q833" s="325"/>
      <c r="R833" s="325"/>
      <c r="S833" s="29"/>
      <c r="T833" s="325"/>
      <c r="U833" s="29"/>
      <c r="V833" s="29"/>
      <c r="W833" s="29"/>
      <c r="X833" s="29"/>
      <c r="Y833" s="29"/>
      <c r="Z833" s="29"/>
      <c r="AA833" s="29"/>
    </row>
    <row r="834" spans="1:27" ht="15.75" customHeight="1">
      <c r="A834" s="29"/>
      <c r="B834" s="75"/>
      <c r="C834" s="29"/>
      <c r="D834" s="29"/>
      <c r="E834" s="755"/>
      <c r="F834" s="338"/>
      <c r="G834" s="29"/>
      <c r="H834" s="29"/>
      <c r="I834" s="29"/>
      <c r="J834" s="29"/>
      <c r="K834" s="29"/>
      <c r="L834" s="29"/>
      <c r="M834" s="29"/>
      <c r="N834" s="29"/>
      <c r="O834" s="29"/>
      <c r="P834" s="29"/>
      <c r="Q834" s="325"/>
      <c r="R834" s="325"/>
      <c r="S834" s="29"/>
      <c r="T834" s="325"/>
      <c r="U834" s="29"/>
      <c r="V834" s="29"/>
      <c r="W834" s="29"/>
      <c r="X834" s="29"/>
      <c r="Y834" s="29"/>
      <c r="Z834" s="29"/>
      <c r="AA834" s="29"/>
    </row>
    <row r="835" spans="1:27" ht="15.75" customHeight="1">
      <c r="A835" s="29"/>
      <c r="B835" s="75"/>
      <c r="C835" s="29"/>
      <c r="D835" s="29"/>
      <c r="E835" s="755"/>
      <c r="F835" s="338"/>
      <c r="G835" s="29"/>
      <c r="H835" s="29"/>
      <c r="I835" s="29"/>
      <c r="J835" s="29"/>
      <c r="K835" s="29"/>
      <c r="L835" s="29"/>
      <c r="M835" s="29"/>
      <c r="N835" s="29"/>
      <c r="O835" s="29"/>
      <c r="P835" s="29"/>
      <c r="Q835" s="325"/>
      <c r="R835" s="325"/>
      <c r="S835" s="29"/>
      <c r="T835" s="325"/>
      <c r="U835" s="29"/>
      <c r="V835" s="29"/>
      <c r="W835" s="29"/>
      <c r="X835" s="29"/>
      <c r="Y835" s="29"/>
      <c r="Z835" s="29"/>
      <c r="AA835" s="29"/>
    </row>
    <row r="836" spans="1:27" ht="15.75" customHeight="1">
      <c r="A836" s="29"/>
      <c r="B836" s="75"/>
      <c r="C836" s="29"/>
      <c r="D836" s="29"/>
      <c r="E836" s="755"/>
      <c r="F836" s="338"/>
      <c r="G836" s="29"/>
      <c r="H836" s="29"/>
      <c r="I836" s="29"/>
      <c r="J836" s="29"/>
      <c r="K836" s="29"/>
      <c r="L836" s="29"/>
      <c r="M836" s="29"/>
      <c r="N836" s="29"/>
      <c r="O836" s="29"/>
      <c r="P836" s="29"/>
      <c r="Q836" s="325"/>
      <c r="R836" s="325"/>
      <c r="S836" s="29"/>
      <c r="T836" s="325"/>
      <c r="U836" s="29"/>
      <c r="V836" s="29"/>
      <c r="W836" s="29"/>
      <c r="X836" s="29"/>
      <c r="Y836" s="29"/>
      <c r="Z836" s="29"/>
      <c r="AA836" s="29"/>
    </row>
    <row r="837" spans="1:27" ht="15.75" customHeight="1">
      <c r="A837" s="29"/>
      <c r="B837" s="75"/>
      <c r="C837" s="29"/>
      <c r="D837" s="29"/>
      <c r="E837" s="755"/>
      <c r="F837" s="338"/>
      <c r="G837" s="29"/>
      <c r="H837" s="29"/>
      <c r="I837" s="29"/>
      <c r="J837" s="29"/>
      <c r="K837" s="29"/>
      <c r="L837" s="29"/>
      <c r="M837" s="29"/>
      <c r="N837" s="29"/>
      <c r="O837" s="29"/>
      <c r="P837" s="29"/>
      <c r="Q837" s="325"/>
      <c r="R837" s="325"/>
      <c r="S837" s="29"/>
      <c r="T837" s="325"/>
      <c r="U837" s="29"/>
      <c r="V837" s="29"/>
      <c r="W837" s="29"/>
      <c r="X837" s="29"/>
      <c r="Y837" s="29"/>
      <c r="Z837" s="29"/>
      <c r="AA837" s="29"/>
    </row>
    <row r="838" spans="1:27" ht="15.75" customHeight="1">
      <c r="A838" s="29"/>
      <c r="B838" s="75"/>
      <c r="C838" s="29"/>
      <c r="D838" s="29"/>
      <c r="E838" s="755"/>
      <c r="F838" s="338"/>
      <c r="G838" s="29"/>
      <c r="H838" s="29"/>
      <c r="I838" s="29"/>
      <c r="J838" s="29"/>
      <c r="K838" s="29"/>
      <c r="L838" s="29"/>
      <c r="M838" s="29"/>
      <c r="N838" s="29"/>
      <c r="O838" s="29"/>
      <c r="P838" s="29"/>
      <c r="Q838" s="325"/>
      <c r="R838" s="325"/>
      <c r="S838" s="29"/>
      <c r="T838" s="325"/>
      <c r="U838" s="29"/>
      <c r="V838" s="29"/>
      <c r="W838" s="29"/>
      <c r="X838" s="29"/>
      <c r="Y838" s="29"/>
      <c r="Z838" s="29"/>
      <c r="AA838" s="29"/>
    </row>
    <row r="839" spans="1:27" ht="15.75" customHeight="1">
      <c r="A839" s="29"/>
      <c r="B839" s="75"/>
      <c r="C839" s="29"/>
      <c r="D839" s="29"/>
      <c r="E839" s="755"/>
      <c r="F839" s="338"/>
      <c r="G839" s="29"/>
      <c r="H839" s="29"/>
      <c r="I839" s="29"/>
      <c r="J839" s="29"/>
      <c r="K839" s="29"/>
      <c r="L839" s="29"/>
      <c r="M839" s="29"/>
      <c r="N839" s="29"/>
      <c r="O839" s="29"/>
      <c r="P839" s="29"/>
      <c r="Q839" s="325"/>
      <c r="R839" s="325"/>
      <c r="S839" s="29"/>
      <c r="T839" s="325"/>
      <c r="U839" s="29"/>
      <c r="V839" s="29"/>
      <c r="W839" s="29"/>
      <c r="X839" s="29"/>
      <c r="Y839" s="29"/>
      <c r="Z839" s="29"/>
      <c r="AA839" s="29"/>
    </row>
    <row r="840" spans="1:27" ht="15.75" customHeight="1">
      <c r="A840" s="29"/>
      <c r="B840" s="75"/>
      <c r="C840" s="29"/>
      <c r="D840" s="29"/>
      <c r="E840" s="755"/>
      <c r="F840" s="338"/>
      <c r="G840" s="29"/>
      <c r="H840" s="29"/>
      <c r="I840" s="29"/>
      <c r="J840" s="29"/>
      <c r="K840" s="29"/>
      <c r="L840" s="29"/>
      <c r="M840" s="29"/>
      <c r="N840" s="29"/>
      <c r="O840" s="29"/>
      <c r="P840" s="29"/>
      <c r="Q840" s="325"/>
      <c r="R840" s="325"/>
      <c r="S840" s="29"/>
      <c r="T840" s="325"/>
      <c r="U840" s="29"/>
      <c r="V840" s="29"/>
      <c r="W840" s="29"/>
      <c r="X840" s="29"/>
      <c r="Y840" s="29"/>
      <c r="Z840" s="29"/>
      <c r="AA840" s="29"/>
    </row>
    <row r="841" spans="1:27" ht="15.75" customHeight="1">
      <c r="A841" s="29"/>
      <c r="B841" s="75"/>
      <c r="C841" s="29"/>
      <c r="D841" s="29"/>
      <c r="E841" s="755"/>
      <c r="F841" s="338"/>
      <c r="G841" s="29"/>
      <c r="H841" s="29"/>
      <c r="I841" s="29"/>
      <c r="J841" s="29"/>
      <c r="K841" s="29"/>
      <c r="L841" s="29"/>
      <c r="M841" s="29"/>
      <c r="N841" s="29"/>
      <c r="O841" s="29"/>
      <c r="P841" s="29"/>
      <c r="Q841" s="325"/>
      <c r="R841" s="325"/>
      <c r="S841" s="29"/>
      <c r="T841" s="325"/>
      <c r="U841" s="29"/>
      <c r="V841" s="29"/>
      <c r="W841" s="29"/>
      <c r="X841" s="29"/>
      <c r="Y841" s="29"/>
      <c r="Z841" s="29"/>
      <c r="AA841" s="29"/>
    </row>
    <row r="842" spans="1:27" ht="15.75" customHeight="1">
      <c r="A842" s="29"/>
      <c r="B842" s="75"/>
      <c r="C842" s="29"/>
      <c r="D842" s="29"/>
      <c r="E842" s="755"/>
      <c r="F842" s="338"/>
      <c r="G842" s="29"/>
      <c r="H842" s="29"/>
      <c r="I842" s="29"/>
      <c r="J842" s="29"/>
      <c r="K842" s="29"/>
      <c r="L842" s="29"/>
      <c r="M842" s="29"/>
      <c r="N842" s="29"/>
      <c r="O842" s="29"/>
      <c r="P842" s="29"/>
      <c r="Q842" s="325"/>
      <c r="R842" s="325"/>
      <c r="S842" s="29"/>
      <c r="T842" s="325"/>
      <c r="U842" s="29"/>
      <c r="V842" s="29"/>
      <c r="W842" s="29"/>
      <c r="X842" s="29"/>
      <c r="Y842" s="29"/>
      <c r="Z842" s="29"/>
      <c r="AA842" s="29"/>
    </row>
    <row r="843" spans="1:27" ht="15.75" customHeight="1">
      <c r="A843" s="29"/>
      <c r="B843" s="75"/>
      <c r="C843" s="29"/>
      <c r="D843" s="29"/>
      <c r="E843" s="755"/>
      <c r="F843" s="338"/>
      <c r="G843" s="29"/>
      <c r="H843" s="29"/>
      <c r="I843" s="29"/>
      <c r="J843" s="29"/>
      <c r="K843" s="29"/>
      <c r="L843" s="29"/>
      <c r="M843" s="29"/>
      <c r="N843" s="29"/>
      <c r="O843" s="29"/>
      <c r="P843" s="29"/>
      <c r="Q843" s="325"/>
      <c r="R843" s="325"/>
      <c r="S843" s="29"/>
      <c r="T843" s="325"/>
      <c r="U843" s="29"/>
      <c r="V843" s="29"/>
      <c r="W843" s="29"/>
      <c r="X843" s="29"/>
      <c r="Y843" s="29"/>
      <c r="Z843" s="29"/>
      <c r="AA843" s="29"/>
    </row>
    <row r="844" spans="1:27" ht="15.75" customHeight="1">
      <c r="A844" s="29"/>
      <c r="B844" s="75"/>
      <c r="C844" s="29"/>
      <c r="D844" s="29"/>
      <c r="E844" s="755"/>
      <c r="F844" s="338"/>
      <c r="G844" s="29"/>
      <c r="H844" s="29"/>
      <c r="I844" s="29"/>
      <c r="J844" s="29"/>
      <c r="K844" s="29"/>
      <c r="L844" s="29"/>
      <c r="M844" s="29"/>
      <c r="N844" s="29"/>
      <c r="O844" s="29"/>
      <c r="P844" s="29"/>
      <c r="Q844" s="325"/>
      <c r="R844" s="325"/>
      <c r="S844" s="29"/>
      <c r="T844" s="325"/>
      <c r="U844" s="29"/>
      <c r="V844" s="29"/>
      <c r="W844" s="29"/>
      <c r="X844" s="29"/>
      <c r="Y844" s="29"/>
      <c r="Z844" s="29"/>
      <c r="AA844" s="29"/>
    </row>
    <row r="845" spans="1:27" ht="15.75" customHeight="1">
      <c r="A845" s="29"/>
      <c r="B845" s="75"/>
      <c r="C845" s="29"/>
      <c r="D845" s="29"/>
      <c r="E845" s="755"/>
      <c r="F845" s="338"/>
      <c r="G845" s="29"/>
      <c r="H845" s="29"/>
      <c r="I845" s="29"/>
      <c r="J845" s="29"/>
      <c r="K845" s="29"/>
      <c r="L845" s="29"/>
      <c r="M845" s="29"/>
      <c r="N845" s="29"/>
      <c r="O845" s="29"/>
      <c r="P845" s="29"/>
      <c r="Q845" s="325"/>
      <c r="R845" s="325"/>
      <c r="S845" s="29"/>
      <c r="T845" s="325"/>
      <c r="U845" s="29"/>
      <c r="V845" s="29"/>
      <c r="W845" s="29"/>
      <c r="X845" s="29"/>
      <c r="Y845" s="29"/>
      <c r="Z845" s="29"/>
      <c r="AA845" s="29"/>
    </row>
    <row r="846" spans="1:27" ht="15.75" customHeight="1">
      <c r="A846" s="29"/>
      <c r="B846" s="75"/>
      <c r="C846" s="29"/>
      <c r="D846" s="29"/>
      <c r="E846" s="755"/>
      <c r="F846" s="338"/>
      <c r="G846" s="29"/>
      <c r="H846" s="29"/>
      <c r="I846" s="29"/>
      <c r="J846" s="29"/>
      <c r="K846" s="29"/>
      <c r="L846" s="29"/>
      <c r="M846" s="29"/>
      <c r="N846" s="29"/>
      <c r="O846" s="29"/>
      <c r="P846" s="29"/>
      <c r="Q846" s="325"/>
      <c r="R846" s="325"/>
      <c r="S846" s="29"/>
      <c r="T846" s="325"/>
      <c r="U846" s="29"/>
      <c r="V846" s="29"/>
      <c r="W846" s="29"/>
      <c r="X846" s="29"/>
      <c r="Y846" s="29"/>
      <c r="Z846" s="29"/>
      <c r="AA846" s="29"/>
    </row>
    <row r="847" spans="1:27" ht="15.75" customHeight="1">
      <c r="A847" s="29"/>
      <c r="B847" s="75"/>
      <c r="C847" s="29"/>
      <c r="D847" s="29"/>
      <c r="E847" s="755"/>
      <c r="F847" s="338"/>
      <c r="G847" s="29"/>
      <c r="H847" s="29"/>
      <c r="I847" s="29"/>
      <c r="J847" s="29"/>
      <c r="K847" s="29"/>
      <c r="L847" s="29"/>
      <c r="M847" s="29"/>
      <c r="N847" s="29"/>
      <c r="O847" s="29"/>
      <c r="P847" s="29"/>
      <c r="Q847" s="325"/>
      <c r="R847" s="325"/>
      <c r="S847" s="29"/>
      <c r="T847" s="325"/>
      <c r="U847" s="29"/>
      <c r="V847" s="29"/>
      <c r="W847" s="29"/>
      <c r="X847" s="29"/>
      <c r="Y847" s="29"/>
      <c r="Z847" s="29"/>
      <c r="AA847" s="29"/>
    </row>
    <row r="848" spans="1:27" ht="15.75" customHeight="1">
      <c r="A848" s="29"/>
      <c r="B848" s="75"/>
      <c r="C848" s="29"/>
      <c r="D848" s="29"/>
      <c r="E848" s="755"/>
      <c r="F848" s="338"/>
      <c r="G848" s="29"/>
      <c r="H848" s="29"/>
      <c r="I848" s="29"/>
      <c r="J848" s="29"/>
      <c r="K848" s="29"/>
      <c r="L848" s="29"/>
      <c r="M848" s="29"/>
      <c r="N848" s="29"/>
      <c r="O848" s="29"/>
      <c r="P848" s="29"/>
      <c r="Q848" s="325"/>
      <c r="R848" s="325"/>
      <c r="S848" s="29"/>
      <c r="T848" s="325"/>
      <c r="U848" s="29"/>
      <c r="V848" s="29"/>
      <c r="W848" s="29"/>
      <c r="X848" s="29"/>
      <c r="Y848" s="29"/>
      <c r="Z848" s="29"/>
      <c r="AA848" s="29"/>
    </row>
    <row r="849" spans="1:27" ht="15.75" customHeight="1">
      <c r="A849" s="29"/>
      <c r="B849" s="75"/>
      <c r="C849" s="29"/>
      <c r="D849" s="29"/>
      <c r="E849" s="755"/>
      <c r="F849" s="338"/>
      <c r="G849" s="29"/>
      <c r="H849" s="29"/>
      <c r="I849" s="29"/>
      <c r="J849" s="29"/>
      <c r="K849" s="29"/>
      <c r="L849" s="29"/>
      <c r="M849" s="29"/>
      <c r="N849" s="29"/>
      <c r="O849" s="29"/>
      <c r="P849" s="29"/>
      <c r="Q849" s="325"/>
      <c r="R849" s="325"/>
      <c r="S849" s="29"/>
      <c r="T849" s="325"/>
      <c r="U849" s="29"/>
      <c r="V849" s="29"/>
      <c r="W849" s="29"/>
      <c r="X849" s="29"/>
      <c r="Y849" s="29"/>
      <c r="Z849" s="29"/>
      <c r="AA849" s="29"/>
    </row>
    <row r="850" spans="1:27" ht="15.75" customHeight="1">
      <c r="A850" s="29"/>
      <c r="B850" s="75"/>
      <c r="C850" s="29"/>
      <c r="D850" s="29"/>
      <c r="E850" s="755"/>
      <c r="F850" s="338"/>
      <c r="G850" s="29"/>
      <c r="H850" s="29"/>
      <c r="I850" s="29"/>
      <c r="J850" s="29"/>
      <c r="K850" s="29"/>
      <c r="L850" s="29"/>
      <c r="M850" s="29"/>
      <c r="N850" s="29"/>
      <c r="O850" s="29"/>
      <c r="P850" s="29"/>
      <c r="Q850" s="325"/>
      <c r="R850" s="325"/>
      <c r="S850" s="29"/>
      <c r="T850" s="325"/>
      <c r="U850" s="29"/>
      <c r="V850" s="29"/>
      <c r="W850" s="29"/>
      <c r="X850" s="29"/>
      <c r="Y850" s="29"/>
      <c r="Z850" s="29"/>
      <c r="AA850" s="29"/>
    </row>
    <row r="851" spans="1:27" ht="15.75" customHeight="1">
      <c r="A851" s="29"/>
      <c r="B851" s="75"/>
      <c r="C851" s="29"/>
      <c r="D851" s="29"/>
      <c r="E851" s="755"/>
      <c r="F851" s="338"/>
      <c r="G851" s="29"/>
      <c r="H851" s="29"/>
      <c r="I851" s="29"/>
      <c r="J851" s="29"/>
      <c r="K851" s="29"/>
      <c r="L851" s="29"/>
      <c r="M851" s="29"/>
      <c r="N851" s="29"/>
      <c r="O851" s="29"/>
      <c r="P851" s="29"/>
      <c r="Q851" s="325"/>
      <c r="R851" s="325"/>
      <c r="S851" s="29"/>
      <c r="T851" s="325"/>
      <c r="U851" s="29"/>
      <c r="V851" s="29"/>
      <c r="W851" s="29"/>
      <c r="X851" s="29"/>
      <c r="Y851" s="29"/>
      <c r="Z851" s="29"/>
      <c r="AA851" s="29"/>
    </row>
    <row r="852" spans="1:27" ht="15.75" customHeight="1">
      <c r="A852" s="29"/>
      <c r="B852" s="75"/>
      <c r="C852" s="29"/>
      <c r="D852" s="29"/>
      <c r="E852" s="755"/>
      <c r="F852" s="338"/>
      <c r="G852" s="29"/>
      <c r="H852" s="29"/>
      <c r="I852" s="29"/>
      <c r="J852" s="29"/>
      <c r="K852" s="29"/>
      <c r="L852" s="29"/>
      <c r="M852" s="29"/>
      <c r="N852" s="29"/>
      <c r="O852" s="29"/>
      <c r="P852" s="29"/>
      <c r="Q852" s="325"/>
      <c r="R852" s="325"/>
      <c r="S852" s="29"/>
      <c r="T852" s="325"/>
      <c r="U852" s="29"/>
      <c r="V852" s="29"/>
      <c r="W852" s="29"/>
      <c r="X852" s="29"/>
      <c r="Y852" s="29"/>
      <c r="Z852" s="29"/>
      <c r="AA852" s="29"/>
    </row>
    <row r="853" spans="1:27" ht="15.75" customHeight="1">
      <c r="A853" s="29"/>
      <c r="B853" s="75"/>
      <c r="C853" s="29"/>
      <c r="D853" s="29"/>
      <c r="E853" s="755"/>
      <c r="F853" s="338"/>
      <c r="G853" s="29"/>
      <c r="H853" s="29"/>
      <c r="I853" s="29"/>
      <c r="J853" s="29"/>
      <c r="K853" s="29"/>
      <c r="L853" s="29"/>
      <c r="M853" s="29"/>
      <c r="N853" s="29"/>
      <c r="O853" s="29"/>
      <c r="P853" s="29"/>
      <c r="Q853" s="325"/>
      <c r="R853" s="325"/>
      <c r="S853" s="29"/>
      <c r="T853" s="325"/>
      <c r="U853" s="29"/>
      <c r="V853" s="29"/>
      <c r="W853" s="29"/>
      <c r="X853" s="29"/>
      <c r="Y853" s="29"/>
      <c r="Z853" s="29"/>
      <c r="AA853" s="29"/>
    </row>
    <row r="854" spans="1:27" ht="15.75" customHeight="1">
      <c r="A854" s="29"/>
      <c r="B854" s="75"/>
      <c r="C854" s="29"/>
      <c r="D854" s="29"/>
      <c r="E854" s="755"/>
      <c r="F854" s="338"/>
      <c r="G854" s="29"/>
      <c r="H854" s="29"/>
      <c r="I854" s="29"/>
      <c r="J854" s="29"/>
      <c r="K854" s="29"/>
      <c r="L854" s="29"/>
      <c r="M854" s="29"/>
      <c r="N854" s="29"/>
      <c r="O854" s="29"/>
      <c r="P854" s="29"/>
      <c r="Q854" s="325"/>
      <c r="R854" s="325"/>
      <c r="S854" s="29"/>
      <c r="T854" s="325"/>
      <c r="U854" s="29"/>
      <c r="V854" s="29"/>
      <c r="W854" s="29"/>
      <c r="X854" s="29"/>
      <c r="Y854" s="29"/>
      <c r="Z854" s="29"/>
      <c r="AA854" s="29"/>
    </row>
    <row r="855" spans="1:27" ht="15.75" customHeight="1">
      <c r="A855" s="29"/>
      <c r="B855" s="75"/>
      <c r="C855" s="29"/>
      <c r="D855" s="29"/>
      <c r="E855" s="755"/>
      <c r="F855" s="338"/>
      <c r="G855" s="29"/>
      <c r="H855" s="29"/>
      <c r="I855" s="29"/>
      <c r="J855" s="29"/>
      <c r="K855" s="29"/>
      <c r="L855" s="29"/>
      <c r="M855" s="29"/>
      <c r="N855" s="29"/>
      <c r="O855" s="29"/>
      <c r="P855" s="29"/>
      <c r="Q855" s="325"/>
      <c r="R855" s="325"/>
      <c r="S855" s="29"/>
      <c r="T855" s="325"/>
      <c r="U855" s="29"/>
      <c r="V855" s="29"/>
      <c r="W855" s="29"/>
      <c r="X855" s="29"/>
      <c r="Y855" s="29"/>
      <c r="Z855" s="29"/>
      <c r="AA855" s="29"/>
    </row>
    <row r="856" spans="1:27" ht="15.75" customHeight="1">
      <c r="A856" s="29"/>
      <c r="B856" s="75"/>
      <c r="C856" s="29"/>
      <c r="D856" s="29"/>
      <c r="E856" s="755"/>
      <c r="F856" s="338"/>
      <c r="G856" s="29"/>
      <c r="H856" s="29"/>
      <c r="I856" s="29"/>
      <c r="J856" s="29"/>
      <c r="K856" s="29"/>
      <c r="L856" s="29"/>
      <c r="M856" s="29"/>
      <c r="N856" s="29"/>
      <c r="O856" s="29"/>
      <c r="P856" s="29"/>
      <c r="Q856" s="325"/>
      <c r="R856" s="325"/>
      <c r="S856" s="29"/>
      <c r="T856" s="325"/>
      <c r="U856" s="29"/>
      <c r="V856" s="29"/>
      <c r="W856" s="29"/>
      <c r="X856" s="29"/>
      <c r="Y856" s="29"/>
      <c r="Z856" s="29"/>
      <c r="AA856" s="29"/>
    </row>
    <row r="857" spans="1:27" ht="15.75" customHeight="1">
      <c r="A857" s="29"/>
      <c r="B857" s="75"/>
      <c r="C857" s="29"/>
      <c r="D857" s="29"/>
      <c r="E857" s="755"/>
      <c r="F857" s="338"/>
      <c r="G857" s="29"/>
      <c r="H857" s="29"/>
      <c r="I857" s="29"/>
      <c r="J857" s="29"/>
      <c r="K857" s="29"/>
      <c r="L857" s="29"/>
      <c r="M857" s="29"/>
      <c r="N857" s="29"/>
      <c r="O857" s="29"/>
      <c r="P857" s="29"/>
      <c r="Q857" s="325"/>
      <c r="R857" s="325"/>
      <c r="S857" s="29"/>
      <c r="T857" s="325"/>
      <c r="U857" s="29"/>
      <c r="V857" s="29"/>
      <c r="W857" s="29"/>
      <c r="X857" s="29"/>
      <c r="Y857" s="29"/>
      <c r="Z857" s="29"/>
      <c r="AA857" s="29"/>
    </row>
    <row r="858" spans="1:27" ht="15.75" customHeight="1">
      <c r="A858" s="29"/>
      <c r="B858" s="75"/>
      <c r="C858" s="29"/>
      <c r="D858" s="29"/>
      <c r="E858" s="755"/>
      <c r="F858" s="338"/>
      <c r="G858" s="29"/>
      <c r="H858" s="29"/>
      <c r="I858" s="29"/>
      <c r="J858" s="29"/>
      <c r="K858" s="29"/>
      <c r="L858" s="29"/>
      <c r="M858" s="29"/>
      <c r="N858" s="29"/>
      <c r="O858" s="29"/>
      <c r="P858" s="29"/>
      <c r="Q858" s="325"/>
      <c r="R858" s="325"/>
      <c r="S858" s="29"/>
      <c r="T858" s="325"/>
      <c r="U858" s="29"/>
      <c r="V858" s="29"/>
      <c r="W858" s="29"/>
      <c r="X858" s="29"/>
      <c r="Y858" s="29"/>
      <c r="Z858" s="29"/>
      <c r="AA858" s="29"/>
    </row>
    <row r="859" spans="1:27" ht="15.75" customHeight="1">
      <c r="A859" s="29"/>
      <c r="B859" s="75"/>
      <c r="C859" s="29"/>
      <c r="D859" s="29"/>
      <c r="E859" s="755"/>
      <c r="F859" s="338"/>
      <c r="G859" s="29"/>
      <c r="H859" s="29"/>
      <c r="I859" s="29"/>
      <c r="J859" s="29"/>
      <c r="K859" s="29"/>
      <c r="L859" s="29"/>
      <c r="M859" s="29"/>
      <c r="N859" s="29"/>
      <c r="O859" s="29"/>
      <c r="P859" s="29"/>
      <c r="Q859" s="325"/>
      <c r="R859" s="325"/>
      <c r="S859" s="29"/>
      <c r="T859" s="325"/>
      <c r="U859" s="29"/>
      <c r="V859" s="29"/>
      <c r="W859" s="29"/>
      <c r="X859" s="29"/>
      <c r="Y859" s="29"/>
      <c r="Z859" s="29"/>
      <c r="AA859" s="29"/>
    </row>
    <row r="860" spans="1:27" ht="15.75" customHeight="1">
      <c r="A860" s="29"/>
      <c r="B860" s="75"/>
      <c r="C860" s="29"/>
      <c r="D860" s="29"/>
      <c r="E860" s="755"/>
      <c r="F860" s="338"/>
      <c r="G860" s="29"/>
      <c r="H860" s="29"/>
      <c r="I860" s="29"/>
      <c r="J860" s="29"/>
      <c r="K860" s="29"/>
      <c r="L860" s="29"/>
      <c r="M860" s="29"/>
      <c r="N860" s="29"/>
      <c r="O860" s="29"/>
      <c r="P860" s="29"/>
      <c r="Q860" s="325"/>
      <c r="R860" s="325"/>
      <c r="S860" s="29"/>
      <c r="T860" s="325"/>
      <c r="U860" s="29"/>
      <c r="V860" s="29"/>
      <c r="W860" s="29"/>
      <c r="X860" s="29"/>
      <c r="Y860" s="29"/>
      <c r="Z860" s="29"/>
      <c r="AA860" s="29"/>
    </row>
    <row r="861" spans="1:27" ht="15.75" customHeight="1">
      <c r="A861" s="29"/>
      <c r="B861" s="75"/>
      <c r="C861" s="29"/>
      <c r="D861" s="29"/>
      <c r="E861" s="755"/>
      <c r="F861" s="338"/>
      <c r="G861" s="29"/>
      <c r="H861" s="29"/>
      <c r="I861" s="29"/>
      <c r="J861" s="29"/>
      <c r="K861" s="29"/>
      <c r="L861" s="29"/>
      <c r="M861" s="29"/>
      <c r="N861" s="29"/>
      <c r="O861" s="29"/>
      <c r="P861" s="29"/>
      <c r="Q861" s="325"/>
      <c r="R861" s="325"/>
      <c r="S861" s="29"/>
      <c r="T861" s="325"/>
      <c r="U861" s="29"/>
      <c r="V861" s="29"/>
      <c r="W861" s="29"/>
      <c r="X861" s="29"/>
      <c r="Y861" s="29"/>
      <c r="Z861" s="29"/>
      <c r="AA861" s="29"/>
    </row>
    <row r="862" spans="1:27" ht="15.75" customHeight="1">
      <c r="A862" s="29"/>
      <c r="B862" s="75"/>
      <c r="C862" s="29"/>
      <c r="D862" s="29"/>
      <c r="E862" s="755"/>
      <c r="F862" s="338"/>
      <c r="G862" s="29"/>
      <c r="H862" s="29"/>
      <c r="I862" s="29"/>
      <c r="J862" s="29"/>
      <c r="K862" s="29"/>
      <c r="L862" s="29"/>
      <c r="M862" s="29"/>
      <c r="N862" s="29"/>
      <c r="O862" s="29"/>
      <c r="P862" s="29"/>
      <c r="Q862" s="325"/>
      <c r="R862" s="325"/>
      <c r="S862" s="29"/>
      <c r="T862" s="325"/>
      <c r="U862" s="29"/>
      <c r="V862" s="29"/>
      <c r="W862" s="29"/>
      <c r="X862" s="29"/>
      <c r="Y862" s="29"/>
      <c r="Z862" s="29"/>
      <c r="AA862" s="29"/>
    </row>
    <row r="863" spans="1:27" ht="15.75" customHeight="1">
      <c r="A863" s="29"/>
      <c r="B863" s="75"/>
      <c r="C863" s="29"/>
      <c r="D863" s="29"/>
      <c r="E863" s="755"/>
      <c r="F863" s="338"/>
      <c r="G863" s="29"/>
      <c r="H863" s="29"/>
      <c r="I863" s="29"/>
      <c r="J863" s="29"/>
      <c r="K863" s="29"/>
      <c r="L863" s="29"/>
      <c r="M863" s="29"/>
      <c r="N863" s="29"/>
      <c r="O863" s="29"/>
      <c r="P863" s="29"/>
      <c r="Q863" s="325"/>
      <c r="R863" s="325"/>
      <c r="S863" s="29"/>
      <c r="T863" s="325"/>
      <c r="U863" s="29"/>
      <c r="V863" s="29"/>
      <c r="W863" s="29"/>
      <c r="X863" s="29"/>
      <c r="Y863" s="29"/>
      <c r="Z863" s="29"/>
      <c r="AA863" s="29"/>
    </row>
    <row r="864" spans="1:27" ht="15.75" customHeight="1">
      <c r="A864" s="29"/>
      <c r="B864" s="75"/>
      <c r="C864" s="29"/>
      <c r="D864" s="29"/>
      <c r="E864" s="755"/>
      <c r="F864" s="338"/>
      <c r="G864" s="29"/>
      <c r="H864" s="29"/>
      <c r="I864" s="29"/>
      <c r="J864" s="29"/>
      <c r="K864" s="29"/>
      <c r="L864" s="29"/>
      <c r="M864" s="29"/>
      <c r="N864" s="29"/>
      <c r="O864" s="29"/>
      <c r="P864" s="29"/>
      <c r="Q864" s="325"/>
      <c r="R864" s="325"/>
      <c r="S864" s="29"/>
      <c r="T864" s="325"/>
      <c r="U864" s="29"/>
      <c r="V864" s="29"/>
      <c r="W864" s="29"/>
      <c r="X864" s="29"/>
      <c r="Y864" s="29"/>
      <c r="Z864" s="29"/>
      <c r="AA864" s="29"/>
    </row>
    <row r="865" spans="1:27" ht="15.75" customHeight="1">
      <c r="A865" s="29"/>
      <c r="B865" s="75"/>
      <c r="C865" s="29"/>
      <c r="D865" s="29"/>
      <c r="E865" s="755"/>
      <c r="F865" s="338"/>
      <c r="G865" s="29"/>
      <c r="H865" s="29"/>
      <c r="I865" s="29"/>
      <c r="J865" s="29"/>
      <c r="K865" s="29"/>
      <c r="L865" s="29"/>
      <c r="M865" s="29"/>
      <c r="N865" s="29"/>
      <c r="O865" s="29"/>
      <c r="P865" s="29"/>
      <c r="Q865" s="325"/>
      <c r="R865" s="325"/>
      <c r="S865" s="29"/>
      <c r="T865" s="325"/>
      <c r="U865" s="29"/>
      <c r="V865" s="29"/>
      <c r="W865" s="29"/>
      <c r="X865" s="29"/>
      <c r="Y865" s="29"/>
      <c r="Z865" s="29"/>
      <c r="AA865" s="29"/>
    </row>
    <row r="866" spans="1:27" ht="15.75" customHeight="1">
      <c r="A866" s="29"/>
      <c r="B866" s="75"/>
      <c r="C866" s="29"/>
      <c r="D866" s="29"/>
      <c r="E866" s="755"/>
      <c r="F866" s="338"/>
      <c r="G866" s="29"/>
      <c r="H866" s="29"/>
      <c r="I866" s="29"/>
      <c r="J866" s="29"/>
      <c r="K866" s="29"/>
      <c r="L866" s="29"/>
      <c r="M866" s="29"/>
      <c r="N866" s="29"/>
      <c r="O866" s="29"/>
      <c r="P866" s="29"/>
      <c r="Q866" s="325"/>
      <c r="R866" s="325"/>
      <c r="S866" s="29"/>
      <c r="T866" s="325"/>
      <c r="U866" s="29"/>
      <c r="V866" s="29"/>
      <c r="W866" s="29"/>
      <c r="X866" s="29"/>
      <c r="Y866" s="29"/>
      <c r="Z866" s="29"/>
      <c r="AA866" s="29"/>
    </row>
    <row r="867" spans="1:27" ht="15.75" customHeight="1">
      <c r="A867" s="29"/>
      <c r="B867" s="75"/>
      <c r="C867" s="29"/>
      <c r="D867" s="29"/>
      <c r="E867" s="755"/>
      <c r="F867" s="338"/>
      <c r="G867" s="29"/>
      <c r="H867" s="29"/>
      <c r="I867" s="29"/>
      <c r="J867" s="29"/>
      <c r="K867" s="29"/>
      <c r="L867" s="29"/>
      <c r="M867" s="29"/>
      <c r="N867" s="29"/>
      <c r="O867" s="29"/>
      <c r="P867" s="29"/>
      <c r="Q867" s="325"/>
      <c r="R867" s="325"/>
      <c r="S867" s="29"/>
      <c r="T867" s="325"/>
      <c r="U867" s="29"/>
      <c r="V867" s="29"/>
      <c r="W867" s="29"/>
      <c r="X867" s="29"/>
      <c r="Y867" s="29"/>
      <c r="Z867" s="29"/>
      <c r="AA867" s="29"/>
    </row>
    <row r="868" spans="1:27" ht="15.75" customHeight="1">
      <c r="A868" s="29"/>
      <c r="B868" s="75"/>
      <c r="C868" s="29"/>
      <c r="D868" s="29"/>
      <c r="E868" s="755"/>
      <c r="F868" s="338"/>
      <c r="G868" s="29"/>
      <c r="H868" s="29"/>
      <c r="I868" s="29"/>
      <c r="J868" s="29"/>
      <c r="K868" s="29"/>
      <c r="L868" s="29"/>
      <c r="M868" s="29"/>
      <c r="N868" s="29"/>
      <c r="O868" s="29"/>
      <c r="P868" s="29"/>
      <c r="Q868" s="325"/>
      <c r="R868" s="325"/>
      <c r="S868" s="29"/>
      <c r="T868" s="325"/>
      <c r="U868" s="29"/>
      <c r="V868" s="29"/>
      <c r="W868" s="29"/>
      <c r="X868" s="29"/>
      <c r="Y868" s="29"/>
      <c r="Z868" s="29"/>
      <c r="AA868" s="29"/>
    </row>
    <row r="869" spans="1:27" ht="15.75" customHeight="1">
      <c r="A869" s="29"/>
      <c r="B869" s="75"/>
      <c r="C869" s="29"/>
      <c r="D869" s="29"/>
      <c r="E869" s="755"/>
      <c r="F869" s="338"/>
      <c r="G869" s="29"/>
      <c r="H869" s="29"/>
      <c r="I869" s="29"/>
      <c r="J869" s="29"/>
      <c r="K869" s="29"/>
      <c r="L869" s="29"/>
      <c r="M869" s="29"/>
      <c r="N869" s="29"/>
      <c r="O869" s="29"/>
      <c r="P869" s="29"/>
      <c r="Q869" s="325"/>
      <c r="R869" s="325"/>
      <c r="S869" s="29"/>
      <c r="T869" s="325"/>
      <c r="U869" s="29"/>
      <c r="V869" s="29"/>
      <c r="W869" s="29"/>
      <c r="X869" s="29"/>
      <c r="Y869" s="29"/>
      <c r="Z869" s="29"/>
      <c r="AA869" s="29"/>
    </row>
    <row r="870" spans="1:27" ht="15.75" customHeight="1">
      <c r="A870" s="29"/>
      <c r="B870" s="75"/>
      <c r="C870" s="29"/>
      <c r="D870" s="29"/>
      <c r="E870" s="755"/>
      <c r="F870" s="338"/>
      <c r="G870" s="29"/>
      <c r="H870" s="29"/>
      <c r="I870" s="29"/>
      <c r="J870" s="29"/>
      <c r="K870" s="29"/>
      <c r="L870" s="29"/>
      <c r="M870" s="29"/>
      <c r="N870" s="29"/>
      <c r="O870" s="29"/>
      <c r="P870" s="29"/>
      <c r="Q870" s="325"/>
      <c r="R870" s="325"/>
      <c r="S870" s="29"/>
      <c r="T870" s="325"/>
      <c r="U870" s="29"/>
      <c r="V870" s="29"/>
      <c r="W870" s="29"/>
      <c r="X870" s="29"/>
      <c r="Y870" s="29"/>
      <c r="Z870" s="29"/>
      <c r="AA870" s="29"/>
    </row>
    <row r="871" spans="1:27" ht="15.75" customHeight="1">
      <c r="A871" s="29"/>
      <c r="B871" s="75"/>
      <c r="C871" s="29"/>
      <c r="D871" s="29"/>
      <c r="E871" s="755"/>
      <c r="F871" s="338"/>
      <c r="G871" s="29"/>
      <c r="H871" s="29"/>
      <c r="I871" s="29"/>
      <c r="J871" s="29"/>
      <c r="K871" s="29"/>
      <c r="L871" s="29"/>
      <c r="M871" s="29"/>
      <c r="N871" s="29"/>
      <c r="O871" s="29"/>
      <c r="P871" s="29"/>
      <c r="Q871" s="325"/>
      <c r="R871" s="325"/>
      <c r="S871" s="29"/>
      <c r="T871" s="325"/>
      <c r="U871" s="29"/>
      <c r="V871" s="29"/>
      <c r="W871" s="29"/>
      <c r="X871" s="29"/>
      <c r="Y871" s="29"/>
      <c r="Z871" s="29"/>
      <c r="AA871" s="29"/>
    </row>
    <row r="872" spans="1:27" ht="15.75" customHeight="1">
      <c r="A872" s="29"/>
      <c r="B872" s="75"/>
      <c r="C872" s="29"/>
      <c r="D872" s="29"/>
      <c r="E872" s="755"/>
      <c r="F872" s="338"/>
      <c r="G872" s="29"/>
      <c r="H872" s="29"/>
      <c r="I872" s="29"/>
      <c r="J872" s="29"/>
      <c r="K872" s="29"/>
      <c r="L872" s="29"/>
      <c r="M872" s="29"/>
      <c r="N872" s="29"/>
      <c r="O872" s="29"/>
      <c r="P872" s="29"/>
      <c r="Q872" s="325"/>
      <c r="R872" s="325"/>
      <c r="S872" s="29"/>
      <c r="T872" s="325"/>
      <c r="U872" s="29"/>
      <c r="V872" s="29"/>
      <c r="W872" s="29"/>
      <c r="X872" s="29"/>
      <c r="Y872" s="29"/>
      <c r="Z872" s="29"/>
      <c r="AA872" s="29"/>
    </row>
    <row r="873" spans="1:27" ht="15.75" customHeight="1">
      <c r="A873" s="29"/>
      <c r="B873" s="75"/>
      <c r="C873" s="29"/>
      <c r="D873" s="29"/>
      <c r="E873" s="755"/>
      <c r="F873" s="338"/>
      <c r="G873" s="29"/>
      <c r="H873" s="29"/>
      <c r="I873" s="29"/>
      <c r="J873" s="29"/>
      <c r="K873" s="29"/>
      <c r="L873" s="29"/>
      <c r="M873" s="29"/>
      <c r="N873" s="29"/>
      <c r="O873" s="29"/>
      <c r="P873" s="29"/>
      <c r="Q873" s="325"/>
      <c r="R873" s="325"/>
      <c r="S873" s="29"/>
      <c r="T873" s="325"/>
      <c r="U873" s="29"/>
      <c r="V873" s="29"/>
      <c r="W873" s="29"/>
      <c r="X873" s="29"/>
      <c r="Y873" s="29"/>
      <c r="Z873" s="29"/>
      <c r="AA873" s="29"/>
    </row>
    <row r="874" spans="1:27" ht="15.75" customHeight="1">
      <c r="A874" s="29"/>
      <c r="B874" s="75"/>
      <c r="C874" s="29"/>
      <c r="D874" s="29"/>
      <c r="E874" s="755"/>
      <c r="F874" s="338"/>
      <c r="G874" s="29"/>
      <c r="H874" s="29"/>
      <c r="I874" s="29"/>
      <c r="J874" s="29"/>
      <c r="K874" s="29"/>
      <c r="L874" s="29"/>
      <c r="M874" s="29"/>
      <c r="N874" s="29"/>
      <c r="O874" s="29"/>
      <c r="P874" s="29"/>
      <c r="Q874" s="325"/>
      <c r="R874" s="325"/>
      <c r="S874" s="29"/>
      <c r="T874" s="325"/>
      <c r="U874" s="29"/>
      <c r="V874" s="29"/>
      <c r="W874" s="29"/>
      <c r="X874" s="29"/>
      <c r="Y874" s="29"/>
      <c r="Z874" s="29"/>
      <c r="AA874" s="29"/>
    </row>
    <row r="875" spans="1:27" ht="15.75" customHeight="1">
      <c r="A875" s="29"/>
      <c r="B875" s="75"/>
      <c r="C875" s="29"/>
      <c r="D875" s="29"/>
      <c r="E875" s="755"/>
      <c r="F875" s="338"/>
      <c r="G875" s="29"/>
      <c r="H875" s="29"/>
      <c r="I875" s="29"/>
      <c r="J875" s="29"/>
      <c r="K875" s="29"/>
      <c r="L875" s="29"/>
      <c r="M875" s="29"/>
      <c r="N875" s="29"/>
      <c r="O875" s="29"/>
      <c r="P875" s="29"/>
      <c r="Q875" s="325"/>
      <c r="R875" s="325"/>
      <c r="S875" s="29"/>
      <c r="T875" s="325"/>
      <c r="U875" s="29"/>
      <c r="V875" s="29"/>
      <c r="W875" s="29"/>
      <c r="X875" s="29"/>
      <c r="Y875" s="29"/>
      <c r="Z875" s="29"/>
      <c r="AA875" s="29"/>
    </row>
    <row r="876" spans="1:27" ht="15.75" customHeight="1">
      <c r="A876" s="29"/>
      <c r="B876" s="75"/>
      <c r="C876" s="29"/>
      <c r="D876" s="29"/>
      <c r="E876" s="755"/>
      <c r="F876" s="338"/>
      <c r="G876" s="29"/>
      <c r="H876" s="29"/>
      <c r="I876" s="29"/>
      <c r="J876" s="29"/>
      <c r="K876" s="29"/>
      <c r="L876" s="29"/>
      <c r="M876" s="29"/>
      <c r="N876" s="29"/>
      <c r="O876" s="29"/>
      <c r="P876" s="29"/>
      <c r="Q876" s="325"/>
      <c r="R876" s="325"/>
      <c r="S876" s="29"/>
      <c r="T876" s="325"/>
      <c r="U876" s="29"/>
      <c r="V876" s="29"/>
      <c r="W876" s="29"/>
      <c r="X876" s="29"/>
      <c r="Y876" s="29"/>
      <c r="Z876" s="29"/>
      <c r="AA876" s="29"/>
    </row>
    <row r="877" spans="1:27" ht="15.75" customHeight="1">
      <c r="A877" s="29"/>
      <c r="B877" s="75"/>
      <c r="C877" s="29"/>
      <c r="D877" s="29"/>
      <c r="E877" s="755"/>
      <c r="F877" s="338"/>
      <c r="G877" s="29"/>
      <c r="H877" s="29"/>
      <c r="I877" s="29"/>
      <c r="J877" s="29"/>
      <c r="K877" s="29"/>
      <c r="L877" s="29"/>
      <c r="M877" s="29"/>
      <c r="N877" s="29"/>
      <c r="O877" s="29"/>
      <c r="P877" s="29"/>
      <c r="Q877" s="325"/>
      <c r="R877" s="325"/>
      <c r="S877" s="29"/>
      <c r="T877" s="325"/>
      <c r="U877" s="29"/>
      <c r="V877" s="29"/>
      <c r="W877" s="29"/>
      <c r="X877" s="29"/>
      <c r="Y877" s="29"/>
      <c r="Z877" s="29"/>
      <c r="AA877" s="29"/>
    </row>
    <row r="878" spans="1:27" ht="15.75" customHeight="1">
      <c r="A878" s="29"/>
      <c r="B878" s="75"/>
      <c r="C878" s="29"/>
      <c r="D878" s="29"/>
      <c r="E878" s="755"/>
      <c r="F878" s="338"/>
      <c r="G878" s="29"/>
      <c r="H878" s="29"/>
      <c r="I878" s="29"/>
      <c r="J878" s="29"/>
      <c r="K878" s="29"/>
      <c r="L878" s="29"/>
      <c r="M878" s="29"/>
      <c r="N878" s="29"/>
      <c r="O878" s="29"/>
      <c r="P878" s="29"/>
      <c r="Q878" s="325"/>
      <c r="R878" s="325"/>
      <c r="S878" s="29"/>
      <c r="T878" s="325"/>
      <c r="U878" s="29"/>
      <c r="V878" s="29"/>
      <c r="W878" s="29"/>
      <c r="X878" s="29"/>
      <c r="Y878" s="29"/>
      <c r="Z878" s="29"/>
      <c r="AA878" s="29"/>
    </row>
    <row r="879" spans="1:27" ht="15.75" customHeight="1">
      <c r="A879" s="29"/>
      <c r="B879" s="75"/>
      <c r="C879" s="29"/>
      <c r="D879" s="29"/>
      <c r="E879" s="755"/>
      <c r="F879" s="338"/>
      <c r="G879" s="29"/>
      <c r="H879" s="29"/>
      <c r="I879" s="29"/>
      <c r="J879" s="29"/>
      <c r="K879" s="29"/>
      <c r="L879" s="29"/>
      <c r="M879" s="29"/>
      <c r="N879" s="29"/>
      <c r="O879" s="29"/>
      <c r="P879" s="29"/>
      <c r="Q879" s="325"/>
      <c r="R879" s="325"/>
      <c r="S879" s="29"/>
      <c r="T879" s="325"/>
      <c r="U879" s="29"/>
      <c r="V879" s="29"/>
      <c r="W879" s="29"/>
      <c r="X879" s="29"/>
      <c r="Y879" s="29"/>
      <c r="Z879" s="29"/>
      <c r="AA879" s="29"/>
    </row>
    <row r="880" spans="1:27" ht="15.75" customHeight="1">
      <c r="A880" s="29"/>
      <c r="B880" s="75"/>
      <c r="C880" s="29"/>
      <c r="D880" s="29"/>
      <c r="E880" s="755"/>
      <c r="F880" s="338"/>
      <c r="G880" s="29"/>
      <c r="H880" s="29"/>
      <c r="I880" s="29"/>
      <c r="J880" s="29"/>
      <c r="K880" s="29"/>
      <c r="L880" s="29"/>
      <c r="M880" s="29"/>
      <c r="N880" s="29"/>
      <c r="O880" s="29"/>
      <c r="P880" s="29"/>
      <c r="Q880" s="325"/>
      <c r="R880" s="325"/>
      <c r="S880" s="29"/>
      <c r="T880" s="325"/>
      <c r="U880" s="29"/>
      <c r="V880" s="29"/>
      <c r="W880" s="29"/>
      <c r="X880" s="29"/>
      <c r="Y880" s="29"/>
      <c r="Z880" s="29"/>
      <c r="AA880" s="29"/>
    </row>
    <row r="881" spans="1:27" ht="15.75" customHeight="1">
      <c r="A881" s="29"/>
      <c r="B881" s="75"/>
      <c r="C881" s="29"/>
      <c r="D881" s="29"/>
      <c r="E881" s="755"/>
      <c r="F881" s="338"/>
      <c r="G881" s="29"/>
      <c r="H881" s="29"/>
      <c r="I881" s="29"/>
      <c r="J881" s="29"/>
      <c r="K881" s="29"/>
      <c r="L881" s="29"/>
      <c r="M881" s="29"/>
      <c r="N881" s="29"/>
      <c r="O881" s="29"/>
      <c r="P881" s="29"/>
      <c r="Q881" s="325"/>
      <c r="R881" s="325"/>
      <c r="S881" s="29"/>
      <c r="T881" s="325"/>
      <c r="U881" s="29"/>
      <c r="V881" s="29"/>
      <c r="W881" s="29"/>
      <c r="X881" s="29"/>
      <c r="Y881" s="29"/>
      <c r="Z881" s="29"/>
      <c r="AA881" s="29"/>
    </row>
    <row r="882" spans="1:27" ht="15.75" customHeight="1">
      <c r="A882" s="29"/>
      <c r="B882" s="75"/>
      <c r="C882" s="29"/>
      <c r="D882" s="29"/>
      <c r="E882" s="755"/>
      <c r="F882" s="338"/>
      <c r="G882" s="29"/>
      <c r="H882" s="29"/>
      <c r="I882" s="29"/>
      <c r="J882" s="29"/>
      <c r="K882" s="29"/>
      <c r="L882" s="29"/>
      <c r="M882" s="29"/>
      <c r="N882" s="29"/>
      <c r="O882" s="29"/>
      <c r="P882" s="29"/>
      <c r="Q882" s="325"/>
      <c r="R882" s="325"/>
      <c r="S882" s="29"/>
      <c r="T882" s="325"/>
      <c r="U882" s="29"/>
      <c r="V882" s="29"/>
      <c r="W882" s="29"/>
      <c r="X882" s="29"/>
      <c r="Y882" s="29"/>
      <c r="Z882" s="29"/>
      <c r="AA882" s="29"/>
    </row>
    <row r="883" spans="1:27" ht="15.75" customHeight="1">
      <c r="A883" s="29"/>
      <c r="B883" s="75"/>
      <c r="C883" s="29"/>
      <c r="D883" s="29"/>
      <c r="E883" s="755"/>
      <c r="F883" s="338"/>
      <c r="G883" s="29"/>
      <c r="H883" s="29"/>
      <c r="I883" s="29"/>
      <c r="J883" s="29"/>
      <c r="K883" s="29"/>
      <c r="L883" s="29"/>
      <c r="M883" s="29"/>
      <c r="N883" s="29"/>
      <c r="O883" s="29"/>
      <c r="P883" s="29"/>
      <c r="Q883" s="325"/>
      <c r="R883" s="325"/>
      <c r="S883" s="29"/>
      <c r="T883" s="325"/>
      <c r="U883" s="29"/>
      <c r="V883" s="29"/>
      <c r="W883" s="29"/>
      <c r="X883" s="29"/>
      <c r="Y883" s="29"/>
      <c r="Z883" s="29"/>
      <c r="AA883" s="29"/>
    </row>
    <row r="884" spans="1:27" ht="15.75" customHeight="1">
      <c r="A884" s="29"/>
      <c r="B884" s="75"/>
      <c r="C884" s="29"/>
      <c r="D884" s="29"/>
      <c r="E884" s="755"/>
      <c r="F884" s="338"/>
      <c r="G884" s="29"/>
      <c r="H884" s="29"/>
      <c r="I884" s="29"/>
      <c r="J884" s="29"/>
      <c r="K884" s="29"/>
      <c r="L884" s="29"/>
      <c r="M884" s="29"/>
      <c r="N884" s="29"/>
      <c r="O884" s="29"/>
      <c r="P884" s="29"/>
      <c r="Q884" s="325"/>
      <c r="R884" s="325"/>
      <c r="S884" s="29"/>
      <c r="T884" s="325"/>
      <c r="U884" s="29"/>
      <c r="V884" s="29"/>
      <c r="W884" s="29"/>
      <c r="X884" s="29"/>
      <c r="Y884" s="29"/>
      <c r="Z884" s="29"/>
      <c r="AA884" s="29"/>
    </row>
    <row r="885" spans="1:27" ht="15.75" customHeight="1">
      <c r="A885" s="29"/>
      <c r="B885" s="75"/>
      <c r="C885" s="29"/>
      <c r="D885" s="29"/>
      <c r="E885" s="755"/>
      <c r="F885" s="338"/>
      <c r="G885" s="29"/>
      <c r="H885" s="29"/>
      <c r="I885" s="29"/>
      <c r="J885" s="29"/>
      <c r="K885" s="29"/>
      <c r="L885" s="29"/>
      <c r="M885" s="29"/>
      <c r="N885" s="29"/>
      <c r="O885" s="29"/>
      <c r="P885" s="29"/>
      <c r="Q885" s="325"/>
      <c r="R885" s="325"/>
      <c r="S885" s="29"/>
      <c r="T885" s="325"/>
      <c r="U885" s="29"/>
      <c r="V885" s="29"/>
      <c r="W885" s="29"/>
      <c r="X885" s="29"/>
      <c r="Y885" s="29"/>
      <c r="Z885" s="29"/>
      <c r="AA885" s="29"/>
    </row>
    <row r="886" spans="1:27" ht="15.75" customHeight="1">
      <c r="A886" s="29"/>
      <c r="B886" s="75"/>
      <c r="C886" s="29"/>
      <c r="D886" s="29"/>
      <c r="E886" s="755"/>
      <c r="F886" s="338"/>
      <c r="G886" s="29"/>
      <c r="H886" s="29"/>
      <c r="I886" s="29"/>
      <c r="J886" s="29"/>
      <c r="K886" s="29"/>
      <c r="L886" s="29"/>
      <c r="M886" s="29"/>
      <c r="N886" s="29"/>
      <c r="O886" s="29"/>
      <c r="P886" s="29"/>
      <c r="Q886" s="325"/>
      <c r="R886" s="325"/>
      <c r="S886" s="29"/>
      <c r="T886" s="325"/>
      <c r="U886" s="29"/>
      <c r="V886" s="29"/>
      <c r="W886" s="29"/>
      <c r="X886" s="29"/>
      <c r="Y886" s="29"/>
      <c r="Z886" s="29"/>
      <c r="AA886" s="29"/>
    </row>
    <row r="887" spans="1:27" ht="15.75" customHeight="1">
      <c r="A887" s="29"/>
      <c r="B887" s="75"/>
      <c r="C887" s="29"/>
      <c r="D887" s="29"/>
      <c r="E887" s="755"/>
      <c r="F887" s="338"/>
      <c r="G887" s="29"/>
      <c r="H887" s="29"/>
      <c r="I887" s="29"/>
      <c r="J887" s="29"/>
      <c r="K887" s="29"/>
      <c r="L887" s="29"/>
      <c r="M887" s="29"/>
      <c r="N887" s="29"/>
      <c r="O887" s="29"/>
      <c r="P887" s="29"/>
      <c r="Q887" s="325"/>
      <c r="R887" s="325"/>
      <c r="S887" s="29"/>
      <c r="T887" s="325"/>
      <c r="U887" s="29"/>
      <c r="V887" s="29"/>
      <c r="W887" s="29"/>
      <c r="X887" s="29"/>
      <c r="Y887" s="29"/>
      <c r="Z887" s="29"/>
      <c r="AA887" s="29"/>
    </row>
    <row r="888" spans="1:27" ht="15.75" customHeight="1">
      <c r="A888" s="29"/>
      <c r="B888" s="75"/>
      <c r="C888" s="29"/>
      <c r="D888" s="29"/>
      <c r="E888" s="755"/>
      <c r="F888" s="338"/>
      <c r="G888" s="29"/>
      <c r="H888" s="29"/>
      <c r="I888" s="29"/>
      <c r="J888" s="29"/>
      <c r="K888" s="29"/>
      <c r="L888" s="29"/>
      <c r="M888" s="29"/>
      <c r="N888" s="29"/>
      <c r="O888" s="29"/>
      <c r="P888" s="29"/>
      <c r="Q888" s="325"/>
      <c r="R888" s="325"/>
      <c r="S888" s="29"/>
      <c r="T888" s="325"/>
      <c r="U888" s="29"/>
      <c r="V888" s="29"/>
      <c r="W888" s="29"/>
      <c r="X888" s="29"/>
      <c r="Y888" s="29"/>
      <c r="Z888" s="29"/>
      <c r="AA888" s="29"/>
    </row>
    <row r="889" spans="1:27" ht="15.75" customHeight="1">
      <c r="A889" s="29"/>
      <c r="B889" s="75"/>
      <c r="C889" s="29"/>
      <c r="D889" s="29"/>
      <c r="E889" s="755"/>
      <c r="F889" s="338"/>
      <c r="G889" s="29"/>
      <c r="H889" s="29"/>
      <c r="I889" s="29"/>
      <c r="J889" s="29"/>
      <c r="K889" s="29"/>
      <c r="L889" s="29"/>
      <c r="M889" s="29"/>
      <c r="N889" s="29"/>
      <c r="O889" s="29"/>
      <c r="P889" s="29"/>
      <c r="Q889" s="325"/>
      <c r="R889" s="325"/>
      <c r="S889" s="29"/>
      <c r="T889" s="325"/>
      <c r="U889" s="29"/>
      <c r="V889" s="29"/>
      <c r="W889" s="29"/>
      <c r="X889" s="29"/>
      <c r="Y889" s="29"/>
      <c r="Z889" s="29"/>
      <c r="AA889" s="29"/>
    </row>
    <row r="890" spans="1:27" ht="15.75" customHeight="1">
      <c r="A890" s="29"/>
      <c r="B890" s="75"/>
      <c r="C890" s="29"/>
      <c r="D890" s="29"/>
      <c r="E890" s="755"/>
      <c r="F890" s="338"/>
      <c r="G890" s="29"/>
      <c r="H890" s="29"/>
      <c r="I890" s="29"/>
      <c r="J890" s="29"/>
      <c r="K890" s="29"/>
      <c r="L890" s="29"/>
      <c r="M890" s="29"/>
      <c r="N890" s="29"/>
      <c r="O890" s="29"/>
      <c r="P890" s="29"/>
      <c r="Q890" s="325"/>
      <c r="R890" s="325"/>
      <c r="S890" s="29"/>
      <c r="T890" s="325"/>
      <c r="U890" s="29"/>
      <c r="V890" s="29"/>
      <c r="W890" s="29"/>
      <c r="X890" s="29"/>
      <c r="Y890" s="29"/>
      <c r="Z890" s="29"/>
      <c r="AA890" s="29"/>
    </row>
    <row r="891" spans="1:27" ht="15.75" customHeight="1">
      <c r="A891" s="29"/>
      <c r="B891" s="75"/>
      <c r="C891" s="29"/>
      <c r="D891" s="29"/>
      <c r="E891" s="755"/>
      <c r="F891" s="338"/>
      <c r="G891" s="29"/>
      <c r="H891" s="29"/>
      <c r="I891" s="29"/>
      <c r="J891" s="29"/>
      <c r="K891" s="29"/>
      <c r="L891" s="29"/>
      <c r="M891" s="29"/>
      <c r="N891" s="29"/>
      <c r="O891" s="29"/>
      <c r="P891" s="29"/>
      <c r="Q891" s="325"/>
      <c r="R891" s="325"/>
      <c r="S891" s="29"/>
      <c r="T891" s="325"/>
      <c r="U891" s="29"/>
      <c r="V891" s="29"/>
      <c r="W891" s="29"/>
      <c r="X891" s="29"/>
      <c r="Y891" s="29"/>
      <c r="Z891" s="29"/>
      <c r="AA891" s="29"/>
    </row>
    <row r="892" spans="1:27" ht="15.75" customHeight="1">
      <c r="A892" s="29"/>
      <c r="B892" s="75"/>
      <c r="C892" s="29"/>
      <c r="D892" s="29"/>
      <c r="E892" s="755"/>
      <c r="F892" s="338"/>
      <c r="G892" s="29"/>
      <c r="H892" s="29"/>
      <c r="I892" s="29"/>
      <c r="J892" s="29"/>
      <c r="K892" s="29"/>
      <c r="L892" s="29"/>
      <c r="M892" s="29"/>
      <c r="N892" s="29"/>
      <c r="O892" s="29"/>
      <c r="P892" s="29"/>
      <c r="Q892" s="325"/>
      <c r="R892" s="325"/>
      <c r="S892" s="29"/>
      <c r="T892" s="325"/>
      <c r="U892" s="29"/>
      <c r="V892" s="29"/>
      <c r="W892" s="29"/>
      <c r="X892" s="29"/>
      <c r="Y892" s="29"/>
      <c r="Z892" s="29"/>
      <c r="AA892" s="29"/>
    </row>
    <row r="893" spans="1:27" ht="15.75" customHeight="1">
      <c r="A893" s="29"/>
      <c r="B893" s="75"/>
      <c r="C893" s="29"/>
      <c r="D893" s="29"/>
      <c r="E893" s="755"/>
      <c r="F893" s="338"/>
      <c r="G893" s="29"/>
      <c r="H893" s="29"/>
      <c r="I893" s="29"/>
      <c r="J893" s="29"/>
      <c r="K893" s="29"/>
      <c r="L893" s="29"/>
      <c r="M893" s="29"/>
      <c r="N893" s="29"/>
      <c r="O893" s="29"/>
      <c r="P893" s="29"/>
      <c r="Q893" s="325"/>
      <c r="R893" s="325"/>
      <c r="S893" s="29"/>
      <c r="T893" s="325"/>
      <c r="U893" s="29"/>
      <c r="V893" s="29"/>
      <c r="W893" s="29"/>
      <c r="X893" s="29"/>
      <c r="Y893" s="29"/>
      <c r="Z893" s="29"/>
      <c r="AA893" s="29"/>
    </row>
    <row r="894" spans="1:27" ht="15.75" customHeight="1">
      <c r="A894" s="29"/>
      <c r="B894" s="75"/>
      <c r="C894" s="29"/>
      <c r="D894" s="29"/>
      <c r="E894" s="755"/>
      <c r="F894" s="338"/>
      <c r="G894" s="29"/>
      <c r="H894" s="29"/>
      <c r="I894" s="29"/>
      <c r="J894" s="29"/>
      <c r="K894" s="29"/>
      <c r="L894" s="29"/>
      <c r="M894" s="29"/>
      <c r="N894" s="29"/>
      <c r="O894" s="29"/>
      <c r="P894" s="29"/>
      <c r="Q894" s="325"/>
      <c r="R894" s="325"/>
      <c r="S894" s="29"/>
      <c r="T894" s="325"/>
      <c r="U894" s="29"/>
      <c r="V894" s="29"/>
      <c r="W894" s="29"/>
      <c r="X894" s="29"/>
      <c r="Y894" s="29"/>
      <c r="Z894" s="29"/>
      <c r="AA894" s="29"/>
    </row>
    <row r="895" spans="1:27" ht="15.75" customHeight="1">
      <c r="A895" s="29"/>
      <c r="B895" s="75"/>
      <c r="C895" s="29"/>
      <c r="D895" s="29"/>
      <c r="E895" s="755"/>
      <c r="F895" s="338"/>
      <c r="G895" s="29"/>
      <c r="H895" s="29"/>
      <c r="I895" s="29"/>
      <c r="J895" s="29"/>
      <c r="K895" s="29"/>
      <c r="L895" s="29"/>
      <c r="M895" s="29"/>
      <c r="N895" s="29"/>
      <c r="O895" s="29"/>
      <c r="P895" s="29"/>
      <c r="Q895" s="325"/>
      <c r="R895" s="325"/>
      <c r="S895" s="29"/>
      <c r="T895" s="325"/>
      <c r="U895" s="29"/>
      <c r="V895" s="29"/>
      <c r="W895" s="29"/>
      <c r="X895" s="29"/>
      <c r="Y895" s="29"/>
      <c r="Z895" s="29"/>
      <c r="AA895" s="29"/>
    </row>
    <row r="896" spans="1:27" ht="15.75" customHeight="1">
      <c r="A896" s="29"/>
      <c r="B896" s="75"/>
      <c r="C896" s="29"/>
      <c r="D896" s="29"/>
      <c r="E896" s="755"/>
      <c r="F896" s="338"/>
      <c r="G896" s="29"/>
      <c r="H896" s="29"/>
      <c r="I896" s="29"/>
      <c r="J896" s="29"/>
      <c r="K896" s="29"/>
      <c r="L896" s="29"/>
      <c r="M896" s="29"/>
      <c r="N896" s="29"/>
      <c r="O896" s="29"/>
      <c r="P896" s="29"/>
      <c r="Q896" s="325"/>
      <c r="R896" s="325"/>
      <c r="S896" s="29"/>
      <c r="T896" s="325"/>
      <c r="U896" s="29"/>
      <c r="V896" s="29"/>
      <c r="W896" s="29"/>
      <c r="X896" s="29"/>
      <c r="Y896" s="29"/>
      <c r="Z896" s="29"/>
      <c r="AA896" s="29"/>
    </row>
    <row r="897" spans="1:27" ht="15.75" customHeight="1">
      <c r="A897" s="29"/>
      <c r="B897" s="75"/>
      <c r="C897" s="29"/>
      <c r="D897" s="29"/>
      <c r="E897" s="755"/>
      <c r="F897" s="338"/>
      <c r="G897" s="29"/>
      <c r="H897" s="29"/>
      <c r="I897" s="29"/>
      <c r="J897" s="29"/>
      <c r="K897" s="29"/>
      <c r="L897" s="29"/>
      <c r="M897" s="29"/>
      <c r="N897" s="29"/>
      <c r="O897" s="29"/>
      <c r="P897" s="29"/>
      <c r="Q897" s="325"/>
      <c r="R897" s="325"/>
      <c r="S897" s="29"/>
      <c r="T897" s="325"/>
      <c r="U897" s="29"/>
      <c r="V897" s="29"/>
      <c r="W897" s="29"/>
      <c r="X897" s="29"/>
      <c r="Y897" s="29"/>
      <c r="Z897" s="29"/>
      <c r="AA897" s="29"/>
    </row>
    <row r="898" spans="1:27" ht="15.75" customHeight="1">
      <c r="A898" s="29"/>
      <c r="B898" s="75"/>
      <c r="C898" s="29"/>
      <c r="D898" s="29"/>
      <c r="E898" s="755"/>
      <c r="F898" s="338"/>
      <c r="G898" s="29"/>
      <c r="H898" s="29"/>
      <c r="I898" s="29"/>
      <c r="J898" s="29"/>
      <c r="K898" s="29"/>
      <c r="L898" s="29"/>
      <c r="M898" s="29"/>
      <c r="N898" s="29"/>
      <c r="O898" s="29"/>
      <c r="P898" s="29"/>
      <c r="Q898" s="325"/>
      <c r="R898" s="325"/>
      <c r="S898" s="29"/>
      <c r="T898" s="325"/>
      <c r="U898" s="29"/>
      <c r="V898" s="29"/>
      <c r="W898" s="29"/>
      <c r="X898" s="29"/>
      <c r="Y898" s="29"/>
      <c r="Z898" s="29"/>
      <c r="AA898" s="29"/>
    </row>
    <row r="899" spans="1:27" ht="15.75" customHeight="1">
      <c r="A899" s="29"/>
      <c r="B899" s="75"/>
      <c r="C899" s="29"/>
      <c r="D899" s="29"/>
      <c r="E899" s="755"/>
      <c r="F899" s="338"/>
      <c r="G899" s="29"/>
      <c r="H899" s="29"/>
      <c r="I899" s="29"/>
      <c r="J899" s="29"/>
      <c r="K899" s="29"/>
      <c r="L899" s="29"/>
      <c r="M899" s="29"/>
      <c r="N899" s="29"/>
      <c r="O899" s="29"/>
      <c r="P899" s="29"/>
      <c r="Q899" s="325"/>
      <c r="R899" s="325"/>
      <c r="S899" s="29"/>
      <c r="T899" s="325"/>
      <c r="U899" s="29"/>
      <c r="V899" s="29"/>
      <c r="W899" s="29"/>
      <c r="X899" s="29"/>
      <c r="Y899" s="29"/>
      <c r="Z899" s="29"/>
      <c r="AA899" s="29"/>
    </row>
    <row r="900" spans="1:27" ht="15.75" customHeight="1">
      <c r="A900" s="29"/>
      <c r="B900" s="75"/>
      <c r="C900" s="29"/>
      <c r="D900" s="29"/>
      <c r="E900" s="755"/>
      <c r="F900" s="338"/>
      <c r="G900" s="29"/>
      <c r="H900" s="29"/>
      <c r="I900" s="29"/>
      <c r="J900" s="29"/>
      <c r="K900" s="29"/>
      <c r="L900" s="29"/>
      <c r="M900" s="29"/>
      <c r="N900" s="29"/>
      <c r="O900" s="29"/>
      <c r="P900" s="29"/>
      <c r="Q900" s="325"/>
      <c r="R900" s="325"/>
      <c r="S900" s="29"/>
      <c r="T900" s="325"/>
      <c r="U900" s="29"/>
      <c r="V900" s="29"/>
      <c r="W900" s="29"/>
      <c r="X900" s="29"/>
      <c r="Y900" s="29"/>
      <c r="Z900" s="29"/>
      <c r="AA900" s="29"/>
    </row>
    <row r="901" spans="1:27" ht="15.75" customHeight="1">
      <c r="A901" s="29"/>
      <c r="B901" s="75"/>
      <c r="C901" s="29"/>
      <c r="D901" s="29"/>
      <c r="E901" s="755"/>
      <c r="F901" s="338"/>
      <c r="G901" s="29"/>
      <c r="H901" s="29"/>
      <c r="I901" s="29"/>
      <c r="J901" s="29"/>
      <c r="K901" s="29"/>
      <c r="L901" s="29"/>
      <c r="M901" s="29"/>
      <c r="N901" s="29"/>
      <c r="O901" s="29"/>
      <c r="P901" s="29"/>
      <c r="Q901" s="325"/>
      <c r="R901" s="325"/>
      <c r="S901" s="29"/>
      <c r="T901" s="325"/>
      <c r="U901" s="29"/>
      <c r="V901" s="29"/>
      <c r="W901" s="29"/>
      <c r="X901" s="29"/>
      <c r="Y901" s="29"/>
      <c r="Z901" s="29"/>
      <c r="AA901" s="29"/>
    </row>
    <row r="902" spans="1:27" ht="15.75" customHeight="1">
      <c r="A902" s="29"/>
      <c r="B902" s="75"/>
      <c r="C902" s="29"/>
      <c r="D902" s="29"/>
      <c r="E902" s="755"/>
      <c r="F902" s="338"/>
      <c r="G902" s="29"/>
      <c r="H902" s="29"/>
      <c r="I902" s="29"/>
      <c r="J902" s="29"/>
      <c r="K902" s="29"/>
      <c r="L902" s="29"/>
      <c r="M902" s="29"/>
      <c r="N902" s="29"/>
      <c r="O902" s="29"/>
      <c r="P902" s="29"/>
      <c r="Q902" s="325"/>
      <c r="R902" s="325"/>
      <c r="S902" s="29"/>
      <c r="T902" s="325"/>
      <c r="U902" s="29"/>
      <c r="V902" s="29"/>
      <c r="W902" s="29"/>
      <c r="X902" s="29"/>
      <c r="Y902" s="29"/>
      <c r="Z902" s="29"/>
      <c r="AA902" s="29"/>
    </row>
    <row r="903" spans="1:27" ht="15.75" customHeight="1">
      <c r="A903" s="29"/>
      <c r="B903" s="75"/>
      <c r="C903" s="29"/>
      <c r="D903" s="29"/>
      <c r="E903" s="755"/>
      <c r="F903" s="338"/>
      <c r="G903" s="29"/>
      <c r="H903" s="29"/>
      <c r="I903" s="29"/>
      <c r="J903" s="29"/>
      <c r="K903" s="29"/>
      <c r="L903" s="29"/>
      <c r="M903" s="29"/>
      <c r="N903" s="29"/>
      <c r="O903" s="29"/>
      <c r="P903" s="29"/>
      <c r="Q903" s="325"/>
      <c r="R903" s="325"/>
      <c r="S903" s="29"/>
      <c r="T903" s="325"/>
      <c r="U903" s="29"/>
      <c r="V903" s="29"/>
      <c r="W903" s="29"/>
      <c r="X903" s="29"/>
      <c r="Y903" s="29"/>
      <c r="Z903" s="29"/>
      <c r="AA903" s="29"/>
    </row>
    <row r="904" spans="1:27" ht="15.75" customHeight="1">
      <c r="A904" s="29"/>
      <c r="B904" s="75"/>
      <c r="C904" s="29"/>
      <c r="D904" s="29"/>
      <c r="E904" s="755"/>
      <c r="F904" s="338"/>
      <c r="G904" s="29"/>
      <c r="H904" s="29"/>
      <c r="I904" s="29"/>
      <c r="J904" s="29"/>
      <c r="K904" s="29"/>
      <c r="L904" s="29"/>
      <c r="M904" s="29"/>
      <c r="N904" s="29"/>
      <c r="O904" s="29"/>
      <c r="P904" s="29"/>
      <c r="Q904" s="325"/>
      <c r="R904" s="325"/>
      <c r="S904" s="29"/>
      <c r="T904" s="325"/>
      <c r="U904" s="29"/>
      <c r="V904" s="29"/>
      <c r="W904" s="29"/>
      <c r="X904" s="29"/>
      <c r="Y904" s="29"/>
      <c r="Z904" s="29"/>
      <c r="AA904" s="29"/>
    </row>
    <row r="905" spans="1:27" ht="15.75" customHeight="1">
      <c r="A905" s="29"/>
      <c r="B905" s="75"/>
      <c r="C905" s="29"/>
      <c r="D905" s="29"/>
      <c r="E905" s="755"/>
      <c r="F905" s="338"/>
      <c r="G905" s="29"/>
      <c r="H905" s="29"/>
      <c r="I905" s="29"/>
      <c r="J905" s="29"/>
      <c r="K905" s="29"/>
      <c r="L905" s="29"/>
      <c r="M905" s="29"/>
      <c r="N905" s="29"/>
      <c r="O905" s="29"/>
      <c r="P905" s="29"/>
      <c r="Q905" s="325"/>
      <c r="R905" s="325"/>
      <c r="S905" s="29"/>
      <c r="T905" s="325"/>
      <c r="U905" s="29"/>
      <c r="V905" s="29"/>
      <c r="W905" s="29"/>
      <c r="X905" s="29"/>
      <c r="Y905" s="29"/>
      <c r="Z905" s="29"/>
      <c r="AA905" s="29"/>
    </row>
    <row r="906" spans="1:27" ht="15.75" customHeight="1">
      <c r="A906" s="29"/>
      <c r="B906" s="75"/>
      <c r="C906" s="29"/>
      <c r="D906" s="29"/>
      <c r="E906" s="755"/>
      <c r="F906" s="338"/>
      <c r="G906" s="29"/>
      <c r="H906" s="29"/>
      <c r="I906" s="29"/>
      <c r="J906" s="29"/>
      <c r="K906" s="29"/>
      <c r="L906" s="29"/>
      <c r="M906" s="29"/>
      <c r="N906" s="29"/>
      <c r="O906" s="29"/>
      <c r="P906" s="29"/>
      <c r="Q906" s="325"/>
      <c r="R906" s="325"/>
      <c r="S906" s="29"/>
      <c r="T906" s="325"/>
      <c r="U906" s="29"/>
      <c r="V906" s="29"/>
      <c r="W906" s="29"/>
      <c r="X906" s="29"/>
      <c r="Y906" s="29"/>
      <c r="Z906" s="29"/>
      <c r="AA906" s="29"/>
    </row>
    <row r="907" spans="1:27" ht="15.75" customHeight="1">
      <c r="A907" s="29"/>
      <c r="B907" s="75"/>
      <c r="C907" s="29"/>
      <c r="D907" s="29"/>
      <c r="E907" s="755"/>
      <c r="F907" s="338"/>
      <c r="G907" s="29"/>
      <c r="H907" s="29"/>
      <c r="I907" s="29"/>
      <c r="J907" s="29"/>
      <c r="K907" s="29"/>
      <c r="L907" s="29"/>
      <c r="M907" s="29"/>
      <c r="N907" s="29"/>
      <c r="O907" s="29"/>
      <c r="P907" s="29"/>
      <c r="Q907" s="325"/>
      <c r="R907" s="325"/>
      <c r="S907" s="29"/>
      <c r="T907" s="325"/>
      <c r="U907" s="29"/>
      <c r="V907" s="29"/>
      <c r="W907" s="29"/>
      <c r="X907" s="29"/>
      <c r="Y907" s="29"/>
      <c r="Z907" s="29"/>
      <c r="AA907" s="29"/>
    </row>
    <row r="908" spans="1:27" ht="15.75" customHeight="1">
      <c r="A908" s="29"/>
      <c r="B908" s="75"/>
      <c r="C908" s="29"/>
      <c r="D908" s="29"/>
      <c r="E908" s="755"/>
      <c r="F908" s="338"/>
      <c r="G908" s="29"/>
      <c r="H908" s="29"/>
      <c r="I908" s="29"/>
      <c r="J908" s="29"/>
      <c r="K908" s="29"/>
      <c r="L908" s="29"/>
      <c r="M908" s="29"/>
      <c r="N908" s="29"/>
      <c r="O908" s="29"/>
      <c r="P908" s="29"/>
      <c r="Q908" s="325"/>
      <c r="R908" s="325"/>
      <c r="S908" s="29"/>
      <c r="T908" s="325"/>
      <c r="U908" s="29"/>
      <c r="V908" s="29"/>
      <c r="W908" s="29"/>
      <c r="X908" s="29"/>
      <c r="Y908" s="29"/>
      <c r="Z908" s="29"/>
      <c r="AA908" s="29"/>
    </row>
    <row r="909" spans="1:27" ht="15.75" customHeight="1">
      <c r="A909" s="29"/>
      <c r="B909" s="75"/>
      <c r="C909" s="29"/>
      <c r="D909" s="29"/>
      <c r="E909" s="755"/>
      <c r="F909" s="338"/>
      <c r="G909" s="29"/>
      <c r="H909" s="29"/>
      <c r="I909" s="29"/>
      <c r="J909" s="29"/>
      <c r="K909" s="29"/>
      <c r="L909" s="29"/>
      <c r="M909" s="29"/>
      <c r="N909" s="29"/>
      <c r="O909" s="29"/>
      <c r="P909" s="29"/>
      <c r="Q909" s="325"/>
      <c r="R909" s="325"/>
      <c r="S909" s="29"/>
      <c r="T909" s="325"/>
      <c r="U909" s="29"/>
      <c r="V909" s="29"/>
      <c r="W909" s="29"/>
      <c r="X909" s="29"/>
      <c r="Y909" s="29"/>
      <c r="Z909" s="29"/>
      <c r="AA909" s="29"/>
    </row>
    <row r="910" spans="1:27" ht="15.75" customHeight="1">
      <c r="A910" s="29"/>
      <c r="B910" s="75"/>
      <c r="C910" s="29"/>
      <c r="D910" s="29"/>
      <c r="E910" s="755"/>
      <c r="F910" s="338"/>
      <c r="G910" s="29"/>
      <c r="H910" s="29"/>
      <c r="I910" s="29"/>
      <c r="J910" s="29"/>
      <c r="K910" s="29"/>
      <c r="L910" s="29"/>
      <c r="M910" s="29"/>
      <c r="N910" s="29"/>
      <c r="O910" s="29"/>
      <c r="P910" s="29"/>
      <c r="Q910" s="325"/>
      <c r="R910" s="325"/>
      <c r="S910" s="29"/>
      <c r="T910" s="325"/>
      <c r="U910" s="29"/>
      <c r="V910" s="29"/>
      <c r="W910" s="29"/>
      <c r="X910" s="29"/>
      <c r="Y910" s="29"/>
      <c r="Z910" s="29"/>
      <c r="AA910" s="29"/>
    </row>
    <row r="911" spans="1:27" ht="15.75" customHeight="1">
      <c r="A911" s="29"/>
      <c r="B911" s="75"/>
      <c r="C911" s="29"/>
      <c r="D911" s="29"/>
      <c r="E911" s="755"/>
      <c r="F911" s="338"/>
      <c r="G911" s="29"/>
      <c r="H911" s="29"/>
      <c r="I911" s="29"/>
      <c r="J911" s="29"/>
      <c r="K911" s="29"/>
      <c r="L911" s="29"/>
      <c r="M911" s="29"/>
      <c r="N911" s="29"/>
      <c r="O911" s="29"/>
      <c r="P911" s="29"/>
      <c r="Q911" s="325"/>
      <c r="R911" s="325"/>
      <c r="S911" s="29"/>
      <c r="T911" s="325"/>
      <c r="U911" s="29"/>
      <c r="V911" s="29"/>
      <c r="W911" s="29"/>
      <c r="X911" s="29"/>
      <c r="Y911" s="29"/>
      <c r="Z911" s="29"/>
      <c r="AA911" s="29"/>
    </row>
    <row r="912" spans="1:27" ht="15.75" customHeight="1">
      <c r="A912" s="29"/>
      <c r="B912" s="75"/>
      <c r="C912" s="29"/>
      <c r="D912" s="29"/>
      <c r="E912" s="755"/>
      <c r="F912" s="338"/>
      <c r="G912" s="29"/>
      <c r="H912" s="29"/>
      <c r="I912" s="29"/>
      <c r="J912" s="29"/>
      <c r="K912" s="29"/>
      <c r="L912" s="29"/>
      <c r="M912" s="29"/>
      <c r="N912" s="29"/>
      <c r="O912" s="29"/>
      <c r="P912" s="29"/>
      <c r="Q912" s="325"/>
      <c r="R912" s="325"/>
      <c r="S912" s="29"/>
      <c r="T912" s="325"/>
      <c r="U912" s="29"/>
      <c r="V912" s="29"/>
      <c r="W912" s="29"/>
      <c r="X912" s="29"/>
      <c r="Y912" s="29"/>
      <c r="Z912" s="29"/>
      <c r="AA912" s="29"/>
    </row>
    <row r="913" spans="1:27" ht="15.75" customHeight="1">
      <c r="A913" s="29"/>
      <c r="B913" s="75"/>
      <c r="C913" s="29"/>
      <c r="D913" s="29"/>
      <c r="E913" s="755"/>
      <c r="F913" s="338"/>
      <c r="G913" s="29"/>
      <c r="H913" s="29"/>
      <c r="I913" s="29"/>
      <c r="J913" s="29"/>
      <c r="K913" s="29"/>
      <c r="L913" s="29"/>
      <c r="M913" s="29"/>
      <c r="N913" s="29"/>
      <c r="O913" s="29"/>
      <c r="P913" s="29"/>
      <c r="Q913" s="325"/>
      <c r="R913" s="325"/>
      <c r="S913" s="29"/>
      <c r="T913" s="325"/>
      <c r="U913" s="29"/>
      <c r="V913" s="29"/>
      <c r="W913" s="29"/>
      <c r="X913" s="29"/>
      <c r="Y913" s="29"/>
      <c r="Z913" s="29"/>
      <c r="AA913" s="29"/>
    </row>
    <row r="914" spans="1:27" ht="15.75" customHeight="1">
      <c r="A914" s="29"/>
      <c r="B914" s="75"/>
      <c r="C914" s="29"/>
      <c r="D914" s="29"/>
      <c r="E914" s="755"/>
      <c r="F914" s="338"/>
      <c r="G914" s="29"/>
      <c r="H914" s="29"/>
      <c r="I914" s="29"/>
      <c r="J914" s="29"/>
      <c r="K914" s="29"/>
      <c r="L914" s="29"/>
      <c r="M914" s="29"/>
      <c r="N914" s="29"/>
      <c r="O914" s="29"/>
      <c r="P914" s="29"/>
      <c r="Q914" s="325"/>
      <c r="R914" s="325"/>
      <c r="S914" s="29"/>
      <c r="T914" s="325"/>
      <c r="U914" s="29"/>
      <c r="V914" s="29"/>
      <c r="W914" s="29"/>
      <c r="X914" s="29"/>
      <c r="Y914" s="29"/>
      <c r="Z914" s="29"/>
      <c r="AA914" s="29"/>
    </row>
    <row r="915" spans="1:27" ht="15.75" customHeight="1">
      <c r="A915" s="29"/>
      <c r="B915" s="75"/>
      <c r="C915" s="29"/>
      <c r="D915" s="29"/>
      <c r="E915" s="755"/>
      <c r="F915" s="338"/>
      <c r="G915" s="29"/>
      <c r="H915" s="29"/>
      <c r="I915" s="29"/>
      <c r="J915" s="29"/>
      <c r="K915" s="29"/>
      <c r="L915" s="29"/>
      <c r="M915" s="29"/>
      <c r="N915" s="29"/>
      <c r="O915" s="29"/>
      <c r="P915" s="29"/>
      <c r="Q915" s="325"/>
      <c r="R915" s="325"/>
      <c r="S915" s="29"/>
      <c r="T915" s="325"/>
      <c r="U915" s="29"/>
      <c r="V915" s="29"/>
      <c r="W915" s="29"/>
      <c r="X915" s="29"/>
      <c r="Y915" s="29"/>
      <c r="Z915" s="29"/>
      <c r="AA915" s="29"/>
    </row>
    <row r="916" spans="1:27" ht="15.75" customHeight="1">
      <c r="A916" s="29"/>
      <c r="B916" s="75"/>
      <c r="C916" s="29"/>
      <c r="D916" s="29"/>
      <c r="E916" s="755"/>
      <c r="F916" s="338"/>
      <c r="G916" s="29"/>
      <c r="H916" s="29"/>
      <c r="I916" s="29"/>
      <c r="J916" s="29"/>
      <c r="K916" s="29"/>
      <c r="L916" s="29"/>
      <c r="M916" s="29"/>
      <c r="N916" s="29"/>
      <c r="O916" s="29"/>
      <c r="P916" s="29"/>
      <c r="Q916" s="325"/>
      <c r="R916" s="325"/>
      <c r="S916" s="29"/>
      <c r="T916" s="325"/>
      <c r="U916" s="29"/>
      <c r="V916" s="29"/>
      <c r="W916" s="29"/>
      <c r="X916" s="29"/>
      <c r="Y916" s="29"/>
      <c r="Z916" s="29"/>
      <c r="AA916" s="29"/>
    </row>
    <row r="917" spans="1:27" ht="15.75" customHeight="1">
      <c r="A917" s="29"/>
      <c r="B917" s="75"/>
      <c r="C917" s="29"/>
      <c r="D917" s="29"/>
      <c r="E917" s="755"/>
      <c r="F917" s="338"/>
      <c r="G917" s="29"/>
      <c r="H917" s="29"/>
      <c r="I917" s="29"/>
      <c r="J917" s="29"/>
      <c r="K917" s="29"/>
      <c r="L917" s="29"/>
      <c r="M917" s="29"/>
      <c r="N917" s="29"/>
      <c r="O917" s="29"/>
      <c r="P917" s="29"/>
      <c r="Q917" s="325"/>
      <c r="R917" s="325"/>
      <c r="S917" s="29"/>
      <c r="T917" s="325"/>
      <c r="U917" s="29"/>
      <c r="V917" s="29"/>
      <c r="W917" s="29"/>
      <c r="X917" s="29"/>
      <c r="Y917" s="29"/>
      <c r="Z917" s="29"/>
      <c r="AA917" s="29"/>
    </row>
    <row r="918" spans="1:27" ht="15.75" customHeight="1">
      <c r="A918" s="29"/>
      <c r="B918" s="75"/>
      <c r="C918" s="29"/>
      <c r="D918" s="29"/>
      <c r="E918" s="755"/>
      <c r="F918" s="338"/>
      <c r="G918" s="29"/>
      <c r="H918" s="29"/>
      <c r="I918" s="29"/>
      <c r="J918" s="29"/>
      <c r="K918" s="29"/>
      <c r="L918" s="29"/>
      <c r="M918" s="29"/>
      <c r="N918" s="29"/>
      <c r="O918" s="29"/>
      <c r="P918" s="29"/>
      <c r="Q918" s="325"/>
      <c r="R918" s="325"/>
      <c r="S918" s="29"/>
      <c r="T918" s="325"/>
      <c r="U918" s="29"/>
      <c r="V918" s="29"/>
      <c r="W918" s="29"/>
      <c r="X918" s="29"/>
      <c r="Y918" s="29"/>
      <c r="Z918" s="29"/>
      <c r="AA918" s="29"/>
    </row>
    <row r="919" spans="1:27" ht="15.75" customHeight="1">
      <c r="A919" s="29"/>
      <c r="B919" s="75"/>
      <c r="C919" s="29"/>
      <c r="D919" s="29"/>
      <c r="E919" s="755"/>
      <c r="F919" s="338"/>
      <c r="G919" s="29"/>
      <c r="H919" s="29"/>
      <c r="I919" s="29"/>
      <c r="J919" s="29"/>
      <c r="K919" s="29"/>
      <c r="L919" s="29"/>
      <c r="M919" s="29"/>
      <c r="N919" s="29"/>
      <c r="O919" s="29"/>
      <c r="P919" s="29"/>
      <c r="Q919" s="325"/>
      <c r="R919" s="325"/>
      <c r="S919" s="29"/>
      <c r="T919" s="325"/>
      <c r="U919" s="29"/>
      <c r="V919" s="29"/>
      <c r="W919" s="29"/>
      <c r="X919" s="29"/>
      <c r="Y919" s="29"/>
      <c r="Z919" s="29"/>
      <c r="AA919" s="29"/>
    </row>
    <row r="920" spans="1:27" ht="15.75" customHeight="1">
      <c r="A920" s="29"/>
      <c r="B920" s="75"/>
      <c r="C920" s="29"/>
      <c r="D920" s="29"/>
      <c r="E920" s="755"/>
      <c r="F920" s="338"/>
      <c r="G920" s="29"/>
      <c r="H920" s="29"/>
      <c r="I920" s="29"/>
      <c r="J920" s="29"/>
      <c r="K920" s="29"/>
      <c r="L920" s="29"/>
      <c r="M920" s="29"/>
      <c r="N920" s="29"/>
      <c r="O920" s="29"/>
      <c r="P920" s="29"/>
      <c r="Q920" s="325"/>
      <c r="R920" s="325"/>
      <c r="S920" s="29"/>
      <c r="T920" s="325"/>
      <c r="U920" s="29"/>
      <c r="V920" s="29"/>
      <c r="W920" s="29"/>
      <c r="X920" s="29"/>
      <c r="Y920" s="29"/>
      <c r="Z920" s="29"/>
      <c r="AA920" s="29"/>
    </row>
    <row r="921" spans="1:27" ht="15.75" customHeight="1">
      <c r="A921" s="29"/>
      <c r="B921" s="75"/>
      <c r="C921" s="29"/>
      <c r="D921" s="29"/>
      <c r="E921" s="755"/>
      <c r="F921" s="338"/>
      <c r="G921" s="29"/>
      <c r="H921" s="29"/>
      <c r="I921" s="29"/>
      <c r="J921" s="29"/>
      <c r="K921" s="29"/>
      <c r="L921" s="29"/>
      <c r="M921" s="29"/>
      <c r="N921" s="29"/>
      <c r="O921" s="29"/>
      <c r="P921" s="29"/>
      <c r="Q921" s="325"/>
      <c r="R921" s="325"/>
      <c r="S921" s="29"/>
      <c r="T921" s="325"/>
      <c r="U921" s="29"/>
      <c r="V921" s="29"/>
      <c r="W921" s="29"/>
      <c r="X921" s="29"/>
      <c r="Y921" s="29"/>
      <c r="Z921" s="29"/>
      <c r="AA921" s="29"/>
    </row>
    <row r="922" spans="1:27" ht="15.75" customHeight="1">
      <c r="A922" s="29"/>
      <c r="B922" s="75"/>
      <c r="C922" s="29"/>
      <c r="D922" s="29"/>
      <c r="E922" s="755"/>
      <c r="F922" s="338"/>
      <c r="G922" s="29"/>
      <c r="H922" s="29"/>
      <c r="I922" s="29"/>
      <c r="J922" s="29"/>
      <c r="K922" s="29"/>
      <c r="L922" s="29"/>
      <c r="M922" s="29"/>
      <c r="N922" s="29"/>
      <c r="O922" s="29"/>
      <c r="P922" s="29"/>
      <c r="Q922" s="325"/>
      <c r="R922" s="325"/>
      <c r="S922" s="29"/>
      <c r="T922" s="325"/>
      <c r="U922" s="29"/>
      <c r="V922" s="29"/>
      <c r="W922" s="29"/>
      <c r="X922" s="29"/>
      <c r="Y922" s="29"/>
      <c r="Z922" s="29"/>
      <c r="AA922" s="29"/>
    </row>
    <row r="923" spans="1:27" ht="15.75" customHeight="1">
      <c r="A923" s="29"/>
      <c r="B923" s="75"/>
      <c r="C923" s="29"/>
      <c r="D923" s="29"/>
      <c r="E923" s="755"/>
      <c r="F923" s="338"/>
      <c r="G923" s="29"/>
      <c r="H923" s="29"/>
      <c r="I923" s="29"/>
      <c r="J923" s="29"/>
      <c r="K923" s="29"/>
      <c r="L923" s="29"/>
      <c r="M923" s="29"/>
      <c r="N923" s="29"/>
      <c r="O923" s="29"/>
      <c r="P923" s="29"/>
      <c r="Q923" s="325"/>
      <c r="R923" s="325"/>
      <c r="S923" s="29"/>
      <c r="T923" s="325"/>
      <c r="U923" s="29"/>
      <c r="V923" s="29"/>
      <c r="W923" s="29"/>
      <c r="X923" s="29"/>
      <c r="Y923" s="29"/>
      <c r="Z923" s="29"/>
      <c r="AA923" s="29"/>
    </row>
    <row r="924" spans="1:27" ht="15.75" customHeight="1">
      <c r="A924" s="29"/>
      <c r="B924" s="75"/>
      <c r="C924" s="29"/>
      <c r="D924" s="29"/>
      <c r="E924" s="755"/>
      <c r="F924" s="338"/>
      <c r="G924" s="29"/>
      <c r="H924" s="29"/>
      <c r="I924" s="29"/>
      <c r="J924" s="29"/>
      <c r="K924" s="29"/>
      <c r="L924" s="29"/>
      <c r="M924" s="29"/>
      <c r="N924" s="29"/>
      <c r="O924" s="29"/>
      <c r="P924" s="29"/>
      <c r="Q924" s="325"/>
      <c r="R924" s="325"/>
      <c r="S924" s="29"/>
      <c r="T924" s="325"/>
      <c r="U924" s="29"/>
      <c r="V924" s="29"/>
      <c r="W924" s="29"/>
      <c r="X924" s="29"/>
      <c r="Y924" s="29"/>
      <c r="Z924" s="29"/>
      <c r="AA924" s="29"/>
    </row>
    <row r="925" spans="1:27" ht="15.75" customHeight="1">
      <c r="A925" s="29"/>
      <c r="B925" s="75"/>
      <c r="C925" s="29"/>
      <c r="D925" s="29"/>
      <c r="E925" s="755"/>
      <c r="F925" s="338"/>
      <c r="G925" s="29"/>
      <c r="H925" s="29"/>
      <c r="I925" s="29"/>
      <c r="J925" s="29"/>
      <c r="K925" s="29"/>
      <c r="L925" s="29"/>
      <c r="M925" s="29"/>
      <c r="N925" s="29"/>
      <c r="O925" s="29"/>
      <c r="P925" s="29"/>
      <c r="Q925" s="325"/>
      <c r="R925" s="325"/>
      <c r="S925" s="29"/>
      <c r="T925" s="325"/>
      <c r="U925" s="29"/>
      <c r="V925" s="29"/>
      <c r="W925" s="29"/>
      <c r="X925" s="29"/>
      <c r="Y925" s="29"/>
      <c r="Z925" s="29"/>
      <c r="AA925" s="29"/>
    </row>
    <row r="926" spans="1:27" ht="15.75" customHeight="1">
      <c r="A926" s="29"/>
      <c r="B926" s="75"/>
      <c r="C926" s="29"/>
      <c r="D926" s="29"/>
      <c r="E926" s="755"/>
      <c r="F926" s="338"/>
      <c r="G926" s="29"/>
      <c r="H926" s="29"/>
      <c r="I926" s="29"/>
      <c r="J926" s="29"/>
      <c r="K926" s="29"/>
      <c r="L926" s="29"/>
      <c r="M926" s="29"/>
      <c r="N926" s="29"/>
      <c r="O926" s="29"/>
      <c r="P926" s="29"/>
      <c r="Q926" s="325"/>
      <c r="R926" s="325"/>
      <c r="S926" s="29"/>
      <c r="T926" s="325"/>
      <c r="U926" s="29"/>
      <c r="V926" s="29"/>
      <c r="W926" s="29"/>
      <c r="X926" s="29"/>
      <c r="Y926" s="29"/>
      <c r="Z926" s="29"/>
      <c r="AA926" s="29"/>
    </row>
    <row r="927" spans="1:27" ht="15.75" customHeight="1">
      <c r="A927" s="29"/>
      <c r="B927" s="75"/>
      <c r="C927" s="29"/>
      <c r="D927" s="29"/>
      <c r="E927" s="755"/>
      <c r="F927" s="338"/>
      <c r="G927" s="29"/>
      <c r="H927" s="29"/>
      <c r="I927" s="29"/>
      <c r="J927" s="29"/>
      <c r="K927" s="29"/>
      <c r="L927" s="29"/>
      <c r="M927" s="29"/>
      <c r="N927" s="29"/>
      <c r="O927" s="29"/>
      <c r="P927" s="29"/>
      <c r="Q927" s="325"/>
      <c r="R927" s="325"/>
      <c r="S927" s="29"/>
      <c r="T927" s="325"/>
      <c r="U927" s="29"/>
      <c r="V927" s="29"/>
      <c r="W927" s="29"/>
      <c r="X927" s="29"/>
      <c r="Y927" s="29"/>
      <c r="Z927" s="29"/>
      <c r="AA927" s="29"/>
    </row>
    <row r="928" spans="1:27" ht="15.75" customHeight="1">
      <c r="A928" s="29"/>
      <c r="B928" s="75"/>
      <c r="C928" s="29"/>
      <c r="D928" s="29"/>
      <c r="E928" s="755"/>
      <c r="F928" s="338"/>
      <c r="G928" s="29"/>
      <c r="H928" s="29"/>
      <c r="I928" s="29"/>
      <c r="J928" s="29"/>
      <c r="K928" s="29"/>
      <c r="L928" s="29"/>
      <c r="M928" s="29"/>
      <c r="N928" s="29"/>
      <c r="O928" s="29"/>
      <c r="P928" s="29"/>
      <c r="Q928" s="325"/>
      <c r="R928" s="325"/>
      <c r="S928" s="29"/>
      <c r="T928" s="325"/>
      <c r="U928" s="29"/>
      <c r="V928" s="29"/>
      <c r="W928" s="29"/>
      <c r="X928" s="29"/>
      <c r="Y928" s="29"/>
      <c r="Z928" s="29"/>
      <c r="AA928" s="29"/>
    </row>
    <row r="929" spans="1:27" ht="15.75" customHeight="1">
      <c r="A929" s="29"/>
      <c r="B929" s="75"/>
      <c r="C929" s="29"/>
      <c r="D929" s="29"/>
      <c r="E929" s="755"/>
      <c r="F929" s="338"/>
      <c r="G929" s="29"/>
      <c r="H929" s="29"/>
      <c r="I929" s="29"/>
      <c r="J929" s="29"/>
      <c r="K929" s="29"/>
      <c r="L929" s="29"/>
      <c r="M929" s="29"/>
      <c r="N929" s="29"/>
      <c r="O929" s="29"/>
      <c r="P929" s="29"/>
      <c r="Q929" s="325"/>
      <c r="R929" s="325"/>
      <c r="S929" s="29"/>
      <c r="T929" s="325"/>
      <c r="U929" s="29"/>
      <c r="V929" s="29"/>
      <c r="W929" s="29"/>
      <c r="X929" s="29"/>
      <c r="Y929" s="29"/>
      <c r="Z929" s="29"/>
      <c r="AA929" s="29"/>
    </row>
    <row r="930" spans="1:27" ht="15.75" customHeight="1">
      <c r="A930" s="29"/>
      <c r="B930" s="75"/>
      <c r="C930" s="29"/>
      <c r="D930" s="29"/>
      <c r="E930" s="755"/>
      <c r="F930" s="338"/>
      <c r="G930" s="29"/>
      <c r="H930" s="29"/>
      <c r="I930" s="29"/>
      <c r="J930" s="29"/>
      <c r="K930" s="29"/>
      <c r="L930" s="29"/>
      <c r="M930" s="29"/>
      <c r="N930" s="29"/>
      <c r="O930" s="29"/>
      <c r="P930" s="29"/>
      <c r="Q930" s="325"/>
      <c r="R930" s="325"/>
      <c r="S930" s="29"/>
      <c r="T930" s="325"/>
      <c r="U930" s="29"/>
      <c r="V930" s="29"/>
      <c r="W930" s="29"/>
      <c r="X930" s="29"/>
      <c r="Y930" s="29"/>
      <c r="Z930" s="29"/>
      <c r="AA930" s="29"/>
    </row>
    <row r="931" spans="1:27" ht="15.75" customHeight="1">
      <c r="A931" s="29"/>
      <c r="B931" s="75"/>
      <c r="C931" s="29"/>
      <c r="D931" s="29"/>
      <c r="E931" s="755"/>
      <c r="F931" s="338"/>
      <c r="G931" s="29"/>
      <c r="H931" s="29"/>
      <c r="I931" s="29"/>
      <c r="J931" s="29"/>
      <c r="K931" s="29"/>
      <c r="L931" s="29"/>
      <c r="M931" s="29"/>
      <c r="N931" s="29"/>
      <c r="O931" s="29"/>
      <c r="P931" s="29"/>
      <c r="Q931" s="325"/>
      <c r="R931" s="325"/>
      <c r="S931" s="29"/>
      <c r="T931" s="325"/>
      <c r="U931" s="29"/>
      <c r="V931" s="29"/>
      <c r="W931" s="29"/>
      <c r="X931" s="29"/>
      <c r="Y931" s="29"/>
      <c r="Z931" s="29"/>
      <c r="AA931" s="29"/>
    </row>
    <row r="932" spans="1:27" ht="15.75" customHeight="1">
      <c r="A932" s="29"/>
      <c r="B932" s="75"/>
      <c r="C932" s="29"/>
      <c r="D932" s="29"/>
      <c r="E932" s="755"/>
      <c r="F932" s="338"/>
      <c r="G932" s="29"/>
      <c r="H932" s="29"/>
      <c r="I932" s="29"/>
      <c r="J932" s="29"/>
      <c r="K932" s="29"/>
      <c r="L932" s="29"/>
      <c r="M932" s="29"/>
      <c r="N932" s="29"/>
      <c r="O932" s="29"/>
      <c r="P932" s="29"/>
      <c r="Q932" s="325"/>
      <c r="R932" s="325"/>
      <c r="S932" s="29"/>
      <c r="T932" s="325"/>
      <c r="U932" s="29"/>
      <c r="V932" s="29"/>
      <c r="W932" s="29"/>
      <c r="X932" s="29"/>
      <c r="Y932" s="29"/>
      <c r="Z932" s="29"/>
      <c r="AA932" s="29"/>
    </row>
    <row r="933" spans="1:27" ht="15.75" customHeight="1">
      <c r="A933" s="29"/>
      <c r="B933" s="75"/>
      <c r="C933" s="29"/>
      <c r="D933" s="29"/>
      <c r="E933" s="755"/>
      <c r="F933" s="338"/>
      <c r="G933" s="29"/>
      <c r="H933" s="29"/>
      <c r="I933" s="29"/>
      <c r="J933" s="29"/>
      <c r="K933" s="29"/>
      <c r="L933" s="29"/>
      <c r="M933" s="29"/>
      <c r="N933" s="29"/>
      <c r="O933" s="29"/>
      <c r="P933" s="29"/>
      <c r="Q933" s="325"/>
      <c r="R933" s="325"/>
      <c r="S933" s="29"/>
      <c r="T933" s="325"/>
      <c r="U933" s="29"/>
      <c r="V933" s="29"/>
      <c r="W933" s="29"/>
      <c r="X933" s="29"/>
      <c r="Y933" s="29"/>
      <c r="Z933" s="29"/>
      <c r="AA933" s="29"/>
    </row>
    <row r="934" spans="1:27" ht="15.75" customHeight="1">
      <c r="A934" s="29"/>
      <c r="B934" s="75"/>
      <c r="C934" s="29"/>
      <c r="D934" s="29"/>
      <c r="E934" s="755"/>
      <c r="F934" s="338"/>
      <c r="G934" s="29"/>
      <c r="H934" s="29"/>
      <c r="I934" s="29"/>
      <c r="J934" s="29"/>
      <c r="K934" s="29"/>
      <c r="L934" s="29"/>
      <c r="M934" s="29"/>
      <c r="N934" s="29"/>
      <c r="O934" s="29"/>
      <c r="P934" s="29"/>
      <c r="Q934" s="325"/>
      <c r="R934" s="325"/>
      <c r="S934" s="29"/>
      <c r="T934" s="325"/>
      <c r="U934" s="29"/>
      <c r="V934" s="29"/>
      <c r="W934" s="29"/>
      <c r="X934" s="29"/>
      <c r="Y934" s="29"/>
      <c r="Z934" s="29"/>
      <c r="AA934" s="29"/>
    </row>
    <row r="935" spans="1:27" ht="15.75" customHeight="1">
      <c r="A935" s="29"/>
      <c r="B935" s="75"/>
      <c r="C935" s="29"/>
      <c r="D935" s="29"/>
      <c r="E935" s="755"/>
      <c r="F935" s="338"/>
      <c r="G935" s="29"/>
      <c r="H935" s="29"/>
      <c r="I935" s="29"/>
      <c r="J935" s="29"/>
      <c r="K935" s="29"/>
      <c r="L935" s="29"/>
      <c r="M935" s="29"/>
      <c r="N935" s="29"/>
      <c r="O935" s="29"/>
      <c r="P935" s="29"/>
      <c r="Q935" s="325"/>
      <c r="R935" s="325"/>
      <c r="S935" s="29"/>
      <c r="T935" s="325"/>
      <c r="U935" s="29"/>
      <c r="V935" s="29"/>
      <c r="W935" s="29"/>
      <c r="X935" s="29"/>
      <c r="Y935" s="29"/>
      <c r="Z935" s="29"/>
      <c r="AA935" s="29"/>
    </row>
    <row r="936" spans="1:27" ht="15.75" customHeight="1">
      <c r="A936" s="29"/>
      <c r="B936" s="75"/>
      <c r="C936" s="29"/>
      <c r="D936" s="29"/>
      <c r="E936" s="755"/>
      <c r="F936" s="338"/>
      <c r="G936" s="29"/>
      <c r="H936" s="29"/>
      <c r="I936" s="29"/>
      <c r="J936" s="29"/>
      <c r="K936" s="29"/>
      <c r="L936" s="29"/>
      <c r="M936" s="29"/>
      <c r="N936" s="29"/>
      <c r="O936" s="29"/>
      <c r="P936" s="29"/>
      <c r="Q936" s="325"/>
      <c r="R936" s="325"/>
      <c r="S936" s="29"/>
      <c r="T936" s="325"/>
      <c r="U936" s="29"/>
      <c r="V936" s="29"/>
      <c r="W936" s="29"/>
      <c r="X936" s="29"/>
      <c r="Y936" s="29"/>
      <c r="Z936" s="29"/>
      <c r="AA936" s="29"/>
    </row>
    <row r="937" spans="1:27" ht="15.75" customHeight="1">
      <c r="A937" s="29"/>
      <c r="B937" s="75"/>
      <c r="C937" s="29"/>
      <c r="D937" s="29"/>
      <c r="E937" s="755"/>
      <c r="F937" s="338"/>
      <c r="G937" s="29"/>
      <c r="H937" s="29"/>
      <c r="I937" s="29"/>
      <c r="J937" s="29"/>
      <c r="K937" s="29"/>
      <c r="L937" s="29"/>
      <c r="M937" s="29"/>
      <c r="N937" s="29"/>
      <c r="O937" s="29"/>
      <c r="P937" s="29"/>
      <c r="Q937" s="325"/>
      <c r="R937" s="325"/>
      <c r="S937" s="29"/>
      <c r="T937" s="325"/>
      <c r="U937" s="29"/>
      <c r="V937" s="29"/>
      <c r="W937" s="29"/>
      <c r="X937" s="29"/>
      <c r="Y937" s="29"/>
      <c r="Z937" s="29"/>
      <c r="AA937" s="29"/>
    </row>
    <row r="938" spans="1:27" ht="15.75" customHeight="1">
      <c r="A938" s="29"/>
      <c r="B938" s="75"/>
      <c r="C938" s="29"/>
      <c r="D938" s="29"/>
      <c r="E938" s="755"/>
      <c r="F938" s="338"/>
      <c r="G938" s="29"/>
      <c r="H938" s="29"/>
      <c r="I938" s="29"/>
      <c r="J938" s="29"/>
      <c r="K938" s="29"/>
      <c r="L938" s="29"/>
      <c r="M938" s="29"/>
      <c r="N938" s="29"/>
      <c r="O938" s="29"/>
      <c r="P938" s="29"/>
      <c r="Q938" s="325"/>
      <c r="R938" s="325"/>
      <c r="S938" s="29"/>
      <c r="T938" s="325"/>
      <c r="U938" s="29"/>
      <c r="V938" s="29"/>
      <c r="W938" s="29"/>
      <c r="X938" s="29"/>
      <c r="Y938" s="29"/>
      <c r="Z938" s="29"/>
      <c r="AA938" s="29"/>
    </row>
    <row r="939" spans="1:27" ht="15.75" customHeight="1">
      <c r="A939" s="29"/>
      <c r="B939" s="75"/>
      <c r="C939" s="29"/>
      <c r="D939" s="29"/>
      <c r="E939" s="755"/>
      <c r="F939" s="338"/>
      <c r="G939" s="29"/>
      <c r="H939" s="29"/>
      <c r="I939" s="29"/>
      <c r="J939" s="29"/>
      <c r="K939" s="29"/>
      <c r="L939" s="29"/>
      <c r="M939" s="29"/>
      <c r="N939" s="29"/>
      <c r="O939" s="29"/>
      <c r="P939" s="29"/>
      <c r="Q939" s="325"/>
      <c r="R939" s="325"/>
      <c r="S939" s="29"/>
      <c r="T939" s="325"/>
      <c r="U939" s="29"/>
      <c r="V939" s="29"/>
      <c r="W939" s="29"/>
      <c r="X939" s="29"/>
      <c r="Y939" s="29"/>
      <c r="Z939" s="29"/>
      <c r="AA939" s="29"/>
    </row>
    <row r="940" spans="1:27" ht="15.75" customHeight="1">
      <c r="A940" s="29"/>
      <c r="B940" s="75"/>
      <c r="C940" s="29"/>
      <c r="D940" s="29"/>
      <c r="E940" s="755"/>
      <c r="F940" s="338"/>
      <c r="G940" s="29"/>
      <c r="H940" s="29"/>
      <c r="I940" s="29"/>
      <c r="J940" s="29"/>
      <c r="K940" s="29"/>
      <c r="L940" s="29"/>
      <c r="M940" s="29"/>
      <c r="N940" s="29"/>
      <c r="O940" s="29"/>
      <c r="P940" s="29"/>
      <c r="Q940" s="325"/>
      <c r="R940" s="325"/>
      <c r="S940" s="29"/>
      <c r="T940" s="325"/>
      <c r="U940" s="29"/>
      <c r="V940" s="29"/>
      <c r="W940" s="29"/>
      <c r="X940" s="29"/>
      <c r="Y940" s="29"/>
      <c r="Z940" s="29"/>
      <c r="AA940" s="29"/>
    </row>
    <row r="941" spans="1:27" ht="15.75" customHeight="1">
      <c r="A941" s="29"/>
      <c r="B941" s="75"/>
      <c r="C941" s="29"/>
      <c r="D941" s="29"/>
      <c r="E941" s="755"/>
      <c r="F941" s="338"/>
      <c r="G941" s="29"/>
      <c r="H941" s="29"/>
      <c r="I941" s="29"/>
      <c r="J941" s="29"/>
      <c r="K941" s="29"/>
      <c r="L941" s="29"/>
      <c r="M941" s="29"/>
      <c r="N941" s="29"/>
      <c r="O941" s="29"/>
      <c r="P941" s="29"/>
      <c r="Q941" s="325"/>
      <c r="R941" s="325"/>
      <c r="S941" s="29"/>
      <c r="T941" s="325"/>
      <c r="U941" s="29"/>
      <c r="V941" s="29"/>
      <c r="W941" s="29"/>
      <c r="X941" s="29"/>
      <c r="Y941" s="29"/>
      <c r="Z941" s="29"/>
      <c r="AA941" s="29"/>
    </row>
    <row r="942" spans="1:27" ht="15.75" customHeight="1">
      <c r="A942" s="29"/>
      <c r="B942" s="75"/>
      <c r="C942" s="29"/>
      <c r="D942" s="29"/>
      <c r="E942" s="755"/>
      <c r="F942" s="338"/>
      <c r="G942" s="29"/>
      <c r="H942" s="29"/>
      <c r="I942" s="29"/>
      <c r="J942" s="29"/>
      <c r="K942" s="29"/>
      <c r="L942" s="29"/>
      <c r="M942" s="29"/>
      <c r="N942" s="29"/>
      <c r="O942" s="29"/>
      <c r="P942" s="29"/>
      <c r="Q942" s="325"/>
      <c r="R942" s="325"/>
      <c r="S942" s="29"/>
      <c r="T942" s="325"/>
      <c r="U942" s="29"/>
      <c r="V942" s="29"/>
      <c r="W942" s="29"/>
      <c r="X942" s="29"/>
      <c r="Y942" s="29"/>
      <c r="Z942" s="29"/>
      <c r="AA942" s="29"/>
    </row>
    <row r="943" spans="1:27" ht="15.75" customHeight="1">
      <c r="A943" s="29"/>
      <c r="B943" s="75"/>
      <c r="C943" s="29"/>
      <c r="D943" s="29"/>
      <c r="E943" s="755"/>
      <c r="F943" s="338"/>
      <c r="G943" s="29"/>
      <c r="H943" s="29"/>
      <c r="I943" s="29"/>
      <c r="J943" s="29"/>
      <c r="K943" s="29"/>
      <c r="L943" s="29"/>
      <c r="M943" s="29"/>
      <c r="N943" s="29"/>
      <c r="O943" s="29"/>
      <c r="P943" s="29"/>
      <c r="Q943" s="325"/>
      <c r="R943" s="325"/>
      <c r="S943" s="29"/>
      <c r="T943" s="325"/>
      <c r="U943" s="29"/>
      <c r="V943" s="29"/>
      <c r="W943" s="29"/>
      <c r="X943" s="29"/>
      <c r="Y943" s="29"/>
      <c r="Z943" s="29"/>
      <c r="AA943" s="29"/>
    </row>
    <row r="944" spans="1:27" ht="15.75" customHeight="1">
      <c r="A944" s="29"/>
      <c r="B944" s="75"/>
      <c r="C944" s="29"/>
      <c r="D944" s="29"/>
      <c r="E944" s="755"/>
      <c r="F944" s="338"/>
      <c r="G944" s="29"/>
      <c r="H944" s="29"/>
      <c r="I944" s="29"/>
      <c r="J944" s="29"/>
      <c r="K944" s="29"/>
      <c r="L944" s="29"/>
      <c r="M944" s="29"/>
      <c r="N944" s="29"/>
      <c r="O944" s="29"/>
      <c r="P944" s="29"/>
      <c r="Q944" s="325"/>
      <c r="R944" s="325"/>
      <c r="S944" s="29"/>
      <c r="T944" s="325"/>
      <c r="U944" s="29"/>
      <c r="V944" s="29"/>
      <c r="W944" s="29"/>
      <c r="X944" s="29"/>
      <c r="Y944" s="29"/>
      <c r="Z944" s="29"/>
      <c r="AA944" s="29"/>
    </row>
    <row r="945" spans="1:27" ht="15.75" customHeight="1">
      <c r="A945" s="29"/>
      <c r="B945" s="75"/>
      <c r="C945" s="29"/>
      <c r="D945" s="29"/>
      <c r="E945" s="755"/>
      <c r="F945" s="338"/>
      <c r="G945" s="29"/>
      <c r="H945" s="29"/>
      <c r="I945" s="29"/>
      <c r="J945" s="29"/>
      <c r="K945" s="29"/>
      <c r="L945" s="29"/>
      <c r="M945" s="29"/>
      <c r="N945" s="29"/>
      <c r="O945" s="29"/>
      <c r="P945" s="29"/>
      <c r="Q945" s="325"/>
      <c r="R945" s="325"/>
      <c r="S945" s="29"/>
      <c r="T945" s="325"/>
      <c r="U945" s="29"/>
      <c r="V945" s="29"/>
      <c r="W945" s="29"/>
      <c r="X945" s="29"/>
      <c r="Y945" s="29"/>
      <c r="Z945" s="29"/>
      <c r="AA945" s="29"/>
    </row>
    <row r="946" spans="1:27" ht="15.75" customHeight="1">
      <c r="A946" s="29"/>
      <c r="B946" s="75"/>
      <c r="C946" s="29"/>
      <c r="D946" s="29"/>
      <c r="E946" s="755"/>
      <c r="F946" s="338"/>
      <c r="G946" s="29"/>
      <c r="H946" s="29"/>
      <c r="I946" s="29"/>
      <c r="J946" s="29"/>
      <c r="K946" s="29"/>
      <c r="L946" s="29"/>
      <c r="M946" s="29"/>
      <c r="N946" s="29"/>
      <c r="O946" s="29"/>
      <c r="P946" s="29"/>
      <c r="Q946" s="325"/>
      <c r="R946" s="325"/>
      <c r="S946" s="29"/>
      <c r="T946" s="325"/>
      <c r="U946" s="29"/>
      <c r="V946" s="29"/>
      <c r="W946" s="29"/>
      <c r="X946" s="29"/>
      <c r="Y946" s="29"/>
      <c r="Z946" s="29"/>
      <c r="AA946" s="29"/>
    </row>
    <row r="947" spans="1:27" ht="15.75" customHeight="1">
      <c r="A947" s="29"/>
      <c r="B947" s="75"/>
      <c r="C947" s="29"/>
      <c r="D947" s="29"/>
      <c r="E947" s="755"/>
      <c r="F947" s="338"/>
      <c r="G947" s="29"/>
      <c r="H947" s="29"/>
      <c r="I947" s="29"/>
      <c r="J947" s="29"/>
      <c r="K947" s="29"/>
      <c r="L947" s="29"/>
      <c r="M947" s="29"/>
      <c r="N947" s="29"/>
      <c r="O947" s="29"/>
      <c r="P947" s="29"/>
      <c r="Q947" s="325"/>
      <c r="R947" s="325"/>
      <c r="S947" s="29"/>
      <c r="T947" s="325"/>
      <c r="U947" s="29"/>
      <c r="V947" s="29"/>
      <c r="W947" s="29"/>
      <c r="X947" s="29"/>
      <c r="Y947" s="29"/>
      <c r="Z947" s="29"/>
      <c r="AA947" s="29"/>
    </row>
    <row r="948" spans="1:27" ht="15.75" customHeight="1">
      <c r="A948" s="29"/>
      <c r="B948" s="75"/>
      <c r="C948" s="29"/>
      <c r="D948" s="29"/>
      <c r="E948" s="755"/>
      <c r="F948" s="338"/>
      <c r="G948" s="29"/>
      <c r="H948" s="29"/>
      <c r="I948" s="29"/>
      <c r="J948" s="29"/>
      <c r="K948" s="29"/>
      <c r="L948" s="29"/>
      <c r="M948" s="29"/>
      <c r="N948" s="29"/>
      <c r="O948" s="29"/>
      <c r="P948" s="29"/>
      <c r="Q948" s="325"/>
      <c r="R948" s="325"/>
      <c r="S948" s="29"/>
      <c r="T948" s="325"/>
      <c r="U948" s="29"/>
      <c r="V948" s="29"/>
      <c r="W948" s="29"/>
      <c r="X948" s="29"/>
      <c r="Y948" s="29"/>
      <c r="Z948" s="29"/>
      <c r="AA948" s="29"/>
    </row>
    <row r="949" spans="1:27" ht="15.75" customHeight="1">
      <c r="A949" s="29"/>
      <c r="B949" s="75"/>
      <c r="C949" s="29"/>
      <c r="D949" s="29"/>
      <c r="E949" s="755"/>
      <c r="F949" s="338"/>
      <c r="G949" s="29"/>
      <c r="H949" s="29"/>
      <c r="I949" s="29"/>
      <c r="J949" s="29"/>
      <c r="K949" s="29"/>
      <c r="L949" s="29"/>
      <c r="M949" s="29"/>
      <c r="N949" s="29"/>
      <c r="O949" s="29"/>
      <c r="P949" s="29"/>
      <c r="Q949" s="325"/>
      <c r="R949" s="325"/>
      <c r="S949" s="29"/>
      <c r="T949" s="325"/>
      <c r="U949" s="29"/>
      <c r="V949" s="29"/>
      <c r="W949" s="29"/>
      <c r="X949" s="29"/>
      <c r="Y949" s="29"/>
      <c r="Z949" s="29"/>
      <c r="AA949" s="29"/>
    </row>
    <row r="950" spans="1:27" ht="15.75" customHeight="1">
      <c r="A950" s="29"/>
      <c r="B950" s="75"/>
      <c r="C950" s="29"/>
      <c r="D950" s="29"/>
      <c r="E950" s="755"/>
      <c r="F950" s="338"/>
      <c r="G950" s="29"/>
      <c r="H950" s="29"/>
      <c r="I950" s="29"/>
      <c r="J950" s="29"/>
      <c r="K950" s="29"/>
      <c r="L950" s="29"/>
      <c r="M950" s="29"/>
      <c r="N950" s="29"/>
      <c r="O950" s="29"/>
      <c r="P950" s="29"/>
      <c r="Q950" s="325"/>
      <c r="R950" s="325"/>
      <c r="S950" s="29"/>
      <c r="T950" s="325"/>
      <c r="U950" s="29"/>
      <c r="V950" s="29"/>
      <c r="W950" s="29"/>
      <c r="X950" s="29"/>
      <c r="Y950" s="29"/>
      <c r="Z950" s="29"/>
      <c r="AA950" s="29"/>
    </row>
    <row r="951" spans="1:27" ht="15.75" customHeight="1">
      <c r="A951" s="29"/>
      <c r="B951" s="75"/>
      <c r="C951" s="29"/>
      <c r="D951" s="29"/>
      <c r="E951" s="755"/>
      <c r="F951" s="338"/>
      <c r="G951" s="29"/>
      <c r="H951" s="29"/>
      <c r="I951" s="29"/>
      <c r="J951" s="29"/>
      <c r="K951" s="29"/>
      <c r="L951" s="29"/>
      <c r="M951" s="29"/>
      <c r="N951" s="29"/>
      <c r="O951" s="29"/>
      <c r="P951" s="29"/>
      <c r="Q951" s="325"/>
      <c r="R951" s="325"/>
      <c r="S951" s="29"/>
      <c r="T951" s="325"/>
      <c r="U951" s="29"/>
      <c r="V951" s="29"/>
      <c r="W951" s="29"/>
      <c r="X951" s="29"/>
      <c r="Y951" s="29"/>
      <c r="Z951" s="29"/>
      <c r="AA951" s="29"/>
    </row>
    <row r="952" spans="1:27" ht="15.75" customHeight="1">
      <c r="A952" s="29"/>
      <c r="B952" s="75"/>
      <c r="C952" s="29"/>
      <c r="D952" s="29"/>
      <c r="E952" s="755"/>
      <c r="F952" s="338"/>
      <c r="G952" s="29"/>
      <c r="H952" s="29"/>
      <c r="I952" s="29"/>
      <c r="J952" s="29"/>
      <c r="K952" s="29"/>
      <c r="L952" s="29"/>
      <c r="M952" s="29"/>
      <c r="N952" s="29"/>
      <c r="O952" s="29"/>
      <c r="P952" s="29"/>
      <c r="Q952" s="325"/>
      <c r="R952" s="325"/>
      <c r="S952" s="29"/>
      <c r="T952" s="325"/>
      <c r="U952" s="29"/>
      <c r="V952" s="29"/>
      <c r="W952" s="29"/>
      <c r="X952" s="29"/>
      <c r="Y952" s="29"/>
      <c r="Z952" s="29"/>
      <c r="AA952" s="29"/>
    </row>
    <row r="953" spans="1:27" ht="15.75" customHeight="1">
      <c r="A953" s="29"/>
      <c r="B953" s="75"/>
      <c r="C953" s="29"/>
      <c r="D953" s="29"/>
      <c r="E953" s="755"/>
      <c r="F953" s="338"/>
      <c r="G953" s="29"/>
      <c r="H953" s="29"/>
      <c r="I953" s="29"/>
      <c r="J953" s="29"/>
      <c r="K953" s="29"/>
      <c r="L953" s="29"/>
      <c r="M953" s="29"/>
      <c r="N953" s="29"/>
      <c r="O953" s="29"/>
      <c r="P953" s="29"/>
      <c r="Q953" s="325"/>
      <c r="R953" s="325"/>
      <c r="S953" s="29"/>
      <c r="T953" s="325"/>
      <c r="U953" s="29"/>
      <c r="V953" s="29"/>
      <c r="W953" s="29"/>
      <c r="X953" s="29"/>
      <c r="Y953" s="29"/>
      <c r="Z953" s="29"/>
      <c r="AA953" s="29"/>
    </row>
    <row r="954" spans="1:27" ht="15.75" customHeight="1">
      <c r="A954" s="29"/>
      <c r="B954" s="75"/>
      <c r="C954" s="29"/>
      <c r="D954" s="29"/>
      <c r="E954" s="755"/>
      <c r="F954" s="338"/>
      <c r="G954" s="29"/>
      <c r="H954" s="29"/>
      <c r="I954" s="29"/>
      <c r="J954" s="29"/>
      <c r="K954" s="29"/>
      <c r="L954" s="29"/>
      <c r="M954" s="29"/>
      <c r="N954" s="29"/>
      <c r="O954" s="29"/>
      <c r="P954" s="29"/>
      <c r="Q954" s="325"/>
      <c r="R954" s="325"/>
      <c r="S954" s="29"/>
      <c r="T954" s="325"/>
      <c r="U954" s="29"/>
      <c r="V954" s="29"/>
      <c r="W954" s="29"/>
      <c r="X954" s="29"/>
      <c r="Y954" s="29"/>
      <c r="Z954" s="29"/>
      <c r="AA954" s="29"/>
    </row>
    <row r="955" spans="1:27" ht="15.75" customHeight="1">
      <c r="A955" s="29"/>
      <c r="B955" s="75"/>
      <c r="C955" s="29"/>
      <c r="D955" s="29"/>
      <c r="E955" s="755"/>
      <c r="F955" s="338"/>
      <c r="G955" s="29"/>
      <c r="H955" s="29"/>
      <c r="I955" s="29"/>
      <c r="J955" s="29"/>
      <c r="K955" s="29"/>
      <c r="L955" s="29"/>
      <c r="M955" s="29"/>
      <c r="N955" s="29"/>
      <c r="O955" s="29"/>
      <c r="P955" s="29"/>
      <c r="Q955" s="325"/>
      <c r="R955" s="325"/>
      <c r="S955" s="29"/>
      <c r="T955" s="325"/>
      <c r="U955" s="29"/>
      <c r="V955" s="29"/>
      <c r="W955" s="29"/>
      <c r="X955" s="29"/>
      <c r="Y955" s="29"/>
      <c r="Z955" s="29"/>
      <c r="AA955" s="29"/>
    </row>
    <row r="956" spans="1:27" ht="15.75" customHeight="1">
      <c r="A956" s="29"/>
      <c r="B956" s="75"/>
      <c r="C956" s="29"/>
      <c r="D956" s="29"/>
      <c r="E956" s="755"/>
      <c r="F956" s="338"/>
      <c r="G956" s="29"/>
      <c r="H956" s="29"/>
      <c r="I956" s="29"/>
      <c r="J956" s="29"/>
      <c r="K956" s="29"/>
      <c r="L956" s="29"/>
      <c r="M956" s="29"/>
      <c r="N956" s="29"/>
      <c r="O956" s="29"/>
      <c r="P956" s="29"/>
      <c r="Q956" s="325"/>
      <c r="R956" s="325"/>
      <c r="S956" s="29"/>
      <c r="T956" s="325"/>
      <c r="U956" s="29"/>
      <c r="V956" s="29"/>
      <c r="W956" s="29"/>
      <c r="X956" s="29"/>
      <c r="Y956" s="29"/>
      <c r="Z956" s="29"/>
      <c r="AA956" s="29"/>
    </row>
    <row r="957" spans="1:27" ht="15.75" customHeight="1">
      <c r="A957" s="29"/>
      <c r="B957" s="75"/>
      <c r="C957" s="29"/>
      <c r="D957" s="29"/>
      <c r="E957" s="755"/>
      <c r="F957" s="338"/>
      <c r="G957" s="29"/>
      <c r="H957" s="29"/>
      <c r="I957" s="29"/>
      <c r="J957" s="29"/>
      <c r="K957" s="29"/>
      <c r="L957" s="29"/>
      <c r="M957" s="29"/>
      <c r="N957" s="29"/>
      <c r="O957" s="29"/>
      <c r="P957" s="29"/>
      <c r="Q957" s="325"/>
      <c r="R957" s="325"/>
      <c r="S957" s="29"/>
      <c r="T957" s="325"/>
      <c r="U957" s="29"/>
      <c r="V957" s="29"/>
      <c r="W957" s="29"/>
      <c r="X957" s="29"/>
      <c r="Y957" s="29"/>
      <c r="Z957" s="29"/>
      <c r="AA957" s="29"/>
    </row>
    <row r="958" spans="1:27" ht="15.75" customHeight="1">
      <c r="A958" s="29"/>
      <c r="B958" s="75"/>
      <c r="C958" s="29"/>
      <c r="D958" s="29"/>
      <c r="E958" s="755"/>
      <c r="F958" s="338"/>
      <c r="G958" s="29"/>
      <c r="H958" s="29"/>
      <c r="I958" s="29"/>
      <c r="J958" s="29"/>
      <c r="K958" s="29"/>
      <c r="L958" s="29"/>
      <c r="M958" s="29"/>
      <c r="N958" s="29"/>
      <c r="O958" s="29"/>
      <c r="P958" s="29"/>
      <c r="Q958" s="325"/>
      <c r="R958" s="325"/>
      <c r="S958" s="29"/>
      <c r="T958" s="325"/>
      <c r="U958" s="29"/>
      <c r="V958" s="29"/>
      <c r="W958" s="29"/>
      <c r="X958" s="29"/>
      <c r="Y958" s="29"/>
      <c r="Z958" s="29"/>
      <c r="AA958" s="29"/>
    </row>
    <row r="959" spans="1:27" ht="15.75" customHeight="1">
      <c r="A959" s="29"/>
      <c r="B959" s="75"/>
      <c r="C959" s="29"/>
      <c r="D959" s="29"/>
      <c r="E959" s="755"/>
      <c r="F959" s="338"/>
      <c r="G959" s="29"/>
      <c r="H959" s="29"/>
      <c r="I959" s="29"/>
      <c r="J959" s="29"/>
      <c r="K959" s="29"/>
      <c r="L959" s="29"/>
      <c r="M959" s="29"/>
      <c r="N959" s="29"/>
      <c r="O959" s="29"/>
      <c r="P959" s="29"/>
      <c r="Q959" s="325"/>
      <c r="R959" s="325"/>
      <c r="S959" s="29"/>
      <c r="T959" s="325"/>
      <c r="U959" s="29"/>
      <c r="V959" s="29"/>
      <c r="W959" s="29"/>
      <c r="X959" s="29"/>
      <c r="Y959" s="29"/>
      <c r="Z959" s="29"/>
      <c r="AA959" s="29"/>
    </row>
    <row r="960" spans="1:27" ht="15.75" customHeight="1">
      <c r="A960" s="29"/>
      <c r="B960" s="75"/>
      <c r="C960" s="29"/>
      <c r="D960" s="29"/>
      <c r="E960" s="755"/>
      <c r="F960" s="338"/>
      <c r="G960" s="29"/>
      <c r="H960" s="29"/>
      <c r="I960" s="29"/>
      <c r="J960" s="29"/>
      <c r="K960" s="29"/>
      <c r="L960" s="29"/>
      <c r="M960" s="29"/>
      <c r="N960" s="29"/>
      <c r="O960" s="29"/>
      <c r="P960" s="29"/>
      <c r="Q960" s="325"/>
      <c r="R960" s="325"/>
      <c r="S960" s="29"/>
      <c r="T960" s="325"/>
      <c r="U960" s="29"/>
      <c r="V960" s="29"/>
      <c r="W960" s="29"/>
      <c r="X960" s="29"/>
      <c r="Y960" s="29"/>
      <c r="Z960" s="29"/>
      <c r="AA960" s="29"/>
    </row>
  </sheetData>
  <mergeCells count="33">
    <mergeCell ref="B43:E43"/>
    <mergeCell ref="B27:B30"/>
    <mergeCell ref="B31:B34"/>
    <mergeCell ref="B35:B38"/>
    <mergeCell ref="B39:B42"/>
    <mergeCell ref="B7:B10"/>
    <mergeCell ref="B11:B14"/>
    <mergeCell ref="B15:B18"/>
    <mergeCell ref="B19:B22"/>
    <mergeCell ref="B23:B26"/>
    <mergeCell ref="C1:T1"/>
    <mergeCell ref="C2:T2"/>
    <mergeCell ref="C3:T3"/>
    <mergeCell ref="C4:T4"/>
    <mergeCell ref="C5:T5"/>
    <mergeCell ref="D45:R45"/>
    <mergeCell ref="D46:R46"/>
    <mergeCell ref="D47:H47"/>
    <mergeCell ref="I47:R47"/>
    <mergeCell ref="D49:D52"/>
    <mergeCell ref="E49:E52"/>
    <mergeCell ref="F49:F52"/>
    <mergeCell ref="D53:R53"/>
    <mergeCell ref="E54:H57"/>
    <mergeCell ref="F64:F67"/>
    <mergeCell ref="E69:H72"/>
    <mergeCell ref="D60:R60"/>
    <mergeCell ref="D61:R61"/>
    <mergeCell ref="D62:H62"/>
    <mergeCell ref="I62:R62"/>
    <mergeCell ref="D64:D67"/>
    <mergeCell ref="E64:E67"/>
    <mergeCell ref="D68:R68"/>
  </mergeCells>
  <dataValidations count="1">
    <dataValidation type="list" allowBlank="1" showInputMessage="1" showErrorMessage="1" sqref="S7:S38" xr:uid="{7EAEE7E4-D395-4DF9-A98E-992F8FC7EE85}">
      <formula1>"Passed, Failed"</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allinone22020@outlook.com</dc:creator>
  <cp:keywords/>
  <dc:description/>
  <cp:lastModifiedBy>Guest User</cp:lastModifiedBy>
  <cp:revision/>
  <dcterms:created xsi:type="dcterms:W3CDTF">2021-01-12T02:54:02Z</dcterms:created>
  <dcterms:modified xsi:type="dcterms:W3CDTF">2026-10-05T08:36:44Z</dcterms:modified>
  <cp:category/>
  <cp:contentStatus/>
</cp:coreProperties>
</file>